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river Scorecard" sheetId="2" state="visible" r:id="rId2"/>
    <sheet xmlns:r="http://schemas.openxmlformats.org/officeDocument/2006/relationships" name="Settings" sheetId="3" state="visible" r:id="rId3"/>
  </sheets>
  <definedNames>
    <definedName name="_xlnm._FilterDatabase" localSheetId="0" hidden="1">'Dashboard'!$A$25:$H$33</definedName>
    <definedName name="_xlnm.Print_Area" localSheetId="0">'Dashboard'!$A$1:$Q$33</definedName>
    <definedName name="_xlnm._FilterDatabase" localSheetId="1" hidden="1">'Driver Scorecard'!$A$4:$AD$14</definedName>
    <definedName name="_xlnm.Print_Area" localSheetId="1">'Driver Scorecard'!$A$1:$AD$40</definedName>
    <definedName name="_xlnm.Print_Area" localSheetId="2">'Settings'!$A$1:$M$38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mm yyyy"/>
    <numFmt numFmtId="165" formatCode="0.0"/>
    <numFmt numFmtId="166" formatCode="0.0%"/>
    <numFmt numFmtId="167" formatCode="$#,##0"/>
    <numFmt numFmtId="168" formatCode="#,##0.0"/>
    <numFmt numFmtId="169" formatCode="m/d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24343B"/>
      <sz val="11"/>
    </font>
    <font>
      <name val="Aptos"/>
      <b val="1"/>
      <color rgb="00FFFFFF"/>
      <sz val="10"/>
    </font>
    <font>
      <name val="Aptos"/>
      <b val="1"/>
      <color rgb="0024343B"/>
      <sz val="10"/>
    </font>
    <font>
      <name val="Aptos"/>
      <b val="1"/>
      <color rgb="00FFFFFF"/>
      <sz val="11"/>
    </font>
    <font>
      <name val="Aptos Display"/>
      <b val="1"/>
      <color rgb="00123B52"/>
      <sz val="18"/>
    </font>
    <font>
      <name val="Aptos"/>
      <color rgb="0024343B"/>
      <sz val="10"/>
    </font>
  </fonts>
  <fills count="8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2A8C82"/>
      </patternFill>
    </fill>
    <fill>
      <patternFill patternType="solid">
        <fgColor rgb="00E0F3EF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center"/>
    </xf>
    <xf numFmtId="165" fontId="7" fillId="5" borderId="1" applyAlignment="1" pivotButton="0" quotePrefix="0" xfId="0">
      <alignment horizontal="center" vertical="center" wrapText="1"/>
    </xf>
    <xf numFmtId="166" fontId="7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164" fontId="7" fillId="4" borderId="1" applyAlignment="1" pivotButton="0" quotePrefix="0" xfId="0">
      <alignment horizontal="center" vertical="center"/>
    </xf>
    <xf numFmtId="49" fontId="7" fillId="4" borderId="1" applyAlignment="1" pivotButton="0" quotePrefix="0" xfId="0">
      <alignment horizontal="left" vertical="center"/>
    </xf>
    <xf numFmtId="49" fontId="7" fillId="5" borderId="1" applyAlignment="1" pivotButton="0" quotePrefix="0" xfId="0">
      <alignment horizontal="left" vertical="center"/>
    </xf>
    <xf numFmtId="3" fontId="7" fillId="4" borderId="1" applyAlignment="1" pivotButton="0" quotePrefix="0" xfId="0">
      <alignment horizontal="center" vertical="center"/>
    </xf>
    <xf numFmtId="168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top" wrapText="1"/>
    </xf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167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top" wrapText="1"/>
    </xf>
    <xf numFmtId="169" fontId="7" fillId="4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top" wrapText="1"/>
    </xf>
    <xf numFmtId="9" fontId="4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5" fillId="2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 wrapText="1"/>
    </xf>
    <xf numFmtId="166" fontId="7" fillId="5" borderId="1" applyAlignment="1" pivotButton="0" quotePrefix="0" xfId="0">
      <alignment horizontal="center" vertical="center" wrapText="1"/>
    </xf>
    <xf numFmtId="164" fontId="7" fillId="4" borderId="1" applyAlignment="1" pivotButton="0" quotePrefix="0" xfId="0">
      <alignment horizontal="center" vertical="center"/>
    </xf>
    <xf numFmtId="168" fontId="7" fillId="4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167" fontId="7" fillId="5" borderId="1" applyAlignment="1" pivotButton="0" quotePrefix="0" xfId="0">
      <alignment horizontal="center" vertical="center"/>
    </xf>
    <xf numFmtId="169" fontId="7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 wrapText="1"/>
    </xf>
    <xf numFmtId="164" fontId="5" fillId="2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24343B"/>
        <sz val="10"/>
      </font>
      <fill>
        <patternFill patternType="solid">
          <fgColor rgb="00E2F0D9"/>
        </patternFill>
      </fill>
    </dxf>
    <dxf>
      <font>
        <name val="Aptos"/>
        <b val="1"/>
        <color rgb="0024343B"/>
        <sz val="10"/>
      </font>
      <fill>
        <patternFill patternType="solid">
          <fgColor rgb="00F4CCCC"/>
        </patternFill>
      </fill>
    </dxf>
    <dxf>
      <font>
        <name val="Aptos"/>
        <b val="1"/>
        <color rgb="0024343B"/>
        <sz val="10"/>
      </font>
      <fill>
        <patternFill patternType="solid">
          <fgColor rgb="00DDEBF7"/>
        </patternFill>
      </fill>
    </dxf>
    <dxf>
      <font>
        <name val="Aptos"/>
        <b val="1"/>
        <color rgb="0024343B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Overall Score by Driver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'Dashboard'!C25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solidFill>
                <a:srgbClr val="5B9BD5"/>
              </a:solidFill>
              <a:prstDash val="solid"/>
            </a:ln>
          </spPr>
          <cat>
            <numRef>
              <f>'Dashboard'!$B$26:$B$33</f>
            </numRef>
          </cat>
          <val>
            <numRef>
              <f>'Dashboard'!$C$26:$C$33</f>
            </numRef>
          </val>
        </ser>
        <dLbls>
          <showVal val="1"/>
        </dLbls>
        <gapWidth val="55"/>
        <overlap val="0"/>
        <axId val="10"/>
        <axId val="100"/>
      </barChart>
      <catAx>
        <axId val="10"/>
        <scaling>
          <orientation val="minMax"/>
          <max val="100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Overall Score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Driver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5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DriverData" displayName="DriverData" ref="A4:AD14" headerRowCount="1">
  <autoFilter ref="A4:AD14"/>
  <tableColumns count="30">
    <tableColumn id="1" name="Reporting Period"/>
    <tableColumn id="2" name="Driver ID"/>
    <tableColumn id="3" name="Driver Name"/>
    <tableColumn id="4" name="Region"/>
    <tableColumn id="5" name="Miles Driven"/>
    <tableColumn id="6" name="Fuel Used (gal)"/>
    <tableColumn id="7" name="Total Stops"/>
    <tableColumn id="8" name="On-Time Stops"/>
    <tableColumn id="9" name="Required Inspections"/>
    <tableColumn id="10" name="Completed Inspections"/>
    <tableColumn id="11" name="Speeding Events"/>
    <tableColumn id="12" name="Harsh Braking Events"/>
    <tableColumn id="13" name="Preventable Accidents"/>
    <tableColumn id="14" name="Customer Complaints"/>
    <tableColumn id="15" name="Supervisor Notes"/>
    <tableColumn id="16" name="MPG"/>
    <tableColumn id="17" name="On-Time Rate"/>
    <tableColumn id="18" name="Inspection Rate"/>
    <tableColumn id="19" name="Safety Events per 1,000 Miles"/>
    <tableColumn id="20" name="Safety Score"/>
    <tableColumn id="21" name="On-Time Score"/>
    <tableColumn id="22" name="Fuel Efficiency Score"/>
    <tableColumn id="23" name="Inspection Score"/>
    <tableColumn id="24" name="Customer Service Score"/>
    <tableColumn id="25" name="Overall Score"/>
    <tableColumn id="26" name="Rating"/>
    <tableColumn id="27" name="Suggested Bonus"/>
    <tableColumn id="28" name="Data Check"/>
    <tableColumn id="29" name="Review Status"/>
    <tableColumn id="30" name="Follow-Up Dat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9" customWidth="1" min="4" max="4"/>
    <col width="15" customWidth="1" min="5" max="5"/>
    <col width="14" customWidth="1" min="6" max="6"/>
    <col width="15" customWidth="1" min="7" max="7"/>
    <col width="17" customWidth="1" min="8" max="8"/>
    <col width="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30" customHeight="1">
      <c r="A1" s="1" t="inlineStr">
        <is>
          <t>Driver Performance Scorecard</t>
        </is>
      </c>
    </row>
    <row r="2" ht="22" customHeight="1">
      <c r="A2" s="2" t="inlineStr">
        <is>
          <t>Monthly fleet and driver performance overview</t>
        </is>
      </c>
      <c r="B2" s="2" t="n"/>
      <c r="C2" s="2" t="n"/>
      <c r="D2" s="2" t="n"/>
      <c r="E2" s="2" t="n"/>
      <c r="F2" s="2" t="n"/>
      <c r="G2" s="2" t="n"/>
      <c r="H2" s="2" t="n"/>
    </row>
    <row r="3">
      <c r="J3" s="3" t="inlineStr">
        <is>
          <t>Settings Check</t>
        </is>
      </c>
      <c r="K3" s="3" t="n"/>
      <c r="L3" s="3" t="n"/>
      <c r="N3" s="3" t="inlineStr">
        <is>
          <t>Data Issues</t>
        </is>
      </c>
      <c r="O3" s="3" t="n"/>
      <c r="P3" s="3" t="n"/>
    </row>
    <row r="4">
      <c r="A4" s="4" t="inlineStr">
        <is>
          <t>Reporting Period</t>
        </is>
      </c>
      <c r="B4" s="47" t="n">
        <v>46266</v>
      </c>
      <c r="D4" s="4" t="inlineStr">
        <is>
          <t>Selected Driver ID</t>
        </is>
      </c>
      <c r="E4" s="6" t="inlineStr">
        <is>
          <t>D101</t>
        </is>
      </c>
      <c r="F4" s="7">
        <f>IFERROR(VLOOKUP($E$4,'Settings'!$D$4:$E$103,2,FALSE),"Select a valid driver")</f>
        <v/>
      </c>
      <c r="G4" s="7" t="n"/>
      <c r="H4" s="7" t="n"/>
      <c r="J4" s="7">
        <f>IF(AND('Settings'!$B$25="OK",'Settings'!$B$26="OK",'Settings'!$B$27="OK"),"OK","Review Settings")</f>
        <v/>
      </c>
      <c r="K4" s="7" t="n"/>
      <c r="L4" s="7" t="n"/>
      <c r="N4" s="8">
        <f>COUNTIFS('Driver Scorecard'!$A$5:$A$1000,$B$4,'Driver Scorecard'!$AB$5:$AB$1000,"&lt;&gt;OK")</f>
        <v/>
      </c>
      <c r="O4" s="7" t="n"/>
      <c r="P4" s="7" t="n"/>
    </row>
    <row r="5"/>
    <row r="6">
      <c r="A6" s="9" t="inlineStr">
        <is>
          <t>Fleet Snapshot</t>
        </is>
      </c>
      <c r="B6" s="9" t="n"/>
      <c r="C6" s="9" t="n"/>
      <c r="D6" s="9" t="n"/>
      <c r="E6" s="9" t="n"/>
      <c r="F6" s="9" t="n"/>
      <c r="G6" s="9" t="n"/>
      <c r="H6" s="9" t="n"/>
    </row>
    <row r="7">
      <c r="A7" s="10" t="inlineStr">
        <is>
          <t>Drivers Reported</t>
        </is>
      </c>
      <c r="B7" s="10" t="n"/>
      <c r="C7" s="10" t="inlineStr">
        <is>
          <t>Average Overall Score</t>
        </is>
      </c>
      <c r="D7" s="10" t="n"/>
      <c r="E7" s="10" t="inlineStr">
        <is>
          <t>Fleet On-Time Rate</t>
        </is>
      </c>
      <c r="F7" s="10" t="n"/>
      <c r="G7" s="10" t="inlineStr">
        <is>
          <t>Fleet MPG</t>
        </is>
      </c>
      <c r="H7" s="10" t="n"/>
    </row>
    <row r="8" ht="24" customHeight="1">
      <c r="A8" s="11">
        <f>COUNTIFS('Driver Scorecard'!$A$5:$A$1000,$B$4,'Driver Scorecard'!$AB$5:$AB$1000,"OK")</f>
        <v/>
      </c>
      <c r="B8" s="12" t="n"/>
      <c r="C8" s="48">
        <f>IFERROR(AVERAGEIFS('Driver Scorecard'!$Y$5:$Y$1000,'Driver Scorecard'!$A$5:$A$1000,$B$4,'Driver Scorecard'!$AB$5:$AB$1000,"OK"),0)</f>
        <v/>
      </c>
      <c r="D8" s="12" t="n"/>
      <c r="E8" s="49">
        <f>IFERROR(SUMIFS('Driver Scorecard'!$H$5:$H$1000,'Driver Scorecard'!$A$5:$A$1000,$B$4,'Driver Scorecard'!$AB$5:$AB$1000,"OK")/SUMIFS('Driver Scorecard'!$G$5:$G$1000,'Driver Scorecard'!$A$5:$A$1000,$B$4,'Driver Scorecard'!$AB$5:$AB$1000,"OK"),0)</f>
        <v/>
      </c>
      <c r="F8" s="12" t="n"/>
      <c r="G8" s="48">
        <f>IFERROR(SUMIFS('Driver Scorecard'!$E$5:$E$1000,'Driver Scorecard'!$A$5:$A$1000,$B$4,'Driver Scorecard'!$AB$5:$AB$1000,"OK")/SUMIFS('Driver Scorecard'!$F$5:$F$1000,'Driver Scorecard'!$A$5:$A$1000,$B$4,'Driver Scorecard'!$AB$5:$AB$1000,"OK"),0)</f>
        <v/>
      </c>
      <c r="H8" s="12" t="n"/>
    </row>
    <row r="9" ht="24" customHeight="1">
      <c r="A9" s="12" t="n"/>
      <c r="B9" s="12" t="n"/>
      <c r="C9" s="12" t="n"/>
      <c r="D9" s="12" t="n"/>
      <c r="E9" s="12" t="n"/>
      <c r="F9" s="12" t="n"/>
      <c r="G9" s="12" t="n"/>
      <c r="H9" s="12" t="n"/>
    </row>
    <row r="10"/>
    <row r="11">
      <c r="A11" s="10" t="inlineStr">
        <is>
          <t>Total Miles</t>
        </is>
      </c>
      <c r="B11" s="10" t="n"/>
      <c r="C11" s="10" t="inlineStr">
        <is>
          <t>Safety Events per 1,000 Miles</t>
        </is>
      </c>
      <c r="D11" s="10" t="n"/>
      <c r="E11" s="10" t="inlineStr">
        <is>
          <t>Preventable Accidents</t>
        </is>
      </c>
      <c r="F11" s="10" t="n"/>
      <c r="G11" s="10" t="inlineStr">
        <is>
          <t>Suggested Bonus Total</t>
        </is>
      </c>
      <c r="H11" s="10" t="n"/>
    </row>
    <row r="12" ht="24" customHeight="1">
      <c r="A12" s="15">
        <f>SUMIFS('Driver Scorecard'!$E$5:$E$1000,'Driver Scorecard'!$A$5:$A$1000,$B$4,'Driver Scorecard'!$AB$5:$AB$1000,"OK")</f>
        <v/>
      </c>
      <c r="B12" s="12" t="n"/>
      <c r="C12" s="48">
        <f>IFERROR((SUMIFS('Driver Scorecard'!$K$5:$K$1000,'Driver Scorecard'!$A$5:$A$1000,$B$4,'Driver Scorecard'!$AB$5:$AB$1000,"OK")+SUMIFS('Driver Scorecard'!$L$5:$L$1000,'Driver Scorecard'!$A$5:$A$1000,$B$4,'Driver Scorecard'!$AB$5:$AB$1000,"OK"))/SUMIFS('Driver Scorecard'!$E$5:$E$1000,'Driver Scorecard'!$A$5:$A$1000,$B$4,'Driver Scorecard'!$AB$5:$AB$1000,"OK")*1000,0)</f>
        <v/>
      </c>
      <c r="D12" s="12" t="n"/>
      <c r="E12" s="11">
        <f>SUMIFS('Driver Scorecard'!$M$5:$M$1000,'Driver Scorecard'!$A$5:$A$1000,$B$4,'Driver Scorecard'!$AB$5:$AB$1000,"OK")</f>
        <v/>
      </c>
      <c r="F12" s="12" t="n"/>
      <c r="G12" s="50">
        <f>SUMIFS('Driver Scorecard'!$AA$5:$AA$1000,'Driver Scorecard'!$A$5:$A$1000,$B$4,'Driver Scorecard'!$AB$5:$AB$1000,"OK")</f>
        <v/>
      </c>
      <c r="H12" s="12" t="n"/>
    </row>
    <row r="13" ht="24" customHeight="1">
      <c r="A13" s="12" t="n"/>
      <c r="B13" s="12" t="n"/>
      <c r="C13" s="12" t="n"/>
      <c r="D13" s="12" t="n"/>
      <c r="E13" s="12" t="n"/>
      <c r="F13" s="12" t="n"/>
      <c r="G13" s="12" t="n"/>
      <c r="H13" s="12" t="n"/>
    </row>
    <row r="14"/>
    <row r="15">
      <c r="A15" s="9" t="inlineStr">
        <is>
          <t>Selected Driver Snapshot</t>
        </is>
      </c>
      <c r="B15" s="9" t="n"/>
      <c r="C15" s="9" t="n"/>
      <c r="D15" s="9" t="n"/>
      <c r="E15" s="9" t="n"/>
      <c r="F15" s="9" t="n"/>
      <c r="G15" s="9" t="n"/>
      <c r="H15" s="9" t="n"/>
    </row>
    <row r="16">
      <c r="A16" s="10" t="inlineStr">
        <is>
          <t>Overall Score</t>
        </is>
      </c>
      <c r="B16" s="10" t="n"/>
      <c r="C16" s="10" t="inlineStr">
        <is>
          <t>Rating</t>
        </is>
      </c>
      <c r="D16" s="10" t="n"/>
      <c r="E16" s="10" t="inlineStr">
        <is>
          <t>On-Time Rate</t>
        </is>
      </c>
      <c r="F16" s="10" t="n"/>
      <c r="G16" s="10" t="inlineStr">
        <is>
          <t>MPG</t>
        </is>
      </c>
      <c r="H16" s="10" t="n"/>
    </row>
    <row r="17" ht="24" customHeight="1">
      <c r="A17" s="48">
        <f>IF(COUNTIFS('Driver Scorecard'!$A$5:$A$1000,$B$4,'Driver Scorecard'!$B$5:$B$1000,$E$4,'Driver Scorecard'!$AB$5:$AB$1000,"OK")=0,"",IFERROR(AVERAGEIFS('Driver Scorecard'!$Y$5:$Y$1000,'Driver Scorecard'!$A$5:$A$1000,$B$4,'Driver Scorecard'!$B$5:$B$1000,$E$4,'Driver Scorecard'!$AB$5:$AB$1000,"OK"),0))</f>
        <v/>
      </c>
      <c r="B17" s="12" t="n"/>
      <c r="C17" s="12">
        <f>IF($A$17="","No record",IF($A$17&gt;='Settings'!$B$17,"Excellent",IF($A$17&gt;='Settings'!$B$18,"Good",IF($A$17&gt;='Settings'!$B$19,"Needs Improvement","Poor"))))</f>
        <v/>
      </c>
      <c r="D17" s="12" t="n"/>
      <c r="E17" s="49">
        <f>IFERROR(SUMIFS('Driver Scorecard'!$H$5:$H$1000,'Driver Scorecard'!$A$5:$A$1000,$B$4,'Driver Scorecard'!$B$5:$B$1000,$E$4,'Driver Scorecard'!$AB$5:$AB$1000,"OK")/SUMIFS('Driver Scorecard'!$G$5:$G$1000,'Driver Scorecard'!$A$5:$A$1000,$B$4,'Driver Scorecard'!$B$5:$B$1000,$E$4,'Driver Scorecard'!$AB$5:$AB$1000,"OK"),"")</f>
        <v/>
      </c>
      <c r="F17" s="12" t="n"/>
      <c r="G17" s="48">
        <f>IFERROR(SUMIFS('Driver Scorecard'!$E$5:$E$1000,'Driver Scorecard'!$A$5:$A$1000,$B$4,'Driver Scorecard'!$B$5:$B$1000,$E$4,'Driver Scorecard'!$AB$5:$AB$1000,"OK")/SUMIFS('Driver Scorecard'!$F$5:$F$1000,'Driver Scorecard'!$A$5:$A$1000,$B$4,'Driver Scorecard'!$B$5:$B$1000,$E$4,'Driver Scorecard'!$AB$5:$AB$1000,"OK"),"")</f>
        <v/>
      </c>
      <c r="H17" s="12" t="n"/>
    </row>
    <row r="18" ht="24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/>
    <row r="20">
      <c r="A20" s="10" t="inlineStr">
        <is>
          <t>Inspection Rate</t>
        </is>
      </c>
      <c r="B20" s="10" t="n"/>
      <c r="C20" s="10" t="inlineStr">
        <is>
          <t>Safety Score</t>
        </is>
      </c>
      <c r="D20" s="10" t="n"/>
      <c r="E20" s="10" t="inlineStr">
        <is>
          <t>Customer Complaints</t>
        </is>
      </c>
      <c r="F20" s="10" t="n"/>
      <c r="G20" s="10" t="inlineStr">
        <is>
          <t>Review Status</t>
        </is>
      </c>
      <c r="H20" s="10" t="n"/>
    </row>
    <row r="21" ht="24" customHeight="1">
      <c r="A21" s="49">
        <f>IFERROR(SUMIFS('Driver Scorecard'!$J$5:$J$1000,'Driver Scorecard'!$A$5:$A$1000,$B$4,'Driver Scorecard'!$B$5:$B$1000,$E$4,'Driver Scorecard'!$AB$5:$AB$1000,"OK")/SUMIFS('Driver Scorecard'!$I$5:$I$1000,'Driver Scorecard'!$A$5:$A$1000,$B$4,'Driver Scorecard'!$B$5:$B$1000,$E$4,'Driver Scorecard'!$AB$5:$AB$1000,"OK"),"")</f>
        <v/>
      </c>
      <c r="B21" s="12" t="n"/>
      <c r="C21" s="48">
        <f>IFERROR(AVERAGEIFS('Driver Scorecard'!$T$5:$T$1000,'Driver Scorecard'!$A$5:$A$1000,$B$4,'Driver Scorecard'!$B$5:$B$1000,$E$4,'Driver Scorecard'!$AB$5:$AB$1000,"OK"),"")</f>
        <v/>
      </c>
      <c r="D21" s="12" t="n"/>
      <c r="E21" s="11">
        <f>IF(COUNTIFS('Driver Scorecard'!$A$5:$A$1000,$B$4,'Driver Scorecard'!$B$5:$B$1000,$E$4)=0,"",SUMIFS('Driver Scorecard'!$N$5:$N$1000,'Driver Scorecard'!$A$5:$A$1000,$B$4,'Driver Scorecard'!$B$5:$B$1000,$E$4))</f>
        <v/>
      </c>
      <c r="F21" s="12" t="n"/>
      <c r="G21" s="12">
        <f>IFERROR(LOOKUP(2,1/(('Driver Scorecard'!$A$5:$A$1000=$B$4)*('Driver Scorecard'!$B$5:$B$1000=$E$4)),'Driver Scorecard'!$AC$5:$AC$1000),"No record")</f>
        <v/>
      </c>
      <c r="H21" s="12" t="n"/>
    </row>
    <row r="22" ht="24" customHeight="1">
      <c r="A22" s="12" t="n"/>
      <c r="B22" s="12" t="n"/>
      <c r="C22" s="12" t="n"/>
      <c r="D22" s="12" t="n"/>
      <c r="E22" s="12" t="n"/>
      <c r="F22" s="12" t="n"/>
      <c r="G22" s="12" t="n"/>
      <c r="H22" s="12" t="n"/>
    </row>
    <row r="23">
      <c r="J23" s="17" t="inlineStr">
        <is>
          <t>Suggested bonuses are planning estimates based on the editable Settings sheet and are not payroll instructions.</t>
        </is>
      </c>
      <c r="K23" s="17" t="n"/>
      <c r="L23" s="17" t="n"/>
      <c r="M23" s="17" t="n"/>
      <c r="N23" s="17" t="n"/>
      <c r="O23" s="17" t="n"/>
      <c r="P23" s="17" t="n"/>
      <c r="Q23" s="17" t="n"/>
    </row>
    <row r="24">
      <c r="A24" s="9" t="inlineStr">
        <is>
          <t>Driver Comparison</t>
        </is>
      </c>
      <c r="B24" s="9" t="n"/>
      <c r="C24" s="9" t="n"/>
      <c r="D24" s="9" t="n"/>
      <c r="E24" s="9" t="n"/>
      <c r="F24" s="9" t="n"/>
      <c r="G24" s="9" t="n"/>
      <c r="H24" s="9" t="n"/>
      <c r="J24" s="17" t="n"/>
      <c r="K24" s="17" t="n"/>
      <c r="L24" s="17" t="n"/>
      <c r="M24" s="17" t="n"/>
      <c r="N24" s="17" t="n"/>
      <c r="O24" s="17" t="n"/>
      <c r="P24" s="17" t="n"/>
      <c r="Q24" s="17" t="n"/>
    </row>
    <row r="25">
      <c r="A25" s="10" t="inlineStr">
        <is>
          <t>Driver ID</t>
        </is>
      </c>
      <c r="B25" s="10" t="inlineStr">
        <is>
          <t>Driver Name</t>
        </is>
      </c>
      <c r="C25" s="10" t="inlineStr">
        <is>
          <t>Overall Score</t>
        </is>
      </c>
      <c r="D25" s="10" t="inlineStr">
        <is>
          <t>Rating</t>
        </is>
      </c>
      <c r="E25" s="10" t="inlineStr">
        <is>
          <t>On-Time Rate</t>
        </is>
      </c>
      <c r="F25" s="10" t="inlineStr">
        <is>
          <t>MPG</t>
        </is>
      </c>
      <c r="G25" s="10" t="inlineStr">
        <is>
          <t>Safety Score</t>
        </is>
      </c>
      <c r="H25" s="10" t="inlineStr">
        <is>
          <t>Data Status</t>
        </is>
      </c>
      <c r="J25" s="17" t="n"/>
      <c r="K25" s="17" t="n"/>
      <c r="L25" s="17" t="n"/>
      <c r="M25" s="17" t="n"/>
      <c r="N25" s="17" t="n"/>
      <c r="O25" s="17" t="n"/>
      <c r="P25" s="17" t="n"/>
      <c r="Q25" s="17" t="n"/>
    </row>
    <row r="26" ht="23" customHeight="1">
      <c r="A26" s="18">
        <f>'Settings'!$D$4</f>
        <v/>
      </c>
      <c r="B26" s="19">
        <f>'Settings'!$E$4</f>
        <v/>
      </c>
      <c r="C26" s="51">
        <f>IF(COUNTIFS('Driver Scorecard'!$A$5:$A$1000,$B$4,'Driver Scorecard'!$B$5:$B$1000,$A26,'Driver Scorecard'!$AB$5:$AB$1000,"OK")=0,"",IFERROR(AVERAGEIFS('Driver Scorecard'!$Y$5:$Y$1000,'Driver Scorecard'!$A$5:$A$1000,$B$4,'Driver Scorecard'!$B$5:$B$1000,$A26,'Driver Scorecard'!$AB$5:$AB$1000,"OK"),0))</f>
        <v/>
      </c>
      <c r="D26" s="18">
        <f>IF($C26="","No record",IF($C26&gt;='Settings'!$B$17,"Excellent",IF($C26&gt;='Settings'!$B$18,"Good",IF($C26&gt;='Settings'!$B$19,"Needs Improvement","Poor"))))</f>
        <v/>
      </c>
      <c r="E26" s="52">
        <f>IFERROR(SUMIFS('Driver Scorecard'!$H$5:$H$1000,'Driver Scorecard'!$A$5:$A$1000,$B$4,'Driver Scorecard'!$B$5:$B$1000,$A26,'Driver Scorecard'!$AB$5:$AB$1000,"OK")/SUMIFS('Driver Scorecard'!$G$5:$G$1000,'Driver Scorecard'!$A$5:$A$1000,$B$4,'Driver Scorecard'!$B$5:$B$1000,$A26,'Driver Scorecard'!$AB$5:$AB$1000,"OK"),"")</f>
        <v/>
      </c>
      <c r="F26" s="51">
        <f>IFERROR(SUMIFS('Driver Scorecard'!$E$5:$E$1000,'Driver Scorecard'!$A$5:$A$1000,$B$4,'Driver Scorecard'!$B$5:$B$1000,$A26,'Driver Scorecard'!$AB$5:$AB$1000,"OK")/SUMIFS('Driver Scorecard'!$F$5:$F$1000,'Driver Scorecard'!$A$5:$A$1000,$B$4,'Driver Scorecard'!$B$5:$B$1000,$A26,'Driver Scorecard'!$AB$5:$AB$1000,"OK"),"")</f>
        <v/>
      </c>
      <c r="G26" s="51">
        <f>IFERROR(AVERAGEIFS('Driver Scorecard'!$T$5:$T$1000,'Driver Scorecard'!$A$5:$A$1000,$B$4,'Driver Scorecard'!$B$5:$B$1000,$A26,'Driver Scorecard'!$AB$5:$AB$1000,"OK"),"")</f>
        <v/>
      </c>
      <c r="H26" s="18">
        <f>IF(COUNTIFS('Driver Scorecard'!$A$5:$A$1000,$B$4,'Driver Scorecard'!$B$5:$B$1000,$A26)=0,"No record",IF(COUNTIFS('Driver Scorecard'!$A$5:$A$1000,$B$4,'Driver Scorecard'!$B$5:$B$1000,$A26,'Driver Scorecard'!$AB$5:$AB$1000,"&lt;&gt;OK")&gt;0,"Check data","OK"))</f>
        <v/>
      </c>
    </row>
    <row r="27" ht="23" customHeight="1">
      <c r="A27" s="18">
        <f>'Settings'!$D$5</f>
        <v/>
      </c>
      <c r="B27" s="19">
        <f>'Settings'!$E$5</f>
        <v/>
      </c>
      <c r="C27" s="51">
        <f>IF(COUNTIFS('Driver Scorecard'!$A$5:$A$1000,$B$4,'Driver Scorecard'!$B$5:$B$1000,$A27,'Driver Scorecard'!$AB$5:$AB$1000,"OK")=0,"",IFERROR(AVERAGEIFS('Driver Scorecard'!$Y$5:$Y$1000,'Driver Scorecard'!$A$5:$A$1000,$B$4,'Driver Scorecard'!$B$5:$B$1000,$A27,'Driver Scorecard'!$AB$5:$AB$1000,"OK"),0))</f>
        <v/>
      </c>
      <c r="D27" s="18">
        <f>IF($C27="","No record",IF($C27&gt;='Settings'!$B$17,"Excellent",IF($C27&gt;='Settings'!$B$18,"Good",IF($C27&gt;='Settings'!$B$19,"Needs Improvement","Poor"))))</f>
        <v/>
      </c>
      <c r="E27" s="52">
        <f>IFERROR(SUMIFS('Driver Scorecard'!$H$5:$H$1000,'Driver Scorecard'!$A$5:$A$1000,$B$4,'Driver Scorecard'!$B$5:$B$1000,$A27,'Driver Scorecard'!$AB$5:$AB$1000,"OK")/SUMIFS('Driver Scorecard'!$G$5:$G$1000,'Driver Scorecard'!$A$5:$A$1000,$B$4,'Driver Scorecard'!$B$5:$B$1000,$A27,'Driver Scorecard'!$AB$5:$AB$1000,"OK"),"")</f>
        <v/>
      </c>
      <c r="F27" s="51">
        <f>IFERROR(SUMIFS('Driver Scorecard'!$E$5:$E$1000,'Driver Scorecard'!$A$5:$A$1000,$B$4,'Driver Scorecard'!$B$5:$B$1000,$A27,'Driver Scorecard'!$AB$5:$AB$1000,"OK")/SUMIFS('Driver Scorecard'!$F$5:$F$1000,'Driver Scorecard'!$A$5:$A$1000,$B$4,'Driver Scorecard'!$B$5:$B$1000,$A27,'Driver Scorecard'!$AB$5:$AB$1000,"OK"),"")</f>
        <v/>
      </c>
      <c r="G27" s="51">
        <f>IFERROR(AVERAGEIFS('Driver Scorecard'!$T$5:$T$1000,'Driver Scorecard'!$A$5:$A$1000,$B$4,'Driver Scorecard'!$B$5:$B$1000,$A27,'Driver Scorecard'!$AB$5:$AB$1000,"OK"),"")</f>
        <v/>
      </c>
      <c r="H27" s="18">
        <f>IF(COUNTIFS('Driver Scorecard'!$A$5:$A$1000,$B$4,'Driver Scorecard'!$B$5:$B$1000,$A27)=0,"No record",IF(COUNTIFS('Driver Scorecard'!$A$5:$A$1000,$B$4,'Driver Scorecard'!$B$5:$B$1000,$A27,'Driver Scorecard'!$AB$5:$AB$1000,"&lt;&gt;OK")&gt;0,"Check data","OK"))</f>
        <v/>
      </c>
    </row>
    <row r="28" ht="23" customHeight="1">
      <c r="A28" s="18">
        <f>'Settings'!$D$6</f>
        <v/>
      </c>
      <c r="B28" s="19">
        <f>'Settings'!$E$6</f>
        <v/>
      </c>
      <c r="C28" s="51">
        <f>IF(COUNTIFS('Driver Scorecard'!$A$5:$A$1000,$B$4,'Driver Scorecard'!$B$5:$B$1000,$A28,'Driver Scorecard'!$AB$5:$AB$1000,"OK")=0,"",IFERROR(AVERAGEIFS('Driver Scorecard'!$Y$5:$Y$1000,'Driver Scorecard'!$A$5:$A$1000,$B$4,'Driver Scorecard'!$B$5:$B$1000,$A28,'Driver Scorecard'!$AB$5:$AB$1000,"OK"),0))</f>
        <v/>
      </c>
      <c r="D28" s="18">
        <f>IF($C28="","No record",IF($C28&gt;='Settings'!$B$17,"Excellent",IF($C28&gt;='Settings'!$B$18,"Good",IF($C28&gt;='Settings'!$B$19,"Needs Improvement","Poor"))))</f>
        <v/>
      </c>
      <c r="E28" s="52">
        <f>IFERROR(SUMIFS('Driver Scorecard'!$H$5:$H$1000,'Driver Scorecard'!$A$5:$A$1000,$B$4,'Driver Scorecard'!$B$5:$B$1000,$A28,'Driver Scorecard'!$AB$5:$AB$1000,"OK")/SUMIFS('Driver Scorecard'!$G$5:$G$1000,'Driver Scorecard'!$A$5:$A$1000,$B$4,'Driver Scorecard'!$B$5:$B$1000,$A28,'Driver Scorecard'!$AB$5:$AB$1000,"OK"),"")</f>
        <v/>
      </c>
      <c r="F28" s="51">
        <f>IFERROR(SUMIFS('Driver Scorecard'!$E$5:$E$1000,'Driver Scorecard'!$A$5:$A$1000,$B$4,'Driver Scorecard'!$B$5:$B$1000,$A28,'Driver Scorecard'!$AB$5:$AB$1000,"OK")/SUMIFS('Driver Scorecard'!$F$5:$F$1000,'Driver Scorecard'!$A$5:$A$1000,$B$4,'Driver Scorecard'!$B$5:$B$1000,$A28,'Driver Scorecard'!$AB$5:$AB$1000,"OK"),"")</f>
        <v/>
      </c>
      <c r="G28" s="51">
        <f>IFERROR(AVERAGEIFS('Driver Scorecard'!$T$5:$T$1000,'Driver Scorecard'!$A$5:$A$1000,$B$4,'Driver Scorecard'!$B$5:$B$1000,$A28,'Driver Scorecard'!$AB$5:$AB$1000,"OK"),"")</f>
        <v/>
      </c>
      <c r="H28" s="18">
        <f>IF(COUNTIFS('Driver Scorecard'!$A$5:$A$1000,$B$4,'Driver Scorecard'!$B$5:$B$1000,$A28)=0,"No record",IF(COUNTIFS('Driver Scorecard'!$A$5:$A$1000,$B$4,'Driver Scorecard'!$B$5:$B$1000,$A28,'Driver Scorecard'!$AB$5:$AB$1000,"&lt;&gt;OK")&gt;0,"Check data","OK"))</f>
        <v/>
      </c>
      <c r="J28" s="22" t="inlineStr">
        <is>
          <t>Dashboard controls</t>
        </is>
      </c>
      <c r="K28" s="22" t="n"/>
      <c r="L28" s="22" t="n"/>
      <c r="M28" s="22" t="n"/>
      <c r="N28" s="22" t="n"/>
      <c r="O28" s="22" t="n"/>
      <c r="P28" s="22" t="n"/>
      <c r="Q28" s="22" t="n"/>
    </row>
    <row r="29" ht="23" customHeight="1">
      <c r="A29" s="18">
        <f>'Settings'!$D$7</f>
        <v/>
      </c>
      <c r="B29" s="19">
        <f>'Settings'!$E$7</f>
        <v/>
      </c>
      <c r="C29" s="51">
        <f>IF(COUNTIFS('Driver Scorecard'!$A$5:$A$1000,$B$4,'Driver Scorecard'!$B$5:$B$1000,$A29,'Driver Scorecard'!$AB$5:$AB$1000,"OK")=0,"",IFERROR(AVERAGEIFS('Driver Scorecard'!$Y$5:$Y$1000,'Driver Scorecard'!$A$5:$A$1000,$B$4,'Driver Scorecard'!$B$5:$B$1000,$A29,'Driver Scorecard'!$AB$5:$AB$1000,"OK"),0))</f>
        <v/>
      </c>
      <c r="D29" s="18">
        <f>IF($C29="","No record",IF($C29&gt;='Settings'!$B$17,"Excellent",IF($C29&gt;='Settings'!$B$18,"Good",IF($C29&gt;='Settings'!$B$19,"Needs Improvement","Poor"))))</f>
        <v/>
      </c>
      <c r="E29" s="52">
        <f>IFERROR(SUMIFS('Driver Scorecard'!$H$5:$H$1000,'Driver Scorecard'!$A$5:$A$1000,$B$4,'Driver Scorecard'!$B$5:$B$1000,$A29,'Driver Scorecard'!$AB$5:$AB$1000,"OK")/SUMIFS('Driver Scorecard'!$G$5:$G$1000,'Driver Scorecard'!$A$5:$A$1000,$B$4,'Driver Scorecard'!$B$5:$B$1000,$A29,'Driver Scorecard'!$AB$5:$AB$1000,"OK"),"")</f>
        <v/>
      </c>
      <c r="F29" s="51">
        <f>IFERROR(SUMIFS('Driver Scorecard'!$E$5:$E$1000,'Driver Scorecard'!$A$5:$A$1000,$B$4,'Driver Scorecard'!$B$5:$B$1000,$A29,'Driver Scorecard'!$AB$5:$AB$1000,"OK")/SUMIFS('Driver Scorecard'!$F$5:$F$1000,'Driver Scorecard'!$A$5:$A$1000,$B$4,'Driver Scorecard'!$B$5:$B$1000,$A29,'Driver Scorecard'!$AB$5:$AB$1000,"OK"),"")</f>
        <v/>
      </c>
      <c r="G29" s="51">
        <f>IFERROR(AVERAGEIFS('Driver Scorecard'!$T$5:$T$1000,'Driver Scorecard'!$A$5:$A$1000,$B$4,'Driver Scorecard'!$B$5:$B$1000,$A29,'Driver Scorecard'!$AB$5:$AB$1000,"OK"),"")</f>
        <v/>
      </c>
      <c r="H29" s="18">
        <f>IF(COUNTIFS('Driver Scorecard'!$A$5:$A$1000,$B$4,'Driver Scorecard'!$B$5:$B$1000,$A29)=0,"No record",IF(COUNTIFS('Driver Scorecard'!$A$5:$A$1000,$B$4,'Driver Scorecard'!$B$5:$B$1000,$A29,'Driver Scorecard'!$AB$5:$AB$1000,"&lt;&gt;OK")&gt;0,"Check data","OK"))</f>
        <v/>
      </c>
      <c r="J29" s="23" t="inlineStr">
        <is>
          <t>Yellow cells are selections. Blue cells show calculated results.</t>
        </is>
      </c>
      <c r="K29" s="23" t="n"/>
      <c r="L29" s="23" t="n"/>
      <c r="M29" s="23" t="n"/>
      <c r="N29" s="23" t="n"/>
      <c r="O29" s="23" t="n"/>
      <c r="P29" s="23" t="n"/>
      <c r="Q29" s="23" t="n"/>
    </row>
    <row r="30" ht="23" customHeight="1">
      <c r="A30" s="18">
        <f>'Settings'!$D$8</f>
        <v/>
      </c>
      <c r="B30" s="19">
        <f>'Settings'!$E$8</f>
        <v/>
      </c>
      <c r="C30" s="51">
        <f>IF(COUNTIFS('Driver Scorecard'!$A$5:$A$1000,$B$4,'Driver Scorecard'!$B$5:$B$1000,$A30,'Driver Scorecard'!$AB$5:$AB$1000,"OK")=0,"",IFERROR(AVERAGEIFS('Driver Scorecard'!$Y$5:$Y$1000,'Driver Scorecard'!$A$5:$A$1000,$B$4,'Driver Scorecard'!$B$5:$B$1000,$A30,'Driver Scorecard'!$AB$5:$AB$1000,"OK"),0))</f>
        <v/>
      </c>
      <c r="D30" s="18">
        <f>IF($C30="","No record",IF($C30&gt;='Settings'!$B$17,"Excellent",IF($C30&gt;='Settings'!$B$18,"Good",IF($C30&gt;='Settings'!$B$19,"Needs Improvement","Poor"))))</f>
        <v/>
      </c>
      <c r="E30" s="52">
        <f>IFERROR(SUMIFS('Driver Scorecard'!$H$5:$H$1000,'Driver Scorecard'!$A$5:$A$1000,$B$4,'Driver Scorecard'!$B$5:$B$1000,$A30,'Driver Scorecard'!$AB$5:$AB$1000,"OK")/SUMIFS('Driver Scorecard'!$G$5:$G$1000,'Driver Scorecard'!$A$5:$A$1000,$B$4,'Driver Scorecard'!$B$5:$B$1000,$A30,'Driver Scorecard'!$AB$5:$AB$1000,"OK"),"")</f>
        <v/>
      </c>
      <c r="F30" s="51">
        <f>IFERROR(SUMIFS('Driver Scorecard'!$E$5:$E$1000,'Driver Scorecard'!$A$5:$A$1000,$B$4,'Driver Scorecard'!$B$5:$B$1000,$A30,'Driver Scorecard'!$AB$5:$AB$1000,"OK")/SUMIFS('Driver Scorecard'!$F$5:$F$1000,'Driver Scorecard'!$A$5:$A$1000,$B$4,'Driver Scorecard'!$B$5:$B$1000,$A30,'Driver Scorecard'!$AB$5:$AB$1000,"OK"),"")</f>
        <v/>
      </c>
      <c r="G30" s="51">
        <f>IFERROR(AVERAGEIFS('Driver Scorecard'!$T$5:$T$1000,'Driver Scorecard'!$A$5:$A$1000,$B$4,'Driver Scorecard'!$B$5:$B$1000,$A30,'Driver Scorecard'!$AB$5:$AB$1000,"OK"),"")</f>
        <v/>
      </c>
      <c r="H30" s="18">
        <f>IF(COUNTIFS('Driver Scorecard'!$A$5:$A$1000,$B$4,'Driver Scorecard'!$B$5:$B$1000,$A30)=0,"No record",IF(COUNTIFS('Driver Scorecard'!$A$5:$A$1000,$B$4,'Driver Scorecard'!$B$5:$B$1000,$A30,'Driver Scorecard'!$AB$5:$AB$1000,"&lt;&gt;OK")&gt;0,"Check data","OK"))</f>
        <v/>
      </c>
      <c r="J30" s="23" t="n"/>
      <c r="K30" s="23" t="n"/>
      <c r="L30" s="23" t="n"/>
      <c r="M30" s="23" t="n"/>
      <c r="N30" s="23" t="n"/>
      <c r="O30" s="23" t="n"/>
      <c r="P30" s="23" t="n"/>
      <c r="Q30" s="23" t="n"/>
    </row>
    <row r="31" ht="23" customHeight="1">
      <c r="A31" s="18">
        <f>'Settings'!$D$9</f>
        <v/>
      </c>
      <c r="B31" s="19">
        <f>'Settings'!$E$9</f>
        <v/>
      </c>
      <c r="C31" s="51">
        <f>IF(COUNTIFS('Driver Scorecard'!$A$5:$A$1000,$B$4,'Driver Scorecard'!$B$5:$B$1000,$A31,'Driver Scorecard'!$AB$5:$AB$1000,"OK")=0,"",IFERROR(AVERAGEIFS('Driver Scorecard'!$Y$5:$Y$1000,'Driver Scorecard'!$A$5:$A$1000,$B$4,'Driver Scorecard'!$B$5:$B$1000,$A31,'Driver Scorecard'!$AB$5:$AB$1000,"OK"),0))</f>
        <v/>
      </c>
      <c r="D31" s="18">
        <f>IF($C31="","No record",IF($C31&gt;='Settings'!$B$17,"Excellent",IF($C31&gt;='Settings'!$B$18,"Good",IF($C31&gt;='Settings'!$B$19,"Needs Improvement","Poor"))))</f>
        <v/>
      </c>
      <c r="E31" s="52">
        <f>IFERROR(SUMIFS('Driver Scorecard'!$H$5:$H$1000,'Driver Scorecard'!$A$5:$A$1000,$B$4,'Driver Scorecard'!$B$5:$B$1000,$A31,'Driver Scorecard'!$AB$5:$AB$1000,"OK")/SUMIFS('Driver Scorecard'!$G$5:$G$1000,'Driver Scorecard'!$A$5:$A$1000,$B$4,'Driver Scorecard'!$B$5:$B$1000,$A31,'Driver Scorecard'!$AB$5:$AB$1000,"OK"),"")</f>
        <v/>
      </c>
      <c r="F31" s="51">
        <f>IFERROR(SUMIFS('Driver Scorecard'!$E$5:$E$1000,'Driver Scorecard'!$A$5:$A$1000,$B$4,'Driver Scorecard'!$B$5:$B$1000,$A31,'Driver Scorecard'!$AB$5:$AB$1000,"OK")/SUMIFS('Driver Scorecard'!$F$5:$F$1000,'Driver Scorecard'!$A$5:$A$1000,$B$4,'Driver Scorecard'!$B$5:$B$1000,$A31,'Driver Scorecard'!$AB$5:$AB$1000,"OK"),"")</f>
        <v/>
      </c>
      <c r="G31" s="51">
        <f>IFERROR(AVERAGEIFS('Driver Scorecard'!$T$5:$T$1000,'Driver Scorecard'!$A$5:$A$1000,$B$4,'Driver Scorecard'!$B$5:$B$1000,$A31,'Driver Scorecard'!$AB$5:$AB$1000,"OK"),"")</f>
        <v/>
      </c>
      <c r="H31" s="18">
        <f>IF(COUNTIFS('Driver Scorecard'!$A$5:$A$1000,$B$4,'Driver Scorecard'!$B$5:$B$1000,$A31)=0,"No record",IF(COUNTIFS('Driver Scorecard'!$A$5:$A$1000,$B$4,'Driver Scorecard'!$B$5:$B$1000,$A31,'Driver Scorecard'!$AB$5:$AB$1000,"&lt;&gt;OK")&gt;0,"Check data","OK"))</f>
        <v/>
      </c>
    </row>
    <row r="32" ht="23" customHeight="1">
      <c r="A32" s="18">
        <f>'Settings'!$D$10</f>
        <v/>
      </c>
      <c r="B32" s="19">
        <f>'Settings'!$E$10</f>
        <v/>
      </c>
      <c r="C32" s="51">
        <f>IF(COUNTIFS('Driver Scorecard'!$A$5:$A$1000,$B$4,'Driver Scorecard'!$B$5:$B$1000,$A32,'Driver Scorecard'!$AB$5:$AB$1000,"OK")=0,"",IFERROR(AVERAGEIFS('Driver Scorecard'!$Y$5:$Y$1000,'Driver Scorecard'!$A$5:$A$1000,$B$4,'Driver Scorecard'!$B$5:$B$1000,$A32,'Driver Scorecard'!$AB$5:$AB$1000,"OK"),0))</f>
        <v/>
      </c>
      <c r="D32" s="18">
        <f>IF($C32="","No record",IF($C32&gt;='Settings'!$B$17,"Excellent",IF($C32&gt;='Settings'!$B$18,"Good",IF($C32&gt;='Settings'!$B$19,"Needs Improvement","Poor"))))</f>
        <v/>
      </c>
      <c r="E32" s="52">
        <f>IFERROR(SUMIFS('Driver Scorecard'!$H$5:$H$1000,'Driver Scorecard'!$A$5:$A$1000,$B$4,'Driver Scorecard'!$B$5:$B$1000,$A32,'Driver Scorecard'!$AB$5:$AB$1000,"OK")/SUMIFS('Driver Scorecard'!$G$5:$G$1000,'Driver Scorecard'!$A$5:$A$1000,$B$4,'Driver Scorecard'!$B$5:$B$1000,$A32,'Driver Scorecard'!$AB$5:$AB$1000,"OK"),"")</f>
        <v/>
      </c>
      <c r="F32" s="51">
        <f>IFERROR(SUMIFS('Driver Scorecard'!$E$5:$E$1000,'Driver Scorecard'!$A$5:$A$1000,$B$4,'Driver Scorecard'!$B$5:$B$1000,$A32,'Driver Scorecard'!$AB$5:$AB$1000,"OK")/SUMIFS('Driver Scorecard'!$F$5:$F$1000,'Driver Scorecard'!$A$5:$A$1000,$B$4,'Driver Scorecard'!$B$5:$B$1000,$A32,'Driver Scorecard'!$AB$5:$AB$1000,"OK"),"")</f>
        <v/>
      </c>
      <c r="G32" s="51">
        <f>IFERROR(AVERAGEIFS('Driver Scorecard'!$T$5:$T$1000,'Driver Scorecard'!$A$5:$A$1000,$B$4,'Driver Scorecard'!$B$5:$B$1000,$A32,'Driver Scorecard'!$AB$5:$AB$1000,"OK"),"")</f>
        <v/>
      </c>
      <c r="H32" s="18">
        <f>IF(COUNTIFS('Driver Scorecard'!$A$5:$A$1000,$B$4,'Driver Scorecard'!$B$5:$B$1000,$A32)=0,"No record",IF(COUNTIFS('Driver Scorecard'!$A$5:$A$1000,$B$4,'Driver Scorecard'!$B$5:$B$1000,$A32,'Driver Scorecard'!$AB$5:$AB$1000,"&lt;&gt;OK")&gt;0,"Check data","OK"))</f>
        <v/>
      </c>
    </row>
    <row r="33" ht="23" customHeight="1">
      <c r="A33" s="18">
        <f>'Settings'!$D$11</f>
        <v/>
      </c>
      <c r="B33" s="19">
        <f>'Settings'!$E$11</f>
        <v/>
      </c>
      <c r="C33" s="51">
        <f>IF(COUNTIFS('Driver Scorecard'!$A$5:$A$1000,$B$4,'Driver Scorecard'!$B$5:$B$1000,$A33,'Driver Scorecard'!$AB$5:$AB$1000,"OK")=0,"",IFERROR(AVERAGEIFS('Driver Scorecard'!$Y$5:$Y$1000,'Driver Scorecard'!$A$5:$A$1000,$B$4,'Driver Scorecard'!$B$5:$B$1000,$A33,'Driver Scorecard'!$AB$5:$AB$1000,"OK"),0))</f>
        <v/>
      </c>
      <c r="D33" s="18">
        <f>IF($C33="","No record",IF($C33&gt;='Settings'!$B$17,"Excellent",IF($C33&gt;='Settings'!$B$18,"Good",IF($C33&gt;='Settings'!$B$19,"Needs Improvement","Poor"))))</f>
        <v/>
      </c>
      <c r="E33" s="52">
        <f>IFERROR(SUMIFS('Driver Scorecard'!$H$5:$H$1000,'Driver Scorecard'!$A$5:$A$1000,$B$4,'Driver Scorecard'!$B$5:$B$1000,$A33,'Driver Scorecard'!$AB$5:$AB$1000,"OK")/SUMIFS('Driver Scorecard'!$G$5:$G$1000,'Driver Scorecard'!$A$5:$A$1000,$B$4,'Driver Scorecard'!$B$5:$B$1000,$A33,'Driver Scorecard'!$AB$5:$AB$1000,"OK"),"")</f>
        <v/>
      </c>
      <c r="F33" s="51">
        <f>IFERROR(SUMIFS('Driver Scorecard'!$E$5:$E$1000,'Driver Scorecard'!$A$5:$A$1000,$B$4,'Driver Scorecard'!$B$5:$B$1000,$A33,'Driver Scorecard'!$AB$5:$AB$1000,"OK")/SUMIFS('Driver Scorecard'!$F$5:$F$1000,'Driver Scorecard'!$A$5:$A$1000,$B$4,'Driver Scorecard'!$B$5:$B$1000,$A33,'Driver Scorecard'!$AB$5:$AB$1000,"OK"),"")</f>
        <v/>
      </c>
      <c r="G33" s="51">
        <f>IFERROR(AVERAGEIFS('Driver Scorecard'!$T$5:$T$1000,'Driver Scorecard'!$A$5:$A$1000,$B$4,'Driver Scorecard'!$B$5:$B$1000,$A33,'Driver Scorecard'!$AB$5:$AB$1000,"OK"),"")</f>
        <v/>
      </c>
      <c r="H33" s="18">
        <f>IF(COUNTIFS('Driver Scorecard'!$A$5:$A$1000,$B$4,'Driver Scorecard'!$B$5:$B$1000,$A33)=0,"No record",IF(COUNTIFS('Driver Scorecard'!$A$5:$A$1000,$B$4,'Driver Scorecard'!$B$5:$B$1000,$A33,'Driver Scorecard'!$AB$5:$AB$1000,"&lt;&gt;OK")&gt;0,"Check data","OK"))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autoFilter ref="A25:H33"/>
  <mergeCells count="1">
    <mergeCell ref="A1:H1"/>
  </mergeCells>
  <conditionalFormatting sqref="J4:L4">
    <cfRule type="expression" priority="1" dxfId="0" stopIfTrue="1">
      <formula>$J$4="OK"</formula>
    </cfRule>
    <cfRule type="expression" priority="2" dxfId="1" stopIfTrue="1">
      <formula>$J$4&lt;&gt;"OK"</formula>
    </cfRule>
  </conditionalFormatting>
  <conditionalFormatting sqref="N4:P4">
    <cfRule type="expression" priority="3" dxfId="0" stopIfTrue="1">
      <formula>$N$4=0</formula>
    </cfRule>
    <cfRule type="expression" priority="4" dxfId="1" stopIfTrue="1">
      <formula>$N$4&gt;0</formula>
    </cfRule>
  </conditionalFormatting>
  <conditionalFormatting sqref="C17:D18">
    <cfRule type="expression" priority="5" dxfId="0" stopIfTrue="1">
      <formula>$C$17="Excellent"</formula>
    </cfRule>
    <cfRule type="expression" priority="6" dxfId="2" stopIfTrue="1">
      <formula>$C$17="Good"</formula>
    </cfRule>
    <cfRule type="expression" priority="7" dxfId="3" stopIfTrue="1">
      <formula>$C$17="Needs Improvement"</formula>
    </cfRule>
    <cfRule type="expression" priority="8" dxfId="1" stopIfTrue="1">
      <formula>$C$17="Poor"</formula>
    </cfRule>
  </conditionalFormatting>
  <conditionalFormatting sqref="D26:D33">
    <cfRule type="expression" priority="9" dxfId="0" stopIfTrue="1">
      <formula>$D26="Excellent"</formula>
    </cfRule>
    <cfRule type="expression" priority="10" dxfId="2" stopIfTrue="1">
      <formula>$D26="Good"</formula>
    </cfRule>
    <cfRule type="expression" priority="11" dxfId="3" stopIfTrue="1">
      <formula>$D26="Needs Improvement"</formula>
    </cfRule>
    <cfRule type="expression" priority="12" dxfId="1" stopIfTrue="1">
      <formula>$D26="Poor"</formula>
    </cfRule>
  </conditionalFormatting>
  <conditionalFormatting sqref="H26:H33">
    <cfRule type="expression" priority="13" dxfId="0" stopIfTrue="1">
      <formula>$H26="OK"</formula>
    </cfRule>
    <cfRule type="expression" priority="14" dxfId="1" stopIfTrue="1">
      <formula>$H26="Check data"</formula>
    </cfRule>
    <cfRule type="expression" priority="15" dxfId="3" stopIfTrue="1">
      <formula>$H26="No record"</formula>
    </cfRule>
  </conditionalFormatting>
  <dataValidations count="2">
    <dataValidation sqref="B4" showDropDown="0" showInputMessage="1" showErrorMessage="1" allowBlank="0" errorTitle="Invalid selection" error="Select a reporting period from the Settings list." promptTitle="Select from list" prompt="Choose a reporting period." type="list" errorStyle="stop">
      <formula1>INDIRECT("'Settings'!$H$4:$H$103")</formula1>
    </dataValidation>
    <dataValidation sqref="E4" showDropDown="0" showInputMessage="1" showErrorMessage="1" allowBlank="0" errorTitle="Invalid selection" error="Select a driver ID from the Settings list." promptTitle="Select from list" prompt="Choose a driver ID." type="list" errorStyle="stop">
      <formula1>INDIRECT("'Settings'!$D$4:$D$103")</formula1>
    </dataValidation>
  </dataValidations>
  <pageMargins left="0.25" right="0.25" top="0.35" bottom="0.35" header="0.15" footer="0.15"/>
  <pageSetup orientation="landscape" paperSize="1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D1000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1" customWidth="1" min="3" max="3"/>
    <col width="14" customWidth="1" min="4" max="4"/>
    <col width="14" customWidth="1" min="5" max="5"/>
    <col width="16" customWidth="1" min="6" max="6"/>
    <col width="13" customWidth="1" min="7" max="7"/>
    <col width="15" customWidth="1" min="8" max="8"/>
    <col width="18" customWidth="1" min="9" max="9"/>
    <col width="20" customWidth="1" min="10" max="10"/>
    <col width="15" customWidth="1" min="11" max="11"/>
    <col width="20" customWidth="1" min="12" max="12"/>
    <col width="21" customWidth="1" min="13" max="13"/>
    <col width="19" customWidth="1" min="14" max="14"/>
    <col width="42" customWidth="1" min="15" max="15"/>
    <col width="10" customWidth="1" min="16" max="16"/>
    <col width="14" customWidth="1" min="17" max="17"/>
    <col width="15" customWidth="1" min="18" max="18"/>
    <col width="22" customWidth="1" min="19" max="19"/>
    <col width="13" customWidth="1" min="20" max="20"/>
    <col width="14" customWidth="1" min="21" max="21"/>
    <col width="20" customWidth="1" min="22" max="22"/>
    <col width="16" customWidth="1" min="23" max="23"/>
    <col width="21" customWidth="1" min="24" max="24"/>
    <col width="14" customWidth="1" min="25" max="25"/>
    <col width="19" customWidth="1" min="26" max="26"/>
    <col width="17" customWidth="1" min="27" max="27"/>
    <col width="28" customWidth="1" min="28" max="28"/>
    <col width="21" customWidth="1" min="29" max="29"/>
    <col width="17" customWidth="1" min="30" max="30"/>
  </cols>
  <sheetData>
    <row r="1" ht="30" customHeight="1">
      <c r="A1" s="1" t="inlineStr">
        <is>
          <t>Driver Performance Detail</t>
        </is>
      </c>
    </row>
    <row r="2" ht="34" customHeight="1">
      <c r="A2" s="24" t="inlineStr">
        <is>
          <t>Yellow cells are inputs. Blue cells are calculated. Enter one row per driver per reporting month. Use Tab from the final table cell to add a new Excel table row.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</row>
    <row r="4" ht="50" customHeight="1">
      <c r="A4" s="4" t="inlineStr">
        <is>
          <t>Reporting Period</t>
        </is>
      </c>
      <c r="B4" s="4" t="inlineStr">
        <is>
          <t>Driver ID</t>
        </is>
      </c>
      <c r="C4" s="4" t="inlineStr">
        <is>
          <t>Driver Name</t>
        </is>
      </c>
      <c r="D4" s="4" t="inlineStr">
        <is>
          <t>Region</t>
        </is>
      </c>
      <c r="E4" s="4" t="inlineStr">
        <is>
          <t>Miles Driven</t>
        </is>
      </c>
      <c r="F4" s="4" t="inlineStr">
        <is>
          <t>Fuel Used (gal)</t>
        </is>
      </c>
      <c r="G4" s="4" t="inlineStr">
        <is>
          <t>Total Stops</t>
        </is>
      </c>
      <c r="H4" s="4" t="inlineStr">
        <is>
          <t>On-Time Stops</t>
        </is>
      </c>
      <c r="I4" s="4" t="inlineStr">
        <is>
          <t>Required Inspections</t>
        </is>
      </c>
      <c r="J4" s="4" t="inlineStr">
        <is>
          <t>Completed Inspections</t>
        </is>
      </c>
      <c r="K4" s="4" t="inlineStr">
        <is>
          <t>Speeding Events</t>
        </is>
      </c>
      <c r="L4" s="4" t="inlineStr">
        <is>
          <t>Harsh Braking Events</t>
        </is>
      </c>
      <c r="M4" s="4" t="inlineStr">
        <is>
          <t>Preventable Accidents</t>
        </is>
      </c>
      <c r="N4" s="4" t="inlineStr">
        <is>
          <t>Customer Complaints</t>
        </is>
      </c>
      <c r="O4" s="4" t="inlineStr">
        <is>
          <t>Supervisor Notes</t>
        </is>
      </c>
      <c r="P4" s="4" t="inlineStr">
        <is>
          <t>MPG</t>
        </is>
      </c>
      <c r="Q4" s="4" t="inlineStr">
        <is>
          <t>On-Time Rate</t>
        </is>
      </c>
      <c r="R4" s="4" t="inlineStr">
        <is>
          <t>Inspection Rate</t>
        </is>
      </c>
      <c r="S4" s="4" t="inlineStr">
        <is>
          <t>Safety Events per 1,000 Miles</t>
        </is>
      </c>
      <c r="T4" s="4" t="inlineStr">
        <is>
          <t>Safety Score</t>
        </is>
      </c>
      <c r="U4" s="4" t="inlineStr">
        <is>
          <t>On-Time Score</t>
        </is>
      </c>
      <c r="V4" s="4" t="inlineStr">
        <is>
          <t>Fuel Efficiency Score</t>
        </is>
      </c>
      <c r="W4" s="4" t="inlineStr">
        <is>
          <t>Inspection Score</t>
        </is>
      </c>
      <c r="X4" s="4" t="inlineStr">
        <is>
          <t>Customer Service Score</t>
        </is>
      </c>
      <c r="Y4" s="4" t="inlineStr">
        <is>
          <t>Overall Score</t>
        </is>
      </c>
      <c r="Z4" s="4" t="inlineStr">
        <is>
          <t>Rating</t>
        </is>
      </c>
      <c r="AA4" s="4" t="inlineStr">
        <is>
          <t>Suggested Bonus</t>
        </is>
      </c>
      <c r="AB4" s="4" t="inlineStr">
        <is>
          <t>Data Check</t>
        </is>
      </c>
      <c r="AC4" s="4" t="inlineStr">
        <is>
          <t>Review Status</t>
        </is>
      </c>
      <c r="AD4" s="4" t="inlineStr">
        <is>
          <t>Follow-Up Date</t>
        </is>
      </c>
    </row>
    <row r="5" ht="34" customHeight="1">
      <c r="A5" s="53" t="n">
        <v>46235</v>
      </c>
      <c r="B5" s="26" t="inlineStr">
        <is>
          <t>D101</t>
        </is>
      </c>
      <c r="C5" s="27">
        <f>IF(OR($A5="",$B5=""),"",IFERROR(VLOOKUP($B5,'Settings'!$D$4:$E$103,2,FALSE),"Driver ID not found"))</f>
        <v/>
      </c>
      <c r="D5" s="26" t="inlineStr">
        <is>
          <t>Midwest</t>
        </is>
      </c>
      <c r="E5" s="28" t="n">
        <v>5610</v>
      </c>
      <c r="F5" s="54" t="n">
        <v>690</v>
      </c>
      <c r="G5" s="28" t="n">
        <v>405</v>
      </c>
      <c r="H5" s="28" t="n">
        <v>390</v>
      </c>
      <c r="I5" s="28" t="n">
        <v>21</v>
      </c>
      <c r="J5" s="28" t="n">
        <v>21</v>
      </c>
      <c r="K5" s="28" t="n">
        <v>3</v>
      </c>
      <c r="L5" s="28" t="n">
        <v>4</v>
      </c>
      <c r="M5" s="28" t="n">
        <v>0</v>
      </c>
      <c r="N5" s="28" t="n">
        <v>1</v>
      </c>
      <c r="O5" s="30" t="inlineStr">
        <is>
          <t>Reviewed seasonal route timing.</t>
        </is>
      </c>
      <c r="P5" s="55">
        <f>IF(OR($A5="",$B5=""),"",IFERROR($E5/$F5,0))</f>
        <v/>
      </c>
      <c r="Q5" s="56">
        <f>IF(OR($A5="",$B5=""),"",IFERROR($H5/$G5,0))</f>
        <v/>
      </c>
      <c r="R5" s="56">
        <f>IF(OR($A5="",$B5=""),"",IFERROR($J5/$I5,0))</f>
        <v/>
      </c>
      <c r="S5" s="55">
        <f>IF(OR($A5="",$B5=""),"",IFERROR(($K5+$L5)/$E5*1000,0))</f>
        <v/>
      </c>
      <c r="T5" s="55">
        <f>IF(OR($A5="",$B5=""),"",MAX(0,MIN(100,100-($S5*'Settings'!$B$13)-($M5*'Settings'!$B$14))))</f>
        <v/>
      </c>
      <c r="U5" s="55">
        <f>IF(OR($A5="",$B5=""),"",MAX(0,MIN(100,IFERROR($Q5/'Settings'!$B$10*100,0))))</f>
        <v/>
      </c>
      <c r="V5" s="55">
        <f>IF(OR($A5="",$B5=""),"",MAX(0,MIN(100,IFERROR($P5/'Settings'!$B$11*100,0))))</f>
        <v/>
      </c>
      <c r="W5" s="55">
        <f>IF(OR($A5="",$B5=""),"",MAX(0,MIN(100,IFERROR($R5/'Settings'!$B$12*100,0))))</f>
        <v/>
      </c>
      <c r="X5" s="55">
        <f>IF(OR($A5="",$B5=""),"",MAX(0,MIN(100,100-($N5*'Settings'!$B$15))))</f>
        <v/>
      </c>
      <c r="Y5" s="55">
        <f>IF(OR($A5="",$B5=""),"",($T5*'Settings'!$B$4)+($U5*'Settings'!$B$5)+($V5*'Settings'!$B$6)+($W5*'Settings'!$B$7)+($X5*'Settings'!$B$8))</f>
        <v/>
      </c>
      <c r="Z5" s="19">
        <f>IF($Y5="","",IF($Y5&gt;='Settings'!$B$17,"Excellent",IF($Y5&gt;='Settings'!$B$18,"Good",IF($Y5&gt;='Settings'!$B$19,"Needs Improvement","Poor"))))</f>
        <v/>
      </c>
      <c r="AA5" s="57">
        <f>IF($Z5="","",IF($Z5="Excellent",'Settings'!$B$21,IF($Z5="Good",'Settings'!$B$22,0)))</f>
        <v/>
      </c>
      <c r="AB5" s="34">
        <f>IF(COUNTA($A5:$B5,$D5:$O5,$AC5:$AD5)=0,"",IF(OR($A5="",$B5=""),"Missing period/driver",IF($C5="Driver ID not found","Invalid driver ID",IF(COUNTIFS($A$5:$A$1000,$A5,$B$5:$B$1000,$B5)&gt;1,"Duplicate driver/period",IF(OR($E5&lt;=0,$F5&lt;=0,$G5&lt;=0,$I5&lt;=0),"Check required activity",IF($H5&gt;$G5,"On-time stops exceed total",IF($J5&gt;$I5,"Completed inspections exceed required",IF(OR($H5&lt;0,$J5&lt;0,$K5&lt;0,$L5&lt;0,$M5&lt;0,$N5&lt;0),"Negative count",IF($AC5="","Select review status",IF(AND($AC5="Coaching Scheduled",$AD5=""),"Add follow-up date","OK"))))))))))</f>
        <v/>
      </c>
      <c r="AC5" s="30" t="inlineStr">
        <is>
          <t>Reviewed</t>
        </is>
      </c>
      <c r="AD5" s="58" t="n"/>
    </row>
    <row r="6" ht="34" customHeight="1">
      <c r="A6" s="53" t="n">
        <v>46235</v>
      </c>
      <c r="B6" s="26" t="inlineStr">
        <is>
          <t>D102</t>
        </is>
      </c>
      <c r="C6" s="27">
        <f>IF(OR($A6="",$B6=""),"",IFERROR(VLOOKUP($B6,'Settings'!$D$4:$E$103,2,FALSE),"Driver ID not found"))</f>
        <v/>
      </c>
      <c r="D6" s="26" t="inlineStr">
        <is>
          <t>Southeast</t>
        </is>
      </c>
      <c r="E6" s="28" t="n">
        <v>5940</v>
      </c>
      <c r="F6" s="54" t="n">
        <v>785</v>
      </c>
      <c r="G6" s="28" t="n">
        <v>392</v>
      </c>
      <c r="H6" s="28" t="n">
        <v>354</v>
      </c>
      <c r="I6" s="28" t="n">
        <v>22</v>
      </c>
      <c r="J6" s="28" t="n">
        <v>20</v>
      </c>
      <c r="K6" s="28" t="n">
        <v>7</v>
      </c>
      <c r="L6" s="28" t="n">
        <v>9</v>
      </c>
      <c r="M6" s="28" t="n">
        <v>1</v>
      </c>
      <c r="N6" s="28" t="n">
        <v>2</v>
      </c>
      <c r="O6" s="30" t="inlineStr">
        <is>
          <t>Coaching focused on following distance and pre-trip checks.</t>
        </is>
      </c>
      <c r="P6" s="55">
        <f>IF(OR($A6="",$B6=""),"",IFERROR($E6/$F6,0))</f>
        <v/>
      </c>
      <c r="Q6" s="56">
        <f>IF(OR($A6="",$B6=""),"",IFERROR($H6/$G6,0))</f>
        <v/>
      </c>
      <c r="R6" s="56">
        <f>IF(OR($A6="",$B6=""),"",IFERROR($J6/$I6,0))</f>
        <v/>
      </c>
      <c r="S6" s="55">
        <f>IF(OR($A6="",$B6=""),"",IFERROR(($K6+$L6)/$E6*1000,0))</f>
        <v/>
      </c>
      <c r="T6" s="55">
        <f>IF(OR($A6="",$B6=""),"",MAX(0,MIN(100,100-($S6*'Settings'!$B$13)-($M6*'Settings'!$B$14))))</f>
        <v/>
      </c>
      <c r="U6" s="55">
        <f>IF(OR($A6="",$B6=""),"",MAX(0,MIN(100,IFERROR($Q6/'Settings'!$B$10*100,0))))</f>
        <v/>
      </c>
      <c r="V6" s="55">
        <f>IF(OR($A6="",$B6=""),"",MAX(0,MIN(100,IFERROR($P6/'Settings'!$B$11*100,0))))</f>
        <v/>
      </c>
      <c r="W6" s="55">
        <f>IF(OR($A6="",$B6=""),"",MAX(0,MIN(100,IFERROR($R6/'Settings'!$B$12*100,0))))</f>
        <v/>
      </c>
      <c r="X6" s="55">
        <f>IF(OR($A6="",$B6=""),"",MAX(0,MIN(100,100-($N6*'Settings'!$B$15))))</f>
        <v/>
      </c>
      <c r="Y6" s="55">
        <f>IF(OR($A6="",$B6=""),"",($T6*'Settings'!$B$4)+($U6*'Settings'!$B$5)+($V6*'Settings'!$B$6)+($W6*'Settings'!$B$7)+($X6*'Settings'!$B$8))</f>
        <v/>
      </c>
      <c r="Z6" s="19">
        <f>IF($Y6="","",IF($Y6&gt;='Settings'!$B$17,"Excellent",IF($Y6&gt;='Settings'!$B$18,"Good",IF($Y6&gt;='Settings'!$B$19,"Needs Improvement","Poor"))))</f>
        <v/>
      </c>
      <c r="AA6" s="57">
        <f>IF($Z6="","",IF($Z6="Excellent",'Settings'!$B$21,IF($Z6="Good",'Settings'!$B$22,0)))</f>
        <v/>
      </c>
      <c r="AB6" s="34">
        <f>IF(COUNTA($A6:$B6,$D6:$O6,$AC6:$AD6)=0,"",IF(OR($A6="",$B6=""),"Missing period/driver",IF($C6="Driver ID not found","Invalid driver ID",IF(COUNTIFS($A$5:$A$1000,$A6,$B$5:$B$1000,$B6)&gt;1,"Duplicate driver/period",IF(OR($E6&lt;=0,$F6&lt;=0,$G6&lt;=0,$I6&lt;=0),"Check required activity",IF($H6&gt;$G6,"On-time stops exceed total",IF($J6&gt;$I6,"Completed inspections exceed required",IF(OR($H6&lt;0,$J6&lt;0,$K6&lt;0,$L6&lt;0,$M6&lt;0,$N6&lt;0),"Negative count",IF($AC6="","Select review status",IF(AND($AC6="Coaching Scheduled",$AD6=""),"Add follow-up date","OK"))))))))))</f>
        <v/>
      </c>
      <c r="AC6" s="30" t="inlineStr">
        <is>
          <t>Coaching Scheduled</t>
        </is>
      </c>
      <c r="AD6" s="58" t="n">
        <v>46275</v>
      </c>
    </row>
    <row r="7" ht="34" customHeight="1">
      <c r="A7" s="53" t="n">
        <v>46266</v>
      </c>
      <c r="B7" s="26" t="inlineStr">
        <is>
          <t>D101</t>
        </is>
      </c>
      <c r="C7" s="27">
        <f>IF(OR($A7="",$B7=""),"",IFERROR(VLOOKUP($B7,'Settings'!$D$4:$E$103,2,FALSE),"Driver ID not found"))</f>
        <v/>
      </c>
      <c r="D7" s="26" t="inlineStr">
        <is>
          <t>Midwest</t>
        </is>
      </c>
      <c r="E7" s="28" t="n">
        <v>5820</v>
      </c>
      <c r="F7" s="54" t="n">
        <v>710</v>
      </c>
      <c r="G7" s="28" t="n">
        <v>420</v>
      </c>
      <c r="H7" s="28" t="n">
        <v>407</v>
      </c>
      <c r="I7" s="28" t="n">
        <v>22</v>
      </c>
      <c r="J7" s="28" t="n">
        <v>22</v>
      </c>
      <c r="K7" s="28" t="n">
        <v>2</v>
      </c>
      <c r="L7" s="28" t="n">
        <v>3</v>
      </c>
      <c r="M7" s="28" t="n">
        <v>0</v>
      </c>
      <c r="N7" s="28" t="n">
        <v>0</v>
      </c>
      <c r="O7" s="30" t="inlineStr">
        <is>
          <t>Strong month; no corrective action.</t>
        </is>
      </c>
      <c r="P7" s="55">
        <f>IF(OR($A7="",$B7=""),"",IFERROR($E7/$F7,0))</f>
        <v/>
      </c>
      <c r="Q7" s="56">
        <f>IF(OR($A7="",$B7=""),"",IFERROR($H7/$G7,0))</f>
        <v/>
      </c>
      <c r="R7" s="56">
        <f>IF(OR($A7="",$B7=""),"",IFERROR($J7/$I7,0))</f>
        <v/>
      </c>
      <c r="S7" s="55">
        <f>IF(OR($A7="",$B7=""),"",IFERROR(($K7+$L7)/$E7*1000,0))</f>
        <v/>
      </c>
      <c r="T7" s="55">
        <f>IF(OR($A7="",$B7=""),"",MAX(0,MIN(100,100-($S7*'Settings'!$B$13)-($M7*'Settings'!$B$14))))</f>
        <v/>
      </c>
      <c r="U7" s="55">
        <f>IF(OR($A7="",$B7=""),"",MAX(0,MIN(100,IFERROR($Q7/'Settings'!$B$10*100,0))))</f>
        <v/>
      </c>
      <c r="V7" s="55">
        <f>IF(OR($A7="",$B7=""),"",MAX(0,MIN(100,IFERROR($P7/'Settings'!$B$11*100,0))))</f>
        <v/>
      </c>
      <c r="W7" s="55">
        <f>IF(OR($A7="",$B7=""),"",MAX(0,MIN(100,IFERROR($R7/'Settings'!$B$12*100,0))))</f>
        <v/>
      </c>
      <c r="X7" s="55">
        <f>IF(OR($A7="",$B7=""),"",MAX(0,MIN(100,100-($N7*'Settings'!$B$15))))</f>
        <v/>
      </c>
      <c r="Y7" s="55">
        <f>IF(OR($A7="",$B7=""),"",($T7*'Settings'!$B$4)+($U7*'Settings'!$B$5)+($V7*'Settings'!$B$6)+($W7*'Settings'!$B$7)+($X7*'Settings'!$B$8))</f>
        <v/>
      </c>
      <c r="Z7" s="19">
        <f>IF($Y7="","",IF($Y7&gt;='Settings'!$B$17,"Excellent",IF($Y7&gt;='Settings'!$B$18,"Good",IF($Y7&gt;='Settings'!$B$19,"Needs Improvement","Poor"))))</f>
        <v/>
      </c>
      <c r="AA7" s="57">
        <f>IF($Z7="","",IF($Z7="Excellent",'Settings'!$B$21,IF($Z7="Good",'Settings'!$B$22,0)))</f>
        <v/>
      </c>
      <c r="AB7" s="34">
        <f>IF(COUNTA($A7:$B7,$D7:$O7,$AC7:$AD7)=0,"",IF(OR($A7="",$B7=""),"Missing period/driver",IF($C7="Driver ID not found","Invalid driver ID",IF(COUNTIFS($A$5:$A$1000,$A7,$B$5:$B$1000,$B7)&gt;1,"Duplicate driver/period",IF(OR($E7&lt;=0,$F7&lt;=0,$G7&lt;=0,$I7&lt;=0),"Check required activity",IF($H7&gt;$G7,"On-time stops exceed total",IF($J7&gt;$I7,"Completed inspections exceed required",IF(OR($H7&lt;0,$J7&lt;0,$K7&lt;0,$L7&lt;0,$M7&lt;0,$N7&lt;0),"Negative count",IF($AC7="","Select review status",IF(AND($AC7="Coaching Scheduled",$AD7=""),"Add follow-up date","OK"))))))))))</f>
        <v/>
      </c>
      <c r="AC7" s="30" t="inlineStr">
        <is>
          <t>Reviewed</t>
        </is>
      </c>
      <c r="AD7" s="58" t="n"/>
    </row>
    <row r="8" ht="34" customHeight="1">
      <c r="A8" s="53" t="n">
        <v>46266</v>
      </c>
      <c r="B8" s="26" t="inlineStr">
        <is>
          <t>D102</t>
        </is>
      </c>
      <c r="C8" s="27">
        <f>IF(OR($A8="",$B8=""),"",IFERROR(VLOOKUP($B8,'Settings'!$D$4:$E$103,2,FALSE),"Driver ID not found"))</f>
        <v/>
      </c>
      <c r="D8" s="26" t="inlineStr">
        <is>
          <t>Southeast</t>
        </is>
      </c>
      <c r="E8" s="28" t="n">
        <v>6140</v>
      </c>
      <c r="F8" s="54" t="n">
        <v>790</v>
      </c>
      <c r="G8" s="28" t="n">
        <v>398</v>
      </c>
      <c r="H8" s="28" t="n">
        <v>350</v>
      </c>
      <c r="I8" s="28" t="n">
        <v>22</v>
      </c>
      <c r="J8" s="28" t="n">
        <v>21</v>
      </c>
      <c r="K8" s="28" t="n">
        <v>9</v>
      </c>
      <c r="L8" s="28" t="n">
        <v>11</v>
      </c>
      <c r="M8" s="28" t="n">
        <v>0</v>
      </c>
      <c r="N8" s="28" t="n">
        <v>2</v>
      </c>
      <c r="O8" s="30" t="inlineStr">
        <is>
          <t>Monitor on-time recovery and braking events.</t>
        </is>
      </c>
      <c r="P8" s="55">
        <f>IF(OR($A8="",$B8=""),"",IFERROR($E8/$F8,0))</f>
        <v/>
      </c>
      <c r="Q8" s="56">
        <f>IF(OR($A8="",$B8=""),"",IFERROR($H8/$G8,0))</f>
        <v/>
      </c>
      <c r="R8" s="56">
        <f>IF(OR($A8="",$B8=""),"",IFERROR($J8/$I8,0))</f>
        <v/>
      </c>
      <c r="S8" s="55">
        <f>IF(OR($A8="",$B8=""),"",IFERROR(($K8+$L8)/$E8*1000,0))</f>
        <v/>
      </c>
      <c r="T8" s="55">
        <f>IF(OR($A8="",$B8=""),"",MAX(0,MIN(100,100-($S8*'Settings'!$B$13)-($M8*'Settings'!$B$14))))</f>
        <v/>
      </c>
      <c r="U8" s="55">
        <f>IF(OR($A8="",$B8=""),"",MAX(0,MIN(100,IFERROR($Q8/'Settings'!$B$10*100,0))))</f>
        <v/>
      </c>
      <c r="V8" s="55">
        <f>IF(OR($A8="",$B8=""),"",MAX(0,MIN(100,IFERROR($P8/'Settings'!$B$11*100,0))))</f>
        <v/>
      </c>
      <c r="W8" s="55">
        <f>IF(OR($A8="",$B8=""),"",MAX(0,MIN(100,IFERROR($R8/'Settings'!$B$12*100,0))))</f>
        <v/>
      </c>
      <c r="X8" s="55">
        <f>IF(OR($A8="",$B8=""),"",MAX(0,MIN(100,100-($N8*'Settings'!$B$15))))</f>
        <v/>
      </c>
      <c r="Y8" s="55">
        <f>IF(OR($A8="",$B8=""),"",($T8*'Settings'!$B$4)+($U8*'Settings'!$B$5)+($V8*'Settings'!$B$6)+($W8*'Settings'!$B$7)+($X8*'Settings'!$B$8))</f>
        <v/>
      </c>
      <c r="Z8" s="19">
        <f>IF($Y8="","",IF($Y8&gt;='Settings'!$B$17,"Excellent",IF($Y8&gt;='Settings'!$B$18,"Good",IF($Y8&gt;='Settings'!$B$19,"Needs Improvement","Poor"))))</f>
        <v/>
      </c>
      <c r="AA8" s="57">
        <f>IF($Z8="","",IF($Z8="Excellent",'Settings'!$B$21,IF($Z8="Good",'Settings'!$B$22,0)))</f>
        <v/>
      </c>
      <c r="AB8" s="34">
        <f>IF(COUNTA($A8:$B8,$D8:$O8,$AC8:$AD8)=0,"",IF(OR($A8="",$B8=""),"Missing period/driver",IF($C8="Driver ID not found","Invalid driver ID",IF(COUNTIFS($A$5:$A$1000,$A8,$B$5:$B$1000,$B8)&gt;1,"Duplicate driver/period",IF(OR($E8&lt;=0,$F8&lt;=0,$G8&lt;=0,$I8&lt;=0),"Check required activity",IF($H8&gt;$G8,"On-time stops exceed total",IF($J8&gt;$I8,"Completed inspections exceed required",IF(OR($H8&lt;0,$J8&lt;0,$K8&lt;0,$L8&lt;0,$M8&lt;0,$N8&lt;0),"Negative count",IF($AC8="","Select review status",IF(AND($AC8="Coaching Scheduled",$AD8=""),"Add follow-up date","OK"))))))))))</f>
        <v/>
      </c>
      <c r="AC8" s="30" t="inlineStr">
        <is>
          <t>Coaching Scheduled</t>
        </is>
      </c>
      <c r="AD8" s="58" t="n">
        <v>46309</v>
      </c>
    </row>
    <row r="9" ht="34" customHeight="1">
      <c r="A9" s="53" t="n">
        <v>46266</v>
      </c>
      <c r="B9" s="26" t="inlineStr">
        <is>
          <t>D103</t>
        </is>
      </c>
      <c r="C9" s="27">
        <f>IF(OR($A9="",$B9=""),"",IFERROR(VLOOKUP($B9,'Settings'!$D$4:$E$103,2,FALSE),"Driver ID not found"))</f>
        <v/>
      </c>
      <c r="D9" s="26" t="inlineStr">
        <is>
          <t>Northeast</t>
        </is>
      </c>
      <c r="E9" s="28" t="n">
        <v>5460</v>
      </c>
      <c r="F9" s="54" t="n">
        <v>660</v>
      </c>
      <c r="G9" s="28" t="n">
        <v>445</v>
      </c>
      <c r="H9" s="28" t="n">
        <v>432</v>
      </c>
      <c r="I9" s="28" t="n">
        <v>23</v>
      </c>
      <c r="J9" s="28" t="n">
        <v>23</v>
      </c>
      <c r="K9" s="28" t="n">
        <v>1</v>
      </c>
      <c r="L9" s="28" t="n">
        <v>2</v>
      </c>
      <c r="M9" s="28" t="n">
        <v>0</v>
      </c>
      <c r="N9" s="28" t="n">
        <v>0</v>
      </c>
      <c r="O9" s="30" t="inlineStr">
        <is>
          <t>Consistent delivery and inspection performance.</t>
        </is>
      </c>
      <c r="P9" s="55">
        <f>IF(OR($A9="",$B9=""),"",IFERROR($E9/$F9,0))</f>
        <v/>
      </c>
      <c r="Q9" s="56">
        <f>IF(OR($A9="",$B9=""),"",IFERROR($H9/$G9,0))</f>
        <v/>
      </c>
      <c r="R9" s="56">
        <f>IF(OR($A9="",$B9=""),"",IFERROR($J9/$I9,0))</f>
        <v/>
      </c>
      <c r="S9" s="55">
        <f>IF(OR($A9="",$B9=""),"",IFERROR(($K9+$L9)/$E9*1000,0))</f>
        <v/>
      </c>
      <c r="T9" s="55">
        <f>IF(OR($A9="",$B9=""),"",MAX(0,MIN(100,100-($S9*'Settings'!$B$13)-($M9*'Settings'!$B$14))))</f>
        <v/>
      </c>
      <c r="U9" s="55">
        <f>IF(OR($A9="",$B9=""),"",MAX(0,MIN(100,IFERROR($Q9/'Settings'!$B$10*100,0))))</f>
        <v/>
      </c>
      <c r="V9" s="55">
        <f>IF(OR($A9="",$B9=""),"",MAX(0,MIN(100,IFERROR($P9/'Settings'!$B$11*100,0))))</f>
        <v/>
      </c>
      <c r="W9" s="55">
        <f>IF(OR($A9="",$B9=""),"",MAX(0,MIN(100,IFERROR($R9/'Settings'!$B$12*100,0))))</f>
        <v/>
      </c>
      <c r="X9" s="55">
        <f>IF(OR($A9="",$B9=""),"",MAX(0,MIN(100,100-($N9*'Settings'!$B$15))))</f>
        <v/>
      </c>
      <c r="Y9" s="55">
        <f>IF(OR($A9="",$B9=""),"",($T9*'Settings'!$B$4)+($U9*'Settings'!$B$5)+($V9*'Settings'!$B$6)+($W9*'Settings'!$B$7)+($X9*'Settings'!$B$8))</f>
        <v/>
      </c>
      <c r="Z9" s="19">
        <f>IF($Y9="","",IF($Y9&gt;='Settings'!$B$17,"Excellent",IF($Y9&gt;='Settings'!$B$18,"Good",IF($Y9&gt;='Settings'!$B$19,"Needs Improvement","Poor"))))</f>
        <v/>
      </c>
      <c r="AA9" s="57">
        <f>IF($Z9="","",IF($Z9="Excellent",'Settings'!$B$21,IF($Z9="Good",'Settings'!$B$22,0)))</f>
        <v/>
      </c>
      <c r="AB9" s="34">
        <f>IF(COUNTA($A9:$B9,$D9:$O9,$AC9:$AD9)=0,"",IF(OR($A9="",$B9=""),"Missing period/driver",IF($C9="Driver ID not found","Invalid driver ID",IF(COUNTIFS($A$5:$A$1000,$A9,$B$5:$B$1000,$B9)&gt;1,"Duplicate driver/period",IF(OR($E9&lt;=0,$F9&lt;=0,$G9&lt;=0,$I9&lt;=0),"Check required activity",IF($H9&gt;$G9,"On-time stops exceed total",IF($J9&gt;$I9,"Completed inspections exceed required",IF(OR($H9&lt;0,$J9&lt;0,$K9&lt;0,$L9&lt;0,$M9&lt;0,$N9&lt;0),"Negative count",IF($AC9="","Select review status",IF(AND($AC9="Coaching Scheduled",$AD9=""),"Add follow-up date","OK"))))))))))</f>
        <v/>
      </c>
      <c r="AC9" s="30" t="inlineStr">
        <is>
          <t>Reviewed</t>
        </is>
      </c>
      <c r="AD9" s="58" t="n"/>
    </row>
    <row r="10" ht="34" customHeight="1">
      <c r="A10" s="53" t="n">
        <v>46266</v>
      </c>
      <c r="B10" s="26" t="inlineStr">
        <is>
          <t>D104</t>
        </is>
      </c>
      <c r="C10" s="27">
        <f>IF(OR($A10="",$B10=""),"",IFERROR(VLOOKUP($B10,'Settings'!$D$4:$E$103,2,FALSE),"Driver ID not found"))</f>
        <v/>
      </c>
      <c r="D10" s="26" t="inlineStr">
        <is>
          <t>West</t>
        </is>
      </c>
      <c r="E10" s="28" t="n">
        <v>6020</v>
      </c>
      <c r="F10" s="54" t="n">
        <v>735</v>
      </c>
      <c r="G10" s="28" t="n">
        <v>376</v>
      </c>
      <c r="H10" s="28" t="n">
        <v>361</v>
      </c>
      <c r="I10" s="28" t="n">
        <v>22</v>
      </c>
      <c r="J10" s="28" t="n">
        <v>22</v>
      </c>
      <c r="K10" s="28" t="n">
        <v>0</v>
      </c>
      <c r="L10" s="28" t="n">
        <v>1</v>
      </c>
      <c r="M10" s="28" t="n">
        <v>0</v>
      </c>
      <c r="N10" s="28" t="n">
        <v>0</v>
      </c>
      <c r="O10" s="30" t="inlineStr">
        <is>
          <t>Top safety result for the period.</t>
        </is>
      </c>
      <c r="P10" s="55">
        <f>IF(OR($A10="",$B10=""),"",IFERROR($E10/$F10,0))</f>
        <v/>
      </c>
      <c r="Q10" s="56">
        <f>IF(OR($A10="",$B10=""),"",IFERROR($H10/$G10,0))</f>
        <v/>
      </c>
      <c r="R10" s="56">
        <f>IF(OR($A10="",$B10=""),"",IFERROR($J10/$I10,0))</f>
        <v/>
      </c>
      <c r="S10" s="55">
        <f>IF(OR($A10="",$B10=""),"",IFERROR(($K10+$L10)/$E10*1000,0))</f>
        <v/>
      </c>
      <c r="T10" s="55">
        <f>IF(OR($A10="",$B10=""),"",MAX(0,MIN(100,100-($S10*'Settings'!$B$13)-($M10*'Settings'!$B$14))))</f>
        <v/>
      </c>
      <c r="U10" s="55">
        <f>IF(OR($A10="",$B10=""),"",MAX(0,MIN(100,IFERROR($Q10/'Settings'!$B$10*100,0))))</f>
        <v/>
      </c>
      <c r="V10" s="55">
        <f>IF(OR($A10="",$B10=""),"",MAX(0,MIN(100,IFERROR($P10/'Settings'!$B$11*100,0))))</f>
        <v/>
      </c>
      <c r="W10" s="55">
        <f>IF(OR($A10="",$B10=""),"",MAX(0,MIN(100,IFERROR($R10/'Settings'!$B$12*100,0))))</f>
        <v/>
      </c>
      <c r="X10" s="55">
        <f>IF(OR($A10="",$B10=""),"",MAX(0,MIN(100,100-($N10*'Settings'!$B$15))))</f>
        <v/>
      </c>
      <c r="Y10" s="55">
        <f>IF(OR($A10="",$B10=""),"",($T10*'Settings'!$B$4)+($U10*'Settings'!$B$5)+($V10*'Settings'!$B$6)+($W10*'Settings'!$B$7)+($X10*'Settings'!$B$8))</f>
        <v/>
      </c>
      <c r="Z10" s="19">
        <f>IF($Y10="","",IF($Y10&gt;='Settings'!$B$17,"Excellent",IF($Y10&gt;='Settings'!$B$18,"Good",IF($Y10&gt;='Settings'!$B$19,"Needs Improvement","Poor"))))</f>
        <v/>
      </c>
      <c r="AA10" s="57">
        <f>IF($Z10="","",IF($Z10="Excellent",'Settings'!$B$21,IF($Z10="Good",'Settings'!$B$22,0)))</f>
        <v/>
      </c>
      <c r="AB10" s="34">
        <f>IF(COUNTA($A10:$B10,$D10:$O10,$AC10:$AD10)=0,"",IF(OR($A10="",$B10=""),"Missing period/driver",IF($C10="Driver ID not found","Invalid driver ID",IF(COUNTIFS($A$5:$A$1000,$A10,$B$5:$B$1000,$B10)&gt;1,"Duplicate driver/period",IF(OR($E10&lt;=0,$F10&lt;=0,$G10&lt;=0,$I10&lt;=0),"Check required activity",IF($H10&gt;$G10,"On-time stops exceed total",IF($J10&gt;$I10,"Completed inspections exceed required",IF(OR($H10&lt;0,$J10&lt;0,$K10&lt;0,$L10&lt;0,$M10&lt;0,$N10&lt;0),"Negative count",IF($AC10="","Select review status",IF(AND($AC10="Coaching Scheduled",$AD10=""),"Add follow-up date","OK"))))))))))</f>
        <v/>
      </c>
      <c r="AC10" s="30" t="inlineStr">
        <is>
          <t>Reviewed</t>
        </is>
      </c>
      <c r="AD10" s="58" t="n"/>
    </row>
    <row r="11" ht="34" customHeight="1">
      <c r="A11" s="53" t="n">
        <v>46266</v>
      </c>
      <c r="B11" s="26" t="inlineStr">
        <is>
          <t>D105</t>
        </is>
      </c>
      <c r="C11" s="27">
        <f>IF(OR($A11="",$B11=""),"",IFERROR(VLOOKUP($B11,'Settings'!$D$4:$E$103,2,FALSE),"Driver ID not found"))</f>
        <v/>
      </c>
      <c r="D11" s="26" t="inlineStr">
        <is>
          <t>Midwest</t>
        </is>
      </c>
      <c r="E11" s="28" t="n">
        <v>5780</v>
      </c>
      <c r="F11" s="54" t="n">
        <v>835</v>
      </c>
      <c r="G11" s="28" t="n">
        <v>402</v>
      </c>
      <c r="H11" s="28" t="n">
        <v>342</v>
      </c>
      <c r="I11" s="28" t="n">
        <v>23</v>
      </c>
      <c r="J11" s="28" t="n">
        <v>18</v>
      </c>
      <c r="K11" s="28" t="n">
        <v>10</v>
      </c>
      <c r="L11" s="28" t="n">
        <v>12</v>
      </c>
      <c r="M11" s="28" t="n">
        <v>1</v>
      </c>
      <c r="N11" s="28" t="n">
        <v>3</v>
      </c>
      <c r="O11" s="30" t="inlineStr">
        <is>
          <t>Immediate coaching required on safety and inspections.</t>
        </is>
      </c>
      <c r="P11" s="55">
        <f>IF(OR($A11="",$B11=""),"",IFERROR($E11/$F11,0))</f>
        <v/>
      </c>
      <c r="Q11" s="56">
        <f>IF(OR($A11="",$B11=""),"",IFERROR($H11/$G11,0))</f>
        <v/>
      </c>
      <c r="R11" s="56">
        <f>IF(OR($A11="",$B11=""),"",IFERROR($J11/$I11,0))</f>
        <v/>
      </c>
      <c r="S11" s="55">
        <f>IF(OR($A11="",$B11=""),"",IFERROR(($K11+$L11)/$E11*1000,0))</f>
        <v/>
      </c>
      <c r="T11" s="55">
        <f>IF(OR($A11="",$B11=""),"",MAX(0,MIN(100,100-($S11*'Settings'!$B$13)-($M11*'Settings'!$B$14))))</f>
        <v/>
      </c>
      <c r="U11" s="55">
        <f>IF(OR($A11="",$B11=""),"",MAX(0,MIN(100,IFERROR($Q11/'Settings'!$B$10*100,0))))</f>
        <v/>
      </c>
      <c r="V11" s="55">
        <f>IF(OR($A11="",$B11=""),"",MAX(0,MIN(100,IFERROR($P11/'Settings'!$B$11*100,0))))</f>
        <v/>
      </c>
      <c r="W11" s="55">
        <f>IF(OR($A11="",$B11=""),"",MAX(0,MIN(100,IFERROR($R11/'Settings'!$B$12*100,0))))</f>
        <v/>
      </c>
      <c r="X11" s="55">
        <f>IF(OR($A11="",$B11=""),"",MAX(0,MIN(100,100-($N11*'Settings'!$B$15))))</f>
        <v/>
      </c>
      <c r="Y11" s="55">
        <f>IF(OR($A11="",$B11=""),"",($T11*'Settings'!$B$4)+($U11*'Settings'!$B$5)+($V11*'Settings'!$B$6)+($W11*'Settings'!$B$7)+($X11*'Settings'!$B$8))</f>
        <v/>
      </c>
      <c r="Z11" s="19">
        <f>IF($Y11="","",IF($Y11&gt;='Settings'!$B$17,"Excellent",IF($Y11&gt;='Settings'!$B$18,"Good",IF($Y11&gt;='Settings'!$B$19,"Needs Improvement","Poor"))))</f>
        <v/>
      </c>
      <c r="AA11" s="57">
        <f>IF($Z11="","",IF($Z11="Excellent",'Settings'!$B$21,IF($Z11="Good",'Settings'!$B$22,0)))</f>
        <v/>
      </c>
      <c r="AB11" s="34">
        <f>IF(COUNTA($A11:$B11,$D11:$O11,$AC11:$AD11)=0,"",IF(OR($A11="",$B11=""),"Missing period/driver",IF($C11="Driver ID not found","Invalid driver ID",IF(COUNTIFS($A$5:$A$1000,$A11,$B$5:$B$1000,$B11)&gt;1,"Duplicate driver/period",IF(OR($E11&lt;=0,$F11&lt;=0,$G11&lt;=0,$I11&lt;=0),"Check required activity",IF($H11&gt;$G11,"On-time stops exceed total",IF($J11&gt;$I11,"Completed inspections exceed required",IF(OR($H11&lt;0,$J11&lt;0,$K11&lt;0,$L11&lt;0,$M11&lt;0,$N11&lt;0),"Negative count",IF($AC11="","Select review status",IF(AND($AC11="Coaching Scheduled",$AD11=""),"Add follow-up date","OK"))))))))))</f>
        <v/>
      </c>
      <c r="AC11" s="30" t="inlineStr">
        <is>
          <t>Coaching Scheduled</t>
        </is>
      </c>
      <c r="AD11" s="58" t="n">
        <v>46302</v>
      </c>
    </row>
    <row r="12" ht="34" customHeight="1">
      <c r="A12" s="53" t="n">
        <v>46266</v>
      </c>
      <c r="B12" s="26" t="inlineStr">
        <is>
          <t>D106</t>
        </is>
      </c>
      <c r="C12" s="27">
        <f>IF(OR($A12="",$B12=""),"",IFERROR(VLOOKUP($B12,'Settings'!$D$4:$E$103,2,FALSE),"Driver ID not found"))</f>
        <v/>
      </c>
      <c r="D12" s="26" t="inlineStr">
        <is>
          <t>Southeast</t>
        </is>
      </c>
      <c r="E12" s="28" t="n">
        <v>4980</v>
      </c>
      <c r="F12" s="54" t="n">
        <v>620</v>
      </c>
      <c r="G12" s="28" t="n">
        <v>438</v>
      </c>
      <c r="H12" s="28" t="n">
        <v>425</v>
      </c>
      <c r="I12" s="28" t="n">
        <v>20</v>
      </c>
      <c r="J12" s="28" t="n">
        <v>20</v>
      </c>
      <c r="K12" s="28" t="n">
        <v>2</v>
      </c>
      <c r="L12" s="28" t="n">
        <v>2</v>
      </c>
      <c r="M12" s="28" t="n">
        <v>0</v>
      </c>
      <c r="N12" s="28" t="n">
        <v>1</v>
      </c>
      <c r="O12" s="30" t="inlineStr">
        <is>
          <t>Good service; discuss complaint details.</t>
        </is>
      </c>
      <c r="P12" s="55">
        <f>IF(OR($A12="",$B12=""),"",IFERROR($E12/$F12,0))</f>
        <v/>
      </c>
      <c r="Q12" s="56">
        <f>IF(OR($A12="",$B12=""),"",IFERROR($H12/$G12,0))</f>
        <v/>
      </c>
      <c r="R12" s="56">
        <f>IF(OR($A12="",$B12=""),"",IFERROR($J12/$I12,0))</f>
        <v/>
      </c>
      <c r="S12" s="55">
        <f>IF(OR($A12="",$B12=""),"",IFERROR(($K12+$L12)/$E12*1000,0))</f>
        <v/>
      </c>
      <c r="T12" s="55">
        <f>IF(OR($A12="",$B12=""),"",MAX(0,MIN(100,100-($S12*'Settings'!$B$13)-($M12*'Settings'!$B$14))))</f>
        <v/>
      </c>
      <c r="U12" s="55">
        <f>IF(OR($A12="",$B12=""),"",MAX(0,MIN(100,IFERROR($Q12/'Settings'!$B$10*100,0))))</f>
        <v/>
      </c>
      <c r="V12" s="55">
        <f>IF(OR($A12="",$B12=""),"",MAX(0,MIN(100,IFERROR($P12/'Settings'!$B$11*100,0))))</f>
        <v/>
      </c>
      <c r="W12" s="55">
        <f>IF(OR($A12="",$B12=""),"",MAX(0,MIN(100,IFERROR($R12/'Settings'!$B$12*100,0))))</f>
        <v/>
      </c>
      <c r="X12" s="55">
        <f>IF(OR($A12="",$B12=""),"",MAX(0,MIN(100,100-($N12*'Settings'!$B$15))))</f>
        <v/>
      </c>
      <c r="Y12" s="55">
        <f>IF(OR($A12="",$B12=""),"",($T12*'Settings'!$B$4)+($U12*'Settings'!$B$5)+($V12*'Settings'!$B$6)+($W12*'Settings'!$B$7)+($X12*'Settings'!$B$8))</f>
        <v/>
      </c>
      <c r="Z12" s="19">
        <f>IF($Y12="","",IF($Y12&gt;='Settings'!$B$17,"Excellent",IF($Y12&gt;='Settings'!$B$18,"Good",IF($Y12&gt;='Settings'!$B$19,"Needs Improvement","Poor"))))</f>
        <v/>
      </c>
      <c r="AA12" s="57">
        <f>IF($Z12="","",IF($Z12="Excellent",'Settings'!$B$21,IF($Z12="Good",'Settings'!$B$22,0)))</f>
        <v/>
      </c>
      <c r="AB12" s="34">
        <f>IF(COUNTA($A12:$B12,$D12:$O12,$AC12:$AD12)=0,"",IF(OR($A12="",$B12=""),"Missing period/driver",IF($C12="Driver ID not found","Invalid driver ID",IF(COUNTIFS($A$5:$A$1000,$A12,$B$5:$B$1000,$B12)&gt;1,"Duplicate driver/period",IF(OR($E12&lt;=0,$F12&lt;=0,$G12&lt;=0,$I12&lt;=0),"Check required activity",IF($H12&gt;$G12,"On-time stops exceed total",IF($J12&gt;$I12,"Completed inspections exceed required",IF(OR($H12&lt;0,$J12&lt;0,$K12&lt;0,$L12&lt;0,$M12&lt;0,$N12&lt;0),"Negative count",IF($AC12="","Select review status",IF(AND($AC12="Coaching Scheduled",$AD12=""),"Add follow-up date","OK"))))))))))</f>
        <v/>
      </c>
      <c r="AC12" s="30" t="inlineStr">
        <is>
          <t>Reviewed</t>
        </is>
      </c>
      <c r="AD12" s="58" t="n"/>
    </row>
    <row r="13" ht="34" customHeight="1">
      <c r="A13" s="53" t="n">
        <v>46266</v>
      </c>
      <c r="B13" s="26" t="inlineStr">
        <is>
          <t>D107</t>
        </is>
      </c>
      <c r="C13" s="27">
        <f>IF(OR($A13="",$B13=""),"",IFERROR(VLOOKUP($B13,'Settings'!$D$4:$E$103,2,FALSE),"Driver ID not found"))</f>
        <v/>
      </c>
      <c r="D13" s="26" t="inlineStr">
        <is>
          <t>West</t>
        </is>
      </c>
      <c r="E13" s="28" t="n">
        <v>6330</v>
      </c>
      <c r="F13" s="54" t="n">
        <v>850</v>
      </c>
      <c r="G13" s="28" t="n">
        <v>389</v>
      </c>
      <c r="H13" s="28" t="n">
        <v>374</v>
      </c>
      <c r="I13" s="28" t="n">
        <v>22</v>
      </c>
      <c r="J13" s="28" t="n">
        <v>22</v>
      </c>
      <c r="K13" s="28" t="n">
        <v>4</v>
      </c>
      <c r="L13" s="28" t="n">
        <v>5</v>
      </c>
      <c r="M13" s="28" t="n">
        <v>0</v>
      </c>
      <c r="N13" s="28" t="n">
        <v>0</v>
      </c>
      <c r="O13" s="30" t="inlineStr">
        <is>
          <t>Fuel efficiency below target; review idle habits.</t>
        </is>
      </c>
      <c r="P13" s="55">
        <f>IF(OR($A13="",$B13=""),"",IFERROR($E13/$F13,0))</f>
        <v/>
      </c>
      <c r="Q13" s="56">
        <f>IF(OR($A13="",$B13=""),"",IFERROR($H13/$G13,0))</f>
        <v/>
      </c>
      <c r="R13" s="56">
        <f>IF(OR($A13="",$B13=""),"",IFERROR($J13/$I13,0))</f>
        <v/>
      </c>
      <c r="S13" s="55">
        <f>IF(OR($A13="",$B13=""),"",IFERROR(($K13+$L13)/$E13*1000,0))</f>
        <v/>
      </c>
      <c r="T13" s="55">
        <f>IF(OR($A13="",$B13=""),"",MAX(0,MIN(100,100-($S13*'Settings'!$B$13)-($M13*'Settings'!$B$14))))</f>
        <v/>
      </c>
      <c r="U13" s="55">
        <f>IF(OR($A13="",$B13=""),"",MAX(0,MIN(100,IFERROR($Q13/'Settings'!$B$10*100,0))))</f>
        <v/>
      </c>
      <c r="V13" s="55">
        <f>IF(OR($A13="",$B13=""),"",MAX(0,MIN(100,IFERROR($P13/'Settings'!$B$11*100,0))))</f>
        <v/>
      </c>
      <c r="W13" s="55">
        <f>IF(OR($A13="",$B13=""),"",MAX(0,MIN(100,IFERROR($R13/'Settings'!$B$12*100,0))))</f>
        <v/>
      </c>
      <c r="X13" s="55">
        <f>IF(OR($A13="",$B13=""),"",MAX(0,MIN(100,100-($N13*'Settings'!$B$15))))</f>
        <v/>
      </c>
      <c r="Y13" s="55">
        <f>IF(OR($A13="",$B13=""),"",($T13*'Settings'!$B$4)+($U13*'Settings'!$B$5)+($V13*'Settings'!$B$6)+($W13*'Settings'!$B$7)+($X13*'Settings'!$B$8))</f>
        <v/>
      </c>
      <c r="Z13" s="19">
        <f>IF($Y13="","",IF($Y13&gt;='Settings'!$B$17,"Excellent",IF($Y13&gt;='Settings'!$B$18,"Good",IF($Y13&gt;='Settings'!$B$19,"Needs Improvement","Poor"))))</f>
        <v/>
      </c>
      <c r="AA13" s="57">
        <f>IF($Z13="","",IF($Z13="Excellent",'Settings'!$B$21,IF($Z13="Good",'Settings'!$B$22,0)))</f>
        <v/>
      </c>
      <c r="AB13" s="34">
        <f>IF(COUNTA($A13:$B13,$D13:$O13,$AC13:$AD13)=0,"",IF(OR($A13="",$B13=""),"Missing period/driver",IF($C13="Driver ID not found","Invalid driver ID",IF(COUNTIFS($A$5:$A$1000,$A13,$B$5:$B$1000,$B13)&gt;1,"Duplicate driver/period",IF(OR($E13&lt;=0,$F13&lt;=0,$G13&lt;=0,$I13&lt;=0),"Check required activity",IF($H13&gt;$G13,"On-time stops exceed total",IF($J13&gt;$I13,"Completed inspections exceed required",IF(OR($H13&lt;0,$J13&lt;0,$K13&lt;0,$L13&lt;0,$M13&lt;0,$N13&lt;0),"Negative count",IF($AC13="","Select review status",IF(AND($AC13="Coaching Scheduled",$AD13=""),"Add follow-up date","OK"))))))))))</f>
        <v/>
      </c>
      <c r="AC13" s="30" t="inlineStr">
        <is>
          <t>Not Reviewed</t>
        </is>
      </c>
      <c r="AD13" s="58" t="n"/>
    </row>
    <row r="14" ht="34" customHeight="1">
      <c r="A14" s="53" t="n">
        <v>46266</v>
      </c>
      <c r="B14" s="26" t="inlineStr">
        <is>
          <t>D108</t>
        </is>
      </c>
      <c r="C14" s="27">
        <f>IF(OR($A14="",$B14=""),"",IFERROR(VLOOKUP($B14,'Settings'!$D$4:$E$103,2,FALSE),"Driver ID not found"))</f>
        <v/>
      </c>
      <c r="D14" s="26" t="inlineStr">
        <is>
          <t>Northeast</t>
        </is>
      </c>
      <c r="E14" s="28" t="n">
        <v>5210</v>
      </c>
      <c r="F14" s="54" t="n">
        <v>625</v>
      </c>
      <c r="G14" s="28" t="n">
        <v>456</v>
      </c>
      <c r="H14" s="28" t="n">
        <v>450</v>
      </c>
      <c r="I14" s="28" t="n">
        <v>24</v>
      </c>
      <c r="J14" s="28" t="n">
        <v>24</v>
      </c>
      <c r="K14" s="28" t="n">
        <v>0</v>
      </c>
      <c r="L14" s="28" t="n">
        <v>1</v>
      </c>
      <c r="M14" s="28" t="n">
        <v>0</v>
      </c>
      <c r="N14" s="28" t="n">
        <v>0</v>
      </c>
      <c r="O14" s="30" t="inlineStr">
        <is>
          <t>Excellent on-time and inspection results.</t>
        </is>
      </c>
      <c r="P14" s="55">
        <f>IF(OR($A14="",$B14=""),"",IFERROR($E14/$F14,0))</f>
        <v/>
      </c>
      <c r="Q14" s="56">
        <f>IF(OR($A14="",$B14=""),"",IFERROR($H14/$G14,0))</f>
        <v/>
      </c>
      <c r="R14" s="56">
        <f>IF(OR($A14="",$B14=""),"",IFERROR($J14/$I14,0))</f>
        <v/>
      </c>
      <c r="S14" s="55">
        <f>IF(OR($A14="",$B14=""),"",IFERROR(($K14+$L14)/$E14*1000,0))</f>
        <v/>
      </c>
      <c r="T14" s="55">
        <f>IF(OR($A14="",$B14=""),"",MAX(0,MIN(100,100-($S14*'Settings'!$B$13)-($M14*'Settings'!$B$14))))</f>
        <v/>
      </c>
      <c r="U14" s="55">
        <f>IF(OR($A14="",$B14=""),"",MAX(0,MIN(100,IFERROR($Q14/'Settings'!$B$10*100,0))))</f>
        <v/>
      </c>
      <c r="V14" s="55">
        <f>IF(OR($A14="",$B14=""),"",MAX(0,MIN(100,IFERROR($P14/'Settings'!$B$11*100,0))))</f>
        <v/>
      </c>
      <c r="W14" s="55">
        <f>IF(OR($A14="",$B14=""),"",MAX(0,MIN(100,IFERROR($R14/'Settings'!$B$12*100,0))))</f>
        <v/>
      </c>
      <c r="X14" s="55">
        <f>IF(OR($A14="",$B14=""),"",MAX(0,MIN(100,100-($N14*'Settings'!$B$15))))</f>
        <v/>
      </c>
      <c r="Y14" s="55">
        <f>IF(OR($A14="",$B14=""),"",($T14*'Settings'!$B$4)+($U14*'Settings'!$B$5)+($V14*'Settings'!$B$6)+($W14*'Settings'!$B$7)+($X14*'Settings'!$B$8))</f>
        <v/>
      </c>
      <c r="Z14" s="19">
        <f>IF($Y14="","",IF($Y14&gt;='Settings'!$B$17,"Excellent",IF($Y14&gt;='Settings'!$B$18,"Good",IF($Y14&gt;='Settings'!$B$19,"Needs Improvement","Poor"))))</f>
        <v/>
      </c>
      <c r="AA14" s="57">
        <f>IF($Z14="","",IF($Z14="Excellent",'Settings'!$B$21,IF($Z14="Good",'Settings'!$B$22,0)))</f>
        <v/>
      </c>
      <c r="AB14" s="34">
        <f>IF(COUNTA($A14:$B14,$D14:$O14,$AC14:$AD14)=0,"",IF(OR($A14="",$B14=""),"Missing period/driver",IF($C14="Driver ID not found","Invalid driver ID",IF(COUNTIFS($A$5:$A$1000,$A14,$B$5:$B$1000,$B14)&gt;1,"Duplicate driver/period",IF(OR($E14&lt;=0,$F14&lt;=0,$G14&lt;=0,$I14&lt;=0),"Check required activity",IF($H14&gt;$G14,"On-time stops exceed total",IF($J14&gt;$I14,"Completed inspections exceed required",IF(OR($H14&lt;0,$J14&lt;0,$K14&lt;0,$L14&lt;0,$M14&lt;0,$N14&lt;0),"Negative count",IF($AC14="","Select review status",IF(AND($AC14="Coaching Scheduled",$AD14=""),"Add follow-up date","OK"))))))))))</f>
        <v/>
      </c>
      <c r="AC14" s="30" t="inlineStr">
        <is>
          <t>Reviewed</t>
        </is>
      </c>
      <c r="AD14" s="58" t="n"/>
    </row>
    <row r="15">
      <c r="A15" s="53" t="n"/>
      <c r="B15" s="26" t="n"/>
      <c r="C15" s="27">
        <f>IF(OR($A15="",$B15=""),"",IFERROR(VLOOKUP($B15,'Settings'!$D$4:$E$103,2,FALSE),"Driver ID not found"))</f>
        <v/>
      </c>
      <c r="D15" s="26" t="n"/>
      <c r="E15" s="28" t="n"/>
      <c r="F15" s="54" t="n"/>
      <c r="G15" s="28" t="n"/>
      <c r="H15" s="28" t="n"/>
      <c r="I15" s="28" t="n"/>
      <c r="J15" s="28" t="n"/>
      <c r="K15" s="28" t="n"/>
      <c r="L15" s="28" t="n"/>
      <c r="M15" s="28" t="n"/>
      <c r="N15" s="28" t="n"/>
      <c r="O15" s="30" t="n"/>
      <c r="P15" s="55">
        <f>IF(OR($A15="",$B15=""),"",IFERROR($E15/$F15,0))</f>
        <v/>
      </c>
      <c r="Q15" s="56">
        <f>IF(OR($A15="",$B15=""),"",IFERROR($H15/$G15,0))</f>
        <v/>
      </c>
      <c r="R15" s="56">
        <f>IF(OR($A15="",$B15=""),"",IFERROR($J15/$I15,0))</f>
        <v/>
      </c>
      <c r="S15" s="55">
        <f>IF(OR($A15="",$B15=""),"",IFERROR(($K15+$L15)/$E15*1000,0))</f>
        <v/>
      </c>
      <c r="T15" s="55">
        <f>IF(OR($A15="",$B15=""),"",MAX(0,MIN(100,100-($S15*'Settings'!$B$13)-($M15*'Settings'!$B$14))))</f>
        <v/>
      </c>
      <c r="U15" s="55">
        <f>IF(OR($A15="",$B15=""),"",MAX(0,MIN(100,IFERROR($Q15/'Settings'!$B$10*100,0))))</f>
        <v/>
      </c>
      <c r="V15" s="55">
        <f>IF(OR($A15="",$B15=""),"",MAX(0,MIN(100,IFERROR($P15/'Settings'!$B$11*100,0))))</f>
        <v/>
      </c>
      <c r="W15" s="55">
        <f>IF(OR($A15="",$B15=""),"",MAX(0,MIN(100,IFERROR($R15/'Settings'!$B$12*100,0))))</f>
        <v/>
      </c>
      <c r="X15" s="55">
        <f>IF(OR($A15="",$B15=""),"",MAX(0,MIN(100,100-($N15*'Settings'!$B$15))))</f>
        <v/>
      </c>
      <c r="Y15" s="55">
        <f>IF(OR($A15="",$B15=""),"",($T15*'Settings'!$B$4)+($U15*'Settings'!$B$5)+($V15*'Settings'!$B$6)+($W15*'Settings'!$B$7)+($X15*'Settings'!$B$8))</f>
        <v/>
      </c>
      <c r="Z15" s="19">
        <f>IF($Y15="","",IF($Y15&gt;='Settings'!$B$17,"Excellent",IF($Y15&gt;='Settings'!$B$18,"Good",IF($Y15&gt;='Settings'!$B$19,"Needs Improvement","Poor"))))</f>
        <v/>
      </c>
      <c r="AA15" s="57">
        <f>IF($Z15="","",IF($Z15="Excellent",'Settings'!$B$21,IF($Z15="Good",'Settings'!$B$22,0)))</f>
        <v/>
      </c>
      <c r="AB15" s="34">
        <f>IF(COUNTA($A15:$B15,$D15:$O15,$AC15:$AD15)=0,"",IF(OR($A15="",$B15=""),"Missing period/driver",IF($C15="Driver ID not found","Invalid driver ID",IF(COUNTIFS($A$5:$A$1000,$A15,$B$5:$B$1000,$B15)&gt;1,"Duplicate driver/period",IF(OR($E15&lt;=0,$F15&lt;=0,$G15&lt;=0,$I15&lt;=0),"Check required activity",IF($H15&gt;$G15,"On-time stops exceed total",IF($J15&gt;$I15,"Completed inspections exceed required",IF(OR($H15&lt;0,$J15&lt;0,$K15&lt;0,$L15&lt;0,$M15&lt;0,$N15&lt;0),"Negative count",IF($AC15="","Select review status",IF(AND($AC15="Coaching Scheduled",$AD15=""),"Add follow-up date","OK"))))))))))</f>
        <v/>
      </c>
      <c r="AC15" s="30" t="n"/>
      <c r="AD15" s="58" t="n"/>
    </row>
    <row r="16">
      <c r="A16" s="53" t="n"/>
      <c r="B16" s="26" t="n"/>
      <c r="C16" s="27">
        <f>IF(OR($A16="",$B16=""),"",IFERROR(VLOOKUP($B16,'Settings'!$D$4:$E$103,2,FALSE),"Driver ID not found"))</f>
        <v/>
      </c>
      <c r="D16" s="26" t="n"/>
      <c r="E16" s="28" t="n"/>
      <c r="F16" s="54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30" t="n"/>
      <c r="P16" s="55">
        <f>IF(OR($A16="",$B16=""),"",IFERROR($E16/$F16,0))</f>
        <v/>
      </c>
      <c r="Q16" s="56">
        <f>IF(OR($A16="",$B16=""),"",IFERROR($H16/$G16,0))</f>
        <v/>
      </c>
      <c r="R16" s="56">
        <f>IF(OR($A16="",$B16=""),"",IFERROR($J16/$I16,0))</f>
        <v/>
      </c>
      <c r="S16" s="55">
        <f>IF(OR($A16="",$B16=""),"",IFERROR(($K16+$L16)/$E16*1000,0))</f>
        <v/>
      </c>
      <c r="T16" s="55">
        <f>IF(OR($A16="",$B16=""),"",MAX(0,MIN(100,100-($S16*'Settings'!$B$13)-($M16*'Settings'!$B$14))))</f>
        <v/>
      </c>
      <c r="U16" s="55">
        <f>IF(OR($A16="",$B16=""),"",MAX(0,MIN(100,IFERROR($Q16/'Settings'!$B$10*100,0))))</f>
        <v/>
      </c>
      <c r="V16" s="55">
        <f>IF(OR($A16="",$B16=""),"",MAX(0,MIN(100,IFERROR($P16/'Settings'!$B$11*100,0))))</f>
        <v/>
      </c>
      <c r="W16" s="55">
        <f>IF(OR($A16="",$B16=""),"",MAX(0,MIN(100,IFERROR($R16/'Settings'!$B$12*100,0))))</f>
        <v/>
      </c>
      <c r="X16" s="55">
        <f>IF(OR($A16="",$B16=""),"",MAX(0,MIN(100,100-($N16*'Settings'!$B$15))))</f>
        <v/>
      </c>
      <c r="Y16" s="55">
        <f>IF(OR($A16="",$B16=""),"",($T16*'Settings'!$B$4)+($U16*'Settings'!$B$5)+($V16*'Settings'!$B$6)+($W16*'Settings'!$B$7)+($X16*'Settings'!$B$8))</f>
        <v/>
      </c>
      <c r="Z16" s="19">
        <f>IF($Y16="","",IF($Y16&gt;='Settings'!$B$17,"Excellent",IF($Y16&gt;='Settings'!$B$18,"Good",IF($Y16&gt;='Settings'!$B$19,"Needs Improvement","Poor"))))</f>
        <v/>
      </c>
      <c r="AA16" s="57">
        <f>IF($Z16="","",IF($Z16="Excellent",'Settings'!$B$21,IF($Z16="Good",'Settings'!$B$22,0)))</f>
        <v/>
      </c>
      <c r="AB16" s="34">
        <f>IF(COUNTA($A16:$B16,$D16:$O16,$AC16:$AD16)=0,"",IF(OR($A16="",$B16=""),"Missing period/driver",IF($C16="Driver ID not found","Invalid driver ID",IF(COUNTIFS($A$5:$A$1000,$A16,$B$5:$B$1000,$B16)&gt;1,"Duplicate driver/period",IF(OR($E16&lt;=0,$F16&lt;=0,$G16&lt;=0,$I16&lt;=0),"Check required activity",IF($H16&gt;$G16,"On-time stops exceed total",IF($J16&gt;$I16,"Completed inspections exceed required",IF(OR($H16&lt;0,$J16&lt;0,$K16&lt;0,$L16&lt;0,$M16&lt;0,$N16&lt;0),"Negative count",IF($AC16="","Select review status",IF(AND($AC16="Coaching Scheduled",$AD16=""),"Add follow-up date","OK"))))))))))</f>
        <v/>
      </c>
      <c r="AC16" s="30" t="n"/>
      <c r="AD16" s="58" t="n"/>
    </row>
    <row r="17">
      <c r="A17" s="53" t="n"/>
      <c r="B17" s="26" t="n"/>
      <c r="C17" s="27">
        <f>IF(OR($A17="",$B17=""),"",IFERROR(VLOOKUP($B17,'Settings'!$D$4:$E$103,2,FALSE),"Driver ID not found"))</f>
        <v/>
      </c>
      <c r="D17" s="26" t="n"/>
      <c r="E17" s="28" t="n"/>
      <c r="F17" s="54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30" t="n"/>
      <c r="P17" s="55">
        <f>IF(OR($A17="",$B17=""),"",IFERROR($E17/$F17,0))</f>
        <v/>
      </c>
      <c r="Q17" s="56">
        <f>IF(OR($A17="",$B17=""),"",IFERROR($H17/$G17,0))</f>
        <v/>
      </c>
      <c r="R17" s="56">
        <f>IF(OR($A17="",$B17=""),"",IFERROR($J17/$I17,0))</f>
        <v/>
      </c>
      <c r="S17" s="55">
        <f>IF(OR($A17="",$B17=""),"",IFERROR(($K17+$L17)/$E17*1000,0))</f>
        <v/>
      </c>
      <c r="T17" s="55">
        <f>IF(OR($A17="",$B17=""),"",MAX(0,MIN(100,100-($S17*'Settings'!$B$13)-($M17*'Settings'!$B$14))))</f>
        <v/>
      </c>
      <c r="U17" s="55">
        <f>IF(OR($A17="",$B17=""),"",MAX(0,MIN(100,IFERROR($Q17/'Settings'!$B$10*100,0))))</f>
        <v/>
      </c>
      <c r="V17" s="55">
        <f>IF(OR($A17="",$B17=""),"",MAX(0,MIN(100,IFERROR($P17/'Settings'!$B$11*100,0))))</f>
        <v/>
      </c>
      <c r="W17" s="55">
        <f>IF(OR($A17="",$B17=""),"",MAX(0,MIN(100,IFERROR($R17/'Settings'!$B$12*100,0))))</f>
        <v/>
      </c>
      <c r="X17" s="55">
        <f>IF(OR($A17="",$B17=""),"",MAX(0,MIN(100,100-($N17*'Settings'!$B$15))))</f>
        <v/>
      </c>
      <c r="Y17" s="55">
        <f>IF(OR($A17="",$B17=""),"",($T17*'Settings'!$B$4)+($U17*'Settings'!$B$5)+($V17*'Settings'!$B$6)+($W17*'Settings'!$B$7)+($X17*'Settings'!$B$8))</f>
        <v/>
      </c>
      <c r="Z17" s="19">
        <f>IF($Y17="","",IF($Y17&gt;='Settings'!$B$17,"Excellent",IF($Y17&gt;='Settings'!$B$18,"Good",IF($Y17&gt;='Settings'!$B$19,"Needs Improvement","Poor"))))</f>
        <v/>
      </c>
      <c r="AA17" s="57">
        <f>IF($Z17="","",IF($Z17="Excellent",'Settings'!$B$21,IF($Z17="Good",'Settings'!$B$22,0)))</f>
        <v/>
      </c>
      <c r="AB17" s="34">
        <f>IF(COUNTA($A17:$B17,$D17:$O17,$AC17:$AD17)=0,"",IF(OR($A17="",$B17=""),"Missing period/driver",IF($C17="Driver ID not found","Invalid driver ID",IF(COUNTIFS($A$5:$A$1000,$A17,$B$5:$B$1000,$B17)&gt;1,"Duplicate driver/period",IF(OR($E17&lt;=0,$F17&lt;=0,$G17&lt;=0,$I17&lt;=0),"Check required activity",IF($H17&gt;$G17,"On-time stops exceed total",IF($J17&gt;$I17,"Completed inspections exceed required",IF(OR($H17&lt;0,$J17&lt;0,$K17&lt;0,$L17&lt;0,$M17&lt;0,$N17&lt;0),"Negative count",IF($AC17="","Select review status",IF(AND($AC17="Coaching Scheduled",$AD17=""),"Add follow-up date","OK"))))))))))</f>
        <v/>
      </c>
      <c r="AC17" s="30" t="n"/>
      <c r="AD17" s="58" t="n"/>
    </row>
    <row r="18">
      <c r="A18" s="53" t="n"/>
      <c r="B18" s="26" t="n"/>
      <c r="C18" s="27">
        <f>IF(OR($A18="",$B18=""),"",IFERROR(VLOOKUP($B18,'Settings'!$D$4:$E$103,2,FALSE),"Driver ID not found"))</f>
        <v/>
      </c>
      <c r="D18" s="26" t="n"/>
      <c r="E18" s="28" t="n"/>
      <c r="F18" s="54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30" t="n"/>
      <c r="P18" s="55">
        <f>IF(OR($A18="",$B18=""),"",IFERROR($E18/$F18,0))</f>
        <v/>
      </c>
      <c r="Q18" s="56">
        <f>IF(OR($A18="",$B18=""),"",IFERROR($H18/$G18,0))</f>
        <v/>
      </c>
      <c r="R18" s="56">
        <f>IF(OR($A18="",$B18=""),"",IFERROR($J18/$I18,0))</f>
        <v/>
      </c>
      <c r="S18" s="55">
        <f>IF(OR($A18="",$B18=""),"",IFERROR(($K18+$L18)/$E18*1000,0))</f>
        <v/>
      </c>
      <c r="T18" s="55">
        <f>IF(OR($A18="",$B18=""),"",MAX(0,MIN(100,100-($S18*'Settings'!$B$13)-($M18*'Settings'!$B$14))))</f>
        <v/>
      </c>
      <c r="U18" s="55">
        <f>IF(OR($A18="",$B18=""),"",MAX(0,MIN(100,IFERROR($Q18/'Settings'!$B$10*100,0))))</f>
        <v/>
      </c>
      <c r="V18" s="55">
        <f>IF(OR($A18="",$B18=""),"",MAX(0,MIN(100,IFERROR($P18/'Settings'!$B$11*100,0))))</f>
        <v/>
      </c>
      <c r="W18" s="55">
        <f>IF(OR($A18="",$B18=""),"",MAX(0,MIN(100,IFERROR($R18/'Settings'!$B$12*100,0))))</f>
        <v/>
      </c>
      <c r="X18" s="55">
        <f>IF(OR($A18="",$B18=""),"",MAX(0,MIN(100,100-($N18*'Settings'!$B$15))))</f>
        <v/>
      </c>
      <c r="Y18" s="55">
        <f>IF(OR($A18="",$B18=""),"",($T18*'Settings'!$B$4)+($U18*'Settings'!$B$5)+($V18*'Settings'!$B$6)+($W18*'Settings'!$B$7)+($X18*'Settings'!$B$8))</f>
        <v/>
      </c>
      <c r="Z18" s="19">
        <f>IF($Y18="","",IF($Y18&gt;='Settings'!$B$17,"Excellent",IF($Y18&gt;='Settings'!$B$18,"Good",IF($Y18&gt;='Settings'!$B$19,"Needs Improvement","Poor"))))</f>
        <v/>
      </c>
      <c r="AA18" s="57">
        <f>IF($Z18="","",IF($Z18="Excellent",'Settings'!$B$21,IF($Z18="Good",'Settings'!$B$22,0)))</f>
        <v/>
      </c>
      <c r="AB18" s="34">
        <f>IF(COUNTA($A18:$B18,$D18:$O18,$AC18:$AD18)=0,"",IF(OR($A18="",$B18=""),"Missing period/driver",IF($C18="Driver ID not found","Invalid driver ID",IF(COUNTIFS($A$5:$A$1000,$A18,$B$5:$B$1000,$B18)&gt;1,"Duplicate driver/period",IF(OR($E18&lt;=0,$F18&lt;=0,$G18&lt;=0,$I18&lt;=0),"Check required activity",IF($H18&gt;$G18,"On-time stops exceed total",IF($J18&gt;$I18,"Completed inspections exceed required",IF(OR($H18&lt;0,$J18&lt;0,$K18&lt;0,$L18&lt;0,$M18&lt;0,$N18&lt;0),"Negative count",IF($AC18="","Select review status",IF(AND($AC18="Coaching Scheduled",$AD18=""),"Add follow-up date","OK"))))))))))</f>
        <v/>
      </c>
      <c r="AC18" s="30" t="n"/>
      <c r="AD18" s="58" t="n"/>
    </row>
    <row r="19">
      <c r="A19" s="53" t="n"/>
      <c r="B19" s="26" t="n"/>
      <c r="C19" s="27">
        <f>IF(OR($A19="",$B19=""),"",IFERROR(VLOOKUP($B19,'Settings'!$D$4:$E$103,2,FALSE),"Driver ID not found"))</f>
        <v/>
      </c>
      <c r="D19" s="26" t="n"/>
      <c r="E19" s="28" t="n"/>
      <c r="F19" s="54" t="n"/>
      <c r="G19" s="28" t="n"/>
      <c r="H19" s="28" t="n"/>
      <c r="I19" s="28" t="n"/>
      <c r="J19" s="28" t="n"/>
      <c r="K19" s="28" t="n"/>
      <c r="L19" s="28" t="n"/>
      <c r="M19" s="28" t="n"/>
      <c r="N19" s="28" t="n"/>
      <c r="O19" s="30" t="n"/>
      <c r="P19" s="55">
        <f>IF(OR($A19="",$B19=""),"",IFERROR($E19/$F19,0))</f>
        <v/>
      </c>
      <c r="Q19" s="56">
        <f>IF(OR($A19="",$B19=""),"",IFERROR($H19/$G19,0))</f>
        <v/>
      </c>
      <c r="R19" s="56">
        <f>IF(OR($A19="",$B19=""),"",IFERROR($J19/$I19,0))</f>
        <v/>
      </c>
      <c r="S19" s="55">
        <f>IF(OR($A19="",$B19=""),"",IFERROR(($K19+$L19)/$E19*1000,0))</f>
        <v/>
      </c>
      <c r="T19" s="55">
        <f>IF(OR($A19="",$B19=""),"",MAX(0,MIN(100,100-($S19*'Settings'!$B$13)-($M19*'Settings'!$B$14))))</f>
        <v/>
      </c>
      <c r="U19" s="55">
        <f>IF(OR($A19="",$B19=""),"",MAX(0,MIN(100,IFERROR($Q19/'Settings'!$B$10*100,0))))</f>
        <v/>
      </c>
      <c r="V19" s="55">
        <f>IF(OR($A19="",$B19=""),"",MAX(0,MIN(100,IFERROR($P19/'Settings'!$B$11*100,0))))</f>
        <v/>
      </c>
      <c r="W19" s="55">
        <f>IF(OR($A19="",$B19=""),"",MAX(0,MIN(100,IFERROR($R19/'Settings'!$B$12*100,0))))</f>
        <v/>
      </c>
      <c r="X19" s="55">
        <f>IF(OR($A19="",$B19=""),"",MAX(0,MIN(100,100-($N19*'Settings'!$B$15))))</f>
        <v/>
      </c>
      <c r="Y19" s="55">
        <f>IF(OR($A19="",$B19=""),"",($T19*'Settings'!$B$4)+($U19*'Settings'!$B$5)+($V19*'Settings'!$B$6)+($W19*'Settings'!$B$7)+($X19*'Settings'!$B$8))</f>
        <v/>
      </c>
      <c r="Z19" s="19">
        <f>IF($Y19="","",IF($Y19&gt;='Settings'!$B$17,"Excellent",IF($Y19&gt;='Settings'!$B$18,"Good",IF($Y19&gt;='Settings'!$B$19,"Needs Improvement","Poor"))))</f>
        <v/>
      </c>
      <c r="AA19" s="57">
        <f>IF($Z19="","",IF($Z19="Excellent",'Settings'!$B$21,IF($Z19="Good",'Settings'!$B$22,0)))</f>
        <v/>
      </c>
      <c r="AB19" s="34">
        <f>IF(COUNTA($A19:$B19,$D19:$O19,$AC19:$AD19)=0,"",IF(OR($A19="",$B19=""),"Missing period/driver",IF($C19="Driver ID not found","Invalid driver ID",IF(COUNTIFS($A$5:$A$1000,$A19,$B$5:$B$1000,$B19)&gt;1,"Duplicate driver/period",IF(OR($E19&lt;=0,$F19&lt;=0,$G19&lt;=0,$I19&lt;=0),"Check required activity",IF($H19&gt;$G19,"On-time stops exceed total",IF($J19&gt;$I19,"Completed inspections exceed required",IF(OR($H19&lt;0,$J19&lt;0,$K19&lt;0,$L19&lt;0,$M19&lt;0,$N19&lt;0),"Negative count",IF($AC19="","Select review status",IF(AND($AC19="Coaching Scheduled",$AD19=""),"Add follow-up date","OK"))))))))))</f>
        <v/>
      </c>
      <c r="AC19" s="30" t="n"/>
      <c r="AD19" s="58" t="n"/>
    </row>
    <row r="20">
      <c r="A20" s="53" t="n"/>
      <c r="B20" s="26" t="n"/>
      <c r="C20" s="27">
        <f>IF(OR($A20="",$B20=""),"",IFERROR(VLOOKUP($B20,'Settings'!$D$4:$E$103,2,FALSE),"Driver ID not found"))</f>
        <v/>
      </c>
      <c r="D20" s="26" t="n"/>
      <c r="E20" s="28" t="n"/>
      <c r="F20" s="54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30" t="n"/>
      <c r="P20" s="55">
        <f>IF(OR($A20="",$B20=""),"",IFERROR($E20/$F20,0))</f>
        <v/>
      </c>
      <c r="Q20" s="56">
        <f>IF(OR($A20="",$B20=""),"",IFERROR($H20/$G20,0))</f>
        <v/>
      </c>
      <c r="R20" s="56">
        <f>IF(OR($A20="",$B20=""),"",IFERROR($J20/$I20,0))</f>
        <v/>
      </c>
      <c r="S20" s="55">
        <f>IF(OR($A20="",$B20=""),"",IFERROR(($K20+$L20)/$E20*1000,0))</f>
        <v/>
      </c>
      <c r="T20" s="55">
        <f>IF(OR($A20="",$B20=""),"",MAX(0,MIN(100,100-($S20*'Settings'!$B$13)-($M20*'Settings'!$B$14))))</f>
        <v/>
      </c>
      <c r="U20" s="55">
        <f>IF(OR($A20="",$B20=""),"",MAX(0,MIN(100,IFERROR($Q20/'Settings'!$B$10*100,0))))</f>
        <v/>
      </c>
      <c r="V20" s="55">
        <f>IF(OR($A20="",$B20=""),"",MAX(0,MIN(100,IFERROR($P20/'Settings'!$B$11*100,0))))</f>
        <v/>
      </c>
      <c r="W20" s="55">
        <f>IF(OR($A20="",$B20=""),"",MAX(0,MIN(100,IFERROR($R20/'Settings'!$B$12*100,0))))</f>
        <v/>
      </c>
      <c r="X20" s="55">
        <f>IF(OR($A20="",$B20=""),"",MAX(0,MIN(100,100-($N20*'Settings'!$B$15))))</f>
        <v/>
      </c>
      <c r="Y20" s="55">
        <f>IF(OR($A20="",$B20=""),"",($T20*'Settings'!$B$4)+($U20*'Settings'!$B$5)+($V20*'Settings'!$B$6)+($W20*'Settings'!$B$7)+($X20*'Settings'!$B$8))</f>
        <v/>
      </c>
      <c r="Z20" s="19">
        <f>IF($Y20="","",IF($Y20&gt;='Settings'!$B$17,"Excellent",IF($Y20&gt;='Settings'!$B$18,"Good",IF($Y20&gt;='Settings'!$B$19,"Needs Improvement","Poor"))))</f>
        <v/>
      </c>
      <c r="AA20" s="57">
        <f>IF($Z20="","",IF($Z20="Excellent",'Settings'!$B$21,IF($Z20="Good",'Settings'!$B$22,0)))</f>
        <v/>
      </c>
      <c r="AB20" s="34">
        <f>IF(COUNTA($A20:$B20,$D20:$O20,$AC20:$AD20)=0,"",IF(OR($A20="",$B20=""),"Missing period/driver",IF($C20="Driver ID not found","Invalid driver ID",IF(COUNTIFS($A$5:$A$1000,$A20,$B$5:$B$1000,$B20)&gt;1,"Duplicate driver/period",IF(OR($E20&lt;=0,$F20&lt;=0,$G20&lt;=0,$I20&lt;=0),"Check required activity",IF($H20&gt;$G20,"On-time stops exceed total",IF($J20&gt;$I20,"Completed inspections exceed required",IF(OR($H20&lt;0,$J20&lt;0,$K20&lt;0,$L20&lt;0,$M20&lt;0,$N20&lt;0),"Negative count",IF($AC20="","Select review status",IF(AND($AC20="Coaching Scheduled",$AD20=""),"Add follow-up date","OK"))))))))))</f>
        <v/>
      </c>
      <c r="AC20" s="30" t="n"/>
      <c r="AD20" s="58" t="n"/>
    </row>
    <row r="21">
      <c r="A21" s="53" t="n"/>
      <c r="B21" s="26" t="n"/>
      <c r="C21" s="27">
        <f>IF(OR($A21="",$B21=""),"",IFERROR(VLOOKUP($B21,'Settings'!$D$4:$E$103,2,FALSE),"Driver ID not found"))</f>
        <v/>
      </c>
      <c r="D21" s="26" t="n"/>
      <c r="E21" s="28" t="n"/>
      <c r="F21" s="54" t="n"/>
      <c r="G21" s="28" t="n"/>
      <c r="H21" s="28" t="n"/>
      <c r="I21" s="28" t="n"/>
      <c r="J21" s="28" t="n"/>
      <c r="K21" s="28" t="n"/>
      <c r="L21" s="28" t="n"/>
      <c r="M21" s="28" t="n"/>
      <c r="N21" s="28" t="n"/>
      <c r="O21" s="30" t="n"/>
      <c r="P21" s="55">
        <f>IF(OR($A21="",$B21=""),"",IFERROR($E21/$F21,0))</f>
        <v/>
      </c>
      <c r="Q21" s="56">
        <f>IF(OR($A21="",$B21=""),"",IFERROR($H21/$G21,0))</f>
        <v/>
      </c>
      <c r="R21" s="56">
        <f>IF(OR($A21="",$B21=""),"",IFERROR($J21/$I21,0))</f>
        <v/>
      </c>
      <c r="S21" s="55">
        <f>IF(OR($A21="",$B21=""),"",IFERROR(($K21+$L21)/$E21*1000,0))</f>
        <v/>
      </c>
      <c r="T21" s="55">
        <f>IF(OR($A21="",$B21=""),"",MAX(0,MIN(100,100-($S21*'Settings'!$B$13)-($M21*'Settings'!$B$14))))</f>
        <v/>
      </c>
      <c r="U21" s="55">
        <f>IF(OR($A21="",$B21=""),"",MAX(0,MIN(100,IFERROR($Q21/'Settings'!$B$10*100,0))))</f>
        <v/>
      </c>
      <c r="V21" s="55">
        <f>IF(OR($A21="",$B21=""),"",MAX(0,MIN(100,IFERROR($P21/'Settings'!$B$11*100,0))))</f>
        <v/>
      </c>
      <c r="W21" s="55">
        <f>IF(OR($A21="",$B21=""),"",MAX(0,MIN(100,IFERROR($R21/'Settings'!$B$12*100,0))))</f>
        <v/>
      </c>
      <c r="X21" s="55">
        <f>IF(OR($A21="",$B21=""),"",MAX(0,MIN(100,100-($N21*'Settings'!$B$15))))</f>
        <v/>
      </c>
      <c r="Y21" s="55">
        <f>IF(OR($A21="",$B21=""),"",($T21*'Settings'!$B$4)+($U21*'Settings'!$B$5)+($V21*'Settings'!$B$6)+($W21*'Settings'!$B$7)+($X21*'Settings'!$B$8))</f>
        <v/>
      </c>
      <c r="Z21" s="19">
        <f>IF($Y21="","",IF($Y21&gt;='Settings'!$B$17,"Excellent",IF($Y21&gt;='Settings'!$B$18,"Good",IF($Y21&gt;='Settings'!$B$19,"Needs Improvement","Poor"))))</f>
        <v/>
      </c>
      <c r="AA21" s="57">
        <f>IF($Z21="","",IF($Z21="Excellent",'Settings'!$B$21,IF($Z21="Good",'Settings'!$B$22,0)))</f>
        <v/>
      </c>
      <c r="AB21" s="34">
        <f>IF(COUNTA($A21:$B21,$D21:$O21,$AC21:$AD21)=0,"",IF(OR($A21="",$B21=""),"Missing period/driver",IF($C21="Driver ID not found","Invalid driver ID",IF(COUNTIFS($A$5:$A$1000,$A21,$B$5:$B$1000,$B21)&gt;1,"Duplicate driver/period",IF(OR($E21&lt;=0,$F21&lt;=0,$G21&lt;=0,$I21&lt;=0),"Check required activity",IF($H21&gt;$G21,"On-time stops exceed total",IF($J21&gt;$I21,"Completed inspections exceed required",IF(OR($H21&lt;0,$J21&lt;0,$K21&lt;0,$L21&lt;0,$M21&lt;0,$N21&lt;0),"Negative count",IF($AC21="","Select review status",IF(AND($AC21="Coaching Scheduled",$AD21=""),"Add follow-up date","OK"))))))))))</f>
        <v/>
      </c>
      <c r="AC21" s="30" t="n"/>
      <c r="AD21" s="58" t="n"/>
    </row>
    <row r="22">
      <c r="A22" s="53" t="n"/>
      <c r="B22" s="26" t="n"/>
      <c r="C22" s="27">
        <f>IF(OR($A22="",$B22=""),"",IFERROR(VLOOKUP($B22,'Settings'!$D$4:$E$103,2,FALSE),"Driver ID not found"))</f>
        <v/>
      </c>
      <c r="D22" s="26" t="n"/>
      <c r="E22" s="28" t="n"/>
      <c r="F22" s="54" t="n"/>
      <c r="G22" s="28" t="n"/>
      <c r="H22" s="28" t="n"/>
      <c r="I22" s="28" t="n"/>
      <c r="J22" s="28" t="n"/>
      <c r="K22" s="28" t="n"/>
      <c r="L22" s="28" t="n"/>
      <c r="M22" s="28" t="n"/>
      <c r="N22" s="28" t="n"/>
      <c r="O22" s="30" t="n"/>
      <c r="P22" s="55">
        <f>IF(OR($A22="",$B22=""),"",IFERROR($E22/$F22,0))</f>
        <v/>
      </c>
      <c r="Q22" s="56">
        <f>IF(OR($A22="",$B22=""),"",IFERROR($H22/$G22,0))</f>
        <v/>
      </c>
      <c r="R22" s="56">
        <f>IF(OR($A22="",$B22=""),"",IFERROR($J22/$I22,0))</f>
        <v/>
      </c>
      <c r="S22" s="55">
        <f>IF(OR($A22="",$B22=""),"",IFERROR(($K22+$L22)/$E22*1000,0))</f>
        <v/>
      </c>
      <c r="T22" s="55">
        <f>IF(OR($A22="",$B22=""),"",MAX(0,MIN(100,100-($S22*'Settings'!$B$13)-($M22*'Settings'!$B$14))))</f>
        <v/>
      </c>
      <c r="U22" s="55">
        <f>IF(OR($A22="",$B22=""),"",MAX(0,MIN(100,IFERROR($Q22/'Settings'!$B$10*100,0))))</f>
        <v/>
      </c>
      <c r="V22" s="55">
        <f>IF(OR($A22="",$B22=""),"",MAX(0,MIN(100,IFERROR($P22/'Settings'!$B$11*100,0))))</f>
        <v/>
      </c>
      <c r="W22" s="55">
        <f>IF(OR($A22="",$B22=""),"",MAX(0,MIN(100,IFERROR($R22/'Settings'!$B$12*100,0))))</f>
        <v/>
      </c>
      <c r="X22" s="55">
        <f>IF(OR($A22="",$B22=""),"",MAX(0,MIN(100,100-($N22*'Settings'!$B$15))))</f>
        <v/>
      </c>
      <c r="Y22" s="55">
        <f>IF(OR($A22="",$B22=""),"",($T22*'Settings'!$B$4)+($U22*'Settings'!$B$5)+($V22*'Settings'!$B$6)+($W22*'Settings'!$B$7)+($X22*'Settings'!$B$8))</f>
        <v/>
      </c>
      <c r="Z22" s="19">
        <f>IF($Y22="","",IF($Y22&gt;='Settings'!$B$17,"Excellent",IF($Y22&gt;='Settings'!$B$18,"Good",IF($Y22&gt;='Settings'!$B$19,"Needs Improvement","Poor"))))</f>
        <v/>
      </c>
      <c r="AA22" s="57">
        <f>IF($Z22="","",IF($Z22="Excellent",'Settings'!$B$21,IF($Z22="Good",'Settings'!$B$22,0)))</f>
        <v/>
      </c>
      <c r="AB22" s="34">
        <f>IF(COUNTA($A22:$B22,$D22:$O22,$AC22:$AD22)=0,"",IF(OR($A22="",$B22=""),"Missing period/driver",IF($C22="Driver ID not found","Invalid driver ID",IF(COUNTIFS($A$5:$A$1000,$A22,$B$5:$B$1000,$B22)&gt;1,"Duplicate driver/period",IF(OR($E22&lt;=0,$F22&lt;=0,$G22&lt;=0,$I22&lt;=0),"Check required activity",IF($H22&gt;$G22,"On-time stops exceed total",IF($J22&gt;$I22,"Completed inspections exceed required",IF(OR($H22&lt;0,$J22&lt;0,$K22&lt;0,$L22&lt;0,$M22&lt;0,$N22&lt;0),"Negative count",IF($AC22="","Select review status",IF(AND($AC22="Coaching Scheduled",$AD22=""),"Add follow-up date","OK"))))))))))</f>
        <v/>
      </c>
      <c r="AC22" s="30" t="n"/>
      <c r="AD22" s="58" t="n"/>
    </row>
    <row r="23">
      <c r="A23" s="53" t="n"/>
      <c r="B23" s="26" t="n"/>
      <c r="C23" s="27">
        <f>IF(OR($A23="",$B23=""),"",IFERROR(VLOOKUP($B23,'Settings'!$D$4:$E$103,2,FALSE),"Driver ID not found"))</f>
        <v/>
      </c>
      <c r="D23" s="26" t="n"/>
      <c r="E23" s="28" t="n"/>
      <c r="F23" s="54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30" t="n"/>
      <c r="P23" s="55">
        <f>IF(OR($A23="",$B23=""),"",IFERROR($E23/$F23,0))</f>
        <v/>
      </c>
      <c r="Q23" s="56">
        <f>IF(OR($A23="",$B23=""),"",IFERROR($H23/$G23,0))</f>
        <v/>
      </c>
      <c r="R23" s="56">
        <f>IF(OR($A23="",$B23=""),"",IFERROR($J23/$I23,0))</f>
        <v/>
      </c>
      <c r="S23" s="55">
        <f>IF(OR($A23="",$B23=""),"",IFERROR(($K23+$L23)/$E23*1000,0))</f>
        <v/>
      </c>
      <c r="T23" s="55">
        <f>IF(OR($A23="",$B23=""),"",MAX(0,MIN(100,100-($S23*'Settings'!$B$13)-($M23*'Settings'!$B$14))))</f>
        <v/>
      </c>
      <c r="U23" s="55">
        <f>IF(OR($A23="",$B23=""),"",MAX(0,MIN(100,IFERROR($Q23/'Settings'!$B$10*100,0))))</f>
        <v/>
      </c>
      <c r="V23" s="55">
        <f>IF(OR($A23="",$B23=""),"",MAX(0,MIN(100,IFERROR($P23/'Settings'!$B$11*100,0))))</f>
        <v/>
      </c>
      <c r="W23" s="55">
        <f>IF(OR($A23="",$B23=""),"",MAX(0,MIN(100,IFERROR($R23/'Settings'!$B$12*100,0))))</f>
        <v/>
      </c>
      <c r="X23" s="55">
        <f>IF(OR($A23="",$B23=""),"",MAX(0,MIN(100,100-($N23*'Settings'!$B$15))))</f>
        <v/>
      </c>
      <c r="Y23" s="55">
        <f>IF(OR($A23="",$B23=""),"",($T23*'Settings'!$B$4)+($U23*'Settings'!$B$5)+($V23*'Settings'!$B$6)+($W23*'Settings'!$B$7)+($X23*'Settings'!$B$8))</f>
        <v/>
      </c>
      <c r="Z23" s="19">
        <f>IF($Y23="","",IF($Y23&gt;='Settings'!$B$17,"Excellent",IF($Y23&gt;='Settings'!$B$18,"Good",IF($Y23&gt;='Settings'!$B$19,"Needs Improvement","Poor"))))</f>
        <v/>
      </c>
      <c r="AA23" s="57">
        <f>IF($Z23="","",IF($Z23="Excellent",'Settings'!$B$21,IF($Z23="Good",'Settings'!$B$22,0)))</f>
        <v/>
      </c>
      <c r="AB23" s="34">
        <f>IF(COUNTA($A23:$B23,$D23:$O23,$AC23:$AD23)=0,"",IF(OR($A23="",$B23=""),"Missing period/driver",IF($C23="Driver ID not found","Invalid driver ID",IF(COUNTIFS($A$5:$A$1000,$A23,$B$5:$B$1000,$B23)&gt;1,"Duplicate driver/period",IF(OR($E23&lt;=0,$F23&lt;=0,$G23&lt;=0,$I23&lt;=0),"Check required activity",IF($H23&gt;$G23,"On-time stops exceed total",IF($J23&gt;$I23,"Completed inspections exceed required",IF(OR($H23&lt;0,$J23&lt;0,$K23&lt;0,$L23&lt;0,$M23&lt;0,$N23&lt;0),"Negative count",IF($AC23="","Select review status",IF(AND($AC23="Coaching Scheduled",$AD23=""),"Add follow-up date","OK"))))))))))</f>
        <v/>
      </c>
      <c r="AC23" s="30" t="n"/>
      <c r="AD23" s="58" t="n"/>
    </row>
    <row r="24">
      <c r="A24" s="53" t="n"/>
      <c r="B24" s="26" t="n"/>
      <c r="C24" s="27">
        <f>IF(OR($A24="",$B24=""),"",IFERROR(VLOOKUP($B24,'Settings'!$D$4:$E$103,2,FALSE),"Driver ID not found"))</f>
        <v/>
      </c>
      <c r="D24" s="26" t="n"/>
      <c r="E24" s="28" t="n"/>
      <c r="F24" s="54" t="n"/>
      <c r="G24" s="28" t="n"/>
      <c r="H24" s="28" t="n"/>
      <c r="I24" s="28" t="n"/>
      <c r="J24" s="28" t="n"/>
      <c r="K24" s="28" t="n"/>
      <c r="L24" s="28" t="n"/>
      <c r="M24" s="28" t="n"/>
      <c r="N24" s="28" t="n"/>
      <c r="O24" s="30" t="n"/>
      <c r="P24" s="55">
        <f>IF(OR($A24="",$B24=""),"",IFERROR($E24/$F24,0))</f>
        <v/>
      </c>
      <c r="Q24" s="56">
        <f>IF(OR($A24="",$B24=""),"",IFERROR($H24/$G24,0))</f>
        <v/>
      </c>
      <c r="R24" s="56">
        <f>IF(OR($A24="",$B24=""),"",IFERROR($J24/$I24,0))</f>
        <v/>
      </c>
      <c r="S24" s="55">
        <f>IF(OR($A24="",$B24=""),"",IFERROR(($K24+$L24)/$E24*1000,0))</f>
        <v/>
      </c>
      <c r="T24" s="55">
        <f>IF(OR($A24="",$B24=""),"",MAX(0,MIN(100,100-($S24*'Settings'!$B$13)-($M24*'Settings'!$B$14))))</f>
        <v/>
      </c>
      <c r="U24" s="55">
        <f>IF(OR($A24="",$B24=""),"",MAX(0,MIN(100,IFERROR($Q24/'Settings'!$B$10*100,0))))</f>
        <v/>
      </c>
      <c r="V24" s="55">
        <f>IF(OR($A24="",$B24=""),"",MAX(0,MIN(100,IFERROR($P24/'Settings'!$B$11*100,0))))</f>
        <v/>
      </c>
      <c r="W24" s="55">
        <f>IF(OR($A24="",$B24=""),"",MAX(0,MIN(100,IFERROR($R24/'Settings'!$B$12*100,0))))</f>
        <v/>
      </c>
      <c r="X24" s="55">
        <f>IF(OR($A24="",$B24=""),"",MAX(0,MIN(100,100-($N24*'Settings'!$B$15))))</f>
        <v/>
      </c>
      <c r="Y24" s="55">
        <f>IF(OR($A24="",$B24=""),"",($T24*'Settings'!$B$4)+($U24*'Settings'!$B$5)+($V24*'Settings'!$B$6)+($W24*'Settings'!$B$7)+($X24*'Settings'!$B$8))</f>
        <v/>
      </c>
      <c r="Z24" s="19">
        <f>IF($Y24="","",IF($Y24&gt;='Settings'!$B$17,"Excellent",IF($Y24&gt;='Settings'!$B$18,"Good",IF($Y24&gt;='Settings'!$B$19,"Needs Improvement","Poor"))))</f>
        <v/>
      </c>
      <c r="AA24" s="57">
        <f>IF($Z24="","",IF($Z24="Excellent",'Settings'!$B$21,IF($Z24="Good",'Settings'!$B$22,0)))</f>
        <v/>
      </c>
      <c r="AB24" s="34">
        <f>IF(COUNTA($A24:$B24,$D24:$O24,$AC24:$AD24)=0,"",IF(OR($A24="",$B24=""),"Missing period/driver",IF($C24="Driver ID not found","Invalid driver ID",IF(COUNTIFS($A$5:$A$1000,$A24,$B$5:$B$1000,$B24)&gt;1,"Duplicate driver/period",IF(OR($E24&lt;=0,$F24&lt;=0,$G24&lt;=0,$I24&lt;=0),"Check required activity",IF($H24&gt;$G24,"On-time stops exceed total",IF($J24&gt;$I24,"Completed inspections exceed required",IF(OR($H24&lt;0,$J24&lt;0,$K24&lt;0,$L24&lt;0,$M24&lt;0,$N24&lt;0),"Negative count",IF($AC24="","Select review status",IF(AND($AC24="Coaching Scheduled",$AD24=""),"Add follow-up date","OK"))))))))))</f>
        <v/>
      </c>
      <c r="AC24" s="30" t="n"/>
      <c r="AD24" s="58" t="n"/>
    </row>
    <row r="25">
      <c r="A25" s="53" t="n"/>
      <c r="B25" s="26" t="n"/>
      <c r="C25" s="27">
        <f>IF(OR($A25="",$B25=""),"",IFERROR(VLOOKUP($B25,'Settings'!$D$4:$E$103,2,FALSE),"Driver ID not found"))</f>
        <v/>
      </c>
      <c r="D25" s="26" t="n"/>
      <c r="E25" s="28" t="n"/>
      <c r="F25" s="54" t="n"/>
      <c r="G25" s="28" t="n"/>
      <c r="H25" s="28" t="n"/>
      <c r="I25" s="28" t="n"/>
      <c r="J25" s="28" t="n"/>
      <c r="K25" s="28" t="n"/>
      <c r="L25" s="28" t="n"/>
      <c r="M25" s="28" t="n"/>
      <c r="N25" s="28" t="n"/>
      <c r="O25" s="30" t="n"/>
      <c r="P25" s="55">
        <f>IF(OR($A25="",$B25=""),"",IFERROR($E25/$F25,0))</f>
        <v/>
      </c>
      <c r="Q25" s="56">
        <f>IF(OR($A25="",$B25=""),"",IFERROR($H25/$G25,0))</f>
        <v/>
      </c>
      <c r="R25" s="56">
        <f>IF(OR($A25="",$B25=""),"",IFERROR($J25/$I25,0))</f>
        <v/>
      </c>
      <c r="S25" s="55">
        <f>IF(OR($A25="",$B25=""),"",IFERROR(($K25+$L25)/$E25*1000,0))</f>
        <v/>
      </c>
      <c r="T25" s="55">
        <f>IF(OR($A25="",$B25=""),"",MAX(0,MIN(100,100-($S25*'Settings'!$B$13)-($M25*'Settings'!$B$14))))</f>
        <v/>
      </c>
      <c r="U25" s="55">
        <f>IF(OR($A25="",$B25=""),"",MAX(0,MIN(100,IFERROR($Q25/'Settings'!$B$10*100,0))))</f>
        <v/>
      </c>
      <c r="V25" s="55">
        <f>IF(OR($A25="",$B25=""),"",MAX(0,MIN(100,IFERROR($P25/'Settings'!$B$11*100,0))))</f>
        <v/>
      </c>
      <c r="W25" s="55">
        <f>IF(OR($A25="",$B25=""),"",MAX(0,MIN(100,IFERROR($R25/'Settings'!$B$12*100,0))))</f>
        <v/>
      </c>
      <c r="X25" s="55">
        <f>IF(OR($A25="",$B25=""),"",MAX(0,MIN(100,100-($N25*'Settings'!$B$15))))</f>
        <v/>
      </c>
      <c r="Y25" s="55">
        <f>IF(OR($A25="",$B25=""),"",($T25*'Settings'!$B$4)+($U25*'Settings'!$B$5)+($V25*'Settings'!$B$6)+($W25*'Settings'!$B$7)+($X25*'Settings'!$B$8))</f>
        <v/>
      </c>
      <c r="Z25" s="19">
        <f>IF($Y25="","",IF($Y25&gt;='Settings'!$B$17,"Excellent",IF($Y25&gt;='Settings'!$B$18,"Good",IF($Y25&gt;='Settings'!$B$19,"Needs Improvement","Poor"))))</f>
        <v/>
      </c>
      <c r="AA25" s="57">
        <f>IF($Z25="","",IF($Z25="Excellent",'Settings'!$B$21,IF($Z25="Good",'Settings'!$B$22,0)))</f>
        <v/>
      </c>
      <c r="AB25" s="34">
        <f>IF(COUNTA($A25:$B25,$D25:$O25,$AC25:$AD25)=0,"",IF(OR($A25="",$B25=""),"Missing period/driver",IF($C25="Driver ID not found","Invalid driver ID",IF(COUNTIFS($A$5:$A$1000,$A25,$B$5:$B$1000,$B25)&gt;1,"Duplicate driver/period",IF(OR($E25&lt;=0,$F25&lt;=0,$G25&lt;=0,$I25&lt;=0),"Check required activity",IF($H25&gt;$G25,"On-time stops exceed total",IF($J25&gt;$I25,"Completed inspections exceed required",IF(OR($H25&lt;0,$J25&lt;0,$K25&lt;0,$L25&lt;0,$M25&lt;0,$N25&lt;0),"Negative count",IF($AC25="","Select review status",IF(AND($AC25="Coaching Scheduled",$AD25=""),"Add follow-up date","OK"))))))))))</f>
        <v/>
      </c>
      <c r="AC25" s="30" t="n"/>
      <c r="AD25" s="58" t="n"/>
    </row>
    <row r="26">
      <c r="A26" s="53" t="n"/>
      <c r="B26" s="26" t="n"/>
      <c r="C26" s="27">
        <f>IF(OR($A26="",$B26=""),"",IFERROR(VLOOKUP($B26,'Settings'!$D$4:$E$103,2,FALSE),"Driver ID not found"))</f>
        <v/>
      </c>
      <c r="D26" s="26" t="n"/>
      <c r="E26" s="28" t="n"/>
      <c r="F26" s="54" t="n"/>
      <c r="G26" s="28" t="n"/>
      <c r="H26" s="28" t="n"/>
      <c r="I26" s="28" t="n"/>
      <c r="J26" s="28" t="n"/>
      <c r="K26" s="28" t="n"/>
      <c r="L26" s="28" t="n"/>
      <c r="M26" s="28" t="n"/>
      <c r="N26" s="28" t="n"/>
      <c r="O26" s="30" t="n"/>
      <c r="P26" s="55">
        <f>IF(OR($A26="",$B26=""),"",IFERROR($E26/$F26,0))</f>
        <v/>
      </c>
      <c r="Q26" s="56">
        <f>IF(OR($A26="",$B26=""),"",IFERROR($H26/$G26,0))</f>
        <v/>
      </c>
      <c r="R26" s="56">
        <f>IF(OR($A26="",$B26=""),"",IFERROR($J26/$I26,0))</f>
        <v/>
      </c>
      <c r="S26" s="55">
        <f>IF(OR($A26="",$B26=""),"",IFERROR(($K26+$L26)/$E26*1000,0))</f>
        <v/>
      </c>
      <c r="T26" s="55">
        <f>IF(OR($A26="",$B26=""),"",MAX(0,MIN(100,100-($S26*'Settings'!$B$13)-($M26*'Settings'!$B$14))))</f>
        <v/>
      </c>
      <c r="U26" s="55">
        <f>IF(OR($A26="",$B26=""),"",MAX(0,MIN(100,IFERROR($Q26/'Settings'!$B$10*100,0))))</f>
        <v/>
      </c>
      <c r="V26" s="55">
        <f>IF(OR($A26="",$B26=""),"",MAX(0,MIN(100,IFERROR($P26/'Settings'!$B$11*100,0))))</f>
        <v/>
      </c>
      <c r="W26" s="55">
        <f>IF(OR($A26="",$B26=""),"",MAX(0,MIN(100,IFERROR($R26/'Settings'!$B$12*100,0))))</f>
        <v/>
      </c>
      <c r="X26" s="55">
        <f>IF(OR($A26="",$B26=""),"",MAX(0,MIN(100,100-($N26*'Settings'!$B$15))))</f>
        <v/>
      </c>
      <c r="Y26" s="55">
        <f>IF(OR($A26="",$B26=""),"",($T26*'Settings'!$B$4)+($U26*'Settings'!$B$5)+($V26*'Settings'!$B$6)+($W26*'Settings'!$B$7)+($X26*'Settings'!$B$8))</f>
        <v/>
      </c>
      <c r="Z26" s="19">
        <f>IF($Y26="","",IF($Y26&gt;='Settings'!$B$17,"Excellent",IF($Y26&gt;='Settings'!$B$18,"Good",IF($Y26&gt;='Settings'!$B$19,"Needs Improvement","Poor"))))</f>
        <v/>
      </c>
      <c r="AA26" s="57">
        <f>IF($Z26="","",IF($Z26="Excellent",'Settings'!$B$21,IF($Z26="Good",'Settings'!$B$22,0)))</f>
        <v/>
      </c>
      <c r="AB26" s="34">
        <f>IF(COUNTA($A26:$B26,$D26:$O26,$AC26:$AD26)=0,"",IF(OR($A26="",$B26=""),"Missing period/driver",IF($C26="Driver ID not found","Invalid driver ID",IF(COUNTIFS($A$5:$A$1000,$A26,$B$5:$B$1000,$B26)&gt;1,"Duplicate driver/period",IF(OR($E26&lt;=0,$F26&lt;=0,$G26&lt;=0,$I26&lt;=0),"Check required activity",IF($H26&gt;$G26,"On-time stops exceed total",IF($J26&gt;$I26,"Completed inspections exceed required",IF(OR($H26&lt;0,$J26&lt;0,$K26&lt;0,$L26&lt;0,$M26&lt;0,$N26&lt;0),"Negative count",IF($AC26="","Select review status",IF(AND($AC26="Coaching Scheduled",$AD26=""),"Add follow-up date","OK"))))))))))</f>
        <v/>
      </c>
      <c r="AC26" s="30" t="n"/>
      <c r="AD26" s="58" t="n"/>
    </row>
    <row r="27">
      <c r="A27" s="53" t="n"/>
      <c r="B27" s="26" t="n"/>
      <c r="C27" s="27">
        <f>IF(OR($A27="",$B27=""),"",IFERROR(VLOOKUP($B27,'Settings'!$D$4:$E$103,2,FALSE),"Driver ID not found"))</f>
        <v/>
      </c>
      <c r="D27" s="26" t="n"/>
      <c r="E27" s="28" t="n"/>
      <c r="F27" s="54" t="n"/>
      <c r="G27" s="28" t="n"/>
      <c r="H27" s="28" t="n"/>
      <c r="I27" s="28" t="n"/>
      <c r="J27" s="28" t="n"/>
      <c r="K27" s="28" t="n"/>
      <c r="L27" s="28" t="n"/>
      <c r="M27" s="28" t="n"/>
      <c r="N27" s="28" t="n"/>
      <c r="O27" s="30" t="n"/>
      <c r="P27" s="55">
        <f>IF(OR($A27="",$B27=""),"",IFERROR($E27/$F27,0))</f>
        <v/>
      </c>
      <c r="Q27" s="56">
        <f>IF(OR($A27="",$B27=""),"",IFERROR($H27/$G27,0))</f>
        <v/>
      </c>
      <c r="R27" s="56">
        <f>IF(OR($A27="",$B27=""),"",IFERROR($J27/$I27,0))</f>
        <v/>
      </c>
      <c r="S27" s="55">
        <f>IF(OR($A27="",$B27=""),"",IFERROR(($K27+$L27)/$E27*1000,0))</f>
        <v/>
      </c>
      <c r="T27" s="55">
        <f>IF(OR($A27="",$B27=""),"",MAX(0,MIN(100,100-($S27*'Settings'!$B$13)-($M27*'Settings'!$B$14))))</f>
        <v/>
      </c>
      <c r="U27" s="55">
        <f>IF(OR($A27="",$B27=""),"",MAX(0,MIN(100,IFERROR($Q27/'Settings'!$B$10*100,0))))</f>
        <v/>
      </c>
      <c r="V27" s="55">
        <f>IF(OR($A27="",$B27=""),"",MAX(0,MIN(100,IFERROR($P27/'Settings'!$B$11*100,0))))</f>
        <v/>
      </c>
      <c r="W27" s="55">
        <f>IF(OR($A27="",$B27=""),"",MAX(0,MIN(100,IFERROR($R27/'Settings'!$B$12*100,0))))</f>
        <v/>
      </c>
      <c r="X27" s="55">
        <f>IF(OR($A27="",$B27=""),"",MAX(0,MIN(100,100-($N27*'Settings'!$B$15))))</f>
        <v/>
      </c>
      <c r="Y27" s="55">
        <f>IF(OR($A27="",$B27=""),"",($T27*'Settings'!$B$4)+($U27*'Settings'!$B$5)+($V27*'Settings'!$B$6)+($W27*'Settings'!$B$7)+($X27*'Settings'!$B$8))</f>
        <v/>
      </c>
      <c r="Z27" s="19">
        <f>IF($Y27="","",IF($Y27&gt;='Settings'!$B$17,"Excellent",IF($Y27&gt;='Settings'!$B$18,"Good",IF($Y27&gt;='Settings'!$B$19,"Needs Improvement","Poor"))))</f>
        <v/>
      </c>
      <c r="AA27" s="57">
        <f>IF($Z27="","",IF($Z27="Excellent",'Settings'!$B$21,IF($Z27="Good",'Settings'!$B$22,0)))</f>
        <v/>
      </c>
      <c r="AB27" s="34">
        <f>IF(COUNTA($A27:$B27,$D27:$O27,$AC27:$AD27)=0,"",IF(OR($A27="",$B27=""),"Missing period/driver",IF($C27="Driver ID not found","Invalid driver ID",IF(COUNTIFS($A$5:$A$1000,$A27,$B$5:$B$1000,$B27)&gt;1,"Duplicate driver/period",IF(OR($E27&lt;=0,$F27&lt;=0,$G27&lt;=0,$I27&lt;=0),"Check required activity",IF($H27&gt;$G27,"On-time stops exceed total",IF($J27&gt;$I27,"Completed inspections exceed required",IF(OR($H27&lt;0,$J27&lt;0,$K27&lt;0,$L27&lt;0,$M27&lt;0,$N27&lt;0),"Negative count",IF($AC27="","Select review status",IF(AND($AC27="Coaching Scheduled",$AD27=""),"Add follow-up date","OK"))))))))))</f>
        <v/>
      </c>
      <c r="AC27" s="30" t="n"/>
      <c r="AD27" s="58" t="n"/>
    </row>
    <row r="28">
      <c r="A28" s="53" t="n"/>
      <c r="B28" s="26" t="n"/>
      <c r="C28" s="27">
        <f>IF(OR($A28="",$B28=""),"",IFERROR(VLOOKUP($B28,'Settings'!$D$4:$E$103,2,FALSE),"Driver ID not found"))</f>
        <v/>
      </c>
      <c r="D28" s="26" t="n"/>
      <c r="E28" s="28" t="n"/>
      <c r="F28" s="54" t="n"/>
      <c r="G28" s="28" t="n"/>
      <c r="H28" s="28" t="n"/>
      <c r="I28" s="28" t="n"/>
      <c r="J28" s="28" t="n"/>
      <c r="K28" s="28" t="n"/>
      <c r="L28" s="28" t="n"/>
      <c r="M28" s="28" t="n"/>
      <c r="N28" s="28" t="n"/>
      <c r="O28" s="30" t="n"/>
      <c r="P28" s="55">
        <f>IF(OR($A28="",$B28=""),"",IFERROR($E28/$F28,0))</f>
        <v/>
      </c>
      <c r="Q28" s="56">
        <f>IF(OR($A28="",$B28=""),"",IFERROR($H28/$G28,0))</f>
        <v/>
      </c>
      <c r="R28" s="56">
        <f>IF(OR($A28="",$B28=""),"",IFERROR($J28/$I28,0))</f>
        <v/>
      </c>
      <c r="S28" s="55">
        <f>IF(OR($A28="",$B28=""),"",IFERROR(($K28+$L28)/$E28*1000,0))</f>
        <v/>
      </c>
      <c r="T28" s="55">
        <f>IF(OR($A28="",$B28=""),"",MAX(0,MIN(100,100-($S28*'Settings'!$B$13)-($M28*'Settings'!$B$14))))</f>
        <v/>
      </c>
      <c r="U28" s="55">
        <f>IF(OR($A28="",$B28=""),"",MAX(0,MIN(100,IFERROR($Q28/'Settings'!$B$10*100,0))))</f>
        <v/>
      </c>
      <c r="V28" s="55">
        <f>IF(OR($A28="",$B28=""),"",MAX(0,MIN(100,IFERROR($P28/'Settings'!$B$11*100,0))))</f>
        <v/>
      </c>
      <c r="W28" s="55">
        <f>IF(OR($A28="",$B28=""),"",MAX(0,MIN(100,IFERROR($R28/'Settings'!$B$12*100,0))))</f>
        <v/>
      </c>
      <c r="X28" s="55">
        <f>IF(OR($A28="",$B28=""),"",MAX(0,MIN(100,100-($N28*'Settings'!$B$15))))</f>
        <v/>
      </c>
      <c r="Y28" s="55">
        <f>IF(OR($A28="",$B28=""),"",($T28*'Settings'!$B$4)+($U28*'Settings'!$B$5)+($V28*'Settings'!$B$6)+($W28*'Settings'!$B$7)+($X28*'Settings'!$B$8))</f>
        <v/>
      </c>
      <c r="Z28" s="19">
        <f>IF($Y28="","",IF($Y28&gt;='Settings'!$B$17,"Excellent",IF($Y28&gt;='Settings'!$B$18,"Good",IF($Y28&gt;='Settings'!$B$19,"Needs Improvement","Poor"))))</f>
        <v/>
      </c>
      <c r="AA28" s="57">
        <f>IF($Z28="","",IF($Z28="Excellent",'Settings'!$B$21,IF($Z28="Good",'Settings'!$B$22,0)))</f>
        <v/>
      </c>
      <c r="AB28" s="34">
        <f>IF(COUNTA($A28:$B28,$D28:$O28,$AC28:$AD28)=0,"",IF(OR($A28="",$B28=""),"Missing period/driver",IF($C28="Driver ID not found","Invalid driver ID",IF(COUNTIFS($A$5:$A$1000,$A28,$B$5:$B$1000,$B28)&gt;1,"Duplicate driver/period",IF(OR($E28&lt;=0,$F28&lt;=0,$G28&lt;=0,$I28&lt;=0),"Check required activity",IF($H28&gt;$G28,"On-time stops exceed total",IF($J28&gt;$I28,"Completed inspections exceed required",IF(OR($H28&lt;0,$J28&lt;0,$K28&lt;0,$L28&lt;0,$M28&lt;0,$N28&lt;0),"Negative count",IF($AC28="","Select review status",IF(AND($AC28="Coaching Scheduled",$AD28=""),"Add follow-up date","OK"))))))))))</f>
        <v/>
      </c>
      <c r="AC28" s="30" t="n"/>
      <c r="AD28" s="58" t="n"/>
    </row>
    <row r="29">
      <c r="A29" s="53" t="n"/>
      <c r="B29" s="26" t="n"/>
      <c r="C29" s="27">
        <f>IF(OR($A29="",$B29=""),"",IFERROR(VLOOKUP($B29,'Settings'!$D$4:$E$103,2,FALSE),"Driver ID not found"))</f>
        <v/>
      </c>
      <c r="D29" s="26" t="n"/>
      <c r="E29" s="28" t="n"/>
      <c r="F29" s="54" t="n"/>
      <c r="G29" s="28" t="n"/>
      <c r="H29" s="28" t="n"/>
      <c r="I29" s="28" t="n"/>
      <c r="J29" s="28" t="n"/>
      <c r="K29" s="28" t="n"/>
      <c r="L29" s="28" t="n"/>
      <c r="M29" s="28" t="n"/>
      <c r="N29" s="28" t="n"/>
      <c r="O29" s="30" t="n"/>
      <c r="P29" s="55">
        <f>IF(OR($A29="",$B29=""),"",IFERROR($E29/$F29,0))</f>
        <v/>
      </c>
      <c r="Q29" s="56">
        <f>IF(OR($A29="",$B29=""),"",IFERROR($H29/$G29,0))</f>
        <v/>
      </c>
      <c r="R29" s="56">
        <f>IF(OR($A29="",$B29=""),"",IFERROR($J29/$I29,0))</f>
        <v/>
      </c>
      <c r="S29" s="55">
        <f>IF(OR($A29="",$B29=""),"",IFERROR(($K29+$L29)/$E29*1000,0))</f>
        <v/>
      </c>
      <c r="T29" s="55">
        <f>IF(OR($A29="",$B29=""),"",MAX(0,MIN(100,100-($S29*'Settings'!$B$13)-($M29*'Settings'!$B$14))))</f>
        <v/>
      </c>
      <c r="U29" s="55">
        <f>IF(OR($A29="",$B29=""),"",MAX(0,MIN(100,IFERROR($Q29/'Settings'!$B$10*100,0))))</f>
        <v/>
      </c>
      <c r="V29" s="55">
        <f>IF(OR($A29="",$B29=""),"",MAX(0,MIN(100,IFERROR($P29/'Settings'!$B$11*100,0))))</f>
        <v/>
      </c>
      <c r="W29" s="55">
        <f>IF(OR($A29="",$B29=""),"",MAX(0,MIN(100,IFERROR($R29/'Settings'!$B$12*100,0))))</f>
        <v/>
      </c>
      <c r="X29" s="55">
        <f>IF(OR($A29="",$B29=""),"",MAX(0,MIN(100,100-($N29*'Settings'!$B$15))))</f>
        <v/>
      </c>
      <c r="Y29" s="55">
        <f>IF(OR($A29="",$B29=""),"",($T29*'Settings'!$B$4)+($U29*'Settings'!$B$5)+($V29*'Settings'!$B$6)+($W29*'Settings'!$B$7)+($X29*'Settings'!$B$8))</f>
        <v/>
      </c>
      <c r="Z29" s="19">
        <f>IF($Y29="","",IF($Y29&gt;='Settings'!$B$17,"Excellent",IF($Y29&gt;='Settings'!$B$18,"Good",IF($Y29&gt;='Settings'!$B$19,"Needs Improvement","Poor"))))</f>
        <v/>
      </c>
      <c r="AA29" s="57">
        <f>IF($Z29="","",IF($Z29="Excellent",'Settings'!$B$21,IF($Z29="Good",'Settings'!$B$22,0)))</f>
        <v/>
      </c>
      <c r="AB29" s="34">
        <f>IF(COUNTA($A29:$B29,$D29:$O29,$AC29:$AD29)=0,"",IF(OR($A29="",$B29=""),"Missing period/driver",IF($C29="Driver ID not found","Invalid driver ID",IF(COUNTIFS($A$5:$A$1000,$A29,$B$5:$B$1000,$B29)&gt;1,"Duplicate driver/period",IF(OR($E29&lt;=0,$F29&lt;=0,$G29&lt;=0,$I29&lt;=0),"Check required activity",IF($H29&gt;$G29,"On-time stops exceed total",IF($J29&gt;$I29,"Completed inspections exceed required",IF(OR($H29&lt;0,$J29&lt;0,$K29&lt;0,$L29&lt;0,$M29&lt;0,$N29&lt;0),"Negative count",IF($AC29="","Select review status",IF(AND($AC29="Coaching Scheduled",$AD29=""),"Add follow-up date","OK"))))))))))</f>
        <v/>
      </c>
      <c r="AC29" s="30" t="n"/>
      <c r="AD29" s="58" t="n"/>
    </row>
    <row r="30">
      <c r="A30" s="53" t="n"/>
      <c r="B30" s="26" t="n"/>
      <c r="C30" s="27">
        <f>IF(OR($A30="",$B30=""),"",IFERROR(VLOOKUP($B30,'Settings'!$D$4:$E$103,2,FALSE),"Driver ID not found"))</f>
        <v/>
      </c>
      <c r="D30" s="26" t="n"/>
      <c r="E30" s="28" t="n"/>
      <c r="F30" s="54" t="n"/>
      <c r="G30" s="28" t="n"/>
      <c r="H30" s="28" t="n"/>
      <c r="I30" s="28" t="n"/>
      <c r="J30" s="28" t="n"/>
      <c r="K30" s="28" t="n"/>
      <c r="L30" s="28" t="n"/>
      <c r="M30" s="28" t="n"/>
      <c r="N30" s="28" t="n"/>
      <c r="O30" s="30" t="n"/>
      <c r="P30" s="55">
        <f>IF(OR($A30="",$B30=""),"",IFERROR($E30/$F30,0))</f>
        <v/>
      </c>
      <c r="Q30" s="56">
        <f>IF(OR($A30="",$B30=""),"",IFERROR($H30/$G30,0))</f>
        <v/>
      </c>
      <c r="R30" s="56">
        <f>IF(OR($A30="",$B30=""),"",IFERROR($J30/$I30,0))</f>
        <v/>
      </c>
      <c r="S30" s="55">
        <f>IF(OR($A30="",$B30=""),"",IFERROR(($K30+$L30)/$E30*1000,0))</f>
        <v/>
      </c>
      <c r="T30" s="55">
        <f>IF(OR($A30="",$B30=""),"",MAX(0,MIN(100,100-($S30*'Settings'!$B$13)-($M30*'Settings'!$B$14))))</f>
        <v/>
      </c>
      <c r="U30" s="55">
        <f>IF(OR($A30="",$B30=""),"",MAX(0,MIN(100,IFERROR($Q30/'Settings'!$B$10*100,0))))</f>
        <v/>
      </c>
      <c r="V30" s="55">
        <f>IF(OR($A30="",$B30=""),"",MAX(0,MIN(100,IFERROR($P30/'Settings'!$B$11*100,0))))</f>
        <v/>
      </c>
      <c r="W30" s="55">
        <f>IF(OR($A30="",$B30=""),"",MAX(0,MIN(100,IFERROR($R30/'Settings'!$B$12*100,0))))</f>
        <v/>
      </c>
      <c r="X30" s="55">
        <f>IF(OR($A30="",$B30=""),"",MAX(0,MIN(100,100-($N30*'Settings'!$B$15))))</f>
        <v/>
      </c>
      <c r="Y30" s="55">
        <f>IF(OR($A30="",$B30=""),"",($T30*'Settings'!$B$4)+($U30*'Settings'!$B$5)+($V30*'Settings'!$B$6)+($W30*'Settings'!$B$7)+($X30*'Settings'!$B$8))</f>
        <v/>
      </c>
      <c r="Z30" s="19">
        <f>IF($Y30="","",IF($Y30&gt;='Settings'!$B$17,"Excellent",IF($Y30&gt;='Settings'!$B$18,"Good",IF($Y30&gt;='Settings'!$B$19,"Needs Improvement","Poor"))))</f>
        <v/>
      </c>
      <c r="AA30" s="57">
        <f>IF($Z30="","",IF($Z30="Excellent",'Settings'!$B$21,IF($Z30="Good",'Settings'!$B$22,0)))</f>
        <v/>
      </c>
      <c r="AB30" s="34">
        <f>IF(COUNTA($A30:$B30,$D30:$O30,$AC30:$AD30)=0,"",IF(OR($A30="",$B30=""),"Missing period/driver",IF($C30="Driver ID not found","Invalid driver ID",IF(COUNTIFS($A$5:$A$1000,$A30,$B$5:$B$1000,$B30)&gt;1,"Duplicate driver/period",IF(OR($E30&lt;=0,$F30&lt;=0,$G30&lt;=0,$I30&lt;=0),"Check required activity",IF($H30&gt;$G30,"On-time stops exceed total",IF($J30&gt;$I30,"Completed inspections exceed required",IF(OR($H30&lt;0,$J30&lt;0,$K30&lt;0,$L30&lt;0,$M30&lt;0,$N30&lt;0),"Negative count",IF($AC30="","Select review status",IF(AND($AC30="Coaching Scheduled",$AD30=""),"Add follow-up date","OK"))))))))))</f>
        <v/>
      </c>
      <c r="AC30" s="30" t="n"/>
      <c r="AD30" s="58" t="n"/>
    </row>
    <row r="31">
      <c r="A31" s="53" t="n"/>
      <c r="B31" s="26" t="n"/>
      <c r="C31" s="27">
        <f>IF(OR($A31="",$B31=""),"",IFERROR(VLOOKUP($B31,'Settings'!$D$4:$E$103,2,FALSE),"Driver ID not found"))</f>
        <v/>
      </c>
      <c r="D31" s="26" t="n"/>
      <c r="E31" s="28" t="n"/>
      <c r="F31" s="54" t="n"/>
      <c r="G31" s="28" t="n"/>
      <c r="H31" s="28" t="n"/>
      <c r="I31" s="28" t="n"/>
      <c r="J31" s="28" t="n"/>
      <c r="K31" s="28" t="n"/>
      <c r="L31" s="28" t="n"/>
      <c r="M31" s="28" t="n"/>
      <c r="N31" s="28" t="n"/>
      <c r="O31" s="30" t="n"/>
      <c r="P31" s="55">
        <f>IF(OR($A31="",$B31=""),"",IFERROR($E31/$F31,0))</f>
        <v/>
      </c>
      <c r="Q31" s="56">
        <f>IF(OR($A31="",$B31=""),"",IFERROR($H31/$G31,0))</f>
        <v/>
      </c>
      <c r="R31" s="56">
        <f>IF(OR($A31="",$B31=""),"",IFERROR($J31/$I31,0))</f>
        <v/>
      </c>
      <c r="S31" s="55">
        <f>IF(OR($A31="",$B31=""),"",IFERROR(($K31+$L31)/$E31*1000,0))</f>
        <v/>
      </c>
      <c r="T31" s="55">
        <f>IF(OR($A31="",$B31=""),"",MAX(0,MIN(100,100-($S31*'Settings'!$B$13)-($M31*'Settings'!$B$14))))</f>
        <v/>
      </c>
      <c r="U31" s="55">
        <f>IF(OR($A31="",$B31=""),"",MAX(0,MIN(100,IFERROR($Q31/'Settings'!$B$10*100,0))))</f>
        <v/>
      </c>
      <c r="V31" s="55">
        <f>IF(OR($A31="",$B31=""),"",MAX(0,MIN(100,IFERROR($P31/'Settings'!$B$11*100,0))))</f>
        <v/>
      </c>
      <c r="W31" s="55">
        <f>IF(OR($A31="",$B31=""),"",MAX(0,MIN(100,IFERROR($R31/'Settings'!$B$12*100,0))))</f>
        <v/>
      </c>
      <c r="X31" s="55">
        <f>IF(OR($A31="",$B31=""),"",MAX(0,MIN(100,100-($N31*'Settings'!$B$15))))</f>
        <v/>
      </c>
      <c r="Y31" s="55">
        <f>IF(OR($A31="",$B31=""),"",($T31*'Settings'!$B$4)+($U31*'Settings'!$B$5)+($V31*'Settings'!$B$6)+($W31*'Settings'!$B$7)+($X31*'Settings'!$B$8))</f>
        <v/>
      </c>
      <c r="Z31" s="19">
        <f>IF($Y31="","",IF($Y31&gt;='Settings'!$B$17,"Excellent",IF($Y31&gt;='Settings'!$B$18,"Good",IF($Y31&gt;='Settings'!$B$19,"Needs Improvement","Poor"))))</f>
        <v/>
      </c>
      <c r="AA31" s="57">
        <f>IF($Z31="","",IF($Z31="Excellent",'Settings'!$B$21,IF($Z31="Good",'Settings'!$B$22,0)))</f>
        <v/>
      </c>
      <c r="AB31" s="34">
        <f>IF(COUNTA($A31:$B31,$D31:$O31,$AC31:$AD31)=0,"",IF(OR($A31="",$B31=""),"Missing period/driver",IF($C31="Driver ID not found","Invalid driver ID",IF(COUNTIFS($A$5:$A$1000,$A31,$B$5:$B$1000,$B31)&gt;1,"Duplicate driver/period",IF(OR($E31&lt;=0,$F31&lt;=0,$G31&lt;=0,$I31&lt;=0),"Check required activity",IF($H31&gt;$G31,"On-time stops exceed total",IF($J31&gt;$I31,"Completed inspections exceed required",IF(OR($H31&lt;0,$J31&lt;0,$K31&lt;0,$L31&lt;0,$M31&lt;0,$N31&lt;0),"Negative count",IF($AC31="","Select review status",IF(AND($AC31="Coaching Scheduled",$AD31=""),"Add follow-up date","OK"))))))))))</f>
        <v/>
      </c>
      <c r="AC31" s="30" t="n"/>
      <c r="AD31" s="58" t="n"/>
    </row>
    <row r="32">
      <c r="A32" s="53" t="n"/>
      <c r="B32" s="26" t="n"/>
      <c r="C32" s="27">
        <f>IF(OR($A32="",$B32=""),"",IFERROR(VLOOKUP($B32,'Settings'!$D$4:$E$103,2,FALSE),"Driver ID not found"))</f>
        <v/>
      </c>
      <c r="D32" s="26" t="n"/>
      <c r="E32" s="28" t="n"/>
      <c r="F32" s="54" t="n"/>
      <c r="G32" s="28" t="n"/>
      <c r="H32" s="28" t="n"/>
      <c r="I32" s="28" t="n"/>
      <c r="J32" s="28" t="n"/>
      <c r="K32" s="28" t="n"/>
      <c r="L32" s="28" t="n"/>
      <c r="M32" s="28" t="n"/>
      <c r="N32" s="28" t="n"/>
      <c r="O32" s="30" t="n"/>
      <c r="P32" s="55">
        <f>IF(OR($A32="",$B32=""),"",IFERROR($E32/$F32,0))</f>
        <v/>
      </c>
      <c r="Q32" s="56">
        <f>IF(OR($A32="",$B32=""),"",IFERROR($H32/$G32,0))</f>
        <v/>
      </c>
      <c r="R32" s="56">
        <f>IF(OR($A32="",$B32=""),"",IFERROR($J32/$I32,0))</f>
        <v/>
      </c>
      <c r="S32" s="55">
        <f>IF(OR($A32="",$B32=""),"",IFERROR(($K32+$L32)/$E32*1000,0))</f>
        <v/>
      </c>
      <c r="T32" s="55">
        <f>IF(OR($A32="",$B32=""),"",MAX(0,MIN(100,100-($S32*'Settings'!$B$13)-($M32*'Settings'!$B$14))))</f>
        <v/>
      </c>
      <c r="U32" s="55">
        <f>IF(OR($A32="",$B32=""),"",MAX(0,MIN(100,IFERROR($Q32/'Settings'!$B$10*100,0))))</f>
        <v/>
      </c>
      <c r="V32" s="55">
        <f>IF(OR($A32="",$B32=""),"",MAX(0,MIN(100,IFERROR($P32/'Settings'!$B$11*100,0))))</f>
        <v/>
      </c>
      <c r="W32" s="55">
        <f>IF(OR($A32="",$B32=""),"",MAX(0,MIN(100,IFERROR($R32/'Settings'!$B$12*100,0))))</f>
        <v/>
      </c>
      <c r="X32" s="55">
        <f>IF(OR($A32="",$B32=""),"",MAX(0,MIN(100,100-($N32*'Settings'!$B$15))))</f>
        <v/>
      </c>
      <c r="Y32" s="55">
        <f>IF(OR($A32="",$B32=""),"",($T32*'Settings'!$B$4)+($U32*'Settings'!$B$5)+($V32*'Settings'!$B$6)+($W32*'Settings'!$B$7)+($X32*'Settings'!$B$8))</f>
        <v/>
      </c>
      <c r="Z32" s="19">
        <f>IF($Y32="","",IF($Y32&gt;='Settings'!$B$17,"Excellent",IF($Y32&gt;='Settings'!$B$18,"Good",IF($Y32&gt;='Settings'!$B$19,"Needs Improvement","Poor"))))</f>
        <v/>
      </c>
      <c r="AA32" s="57">
        <f>IF($Z32="","",IF($Z32="Excellent",'Settings'!$B$21,IF($Z32="Good",'Settings'!$B$22,0)))</f>
        <v/>
      </c>
      <c r="AB32" s="34">
        <f>IF(COUNTA($A32:$B32,$D32:$O32,$AC32:$AD32)=0,"",IF(OR($A32="",$B32=""),"Missing period/driver",IF($C32="Driver ID not found","Invalid driver ID",IF(COUNTIFS($A$5:$A$1000,$A32,$B$5:$B$1000,$B32)&gt;1,"Duplicate driver/period",IF(OR($E32&lt;=0,$F32&lt;=0,$G32&lt;=0,$I32&lt;=0),"Check required activity",IF($H32&gt;$G32,"On-time stops exceed total",IF($J32&gt;$I32,"Completed inspections exceed required",IF(OR($H32&lt;0,$J32&lt;0,$K32&lt;0,$L32&lt;0,$M32&lt;0,$N32&lt;0),"Negative count",IF($AC32="","Select review status",IF(AND($AC32="Coaching Scheduled",$AD32=""),"Add follow-up date","OK"))))))))))</f>
        <v/>
      </c>
      <c r="AC32" s="30" t="n"/>
      <c r="AD32" s="58" t="n"/>
    </row>
    <row r="33">
      <c r="A33" s="53" t="n"/>
      <c r="B33" s="26" t="n"/>
      <c r="C33" s="27">
        <f>IF(OR($A33="",$B33=""),"",IFERROR(VLOOKUP($B33,'Settings'!$D$4:$E$103,2,FALSE),"Driver ID not found"))</f>
        <v/>
      </c>
      <c r="D33" s="26" t="n"/>
      <c r="E33" s="28" t="n"/>
      <c r="F33" s="54" t="n"/>
      <c r="G33" s="28" t="n"/>
      <c r="H33" s="28" t="n"/>
      <c r="I33" s="28" t="n"/>
      <c r="J33" s="28" t="n"/>
      <c r="K33" s="28" t="n"/>
      <c r="L33" s="28" t="n"/>
      <c r="M33" s="28" t="n"/>
      <c r="N33" s="28" t="n"/>
      <c r="O33" s="30" t="n"/>
      <c r="P33" s="55">
        <f>IF(OR($A33="",$B33=""),"",IFERROR($E33/$F33,0))</f>
        <v/>
      </c>
      <c r="Q33" s="56">
        <f>IF(OR($A33="",$B33=""),"",IFERROR($H33/$G33,0))</f>
        <v/>
      </c>
      <c r="R33" s="56">
        <f>IF(OR($A33="",$B33=""),"",IFERROR($J33/$I33,0))</f>
        <v/>
      </c>
      <c r="S33" s="55">
        <f>IF(OR($A33="",$B33=""),"",IFERROR(($K33+$L33)/$E33*1000,0))</f>
        <v/>
      </c>
      <c r="T33" s="55">
        <f>IF(OR($A33="",$B33=""),"",MAX(0,MIN(100,100-($S33*'Settings'!$B$13)-($M33*'Settings'!$B$14))))</f>
        <v/>
      </c>
      <c r="U33" s="55">
        <f>IF(OR($A33="",$B33=""),"",MAX(0,MIN(100,IFERROR($Q33/'Settings'!$B$10*100,0))))</f>
        <v/>
      </c>
      <c r="V33" s="55">
        <f>IF(OR($A33="",$B33=""),"",MAX(0,MIN(100,IFERROR($P33/'Settings'!$B$11*100,0))))</f>
        <v/>
      </c>
      <c r="W33" s="55">
        <f>IF(OR($A33="",$B33=""),"",MAX(0,MIN(100,IFERROR($R33/'Settings'!$B$12*100,0))))</f>
        <v/>
      </c>
      <c r="X33" s="55">
        <f>IF(OR($A33="",$B33=""),"",MAX(0,MIN(100,100-($N33*'Settings'!$B$15))))</f>
        <v/>
      </c>
      <c r="Y33" s="55">
        <f>IF(OR($A33="",$B33=""),"",($T33*'Settings'!$B$4)+($U33*'Settings'!$B$5)+($V33*'Settings'!$B$6)+($W33*'Settings'!$B$7)+($X33*'Settings'!$B$8))</f>
        <v/>
      </c>
      <c r="Z33" s="19">
        <f>IF($Y33="","",IF($Y33&gt;='Settings'!$B$17,"Excellent",IF($Y33&gt;='Settings'!$B$18,"Good",IF($Y33&gt;='Settings'!$B$19,"Needs Improvement","Poor"))))</f>
        <v/>
      </c>
      <c r="AA33" s="57">
        <f>IF($Z33="","",IF($Z33="Excellent",'Settings'!$B$21,IF($Z33="Good",'Settings'!$B$22,0)))</f>
        <v/>
      </c>
      <c r="AB33" s="34">
        <f>IF(COUNTA($A33:$B33,$D33:$O33,$AC33:$AD33)=0,"",IF(OR($A33="",$B33=""),"Missing period/driver",IF($C33="Driver ID not found","Invalid driver ID",IF(COUNTIFS($A$5:$A$1000,$A33,$B$5:$B$1000,$B33)&gt;1,"Duplicate driver/period",IF(OR($E33&lt;=0,$F33&lt;=0,$G33&lt;=0,$I33&lt;=0),"Check required activity",IF($H33&gt;$G33,"On-time stops exceed total",IF($J33&gt;$I33,"Completed inspections exceed required",IF(OR($H33&lt;0,$J33&lt;0,$K33&lt;0,$L33&lt;0,$M33&lt;0,$N33&lt;0),"Negative count",IF($AC33="","Select review status",IF(AND($AC33="Coaching Scheduled",$AD33=""),"Add follow-up date","OK"))))))))))</f>
        <v/>
      </c>
      <c r="AC33" s="30" t="n"/>
      <c r="AD33" s="58" t="n"/>
    </row>
    <row r="34">
      <c r="A34" s="53" t="n"/>
      <c r="B34" s="26" t="n"/>
      <c r="C34" s="27">
        <f>IF(OR($A34="",$B34=""),"",IFERROR(VLOOKUP($B34,'Settings'!$D$4:$E$103,2,FALSE),"Driver ID not found"))</f>
        <v/>
      </c>
      <c r="D34" s="26" t="n"/>
      <c r="E34" s="28" t="n"/>
      <c r="F34" s="54" t="n"/>
      <c r="G34" s="28" t="n"/>
      <c r="H34" s="28" t="n"/>
      <c r="I34" s="28" t="n"/>
      <c r="J34" s="28" t="n"/>
      <c r="K34" s="28" t="n"/>
      <c r="L34" s="28" t="n"/>
      <c r="M34" s="28" t="n"/>
      <c r="N34" s="28" t="n"/>
      <c r="O34" s="30" t="n"/>
      <c r="P34" s="55">
        <f>IF(OR($A34="",$B34=""),"",IFERROR($E34/$F34,0))</f>
        <v/>
      </c>
      <c r="Q34" s="56">
        <f>IF(OR($A34="",$B34=""),"",IFERROR($H34/$G34,0))</f>
        <v/>
      </c>
      <c r="R34" s="56">
        <f>IF(OR($A34="",$B34=""),"",IFERROR($J34/$I34,0))</f>
        <v/>
      </c>
      <c r="S34" s="55">
        <f>IF(OR($A34="",$B34=""),"",IFERROR(($K34+$L34)/$E34*1000,0))</f>
        <v/>
      </c>
      <c r="T34" s="55">
        <f>IF(OR($A34="",$B34=""),"",MAX(0,MIN(100,100-($S34*'Settings'!$B$13)-($M34*'Settings'!$B$14))))</f>
        <v/>
      </c>
      <c r="U34" s="55">
        <f>IF(OR($A34="",$B34=""),"",MAX(0,MIN(100,IFERROR($Q34/'Settings'!$B$10*100,0))))</f>
        <v/>
      </c>
      <c r="V34" s="55">
        <f>IF(OR($A34="",$B34=""),"",MAX(0,MIN(100,IFERROR($P34/'Settings'!$B$11*100,0))))</f>
        <v/>
      </c>
      <c r="W34" s="55">
        <f>IF(OR($A34="",$B34=""),"",MAX(0,MIN(100,IFERROR($R34/'Settings'!$B$12*100,0))))</f>
        <v/>
      </c>
      <c r="X34" s="55">
        <f>IF(OR($A34="",$B34=""),"",MAX(0,MIN(100,100-($N34*'Settings'!$B$15))))</f>
        <v/>
      </c>
      <c r="Y34" s="55">
        <f>IF(OR($A34="",$B34=""),"",($T34*'Settings'!$B$4)+($U34*'Settings'!$B$5)+($V34*'Settings'!$B$6)+($W34*'Settings'!$B$7)+($X34*'Settings'!$B$8))</f>
        <v/>
      </c>
      <c r="Z34" s="19">
        <f>IF($Y34="","",IF($Y34&gt;='Settings'!$B$17,"Excellent",IF($Y34&gt;='Settings'!$B$18,"Good",IF($Y34&gt;='Settings'!$B$19,"Needs Improvement","Poor"))))</f>
        <v/>
      </c>
      <c r="AA34" s="57">
        <f>IF($Z34="","",IF($Z34="Excellent",'Settings'!$B$21,IF($Z34="Good",'Settings'!$B$22,0)))</f>
        <v/>
      </c>
      <c r="AB34" s="34">
        <f>IF(COUNTA($A34:$B34,$D34:$O34,$AC34:$AD34)=0,"",IF(OR($A34="",$B34=""),"Missing period/driver",IF($C34="Driver ID not found","Invalid driver ID",IF(COUNTIFS($A$5:$A$1000,$A34,$B$5:$B$1000,$B34)&gt;1,"Duplicate driver/period",IF(OR($E34&lt;=0,$F34&lt;=0,$G34&lt;=0,$I34&lt;=0),"Check required activity",IF($H34&gt;$G34,"On-time stops exceed total",IF($J34&gt;$I34,"Completed inspections exceed required",IF(OR($H34&lt;0,$J34&lt;0,$K34&lt;0,$L34&lt;0,$M34&lt;0,$N34&lt;0),"Negative count",IF($AC34="","Select review status",IF(AND($AC34="Coaching Scheduled",$AD34=""),"Add follow-up date","OK"))))))))))</f>
        <v/>
      </c>
      <c r="AC34" s="30" t="n"/>
      <c r="AD34" s="58" t="n"/>
    </row>
    <row r="35">
      <c r="A35" s="53" t="n"/>
      <c r="B35" s="26" t="n"/>
      <c r="C35" s="27">
        <f>IF(OR($A35="",$B35=""),"",IFERROR(VLOOKUP($B35,'Settings'!$D$4:$E$103,2,FALSE),"Driver ID not found"))</f>
        <v/>
      </c>
      <c r="D35" s="26" t="n"/>
      <c r="E35" s="28" t="n"/>
      <c r="F35" s="54" t="n"/>
      <c r="G35" s="28" t="n"/>
      <c r="H35" s="28" t="n"/>
      <c r="I35" s="28" t="n"/>
      <c r="J35" s="28" t="n"/>
      <c r="K35" s="28" t="n"/>
      <c r="L35" s="28" t="n"/>
      <c r="M35" s="28" t="n"/>
      <c r="N35" s="28" t="n"/>
      <c r="O35" s="30" t="n"/>
      <c r="P35" s="55">
        <f>IF(OR($A35="",$B35=""),"",IFERROR($E35/$F35,0))</f>
        <v/>
      </c>
      <c r="Q35" s="56">
        <f>IF(OR($A35="",$B35=""),"",IFERROR($H35/$G35,0))</f>
        <v/>
      </c>
      <c r="R35" s="56">
        <f>IF(OR($A35="",$B35=""),"",IFERROR($J35/$I35,0))</f>
        <v/>
      </c>
      <c r="S35" s="55">
        <f>IF(OR($A35="",$B35=""),"",IFERROR(($K35+$L35)/$E35*1000,0))</f>
        <v/>
      </c>
      <c r="T35" s="55">
        <f>IF(OR($A35="",$B35=""),"",MAX(0,MIN(100,100-($S35*'Settings'!$B$13)-($M35*'Settings'!$B$14))))</f>
        <v/>
      </c>
      <c r="U35" s="55">
        <f>IF(OR($A35="",$B35=""),"",MAX(0,MIN(100,IFERROR($Q35/'Settings'!$B$10*100,0))))</f>
        <v/>
      </c>
      <c r="V35" s="55">
        <f>IF(OR($A35="",$B35=""),"",MAX(0,MIN(100,IFERROR($P35/'Settings'!$B$11*100,0))))</f>
        <v/>
      </c>
      <c r="W35" s="55">
        <f>IF(OR($A35="",$B35=""),"",MAX(0,MIN(100,IFERROR($R35/'Settings'!$B$12*100,0))))</f>
        <v/>
      </c>
      <c r="X35" s="55">
        <f>IF(OR($A35="",$B35=""),"",MAX(0,MIN(100,100-($N35*'Settings'!$B$15))))</f>
        <v/>
      </c>
      <c r="Y35" s="55">
        <f>IF(OR($A35="",$B35=""),"",($T35*'Settings'!$B$4)+($U35*'Settings'!$B$5)+($V35*'Settings'!$B$6)+($W35*'Settings'!$B$7)+($X35*'Settings'!$B$8))</f>
        <v/>
      </c>
      <c r="Z35" s="19">
        <f>IF($Y35="","",IF($Y35&gt;='Settings'!$B$17,"Excellent",IF($Y35&gt;='Settings'!$B$18,"Good",IF($Y35&gt;='Settings'!$B$19,"Needs Improvement","Poor"))))</f>
        <v/>
      </c>
      <c r="AA35" s="57">
        <f>IF($Z35="","",IF($Z35="Excellent",'Settings'!$B$21,IF($Z35="Good",'Settings'!$B$22,0)))</f>
        <v/>
      </c>
      <c r="AB35" s="34">
        <f>IF(COUNTA($A35:$B35,$D35:$O35,$AC35:$AD35)=0,"",IF(OR($A35="",$B35=""),"Missing period/driver",IF($C35="Driver ID not found","Invalid driver ID",IF(COUNTIFS($A$5:$A$1000,$A35,$B$5:$B$1000,$B35)&gt;1,"Duplicate driver/period",IF(OR($E35&lt;=0,$F35&lt;=0,$G35&lt;=0,$I35&lt;=0),"Check required activity",IF($H35&gt;$G35,"On-time stops exceed total",IF($J35&gt;$I35,"Completed inspections exceed required",IF(OR($H35&lt;0,$J35&lt;0,$K35&lt;0,$L35&lt;0,$M35&lt;0,$N35&lt;0),"Negative count",IF($AC35="","Select review status",IF(AND($AC35="Coaching Scheduled",$AD35=""),"Add follow-up date","OK"))))))))))</f>
        <v/>
      </c>
      <c r="AC35" s="30" t="n"/>
      <c r="AD35" s="58" t="n"/>
    </row>
    <row r="36">
      <c r="A36" s="53" t="n"/>
      <c r="B36" s="26" t="n"/>
      <c r="C36" s="27">
        <f>IF(OR($A36="",$B36=""),"",IFERROR(VLOOKUP($B36,'Settings'!$D$4:$E$103,2,FALSE),"Driver ID not found"))</f>
        <v/>
      </c>
      <c r="D36" s="26" t="n"/>
      <c r="E36" s="28" t="n"/>
      <c r="F36" s="54" t="n"/>
      <c r="G36" s="28" t="n"/>
      <c r="H36" s="28" t="n"/>
      <c r="I36" s="28" t="n"/>
      <c r="J36" s="28" t="n"/>
      <c r="K36" s="28" t="n"/>
      <c r="L36" s="28" t="n"/>
      <c r="M36" s="28" t="n"/>
      <c r="N36" s="28" t="n"/>
      <c r="O36" s="30" t="n"/>
      <c r="P36" s="55">
        <f>IF(OR($A36="",$B36=""),"",IFERROR($E36/$F36,0))</f>
        <v/>
      </c>
      <c r="Q36" s="56">
        <f>IF(OR($A36="",$B36=""),"",IFERROR($H36/$G36,0))</f>
        <v/>
      </c>
      <c r="R36" s="56">
        <f>IF(OR($A36="",$B36=""),"",IFERROR($J36/$I36,0))</f>
        <v/>
      </c>
      <c r="S36" s="55">
        <f>IF(OR($A36="",$B36=""),"",IFERROR(($K36+$L36)/$E36*1000,0))</f>
        <v/>
      </c>
      <c r="T36" s="55">
        <f>IF(OR($A36="",$B36=""),"",MAX(0,MIN(100,100-($S36*'Settings'!$B$13)-($M36*'Settings'!$B$14))))</f>
        <v/>
      </c>
      <c r="U36" s="55">
        <f>IF(OR($A36="",$B36=""),"",MAX(0,MIN(100,IFERROR($Q36/'Settings'!$B$10*100,0))))</f>
        <v/>
      </c>
      <c r="V36" s="55">
        <f>IF(OR($A36="",$B36=""),"",MAX(0,MIN(100,IFERROR($P36/'Settings'!$B$11*100,0))))</f>
        <v/>
      </c>
      <c r="W36" s="55">
        <f>IF(OR($A36="",$B36=""),"",MAX(0,MIN(100,IFERROR($R36/'Settings'!$B$12*100,0))))</f>
        <v/>
      </c>
      <c r="X36" s="55">
        <f>IF(OR($A36="",$B36=""),"",MAX(0,MIN(100,100-($N36*'Settings'!$B$15))))</f>
        <v/>
      </c>
      <c r="Y36" s="55">
        <f>IF(OR($A36="",$B36=""),"",($T36*'Settings'!$B$4)+($U36*'Settings'!$B$5)+($V36*'Settings'!$B$6)+($W36*'Settings'!$B$7)+($X36*'Settings'!$B$8))</f>
        <v/>
      </c>
      <c r="Z36" s="19">
        <f>IF($Y36="","",IF($Y36&gt;='Settings'!$B$17,"Excellent",IF($Y36&gt;='Settings'!$B$18,"Good",IF($Y36&gt;='Settings'!$B$19,"Needs Improvement","Poor"))))</f>
        <v/>
      </c>
      <c r="AA36" s="57">
        <f>IF($Z36="","",IF($Z36="Excellent",'Settings'!$B$21,IF($Z36="Good",'Settings'!$B$22,0)))</f>
        <v/>
      </c>
      <c r="AB36" s="34">
        <f>IF(COUNTA($A36:$B36,$D36:$O36,$AC36:$AD36)=0,"",IF(OR($A36="",$B36=""),"Missing period/driver",IF($C36="Driver ID not found","Invalid driver ID",IF(COUNTIFS($A$5:$A$1000,$A36,$B$5:$B$1000,$B36)&gt;1,"Duplicate driver/period",IF(OR($E36&lt;=0,$F36&lt;=0,$G36&lt;=0,$I36&lt;=0),"Check required activity",IF($H36&gt;$G36,"On-time stops exceed total",IF($J36&gt;$I36,"Completed inspections exceed required",IF(OR($H36&lt;0,$J36&lt;0,$K36&lt;0,$L36&lt;0,$M36&lt;0,$N36&lt;0),"Negative count",IF($AC36="","Select review status",IF(AND($AC36="Coaching Scheduled",$AD36=""),"Add follow-up date","OK"))))))))))</f>
        <v/>
      </c>
      <c r="AC36" s="30" t="n"/>
      <c r="AD36" s="58" t="n"/>
    </row>
    <row r="37">
      <c r="A37" s="53" t="n"/>
      <c r="B37" s="26" t="n"/>
      <c r="C37" s="27">
        <f>IF(OR($A37="",$B37=""),"",IFERROR(VLOOKUP($B37,'Settings'!$D$4:$E$103,2,FALSE),"Driver ID not found"))</f>
        <v/>
      </c>
      <c r="D37" s="26" t="n"/>
      <c r="E37" s="28" t="n"/>
      <c r="F37" s="54" t="n"/>
      <c r="G37" s="28" t="n"/>
      <c r="H37" s="28" t="n"/>
      <c r="I37" s="28" t="n"/>
      <c r="J37" s="28" t="n"/>
      <c r="K37" s="28" t="n"/>
      <c r="L37" s="28" t="n"/>
      <c r="M37" s="28" t="n"/>
      <c r="N37" s="28" t="n"/>
      <c r="O37" s="30" t="n"/>
      <c r="P37" s="55">
        <f>IF(OR($A37="",$B37=""),"",IFERROR($E37/$F37,0))</f>
        <v/>
      </c>
      <c r="Q37" s="56">
        <f>IF(OR($A37="",$B37=""),"",IFERROR($H37/$G37,0))</f>
        <v/>
      </c>
      <c r="R37" s="56">
        <f>IF(OR($A37="",$B37=""),"",IFERROR($J37/$I37,0))</f>
        <v/>
      </c>
      <c r="S37" s="55">
        <f>IF(OR($A37="",$B37=""),"",IFERROR(($K37+$L37)/$E37*1000,0))</f>
        <v/>
      </c>
      <c r="T37" s="55">
        <f>IF(OR($A37="",$B37=""),"",MAX(0,MIN(100,100-($S37*'Settings'!$B$13)-($M37*'Settings'!$B$14))))</f>
        <v/>
      </c>
      <c r="U37" s="55">
        <f>IF(OR($A37="",$B37=""),"",MAX(0,MIN(100,IFERROR($Q37/'Settings'!$B$10*100,0))))</f>
        <v/>
      </c>
      <c r="V37" s="55">
        <f>IF(OR($A37="",$B37=""),"",MAX(0,MIN(100,IFERROR($P37/'Settings'!$B$11*100,0))))</f>
        <v/>
      </c>
      <c r="W37" s="55">
        <f>IF(OR($A37="",$B37=""),"",MAX(0,MIN(100,IFERROR($R37/'Settings'!$B$12*100,0))))</f>
        <v/>
      </c>
      <c r="X37" s="55">
        <f>IF(OR($A37="",$B37=""),"",MAX(0,MIN(100,100-($N37*'Settings'!$B$15))))</f>
        <v/>
      </c>
      <c r="Y37" s="55">
        <f>IF(OR($A37="",$B37=""),"",($T37*'Settings'!$B$4)+($U37*'Settings'!$B$5)+($V37*'Settings'!$B$6)+($W37*'Settings'!$B$7)+($X37*'Settings'!$B$8))</f>
        <v/>
      </c>
      <c r="Z37" s="19">
        <f>IF($Y37="","",IF($Y37&gt;='Settings'!$B$17,"Excellent",IF($Y37&gt;='Settings'!$B$18,"Good",IF($Y37&gt;='Settings'!$B$19,"Needs Improvement","Poor"))))</f>
        <v/>
      </c>
      <c r="AA37" s="57">
        <f>IF($Z37="","",IF($Z37="Excellent",'Settings'!$B$21,IF($Z37="Good",'Settings'!$B$22,0)))</f>
        <v/>
      </c>
      <c r="AB37" s="34">
        <f>IF(COUNTA($A37:$B37,$D37:$O37,$AC37:$AD37)=0,"",IF(OR($A37="",$B37=""),"Missing period/driver",IF($C37="Driver ID not found","Invalid driver ID",IF(COUNTIFS($A$5:$A$1000,$A37,$B$5:$B$1000,$B37)&gt;1,"Duplicate driver/period",IF(OR($E37&lt;=0,$F37&lt;=0,$G37&lt;=0,$I37&lt;=0),"Check required activity",IF($H37&gt;$G37,"On-time stops exceed total",IF($J37&gt;$I37,"Completed inspections exceed required",IF(OR($H37&lt;0,$J37&lt;0,$K37&lt;0,$L37&lt;0,$M37&lt;0,$N37&lt;0),"Negative count",IF($AC37="","Select review status",IF(AND($AC37="Coaching Scheduled",$AD37=""),"Add follow-up date","OK"))))))))))</f>
        <v/>
      </c>
      <c r="AC37" s="30" t="n"/>
      <c r="AD37" s="58" t="n"/>
    </row>
    <row r="38">
      <c r="A38" s="53" t="n"/>
      <c r="B38" s="26" t="n"/>
      <c r="C38" s="27">
        <f>IF(OR($A38="",$B38=""),"",IFERROR(VLOOKUP($B38,'Settings'!$D$4:$E$103,2,FALSE),"Driver ID not found"))</f>
        <v/>
      </c>
      <c r="D38" s="26" t="n"/>
      <c r="E38" s="28" t="n"/>
      <c r="F38" s="54" t="n"/>
      <c r="G38" s="28" t="n"/>
      <c r="H38" s="28" t="n"/>
      <c r="I38" s="28" t="n"/>
      <c r="J38" s="28" t="n"/>
      <c r="K38" s="28" t="n"/>
      <c r="L38" s="28" t="n"/>
      <c r="M38" s="28" t="n"/>
      <c r="N38" s="28" t="n"/>
      <c r="O38" s="30" t="n"/>
      <c r="P38" s="55">
        <f>IF(OR($A38="",$B38=""),"",IFERROR($E38/$F38,0))</f>
        <v/>
      </c>
      <c r="Q38" s="56">
        <f>IF(OR($A38="",$B38=""),"",IFERROR($H38/$G38,0))</f>
        <v/>
      </c>
      <c r="R38" s="56">
        <f>IF(OR($A38="",$B38=""),"",IFERROR($J38/$I38,0))</f>
        <v/>
      </c>
      <c r="S38" s="55">
        <f>IF(OR($A38="",$B38=""),"",IFERROR(($K38+$L38)/$E38*1000,0))</f>
        <v/>
      </c>
      <c r="T38" s="55">
        <f>IF(OR($A38="",$B38=""),"",MAX(0,MIN(100,100-($S38*'Settings'!$B$13)-($M38*'Settings'!$B$14))))</f>
        <v/>
      </c>
      <c r="U38" s="55">
        <f>IF(OR($A38="",$B38=""),"",MAX(0,MIN(100,IFERROR($Q38/'Settings'!$B$10*100,0))))</f>
        <v/>
      </c>
      <c r="V38" s="55">
        <f>IF(OR($A38="",$B38=""),"",MAX(0,MIN(100,IFERROR($P38/'Settings'!$B$11*100,0))))</f>
        <v/>
      </c>
      <c r="W38" s="55">
        <f>IF(OR($A38="",$B38=""),"",MAX(0,MIN(100,IFERROR($R38/'Settings'!$B$12*100,0))))</f>
        <v/>
      </c>
      <c r="X38" s="55">
        <f>IF(OR($A38="",$B38=""),"",MAX(0,MIN(100,100-($N38*'Settings'!$B$15))))</f>
        <v/>
      </c>
      <c r="Y38" s="55">
        <f>IF(OR($A38="",$B38=""),"",($T38*'Settings'!$B$4)+($U38*'Settings'!$B$5)+($V38*'Settings'!$B$6)+($W38*'Settings'!$B$7)+($X38*'Settings'!$B$8))</f>
        <v/>
      </c>
      <c r="Z38" s="19">
        <f>IF($Y38="","",IF($Y38&gt;='Settings'!$B$17,"Excellent",IF($Y38&gt;='Settings'!$B$18,"Good",IF($Y38&gt;='Settings'!$B$19,"Needs Improvement","Poor"))))</f>
        <v/>
      </c>
      <c r="AA38" s="57">
        <f>IF($Z38="","",IF($Z38="Excellent",'Settings'!$B$21,IF($Z38="Good",'Settings'!$B$22,0)))</f>
        <v/>
      </c>
      <c r="AB38" s="34">
        <f>IF(COUNTA($A38:$B38,$D38:$O38,$AC38:$AD38)=0,"",IF(OR($A38="",$B38=""),"Missing period/driver",IF($C38="Driver ID not found","Invalid driver ID",IF(COUNTIFS($A$5:$A$1000,$A38,$B$5:$B$1000,$B38)&gt;1,"Duplicate driver/period",IF(OR($E38&lt;=0,$F38&lt;=0,$G38&lt;=0,$I38&lt;=0),"Check required activity",IF($H38&gt;$G38,"On-time stops exceed total",IF($J38&gt;$I38,"Completed inspections exceed required",IF(OR($H38&lt;0,$J38&lt;0,$K38&lt;0,$L38&lt;0,$M38&lt;0,$N38&lt;0),"Negative count",IF($AC38="","Select review status",IF(AND($AC38="Coaching Scheduled",$AD38=""),"Add follow-up date","OK"))))))))))</f>
        <v/>
      </c>
      <c r="AC38" s="30" t="n"/>
      <c r="AD38" s="58" t="n"/>
    </row>
    <row r="39">
      <c r="A39" s="53" t="n"/>
      <c r="B39" s="26" t="n"/>
      <c r="C39" s="27">
        <f>IF(OR($A39="",$B39=""),"",IFERROR(VLOOKUP($B39,'Settings'!$D$4:$E$103,2,FALSE),"Driver ID not found"))</f>
        <v/>
      </c>
      <c r="D39" s="26" t="n"/>
      <c r="E39" s="28" t="n"/>
      <c r="F39" s="54" t="n"/>
      <c r="G39" s="28" t="n"/>
      <c r="H39" s="28" t="n"/>
      <c r="I39" s="28" t="n"/>
      <c r="J39" s="28" t="n"/>
      <c r="K39" s="28" t="n"/>
      <c r="L39" s="28" t="n"/>
      <c r="M39" s="28" t="n"/>
      <c r="N39" s="28" t="n"/>
      <c r="O39" s="30" t="n"/>
      <c r="P39" s="55">
        <f>IF(OR($A39="",$B39=""),"",IFERROR($E39/$F39,0))</f>
        <v/>
      </c>
      <c r="Q39" s="56">
        <f>IF(OR($A39="",$B39=""),"",IFERROR($H39/$G39,0))</f>
        <v/>
      </c>
      <c r="R39" s="56">
        <f>IF(OR($A39="",$B39=""),"",IFERROR($J39/$I39,0))</f>
        <v/>
      </c>
      <c r="S39" s="55">
        <f>IF(OR($A39="",$B39=""),"",IFERROR(($K39+$L39)/$E39*1000,0))</f>
        <v/>
      </c>
      <c r="T39" s="55">
        <f>IF(OR($A39="",$B39=""),"",MAX(0,MIN(100,100-($S39*'Settings'!$B$13)-($M39*'Settings'!$B$14))))</f>
        <v/>
      </c>
      <c r="U39" s="55">
        <f>IF(OR($A39="",$B39=""),"",MAX(0,MIN(100,IFERROR($Q39/'Settings'!$B$10*100,0))))</f>
        <v/>
      </c>
      <c r="V39" s="55">
        <f>IF(OR($A39="",$B39=""),"",MAX(0,MIN(100,IFERROR($P39/'Settings'!$B$11*100,0))))</f>
        <v/>
      </c>
      <c r="W39" s="55">
        <f>IF(OR($A39="",$B39=""),"",MAX(0,MIN(100,IFERROR($R39/'Settings'!$B$12*100,0))))</f>
        <v/>
      </c>
      <c r="X39" s="55">
        <f>IF(OR($A39="",$B39=""),"",MAX(0,MIN(100,100-($N39*'Settings'!$B$15))))</f>
        <v/>
      </c>
      <c r="Y39" s="55">
        <f>IF(OR($A39="",$B39=""),"",($T39*'Settings'!$B$4)+($U39*'Settings'!$B$5)+($V39*'Settings'!$B$6)+($W39*'Settings'!$B$7)+($X39*'Settings'!$B$8))</f>
        <v/>
      </c>
      <c r="Z39" s="19">
        <f>IF($Y39="","",IF($Y39&gt;='Settings'!$B$17,"Excellent",IF($Y39&gt;='Settings'!$B$18,"Good",IF($Y39&gt;='Settings'!$B$19,"Needs Improvement","Poor"))))</f>
        <v/>
      </c>
      <c r="AA39" s="57">
        <f>IF($Z39="","",IF($Z39="Excellent",'Settings'!$B$21,IF($Z39="Good",'Settings'!$B$22,0)))</f>
        <v/>
      </c>
      <c r="AB39" s="34">
        <f>IF(COUNTA($A39:$B39,$D39:$O39,$AC39:$AD39)=0,"",IF(OR($A39="",$B39=""),"Missing period/driver",IF($C39="Driver ID not found","Invalid driver ID",IF(COUNTIFS($A$5:$A$1000,$A39,$B$5:$B$1000,$B39)&gt;1,"Duplicate driver/period",IF(OR($E39&lt;=0,$F39&lt;=0,$G39&lt;=0,$I39&lt;=0),"Check required activity",IF($H39&gt;$G39,"On-time stops exceed total",IF($J39&gt;$I39,"Completed inspections exceed required",IF(OR($H39&lt;0,$J39&lt;0,$K39&lt;0,$L39&lt;0,$M39&lt;0,$N39&lt;0),"Negative count",IF($AC39="","Select review status",IF(AND($AC39="Coaching Scheduled",$AD39=""),"Add follow-up date","OK"))))))))))</f>
        <v/>
      </c>
      <c r="AC39" s="30" t="n"/>
      <c r="AD39" s="58" t="n"/>
    </row>
    <row r="40">
      <c r="A40" s="53" t="n"/>
      <c r="B40" s="26" t="n"/>
      <c r="C40" s="27">
        <f>IF(OR($A40="",$B40=""),"",IFERROR(VLOOKUP($B40,'Settings'!$D$4:$E$103,2,FALSE),"Driver ID not found"))</f>
        <v/>
      </c>
      <c r="D40" s="26" t="n"/>
      <c r="E40" s="28" t="n"/>
      <c r="F40" s="54" t="n"/>
      <c r="G40" s="28" t="n"/>
      <c r="H40" s="28" t="n"/>
      <c r="I40" s="28" t="n"/>
      <c r="J40" s="28" t="n"/>
      <c r="K40" s="28" t="n"/>
      <c r="L40" s="28" t="n"/>
      <c r="M40" s="28" t="n"/>
      <c r="N40" s="28" t="n"/>
      <c r="O40" s="30" t="n"/>
      <c r="P40" s="55">
        <f>IF(OR($A40="",$B40=""),"",IFERROR($E40/$F40,0))</f>
        <v/>
      </c>
      <c r="Q40" s="56">
        <f>IF(OR($A40="",$B40=""),"",IFERROR($H40/$G40,0))</f>
        <v/>
      </c>
      <c r="R40" s="56">
        <f>IF(OR($A40="",$B40=""),"",IFERROR($J40/$I40,0))</f>
        <v/>
      </c>
      <c r="S40" s="55">
        <f>IF(OR($A40="",$B40=""),"",IFERROR(($K40+$L40)/$E40*1000,0))</f>
        <v/>
      </c>
      <c r="T40" s="55">
        <f>IF(OR($A40="",$B40=""),"",MAX(0,MIN(100,100-($S40*'Settings'!$B$13)-($M40*'Settings'!$B$14))))</f>
        <v/>
      </c>
      <c r="U40" s="55">
        <f>IF(OR($A40="",$B40=""),"",MAX(0,MIN(100,IFERROR($Q40/'Settings'!$B$10*100,0))))</f>
        <v/>
      </c>
      <c r="V40" s="55">
        <f>IF(OR($A40="",$B40=""),"",MAX(0,MIN(100,IFERROR($P40/'Settings'!$B$11*100,0))))</f>
        <v/>
      </c>
      <c r="W40" s="55">
        <f>IF(OR($A40="",$B40=""),"",MAX(0,MIN(100,IFERROR($R40/'Settings'!$B$12*100,0))))</f>
        <v/>
      </c>
      <c r="X40" s="55">
        <f>IF(OR($A40="",$B40=""),"",MAX(0,MIN(100,100-($N40*'Settings'!$B$15))))</f>
        <v/>
      </c>
      <c r="Y40" s="55">
        <f>IF(OR($A40="",$B40=""),"",($T40*'Settings'!$B$4)+($U40*'Settings'!$B$5)+($V40*'Settings'!$B$6)+($W40*'Settings'!$B$7)+($X40*'Settings'!$B$8))</f>
        <v/>
      </c>
      <c r="Z40" s="19">
        <f>IF($Y40="","",IF($Y40&gt;='Settings'!$B$17,"Excellent",IF($Y40&gt;='Settings'!$B$18,"Good",IF($Y40&gt;='Settings'!$B$19,"Needs Improvement","Poor"))))</f>
        <v/>
      </c>
      <c r="AA40" s="57">
        <f>IF($Z40="","",IF($Z40="Excellent",'Settings'!$B$21,IF($Z40="Good",'Settings'!$B$22,0)))</f>
        <v/>
      </c>
      <c r="AB40" s="34">
        <f>IF(COUNTA($A40:$B40,$D40:$O40,$AC40:$AD40)=0,"",IF(OR($A40="",$B40=""),"Missing period/driver",IF($C40="Driver ID not found","Invalid driver ID",IF(COUNTIFS($A$5:$A$1000,$A40,$B$5:$B$1000,$B40)&gt;1,"Duplicate driver/period",IF(OR($E40&lt;=0,$F40&lt;=0,$G40&lt;=0,$I40&lt;=0),"Check required activity",IF($H40&gt;$G40,"On-time stops exceed total",IF($J40&gt;$I40,"Completed inspections exceed required",IF(OR($H40&lt;0,$J40&lt;0,$K40&lt;0,$L40&lt;0,$M40&lt;0,$N40&lt;0),"Negative count",IF($AC40="","Select review status",IF(AND($AC40="Coaching Scheduled",$AD40=""),"Add follow-up date","OK"))))))))))</f>
        <v/>
      </c>
      <c r="AC40" s="30" t="n"/>
      <c r="AD40" s="58" t="n"/>
    </row>
    <row r="41">
      <c r="A41" s="53" t="n"/>
      <c r="B41" s="26" t="n"/>
      <c r="C41" s="27">
        <f>IF(OR($A41="",$B41=""),"",IFERROR(VLOOKUP($B41,'Settings'!$D$4:$E$103,2,FALSE),"Driver ID not found"))</f>
        <v/>
      </c>
      <c r="D41" s="26" t="n"/>
      <c r="E41" s="28" t="n"/>
      <c r="F41" s="54" t="n"/>
      <c r="G41" s="28" t="n"/>
      <c r="H41" s="28" t="n"/>
      <c r="I41" s="28" t="n"/>
      <c r="J41" s="28" t="n"/>
      <c r="K41" s="28" t="n"/>
      <c r="L41" s="28" t="n"/>
      <c r="M41" s="28" t="n"/>
      <c r="N41" s="28" t="n"/>
      <c r="O41" s="30" t="n"/>
      <c r="P41" s="55">
        <f>IF(OR($A41="",$B41=""),"",IFERROR($E41/$F41,0))</f>
        <v/>
      </c>
      <c r="Q41" s="56">
        <f>IF(OR($A41="",$B41=""),"",IFERROR($H41/$G41,0))</f>
        <v/>
      </c>
      <c r="R41" s="56">
        <f>IF(OR($A41="",$B41=""),"",IFERROR($J41/$I41,0))</f>
        <v/>
      </c>
      <c r="S41" s="55">
        <f>IF(OR($A41="",$B41=""),"",IFERROR(($K41+$L41)/$E41*1000,0))</f>
        <v/>
      </c>
      <c r="T41" s="55">
        <f>IF(OR($A41="",$B41=""),"",MAX(0,MIN(100,100-($S41*'Settings'!$B$13)-($M41*'Settings'!$B$14))))</f>
        <v/>
      </c>
      <c r="U41" s="55">
        <f>IF(OR($A41="",$B41=""),"",MAX(0,MIN(100,IFERROR($Q41/'Settings'!$B$10*100,0))))</f>
        <v/>
      </c>
      <c r="V41" s="55">
        <f>IF(OR($A41="",$B41=""),"",MAX(0,MIN(100,IFERROR($P41/'Settings'!$B$11*100,0))))</f>
        <v/>
      </c>
      <c r="W41" s="55">
        <f>IF(OR($A41="",$B41=""),"",MAX(0,MIN(100,IFERROR($R41/'Settings'!$B$12*100,0))))</f>
        <v/>
      </c>
      <c r="X41" s="55">
        <f>IF(OR($A41="",$B41=""),"",MAX(0,MIN(100,100-($N41*'Settings'!$B$15))))</f>
        <v/>
      </c>
      <c r="Y41" s="55">
        <f>IF(OR($A41="",$B41=""),"",($T41*'Settings'!$B$4)+($U41*'Settings'!$B$5)+($V41*'Settings'!$B$6)+($W41*'Settings'!$B$7)+($X41*'Settings'!$B$8))</f>
        <v/>
      </c>
      <c r="Z41" s="19">
        <f>IF($Y41="","",IF($Y41&gt;='Settings'!$B$17,"Excellent",IF($Y41&gt;='Settings'!$B$18,"Good",IF($Y41&gt;='Settings'!$B$19,"Needs Improvement","Poor"))))</f>
        <v/>
      </c>
      <c r="AA41" s="57">
        <f>IF($Z41="","",IF($Z41="Excellent",'Settings'!$B$21,IF($Z41="Good",'Settings'!$B$22,0)))</f>
        <v/>
      </c>
      <c r="AB41" s="34">
        <f>IF(COUNTA($A41:$B41,$D41:$O41,$AC41:$AD41)=0,"",IF(OR($A41="",$B41=""),"Missing period/driver",IF($C41="Driver ID not found","Invalid driver ID",IF(COUNTIFS($A$5:$A$1000,$A41,$B$5:$B$1000,$B41)&gt;1,"Duplicate driver/period",IF(OR($E41&lt;=0,$F41&lt;=0,$G41&lt;=0,$I41&lt;=0),"Check required activity",IF($H41&gt;$G41,"On-time stops exceed total",IF($J41&gt;$I41,"Completed inspections exceed required",IF(OR($H41&lt;0,$J41&lt;0,$K41&lt;0,$L41&lt;0,$M41&lt;0,$N41&lt;0),"Negative count",IF($AC41="","Select review status",IF(AND($AC41="Coaching Scheduled",$AD41=""),"Add follow-up date","OK"))))))))))</f>
        <v/>
      </c>
      <c r="AC41" s="30" t="n"/>
      <c r="AD41" s="58" t="n"/>
    </row>
    <row r="42">
      <c r="A42" s="53" t="n"/>
      <c r="B42" s="26" t="n"/>
      <c r="C42" s="27">
        <f>IF(OR($A42="",$B42=""),"",IFERROR(VLOOKUP($B42,'Settings'!$D$4:$E$103,2,FALSE),"Driver ID not found"))</f>
        <v/>
      </c>
      <c r="D42" s="26" t="n"/>
      <c r="E42" s="28" t="n"/>
      <c r="F42" s="54" t="n"/>
      <c r="G42" s="28" t="n"/>
      <c r="H42" s="28" t="n"/>
      <c r="I42" s="28" t="n"/>
      <c r="J42" s="28" t="n"/>
      <c r="K42" s="28" t="n"/>
      <c r="L42" s="28" t="n"/>
      <c r="M42" s="28" t="n"/>
      <c r="N42" s="28" t="n"/>
      <c r="O42" s="30" t="n"/>
      <c r="P42" s="55">
        <f>IF(OR($A42="",$B42=""),"",IFERROR($E42/$F42,0))</f>
        <v/>
      </c>
      <c r="Q42" s="56">
        <f>IF(OR($A42="",$B42=""),"",IFERROR($H42/$G42,0))</f>
        <v/>
      </c>
      <c r="R42" s="56">
        <f>IF(OR($A42="",$B42=""),"",IFERROR($J42/$I42,0))</f>
        <v/>
      </c>
      <c r="S42" s="55">
        <f>IF(OR($A42="",$B42=""),"",IFERROR(($K42+$L42)/$E42*1000,0))</f>
        <v/>
      </c>
      <c r="T42" s="55">
        <f>IF(OR($A42="",$B42=""),"",MAX(0,MIN(100,100-($S42*'Settings'!$B$13)-($M42*'Settings'!$B$14))))</f>
        <v/>
      </c>
      <c r="U42" s="55">
        <f>IF(OR($A42="",$B42=""),"",MAX(0,MIN(100,IFERROR($Q42/'Settings'!$B$10*100,0))))</f>
        <v/>
      </c>
      <c r="V42" s="55">
        <f>IF(OR($A42="",$B42=""),"",MAX(0,MIN(100,IFERROR($P42/'Settings'!$B$11*100,0))))</f>
        <v/>
      </c>
      <c r="W42" s="55">
        <f>IF(OR($A42="",$B42=""),"",MAX(0,MIN(100,IFERROR($R42/'Settings'!$B$12*100,0))))</f>
        <v/>
      </c>
      <c r="X42" s="55">
        <f>IF(OR($A42="",$B42=""),"",MAX(0,MIN(100,100-($N42*'Settings'!$B$15))))</f>
        <v/>
      </c>
      <c r="Y42" s="55">
        <f>IF(OR($A42="",$B42=""),"",($T42*'Settings'!$B$4)+($U42*'Settings'!$B$5)+($V42*'Settings'!$B$6)+($W42*'Settings'!$B$7)+($X42*'Settings'!$B$8))</f>
        <v/>
      </c>
      <c r="Z42" s="19">
        <f>IF($Y42="","",IF($Y42&gt;='Settings'!$B$17,"Excellent",IF($Y42&gt;='Settings'!$B$18,"Good",IF($Y42&gt;='Settings'!$B$19,"Needs Improvement","Poor"))))</f>
        <v/>
      </c>
      <c r="AA42" s="57">
        <f>IF($Z42="","",IF($Z42="Excellent",'Settings'!$B$21,IF($Z42="Good",'Settings'!$B$22,0)))</f>
        <v/>
      </c>
      <c r="AB42" s="34">
        <f>IF(COUNTA($A42:$B42,$D42:$O42,$AC42:$AD42)=0,"",IF(OR($A42="",$B42=""),"Missing period/driver",IF($C42="Driver ID not found","Invalid driver ID",IF(COUNTIFS($A$5:$A$1000,$A42,$B$5:$B$1000,$B42)&gt;1,"Duplicate driver/period",IF(OR($E42&lt;=0,$F42&lt;=0,$G42&lt;=0,$I42&lt;=0),"Check required activity",IF($H42&gt;$G42,"On-time stops exceed total",IF($J42&gt;$I42,"Completed inspections exceed required",IF(OR($H42&lt;0,$J42&lt;0,$K42&lt;0,$L42&lt;0,$M42&lt;0,$N42&lt;0),"Negative count",IF($AC42="","Select review status",IF(AND($AC42="Coaching Scheduled",$AD42=""),"Add follow-up date","OK"))))))))))</f>
        <v/>
      </c>
      <c r="AC42" s="30" t="n"/>
      <c r="AD42" s="58" t="n"/>
    </row>
    <row r="43">
      <c r="A43" s="53" t="n"/>
      <c r="B43" s="26" t="n"/>
      <c r="C43" s="27">
        <f>IF(OR($A43="",$B43=""),"",IFERROR(VLOOKUP($B43,'Settings'!$D$4:$E$103,2,FALSE),"Driver ID not found"))</f>
        <v/>
      </c>
      <c r="D43" s="26" t="n"/>
      <c r="E43" s="28" t="n"/>
      <c r="F43" s="54" t="n"/>
      <c r="G43" s="28" t="n"/>
      <c r="H43" s="28" t="n"/>
      <c r="I43" s="28" t="n"/>
      <c r="J43" s="28" t="n"/>
      <c r="K43" s="28" t="n"/>
      <c r="L43" s="28" t="n"/>
      <c r="M43" s="28" t="n"/>
      <c r="N43" s="28" t="n"/>
      <c r="O43" s="30" t="n"/>
      <c r="P43" s="55">
        <f>IF(OR($A43="",$B43=""),"",IFERROR($E43/$F43,0))</f>
        <v/>
      </c>
      <c r="Q43" s="56">
        <f>IF(OR($A43="",$B43=""),"",IFERROR($H43/$G43,0))</f>
        <v/>
      </c>
      <c r="R43" s="56">
        <f>IF(OR($A43="",$B43=""),"",IFERROR($J43/$I43,0))</f>
        <v/>
      </c>
      <c r="S43" s="55">
        <f>IF(OR($A43="",$B43=""),"",IFERROR(($K43+$L43)/$E43*1000,0))</f>
        <v/>
      </c>
      <c r="T43" s="55">
        <f>IF(OR($A43="",$B43=""),"",MAX(0,MIN(100,100-($S43*'Settings'!$B$13)-($M43*'Settings'!$B$14))))</f>
        <v/>
      </c>
      <c r="U43" s="55">
        <f>IF(OR($A43="",$B43=""),"",MAX(0,MIN(100,IFERROR($Q43/'Settings'!$B$10*100,0))))</f>
        <v/>
      </c>
      <c r="V43" s="55">
        <f>IF(OR($A43="",$B43=""),"",MAX(0,MIN(100,IFERROR($P43/'Settings'!$B$11*100,0))))</f>
        <v/>
      </c>
      <c r="W43" s="55">
        <f>IF(OR($A43="",$B43=""),"",MAX(0,MIN(100,IFERROR($R43/'Settings'!$B$12*100,0))))</f>
        <v/>
      </c>
      <c r="X43" s="55">
        <f>IF(OR($A43="",$B43=""),"",MAX(0,MIN(100,100-($N43*'Settings'!$B$15))))</f>
        <v/>
      </c>
      <c r="Y43" s="55">
        <f>IF(OR($A43="",$B43=""),"",($T43*'Settings'!$B$4)+($U43*'Settings'!$B$5)+($V43*'Settings'!$B$6)+($W43*'Settings'!$B$7)+($X43*'Settings'!$B$8))</f>
        <v/>
      </c>
      <c r="Z43" s="19">
        <f>IF($Y43="","",IF($Y43&gt;='Settings'!$B$17,"Excellent",IF($Y43&gt;='Settings'!$B$18,"Good",IF($Y43&gt;='Settings'!$B$19,"Needs Improvement","Poor"))))</f>
        <v/>
      </c>
      <c r="AA43" s="57">
        <f>IF($Z43="","",IF($Z43="Excellent",'Settings'!$B$21,IF($Z43="Good",'Settings'!$B$22,0)))</f>
        <v/>
      </c>
      <c r="AB43" s="34">
        <f>IF(COUNTA($A43:$B43,$D43:$O43,$AC43:$AD43)=0,"",IF(OR($A43="",$B43=""),"Missing period/driver",IF($C43="Driver ID not found","Invalid driver ID",IF(COUNTIFS($A$5:$A$1000,$A43,$B$5:$B$1000,$B43)&gt;1,"Duplicate driver/period",IF(OR($E43&lt;=0,$F43&lt;=0,$G43&lt;=0,$I43&lt;=0),"Check required activity",IF($H43&gt;$G43,"On-time stops exceed total",IF($J43&gt;$I43,"Completed inspections exceed required",IF(OR($H43&lt;0,$J43&lt;0,$K43&lt;0,$L43&lt;0,$M43&lt;0,$N43&lt;0),"Negative count",IF($AC43="","Select review status",IF(AND($AC43="Coaching Scheduled",$AD43=""),"Add follow-up date","OK"))))))))))</f>
        <v/>
      </c>
      <c r="AC43" s="30" t="n"/>
      <c r="AD43" s="58" t="n"/>
    </row>
    <row r="44">
      <c r="A44" s="53" t="n"/>
      <c r="B44" s="26" t="n"/>
      <c r="C44" s="27">
        <f>IF(OR($A44="",$B44=""),"",IFERROR(VLOOKUP($B44,'Settings'!$D$4:$E$103,2,FALSE),"Driver ID not found"))</f>
        <v/>
      </c>
      <c r="D44" s="26" t="n"/>
      <c r="E44" s="28" t="n"/>
      <c r="F44" s="54" t="n"/>
      <c r="G44" s="28" t="n"/>
      <c r="H44" s="28" t="n"/>
      <c r="I44" s="28" t="n"/>
      <c r="J44" s="28" t="n"/>
      <c r="K44" s="28" t="n"/>
      <c r="L44" s="28" t="n"/>
      <c r="M44" s="28" t="n"/>
      <c r="N44" s="28" t="n"/>
      <c r="O44" s="30" t="n"/>
      <c r="P44" s="55">
        <f>IF(OR($A44="",$B44=""),"",IFERROR($E44/$F44,0))</f>
        <v/>
      </c>
      <c r="Q44" s="56">
        <f>IF(OR($A44="",$B44=""),"",IFERROR($H44/$G44,0))</f>
        <v/>
      </c>
      <c r="R44" s="56">
        <f>IF(OR($A44="",$B44=""),"",IFERROR($J44/$I44,0))</f>
        <v/>
      </c>
      <c r="S44" s="55">
        <f>IF(OR($A44="",$B44=""),"",IFERROR(($K44+$L44)/$E44*1000,0))</f>
        <v/>
      </c>
      <c r="T44" s="55">
        <f>IF(OR($A44="",$B44=""),"",MAX(0,MIN(100,100-($S44*'Settings'!$B$13)-($M44*'Settings'!$B$14))))</f>
        <v/>
      </c>
      <c r="U44" s="55">
        <f>IF(OR($A44="",$B44=""),"",MAX(0,MIN(100,IFERROR($Q44/'Settings'!$B$10*100,0))))</f>
        <v/>
      </c>
      <c r="V44" s="55">
        <f>IF(OR($A44="",$B44=""),"",MAX(0,MIN(100,IFERROR($P44/'Settings'!$B$11*100,0))))</f>
        <v/>
      </c>
      <c r="W44" s="55">
        <f>IF(OR($A44="",$B44=""),"",MAX(0,MIN(100,IFERROR($R44/'Settings'!$B$12*100,0))))</f>
        <v/>
      </c>
      <c r="X44" s="55">
        <f>IF(OR($A44="",$B44=""),"",MAX(0,MIN(100,100-($N44*'Settings'!$B$15))))</f>
        <v/>
      </c>
      <c r="Y44" s="55">
        <f>IF(OR($A44="",$B44=""),"",($T44*'Settings'!$B$4)+($U44*'Settings'!$B$5)+($V44*'Settings'!$B$6)+($W44*'Settings'!$B$7)+($X44*'Settings'!$B$8))</f>
        <v/>
      </c>
      <c r="Z44" s="19">
        <f>IF($Y44="","",IF($Y44&gt;='Settings'!$B$17,"Excellent",IF($Y44&gt;='Settings'!$B$18,"Good",IF($Y44&gt;='Settings'!$B$19,"Needs Improvement","Poor"))))</f>
        <v/>
      </c>
      <c r="AA44" s="57">
        <f>IF($Z44="","",IF($Z44="Excellent",'Settings'!$B$21,IF($Z44="Good",'Settings'!$B$22,0)))</f>
        <v/>
      </c>
      <c r="AB44" s="34">
        <f>IF(COUNTA($A44:$B44,$D44:$O44,$AC44:$AD44)=0,"",IF(OR($A44="",$B44=""),"Missing period/driver",IF($C44="Driver ID not found","Invalid driver ID",IF(COUNTIFS($A$5:$A$1000,$A44,$B$5:$B$1000,$B44)&gt;1,"Duplicate driver/period",IF(OR($E44&lt;=0,$F44&lt;=0,$G44&lt;=0,$I44&lt;=0),"Check required activity",IF($H44&gt;$G44,"On-time stops exceed total",IF($J44&gt;$I44,"Completed inspections exceed required",IF(OR($H44&lt;0,$J44&lt;0,$K44&lt;0,$L44&lt;0,$M44&lt;0,$N44&lt;0),"Negative count",IF($AC44="","Select review status",IF(AND($AC44="Coaching Scheduled",$AD44=""),"Add follow-up date","OK"))))))))))</f>
        <v/>
      </c>
      <c r="AC44" s="30" t="n"/>
      <c r="AD44" s="58" t="n"/>
    </row>
    <row r="45">
      <c r="A45" s="53" t="n"/>
      <c r="B45" s="26" t="n"/>
      <c r="C45" s="27">
        <f>IF(OR($A45="",$B45=""),"",IFERROR(VLOOKUP($B45,'Settings'!$D$4:$E$103,2,FALSE),"Driver ID not found"))</f>
        <v/>
      </c>
      <c r="D45" s="26" t="n"/>
      <c r="E45" s="28" t="n"/>
      <c r="F45" s="54" t="n"/>
      <c r="G45" s="28" t="n"/>
      <c r="H45" s="28" t="n"/>
      <c r="I45" s="28" t="n"/>
      <c r="J45" s="28" t="n"/>
      <c r="K45" s="28" t="n"/>
      <c r="L45" s="28" t="n"/>
      <c r="M45" s="28" t="n"/>
      <c r="N45" s="28" t="n"/>
      <c r="O45" s="30" t="n"/>
      <c r="P45" s="55">
        <f>IF(OR($A45="",$B45=""),"",IFERROR($E45/$F45,0))</f>
        <v/>
      </c>
      <c r="Q45" s="56">
        <f>IF(OR($A45="",$B45=""),"",IFERROR($H45/$G45,0))</f>
        <v/>
      </c>
      <c r="R45" s="56">
        <f>IF(OR($A45="",$B45=""),"",IFERROR($J45/$I45,0))</f>
        <v/>
      </c>
      <c r="S45" s="55">
        <f>IF(OR($A45="",$B45=""),"",IFERROR(($K45+$L45)/$E45*1000,0))</f>
        <v/>
      </c>
      <c r="T45" s="55">
        <f>IF(OR($A45="",$B45=""),"",MAX(0,MIN(100,100-($S45*'Settings'!$B$13)-($M45*'Settings'!$B$14))))</f>
        <v/>
      </c>
      <c r="U45" s="55">
        <f>IF(OR($A45="",$B45=""),"",MAX(0,MIN(100,IFERROR($Q45/'Settings'!$B$10*100,0))))</f>
        <v/>
      </c>
      <c r="V45" s="55">
        <f>IF(OR($A45="",$B45=""),"",MAX(0,MIN(100,IFERROR($P45/'Settings'!$B$11*100,0))))</f>
        <v/>
      </c>
      <c r="W45" s="55">
        <f>IF(OR($A45="",$B45=""),"",MAX(0,MIN(100,IFERROR($R45/'Settings'!$B$12*100,0))))</f>
        <v/>
      </c>
      <c r="X45" s="55">
        <f>IF(OR($A45="",$B45=""),"",MAX(0,MIN(100,100-($N45*'Settings'!$B$15))))</f>
        <v/>
      </c>
      <c r="Y45" s="55">
        <f>IF(OR($A45="",$B45=""),"",($T45*'Settings'!$B$4)+($U45*'Settings'!$B$5)+($V45*'Settings'!$B$6)+($W45*'Settings'!$B$7)+($X45*'Settings'!$B$8))</f>
        <v/>
      </c>
      <c r="Z45" s="19">
        <f>IF($Y45="","",IF($Y45&gt;='Settings'!$B$17,"Excellent",IF($Y45&gt;='Settings'!$B$18,"Good",IF($Y45&gt;='Settings'!$B$19,"Needs Improvement","Poor"))))</f>
        <v/>
      </c>
      <c r="AA45" s="57">
        <f>IF($Z45="","",IF($Z45="Excellent",'Settings'!$B$21,IF($Z45="Good",'Settings'!$B$22,0)))</f>
        <v/>
      </c>
      <c r="AB45" s="34">
        <f>IF(COUNTA($A45:$B45,$D45:$O45,$AC45:$AD45)=0,"",IF(OR($A45="",$B45=""),"Missing period/driver",IF($C45="Driver ID not found","Invalid driver ID",IF(COUNTIFS($A$5:$A$1000,$A45,$B$5:$B$1000,$B45)&gt;1,"Duplicate driver/period",IF(OR($E45&lt;=0,$F45&lt;=0,$G45&lt;=0,$I45&lt;=0),"Check required activity",IF($H45&gt;$G45,"On-time stops exceed total",IF($J45&gt;$I45,"Completed inspections exceed required",IF(OR($H45&lt;0,$J45&lt;0,$K45&lt;0,$L45&lt;0,$M45&lt;0,$N45&lt;0),"Negative count",IF($AC45="","Select review status",IF(AND($AC45="Coaching Scheduled",$AD45=""),"Add follow-up date","OK"))))))))))</f>
        <v/>
      </c>
      <c r="AC45" s="30" t="n"/>
      <c r="AD45" s="58" t="n"/>
    </row>
    <row r="46">
      <c r="A46" s="53" t="n"/>
      <c r="B46" s="26" t="n"/>
      <c r="C46" s="27">
        <f>IF(OR($A46="",$B46=""),"",IFERROR(VLOOKUP($B46,'Settings'!$D$4:$E$103,2,FALSE),"Driver ID not found"))</f>
        <v/>
      </c>
      <c r="D46" s="26" t="n"/>
      <c r="E46" s="28" t="n"/>
      <c r="F46" s="54" t="n"/>
      <c r="G46" s="28" t="n"/>
      <c r="H46" s="28" t="n"/>
      <c r="I46" s="28" t="n"/>
      <c r="J46" s="28" t="n"/>
      <c r="K46" s="28" t="n"/>
      <c r="L46" s="28" t="n"/>
      <c r="M46" s="28" t="n"/>
      <c r="N46" s="28" t="n"/>
      <c r="O46" s="30" t="n"/>
      <c r="P46" s="55">
        <f>IF(OR($A46="",$B46=""),"",IFERROR($E46/$F46,0))</f>
        <v/>
      </c>
      <c r="Q46" s="56">
        <f>IF(OR($A46="",$B46=""),"",IFERROR($H46/$G46,0))</f>
        <v/>
      </c>
      <c r="R46" s="56">
        <f>IF(OR($A46="",$B46=""),"",IFERROR($J46/$I46,0))</f>
        <v/>
      </c>
      <c r="S46" s="55">
        <f>IF(OR($A46="",$B46=""),"",IFERROR(($K46+$L46)/$E46*1000,0))</f>
        <v/>
      </c>
      <c r="T46" s="55">
        <f>IF(OR($A46="",$B46=""),"",MAX(0,MIN(100,100-($S46*'Settings'!$B$13)-($M46*'Settings'!$B$14))))</f>
        <v/>
      </c>
      <c r="U46" s="55">
        <f>IF(OR($A46="",$B46=""),"",MAX(0,MIN(100,IFERROR($Q46/'Settings'!$B$10*100,0))))</f>
        <v/>
      </c>
      <c r="V46" s="55">
        <f>IF(OR($A46="",$B46=""),"",MAX(0,MIN(100,IFERROR($P46/'Settings'!$B$11*100,0))))</f>
        <v/>
      </c>
      <c r="W46" s="55">
        <f>IF(OR($A46="",$B46=""),"",MAX(0,MIN(100,IFERROR($R46/'Settings'!$B$12*100,0))))</f>
        <v/>
      </c>
      <c r="X46" s="55">
        <f>IF(OR($A46="",$B46=""),"",MAX(0,MIN(100,100-($N46*'Settings'!$B$15))))</f>
        <v/>
      </c>
      <c r="Y46" s="55">
        <f>IF(OR($A46="",$B46=""),"",($T46*'Settings'!$B$4)+($U46*'Settings'!$B$5)+($V46*'Settings'!$B$6)+($W46*'Settings'!$B$7)+($X46*'Settings'!$B$8))</f>
        <v/>
      </c>
      <c r="Z46" s="19">
        <f>IF($Y46="","",IF($Y46&gt;='Settings'!$B$17,"Excellent",IF($Y46&gt;='Settings'!$B$18,"Good",IF($Y46&gt;='Settings'!$B$19,"Needs Improvement","Poor"))))</f>
        <v/>
      </c>
      <c r="AA46" s="57">
        <f>IF($Z46="","",IF($Z46="Excellent",'Settings'!$B$21,IF($Z46="Good",'Settings'!$B$22,0)))</f>
        <v/>
      </c>
      <c r="AB46" s="34">
        <f>IF(COUNTA($A46:$B46,$D46:$O46,$AC46:$AD46)=0,"",IF(OR($A46="",$B46=""),"Missing period/driver",IF($C46="Driver ID not found","Invalid driver ID",IF(COUNTIFS($A$5:$A$1000,$A46,$B$5:$B$1000,$B46)&gt;1,"Duplicate driver/period",IF(OR($E46&lt;=0,$F46&lt;=0,$G46&lt;=0,$I46&lt;=0),"Check required activity",IF($H46&gt;$G46,"On-time stops exceed total",IF($J46&gt;$I46,"Completed inspections exceed required",IF(OR($H46&lt;0,$J46&lt;0,$K46&lt;0,$L46&lt;0,$M46&lt;0,$N46&lt;0),"Negative count",IF($AC46="","Select review status",IF(AND($AC46="Coaching Scheduled",$AD46=""),"Add follow-up date","OK"))))))))))</f>
        <v/>
      </c>
      <c r="AC46" s="30" t="n"/>
      <c r="AD46" s="58" t="n"/>
    </row>
    <row r="47">
      <c r="A47" s="53" t="n"/>
      <c r="B47" s="26" t="n"/>
      <c r="C47" s="27">
        <f>IF(OR($A47="",$B47=""),"",IFERROR(VLOOKUP($B47,'Settings'!$D$4:$E$103,2,FALSE),"Driver ID not found"))</f>
        <v/>
      </c>
      <c r="D47" s="26" t="n"/>
      <c r="E47" s="28" t="n"/>
      <c r="F47" s="54" t="n"/>
      <c r="G47" s="28" t="n"/>
      <c r="H47" s="28" t="n"/>
      <c r="I47" s="28" t="n"/>
      <c r="J47" s="28" t="n"/>
      <c r="K47" s="28" t="n"/>
      <c r="L47" s="28" t="n"/>
      <c r="M47" s="28" t="n"/>
      <c r="N47" s="28" t="n"/>
      <c r="O47" s="30" t="n"/>
      <c r="P47" s="55">
        <f>IF(OR($A47="",$B47=""),"",IFERROR($E47/$F47,0))</f>
        <v/>
      </c>
      <c r="Q47" s="56">
        <f>IF(OR($A47="",$B47=""),"",IFERROR($H47/$G47,0))</f>
        <v/>
      </c>
      <c r="R47" s="56">
        <f>IF(OR($A47="",$B47=""),"",IFERROR($J47/$I47,0))</f>
        <v/>
      </c>
      <c r="S47" s="55">
        <f>IF(OR($A47="",$B47=""),"",IFERROR(($K47+$L47)/$E47*1000,0))</f>
        <v/>
      </c>
      <c r="T47" s="55">
        <f>IF(OR($A47="",$B47=""),"",MAX(0,MIN(100,100-($S47*'Settings'!$B$13)-($M47*'Settings'!$B$14))))</f>
        <v/>
      </c>
      <c r="U47" s="55">
        <f>IF(OR($A47="",$B47=""),"",MAX(0,MIN(100,IFERROR($Q47/'Settings'!$B$10*100,0))))</f>
        <v/>
      </c>
      <c r="V47" s="55">
        <f>IF(OR($A47="",$B47=""),"",MAX(0,MIN(100,IFERROR($P47/'Settings'!$B$11*100,0))))</f>
        <v/>
      </c>
      <c r="W47" s="55">
        <f>IF(OR($A47="",$B47=""),"",MAX(0,MIN(100,IFERROR($R47/'Settings'!$B$12*100,0))))</f>
        <v/>
      </c>
      <c r="X47" s="55">
        <f>IF(OR($A47="",$B47=""),"",MAX(0,MIN(100,100-($N47*'Settings'!$B$15))))</f>
        <v/>
      </c>
      <c r="Y47" s="55">
        <f>IF(OR($A47="",$B47=""),"",($T47*'Settings'!$B$4)+($U47*'Settings'!$B$5)+($V47*'Settings'!$B$6)+($W47*'Settings'!$B$7)+($X47*'Settings'!$B$8))</f>
        <v/>
      </c>
      <c r="Z47" s="19">
        <f>IF($Y47="","",IF($Y47&gt;='Settings'!$B$17,"Excellent",IF($Y47&gt;='Settings'!$B$18,"Good",IF($Y47&gt;='Settings'!$B$19,"Needs Improvement","Poor"))))</f>
        <v/>
      </c>
      <c r="AA47" s="57">
        <f>IF($Z47="","",IF($Z47="Excellent",'Settings'!$B$21,IF($Z47="Good",'Settings'!$B$22,0)))</f>
        <v/>
      </c>
      <c r="AB47" s="34">
        <f>IF(COUNTA($A47:$B47,$D47:$O47,$AC47:$AD47)=0,"",IF(OR($A47="",$B47=""),"Missing period/driver",IF($C47="Driver ID not found","Invalid driver ID",IF(COUNTIFS($A$5:$A$1000,$A47,$B$5:$B$1000,$B47)&gt;1,"Duplicate driver/period",IF(OR($E47&lt;=0,$F47&lt;=0,$G47&lt;=0,$I47&lt;=0),"Check required activity",IF($H47&gt;$G47,"On-time stops exceed total",IF($J47&gt;$I47,"Completed inspections exceed required",IF(OR($H47&lt;0,$J47&lt;0,$K47&lt;0,$L47&lt;0,$M47&lt;0,$N47&lt;0),"Negative count",IF($AC47="","Select review status",IF(AND($AC47="Coaching Scheduled",$AD47=""),"Add follow-up date","OK"))))))))))</f>
        <v/>
      </c>
      <c r="AC47" s="30" t="n"/>
      <c r="AD47" s="58" t="n"/>
    </row>
    <row r="48">
      <c r="A48" s="53" t="n"/>
      <c r="B48" s="26" t="n"/>
      <c r="C48" s="27">
        <f>IF(OR($A48="",$B48=""),"",IFERROR(VLOOKUP($B48,'Settings'!$D$4:$E$103,2,FALSE),"Driver ID not found"))</f>
        <v/>
      </c>
      <c r="D48" s="26" t="n"/>
      <c r="E48" s="28" t="n"/>
      <c r="F48" s="54" t="n"/>
      <c r="G48" s="28" t="n"/>
      <c r="H48" s="28" t="n"/>
      <c r="I48" s="28" t="n"/>
      <c r="J48" s="28" t="n"/>
      <c r="K48" s="28" t="n"/>
      <c r="L48" s="28" t="n"/>
      <c r="M48" s="28" t="n"/>
      <c r="N48" s="28" t="n"/>
      <c r="O48" s="30" t="n"/>
      <c r="P48" s="55">
        <f>IF(OR($A48="",$B48=""),"",IFERROR($E48/$F48,0))</f>
        <v/>
      </c>
      <c r="Q48" s="56">
        <f>IF(OR($A48="",$B48=""),"",IFERROR($H48/$G48,0))</f>
        <v/>
      </c>
      <c r="R48" s="56">
        <f>IF(OR($A48="",$B48=""),"",IFERROR($J48/$I48,0))</f>
        <v/>
      </c>
      <c r="S48" s="55">
        <f>IF(OR($A48="",$B48=""),"",IFERROR(($K48+$L48)/$E48*1000,0))</f>
        <v/>
      </c>
      <c r="T48" s="55">
        <f>IF(OR($A48="",$B48=""),"",MAX(0,MIN(100,100-($S48*'Settings'!$B$13)-($M48*'Settings'!$B$14))))</f>
        <v/>
      </c>
      <c r="U48" s="55">
        <f>IF(OR($A48="",$B48=""),"",MAX(0,MIN(100,IFERROR($Q48/'Settings'!$B$10*100,0))))</f>
        <v/>
      </c>
      <c r="V48" s="55">
        <f>IF(OR($A48="",$B48=""),"",MAX(0,MIN(100,IFERROR($P48/'Settings'!$B$11*100,0))))</f>
        <v/>
      </c>
      <c r="W48" s="55">
        <f>IF(OR($A48="",$B48=""),"",MAX(0,MIN(100,IFERROR($R48/'Settings'!$B$12*100,0))))</f>
        <v/>
      </c>
      <c r="X48" s="55">
        <f>IF(OR($A48="",$B48=""),"",MAX(0,MIN(100,100-($N48*'Settings'!$B$15))))</f>
        <v/>
      </c>
      <c r="Y48" s="55">
        <f>IF(OR($A48="",$B48=""),"",($T48*'Settings'!$B$4)+($U48*'Settings'!$B$5)+($V48*'Settings'!$B$6)+($W48*'Settings'!$B$7)+($X48*'Settings'!$B$8))</f>
        <v/>
      </c>
      <c r="Z48" s="19">
        <f>IF($Y48="","",IF($Y48&gt;='Settings'!$B$17,"Excellent",IF($Y48&gt;='Settings'!$B$18,"Good",IF($Y48&gt;='Settings'!$B$19,"Needs Improvement","Poor"))))</f>
        <v/>
      </c>
      <c r="AA48" s="57">
        <f>IF($Z48="","",IF($Z48="Excellent",'Settings'!$B$21,IF($Z48="Good",'Settings'!$B$22,0)))</f>
        <v/>
      </c>
      <c r="AB48" s="34">
        <f>IF(COUNTA($A48:$B48,$D48:$O48,$AC48:$AD48)=0,"",IF(OR($A48="",$B48=""),"Missing period/driver",IF($C48="Driver ID not found","Invalid driver ID",IF(COUNTIFS($A$5:$A$1000,$A48,$B$5:$B$1000,$B48)&gt;1,"Duplicate driver/period",IF(OR($E48&lt;=0,$F48&lt;=0,$G48&lt;=0,$I48&lt;=0),"Check required activity",IF($H48&gt;$G48,"On-time stops exceed total",IF($J48&gt;$I48,"Completed inspections exceed required",IF(OR($H48&lt;0,$J48&lt;0,$K48&lt;0,$L48&lt;0,$M48&lt;0,$N48&lt;0),"Negative count",IF($AC48="","Select review status",IF(AND($AC48="Coaching Scheduled",$AD48=""),"Add follow-up date","OK"))))))))))</f>
        <v/>
      </c>
      <c r="AC48" s="30" t="n"/>
      <c r="AD48" s="58" t="n"/>
    </row>
    <row r="49">
      <c r="A49" s="53" t="n"/>
      <c r="B49" s="26" t="n"/>
      <c r="C49" s="27">
        <f>IF(OR($A49="",$B49=""),"",IFERROR(VLOOKUP($B49,'Settings'!$D$4:$E$103,2,FALSE),"Driver ID not found"))</f>
        <v/>
      </c>
      <c r="D49" s="26" t="n"/>
      <c r="E49" s="28" t="n"/>
      <c r="F49" s="54" t="n"/>
      <c r="G49" s="28" t="n"/>
      <c r="H49" s="28" t="n"/>
      <c r="I49" s="28" t="n"/>
      <c r="J49" s="28" t="n"/>
      <c r="K49" s="28" t="n"/>
      <c r="L49" s="28" t="n"/>
      <c r="M49" s="28" t="n"/>
      <c r="N49" s="28" t="n"/>
      <c r="O49" s="30" t="n"/>
      <c r="P49" s="55">
        <f>IF(OR($A49="",$B49=""),"",IFERROR($E49/$F49,0))</f>
        <v/>
      </c>
      <c r="Q49" s="56">
        <f>IF(OR($A49="",$B49=""),"",IFERROR($H49/$G49,0))</f>
        <v/>
      </c>
      <c r="R49" s="56">
        <f>IF(OR($A49="",$B49=""),"",IFERROR($J49/$I49,0))</f>
        <v/>
      </c>
      <c r="S49" s="55">
        <f>IF(OR($A49="",$B49=""),"",IFERROR(($K49+$L49)/$E49*1000,0))</f>
        <v/>
      </c>
      <c r="T49" s="55">
        <f>IF(OR($A49="",$B49=""),"",MAX(0,MIN(100,100-($S49*'Settings'!$B$13)-($M49*'Settings'!$B$14))))</f>
        <v/>
      </c>
      <c r="U49" s="55">
        <f>IF(OR($A49="",$B49=""),"",MAX(0,MIN(100,IFERROR($Q49/'Settings'!$B$10*100,0))))</f>
        <v/>
      </c>
      <c r="V49" s="55">
        <f>IF(OR($A49="",$B49=""),"",MAX(0,MIN(100,IFERROR($P49/'Settings'!$B$11*100,0))))</f>
        <v/>
      </c>
      <c r="W49" s="55">
        <f>IF(OR($A49="",$B49=""),"",MAX(0,MIN(100,IFERROR($R49/'Settings'!$B$12*100,0))))</f>
        <v/>
      </c>
      <c r="X49" s="55">
        <f>IF(OR($A49="",$B49=""),"",MAX(0,MIN(100,100-($N49*'Settings'!$B$15))))</f>
        <v/>
      </c>
      <c r="Y49" s="55">
        <f>IF(OR($A49="",$B49=""),"",($T49*'Settings'!$B$4)+($U49*'Settings'!$B$5)+($V49*'Settings'!$B$6)+($W49*'Settings'!$B$7)+($X49*'Settings'!$B$8))</f>
        <v/>
      </c>
      <c r="Z49" s="19">
        <f>IF($Y49="","",IF($Y49&gt;='Settings'!$B$17,"Excellent",IF($Y49&gt;='Settings'!$B$18,"Good",IF($Y49&gt;='Settings'!$B$19,"Needs Improvement","Poor"))))</f>
        <v/>
      </c>
      <c r="AA49" s="57">
        <f>IF($Z49="","",IF($Z49="Excellent",'Settings'!$B$21,IF($Z49="Good",'Settings'!$B$22,0)))</f>
        <v/>
      </c>
      <c r="AB49" s="34">
        <f>IF(COUNTA($A49:$B49,$D49:$O49,$AC49:$AD49)=0,"",IF(OR($A49="",$B49=""),"Missing period/driver",IF($C49="Driver ID not found","Invalid driver ID",IF(COUNTIFS($A$5:$A$1000,$A49,$B$5:$B$1000,$B49)&gt;1,"Duplicate driver/period",IF(OR($E49&lt;=0,$F49&lt;=0,$G49&lt;=0,$I49&lt;=0),"Check required activity",IF($H49&gt;$G49,"On-time stops exceed total",IF($J49&gt;$I49,"Completed inspections exceed required",IF(OR($H49&lt;0,$J49&lt;0,$K49&lt;0,$L49&lt;0,$M49&lt;0,$N49&lt;0),"Negative count",IF($AC49="","Select review status",IF(AND($AC49="Coaching Scheduled",$AD49=""),"Add follow-up date","OK"))))))))))</f>
        <v/>
      </c>
      <c r="AC49" s="30" t="n"/>
      <c r="AD49" s="58" t="n"/>
    </row>
    <row r="50">
      <c r="A50" s="53" t="n"/>
      <c r="B50" s="26" t="n"/>
      <c r="C50" s="27">
        <f>IF(OR($A50="",$B50=""),"",IFERROR(VLOOKUP($B50,'Settings'!$D$4:$E$103,2,FALSE),"Driver ID not found"))</f>
        <v/>
      </c>
      <c r="D50" s="26" t="n"/>
      <c r="E50" s="28" t="n"/>
      <c r="F50" s="54" t="n"/>
      <c r="G50" s="28" t="n"/>
      <c r="H50" s="28" t="n"/>
      <c r="I50" s="28" t="n"/>
      <c r="J50" s="28" t="n"/>
      <c r="K50" s="28" t="n"/>
      <c r="L50" s="28" t="n"/>
      <c r="M50" s="28" t="n"/>
      <c r="N50" s="28" t="n"/>
      <c r="O50" s="30" t="n"/>
      <c r="P50" s="55">
        <f>IF(OR($A50="",$B50=""),"",IFERROR($E50/$F50,0))</f>
        <v/>
      </c>
      <c r="Q50" s="56">
        <f>IF(OR($A50="",$B50=""),"",IFERROR($H50/$G50,0))</f>
        <v/>
      </c>
      <c r="R50" s="56">
        <f>IF(OR($A50="",$B50=""),"",IFERROR($J50/$I50,0))</f>
        <v/>
      </c>
      <c r="S50" s="55">
        <f>IF(OR($A50="",$B50=""),"",IFERROR(($K50+$L50)/$E50*1000,0))</f>
        <v/>
      </c>
      <c r="T50" s="55">
        <f>IF(OR($A50="",$B50=""),"",MAX(0,MIN(100,100-($S50*'Settings'!$B$13)-($M50*'Settings'!$B$14))))</f>
        <v/>
      </c>
      <c r="U50" s="55">
        <f>IF(OR($A50="",$B50=""),"",MAX(0,MIN(100,IFERROR($Q50/'Settings'!$B$10*100,0))))</f>
        <v/>
      </c>
      <c r="V50" s="55">
        <f>IF(OR($A50="",$B50=""),"",MAX(0,MIN(100,IFERROR($P50/'Settings'!$B$11*100,0))))</f>
        <v/>
      </c>
      <c r="W50" s="55">
        <f>IF(OR($A50="",$B50=""),"",MAX(0,MIN(100,IFERROR($R50/'Settings'!$B$12*100,0))))</f>
        <v/>
      </c>
      <c r="X50" s="55">
        <f>IF(OR($A50="",$B50=""),"",MAX(0,MIN(100,100-($N50*'Settings'!$B$15))))</f>
        <v/>
      </c>
      <c r="Y50" s="55">
        <f>IF(OR($A50="",$B50=""),"",($T50*'Settings'!$B$4)+($U50*'Settings'!$B$5)+($V50*'Settings'!$B$6)+($W50*'Settings'!$B$7)+($X50*'Settings'!$B$8))</f>
        <v/>
      </c>
      <c r="Z50" s="19">
        <f>IF($Y50="","",IF($Y50&gt;='Settings'!$B$17,"Excellent",IF($Y50&gt;='Settings'!$B$18,"Good",IF($Y50&gt;='Settings'!$B$19,"Needs Improvement","Poor"))))</f>
        <v/>
      </c>
      <c r="AA50" s="57">
        <f>IF($Z50="","",IF($Z50="Excellent",'Settings'!$B$21,IF($Z50="Good",'Settings'!$B$22,0)))</f>
        <v/>
      </c>
      <c r="AB50" s="34">
        <f>IF(COUNTA($A50:$B50,$D50:$O50,$AC50:$AD50)=0,"",IF(OR($A50="",$B50=""),"Missing period/driver",IF($C50="Driver ID not found","Invalid driver ID",IF(COUNTIFS($A$5:$A$1000,$A50,$B$5:$B$1000,$B50)&gt;1,"Duplicate driver/period",IF(OR($E50&lt;=0,$F50&lt;=0,$G50&lt;=0,$I50&lt;=0),"Check required activity",IF($H50&gt;$G50,"On-time stops exceed total",IF($J50&gt;$I50,"Completed inspections exceed required",IF(OR($H50&lt;0,$J50&lt;0,$K50&lt;0,$L50&lt;0,$M50&lt;0,$N50&lt;0),"Negative count",IF($AC50="","Select review status",IF(AND($AC50="Coaching Scheduled",$AD50=""),"Add follow-up date","OK"))))))))))</f>
        <v/>
      </c>
      <c r="AC50" s="30" t="n"/>
      <c r="AD50" s="58" t="n"/>
    </row>
    <row r="51">
      <c r="A51" s="53" t="n"/>
      <c r="B51" s="26" t="n"/>
      <c r="C51" s="27">
        <f>IF(OR($A51="",$B51=""),"",IFERROR(VLOOKUP($B51,'Settings'!$D$4:$E$103,2,FALSE),"Driver ID not found"))</f>
        <v/>
      </c>
      <c r="D51" s="26" t="n"/>
      <c r="E51" s="28" t="n"/>
      <c r="F51" s="54" t="n"/>
      <c r="G51" s="28" t="n"/>
      <c r="H51" s="28" t="n"/>
      <c r="I51" s="28" t="n"/>
      <c r="J51" s="28" t="n"/>
      <c r="K51" s="28" t="n"/>
      <c r="L51" s="28" t="n"/>
      <c r="M51" s="28" t="n"/>
      <c r="N51" s="28" t="n"/>
      <c r="O51" s="30" t="n"/>
      <c r="P51" s="55">
        <f>IF(OR($A51="",$B51=""),"",IFERROR($E51/$F51,0))</f>
        <v/>
      </c>
      <c r="Q51" s="56">
        <f>IF(OR($A51="",$B51=""),"",IFERROR($H51/$G51,0))</f>
        <v/>
      </c>
      <c r="R51" s="56">
        <f>IF(OR($A51="",$B51=""),"",IFERROR($J51/$I51,0))</f>
        <v/>
      </c>
      <c r="S51" s="55">
        <f>IF(OR($A51="",$B51=""),"",IFERROR(($K51+$L51)/$E51*1000,0))</f>
        <v/>
      </c>
      <c r="T51" s="55">
        <f>IF(OR($A51="",$B51=""),"",MAX(0,MIN(100,100-($S51*'Settings'!$B$13)-($M51*'Settings'!$B$14))))</f>
        <v/>
      </c>
      <c r="U51" s="55">
        <f>IF(OR($A51="",$B51=""),"",MAX(0,MIN(100,IFERROR($Q51/'Settings'!$B$10*100,0))))</f>
        <v/>
      </c>
      <c r="V51" s="55">
        <f>IF(OR($A51="",$B51=""),"",MAX(0,MIN(100,IFERROR($P51/'Settings'!$B$11*100,0))))</f>
        <v/>
      </c>
      <c r="W51" s="55">
        <f>IF(OR($A51="",$B51=""),"",MAX(0,MIN(100,IFERROR($R51/'Settings'!$B$12*100,0))))</f>
        <v/>
      </c>
      <c r="X51" s="55">
        <f>IF(OR($A51="",$B51=""),"",MAX(0,MIN(100,100-($N51*'Settings'!$B$15))))</f>
        <v/>
      </c>
      <c r="Y51" s="55">
        <f>IF(OR($A51="",$B51=""),"",($T51*'Settings'!$B$4)+($U51*'Settings'!$B$5)+($V51*'Settings'!$B$6)+($W51*'Settings'!$B$7)+($X51*'Settings'!$B$8))</f>
        <v/>
      </c>
      <c r="Z51" s="19">
        <f>IF($Y51="","",IF($Y51&gt;='Settings'!$B$17,"Excellent",IF($Y51&gt;='Settings'!$B$18,"Good",IF($Y51&gt;='Settings'!$B$19,"Needs Improvement","Poor"))))</f>
        <v/>
      </c>
      <c r="AA51" s="57">
        <f>IF($Z51="","",IF($Z51="Excellent",'Settings'!$B$21,IF($Z51="Good",'Settings'!$B$22,0)))</f>
        <v/>
      </c>
      <c r="AB51" s="34">
        <f>IF(COUNTA($A51:$B51,$D51:$O51,$AC51:$AD51)=0,"",IF(OR($A51="",$B51=""),"Missing period/driver",IF($C51="Driver ID not found","Invalid driver ID",IF(COUNTIFS($A$5:$A$1000,$A51,$B$5:$B$1000,$B51)&gt;1,"Duplicate driver/period",IF(OR($E51&lt;=0,$F51&lt;=0,$G51&lt;=0,$I51&lt;=0),"Check required activity",IF($H51&gt;$G51,"On-time stops exceed total",IF($J51&gt;$I51,"Completed inspections exceed required",IF(OR($H51&lt;0,$J51&lt;0,$K51&lt;0,$L51&lt;0,$M51&lt;0,$N51&lt;0),"Negative count",IF($AC51="","Select review status",IF(AND($AC51="Coaching Scheduled",$AD51=""),"Add follow-up date","OK"))))))))))</f>
        <v/>
      </c>
      <c r="AC51" s="30" t="n"/>
      <c r="AD51" s="58" t="n"/>
    </row>
    <row r="52">
      <c r="A52" s="53" t="n"/>
      <c r="B52" s="26" t="n"/>
      <c r="C52" s="27">
        <f>IF(OR($A52="",$B52=""),"",IFERROR(VLOOKUP($B52,'Settings'!$D$4:$E$103,2,FALSE),"Driver ID not found"))</f>
        <v/>
      </c>
      <c r="D52" s="26" t="n"/>
      <c r="E52" s="28" t="n"/>
      <c r="F52" s="54" t="n"/>
      <c r="G52" s="28" t="n"/>
      <c r="H52" s="28" t="n"/>
      <c r="I52" s="28" t="n"/>
      <c r="J52" s="28" t="n"/>
      <c r="K52" s="28" t="n"/>
      <c r="L52" s="28" t="n"/>
      <c r="M52" s="28" t="n"/>
      <c r="N52" s="28" t="n"/>
      <c r="O52" s="30" t="n"/>
      <c r="P52" s="55">
        <f>IF(OR($A52="",$B52=""),"",IFERROR($E52/$F52,0))</f>
        <v/>
      </c>
      <c r="Q52" s="56">
        <f>IF(OR($A52="",$B52=""),"",IFERROR($H52/$G52,0))</f>
        <v/>
      </c>
      <c r="R52" s="56">
        <f>IF(OR($A52="",$B52=""),"",IFERROR($J52/$I52,0))</f>
        <v/>
      </c>
      <c r="S52" s="55">
        <f>IF(OR($A52="",$B52=""),"",IFERROR(($K52+$L52)/$E52*1000,0))</f>
        <v/>
      </c>
      <c r="T52" s="55">
        <f>IF(OR($A52="",$B52=""),"",MAX(0,MIN(100,100-($S52*'Settings'!$B$13)-($M52*'Settings'!$B$14))))</f>
        <v/>
      </c>
      <c r="U52" s="55">
        <f>IF(OR($A52="",$B52=""),"",MAX(0,MIN(100,IFERROR($Q52/'Settings'!$B$10*100,0))))</f>
        <v/>
      </c>
      <c r="V52" s="55">
        <f>IF(OR($A52="",$B52=""),"",MAX(0,MIN(100,IFERROR($P52/'Settings'!$B$11*100,0))))</f>
        <v/>
      </c>
      <c r="W52" s="55">
        <f>IF(OR($A52="",$B52=""),"",MAX(0,MIN(100,IFERROR($R52/'Settings'!$B$12*100,0))))</f>
        <v/>
      </c>
      <c r="X52" s="55">
        <f>IF(OR($A52="",$B52=""),"",MAX(0,MIN(100,100-($N52*'Settings'!$B$15))))</f>
        <v/>
      </c>
      <c r="Y52" s="55">
        <f>IF(OR($A52="",$B52=""),"",($T52*'Settings'!$B$4)+($U52*'Settings'!$B$5)+($V52*'Settings'!$B$6)+($W52*'Settings'!$B$7)+($X52*'Settings'!$B$8))</f>
        <v/>
      </c>
      <c r="Z52" s="19">
        <f>IF($Y52="","",IF($Y52&gt;='Settings'!$B$17,"Excellent",IF($Y52&gt;='Settings'!$B$18,"Good",IF($Y52&gt;='Settings'!$B$19,"Needs Improvement","Poor"))))</f>
        <v/>
      </c>
      <c r="AA52" s="57">
        <f>IF($Z52="","",IF($Z52="Excellent",'Settings'!$B$21,IF($Z52="Good",'Settings'!$B$22,0)))</f>
        <v/>
      </c>
      <c r="AB52" s="34">
        <f>IF(COUNTA($A52:$B52,$D52:$O52,$AC52:$AD52)=0,"",IF(OR($A52="",$B52=""),"Missing period/driver",IF($C52="Driver ID not found","Invalid driver ID",IF(COUNTIFS($A$5:$A$1000,$A52,$B$5:$B$1000,$B52)&gt;1,"Duplicate driver/period",IF(OR($E52&lt;=0,$F52&lt;=0,$G52&lt;=0,$I52&lt;=0),"Check required activity",IF($H52&gt;$G52,"On-time stops exceed total",IF($J52&gt;$I52,"Completed inspections exceed required",IF(OR($H52&lt;0,$J52&lt;0,$K52&lt;0,$L52&lt;0,$M52&lt;0,$N52&lt;0),"Negative count",IF($AC52="","Select review status",IF(AND($AC52="Coaching Scheduled",$AD52=""),"Add follow-up date","OK"))))))))))</f>
        <v/>
      </c>
      <c r="AC52" s="30" t="n"/>
      <c r="AD52" s="58" t="n"/>
    </row>
    <row r="53">
      <c r="A53" s="53" t="n"/>
      <c r="B53" s="26" t="n"/>
      <c r="C53" s="27">
        <f>IF(OR($A53="",$B53=""),"",IFERROR(VLOOKUP($B53,'Settings'!$D$4:$E$103,2,FALSE),"Driver ID not found"))</f>
        <v/>
      </c>
      <c r="D53" s="26" t="n"/>
      <c r="E53" s="28" t="n"/>
      <c r="F53" s="54" t="n"/>
      <c r="G53" s="28" t="n"/>
      <c r="H53" s="28" t="n"/>
      <c r="I53" s="28" t="n"/>
      <c r="J53" s="28" t="n"/>
      <c r="K53" s="28" t="n"/>
      <c r="L53" s="28" t="n"/>
      <c r="M53" s="28" t="n"/>
      <c r="N53" s="28" t="n"/>
      <c r="O53" s="30" t="n"/>
      <c r="P53" s="55">
        <f>IF(OR($A53="",$B53=""),"",IFERROR($E53/$F53,0))</f>
        <v/>
      </c>
      <c r="Q53" s="56">
        <f>IF(OR($A53="",$B53=""),"",IFERROR($H53/$G53,0))</f>
        <v/>
      </c>
      <c r="R53" s="56">
        <f>IF(OR($A53="",$B53=""),"",IFERROR($J53/$I53,0))</f>
        <v/>
      </c>
      <c r="S53" s="55">
        <f>IF(OR($A53="",$B53=""),"",IFERROR(($K53+$L53)/$E53*1000,0))</f>
        <v/>
      </c>
      <c r="T53" s="55">
        <f>IF(OR($A53="",$B53=""),"",MAX(0,MIN(100,100-($S53*'Settings'!$B$13)-($M53*'Settings'!$B$14))))</f>
        <v/>
      </c>
      <c r="U53" s="55">
        <f>IF(OR($A53="",$B53=""),"",MAX(0,MIN(100,IFERROR($Q53/'Settings'!$B$10*100,0))))</f>
        <v/>
      </c>
      <c r="V53" s="55">
        <f>IF(OR($A53="",$B53=""),"",MAX(0,MIN(100,IFERROR($P53/'Settings'!$B$11*100,0))))</f>
        <v/>
      </c>
      <c r="W53" s="55">
        <f>IF(OR($A53="",$B53=""),"",MAX(0,MIN(100,IFERROR($R53/'Settings'!$B$12*100,0))))</f>
        <v/>
      </c>
      <c r="X53" s="55">
        <f>IF(OR($A53="",$B53=""),"",MAX(0,MIN(100,100-($N53*'Settings'!$B$15))))</f>
        <v/>
      </c>
      <c r="Y53" s="55">
        <f>IF(OR($A53="",$B53=""),"",($T53*'Settings'!$B$4)+($U53*'Settings'!$B$5)+($V53*'Settings'!$B$6)+($W53*'Settings'!$B$7)+($X53*'Settings'!$B$8))</f>
        <v/>
      </c>
      <c r="Z53" s="19">
        <f>IF($Y53="","",IF($Y53&gt;='Settings'!$B$17,"Excellent",IF($Y53&gt;='Settings'!$B$18,"Good",IF($Y53&gt;='Settings'!$B$19,"Needs Improvement","Poor"))))</f>
        <v/>
      </c>
      <c r="AA53" s="57">
        <f>IF($Z53="","",IF($Z53="Excellent",'Settings'!$B$21,IF($Z53="Good",'Settings'!$B$22,0)))</f>
        <v/>
      </c>
      <c r="AB53" s="34">
        <f>IF(COUNTA($A53:$B53,$D53:$O53,$AC53:$AD53)=0,"",IF(OR($A53="",$B53=""),"Missing period/driver",IF($C53="Driver ID not found","Invalid driver ID",IF(COUNTIFS($A$5:$A$1000,$A53,$B$5:$B$1000,$B53)&gt;1,"Duplicate driver/period",IF(OR($E53&lt;=0,$F53&lt;=0,$G53&lt;=0,$I53&lt;=0),"Check required activity",IF($H53&gt;$G53,"On-time stops exceed total",IF($J53&gt;$I53,"Completed inspections exceed required",IF(OR($H53&lt;0,$J53&lt;0,$K53&lt;0,$L53&lt;0,$M53&lt;0,$N53&lt;0),"Negative count",IF($AC53="","Select review status",IF(AND($AC53="Coaching Scheduled",$AD53=""),"Add follow-up date","OK"))))))))))</f>
        <v/>
      </c>
      <c r="AC53" s="30" t="n"/>
      <c r="AD53" s="58" t="n"/>
    </row>
    <row r="54">
      <c r="A54" s="53" t="n"/>
      <c r="B54" s="26" t="n"/>
      <c r="C54" s="27">
        <f>IF(OR($A54="",$B54=""),"",IFERROR(VLOOKUP($B54,'Settings'!$D$4:$E$103,2,FALSE),"Driver ID not found"))</f>
        <v/>
      </c>
      <c r="D54" s="26" t="n"/>
      <c r="E54" s="28" t="n"/>
      <c r="F54" s="54" t="n"/>
      <c r="G54" s="28" t="n"/>
      <c r="H54" s="28" t="n"/>
      <c r="I54" s="28" t="n"/>
      <c r="J54" s="28" t="n"/>
      <c r="K54" s="28" t="n"/>
      <c r="L54" s="28" t="n"/>
      <c r="M54" s="28" t="n"/>
      <c r="N54" s="28" t="n"/>
      <c r="O54" s="30" t="n"/>
      <c r="P54" s="55">
        <f>IF(OR($A54="",$B54=""),"",IFERROR($E54/$F54,0))</f>
        <v/>
      </c>
      <c r="Q54" s="56">
        <f>IF(OR($A54="",$B54=""),"",IFERROR($H54/$G54,0))</f>
        <v/>
      </c>
      <c r="R54" s="56">
        <f>IF(OR($A54="",$B54=""),"",IFERROR($J54/$I54,0))</f>
        <v/>
      </c>
      <c r="S54" s="55">
        <f>IF(OR($A54="",$B54=""),"",IFERROR(($K54+$L54)/$E54*1000,0))</f>
        <v/>
      </c>
      <c r="T54" s="55">
        <f>IF(OR($A54="",$B54=""),"",MAX(0,MIN(100,100-($S54*'Settings'!$B$13)-($M54*'Settings'!$B$14))))</f>
        <v/>
      </c>
      <c r="U54" s="55">
        <f>IF(OR($A54="",$B54=""),"",MAX(0,MIN(100,IFERROR($Q54/'Settings'!$B$10*100,0))))</f>
        <v/>
      </c>
      <c r="V54" s="55">
        <f>IF(OR($A54="",$B54=""),"",MAX(0,MIN(100,IFERROR($P54/'Settings'!$B$11*100,0))))</f>
        <v/>
      </c>
      <c r="W54" s="55">
        <f>IF(OR($A54="",$B54=""),"",MAX(0,MIN(100,IFERROR($R54/'Settings'!$B$12*100,0))))</f>
        <v/>
      </c>
      <c r="X54" s="55">
        <f>IF(OR($A54="",$B54=""),"",MAX(0,MIN(100,100-($N54*'Settings'!$B$15))))</f>
        <v/>
      </c>
      <c r="Y54" s="55">
        <f>IF(OR($A54="",$B54=""),"",($T54*'Settings'!$B$4)+($U54*'Settings'!$B$5)+($V54*'Settings'!$B$6)+($W54*'Settings'!$B$7)+($X54*'Settings'!$B$8))</f>
        <v/>
      </c>
      <c r="Z54" s="19">
        <f>IF($Y54="","",IF($Y54&gt;='Settings'!$B$17,"Excellent",IF($Y54&gt;='Settings'!$B$18,"Good",IF($Y54&gt;='Settings'!$B$19,"Needs Improvement","Poor"))))</f>
        <v/>
      </c>
      <c r="AA54" s="57">
        <f>IF($Z54="","",IF($Z54="Excellent",'Settings'!$B$21,IF($Z54="Good",'Settings'!$B$22,0)))</f>
        <v/>
      </c>
      <c r="AB54" s="34">
        <f>IF(COUNTA($A54:$B54,$D54:$O54,$AC54:$AD54)=0,"",IF(OR($A54="",$B54=""),"Missing period/driver",IF($C54="Driver ID not found","Invalid driver ID",IF(COUNTIFS($A$5:$A$1000,$A54,$B$5:$B$1000,$B54)&gt;1,"Duplicate driver/period",IF(OR($E54&lt;=0,$F54&lt;=0,$G54&lt;=0,$I54&lt;=0),"Check required activity",IF($H54&gt;$G54,"On-time stops exceed total",IF($J54&gt;$I54,"Completed inspections exceed required",IF(OR($H54&lt;0,$J54&lt;0,$K54&lt;0,$L54&lt;0,$M54&lt;0,$N54&lt;0),"Negative count",IF($AC54="","Select review status",IF(AND($AC54="Coaching Scheduled",$AD54=""),"Add follow-up date","OK"))))))))))</f>
        <v/>
      </c>
      <c r="AC54" s="30" t="n"/>
      <c r="AD54" s="58" t="n"/>
    </row>
    <row r="55">
      <c r="A55" s="53" t="n"/>
      <c r="B55" s="26" t="n"/>
      <c r="C55" s="27">
        <f>IF(OR($A55="",$B55=""),"",IFERROR(VLOOKUP($B55,'Settings'!$D$4:$E$103,2,FALSE),"Driver ID not found"))</f>
        <v/>
      </c>
      <c r="D55" s="26" t="n"/>
      <c r="E55" s="28" t="n"/>
      <c r="F55" s="54" t="n"/>
      <c r="G55" s="28" t="n"/>
      <c r="H55" s="28" t="n"/>
      <c r="I55" s="28" t="n"/>
      <c r="J55" s="28" t="n"/>
      <c r="K55" s="28" t="n"/>
      <c r="L55" s="28" t="n"/>
      <c r="M55" s="28" t="n"/>
      <c r="N55" s="28" t="n"/>
      <c r="O55" s="30" t="n"/>
      <c r="P55" s="55">
        <f>IF(OR($A55="",$B55=""),"",IFERROR($E55/$F55,0))</f>
        <v/>
      </c>
      <c r="Q55" s="56">
        <f>IF(OR($A55="",$B55=""),"",IFERROR($H55/$G55,0))</f>
        <v/>
      </c>
      <c r="R55" s="56">
        <f>IF(OR($A55="",$B55=""),"",IFERROR($J55/$I55,0))</f>
        <v/>
      </c>
      <c r="S55" s="55">
        <f>IF(OR($A55="",$B55=""),"",IFERROR(($K55+$L55)/$E55*1000,0))</f>
        <v/>
      </c>
      <c r="T55" s="55">
        <f>IF(OR($A55="",$B55=""),"",MAX(0,MIN(100,100-($S55*'Settings'!$B$13)-($M55*'Settings'!$B$14))))</f>
        <v/>
      </c>
      <c r="U55" s="55">
        <f>IF(OR($A55="",$B55=""),"",MAX(0,MIN(100,IFERROR($Q55/'Settings'!$B$10*100,0))))</f>
        <v/>
      </c>
      <c r="V55" s="55">
        <f>IF(OR($A55="",$B55=""),"",MAX(0,MIN(100,IFERROR($P55/'Settings'!$B$11*100,0))))</f>
        <v/>
      </c>
      <c r="W55" s="55">
        <f>IF(OR($A55="",$B55=""),"",MAX(0,MIN(100,IFERROR($R55/'Settings'!$B$12*100,0))))</f>
        <v/>
      </c>
      <c r="X55" s="55">
        <f>IF(OR($A55="",$B55=""),"",MAX(0,MIN(100,100-($N55*'Settings'!$B$15))))</f>
        <v/>
      </c>
      <c r="Y55" s="55">
        <f>IF(OR($A55="",$B55=""),"",($T55*'Settings'!$B$4)+($U55*'Settings'!$B$5)+($V55*'Settings'!$B$6)+($W55*'Settings'!$B$7)+($X55*'Settings'!$B$8))</f>
        <v/>
      </c>
      <c r="Z55" s="19">
        <f>IF($Y55="","",IF($Y55&gt;='Settings'!$B$17,"Excellent",IF($Y55&gt;='Settings'!$B$18,"Good",IF($Y55&gt;='Settings'!$B$19,"Needs Improvement","Poor"))))</f>
        <v/>
      </c>
      <c r="AA55" s="57">
        <f>IF($Z55="","",IF($Z55="Excellent",'Settings'!$B$21,IF($Z55="Good",'Settings'!$B$22,0)))</f>
        <v/>
      </c>
      <c r="AB55" s="34">
        <f>IF(COUNTA($A55:$B55,$D55:$O55,$AC55:$AD55)=0,"",IF(OR($A55="",$B55=""),"Missing period/driver",IF($C55="Driver ID not found","Invalid driver ID",IF(COUNTIFS($A$5:$A$1000,$A55,$B$5:$B$1000,$B55)&gt;1,"Duplicate driver/period",IF(OR($E55&lt;=0,$F55&lt;=0,$G55&lt;=0,$I55&lt;=0),"Check required activity",IF($H55&gt;$G55,"On-time stops exceed total",IF($J55&gt;$I55,"Completed inspections exceed required",IF(OR($H55&lt;0,$J55&lt;0,$K55&lt;0,$L55&lt;0,$M55&lt;0,$N55&lt;0),"Negative count",IF($AC55="","Select review status",IF(AND($AC55="Coaching Scheduled",$AD55=""),"Add follow-up date","OK"))))))))))</f>
        <v/>
      </c>
      <c r="AC55" s="30" t="n"/>
      <c r="AD55" s="58" t="n"/>
    </row>
    <row r="56">
      <c r="A56" s="53" t="n"/>
      <c r="B56" s="26" t="n"/>
      <c r="C56" s="27">
        <f>IF(OR($A56="",$B56=""),"",IFERROR(VLOOKUP($B56,'Settings'!$D$4:$E$103,2,FALSE),"Driver ID not found"))</f>
        <v/>
      </c>
      <c r="D56" s="26" t="n"/>
      <c r="E56" s="28" t="n"/>
      <c r="F56" s="54" t="n"/>
      <c r="G56" s="28" t="n"/>
      <c r="H56" s="28" t="n"/>
      <c r="I56" s="28" t="n"/>
      <c r="J56" s="28" t="n"/>
      <c r="K56" s="28" t="n"/>
      <c r="L56" s="28" t="n"/>
      <c r="M56" s="28" t="n"/>
      <c r="N56" s="28" t="n"/>
      <c r="O56" s="30" t="n"/>
      <c r="P56" s="55">
        <f>IF(OR($A56="",$B56=""),"",IFERROR($E56/$F56,0))</f>
        <v/>
      </c>
      <c r="Q56" s="56">
        <f>IF(OR($A56="",$B56=""),"",IFERROR($H56/$G56,0))</f>
        <v/>
      </c>
      <c r="R56" s="56">
        <f>IF(OR($A56="",$B56=""),"",IFERROR($J56/$I56,0))</f>
        <v/>
      </c>
      <c r="S56" s="55">
        <f>IF(OR($A56="",$B56=""),"",IFERROR(($K56+$L56)/$E56*1000,0))</f>
        <v/>
      </c>
      <c r="T56" s="55">
        <f>IF(OR($A56="",$B56=""),"",MAX(0,MIN(100,100-($S56*'Settings'!$B$13)-($M56*'Settings'!$B$14))))</f>
        <v/>
      </c>
      <c r="U56" s="55">
        <f>IF(OR($A56="",$B56=""),"",MAX(0,MIN(100,IFERROR($Q56/'Settings'!$B$10*100,0))))</f>
        <v/>
      </c>
      <c r="V56" s="55">
        <f>IF(OR($A56="",$B56=""),"",MAX(0,MIN(100,IFERROR($P56/'Settings'!$B$11*100,0))))</f>
        <v/>
      </c>
      <c r="W56" s="55">
        <f>IF(OR($A56="",$B56=""),"",MAX(0,MIN(100,IFERROR($R56/'Settings'!$B$12*100,0))))</f>
        <v/>
      </c>
      <c r="X56" s="55">
        <f>IF(OR($A56="",$B56=""),"",MAX(0,MIN(100,100-($N56*'Settings'!$B$15))))</f>
        <v/>
      </c>
      <c r="Y56" s="55">
        <f>IF(OR($A56="",$B56=""),"",($T56*'Settings'!$B$4)+($U56*'Settings'!$B$5)+($V56*'Settings'!$B$6)+($W56*'Settings'!$B$7)+($X56*'Settings'!$B$8))</f>
        <v/>
      </c>
      <c r="Z56" s="19">
        <f>IF($Y56="","",IF($Y56&gt;='Settings'!$B$17,"Excellent",IF($Y56&gt;='Settings'!$B$18,"Good",IF($Y56&gt;='Settings'!$B$19,"Needs Improvement","Poor"))))</f>
        <v/>
      </c>
      <c r="AA56" s="57">
        <f>IF($Z56="","",IF($Z56="Excellent",'Settings'!$B$21,IF($Z56="Good",'Settings'!$B$22,0)))</f>
        <v/>
      </c>
      <c r="AB56" s="34">
        <f>IF(COUNTA($A56:$B56,$D56:$O56,$AC56:$AD56)=0,"",IF(OR($A56="",$B56=""),"Missing period/driver",IF($C56="Driver ID not found","Invalid driver ID",IF(COUNTIFS($A$5:$A$1000,$A56,$B$5:$B$1000,$B56)&gt;1,"Duplicate driver/period",IF(OR($E56&lt;=0,$F56&lt;=0,$G56&lt;=0,$I56&lt;=0),"Check required activity",IF($H56&gt;$G56,"On-time stops exceed total",IF($J56&gt;$I56,"Completed inspections exceed required",IF(OR($H56&lt;0,$J56&lt;0,$K56&lt;0,$L56&lt;0,$M56&lt;0,$N56&lt;0),"Negative count",IF($AC56="","Select review status",IF(AND($AC56="Coaching Scheduled",$AD56=""),"Add follow-up date","OK"))))))))))</f>
        <v/>
      </c>
      <c r="AC56" s="30" t="n"/>
      <c r="AD56" s="58" t="n"/>
    </row>
    <row r="57">
      <c r="A57" s="53" t="n"/>
      <c r="B57" s="26" t="n"/>
      <c r="C57" s="27">
        <f>IF(OR($A57="",$B57=""),"",IFERROR(VLOOKUP($B57,'Settings'!$D$4:$E$103,2,FALSE),"Driver ID not found"))</f>
        <v/>
      </c>
      <c r="D57" s="26" t="n"/>
      <c r="E57" s="28" t="n"/>
      <c r="F57" s="54" t="n"/>
      <c r="G57" s="28" t="n"/>
      <c r="H57" s="28" t="n"/>
      <c r="I57" s="28" t="n"/>
      <c r="J57" s="28" t="n"/>
      <c r="K57" s="28" t="n"/>
      <c r="L57" s="28" t="n"/>
      <c r="M57" s="28" t="n"/>
      <c r="N57" s="28" t="n"/>
      <c r="O57" s="30" t="n"/>
      <c r="P57" s="55">
        <f>IF(OR($A57="",$B57=""),"",IFERROR($E57/$F57,0))</f>
        <v/>
      </c>
      <c r="Q57" s="56">
        <f>IF(OR($A57="",$B57=""),"",IFERROR($H57/$G57,0))</f>
        <v/>
      </c>
      <c r="R57" s="56">
        <f>IF(OR($A57="",$B57=""),"",IFERROR($J57/$I57,0))</f>
        <v/>
      </c>
      <c r="S57" s="55">
        <f>IF(OR($A57="",$B57=""),"",IFERROR(($K57+$L57)/$E57*1000,0))</f>
        <v/>
      </c>
      <c r="T57" s="55">
        <f>IF(OR($A57="",$B57=""),"",MAX(0,MIN(100,100-($S57*'Settings'!$B$13)-($M57*'Settings'!$B$14))))</f>
        <v/>
      </c>
      <c r="U57" s="55">
        <f>IF(OR($A57="",$B57=""),"",MAX(0,MIN(100,IFERROR($Q57/'Settings'!$B$10*100,0))))</f>
        <v/>
      </c>
      <c r="V57" s="55">
        <f>IF(OR($A57="",$B57=""),"",MAX(0,MIN(100,IFERROR($P57/'Settings'!$B$11*100,0))))</f>
        <v/>
      </c>
      <c r="W57" s="55">
        <f>IF(OR($A57="",$B57=""),"",MAX(0,MIN(100,IFERROR($R57/'Settings'!$B$12*100,0))))</f>
        <v/>
      </c>
      <c r="X57" s="55">
        <f>IF(OR($A57="",$B57=""),"",MAX(0,MIN(100,100-($N57*'Settings'!$B$15))))</f>
        <v/>
      </c>
      <c r="Y57" s="55">
        <f>IF(OR($A57="",$B57=""),"",($T57*'Settings'!$B$4)+($U57*'Settings'!$B$5)+($V57*'Settings'!$B$6)+($W57*'Settings'!$B$7)+($X57*'Settings'!$B$8))</f>
        <v/>
      </c>
      <c r="Z57" s="19">
        <f>IF($Y57="","",IF($Y57&gt;='Settings'!$B$17,"Excellent",IF($Y57&gt;='Settings'!$B$18,"Good",IF($Y57&gt;='Settings'!$B$19,"Needs Improvement","Poor"))))</f>
        <v/>
      </c>
      <c r="AA57" s="57">
        <f>IF($Z57="","",IF($Z57="Excellent",'Settings'!$B$21,IF($Z57="Good",'Settings'!$B$22,0)))</f>
        <v/>
      </c>
      <c r="AB57" s="34">
        <f>IF(COUNTA($A57:$B57,$D57:$O57,$AC57:$AD57)=0,"",IF(OR($A57="",$B57=""),"Missing period/driver",IF($C57="Driver ID not found","Invalid driver ID",IF(COUNTIFS($A$5:$A$1000,$A57,$B$5:$B$1000,$B57)&gt;1,"Duplicate driver/period",IF(OR($E57&lt;=0,$F57&lt;=0,$G57&lt;=0,$I57&lt;=0),"Check required activity",IF($H57&gt;$G57,"On-time stops exceed total",IF($J57&gt;$I57,"Completed inspections exceed required",IF(OR($H57&lt;0,$J57&lt;0,$K57&lt;0,$L57&lt;0,$M57&lt;0,$N57&lt;0),"Negative count",IF($AC57="","Select review status",IF(AND($AC57="Coaching Scheduled",$AD57=""),"Add follow-up date","OK"))))))))))</f>
        <v/>
      </c>
      <c r="AC57" s="30" t="n"/>
      <c r="AD57" s="58" t="n"/>
    </row>
    <row r="58">
      <c r="A58" s="53" t="n"/>
      <c r="B58" s="26" t="n"/>
      <c r="C58" s="27">
        <f>IF(OR($A58="",$B58=""),"",IFERROR(VLOOKUP($B58,'Settings'!$D$4:$E$103,2,FALSE),"Driver ID not found"))</f>
        <v/>
      </c>
      <c r="D58" s="26" t="n"/>
      <c r="E58" s="28" t="n"/>
      <c r="F58" s="54" t="n"/>
      <c r="G58" s="28" t="n"/>
      <c r="H58" s="28" t="n"/>
      <c r="I58" s="28" t="n"/>
      <c r="J58" s="28" t="n"/>
      <c r="K58" s="28" t="n"/>
      <c r="L58" s="28" t="n"/>
      <c r="M58" s="28" t="n"/>
      <c r="N58" s="28" t="n"/>
      <c r="O58" s="30" t="n"/>
      <c r="P58" s="55">
        <f>IF(OR($A58="",$B58=""),"",IFERROR($E58/$F58,0))</f>
        <v/>
      </c>
      <c r="Q58" s="56">
        <f>IF(OR($A58="",$B58=""),"",IFERROR($H58/$G58,0))</f>
        <v/>
      </c>
      <c r="R58" s="56">
        <f>IF(OR($A58="",$B58=""),"",IFERROR($J58/$I58,0))</f>
        <v/>
      </c>
      <c r="S58" s="55">
        <f>IF(OR($A58="",$B58=""),"",IFERROR(($K58+$L58)/$E58*1000,0))</f>
        <v/>
      </c>
      <c r="T58" s="55">
        <f>IF(OR($A58="",$B58=""),"",MAX(0,MIN(100,100-($S58*'Settings'!$B$13)-($M58*'Settings'!$B$14))))</f>
        <v/>
      </c>
      <c r="U58" s="55">
        <f>IF(OR($A58="",$B58=""),"",MAX(0,MIN(100,IFERROR($Q58/'Settings'!$B$10*100,0))))</f>
        <v/>
      </c>
      <c r="V58" s="55">
        <f>IF(OR($A58="",$B58=""),"",MAX(0,MIN(100,IFERROR($P58/'Settings'!$B$11*100,0))))</f>
        <v/>
      </c>
      <c r="W58" s="55">
        <f>IF(OR($A58="",$B58=""),"",MAX(0,MIN(100,IFERROR($R58/'Settings'!$B$12*100,0))))</f>
        <v/>
      </c>
      <c r="X58" s="55">
        <f>IF(OR($A58="",$B58=""),"",MAX(0,MIN(100,100-($N58*'Settings'!$B$15))))</f>
        <v/>
      </c>
      <c r="Y58" s="55">
        <f>IF(OR($A58="",$B58=""),"",($T58*'Settings'!$B$4)+($U58*'Settings'!$B$5)+($V58*'Settings'!$B$6)+($W58*'Settings'!$B$7)+($X58*'Settings'!$B$8))</f>
        <v/>
      </c>
      <c r="Z58" s="19">
        <f>IF($Y58="","",IF($Y58&gt;='Settings'!$B$17,"Excellent",IF($Y58&gt;='Settings'!$B$18,"Good",IF($Y58&gt;='Settings'!$B$19,"Needs Improvement","Poor"))))</f>
        <v/>
      </c>
      <c r="AA58" s="57">
        <f>IF($Z58="","",IF($Z58="Excellent",'Settings'!$B$21,IF($Z58="Good",'Settings'!$B$22,0)))</f>
        <v/>
      </c>
      <c r="AB58" s="34">
        <f>IF(COUNTA($A58:$B58,$D58:$O58,$AC58:$AD58)=0,"",IF(OR($A58="",$B58=""),"Missing period/driver",IF($C58="Driver ID not found","Invalid driver ID",IF(COUNTIFS($A$5:$A$1000,$A58,$B$5:$B$1000,$B58)&gt;1,"Duplicate driver/period",IF(OR($E58&lt;=0,$F58&lt;=0,$G58&lt;=0,$I58&lt;=0),"Check required activity",IF($H58&gt;$G58,"On-time stops exceed total",IF($J58&gt;$I58,"Completed inspections exceed required",IF(OR($H58&lt;0,$J58&lt;0,$K58&lt;0,$L58&lt;0,$M58&lt;0,$N58&lt;0),"Negative count",IF($AC58="","Select review status",IF(AND($AC58="Coaching Scheduled",$AD58=""),"Add follow-up date","OK"))))))))))</f>
        <v/>
      </c>
      <c r="AC58" s="30" t="n"/>
      <c r="AD58" s="58" t="n"/>
    </row>
    <row r="59">
      <c r="A59" s="53" t="n"/>
      <c r="B59" s="26" t="n"/>
      <c r="C59" s="27">
        <f>IF(OR($A59="",$B59=""),"",IFERROR(VLOOKUP($B59,'Settings'!$D$4:$E$103,2,FALSE),"Driver ID not found"))</f>
        <v/>
      </c>
      <c r="D59" s="26" t="n"/>
      <c r="E59" s="28" t="n"/>
      <c r="F59" s="54" t="n"/>
      <c r="G59" s="28" t="n"/>
      <c r="H59" s="28" t="n"/>
      <c r="I59" s="28" t="n"/>
      <c r="J59" s="28" t="n"/>
      <c r="K59" s="28" t="n"/>
      <c r="L59" s="28" t="n"/>
      <c r="M59" s="28" t="n"/>
      <c r="N59" s="28" t="n"/>
      <c r="O59" s="30" t="n"/>
      <c r="P59" s="55">
        <f>IF(OR($A59="",$B59=""),"",IFERROR($E59/$F59,0))</f>
        <v/>
      </c>
      <c r="Q59" s="56">
        <f>IF(OR($A59="",$B59=""),"",IFERROR($H59/$G59,0))</f>
        <v/>
      </c>
      <c r="R59" s="56">
        <f>IF(OR($A59="",$B59=""),"",IFERROR($J59/$I59,0))</f>
        <v/>
      </c>
      <c r="S59" s="55">
        <f>IF(OR($A59="",$B59=""),"",IFERROR(($K59+$L59)/$E59*1000,0))</f>
        <v/>
      </c>
      <c r="T59" s="55">
        <f>IF(OR($A59="",$B59=""),"",MAX(0,MIN(100,100-($S59*'Settings'!$B$13)-($M59*'Settings'!$B$14))))</f>
        <v/>
      </c>
      <c r="U59" s="55">
        <f>IF(OR($A59="",$B59=""),"",MAX(0,MIN(100,IFERROR($Q59/'Settings'!$B$10*100,0))))</f>
        <v/>
      </c>
      <c r="V59" s="55">
        <f>IF(OR($A59="",$B59=""),"",MAX(0,MIN(100,IFERROR($P59/'Settings'!$B$11*100,0))))</f>
        <v/>
      </c>
      <c r="W59" s="55">
        <f>IF(OR($A59="",$B59=""),"",MAX(0,MIN(100,IFERROR($R59/'Settings'!$B$12*100,0))))</f>
        <v/>
      </c>
      <c r="X59" s="55">
        <f>IF(OR($A59="",$B59=""),"",MAX(0,MIN(100,100-($N59*'Settings'!$B$15))))</f>
        <v/>
      </c>
      <c r="Y59" s="55">
        <f>IF(OR($A59="",$B59=""),"",($T59*'Settings'!$B$4)+($U59*'Settings'!$B$5)+($V59*'Settings'!$B$6)+($W59*'Settings'!$B$7)+($X59*'Settings'!$B$8))</f>
        <v/>
      </c>
      <c r="Z59" s="19">
        <f>IF($Y59="","",IF($Y59&gt;='Settings'!$B$17,"Excellent",IF($Y59&gt;='Settings'!$B$18,"Good",IF($Y59&gt;='Settings'!$B$19,"Needs Improvement","Poor"))))</f>
        <v/>
      </c>
      <c r="AA59" s="57">
        <f>IF($Z59="","",IF($Z59="Excellent",'Settings'!$B$21,IF($Z59="Good",'Settings'!$B$22,0)))</f>
        <v/>
      </c>
      <c r="AB59" s="34">
        <f>IF(COUNTA($A59:$B59,$D59:$O59,$AC59:$AD59)=0,"",IF(OR($A59="",$B59=""),"Missing period/driver",IF($C59="Driver ID not found","Invalid driver ID",IF(COUNTIFS($A$5:$A$1000,$A59,$B$5:$B$1000,$B59)&gt;1,"Duplicate driver/period",IF(OR($E59&lt;=0,$F59&lt;=0,$G59&lt;=0,$I59&lt;=0),"Check required activity",IF($H59&gt;$G59,"On-time stops exceed total",IF($J59&gt;$I59,"Completed inspections exceed required",IF(OR($H59&lt;0,$J59&lt;0,$K59&lt;0,$L59&lt;0,$M59&lt;0,$N59&lt;0),"Negative count",IF($AC59="","Select review status",IF(AND($AC59="Coaching Scheduled",$AD59=""),"Add follow-up date","OK"))))))))))</f>
        <v/>
      </c>
      <c r="AC59" s="30" t="n"/>
      <c r="AD59" s="58" t="n"/>
    </row>
    <row r="60">
      <c r="A60" s="53" t="n"/>
      <c r="B60" s="26" t="n"/>
      <c r="C60" s="27">
        <f>IF(OR($A60="",$B60=""),"",IFERROR(VLOOKUP($B60,'Settings'!$D$4:$E$103,2,FALSE),"Driver ID not found"))</f>
        <v/>
      </c>
      <c r="D60" s="26" t="n"/>
      <c r="E60" s="28" t="n"/>
      <c r="F60" s="54" t="n"/>
      <c r="G60" s="28" t="n"/>
      <c r="H60" s="28" t="n"/>
      <c r="I60" s="28" t="n"/>
      <c r="J60" s="28" t="n"/>
      <c r="K60" s="28" t="n"/>
      <c r="L60" s="28" t="n"/>
      <c r="M60" s="28" t="n"/>
      <c r="N60" s="28" t="n"/>
      <c r="O60" s="30" t="n"/>
      <c r="P60" s="55">
        <f>IF(OR($A60="",$B60=""),"",IFERROR($E60/$F60,0))</f>
        <v/>
      </c>
      <c r="Q60" s="56">
        <f>IF(OR($A60="",$B60=""),"",IFERROR($H60/$G60,0))</f>
        <v/>
      </c>
      <c r="R60" s="56">
        <f>IF(OR($A60="",$B60=""),"",IFERROR($J60/$I60,0))</f>
        <v/>
      </c>
      <c r="S60" s="55">
        <f>IF(OR($A60="",$B60=""),"",IFERROR(($K60+$L60)/$E60*1000,0))</f>
        <v/>
      </c>
      <c r="T60" s="55">
        <f>IF(OR($A60="",$B60=""),"",MAX(0,MIN(100,100-($S60*'Settings'!$B$13)-($M60*'Settings'!$B$14))))</f>
        <v/>
      </c>
      <c r="U60" s="55">
        <f>IF(OR($A60="",$B60=""),"",MAX(0,MIN(100,IFERROR($Q60/'Settings'!$B$10*100,0))))</f>
        <v/>
      </c>
      <c r="V60" s="55">
        <f>IF(OR($A60="",$B60=""),"",MAX(0,MIN(100,IFERROR($P60/'Settings'!$B$11*100,0))))</f>
        <v/>
      </c>
      <c r="W60" s="55">
        <f>IF(OR($A60="",$B60=""),"",MAX(0,MIN(100,IFERROR($R60/'Settings'!$B$12*100,0))))</f>
        <v/>
      </c>
      <c r="X60" s="55">
        <f>IF(OR($A60="",$B60=""),"",MAX(0,MIN(100,100-($N60*'Settings'!$B$15))))</f>
        <v/>
      </c>
      <c r="Y60" s="55">
        <f>IF(OR($A60="",$B60=""),"",($T60*'Settings'!$B$4)+($U60*'Settings'!$B$5)+($V60*'Settings'!$B$6)+($W60*'Settings'!$B$7)+($X60*'Settings'!$B$8))</f>
        <v/>
      </c>
      <c r="Z60" s="19">
        <f>IF($Y60="","",IF($Y60&gt;='Settings'!$B$17,"Excellent",IF($Y60&gt;='Settings'!$B$18,"Good",IF($Y60&gt;='Settings'!$B$19,"Needs Improvement","Poor"))))</f>
        <v/>
      </c>
      <c r="AA60" s="57">
        <f>IF($Z60="","",IF($Z60="Excellent",'Settings'!$B$21,IF($Z60="Good",'Settings'!$B$22,0)))</f>
        <v/>
      </c>
      <c r="AB60" s="34">
        <f>IF(COUNTA($A60:$B60,$D60:$O60,$AC60:$AD60)=0,"",IF(OR($A60="",$B60=""),"Missing period/driver",IF($C60="Driver ID not found","Invalid driver ID",IF(COUNTIFS($A$5:$A$1000,$A60,$B$5:$B$1000,$B60)&gt;1,"Duplicate driver/period",IF(OR($E60&lt;=0,$F60&lt;=0,$G60&lt;=0,$I60&lt;=0),"Check required activity",IF($H60&gt;$G60,"On-time stops exceed total",IF($J60&gt;$I60,"Completed inspections exceed required",IF(OR($H60&lt;0,$J60&lt;0,$K60&lt;0,$L60&lt;0,$M60&lt;0,$N60&lt;0),"Negative count",IF($AC60="","Select review status",IF(AND($AC60="Coaching Scheduled",$AD60=""),"Add follow-up date","OK"))))))))))</f>
        <v/>
      </c>
      <c r="AC60" s="30" t="n"/>
      <c r="AD60" s="58" t="n"/>
    </row>
    <row r="61">
      <c r="A61" s="53" t="n"/>
      <c r="B61" s="26" t="n"/>
      <c r="C61" s="27">
        <f>IF(OR($A61="",$B61=""),"",IFERROR(VLOOKUP($B61,'Settings'!$D$4:$E$103,2,FALSE),"Driver ID not found"))</f>
        <v/>
      </c>
      <c r="D61" s="26" t="n"/>
      <c r="E61" s="28" t="n"/>
      <c r="F61" s="54" t="n"/>
      <c r="G61" s="28" t="n"/>
      <c r="H61" s="28" t="n"/>
      <c r="I61" s="28" t="n"/>
      <c r="J61" s="28" t="n"/>
      <c r="K61" s="28" t="n"/>
      <c r="L61" s="28" t="n"/>
      <c r="M61" s="28" t="n"/>
      <c r="N61" s="28" t="n"/>
      <c r="O61" s="30" t="n"/>
      <c r="P61" s="55">
        <f>IF(OR($A61="",$B61=""),"",IFERROR($E61/$F61,0))</f>
        <v/>
      </c>
      <c r="Q61" s="56">
        <f>IF(OR($A61="",$B61=""),"",IFERROR($H61/$G61,0))</f>
        <v/>
      </c>
      <c r="R61" s="56">
        <f>IF(OR($A61="",$B61=""),"",IFERROR($J61/$I61,0))</f>
        <v/>
      </c>
      <c r="S61" s="55">
        <f>IF(OR($A61="",$B61=""),"",IFERROR(($K61+$L61)/$E61*1000,0))</f>
        <v/>
      </c>
      <c r="T61" s="55">
        <f>IF(OR($A61="",$B61=""),"",MAX(0,MIN(100,100-($S61*'Settings'!$B$13)-($M61*'Settings'!$B$14))))</f>
        <v/>
      </c>
      <c r="U61" s="55">
        <f>IF(OR($A61="",$B61=""),"",MAX(0,MIN(100,IFERROR($Q61/'Settings'!$B$10*100,0))))</f>
        <v/>
      </c>
      <c r="V61" s="55">
        <f>IF(OR($A61="",$B61=""),"",MAX(0,MIN(100,IFERROR($P61/'Settings'!$B$11*100,0))))</f>
        <v/>
      </c>
      <c r="W61" s="55">
        <f>IF(OR($A61="",$B61=""),"",MAX(0,MIN(100,IFERROR($R61/'Settings'!$B$12*100,0))))</f>
        <v/>
      </c>
      <c r="X61" s="55">
        <f>IF(OR($A61="",$B61=""),"",MAX(0,MIN(100,100-($N61*'Settings'!$B$15))))</f>
        <v/>
      </c>
      <c r="Y61" s="55">
        <f>IF(OR($A61="",$B61=""),"",($T61*'Settings'!$B$4)+($U61*'Settings'!$B$5)+($V61*'Settings'!$B$6)+($W61*'Settings'!$B$7)+($X61*'Settings'!$B$8))</f>
        <v/>
      </c>
      <c r="Z61" s="19">
        <f>IF($Y61="","",IF($Y61&gt;='Settings'!$B$17,"Excellent",IF($Y61&gt;='Settings'!$B$18,"Good",IF($Y61&gt;='Settings'!$B$19,"Needs Improvement","Poor"))))</f>
        <v/>
      </c>
      <c r="AA61" s="57">
        <f>IF($Z61="","",IF($Z61="Excellent",'Settings'!$B$21,IF($Z61="Good",'Settings'!$B$22,0)))</f>
        <v/>
      </c>
      <c r="AB61" s="34">
        <f>IF(COUNTA($A61:$B61,$D61:$O61,$AC61:$AD61)=0,"",IF(OR($A61="",$B61=""),"Missing period/driver",IF($C61="Driver ID not found","Invalid driver ID",IF(COUNTIFS($A$5:$A$1000,$A61,$B$5:$B$1000,$B61)&gt;1,"Duplicate driver/period",IF(OR($E61&lt;=0,$F61&lt;=0,$G61&lt;=0,$I61&lt;=0),"Check required activity",IF($H61&gt;$G61,"On-time stops exceed total",IF($J61&gt;$I61,"Completed inspections exceed required",IF(OR($H61&lt;0,$J61&lt;0,$K61&lt;0,$L61&lt;0,$M61&lt;0,$N61&lt;0),"Negative count",IF($AC61="","Select review status",IF(AND($AC61="Coaching Scheduled",$AD61=""),"Add follow-up date","OK"))))))))))</f>
        <v/>
      </c>
      <c r="AC61" s="30" t="n"/>
      <c r="AD61" s="58" t="n"/>
    </row>
    <row r="62">
      <c r="A62" s="53" t="n"/>
      <c r="B62" s="26" t="n"/>
      <c r="C62" s="27">
        <f>IF(OR($A62="",$B62=""),"",IFERROR(VLOOKUP($B62,'Settings'!$D$4:$E$103,2,FALSE),"Driver ID not found"))</f>
        <v/>
      </c>
      <c r="D62" s="26" t="n"/>
      <c r="E62" s="28" t="n"/>
      <c r="F62" s="54" t="n"/>
      <c r="G62" s="28" t="n"/>
      <c r="H62" s="28" t="n"/>
      <c r="I62" s="28" t="n"/>
      <c r="J62" s="28" t="n"/>
      <c r="K62" s="28" t="n"/>
      <c r="L62" s="28" t="n"/>
      <c r="M62" s="28" t="n"/>
      <c r="N62" s="28" t="n"/>
      <c r="O62" s="30" t="n"/>
      <c r="P62" s="55">
        <f>IF(OR($A62="",$B62=""),"",IFERROR($E62/$F62,0))</f>
        <v/>
      </c>
      <c r="Q62" s="56">
        <f>IF(OR($A62="",$B62=""),"",IFERROR($H62/$G62,0))</f>
        <v/>
      </c>
      <c r="R62" s="56">
        <f>IF(OR($A62="",$B62=""),"",IFERROR($J62/$I62,0))</f>
        <v/>
      </c>
      <c r="S62" s="55">
        <f>IF(OR($A62="",$B62=""),"",IFERROR(($K62+$L62)/$E62*1000,0))</f>
        <v/>
      </c>
      <c r="T62" s="55">
        <f>IF(OR($A62="",$B62=""),"",MAX(0,MIN(100,100-($S62*'Settings'!$B$13)-($M62*'Settings'!$B$14))))</f>
        <v/>
      </c>
      <c r="U62" s="55">
        <f>IF(OR($A62="",$B62=""),"",MAX(0,MIN(100,IFERROR($Q62/'Settings'!$B$10*100,0))))</f>
        <v/>
      </c>
      <c r="V62" s="55">
        <f>IF(OR($A62="",$B62=""),"",MAX(0,MIN(100,IFERROR($P62/'Settings'!$B$11*100,0))))</f>
        <v/>
      </c>
      <c r="W62" s="55">
        <f>IF(OR($A62="",$B62=""),"",MAX(0,MIN(100,IFERROR($R62/'Settings'!$B$12*100,0))))</f>
        <v/>
      </c>
      <c r="X62" s="55">
        <f>IF(OR($A62="",$B62=""),"",MAX(0,MIN(100,100-($N62*'Settings'!$B$15))))</f>
        <v/>
      </c>
      <c r="Y62" s="55">
        <f>IF(OR($A62="",$B62=""),"",($T62*'Settings'!$B$4)+($U62*'Settings'!$B$5)+($V62*'Settings'!$B$6)+($W62*'Settings'!$B$7)+($X62*'Settings'!$B$8))</f>
        <v/>
      </c>
      <c r="Z62" s="19">
        <f>IF($Y62="","",IF($Y62&gt;='Settings'!$B$17,"Excellent",IF($Y62&gt;='Settings'!$B$18,"Good",IF($Y62&gt;='Settings'!$B$19,"Needs Improvement","Poor"))))</f>
        <v/>
      </c>
      <c r="AA62" s="57">
        <f>IF($Z62="","",IF($Z62="Excellent",'Settings'!$B$21,IF($Z62="Good",'Settings'!$B$22,0)))</f>
        <v/>
      </c>
      <c r="AB62" s="34">
        <f>IF(COUNTA($A62:$B62,$D62:$O62,$AC62:$AD62)=0,"",IF(OR($A62="",$B62=""),"Missing period/driver",IF($C62="Driver ID not found","Invalid driver ID",IF(COUNTIFS($A$5:$A$1000,$A62,$B$5:$B$1000,$B62)&gt;1,"Duplicate driver/period",IF(OR($E62&lt;=0,$F62&lt;=0,$G62&lt;=0,$I62&lt;=0),"Check required activity",IF($H62&gt;$G62,"On-time stops exceed total",IF($J62&gt;$I62,"Completed inspections exceed required",IF(OR($H62&lt;0,$J62&lt;0,$K62&lt;0,$L62&lt;0,$M62&lt;0,$N62&lt;0),"Negative count",IF($AC62="","Select review status",IF(AND($AC62="Coaching Scheduled",$AD62=""),"Add follow-up date","OK"))))))))))</f>
        <v/>
      </c>
      <c r="AC62" s="30" t="n"/>
      <c r="AD62" s="58" t="n"/>
    </row>
    <row r="63">
      <c r="A63" s="53" t="n"/>
      <c r="B63" s="26" t="n"/>
      <c r="C63" s="27">
        <f>IF(OR($A63="",$B63=""),"",IFERROR(VLOOKUP($B63,'Settings'!$D$4:$E$103,2,FALSE),"Driver ID not found"))</f>
        <v/>
      </c>
      <c r="D63" s="26" t="n"/>
      <c r="E63" s="28" t="n"/>
      <c r="F63" s="54" t="n"/>
      <c r="G63" s="28" t="n"/>
      <c r="H63" s="28" t="n"/>
      <c r="I63" s="28" t="n"/>
      <c r="J63" s="28" t="n"/>
      <c r="K63" s="28" t="n"/>
      <c r="L63" s="28" t="n"/>
      <c r="M63" s="28" t="n"/>
      <c r="N63" s="28" t="n"/>
      <c r="O63" s="30" t="n"/>
      <c r="P63" s="55">
        <f>IF(OR($A63="",$B63=""),"",IFERROR($E63/$F63,0))</f>
        <v/>
      </c>
      <c r="Q63" s="56">
        <f>IF(OR($A63="",$B63=""),"",IFERROR($H63/$G63,0))</f>
        <v/>
      </c>
      <c r="R63" s="56">
        <f>IF(OR($A63="",$B63=""),"",IFERROR($J63/$I63,0))</f>
        <v/>
      </c>
      <c r="S63" s="55">
        <f>IF(OR($A63="",$B63=""),"",IFERROR(($K63+$L63)/$E63*1000,0))</f>
        <v/>
      </c>
      <c r="T63" s="55">
        <f>IF(OR($A63="",$B63=""),"",MAX(0,MIN(100,100-($S63*'Settings'!$B$13)-($M63*'Settings'!$B$14))))</f>
        <v/>
      </c>
      <c r="U63" s="55">
        <f>IF(OR($A63="",$B63=""),"",MAX(0,MIN(100,IFERROR($Q63/'Settings'!$B$10*100,0))))</f>
        <v/>
      </c>
      <c r="V63" s="55">
        <f>IF(OR($A63="",$B63=""),"",MAX(0,MIN(100,IFERROR($P63/'Settings'!$B$11*100,0))))</f>
        <v/>
      </c>
      <c r="W63" s="55">
        <f>IF(OR($A63="",$B63=""),"",MAX(0,MIN(100,IFERROR($R63/'Settings'!$B$12*100,0))))</f>
        <v/>
      </c>
      <c r="X63" s="55">
        <f>IF(OR($A63="",$B63=""),"",MAX(0,MIN(100,100-($N63*'Settings'!$B$15))))</f>
        <v/>
      </c>
      <c r="Y63" s="55">
        <f>IF(OR($A63="",$B63=""),"",($T63*'Settings'!$B$4)+($U63*'Settings'!$B$5)+($V63*'Settings'!$B$6)+($W63*'Settings'!$B$7)+($X63*'Settings'!$B$8))</f>
        <v/>
      </c>
      <c r="Z63" s="19">
        <f>IF($Y63="","",IF($Y63&gt;='Settings'!$B$17,"Excellent",IF($Y63&gt;='Settings'!$B$18,"Good",IF($Y63&gt;='Settings'!$B$19,"Needs Improvement","Poor"))))</f>
        <v/>
      </c>
      <c r="AA63" s="57">
        <f>IF($Z63="","",IF($Z63="Excellent",'Settings'!$B$21,IF($Z63="Good",'Settings'!$B$22,0)))</f>
        <v/>
      </c>
      <c r="AB63" s="34">
        <f>IF(COUNTA($A63:$B63,$D63:$O63,$AC63:$AD63)=0,"",IF(OR($A63="",$B63=""),"Missing period/driver",IF($C63="Driver ID not found","Invalid driver ID",IF(COUNTIFS($A$5:$A$1000,$A63,$B$5:$B$1000,$B63)&gt;1,"Duplicate driver/period",IF(OR($E63&lt;=0,$F63&lt;=0,$G63&lt;=0,$I63&lt;=0),"Check required activity",IF($H63&gt;$G63,"On-time stops exceed total",IF($J63&gt;$I63,"Completed inspections exceed required",IF(OR($H63&lt;0,$J63&lt;0,$K63&lt;0,$L63&lt;0,$M63&lt;0,$N63&lt;0),"Negative count",IF($AC63="","Select review status",IF(AND($AC63="Coaching Scheduled",$AD63=""),"Add follow-up date","OK"))))))))))</f>
        <v/>
      </c>
      <c r="AC63" s="30" t="n"/>
      <c r="AD63" s="58" t="n"/>
    </row>
    <row r="64">
      <c r="A64" s="53" t="n"/>
      <c r="B64" s="26" t="n"/>
      <c r="C64" s="27">
        <f>IF(OR($A64="",$B64=""),"",IFERROR(VLOOKUP($B64,'Settings'!$D$4:$E$103,2,FALSE),"Driver ID not found"))</f>
        <v/>
      </c>
      <c r="D64" s="26" t="n"/>
      <c r="E64" s="28" t="n"/>
      <c r="F64" s="54" t="n"/>
      <c r="G64" s="28" t="n"/>
      <c r="H64" s="28" t="n"/>
      <c r="I64" s="28" t="n"/>
      <c r="J64" s="28" t="n"/>
      <c r="K64" s="28" t="n"/>
      <c r="L64" s="28" t="n"/>
      <c r="M64" s="28" t="n"/>
      <c r="N64" s="28" t="n"/>
      <c r="O64" s="30" t="n"/>
      <c r="P64" s="55">
        <f>IF(OR($A64="",$B64=""),"",IFERROR($E64/$F64,0))</f>
        <v/>
      </c>
      <c r="Q64" s="56">
        <f>IF(OR($A64="",$B64=""),"",IFERROR($H64/$G64,0))</f>
        <v/>
      </c>
      <c r="R64" s="56">
        <f>IF(OR($A64="",$B64=""),"",IFERROR($J64/$I64,0))</f>
        <v/>
      </c>
      <c r="S64" s="55">
        <f>IF(OR($A64="",$B64=""),"",IFERROR(($K64+$L64)/$E64*1000,0))</f>
        <v/>
      </c>
      <c r="T64" s="55">
        <f>IF(OR($A64="",$B64=""),"",MAX(0,MIN(100,100-($S64*'Settings'!$B$13)-($M64*'Settings'!$B$14))))</f>
        <v/>
      </c>
      <c r="U64" s="55">
        <f>IF(OR($A64="",$B64=""),"",MAX(0,MIN(100,IFERROR($Q64/'Settings'!$B$10*100,0))))</f>
        <v/>
      </c>
      <c r="V64" s="55">
        <f>IF(OR($A64="",$B64=""),"",MAX(0,MIN(100,IFERROR($P64/'Settings'!$B$11*100,0))))</f>
        <v/>
      </c>
      <c r="W64" s="55">
        <f>IF(OR($A64="",$B64=""),"",MAX(0,MIN(100,IFERROR($R64/'Settings'!$B$12*100,0))))</f>
        <v/>
      </c>
      <c r="X64" s="55">
        <f>IF(OR($A64="",$B64=""),"",MAX(0,MIN(100,100-($N64*'Settings'!$B$15))))</f>
        <v/>
      </c>
      <c r="Y64" s="55">
        <f>IF(OR($A64="",$B64=""),"",($T64*'Settings'!$B$4)+($U64*'Settings'!$B$5)+($V64*'Settings'!$B$6)+($W64*'Settings'!$B$7)+($X64*'Settings'!$B$8))</f>
        <v/>
      </c>
      <c r="Z64" s="19">
        <f>IF($Y64="","",IF($Y64&gt;='Settings'!$B$17,"Excellent",IF($Y64&gt;='Settings'!$B$18,"Good",IF($Y64&gt;='Settings'!$B$19,"Needs Improvement","Poor"))))</f>
        <v/>
      </c>
      <c r="AA64" s="57">
        <f>IF($Z64="","",IF($Z64="Excellent",'Settings'!$B$21,IF($Z64="Good",'Settings'!$B$22,0)))</f>
        <v/>
      </c>
      <c r="AB64" s="34">
        <f>IF(COUNTA($A64:$B64,$D64:$O64,$AC64:$AD64)=0,"",IF(OR($A64="",$B64=""),"Missing period/driver",IF($C64="Driver ID not found","Invalid driver ID",IF(COUNTIFS($A$5:$A$1000,$A64,$B$5:$B$1000,$B64)&gt;1,"Duplicate driver/period",IF(OR($E64&lt;=0,$F64&lt;=0,$G64&lt;=0,$I64&lt;=0),"Check required activity",IF($H64&gt;$G64,"On-time stops exceed total",IF($J64&gt;$I64,"Completed inspections exceed required",IF(OR($H64&lt;0,$J64&lt;0,$K64&lt;0,$L64&lt;0,$M64&lt;0,$N64&lt;0),"Negative count",IF($AC64="","Select review status",IF(AND($AC64="Coaching Scheduled",$AD64=""),"Add follow-up date","OK"))))))))))</f>
        <v/>
      </c>
      <c r="AC64" s="30" t="n"/>
      <c r="AD64" s="58" t="n"/>
    </row>
    <row r="65">
      <c r="A65" s="53" t="n"/>
      <c r="B65" s="26" t="n"/>
      <c r="C65" s="27">
        <f>IF(OR($A65="",$B65=""),"",IFERROR(VLOOKUP($B65,'Settings'!$D$4:$E$103,2,FALSE),"Driver ID not found"))</f>
        <v/>
      </c>
      <c r="D65" s="26" t="n"/>
      <c r="E65" s="28" t="n"/>
      <c r="F65" s="54" t="n"/>
      <c r="G65" s="28" t="n"/>
      <c r="H65" s="28" t="n"/>
      <c r="I65" s="28" t="n"/>
      <c r="J65" s="28" t="n"/>
      <c r="K65" s="28" t="n"/>
      <c r="L65" s="28" t="n"/>
      <c r="M65" s="28" t="n"/>
      <c r="N65" s="28" t="n"/>
      <c r="O65" s="30" t="n"/>
      <c r="P65" s="55">
        <f>IF(OR($A65="",$B65=""),"",IFERROR($E65/$F65,0))</f>
        <v/>
      </c>
      <c r="Q65" s="56">
        <f>IF(OR($A65="",$B65=""),"",IFERROR($H65/$G65,0))</f>
        <v/>
      </c>
      <c r="R65" s="56">
        <f>IF(OR($A65="",$B65=""),"",IFERROR($J65/$I65,0))</f>
        <v/>
      </c>
      <c r="S65" s="55">
        <f>IF(OR($A65="",$B65=""),"",IFERROR(($K65+$L65)/$E65*1000,0))</f>
        <v/>
      </c>
      <c r="T65" s="55">
        <f>IF(OR($A65="",$B65=""),"",MAX(0,MIN(100,100-($S65*'Settings'!$B$13)-($M65*'Settings'!$B$14))))</f>
        <v/>
      </c>
      <c r="U65" s="55">
        <f>IF(OR($A65="",$B65=""),"",MAX(0,MIN(100,IFERROR($Q65/'Settings'!$B$10*100,0))))</f>
        <v/>
      </c>
      <c r="V65" s="55">
        <f>IF(OR($A65="",$B65=""),"",MAX(0,MIN(100,IFERROR($P65/'Settings'!$B$11*100,0))))</f>
        <v/>
      </c>
      <c r="W65" s="55">
        <f>IF(OR($A65="",$B65=""),"",MAX(0,MIN(100,IFERROR($R65/'Settings'!$B$12*100,0))))</f>
        <v/>
      </c>
      <c r="X65" s="55">
        <f>IF(OR($A65="",$B65=""),"",MAX(0,MIN(100,100-($N65*'Settings'!$B$15))))</f>
        <v/>
      </c>
      <c r="Y65" s="55">
        <f>IF(OR($A65="",$B65=""),"",($T65*'Settings'!$B$4)+($U65*'Settings'!$B$5)+($V65*'Settings'!$B$6)+($W65*'Settings'!$B$7)+($X65*'Settings'!$B$8))</f>
        <v/>
      </c>
      <c r="Z65" s="19">
        <f>IF($Y65="","",IF($Y65&gt;='Settings'!$B$17,"Excellent",IF($Y65&gt;='Settings'!$B$18,"Good",IF($Y65&gt;='Settings'!$B$19,"Needs Improvement","Poor"))))</f>
        <v/>
      </c>
      <c r="AA65" s="57">
        <f>IF($Z65="","",IF($Z65="Excellent",'Settings'!$B$21,IF($Z65="Good",'Settings'!$B$22,0)))</f>
        <v/>
      </c>
      <c r="AB65" s="34">
        <f>IF(COUNTA($A65:$B65,$D65:$O65,$AC65:$AD65)=0,"",IF(OR($A65="",$B65=""),"Missing period/driver",IF($C65="Driver ID not found","Invalid driver ID",IF(COUNTIFS($A$5:$A$1000,$A65,$B$5:$B$1000,$B65)&gt;1,"Duplicate driver/period",IF(OR($E65&lt;=0,$F65&lt;=0,$G65&lt;=0,$I65&lt;=0),"Check required activity",IF($H65&gt;$G65,"On-time stops exceed total",IF($J65&gt;$I65,"Completed inspections exceed required",IF(OR($H65&lt;0,$J65&lt;0,$K65&lt;0,$L65&lt;0,$M65&lt;0,$N65&lt;0),"Negative count",IF($AC65="","Select review status",IF(AND($AC65="Coaching Scheduled",$AD65=""),"Add follow-up date","OK"))))))))))</f>
        <v/>
      </c>
      <c r="AC65" s="30" t="n"/>
      <c r="AD65" s="58" t="n"/>
    </row>
    <row r="66">
      <c r="A66" s="53" t="n"/>
      <c r="B66" s="26" t="n"/>
      <c r="C66" s="27">
        <f>IF(OR($A66="",$B66=""),"",IFERROR(VLOOKUP($B66,'Settings'!$D$4:$E$103,2,FALSE),"Driver ID not found"))</f>
        <v/>
      </c>
      <c r="D66" s="26" t="n"/>
      <c r="E66" s="28" t="n"/>
      <c r="F66" s="54" t="n"/>
      <c r="G66" s="28" t="n"/>
      <c r="H66" s="28" t="n"/>
      <c r="I66" s="28" t="n"/>
      <c r="J66" s="28" t="n"/>
      <c r="K66" s="28" t="n"/>
      <c r="L66" s="28" t="n"/>
      <c r="M66" s="28" t="n"/>
      <c r="N66" s="28" t="n"/>
      <c r="O66" s="30" t="n"/>
      <c r="P66" s="55">
        <f>IF(OR($A66="",$B66=""),"",IFERROR($E66/$F66,0))</f>
        <v/>
      </c>
      <c r="Q66" s="56">
        <f>IF(OR($A66="",$B66=""),"",IFERROR($H66/$G66,0))</f>
        <v/>
      </c>
      <c r="R66" s="56">
        <f>IF(OR($A66="",$B66=""),"",IFERROR($J66/$I66,0))</f>
        <v/>
      </c>
      <c r="S66" s="55">
        <f>IF(OR($A66="",$B66=""),"",IFERROR(($K66+$L66)/$E66*1000,0))</f>
        <v/>
      </c>
      <c r="T66" s="55">
        <f>IF(OR($A66="",$B66=""),"",MAX(0,MIN(100,100-($S66*'Settings'!$B$13)-($M66*'Settings'!$B$14))))</f>
        <v/>
      </c>
      <c r="U66" s="55">
        <f>IF(OR($A66="",$B66=""),"",MAX(0,MIN(100,IFERROR($Q66/'Settings'!$B$10*100,0))))</f>
        <v/>
      </c>
      <c r="V66" s="55">
        <f>IF(OR($A66="",$B66=""),"",MAX(0,MIN(100,IFERROR($P66/'Settings'!$B$11*100,0))))</f>
        <v/>
      </c>
      <c r="W66" s="55">
        <f>IF(OR($A66="",$B66=""),"",MAX(0,MIN(100,IFERROR($R66/'Settings'!$B$12*100,0))))</f>
        <v/>
      </c>
      <c r="X66" s="55">
        <f>IF(OR($A66="",$B66=""),"",MAX(0,MIN(100,100-($N66*'Settings'!$B$15))))</f>
        <v/>
      </c>
      <c r="Y66" s="55">
        <f>IF(OR($A66="",$B66=""),"",($T66*'Settings'!$B$4)+($U66*'Settings'!$B$5)+($V66*'Settings'!$B$6)+($W66*'Settings'!$B$7)+($X66*'Settings'!$B$8))</f>
        <v/>
      </c>
      <c r="Z66" s="19">
        <f>IF($Y66="","",IF($Y66&gt;='Settings'!$B$17,"Excellent",IF($Y66&gt;='Settings'!$B$18,"Good",IF($Y66&gt;='Settings'!$B$19,"Needs Improvement","Poor"))))</f>
        <v/>
      </c>
      <c r="AA66" s="57">
        <f>IF($Z66="","",IF($Z66="Excellent",'Settings'!$B$21,IF($Z66="Good",'Settings'!$B$22,0)))</f>
        <v/>
      </c>
      <c r="AB66" s="34">
        <f>IF(COUNTA($A66:$B66,$D66:$O66,$AC66:$AD66)=0,"",IF(OR($A66="",$B66=""),"Missing period/driver",IF($C66="Driver ID not found","Invalid driver ID",IF(COUNTIFS($A$5:$A$1000,$A66,$B$5:$B$1000,$B66)&gt;1,"Duplicate driver/period",IF(OR($E66&lt;=0,$F66&lt;=0,$G66&lt;=0,$I66&lt;=0),"Check required activity",IF($H66&gt;$G66,"On-time stops exceed total",IF($J66&gt;$I66,"Completed inspections exceed required",IF(OR($H66&lt;0,$J66&lt;0,$K66&lt;0,$L66&lt;0,$M66&lt;0,$N66&lt;0),"Negative count",IF($AC66="","Select review status",IF(AND($AC66="Coaching Scheduled",$AD66=""),"Add follow-up date","OK"))))))))))</f>
        <v/>
      </c>
      <c r="AC66" s="30" t="n"/>
      <c r="AD66" s="58" t="n"/>
    </row>
    <row r="67">
      <c r="A67" s="53" t="n"/>
      <c r="B67" s="26" t="n"/>
      <c r="C67" s="27">
        <f>IF(OR($A67="",$B67=""),"",IFERROR(VLOOKUP($B67,'Settings'!$D$4:$E$103,2,FALSE),"Driver ID not found"))</f>
        <v/>
      </c>
      <c r="D67" s="26" t="n"/>
      <c r="E67" s="28" t="n"/>
      <c r="F67" s="54" t="n"/>
      <c r="G67" s="28" t="n"/>
      <c r="H67" s="28" t="n"/>
      <c r="I67" s="28" t="n"/>
      <c r="J67" s="28" t="n"/>
      <c r="K67" s="28" t="n"/>
      <c r="L67" s="28" t="n"/>
      <c r="M67" s="28" t="n"/>
      <c r="N67" s="28" t="n"/>
      <c r="O67" s="30" t="n"/>
      <c r="P67" s="55">
        <f>IF(OR($A67="",$B67=""),"",IFERROR($E67/$F67,0))</f>
        <v/>
      </c>
      <c r="Q67" s="56">
        <f>IF(OR($A67="",$B67=""),"",IFERROR($H67/$G67,0))</f>
        <v/>
      </c>
      <c r="R67" s="56">
        <f>IF(OR($A67="",$B67=""),"",IFERROR($J67/$I67,0))</f>
        <v/>
      </c>
      <c r="S67" s="55">
        <f>IF(OR($A67="",$B67=""),"",IFERROR(($K67+$L67)/$E67*1000,0))</f>
        <v/>
      </c>
      <c r="T67" s="55">
        <f>IF(OR($A67="",$B67=""),"",MAX(0,MIN(100,100-($S67*'Settings'!$B$13)-($M67*'Settings'!$B$14))))</f>
        <v/>
      </c>
      <c r="U67" s="55">
        <f>IF(OR($A67="",$B67=""),"",MAX(0,MIN(100,IFERROR($Q67/'Settings'!$B$10*100,0))))</f>
        <v/>
      </c>
      <c r="V67" s="55">
        <f>IF(OR($A67="",$B67=""),"",MAX(0,MIN(100,IFERROR($P67/'Settings'!$B$11*100,0))))</f>
        <v/>
      </c>
      <c r="W67" s="55">
        <f>IF(OR($A67="",$B67=""),"",MAX(0,MIN(100,IFERROR($R67/'Settings'!$B$12*100,0))))</f>
        <v/>
      </c>
      <c r="X67" s="55">
        <f>IF(OR($A67="",$B67=""),"",MAX(0,MIN(100,100-($N67*'Settings'!$B$15))))</f>
        <v/>
      </c>
      <c r="Y67" s="55">
        <f>IF(OR($A67="",$B67=""),"",($T67*'Settings'!$B$4)+($U67*'Settings'!$B$5)+($V67*'Settings'!$B$6)+($W67*'Settings'!$B$7)+($X67*'Settings'!$B$8))</f>
        <v/>
      </c>
      <c r="Z67" s="19">
        <f>IF($Y67="","",IF($Y67&gt;='Settings'!$B$17,"Excellent",IF($Y67&gt;='Settings'!$B$18,"Good",IF($Y67&gt;='Settings'!$B$19,"Needs Improvement","Poor"))))</f>
        <v/>
      </c>
      <c r="AA67" s="57">
        <f>IF($Z67="","",IF($Z67="Excellent",'Settings'!$B$21,IF($Z67="Good",'Settings'!$B$22,0)))</f>
        <v/>
      </c>
      <c r="AB67" s="34">
        <f>IF(COUNTA($A67:$B67,$D67:$O67,$AC67:$AD67)=0,"",IF(OR($A67="",$B67=""),"Missing period/driver",IF($C67="Driver ID not found","Invalid driver ID",IF(COUNTIFS($A$5:$A$1000,$A67,$B$5:$B$1000,$B67)&gt;1,"Duplicate driver/period",IF(OR($E67&lt;=0,$F67&lt;=0,$G67&lt;=0,$I67&lt;=0),"Check required activity",IF($H67&gt;$G67,"On-time stops exceed total",IF($J67&gt;$I67,"Completed inspections exceed required",IF(OR($H67&lt;0,$J67&lt;0,$K67&lt;0,$L67&lt;0,$M67&lt;0,$N67&lt;0),"Negative count",IF($AC67="","Select review status",IF(AND($AC67="Coaching Scheduled",$AD67=""),"Add follow-up date","OK"))))))))))</f>
        <v/>
      </c>
      <c r="AC67" s="30" t="n"/>
      <c r="AD67" s="58" t="n"/>
    </row>
    <row r="68">
      <c r="A68" s="53" t="n"/>
      <c r="B68" s="26" t="n"/>
      <c r="C68" s="27">
        <f>IF(OR($A68="",$B68=""),"",IFERROR(VLOOKUP($B68,'Settings'!$D$4:$E$103,2,FALSE),"Driver ID not found"))</f>
        <v/>
      </c>
      <c r="D68" s="26" t="n"/>
      <c r="E68" s="28" t="n"/>
      <c r="F68" s="54" t="n"/>
      <c r="G68" s="28" t="n"/>
      <c r="H68" s="28" t="n"/>
      <c r="I68" s="28" t="n"/>
      <c r="J68" s="28" t="n"/>
      <c r="K68" s="28" t="n"/>
      <c r="L68" s="28" t="n"/>
      <c r="M68" s="28" t="n"/>
      <c r="N68" s="28" t="n"/>
      <c r="O68" s="30" t="n"/>
      <c r="P68" s="55">
        <f>IF(OR($A68="",$B68=""),"",IFERROR($E68/$F68,0))</f>
        <v/>
      </c>
      <c r="Q68" s="56">
        <f>IF(OR($A68="",$B68=""),"",IFERROR($H68/$G68,0))</f>
        <v/>
      </c>
      <c r="R68" s="56">
        <f>IF(OR($A68="",$B68=""),"",IFERROR($J68/$I68,0))</f>
        <v/>
      </c>
      <c r="S68" s="55">
        <f>IF(OR($A68="",$B68=""),"",IFERROR(($K68+$L68)/$E68*1000,0))</f>
        <v/>
      </c>
      <c r="T68" s="55">
        <f>IF(OR($A68="",$B68=""),"",MAX(0,MIN(100,100-($S68*'Settings'!$B$13)-($M68*'Settings'!$B$14))))</f>
        <v/>
      </c>
      <c r="U68" s="55">
        <f>IF(OR($A68="",$B68=""),"",MAX(0,MIN(100,IFERROR($Q68/'Settings'!$B$10*100,0))))</f>
        <v/>
      </c>
      <c r="V68" s="55">
        <f>IF(OR($A68="",$B68=""),"",MAX(0,MIN(100,IFERROR($P68/'Settings'!$B$11*100,0))))</f>
        <v/>
      </c>
      <c r="W68" s="55">
        <f>IF(OR($A68="",$B68=""),"",MAX(0,MIN(100,IFERROR($R68/'Settings'!$B$12*100,0))))</f>
        <v/>
      </c>
      <c r="X68" s="55">
        <f>IF(OR($A68="",$B68=""),"",MAX(0,MIN(100,100-($N68*'Settings'!$B$15))))</f>
        <v/>
      </c>
      <c r="Y68" s="55">
        <f>IF(OR($A68="",$B68=""),"",($T68*'Settings'!$B$4)+($U68*'Settings'!$B$5)+($V68*'Settings'!$B$6)+($W68*'Settings'!$B$7)+($X68*'Settings'!$B$8))</f>
        <v/>
      </c>
      <c r="Z68" s="19">
        <f>IF($Y68="","",IF($Y68&gt;='Settings'!$B$17,"Excellent",IF($Y68&gt;='Settings'!$B$18,"Good",IF($Y68&gt;='Settings'!$B$19,"Needs Improvement","Poor"))))</f>
        <v/>
      </c>
      <c r="AA68" s="57">
        <f>IF($Z68="","",IF($Z68="Excellent",'Settings'!$B$21,IF($Z68="Good",'Settings'!$B$22,0)))</f>
        <v/>
      </c>
      <c r="AB68" s="34">
        <f>IF(COUNTA($A68:$B68,$D68:$O68,$AC68:$AD68)=0,"",IF(OR($A68="",$B68=""),"Missing period/driver",IF($C68="Driver ID not found","Invalid driver ID",IF(COUNTIFS($A$5:$A$1000,$A68,$B$5:$B$1000,$B68)&gt;1,"Duplicate driver/period",IF(OR($E68&lt;=0,$F68&lt;=0,$G68&lt;=0,$I68&lt;=0),"Check required activity",IF($H68&gt;$G68,"On-time stops exceed total",IF($J68&gt;$I68,"Completed inspections exceed required",IF(OR($H68&lt;0,$J68&lt;0,$K68&lt;0,$L68&lt;0,$M68&lt;0,$N68&lt;0),"Negative count",IF($AC68="","Select review status",IF(AND($AC68="Coaching Scheduled",$AD68=""),"Add follow-up date","OK"))))))))))</f>
        <v/>
      </c>
      <c r="AC68" s="30" t="n"/>
      <c r="AD68" s="58" t="n"/>
    </row>
    <row r="69">
      <c r="A69" s="53" t="n"/>
      <c r="B69" s="26" t="n"/>
      <c r="C69" s="27">
        <f>IF(OR($A69="",$B69=""),"",IFERROR(VLOOKUP($B69,'Settings'!$D$4:$E$103,2,FALSE),"Driver ID not found"))</f>
        <v/>
      </c>
      <c r="D69" s="26" t="n"/>
      <c r="E69" s="28" t="n"/>
      <c r="F69" s="54" t="n"/>
      <c r="G69" s="28" t="n"/>
      <c r="H69" s="28" t="n"/>
      <c r="I69" s="28" t="n"/>
      <c r="J69" s="28" t="n"/>
      <c r="K69" s="28" t="n"/>
      <c r="L69" s="28" t="n"/>
      <c r="M69" s="28" t="n"/>
      <c r="N69" s="28" t="n"/>
      <c r="O69" s="30" t="n"/>
      <c r="P69" s="55">
        <f>IF(OR($A69="",$B69=""),"",IFERROR($E69/$F69,0))</f>
        <v/>
      </c>
      <c r="Q69" s="56">
        <f>IF(OR($A69="",$B69=""),"",IFERROR($H69/$G69,0))</f>
        <v/>
      </c>
      <c r="R69" s="56">
        <f>IF(OR($A69="",$B69=""),"",IFERROR($J69/$I69,0))</f>
        <v/>
      </c>
      <c r="S69" s="55">
        <f>IF(OR($A69="",$B69=""),"",IFERROR(($K69+$L69)/$E69*1000,0))</f>
        <v/>
      </c>
      <c r="T69" s="55">
        <f>IF(OR($A69="",$B69=""),"",MAX(0,MIN(100,100-($S69*'Settings'!$B$13)-($M69*'Settings'!$B$14))))</f>
        <v/>
      </c>
      <c r="U69" s="55">
        <f>IF(OR($A69="",$B69=""),"",MAX(0,MIN(100,IFERROR($Q69/'Settings'!$B$10*100,0))))</f>
        <v/>
      </c>
      <c r="V69" s="55">
        <f>IF(OR($A69="",$B69=""),"",MAX(0,MIN(100,IFERROR($P69/'Settings'!$B$11*100,0))))</f>
        <v/>
      </c>
      <c r="W69" s="55">
        <f>IF(OR($A69="",$B69=""),"",MAX(0,MIN(100,IFERROR($R69/'Settings'!$B$12*100,0))))</f>
        <v/>
      </c>
      <c r="X69" s="55">
        <f>IF(OR($A69="",$B69=""),"",MAX(0,MIN(100,100-($N69*'Settings'!$B$15))))</f>
        <v/>
      </c>
      <c r="Y69" s="55">
        <f>IF(OR($A69="",$B69=""),"",($T69*'Settings'!$B$4)+($U69*'Settings'!$B$5)+($V69*'Settings'!$B$6)+($W69*'Settings'!$B$7)+($X69*'Settings'!$B$8))</f>
        <v/>
      </c>
      <c r="Z69" s="19">
        <f>IF($Y69="","",IF($Y69&gt;='Settings'!$B$17,"Excellent",IF($Y69&gt;='Settings'!$B$18,"Good",IF($Y69&gt;='Settings'!$B$19,"Needs Improvement","Poor"))))</f>
        <v/>
      </c>
      <c r="AA69" s="57">
        <f>IF($Z69="","",IF($Z69="Excellent",'Settings'!$B$21,IF($Z69="Good",'Settings'!$B$22,0)))</f>
        <v/>
      </c>
      <c r="AB69" s="34">
        <f>IF(COUNTA($A69:$B69,$D69:$O69,$AC69:$AD69)=0,"",IF(OR($A69="",$B69=""),"Missing period/driver",IF($C69="Driver ID not found","Invalid driver ID",IF(COUNTIFS($A$5:$A$1000,$A69,$B$5:$B$1000,$B69)&gt;1,"Duplicate driver/period",IF(OR($E69&lt;=0,$F69&lt;=0,$G69&lt;=0,$I69&lt;=0),"Check required activity",IF($H69&gt;$G69,"On-time stops exceed total",IF($J69&gt;$I69,"Completed inspections exceed required",IF(OR($H69&lt;0,$J69&lt;0,$K69&lt;0,$L69&lt;0,$M69&lt;0,$N69&lt;0),"Negative count",IF($AC69="","Select review status",IF(AND($AC69="Coaching Scheduled",$AD69=""),"Add follow-up date","OK"))))))))))</f>
        <v/>
      </c>
      <c r="AC69" s="30" t="n"/>
      <c r="AD69" s="58" t="n"/>
    </row>
    <row r="70">
      <c r="A70" s="53" t="n"/>
      <c r="B70" s="26" t="n"/>
      <c r="C70" s="27">
        <f>IF(OR($A70="",$B70=""),"",IFERROR(VLOOKUP($B70,'Settings'!$D$4:$E$103,2,FALSE),"Driver ID not found"))</f>
        <v/>
      </c>
      <c r="D70" s="26" t="n"/>
      <c r="E70" s="28" t="n"/>
      <c r="F70" s="54" t="n"/>
      <c r="G70" s="28" t="n"/>
      <c r="H70" s="28" t="n"/>
      <c r="I70" s="28" t="n"/>
      <c r="J70" s="28" t="n"/>
      <c r="K70" s="28" t="n"/>
      <c r="L70" s="28" t="n"/>
      <c r="M70" s="28" t="n"/>
      <c r="N70" s="28" t="n"/>
      <c r="O70" s="30" t="n"/>
      <c r="P70" s="55">
        <f>IF(OR($A70="",$B70=""),"",IFERROR($E70/$F70,0))</f>
        <v/>
      </c>
      <c r="Q70" s="56">
        <f>IF(OR($A70="",$B70=""),"",IFERROR($H70/$G70,0))</f>
        <v/>
      </c>
      <c r="R70" s="56">
        <f>IF(OR($A70="",$B70=""),"",IFERROR($J70/$I70,0))</f>
        <v/>
      </c>
      <c r="S70" s="55">
        <f>IF(OR($A70="",$B70=""),"",IFERROR(($K70+$L70)/$E70*1000,0))</f>
        <v/>
      </c>
      <c r="T70" s="55">
        <f>IF(OR($A70="",$B70=""),"",MAX(0,MIN(100,100-($S70*'Settings'!$B$13)-($M70*'Settings'!$B$14))))</f>
        <v/>
      </c>
      <c r="U70" s="55">
        <f>IF(OR($A70="",$B70=""),"",MAX(0,MIN(100,IFERROR($Q70/'Settings'!$B$10*100,0))))</f>
        <v/>
      </c>
      <c r="V70" s="55">
        <f>IF(OR($A70="",$B70=""),"",MAX(0,MIN(100,IFERROR($P70/'Settings'!$B$11*100,0))))</f>
        <v/>
      </c>
      <c r="W70" s="55">
        <f>IF(OR($A70="",$B70=""),"",MAX(0,MIN(100,IFERROR($R70/'Settings'!$B$12*100,0))))</f>
        <v/>
      </c>
      <c r="X70" s="55">
        <f>IF(OR($A70="",$B70=""),"",MAX(0,MIN(100,100-($N70*'Settings'!$B$15))))</f>
        <v/>
      </c>
      <c r="Y70" s="55">
        <f>IF(OR($A70="",$B70=""),"",($T70*'Settings'!$B$4)+($U70*'Settings'!$B$5)+($V70*'Settings'!$B$6)+($W70*'Settings'!$B$7)+($X70*'Settings'!$B$8))</f>
        <v/>
      </c>
      <c r="Z70" s="19">
        <f>IF($Y70="","",IF($Y70&gt;='Settings'!$B$17,"Excellent",IF($Y70&gt;='Settings'!$B$18,"Good",IF($Y70&gt;='Settings'!$B$19,"Needs Improvement","Poor"))))</f>
        <v/>
      </c>
      <c r="AA70" s="57">
        <f>IF($Z70="","",IF($Z70="Excellent",'Settings'!$B$21,IF($Z70="Good",'Settings'!$B$22,0)))</f>
        <v/>
      </c>
      <c r="AB70" s="34">
        <f>IF(COUNTA($A70:$B70,$D70:$O70,$AC70:$AD70)=0,"",IF(OR($A70="",$B70=""),"Missing period/driver",IF($C70="Driver ID not found","Invalid driver ID",IF(COUNTIFS($A$5:$A$1000,$A70,$B$5:$B$1000,$B70)&gt;1,"Duplicate driver/period",IF(OR($E70&lt;=0,$F70&lt;=0,$G70&lt;=0,$I70&lt;=0),"Check required activity",IF($H70&gt;$G70,"On-time stops exceed total",IF($J70&gt;$I70,"Completed inspections exceed required",IF(OR($H70&lt;0,$J70&lt;0,$K70&lt;0,$L70&lt;0,$M70&lt;0,$N70&lt;0),"Negative count",IF($AC70="","Select review status",IF(AND($AC70="Coaching Scheduled",$AD70=""),"Add follow-up date","OK"))))))))))</f>
        <v/>
      </c>
      <c r="AC70" s="30" t="n"/>
      <c r="AD70" s="58" t="n"/>
    </row>
    <row r="71">
      <c r="A71" s="53" t="n"/>
      <c r="B71" s="26" t="n"/>
      <c r="C71" s="27">
        <f>IF(OR($A71="",$B71=""),"",IFERROR(VLOOKUP($B71,'Settings'!$D$4:$E$103,2,FALSE),"Driver ID not found"))</f>
        <v/>
      </c>
      <c r="D71" s="26" t="n"/>
      <c r="E71" s="28" t="n"/>
      <c r="F71" s="54" t="n"/>
      <c r="G71" s="28" t="n"/>
      <c r="H71" s="28" t="n"/>
      <c r="I71" s="28" t="n"/>
      <c r="J71" s="28" t="n"/>
      <c r="K71" s="28" t="n"/>
      <c r="L71" s="28" t="n"/>
      <c r="M71" s="28" t="n"/>
      <c r="N71" s="28" t="n"/>
      <c r="O71" s="30" t="n"/>
      <c r="P71" s="55">
        <f>IF(OR($A71="",$B71=""),"",IFERROR($E71/$F71,0))</f>
        <v/>
      </c>
      <c r="Q71" s="56">
        <f>IF(OR($A71="",$B71=""),"",IFERROR($H71/$G71,0))</f>
        <v/>
      </c>
      <c r="R71" s="56">
        <f>IF(OR($A71="",$B71=""),"",IFERROR($J71/$I71,0))</f>
        <v/>
      </c>
      <c r="S71" s="55">
        <f>IF(OR($A71="",$B71=""),"",IFERROR(($K71+$L71)/$E71*1000,0))</f>
        <v/>
      </c>
      <c r="T71" s="55">
        <f>IF(OR($A71="",$B71=""),"",MAX(0,MIN(100,100-($S71*'Settings'!$B$13)-($M71*'Settings'!$B$14))))</f>
        <v/>
      </c>
      <c r="U71" s="55">
        <f>IF(OR($A71="",$B71=""),"",MAX(0,MIN(100,IFERROR($Q71/'Settings'!$B$10*100,0))))</f>
        <v/>
      </c>
      <c r="V71" s="55">
        <f>IF(OR($A71="",$B71=""),"",MAX(0,MIN(100,IFERROR($P71/'Settings'!$B$11*100,0))))</f>
        <v/>
      </c>
      <c r="W71" s="55">
        <f>IF(OR($A71="",$B71=""),"",MAX(0,MIN(100,IFERROR($R71/'Settings'!$B$12*100,0))))</f>
        <v/>
      </c>
      <c r="X71" s="55">
        <f>IF(OR($A71="",$B71=""),"",MAX(0,MIN(100,100-($N71*'Settings'!$B$15))))</f>
        <v/>
      </c>
      <c r="Y71" s="55">
        <f>IF(OR($A71="",$B71=""),"",($T71*'Settings'!$B$4)+($U71*'Settings'!$B$5)+($V71*'Settings'!$B$6)+($W71*'Settings'!$B$7)+($X71*'Settings'!$B$8))</f>
        <v/>
      </c>
      <c r="Z71" s="19">
        <f>IF($Y71="","",IF($Y71&gt;='Settings'!$B$17,"Excellent",IF($Y71&gt;='Settings'!$B$18,"Good",IF($Y71&gt;='Settings'!$B$19,"Needs Improvement","Poor"))))</f>
        <v/>
      </c>
      <c r="AA71" s="57">
        <f>IF($Z71="","",IF($Z71="Excellent",'Settings'!$B$21,IF($Z71="Good",'Settings'!$B$22,0)))</f>
        <v/>
      </c>
      <c r="AB71" s="34">
        <f>IF(COUNTA($A71:$B71,$D71:$O71,$AC71:$AD71)=0,"",IF(OR($A71="",$B71=""),"Missing period/driver",IF($C71="Driver ID not found","Invalid driver ID",IF(COUNTIFS($A$5:$A$1000,$A71,$B$5:$B$1000,$B71)&gt;1,"Duplicate driver/period",IF(OR($E71&lt;=0,$F71&lt;=0,$G71&lt;=0,$I71&lt;=0),"Check required activity",IF($H71&gt;$G71,"On-time stops exceed total",IF($J71&gt;$I71,"Completed inspections exceed required",IF(OR($H71&lt;0,$J71&lt;0,$K71&lt;0,$L71&lt;0,$M71&lt;0,$N71&lt;0),"Negative count",IF($AC71="","Select review status",IF(AND($AC71="Coaching Scheduled",$AD71=""),"Add follow-up date","OK"))))))))))</f>
        <v/>
      </c>
      <c r="AC71" s="30" t="n"/>
      <c r="AD71" s="58" t="n"/>
    </row>
    <row r="72">
      <c r="A72" s="53" t="n"/>
      <c r="B72" s="26" t="n"/>
      <c r="C72" s="27">
        <f>IF(OR($A72="",$B72=""),"",IFERROR(VLOOKUP($B72,'Settings'!$D$4:$E$103,2,FALSE),"Driver ID not found"))</f>
        <v/>
      </c>
      <c r="D72" s="26" t="n"/>
      <c r="E72" s="28" t="n"/>
      <c r="F72" s="54" t="n"/>
      <c r="G72" s="28" t="n"/>
      <c r="H72" s="28" t="n"/>
      <c r="I72" s="28" t="n"/>
      <c r="J72" s="28" t="n"/>
      <c r="K72" s="28" t="n"/>
      <c r="L72" s="28" t="n"/>
      <c r="M72" s="28" t="n"/>
      <c r="N72" s="28" t="n"/>
      <c r="O72" s="30" t="n"/>
      <c r="P72" s="55">
        <f>IF(OR($A72="",$B72=""),"",IFERROR($E72/$F72,0))</f>
        <v/>
      </c>
      <c r="Q72" s="56">
        <f>IF(OR($A72="",$B72=""),"",IFERROR($H72/$G72,0))</f>
        <v/>
      </c>
      <c r="R72" s="56">
        <f>IF(OR($A72="",$B72=""),"",IFERROR($J72/$I72,0))</f>
        <v/>
      </c>
      <c r="S72" s="55">
        <f>IF(OR($A72="",$B72=""),"",IFERROR(($K72+$L72)/$E72*1000,0))</f>
        <v/>
      </c>
      <c r="T72" s="55">
        <f>IF(OR($A72="",$B72=""),"",MAX(0,MIN(100,100-($S72*'Settings'!$B$13)-($M72*'Settings'!$B$14))))</f>
        <v/>
      </c>
      <c r="U72" s="55">
        <f>IF(OR($A72="",$B72=""),"",MAX(0,MIN(100,IFERROR($Q72/'Settings'!$B$10*100,0))))</f>
        <v/>
      </c>
      <c r="V72" s="55">
        <f>IF(OR($A72="",$B72=""),"",MAX(0,MIN(100,IFERROR($P72/'Settings'!$B$11*100,0))))</f>
        <v/>
      </c>
      <c r="W72" s="55">
        <f>IF(OR($A72="",$B72=""),"",MAX(0,MIN(100,IFERROR($R72/'Settings'!$B$12*100,0))))</f>
        <v/>
      </c>
      <c r="X72" s="55">
        <f>IF(OR($A72="",$B72=""),"",MAX(0,MIN(100,100-($N72*'Settings'!$B$15))))</f>
        <v/>
      </c>
      <c r="Y72" s="55">
        <f>IF(OR($A72="",$B72=""),"",($T72*'Settings'!$B$4)+($U72*'Settings'!$B$5)+($V72*'Settings'!$B$6)+($W72*'Settings'!$B$7)+($X72*'Settings'!$B$8))</f>
        <v/>
      </c>
      <c r="Z72" s="19">
        <f>IF($Y72="","",IF($Y72&gt;='Settings'!$B$17,"Excellent",IF($Y72&gt;='Settings'!$B$18,"Good",IF($Y72&gt;='Settings'!$B$19,"Needs Improvement","Poor"))))</f>
        <v/>
      </c>
      <c r="AA72" s="57">
        <f>IF($Z72="","",IF($Z72="Excellent",'Settings'!$B$21,IF($Z72="Good",'Settings'!$B$22,0)))</f>
        <v/>
      </c>
      <c r="AB72" s="34">
        <f>IF(COUNTA($A72:$B72,$D72:$O72,$AC72:$AD72)=0,"",IF(OR($A72="",$B72=""),"Missing period/driver",IF($C72="Driver ID not found","Invalid driver ID",IF(COUNTIFS($A$5:$A$1000,$A72,$B$5:$B$1000,$B72)&gt;1,"Duplicate driver/period",IF(OR($E72&lt;=0,$F72&lt;=0,$G72&lt;=0,$I72&lt;=0),"Check required activity",IF($H72&gt;$G72,"On-time stops exceed total",IF($J72&gt;$I72,"Completed inspections exceed required",IF(OR($H72&lt;0,$J72&lt;0,$K72&lt;0,$L72&lt;0,$M72&lt;0,$N72&lt;0),"Negative count",IF($AC72="","Select review status",IF(AND($AC72="Coaching Scheduled",$AD72=""),"Add follow-up date","OK"))))))))))</f>
        <v/>
      </c>
      <c r="AC72" s="30" t="n"/>
      <c r="AD72" s="58" t="n"/>
    </row>
    <row r="73">
      <c r="A73" s="53" t="n"/>
      <c r="B73" s="26" t="n"/>
      <c r="C73" s="27">
        <f>IF(OR($A73="",$B73=""),"",IFERROR(VLOOKUP($B73,'Settings'!$D$4:$E$103,2,FALSE),"Driver ID not found"))</f>
        <v/>
      </c>
      <c r="D73" s="26" t="n"/>
      <c r="E73" s="28" t="n"/>
      <c r="F73" s="54" t="n"/>
      <c r="G73" s="28" t="n"/>
      <c r="H73" s="28" t="n"/>
      <c r="I73" s="28" t="n"/>
      <c r="J73" s="28" t="n"/>
      <c r="K73" s="28" t="n"/>
      <c r="L73" s="28" t="n"/>
      <c r="M73" s="28" t="n"/>
      <c r="N73" s="28" t="n"/>
      <c r="O73" s="30" t="n"/>
      <c r="P73" s="55">
        <f>IF(OR($A73="",$B73=""),"",IFERROR($E73/$F73,0))</f>
        <v/>
      </c>
      <c r="Q73" s="56">
        <f>IF(OR($A73="",$B73=""),"",IFERROR($H73/$G73,0))</f>
        <v/>
      </c>
      <c r="R73" s="56">
        <f>IF(OR($A73="",$B73=""),"",IFERROR($J73/$I73,0))</f>
        <v/>
      </c>
      <c r="S73" s="55">
        <f>IF(OR($A73="",$B73=""),"",IFERROR(($K73+$L73)/$E73*1000,0))</f>
        <v/>
      </c>
      <c r="T73" s="55">
        <f>IF(OR($A73="",$B73=""),"",MAX(0,MIN(100,100-($S73*'Settings'!$B$13)-($M73*'Settings'!$B$14))))</f>
        <v/>
      </c>
      <c r="U73" s="55">
        <f>IF(OR($A73="",$B73=""),"",MAX(0,MIN(100,IFERROR($Q73/'Settings'!$B$10*100,0))))</f>
        <v/>
      </c>
      <c r="V73" s="55">
        <f>IF(OR($A73="",$B73=""),"",MAX(0,MIN(100,IFERROR($P73/'Settings'!$B$11*100,0))))</f>
        <v/>
      </c>
      <c r="W73" s="55">
        <f>IF(OR($A73="",$B73=""),"",MAX(0,MIN(100,IFERROR($R73/'Settings'!$B$12*100,0))))</f>
        <v/>
      </c>
      <c r="X73" s="55">
        <f>IF(OR($A73="",$B73=""),"",MAX(0,MIN(100,100-($N73*'Settings'!$B$15))))</f>
        <v/>
      </c>
      <c r="Y73" s="55">
        <f>IF(OR($A73="",$B73=""),"",($T73*'Settings'!$B$4)+($U73*'Settings'!$B$5)+($V73*'Settings'!$B$6)+($W73*'Settings'!$B$7)+($X73*'Settings'!$B$8))</f>
        <v/>
      </c>
      <c r="Z73" s="19">
        <f>IF($Y73="","",IF($Y73&gt;='Settings'!$B$17,"Excellent",IF($Y73&gt;='Settings'!$B$18,"Good",IF($Y73&gt;='Settings'!$B$19,"Needs Improvement","Poor"))))</f>
        <v/>
      </c>
      <c r="AA73" s="57">
        <f>IF($Z73="","",IF($Z73="Excellent",'Settings'!$B$21,IF($Z73="Good",'Settings'!$B$22,0)))</f>
        <v/>
      </c>
      <c r="AB73" s="34">
        <f>IF(COUNTA($A73:$B73,$D73:$O73,$AC73:$AD73)=0,"",IF(OR($A73="",$B73=""),"Missing period/driver",IF($C73="Driver ID not found","Invalid driver ID",IF(COUNTIFS($A$5:$A$1000,$A73,$B$5:$B$1000,$B73)&gt;1,"Duplicate driver/period",IF(OR($E73&lt;=0,$F73&lt;=0,$G73&lt;=0,$I73&lt;=0),"Check required activity",IF($H73&gt;$G73,"On-time stops exceed total",IF($J73&gt;$I73,"Completed inspections exceed required",IF(OR($H73&lt;0,$J73&lt;0,$K73&lt;0,$L73&lt;0,$M73&lt;0,$N73&lt;0),"Negative count",IF($AC73="","Select review status",IF(AND($AC73="Coaching Scheduled",$AD73=""),"Add follow-up date","OK"))))))))))</f>
        <v/>
      </c>
      <c r="AC73" s="30" t="n"/>
      <c r="AD73" s="58" t="n"/>
    </row>
    <row r="74">
      <c r="A74" s="53" t="n"/>
      <c r="B74" s="26" t="n"/>
      <c r="C74" s="27">
        <f>IF(OR($A74="",$B74=""),"",IFERROR(VLOOKUP($B74,'Settings'!$D$4:$E$103,2,FALSE),"Driver ID not found"))</f>
        <v/>
      </c>
      <c r="D74" s="26" t="n"/>
      <c r="E74" s="28" t="n"/>
      <c r="F74" s="54" t="n"/>
      <c r="G74" s="28" t="n"/>
      <c r="H74" s="28" t="n"/>
      <c r="I74" s="28" t="n"/>
      <c r="J74" s="28" t="n"/>
      <c r="K74" s="28" t="n"/>
      <c r="L74" s="28" t="n"/>
      <c r="M74" s="28" t="n"/>
      <c r="N74" s="28" t="n"/>
      <c r="O74" s="30" t="n"/>
      <c r="P74" s="55">
        <f>IF(OR($A74="",$B74=""),"",IFERROR($E74/$F74,0))</f>
        <v/>
      </c>
      <c r="Q74" s="56">
        <f>IF(OR($A74="",$B74=""),"",IFERROR($H74/$G74,0))</f>
        <v/>
      </c>
      <c r="R74" s="56">
        <f>IF(OR($A74="",$B74=""),"",IFERROR($J74/$I74,0))</f>
        <v/>
      </c>
      <c r="S74" s="55">
        <f>IF(OR($A74="",$B74=""),"",IFERROR(($K74+$L74)/$E74*1000,0))</f>
        <v/>
      </c>
      <c r="T74" s="55">
        <f>IF(OR($A74="",$B74=""),"",MAX(0,MIN(100,100-($S74*'Settings'!$B$13)-($M74*'Settings'!$B$14))))</f>
        <v/>
      </c>
      <c r="U74" s="55">
        <f>IF(OR($A74="",$B74=""),"",MAX(0,MIN(100,IFERROR($Q74/'Settings'!$B$10*100,0))))</f>
        <v/>
      </c>
      <c r="V74" s="55">
        <f>IF(OR($A74="",$B74=""),"",MAX(0,MIN(100,IFERROR($P74/'Settings'!$B$11*100,0))))</f>
        <v/>
      </c>
      <c r="W74" s="55">
        <f>IF(OR($A74="",$B74=""),"",MAX(0,MIN(100,IFERROR($R74/'Settings'!$B$12*100,0))))</f>
        <v/>
      </c>
      <c r="X74" s="55">
        <f>IF(OR($A74="",$B74=""),"",MAX(0,MIN(100,100-($N74*'Settings'!$B$15))))</f>
        <v/>
      </c>
      <c r="Y74" s="55">
        <f>IF(OR($A74="",$B74=""),"",($T74*'Settings'!$B$4)+($U74*'Settings'!$B$5)+($V74*'Settings'!$B$6)+($W74*'Settings'!$B$7)+($X74*'Settings'!$B$8))</f>
        <v/>
      </c>
      <c r="Z74" s="19">
        <f>IF($Y74="","",IF($Y74&gt;='Settings'!$B$17,"Excellent",IF($Y74&gt;='Settings'!$B$18,"Good",IF($Y74&gt;='Settings'!$B$19,"Needs Improvement","Poor"))))</f>
        <v/>
      </c>
      <c r="AA74" s="57">
        <f>IF($Z74="","",IF($Z74="Excellent",'Settings'!$B$21,IF($Z74="Good",'Settings'!$B$22,0)))</f>
        <v/>
      </c>
      <c r="AB74" s="34">
        <f>IF(COUNTA($A74:$B74,$D74:$O74,$AC74:$AD74)=0,"",IF(OR($A74="",$B74=""),"Missing period/driver",IF($C74="Driver ID not found","Invalid driver ID",IF(COUNTIFS($A$5:$A$1000,$A74,$B$5:$B$1000,$B74)&gt;1,"Duplicate driver/period",IF(OR($E74&lt;=0,$F74&lt;=0,$G74&lt;=0,$I74&lt;=0),"Check required activity",IF($H74&gt;$G74,"On-time stops exceed total",IF($J74&gt;$I74,"Completed inspections exceed required",IF(OR($H74&lt;0,$J74&lt;0,$K74&lt;0,$L74&lt;0,$M74&lt;0,$N74&lt;0),"Negative count",IF($AC74="","Select review status",IF(AND($AC74="Coaching Scheduled",$AD74=""),"Add follow-up date","OK"))))))))))</f>
        <v/>
      </c>
      <c r="AC74" s="30" t="n"/>
      <c r="AD74" s="58" t="n"/>
    </row>
    <row r="75">
      <c r="A75" s="53" t="n"/>
      <c r="B75" s="26" t="n"/>
      <c r="C75" s="27">
        <f>IF(OR($A75="",$B75=""),"",IFERROR(VLOOKUP($B75,'Settings'!$D$4:$E$103,2,FALSE),"Driver ID not found"))</f>
        <v/>
      </c>
      <c r="D75" s="26" t="n"/>
      <c r="E75" s="28" t="n"/>
      <c r="F75" s="54" t="n"/>
      <c r="G75" s="28" t="n"/>
      <c r="H75" s="28" t="n"/>
      <c r="I75" s="28" t="n"/>
      <c r="J75" s="28" t="n"/>
      <c r="K75" s="28" t="n"/>
      <c r="L75" s="28" t="n"/>
      <c r="M75" s="28" t="n"/>
      <c r="N75" s="28" t="n"/>
      <c r="O75" s="30" t="n"/>
      <c r="P75" s="55">
        <f>IF(OR($A75="",$B75=""),"",IFERROR($E75/$F75,0))</f>
        <v/>
      </c>
      <c r="Q75" s="56">
        <f>IF(OR($A75="",$B75=""),"",IFERROR($H75/$G75,0))</f>
        <v/>
      </c>
      <c r="R75" s="56">
        <f>IF(OR($A75="",$B75=""),"",IFERROR($J75/$I75,0))</f>
        <v/>
      </c>
      <c r="S75" s="55">
        <f>IF(OR($A75="",$B75=""),"",IFERROR(($K75+$L75)/$E75*1000,0))</f>
        <v/>
      </c>
      <c r="T75" s="55">
        <f>IF(OR($A75="",$B75=""),"",MAX(0,MIN(100,100-($S75*'Settings'!$B$13)-($M75*'Settings'!$B$14))))</f>
        <v/>
      </c>
      <c r="U75" s="55">
        <f>IF(OR($A75="",$B75=""),"",MAX(0,MIN(100,IFERROR($Q75/'Settings'!$B$10*100,0))))</f>
        <v/>
      </c>
      <c r="V75" s="55">
        <f>IF(OR($A75="",$B75=""),"",MAX(0,MIN(100,IFERROR($P75/'Settings'!$B$11*100,0))))</f>
        <v/>
      </c>
      <c r="W75" s="55">
        <f>IF(OR($A75="",$B75=""),"",MAX(0,MIN(100,IFERROR($R75/'Settings'!$B$12*100,0))))</f>
        <v/>
      </c>
      <c r="X75" s="55">
        <f>IF(OR($A75="",$B75=""),"",MAX(0,MIN(100,100-($N75*'Settings'!$B$15))))</f>
        <v/>
      </c>
      <c r="Y75" s="55">
        <f>IF(OR($A75="",$B75=""),"",($T75*'Settings'!$B$4)+($U75*'Settings'!$B$5)+($V75*'Settings'!$B$6)+($W75*'Settings'!$B$7)+($X75*'Settings'!$B$8))</f>
        <v/>
      </c>
      <c r="Z75" s="19">
        <f>IF($Y75="","",IF($Y75&gt;='Settings'!$B$17,"Excellent",IF($Y75&gt;='Settings'!$B$18,"Good",IF($Y75&gt;='Settings'!$B$19,"Needs Improvement","Poor"))))</f>
        <v/>
      </c>
      <c r="AA75" s="57">
        <f>IF($Z75="","",IF($Z75="Excellent",'Settings'!$B$21,IF($Z75="Good",'Settings'!$B$22,0)))</f>
        <v/>
      </c>
      <c r="AB75" s="34">
        <f>IF(COUNTA($A75:$B75,$D75:$O75,$AC75:$AD75)=0,"",IF(OR($A75="",$B75=""),"Missing period/driver",IF($C75="Driver ID not found","Invalid driver ID",IF(COUNTIFS($A$5:$A$1000,$A75,$B$5:$B$1000,$B75)&gt;1,"Duplicate driver/period",IF(OR($E75&lt;=0,$F75&lt;=0,$G75&lt;=0,$I75&lt;=0),"Check required activity",IF($H75&gt;$G75,"On-time stops exceed total",IF($J75&gt;$I75,"Completed inspections exceed required",IF(OR($H75&lt;0,$J75&lt;0,$K75&lt;0,$L75&lt;0,$M75&lt;0,$N75&lt;0),"Negative count",IF($AC75="","Select review status",IF(AND($AC75="Coaching Scheduled",$AD75=""),"Add follow-up date","OK"))))))))))</f>
        <v/>
      </c>
      <c r="AC75" s="30" t="n"/>
      <c r="AD75" s="58" t="n"/>
    </row>
    <row r="76">
      <c r="A76" s="53" t="n"/>
      <c r="B76" s="26" t="n"/>
      <c r="C76" s="27">
        <f>IF(OR($A76="",$B76=""),"",IFERROR(VLOOKUP($B76,'Settings'!$D$4:$E$103,2,FALSE),"Driver ID not found"))</f>
        <v/>
      </c>
      <c r="D76" s="26" t="n"/>
      <c r="E76" s="28" t="n"/>
      <c r="F76" s="54" t="n"/>
      <c r="G76" s="28" t="n"/>
      <c r="H76" s="28" t="n"/>
      <c r="I76" s="28" t="n"/>
      <c r="J76" s="28" t="n"/>
      <c r="K76" s="28" t="n"/>
      <c r="L76" s="28" t="n"/>
      <c r="M76" s="28" t="n"/>
      <c r="N76" s="28" t="n"/>
      <c r="O76" s="30" t="n"/>
      <c r="P76" s="55">
        <f>IF(OR($A76="",$B76=""),"",IFERROR($E76/$F76,0))</f>
        <v/>
      </c>
      <c r="Q76" s="56">
        <f>IF(OR($A76="",$B76=""),"",IFERROR($H76/$G76,0))</f>
        <v/>
      </c>
      <c r="R76" s="56">
        <f>IF(OR($A76="",$B76=""),"",IFERROR($J76/$I76,0))</f>
        <v/>
      </c>
      <c r="S76" s="55">
        <f>IF(OR($A76="",$B76=""),"",IFERROR(($K76+$L76)/$E76*1000,0))</f>
        <v/>
      </c>
      <c r="T76" s="55">
        <f>IF(OR($A76="",$B76=""),"",MAX(0,MIN(100,100-($S76*'Settings'!$B$13)-($M76*'Settings'!$B$14))))</f>
        <v/>
      </c>
      <c r="U76" s="55">
        <f>IF(OR($A76="",$B76=""),"",MAX(0,MIN(100,IFERROR($Q76/'Settings'!$B$10*100,0))))</f>
        <v/>
      </c>
      <c r="V76" s="55">
        <f>IF(OR($A76="",$B76=""),"",MAX(0,MIN(100,IFERROR($P76/'Settings'!$B$11*100,0))))</f>
        <v/>
      </c>
      <c r="W76" s="55">
        <f>IF(OR($A76="",$B76=""),"",MAX(0,MIN(100,IFERROR($R76/'Settings'!$B$12*100,0))))</f>
        <v/>
      </c>
      <c r="X76" s="55">
        <f>IF(OR($A76="",$B76=""),"",MAX(0,MIN(100,100-($N76*'Settings'!$B$15))))</f>
        <v/>
      </c>
      <c r="Y76" s="55">
        <f>IF(OR($A76="",$B76=""),"",($T76*'Settings'!$B$4)+($U76*'Settings'!$B$5)+($V76*'Settings'!$B$6)+($W76*'Settings'!$B$7)+($X76*'Settings'!$B$8))</f>
        <v/>
      </c>
      <c r="Z76" s="19">
        <f>IF($Y76="","",IF($Y76&gt;='Settings'!$B$17,"Excellent",IF($Y76&gt;='Settings'!$B$18,"Good",IF($Y76&gt;='Settings'!$B$19,"Needs Improvement","Poor"))))</f>
        <v/>
      </c>
      <c r="AA76" s="57">
        <f>IF($Z76="","",IF($Z76="Excellent",'Settings'!$B$21,IF($Z76="Good",'Settings'!$B$22,0)))</f>
        <v/>
      </c>
      <c r="AB76" s="34">
        <f>IF(COUNTA($A76:$B76,$D76:$O76,$AC76:$AD76)=0,"",IF(OR($A76="",$B76=""),"Missing period/driver",IF($C76="Driver ID not found","Invalid driver ID",IF(COUNTIFS($A$5:$A$1000,$A76,$B$5:$B$1000,$B76)&gt;1,"Duplicate driver/period",IF(OR($E76&lt;=0,$F76&lt;=0,$G76&lt;=0,$I76&lt;=0),"Check required activity",IF($H76&gt;$G76,"On-time stops exceed total",IF($J76&gt;$I76,"Completed inspections exceed required",IF(OR($H76&lt;0,$J76&lt;0,$K76&lt;0,$L76&lt;0,$M76&lt;0,$N76&lt;0),"Negative count",IF($AC76="","Select review status",IF(AND($AC76="Coaching Scheduled",$AD76=""),"Add follow-up date","OK"))))))))))</f>
        <v/>
      </c>
      <c r="AC76" s="30" t="n"/>
      <c r="AD76" s="58" t="n"/>
    </row>
    <row r="77">
      <c r="A77" s="53" t="n"/>
      <c r="B77" s="26" t="n"/>
      <c r="C77" s="27">
        <f>IF(OR($A77="",$B77=""),"",IFERROR(VLOOKUP($B77,'Settings'!$D$4:$E$103,2,FALSE),"Driver ID not found"))</f>
        <v/>
      </c>
      <c r="D77" s="26" t="n"/>
      <c r="E77" s="28" t="n"/>
      <c r="F77" s="54" t="n"/>
      <c r="G77" s="28" t="n"/>
      <c r="H77" s="28" t="n"/>
      <c r="I77" s="28" t="n"/>
      <c r="J77" s="28" t="n"/>
      <c r="K77" s="28" t="n"/>
      <c r="L77" s="28" t="n"/>
      <c r="M77" s="28" t="n"/>
      <c r="N77" s="28" t="n"/>
      <c r="O77" s="30" t="n"/>
      <c r="P77" s="55">
        <f>IF(OR($A77="",$B77=""),"",IFERROR($E77/$F77,0))</f>
        <v/>
      </c>
      <c r="Q77" s="56">
        <f>IF(OR($A77="",$B77=""),"",IFERROR($H77/$G77,0))</f>
        <v/>
      </c>
      <c r="R77" s="56">
        <f>IF(OR($A77="",$B77=""),"",IFERROR($J77/$I77,0))</f>
        <v/>
      </c>
      <c r="S77" s="55">
        <f>IF(OR($A77="",$B77=""),"",IFERROR(($K77+$L77)/$E77*1000,0))</f>
        <v/>
      </c>
      <c r="T77" s="55">
        <f>IF(OR($A77="",$B77=""),"",MAX(0,MIN(100,100-($S77*'Settings'!$B$13)-($M77*'Settings'!$B$14))))</f>
        <v/>
      </c>
      <c r="U77" s="55">
        <f>IF(OR($A77="",$B77=""),"",MAX(0,MIN(100,IFERROR($Q77/'Settings'!$B$10*100,0))))</f>
        <v/>
      </c>
      <c r="V77" s="55">
        <f>IF(OR($A77="",$B77=""),"",MAX(0,MIN(100,IFERROR($P77/'Settings'!$B$11*100,0))))</f>
        <v/>
      </c>
      <c r="W77" s="55">
        <f>IF(OR($A77="",$B77=""),"",MAX(0,MIN(100,IFERROR($R77/'Settings'!$B$12*100,0))))</f>
        <v/>
      </c>
      <c r="X77" s="55">
        <f>IF(OR($A77="",$B77=""),"",MAX(0,MIN(100,100-($N77*'Settings'!$B$15))))</f>
        <v/>
      </c>
      <c r="Y77" s="55">
        <f>IF(OR($A77="",$B77=""),"",($T77*'Settings'!$B$4)+($U77*'Settings'!$B$5)+($V77*'Settings'!$B$6)+($W77*'Settings'!$B$7)+($X77*'Settings'!$B$8))</f>
        <v/>
      </c>
      <c r="Z77" s="19">
        <f>IF($Y77="","",IF($Y77&gt;='Settings'!$B$17,"Excellent",IF($Y77&gt;='Settings'!$B$18,"Good",IF($Y77&gt;='Settings'!$B$19,"Needs Improvement","Poor"))))</f>
        <v/>
      </c>
      <c r="AA77" s="57">
        <f>IF($Z77="","",IF($Z77="Excellent",'Settings'!$B$21,IF($Z77="Good",'Settings'!$B$22,0)))</f>
        <v/>
      </c>
      <c r="AB77" s="34">
        <f>IF(COUNTA($A77:$B77,$D77:$O77,$AC77:$AD77)=0,"",IF(OR($A77="",$B77=""),"Missing period/driver",IF($C77="Driver ID not found","Invalid driver ID",IF(COUNTIFS($A$5:$A$1000,$A77,$B$5:$B$1000,$B77)&gt;1,"Duplicate driver/period",IF(OR($E77&lt;=0,$F77&lt;=0,$G77&lt;=0,$I77&lt;=0),"Check required activity",IF($H77&gt;$G77,"On-time stops exceed total",IF($J77&gt;$I77,"Completed inspections exceed required",IF(OR($H77&lt;0,$J77&lt;0,$K77&lt;0,$L77&lt;0,$M77&lt;0,$N77&lt;0),"Negative count",IF($AC77="","Select review status",IF(AND($AC77="Coaching Scheduled",$AD77=""),"Add follow-up date","OK"))))))))))</f>
        <v/>
      </c>
      <c r="AC77" s="30" t="n"/>
      <c r="AD77" s="58" t="n"/>
    </row>
    <row r="78">
      <c r="A78" s="53" t="n"/>
      <c r="B78" s="26" t="n"/>
      <c r="C78" s="27">
        <f>IF(OR($A78="",$B78=""),"",IFERROR(VLOOKUP($B78,'Settings'!$D$4:$E$103,2,FALSE),"Driver ID not found"))</f>
        <v/>
      </c>
      <c r="D78" s="26" t="n"/>
      <c r="E78" s="28" t="n"/>
      <c r="F78" s="54" t="n"/>
      <c r="G78" s="28" t="n"/>
      <c r="H78" s="28" t="n"/>
      <c r="I78" s="28" t="n"/>
      <c r="J78" s="28" t="n"/>
      <c r="K78" s="28" t="n"/>
      <c r="L78" s="28" t="n"/>
      <c r="M78" s="28" t="n"/>
      <c r="N78" s="28" t="n"/>
      <c r="O78" s="30" t="n"/>
      <c r="P78" s="55">
        <f>IF(OR($A78="",$B78=""),"",IFERROR($E78/$F78,0))</f>
        <v/>
      </c>
      <c r="Q78" s="56">
        <f>IF(OR($A78="",$B78=""),"",IFERROR($H78/$G78,0))</f>
        <v/>
      </c>
      <c r="R78" s="56">
        <f>IF(OR($A78="",$B78=""),"",IFERROR($J78/$I78,0))</f>
        <v/>
      </c>
      <c r="S78" s="55">
        <f>IF(OR($A78="",$B78=""),"",IFERROR(($K78+$L78)/$E78*1000,0))</f>
        <v/>
      </c>
      <c r="T78" s="55">
        <f>IF(OR($A78="",$B78=""),"",MAX(0,MIN(100,100-($S78*'Settings'!$B$13)-($M78*'Settings'!$B$14))))</f>
        <v/>
      </c>
      <c r="U78" s="55">
        <f>IF(OR($A78="",$B78=""),"",MAX(0,MIN(100,IFERROR($Q78/'Settings'!$B$10*100,0))))</f>
        <v/>
      </c>
      <c r="V78" s="55">
        <f>IF(OR($A78="",$B78=""),"",MAX(0,MIN(100,IFERROR($P78/'Settings'!$B$11*100,0))))</f>
        <v/>
      </c>
      <c r="W78" s="55">
        <f>IF(OR($A78="",$B78=""),"",MAX(0,MIN(100,IFERROR($R78/'Settings'!$B$12*100,0))))</f>
        <v/>
      </c>
      <c r="X78" s="55">
        <f>IF(OR($A78="",$B78=""),"",MAX(0,MIN(100,100-($N78*'Settings'!$B$15))))</f>
        <v/>
      </c>
      <c r="Y78" s="55">
        <f>IF(OR($A78="",$B78=""),"",($T78*'Settings'!$B$4)+($U78*'Settings'!$B$5)+($V78*'Settings'!$B$6)+($W78*'Settings'!$B$7)+($X78*'Settings'!$B$8))</f>
        <v/>
      </c>
      <c r="Z78" s="19">
        <f>IF($Y78="","",IF($Y78&gt;='Settings'!$B$17,"Excellent",IF($Y78&gt;='Settings'!$B$18,"Good",IF($Y78&gt;='Settings'!$B$19,"Needs Improvement","Poor"))))</f>
        <v/>
      </c>
      <c r="AA78" s="57">
        <f>IF($Z78="","",IF($Z78="Excellent",'Settings'!$B$21,IF($Z78="Good",'Settings'!$B$22,0)))</f>
        <v/>
      </c>
      <c r="AB78" s="34">
        <f>IF(COUNTA($A78:$B78,$D78:$O78,$AC78:$AD78)=0,"",IF(OR($A78="",$B78=""),"Missing period/driver",IF($C78="Driver ID not found","Invalid driver ID",IF(COUNTIFS($A$5:$A$1000,$A78,$B$5:$B$1000,$B78)&gt;1,"Duplicate driver/period",IF(OR($E78&lt;=0,$F78&lt;=0,$G78&lt;=0,$I78&lt;=0),"Check required activity",IF($H78&gt;$G78,"On-time stops exceed total",IF($J78&gt;$I78,"Completed inspections exceed required",IF(OR($H78&lt;0,$J78&lt;0,$K78&lt;0,$L78&lt;0,$M78&lt;0,$N78&lt;0),"Negative count",IF($AC78="","Select review status",IF(AND($AC78="Coaching Scheduled",$AD78=""),"Add follow-up date","OK"))))))))))</f>
        <v/>
      </c>
      <c r="AC78" s="30" t="n"/>
      <c r="AD78" s="58" t="n"/>
    </row>
    <row r="79">
      <c r="A79" s="53" t="n"/>
      <c r="B79" s="26" t="n"/>
      <c r="C79" s="27">
        <f>IF(OR($A79="",$B79=""),"",IFERROR(VLOOKUP($B79,'Settings'!$D$4:$E$103,2,FALSE),"Driver ID not found"))</f>
        <v/>
      </c>
      <c r="D79" s="26" t="n"/>
      <c r="E79" s="28" t="n"/>
      <c r="F79" s="54" t="n"/>
      <c r="G79" s="28" t="n"/>
      <c r="H79" s="28" t="n"/>
      <c r="I79" s="28" t="n"/>
      <c r="J79" s="28" t="n"/>
      <c r="K79" s="28" t="n"/>
      <c r="L79" s="28" t="n"/>
      <c r="M79" s="28" t="n"/>
      <c r="N79" s="28" t="n"/>
      <c r="O79" s="30" t="n"/>
      <c r="P79" s="55">
        <f>IF(OR($A79="",$B79=""),"",IFERROR($E79/$F79,0))</f>
        <v/>
      </c>
      <c r="Q79" s="56">
        <f>IF(OR($A79="",$B79=""),"",IFERROR($H79/$G79,0))</f>
        <v/>
      </c>
      <c r="R79" s="56">
        <f>IF(OR($A79="",$B79=""),"",IFERROR($J79/$I79,0))</f>
        <v/>
      </c>
      <c r="S79" s="55">
        <f>IF(OR($A79="",$B79=""),"",IFERROR(($K79+$L79)/$E79*1000,0))</f>
        <v/>
      </c>
      <c r="T79" s="55">
        <f>IF(OR($A79="",$B79=""),"",MAX(0,MIN(100,100-($S79*'Settings'!$B$13)-($M79*'Settings'!$B$14))))</f>
        <v/>
      </c>
      <c r="U79" s="55">
        <f>IF(OR($A79="",$B79=""),"",MAX(0,MIN(100,IFERROR($Q79/'Settings'!$B$10*100,0))))</f>
        <v/>
      </c>
      <c r="V79" s="55">
        <f>IF(OR($A79="",$B79=""),"",MAX(0,MIN(100,IFERROR($P79/'Settings'!$B$11*100,0))))</f>
        <v/>
      </c>
      <c r="W79" s="55">
        <f>IF(OR($A79="",$B79=""),"",MAX(0,MIN(100,IFERROR($R79/'Settings'!$B$12*100,0))))</f>
        <v/>
      </c>
      <c r="X79" s="55">
        <f>IF(OR($A79="",$B79=""),"",MAX(0,MIN(100,100-($N79*'Settings'!$B$15))))</f>
        <v/>
      </c>
      <c r="Y79" s="55">
        <f>IF(OR($A79="",$B79=""),"",($T79*'Settings'!$B$4)+($U79*'Settings'!$B$5)+($V79*'Settings'!$B$6)+($W79*'Settings'!$B$7)+($X79*'Settings'!$B$8))</f>
        <v/>
      </c>
      <c r="Z79" s="19">
        <f>IF($Y79="","",IF($Y79&gt;='Settings'!$B$17,"Excellent",IF($Y79&gt;='Settings'!$B$18,"Good",IF($Y79&gt;='Settings'!$B$19,"Needs Improvement","Poor"))))</f>
        <v/>
      </c>
      <c r="AA79" s="57">
        <f>IF($Z79="","",IF($Z79="Excellent",'Settings'!$B$21,IF($Z79="Good",'Settings'!$B$22,0)))</f>
        <v/>
      </c>
      <c r="AB79" s="34">
        <f>IF(COUNTA($A79:$B79,$D79:$O79,$AC79:$AD79)=0,"",IF(OR($A79="",$B79=""),"Missing period/driver",IF($C79="Driver ID not found","Invalid driver ID",IF(COUNTIFS($A$5:$A$1000,$A79,$B$5:$B$1000,$B79)&gt;1,"Duplicate driver/period",IF(OR($E79&lt;=0,$F79&lt;=0,$G79&lt;=0,$I79&lt;=0),"Check required activity",IF($H79&gt;$G79,"On-time stops exceed total",IF($J79&gt;$I79,"Completed inspections exceed required",IF(OR($H79&lt;0,$J79&lt;0,$K79&lt;0,$L79&lt;0,$M79&lt;0,$N79&lt;0),"Negative count",IF($AC79="","Select review status",IF(AND($AC79="Coaching Scheduled",$AD79=""),"Add follow-up date","OK"))))))))))</f>
        <v/>
      </c>
      <c r="AC79" s="30" t="n"/>
      <c r="AD79" s="58" t="n"/>
    </row>
    <row r="80">
      <c r="A80" s="53" t="n"/>
      <c r="B80" s="26" t="n"/>
      <c r="C80" s="27">
        <f>IF(OR($A80="",$B80=""),"",IFERROR(VLOOKUP($B80,'Settings'!$D$4:$E$103,2,FALSE),"Driver ID not found"))</f>
        <v/>
      </c>
      <c r="D80" s="26" t="n"/>
      <c r="E80" s="28" t="n"/>
      <c r="F80" s="54" t="n"/>
      <c r="G80" s="28" t="n"/>
      <c r="H80" s="28" t="n"/>
      <c r="I80" s="28" t="n"/>
      <c r="J80" s="28" t="n"/>
      <c r="K80" s="28" t="n"/>
      <c r="L80" s="28" t="n"/>
      <c r="M80" s="28" t="n"/>
      <c r="N80" s="28" t="n"/>
      <c r="O80" s="30" t="n"/>
      <c r="P80" s="55">
        <f>IF(OR($A80="",$B80=""),"",IFERROR($E80/$F80,0))</f>
        <v/>
      </c>
      <c r="Q80" s="56">
        <f>IF(OR($A80="",$B80=""),"",IFERROR($H80/$G80,0))</f>
        <v/>
      </c>
      <c r="R80" s="56">
        <f>IF(OR($A80="",$B80=""),"",IFERROR($J80/$I80,0))</f>
        <v/>
      </c>
      <c r="S80" s="55">
        <f>IF(OR($A80="",$B80=""),"",IFERROR(($K80+$L80)/$E80*1000,0))</f>
        <v/>
      </c>
      <c r="T80" s="55">
        <f>IF(OR($A80="",$B80=""),"",MAX(0,MIN(100,100-($S80*'Settings'!$B$13)-($M80*'Settings'!$B$14))))</f>
        <v/>
      </c>
      <c r="U80" s="55">
        <f>IF(OR($A80="",$B80=""),"",MAX(0,MIN(100,IFERROR($Q80/'Settings'!$B$10*100,0))))</f>
        <v/>
      </c>
      <c r="V80" s="55">
        <f>IF(OR($A80="",$B80=""),"",MAX(0,MIN(100,IFERROR($P80/'Settings'!$B$11*100,0))))</f>
        <v/>
      </c>
      <c r="W80" s="55">
        <f>IF(OR($A80="",$B80=""),"",MAX(0,MIN(100,IFERROR($R80/'Settings'!$B$12*100,0))))</f>
        <v/>
      </c>
      <c r="X80" s="55">
        <f>IF(OR($A80="",$B80=""),"",MAX(0,MIN(100,100-($N80*'Settings'!$B$15))))</f>
        <v/>
      </c>
      <c r="Y80" s="55">
        <f>IF(OR($A80="",$B80=""),"",($T80*'Settings'!$B$4)+($U80*'Settings'!$B$5)+($V80*'Settings'!$B$6)+($W80*'Settings'!$B$7)+($X80*'Settings'!$B$8))</f>
        <v/>
      </c>
      <c r="Z80" s="19">
        <f>IF($Y80="","",IF($Y80&gt;='Settings'!$B$17,"Excellent",IF($Y80&gt;='Settings'!$B$18,"Good",IF($Y80&gt;='Settings'!$B$19,"Needs Improvement","Poor"))))</f>
        <v/>
      </c>
      <c r="AA80" s="57">
        <f>IF($Z80="","",IF($Z80="Excellent",'Settings'!$B$21,IF($Z80="Good",'Settings'!$B$22,0)))</f>
        <v/>
      </c>
      <c r="AB80" s="34">
        <f>IF(COUNTA($A80:$B80,$D80:$O80,$AC80:$AD80)=0,"",IF(OR($A80="",$B80=""),"Missing period/driver",IF($C80="Driver ID not found","Invalid driver ID",IF(COUNTIFS($A$5:$A$1000,$A80,$B$5:$B$1000,$B80)&gt;1,"Duplicate driver/period",IF(OR($E80&lt;=0,$F80&lt;=0,$G80&lt;=0,$I80&lt;=0),"Check required activity",IF($H80&gt;$G80,"On-time stops exceed total",IF($J80&gt;$I80,"Completed inspections exceed required",IF(OR($H80&lt;0,$J80&lt;0,$K80&lt;0,$L80&lt;0,$M80&lt;0,$N80&lt;0),"Negative count",IF($AC80="","Select review status",IF(AND($AC80="Coaching Scheduled",$AD80=""),"Add follow-up date","OK"))))))))))</f>
        <v/>
      </c>
      <c r="AC80" s="30" t="n"/>
      <c r="AD80" s="58" t="n"/>
    </row>
    <row r="81">
      <c r="A81" s="53" t="n"/>
      <c r="B81" s="26" t="n"/>
      <c r="C81" s="27">
        <f>IF(OR($A81="",$B81=""),"",IFERROR(VLOOKUP($B81,'Settings'!$D$4:$E$103,2,FALSE),"Driver ID not found"))</f>
        <v/>
      </c>
      <c r="D81" s="26" t="n"/>
      <c r="E81" s="28" t="n"/>
      <c r="F81" s="54" t="n"/>
      <c r="G81" s="28" t="n"/>
      <c r="H81" s="28" t="n"/>
      <c r="I81" s="28" t="n"/>
      <c r="J81" s="28" t="n"/>
      <c r="K81" s="28" t="n"/>
      <c r="L81" s="28" t="n"/>
      <c r="M81" s="28" t="n"/>
      <c r="N81" s="28" t="n"/>
      <c r="O81" s="30" t="n"/>
      <c r="P81" s="55">
        <f>IF(OR($A81="",$B81=""),"",IFERROR($E81/$F81,0))</f>
        <v/>
      </c>
      <c r="Q81" s="56">
        <f>IF(OR($A81="",$B81=""),"",IFERROR($H81/$G81,0))</f>
        <v/>
      </c>
      <c r="R81" s="56">
        <f>IF(OR($A81="",$B81=""),"",IFERROR($J81/$I81,0))</f>
        <v/>
      </c>
      <c r="S81" s="55">
        <f>IF(OR($A81="",$B81=""),"",IFERROR(($K81+$L81)/$E81*1000,0))</f>
        <v/>
      </c>
      <c r="T81" s="55">
        <f>IF(OR($A81="",$B81=""),"",MAX(0,MIN(100,100-($S81*'Settings'!$B$13)-($M81*'Settings'!$B$14))))</f>
        <v/>
      </c>
      <c r="U81" s="55">
        <f>IF(OR($A81="",$B81=""),"",MAX(0,MIN(100,IFERROR($Q81/'Settings'!$B$10*100,0))))</f>
        <v/>
      </c>
      <c r="V81" s="55">
        <f>IF(OR($A81="",$B81=""),"",MAX(0,MIN(100,IFERROR($P81/'Settings'!$B$11*100,0))))</f>
        <v/>
      </c>
      <c r="W81" s="55">
        <f>IF(OR($A81="",$B81=""),"",MAX(0,MIN(100,IFERROR($R81/'Settings'!$B$12*100,0))))</f>
        <v/>
      </c>
      <c r="X81" s="55">
        <f>IF(OR($A81="",$B81=""),"",MAX(0,MIN(100,100-($N81*'Settings'!$B$15))))</f>
        <v/>
      </c>
      <c r="Y81" s="55">
        <f>IF(OR($A81="",$B81=""),"",($T81*'Settings'!$B$4)+($U81*'Settings'!$B$5)+($V81*'Settings'!$B$6)+($W81*'Settings'!$B$7)+($X81*'Settings'!$B$8))</f>
        <v/>
      </c>
      <c r="Z81" s="19">
        <f>IF($Y81="","",IF($Y81&gt;='Settings'!$B$17,"Excellent",IF($Y81&gt;='Settings'!$B$18,"Good",IF($Y81&gt;='Settings'!$B$19,"Needs Improvement","Poor"))))</f>
        <v/>
      </c>
      <c r="AA81" s="57">
        <f>IF($Z81="","",IF($Z81="Excellent",'Settings'!$B$21,IF($Z81="Good",'Settings'!$B$22,0)))</f>
        <v/>
      </c>
      <c r="AB81" s="34">
        <f>IF(COUNTA($A81:$B81,$D81:$O81,$AC81:$AD81)=0,"",IF(OR($A81="",$B81=""),"Missing period/driver",IF($C81="Driver ID not found","Invalid driver ID",IF(COUNTIFS($A$5:$A$1000,$A81,$B$5:$B$1000,$B81)&gt;1,"Duplicate driver/period",IF(OR($E81&lt;=0,$F81&lt;=0,$G81&lt;=0,$I81&lt;=0),"Check required activity",IF($H81&gt;$G81,"On-time stops exceed total",IF($J81&gt;$I81,"Completed inspections exceed required",IF(OR($H81&lt;0,$J81&lt;0,$K81&lt;0,$L81&lt;0,$M81&lt;0,$N81&lt;0),"Negative count",IF($AC81="","Select review status",IF(AND($AC81="Coaching Scheduled",$AD81=""),"Add follow-up date","OK"))))))))))</f>
        <v/>
      </c>
      <c r="AC81" s="30" t="n"/>
      <c r="AD81" s="58" t="n"/>
    </row>
    <row r="82">
      <c r="A82" s="53" t="n"/>
      <c r="B82" s="26" t="n"/>
      <c r="C82" s="27">
        <f>IF(OR($A82="",$B82=""),"",IFERROR(VLOOKUP($B82,'Settings'!$D$4:$E$103,2,FALSE),"Driver ID not found"))</f>
        <v/>
      </c>
      <c r="D82" s="26" t="n"/>
      <c r="E82" s="28" t="n"/>
      <c r="F82" s="54" t="n"/>
      <c r="G82" s="28" t="n"/>
      <c r="H82" s="28" t="n"/>
      <c r="I82" s="28" t="n"/>
      <c r="J82" s="28" t="n"/>
      <c r="K82" s="28" t="n"/>
      <c r="L82" s="28" t="n"/>
      <c r="M82" s="28" t="n"/>
      <c r="N82" s="28" t="n"/>
      <c r="O82" s="30" t="n"/>
      <c r="P82" s="55">
        <f>IF(OR($A82="",$B82=""),"",IFERROR($E82/$F82,0))</f>
        <v/>
      </c>
      <c r="Q82" s="56">
        <f>IF(OR($A82="",$B82=""),"",IFERROR($H82/$G82,0))</f>
        <v/>
      </c>
      <c r="R82" s="56">
        <f>IF(OR($A82="",$B82=""),"",IFERROR($J82/$I82,0))</f>
        <v/>
      </c>
      <c r="S82" s="55">
        <f>IF(OR($A82="",$B82=""),"",IFERROR(($K82+$L82)/$E82*1000,0))</f>
        <v/>
      </c>
      <c r="T82" s="55">
        <f>IF(OR($A82="",$B82=""),"",MAX(0,MIN(100,100-($S82*'Settings'!$B$13)-($M82*'Settings'!$B$14))))</f>
        <v/>
      </c>
      <c r="U82" s="55">
        <f>IF(OR($A82="",$B82=""),"",MAX(0,MIN(100,IFERROR($Q82/'Settings'!$B$10*100,0))))</f>
        <v/>
      </c>
      <c r="V82" s="55">
        <f>IF(OR($A82="",$B82=""),"",MAX(0,MIN(100,IFERROR($P82/'Settings'!$B$11*100,0))))</f>
        <v/>
      </c>
      <c r="W82" s="55">
        <f>IF(OR($A82="",$B82=""),"",MAX(0,MIN(100,IFERROR($R82/'Settings'!$B$12*100,0))))</f>
        <v/>
      </c>
      <c r="X82" s="55">
        <f>IF(OR($A82="",$B82=""),"",MAX(0,MIN(100,100-($N82*'Settings'!$B$15))))</f>
        <v/>
      </c>
      <c r="Y82" s="55">
        <f>IF(OR($A82="",$B82=""),"",($T82*'Settings'!$B$4)+($U82*'Settings'!$B$5)+($V82*'Settings'!$B$6)+($W82*'Settings'!$B$7)+($X82*'Settings'!$B$8))</f>
        <v/>
      </c>
      <c r="Z82" s="19">
        <f>IF($Y82="","",IF($Y82&gt;='Settings'!$B$17,"Excellent",IF($Y82&gt;='Settings'!$B$18,"Good",IF($Y82&gt;='Settings'!$B$19,"Needs Improvement","Poor"))))</f>
        <v/>
      </c>
      <c r="AA82" s="57">
        <f>IF($Z82="","",IF($Z82="Excellent",'Settings'!$B$21,IF($Z82="Good",'Settings'!$B$22,0)))</f>
        <v/>
      </c>
      <c r="AB82" s="34">
        <f>IF(COUNTA($A82:$B82,$D82:$O82,$AC82:$AD82)=0,"",IF(OR($A82="",$B82=""),"Missing period/driver",IF($C82="Driver ID not found","Invalid driver ID",IF(COUNTIFS($A$5:$A$1000,$A82,$B$5:$B$1000,$B82)&gt;1,"Duplicate driver/period",IF(OR($E82&lt;=0,$F82&lt;=0,$G82&lt;=0,$I82&lt;=0),"Check required activity",IF($H82&gt;$G82,"On-time stops exceed total",IF($J82&gt;$I82,"Completed inspections exceed required",IF(OR($H82&lt;0,$J82&lt;0,$K82&lt;0,$L82&lt;0,$M82&lt;0,$N82&lt;0),"Negative count",IF($AC82="","Select review status",IF(AND($AC82="Coaching Scheduled",$AD82=""),"Add follow-up date","OK"))))))))))</f>
        <v/>
      </c>
      <c r="AC82" s="30" t="n"/>
      <c r="AD82" s="58" t="n"/>
    </row>
    <row r="83">
      <c r="A83" s="53" t="n"/>
      <c r="B83" s="26" t="n"/>
      <c r="C83" s="27">
        <f>IF(OR($A83="",$B83=""),"",IFERROR(VLOOKUP($B83,'Settings'!$D$4:$E$103,2,FALSE),"Driver ID not found"))</f>
        <v/>
      </c>
      <c r="D83" s="26" t="n"/>
      <c r="E83" s="28" t="n"/>
      <c r="F83" s="54" t="n"/>
      <c r="G83" s="28" t="n"/>
      <c r="H83" s="28" t="n"/>
      <c r="I83" s="28" t="n"/>
      <c r="J83" s="28" t="n"/>
      <c r="K83" s="28" t="n"/>
      <c r="L83" s="28" t="n"/>
      <c r="M83" s="28" t="n"/>
      <c r="N83" s="28" t="n"/>
      <c r="O83" s="30" t="n"/>
      <c r="P83" s="55">
        <f>IF(OR($A83="",$B83=""),"",IFERROR($E83/$F83,0))</f>
        <v/>
      </c>
      <c r="Q83" s="56">
        <f>IF(OR($A83="",$B83=""),"",IFERROR($H83/$G83,0))</f>
        <v/>
      </c>
      <c r="R83" s="56">
        <f>IF(OR($A83="",$B83=""),"",IFERROR($J83/$I83,0))</f>
        <v/>
      </c>
      <c r="S83" s="55">
        <f>IF(OR($A83="",$B83=""),"",IFERROR(($K83+$L83)/$E83*1000,0))</f>
        <v/>
      </c>
      <c r="T83" s="55">
        <f>IF(OR($A83="",$B83=""),"",MAX(0,MIN(100,100-($S83*'Settings'!$B$13)-($M83*'Settings'!$B$14))))</f>
        <v/>
      </c>
      <c r="U83" s="55">
        <f>IF(OR($A83="",$B83=""),"",MAX(0,MIN(100,IFERROR($Q83/'Settings'!$B$10*100,0))))</f>
        <v/>
      </c>
      <c r="V83" s="55">
        <f>IF(OR($A83="",$B83=""),"",MAX(0,MIN(100,IFERROR($P83/'Settings'!$B$11*100,0))))</f>
        <v/>
      </c>
      <c r="W83" s="55">
        <f>IF(OR($A83="",$B83=""),"",MAX(0,MIN(100,IFERROR($R83/'Settings'!$B$12*100,0))))</f>
        <v/>
      </c>
      <c r="X83" s="55">
        <f>IF(OR($A83="",$B83=""),"",MAX(0,MIN(100,100-($N83*'Settings'!$B$15))))</f>
        <v/>
      </c>
      <c r="Y83" s="55">
        <f>IF(OR($A83="",$B83=""),"",($T83*'Settings'!$B$4)+($U83*'Settings'!$B$5)+($V83*'Settings'!$B$6)+($W83*'Settings'!$B$7)+($X83*'Settings'!$B$8))</f>
        <v/>
      </c>
      <c r="Z83" s="19">
        <f>IF($Y83="","",IF($Y83&gt;='Settings'!$B$17,"Excellent",IF($Y83&gt;='Settings'!$B$18,"Good",IF($Y83&gt;='Settings'!$B$19,"Needs Improvement","Poor"))))</f>
        <v/>
      </c>
      <c r="AA83" s="57">
        <f>IF($Z83="","",IF($Z83="Excellent",'Settings'!$B$21,IF($Z83="Good",'Settings'!$B$22,0)))</f>
        <v/>
      </c>
      <c r="AB83" s="34">
        <f>IF(COUNTA($A83:$B83,$D83:$O83,$AC83:$AD83)=0,"",IF(OR($A83="",$B83=""),"Missing period/driver",IF($C83="Driver ID not found","Invalid driver ID",IF(COUNTIFS($A$5:$A$1000,$A83,$B$5:$B$1000,$B83)&gt;1,"Duplicate driver/period",IF(OR($E83&lt;=0,$F83&lt;=0,$G83&lt;=0,$I83&lt;=0),"Check required activity",IF($H83&gt;$G83,"On-time stops exceed total",IF($J83&gt;$I83,"Completed inspections exceed required",IF(OR($H83&lt;0,$J83&lt;0,$K83&lt;0,$L83&lt;0,$M83&lt;0,$N83&lt;0),"Negative count",IF($AC83="","Select review status",IF(AND($AC83="Coaching Scheduled",$AD83=""),"Add follow-up date","OK"))))))))))</f>
        <v/>
      </c>
      <c r="AC83" s="30" t="n"/>
      <c r="AD83" s="58" t="n"/>
    </row>
    <row r="84">
      <c r="A84" s="53" t="n"/>
      <c r="B84" s="26" t="n"/>
      <c r="C84" s="27">
        <f>IF(OR($A84="",$B84=""),"",IFERROR(VLOOKUP($B84,'Settings'!$D$4:$E$103,2,FALSE),"Driver ID not found"))</f>
        <v/>
      </c>
      <c r="D84" s="26" t="n"/>
      <c r="E84" s="28" t="n"/>
      <c r="F84" s="54" t="n"/>
      <c r="G84" s="28" t="n"/>
      <c r="H84" s="28" t="n"/>
      <c r="I84" s="28" t="n"/>
      <c r="J84" s="28" t="n"/>
      <c r="K84" s="28" t="n"/>
      <c r="L84" s="28" t="n"/>
      <c r="M84" s="28" t="n"/>
      <c r="N84" s="28" t="n"/>
      <c r="O84" s="30" t="n"/>
      <c r="P84" s="55">
        <f>IF(OR($A84="",$B84=""),"",IFERROR($E84/$F84,0))</f>
        <v/>
      </c>
      <c r="Q84" s="56">
        <f>IF(OR($A84="",$B84=""),"",IFERROR($H84/$G84,0))</f>
        <v/>
      </c>
      <c r="R84" s="56">
        <f>IF(OR($A84="",$B84=""),"",IFERROR($J84/$I84,0))</f>
        <v/>
      </c>
      <c r="S84" s="55">
        <f>IF(OR($A84="",$B84=""),"",IFERROR(($K84+$L84)/$E84*1000,0))</f>
        <v/>
      </c>
      <c r="T84" s="55">
        <f>IF(OR($A84="",$B84=""),"",MAX(0,MIN(100,100-($S84*'Settings'!$B$13)-($M84*'Settings'!$B$14))))</f>
        <v/>
      </c>
      <c r="U84" s="55">
        <f>IF(OR($A84="",$B84=""),"",MAX(0,MIN(100,IFERROR($Q84/'Settings'!$B$10*100,0))))</f>
        <v/>
      </c>
      <c r="V84" s="55">
        <f>IF(OR($A84="",$B84=""),"",MAX(0,MIN(100,IFERROR($P84/'Settings'!$B$11*100,0))))</f>
        <v/>
      </c>
      <c r="W84" s="55">
        <f>IF(OR($A84="",$B84=""),"",MAX(0,MIN(100,IFERROR($R84/'Settings'!$B$12*100,0))))</f>
        <v/>
      </c>
      <c r="X84" s="55">
        <f>IF(OR($A84="",$B84=""),"",MAX(0,MIN(100,100-($N84*'Settings'!$B$15))))</f>
        <v/>
      </c>
      <c r="Y84" s="55">
        <f>IF(OR($A84="",$B84=""),"",($T84*'Settings'!$B$4)+($U84*'Settings'!$B$5)+($V84*'Settings'!$B$6)+($W84*'Settings'!$B$7)+($X84*'Settings'!$B$8))</f>
        <v/>
      </c>
      <c r="Z84" s="19">
        <f>IF($Y84="","",IF($Y84&gt;='Settings'!$B$17,"Excellent",IF($Y84&gt;='Settings'!$B$18,"Good",IF($Y84&gt;='Settings'!$B$19,"Needs Improvement","Poor"))))</f>
        <v/>
      </c>
      <c r="AA84" s="57">
        <f>IF($Z84="","",IF($Z84="Excellent",'Settings'!$B$21,IF($Z84="Good",'Settings'!$B$22,0)))</f>
        <v/>
      </c>
      <c r="AB84" s="34">
        <f>IF(COUNTA($A84:$B84,$D84:$O84,$AC84:$AD84)=0,"",IF(OR($A84="",$B84=""),"Missing period/driver",IF($C84="Driver ID not found","Invalid driver ID",IF(COUNTIFS($A$5:$A$1000,$A84,$B$5:$B$1000,$B84)&gt;1,"Duplicate driver/period",IF(OR($E84&lt;=0,$F84&lt;=0,$G84&lt;=0,$I84&lt;=0),"Check required activity",IF($H84&gt;$G84,"On-time stops exceed total",IF($J84&gt;$I84,"Completed inspections exceed required",IF(OR($H84&lt;0,$J84&lt;0,$K84&lt;0,$L84&lt;0,$M84&lt;0,$N84&lt;0),"Negative count",IF($AC84="","Select review status",IF(AND($AC84="Coaching Scheduled",$AD84=""),"Add follow-up date","OK"))))))))))</f>
        <v/>
      </c>
      <c r="AC84" s="30" t="n"/>
      <c r="AD84" s="58" t="n"/>
    </row>
    <row r="85">
      <c r="A85" s="53" t="n"/>
      <c r="B85" s="26" t="n"/>
      <c r="C85" s="27">
        <f>IF(OR($A85="",$B85=""),"",IFERROR(VLOOKUP($B85,'Settings'!$D$4:$E$103,2,FALSE),"Driver ID not found"))</f>
        <v/>
      </c>
      <c r="D85" s="26" t="n"/>
      <c r="E85" s="28" t="n"/>
      <c r="F85" s="54" t="n"/>
      <c r="G85" s="28" t="n"/>
      <c r="H85" s="28" t="n"/>
      <c r="I85" s="28" t="n"/>
      <c r="J85" s="28" t="n"/>
      <c r="K85" s="28" t="n"/>
      <c r="L85" s="28" t="n"/>
      <c r="M85" s="28" t="n"/>
      <c r="N85" s="28" t="n"/>
      <c r="O85" s="30" t="n"/>
      <c r="P85" s="55">
        <f>IF(OR($A85="",$B85=""),"",IFERROR($E85/$F85,0))</f>
        <v/>
      </c>
      <c r="Q85" s="56">
        <f>IF(OR($A85="",$B85=""),"",IFERROR($H85/$G85,0))</f>
        <v/>
      </c>
      <c r="R85" s="56">
        <f>IF(OR($A85="",$B85=""),"",IFERROR($J85/$I85,0))</f>
        <v/>
      </c>
      <c r="S85" s="55">
        <f>IF(OR($A85="",$B85=""),"",IFERROR(($K85+$L85)/$E85*1000,0))</f>
        <v/>
      </c>
      <c r="T85" s="55">
        <f>IF(OR($A85="",$B85=""),"",MAX(0,MIN(100,100-($S85*'Settings'!$B$13)-($M85*'Settings'!$B$14))))</f>
        <v/>
      </c>
      <c r="U85" s="55">
        <f>IF(OR($A85="",$B85=""),"",MAX(0,MIN(100,IFERROR($Q85/'Settings'!$B$10*100,0))))</f>
        <v/>
      </c>
      <c r="V85" s="55">
        <f>IF(OR($A85="",$B85=""),"",MAX(0,MIN(100,IFERROR($P85/'Settings'!$B$11*100,0))))</f>
        <v/>
      </c>
      <c r="W85" s="55">
        <f>IF(OR($A85="",$B85=""),"",MAX(0,MIN(100,IFERROR($R85/'Settings'!$B$12*100,0))))</f>
        <v/>
      </c>
      <c r="X85" s="55">
        <f>IF(OR($A85="",$B85=""),"",MAX(0,MIN(100,100-($N85*'Settings'!$B$15))))</f>
        <v/>
      </c>
      <c r="Y85" s="55">
        <f>IF(OR($A85="",$B85=""),"",($T85*'Settings'!$B$4)+($U85*'Settings'!$B$5)+($V85*'Settings'!$B$6)+($W85*'Settings'!$B$7)+($X85*'Settings'!$B$8))</f>
        <v/>
      </c>
      <c r="Z85" s="19">
        <f>IF($Y85="","",IF($Y85&gt;='Settings'!$B$17,"Excellent",IF($Y85&gt;='Settings'!$B$18,"Good",IF($Y85&gt;='Settings'!$B$19,"Needs Improvement","Poor"))))</f>
        <v/>
      </c>
      <c r="AA85" s="57">
        <f>IF($Z85="","",IF($Z85="Excellent",'Settings'!$B$21,IF($Z85="Good",'Settings'!$B$22,0)))</f>
        <v/>
      </c>
      <c r="AB85" s="34">
        <f>IF(COUNTA($A85:$B85,$D85:$O85,$AC85:$AD85)=0,"",IF(OR($A85="",$B85=""),"Missing period/driver",IF($C85="Driver ID not found","Invalid driver ID",IF(COUNTIFS($A$5:$A$1000,$A85,$B$5:$B$1000,$B85)&gt;1,"Duplicate driver/period",IF(OR($E85&lt;=0,$F85&lt;=0,$G85&lt;=0,$I85&lt;=0),"Check required activity",IF($H85&gt;$G85,"On-time stops exceed total",IF($J85&gt;$I85,"Completed inspections exceed required",IF(OR($H85&lt;0,$J85&lt;0,$K85&lt;0,$L85&lt;0,$M85&lt;0,$N85&lt;0),"Negative count",IF($AC85="","Select review status",IF(AND($AC85="Coaching Scheduled",$AD85=""),"Add follow-up date","OK"))))))))))</f>
        <v/>
      </c>
      <c r="AC85" s="30" t="n"/>
      <c r="AD85" s="58" t="n"/>
    </row>
    <row r="86">
      <c r="A86" s="53" t="n"/>
      <c r="B86" s="26" t="n"/>
      <c r="C86" s="27">
        <f>IF(OR($A86="",$B86=""),"",IFERROR(VLOOKUP($B86,'Settings'!$D$4:$E$103,2,FALSE),"Driver ID not found"))</f>
        <v/>
      </c>
      <c r="D86" s="26" t="n"/>
      <c r="E86" s="28" t="n"/>
      <c r="F86" s="54" t="n"/>
      <c r="G86" s="28" t="n"/>
      <c r="H86" s="28" t="n"/>
      <c r="I86" s="28" t="n"/>
      <c r="J86" s="28" t="n"/>
      <c r="K86" s="28" t="n"/>
      <c r="L86" s="28" t="n"/>
      <c r="M86" s="28" t="n"/>
      <c r="N86" s="28" t="n"/>
      <c r="O86" s="30" t="n"/>
      <c r="P86" s="55">
        <f>IF(OR($A86="",$B86=""),"",IFERROR($E86/$F86,0))</f>
        <v/>
      </c>
      <c r="Q86" s="56">
        <f>IF(OR($A86="",$B86=""),"",IFERROR($H86/$G86,0))</f>
        <v/>
      </c>
      <c r="R86" s="56">
        <f>IF(OR($A86="",$B86=""),"",IFERROR($J86/$I86,0))</f>
        <v/>
      </c>
      <c r="S86" s="55">
        <f>IF(OR($A86="",$B86=""),"",IFERROR(($K86+$L86)/$E86*1000,0))</f>
        <v/>
      </c>
      <c r="T86" s="55">
        <f>IF(OR($A86="",$B86=""),"",MAX(0,MIN(100,100-($S86*'Settings'!$B$13)-($M86*'Settings'!$B$14))))</f>
        <v/>
      </c>
      <c r="U86" s="55">
        <f>IF(OR($A86="",$B86=""),"",MAX(0,MIN(100,IFERROR($Q86/'Settings'!$B$10*100,0))))</f>
        <v/>
      </c>
      <c r="V86" s="55">
        <f>IF(OR($A86="",$B86=""),"",MAX(0,MIN(100,IFERROR($P86/'Settings'!$B$11*100,0))))</f>
        <v/>
      </c>
      <c r="W86" s="55">
        <f>IF(OR($A86="",$B86=""),"",MAX(0,MIN(100,IFERROR($R86/'Settings'!$B$12*100,0))))</f>
        <v/>
      </c>
      <c r="X86" s="55">
        <f>IF(OR($A86="",$B86=""),"",MAX(0,MIN(100,100-($N86*'Settings'!$B$15))))</f>
        <v/>
      </c>
      <c r="Y86" s="55">
        <f>IF(OR($A86="",$B86=""),"",($T86*'Settings'!$B$4)+($U86*'Settings'!$B$5)+($V86*'Settings'!$B$6)+($W86*'Settings'!$B$7)+($X86*'Settings'!$B$8))</f>
        <v/>
      </c>
      <c r="Z86" s="19">
        <f>IF($Y86="","",IF($Y86&gt;='Settings'!$B$17,"Excellent",IF($Y86&gt;='Settings'!$B$18,"Good",IF($Y86&gt;='Settings'!$B$19,"Needs Improvement","Poor"))))</f>
        <v/>
      </c>
      <c r="AA86" s="57">
        <f>IF($Z86="","",IF($Z86="Excellent",'Settings'!$B$21,IF($Z86="Good",'Settings'!$B$22,0)))</f>
        <v/>
      </c>
      <c r="AB86" s="34">
        <f>IF(COUNTA($A86:$B86,$D86:$O86,$AC86:$AD86)=0,"",IF(OR($A86="",$B86=""),"Missing period/driver",IF($C86="Driver ID not found","Invalid driver ID",IF(COUNTIFS($A$5:$A$1000,$A86,$B$5:$B$1000,$B86)&gt;1,"Duplicate driver/period",IF(OR($E86&lt;=0,$F86&lt;=0,$G86&lt;=0,$I86&lt;=0),"Check required activity",IF($H86&gt;$G86,"On-time stops exceed total",IF($J86&gt;$I86,"Completed inspections exceed required",IF(OR($H86&lt;0,$J86&lt;0,$K86&lt;0,$L86&lt;0,$M86&lt;0,$N86&lt;0),"Negative count",IF($AC86="","Select review status",IF(AND($AC86="Coaching Scheduled",$AD86=""),"Add follow-up date","OK"))))))))))</f>
        <v/>
      </c>
      <c r="AC86" s="30" t="n"/>
      <c r="AD86" s="58" t="n"/>
    </row>
    <row r="87">
      <c r="A87" s="53" t="n"/>
      <c r="B87" s="26" t="n"/>
      <c r="C87" s="27">
        <f>IF(OR($A87="",$B87=""),"",IFERROR(VLOOKUP($B87,'Settings'!$D$4:$E$103,2,FALSE),"Driver ID not found"))</f>
        <v/>
      </c>
      <c r="D87" s="26" t="n"/>
      <c r="E87" s="28" t="n"/>
      <c r="F87" s="54" t="n"/>
      <c r="G87" s="28" t="n"/>
      <c r="H87" s="28" t="n"/>
      <c r="I87" s="28" t="n"/>
      <c r="J87" s="28" t="n"/>
      <c r="K87" s="28" t="n"/>
      <c r="L87" s="28" t="n"/>
      <c r="M87" s="28" t="n"/>
      <c r="N87" s="28" t="n"/>
      <c r="O87" s="30" t="n"/>
      <c r="P87" s="55">
        <f>IF(OR($A87="",$B87=""),"",IFERROR($E87/$F87,0))</f>
        <v/>
      </c>
      <c r="Q87" s="56">
        <f>IF(OR($A87="",$B87=""),"",IFERROR($H87/$G87,0))</f>
        <v/>
      </c>
      <c r="R87" s="56">
        <f>IF(OR($A87="",$B87=""),"",IFERROR($J87/$I87,0))</f>
        <v/>
      </c>
      <c r="S87" s="55">
        <f>IF(OR($A87="",$B87=""),"",IFERROR(($K87+$L87)/$E87*1000,0))</f>
        <v/>
      </c>
      <c r="T87" s="55">
        <f>IF(OR($A87="",$B87=""),"",MAX(0,MIN(100,100-($S87*'Settings'!$B$13)-($M87*'Settings'!$B$14))))</f>
        <v/>
      </c>
      <c r="U87" s="55">
        <f>IF(OR($A87="",$B87=""),"",MAX(0,MIN(100,IFERROR($Q87/'Settings'!$B$10*100,0))))</f>
        <v/>
      </c>
      <c r="V87" s="55">
        <f>IF(OR($A87="",$B87=""),"",MAX(0,MIN(100,IFERROR($P87/'Settings'!$B$11*100,0))))</f>
        <v/>
      </c>
      <c r="W87" s="55">
        <f>IF(OR($A87="",$B87=""),"",MAX(0,MIN(100,IFERROR($R87/'Settings'!$B$12*100,0))))</f>
        <v/>
      </c>
      <c r="X87" s="55">
        <f>IF(OR($A87="",$B87=""),"",MAX(0,MIN(100,100-($N87*'Settings'!$B$15))))</f>
        <v/>
      </c>
      <c r="Y87" s="55">
        <f>IF(OR($A87="",$B87=""),"",($T87*'Settings'!$B$4)+($U87*'Settings'!$B$5)+($V87*'Settings'!$B$6)+($W87*'Settings'!$B$7)+($X87*'Settings'!$B$8))</f>
        <v/>
      </c>
      <c r="Z87" s="19">
        <f>IF($Y87="","",IF($Y87&gt;='Settings'!$B$17,"Excellent",IF($Y87&gt;='Settings'!$B$18,"Good",IF($Y87&gt;='Settings'!$B$19,"Needs Improvement","Poor"))))</f>
        <v/>
      </c>
      <c r="AA87" s="57">
        <f>IF($Z87="","",IF($Z87="Excellent",'Settings'!$B$21,IF($Z87="Good",'Settings'!$B$22,0)))</f>
        <v/>
      </c>
      <c r="AB87" s="34">
        <f>IF(COUNTA($A87:$B87,$D87:$O87,$AC87:$AD87)=0,"",IF(OR($A87="",$B87=""),"Missing period/driver",IF($C87="Driver ID not found","Invalid driver ID",IF(COUNTIFS($A$5:$A$1000,$A87,$B$5:$B$1000,$B87)&gt;1,"Duplicate driver/period",IF(OR($E87&lt;=0,$F87&lt;=0,$G87&lt;=0,$I87&lt;=0),"Check required activity",IF($H87&gt;$G87,"On-time stops exceed total",IF($J87&gt;$I87,"Completed inspections exceed required",IF(OR($H87&lt;0,$J87&lt;0,$K87&lt;0,$L87&lt;0,$M87&lt;0,$N87&lt;0),"Negative count",IF($AC87="","Select review status",IF(AND($AC87="Coaching Scheduled",$AD87=""),"Add follow-up date","OK"))))))))))</f>
        <v/>
      </c>
      <c r="AC87" s="30" t="n"/>
      <c r="AD87" s="58" t="n"/>
    </row>
    <row r="88">
      <c r="A88" s="53" t="n"/>
      <c r="B88" s="26" t="n"/>
      <c r="C88" s="27">
        <f>IF(OR($A88="",$B88=""),"",IFERROR(VLOOKUP($B88,'Settings'!$D$4:$E$103,2,FALSE),"Driver ID not found"))</f>
        <v/>
      </c>
      <c r="D88" s="26" t="n"/>
      <c r="E88" s="28" t="n"/>
      <c r="F88" s="54" t="n"/>
      <c r="G88" s="28" t="n"/>
      <c r="H88" s="28" t="n"/>
      <c r="I88" s="28" t="n"/>
      <c r="J88" s="28" t="n"/>
      <c r="K88" s="28" t="n"/>
      <c r="L88" s="28" t="n"/>
      <c r="M88" s="28" t="n"/>
      <c r="N88" s="28" t="n"/>
      <c r="O88" s="30" t="n"/>
      <c r="P88" s="55">
        <f>IF(OR($A88="",$B88=""),"",IFERROR($E88/$F88,0))</f>
        <v/>
      </c>
      <c r="Q88" s="56">
        <f>IF(OR($A88="",$B88=""),"",IFERROR($H88/$G88,0))</f>
        <v/>
      </c>
      <c r="R88" s="56">
        <f>IF(OR($A88="",$B88=""),"",IFERROR($J88/$I88,0))</f>
        <v/>
      </c>
      <c r="S88" s="55">
        <f>IF(OR($A88="",$B88=""),"",IFERROR(($K88+$L88)/$E88*1000,0))</f>
        <v/>
      </c>
      <c r="T88" s="55">
        <f>IF(OR($A88="",$B88=""),"",MAX(0,MIN(100,100-($S88*'Settings'!$B$13)-($M88*'Settings'!$B$14))))</f>
        <v/>
      </c>
      <c r="U88" s="55">
        <f>IF(OR($A88="",$B88=""),"",MAX(0,MIN(100,IFERROR($Q88/'Settings'!$B$10*100,0))))</f>
        <v/>
      </c>
      <c r="V88" s="55">
        <f>IF(OR($A88="",$B88=""),"",MAX(0,MIN(100,IFERROR($P88/'Settings'!$B$11*100,0))))</f>
        <v/>
      </c>
      <c r="W88" s="55">
        <f>IF(OR($A88="",$B88=""),"",MAX(0,MIN(100,IFERROR($R88/'Settings'!$B$12*100,0))))</f>
        <v/>
      </c>
      <c r="X88" s="55">
        <f>IF(OR($A88="",$B88=""),"",MAX(0,MIN(100,100-($N88*'Settings'!$B$15))))</f>
        <v/>
      </c>
      <c r="Y88" s="55">
        <f>IF(OR($A88="",$B88=""),"",($T88*'Settings'!$B$4)+($U88*'Settings'!$B$5)+($V88*'Settings'!$B$6)+($W88*'Settings'!$B$7)+($X88*'Settings'!$B$8))</f>
        <v/>
      </c>
      <c r="Z88" s="19">
        <f>IF($Y88="","",IF($Y88&gt;='Settings'!$B$17,"Excellent",IF($Y88&gt;='Settings'!$B$18,"Good",IF($Y88&gt;='Settings'!$B$19,"Needs Improvement","Poor"))))</f>
        <v/>
      </c>
      <c r="AA88" s="57">
        <f>IF($Z88="","",IF($Z88="Excellent",'Settings'!$B$21,IF($Z88="Good",'Settings'!$B$22,0)))</f>
        <v/>
      </c>
      <c r="AB88" s="34">
        <f>IF(COUNTA($A88:$B88,$D88:$O88,$AC88:$AD88)=0,"",IF(OR($A88="",$B88=""),"Missing period/driver",IF($C88="Driver ID not found","Invalid driver ID",IF(COUNTIFS($A$5:$A$1000,$A88,$B$5:$B$1000,$B88)&gt;1,"Duplicate driver/period",IF(OR($E88&lt;=0,$F88&lt;=0,$G88&lt;=0,$I88&lt;=0),"Check required activity",IF($H88&gt;$G88,"On-time stops exceed total",IF($J88&gt;$I88,"Completed inspections exceed required",IF(OR($H88&lt;0,$J88&lt;0,$K88&lt;0,$L88&lt;0,$M88&lt;0,$N88&lt;0),"Negative count",IF($AC88="","Select review status",IF(AND($AC88="Coaching Scheduled",$AD88=""),"Add follow-up date","OK"))))))))))</f>
        <v/>
      </c>
      <c r="AC88" s="30" t="n"/>
      <c r="AD88" s="58" t="n"/>
    </row>
    <row r="89">
      <c r="A89" s="53" t="n"/>
      <c r="B89" s="26" t="n"/>
      <c r="C89" s="27">
        <f>IF(OR($A89="",$B89=""),"",IFERROR(VLOOKUP($B89,'Settings'!$D$4:$E$103,2,FALSE),"Driver ID not found"))</f>
        <v/>
      </c>
      <c r="D89" s="26" t="n"/>
      <c r="E89" s="28" t="n"/>
      <c r="F89" s="54" t="n"/>
      <c r="G89" s="28" t="n"/>
      <c r="H89" s="28" t="n"/>
      <c r="I89" s="28" t="n"/>
      <c r="J89" s="28" t="n"/>
      <c r="K89" s="28" t="n"/>
      <c r="L89" s="28" t="n"/>
      <c r="M89" s="28" t="n"/>
      <c r="N89" s="28" t="n"/>
      <c r="O89" s="30" t="n"/>
      <c r="P89" s="55">
        <f>IF(OR($A89="",$B89=""),"",IFERROR($E89/$F89,0))</f>
        <v/>
      </c>
      <c r="Q89" s="56">
        <f>IF(OR($A89="",$B89=""),"",IFERROR($H89/$G89,0))</f>
        <v/>
      </c>
      <c r="R89" s="56">
        <f>IF(OR($A89="",$B89=""),"",IFERROR($J89/$I89,0))</f>
        <v/>
      </c>
      <c r="S89" s="55">
        <f>IF(OR($A89="",$B89=""),"",IFERROR(($K89+$L89)/$E89*1000,0))</f>
        <v/>
      </c>
      <c r="T89" s="55">
        <f>IF(OR($A89="",$B89=""),"",MAX(0,MIN(100,100-($S89*'Settings'!$B$13)-($M89*'Settings'!$B$14))))</f>
        <v/>
      </c>
      <c r="U89" s="55">
        <f>IF(OR($A89="",$B89=""),"",MAX(0,MIN(100,IFERROR($Q89/'Settings'!$B$10*100,0))))</f>
        <v/>
      </c>
      <c r="V89" s="55">
        <f>IF(OR($A89="",$B89=""),"",MAX(0,MIN(100,IFERROR($P89/'Settings'!$B$11*100,0))))</f>
        <v/>
      </c>
      <c r="W89" s="55">
        <f>IF(OR($A89="",$B89=""),"",MAX(0,MIN(100,IFERROR($R89/'Settings'!$B$12*100,0))))</f>
        <v/>
      </c>
      <c r="X89" s="55">
        <f>IF(OR($A89="",$B89=""),"",MAX(0,MIN(100,100-($N89*'Settings'!$B$15))))</f>
        <v/>
      </c>
      <c r="Y89" s="55">
        <f>IF(OR($A89="",$B89=""),"",($T89*'Settings'!$B$4)+($U89*'Settings'!$B$5)+($V89*'Settings'!$B$6)+($W89*'Settings'!$B$7)+($X89*'Settings'!$B$8))</f>
        <v/>
      </c>
      <c r="Z89" s="19">
        <f>IF($Y89="","",IF($Y89&gt;='Settings'!$B$17,"Excellent",IF($Y89&gt;='Settings'!$B$18,"Good",IF($Y89&gt;='Settings'!$B$19,"Needs Improvement","Poor"))))</f>
        <v/>
      </c>
      <c r="AA89" s="57">
        <f>IF($Z89="","",IF($Z89="Excellent",'Settings'!$B$21,IF($Z89="Good",'Settings'!$B$22,0)))</f>
        <v/>
      </c>
      <c r="AB89" s="34">
        <f>IF(COUNTA($A89:$B89,$D89:$O89,$AC89:$AD89)=0,"",IF(OR($A89="",$B89=""),"Missing period/driver",IF($C89="Driver ID not found","Invalid driver ID",IF(COUNTIFS($A$5:$A$1000,$A89,$B$5:$B$1000,$B89)&gt;1,"Duplicate driver/period",IF(OR($E89&lt;=0,$F89&lt;=0,$G89&lt;=0,$I89&lt;=0),"Check required activity",IF($H89&gt;$G89,"On-time stops exceed total",IF($J89&gt;$I89,"Completed inspections exceed required",IF(OR($H89&lt;0,$J89&lt;0,$K89&lt;0,$L89&lt;0,$M89&lt;0,$N89&lt;0),"Negative count",IF($AC89="","Select review status",IF(AND($AC89="Coaching Scheduled",$AD89=""),"Add follow-up date","OK"))))))))))</f>
        <v/>
      </c>
      <c r="AC89" s="30" t="n"/>
      <c r="AD89" s="58" t="n"/>
    </row>
    <row r="90">
      <c r="A90" s="53" t="n"/>
      <c r="B90" s="26" t="n"/>
      <c r="C90" s="27">
        <f>IF(OR($A90="",$B90=""),"",IFERROR(VLOOKUP($B90,'Settings'!$D$4:$E$103,2,FALSE),"Driver ID not found"))</f>
        <v/>
      </c>
      <c r="D90" s="26" t="n"/>
      <c r="E90" s="28" t="n"/>
      <c r="F90" s="54" t="n"/>
      <c r="G90" s="28" t="n"/>
      <c r="H90" s="28" t="n"/>
      <c r="I90" s="28" t="n"/>
      <c r="J90" s="28" t="n"/>
      <c r="K90" s="28" t="n"/>
      <c r="L90" s="28" t="n"/>
      <c r="M90" s="28" t="n"/>
      <c r="N90" s="28" t="n"/>
      <c r="O90" s="30" t="n"/>
      <c r="P90" s="55">
        <f>IF(OR($A90="",$B90=""),"",IFERROR($E90/$F90,0))</f>
        <v/>
      </c>
      <c r="Q90" s="56">
        <f>IF(OR($A90="",$B90=""),"",IFERROR($H90/$G90,0))</f>
        <v/>
      </c>
      <c r="R90" s="56">
        <f>IF(OR($A90="",$B90=""),"",IFERROR($J90/$I90,0))</f>
        <v/>
      </c>
      <c r="S90" s="55">
        <f>IF(OR($A90="",$B90=""),"",IFERROR(($K90+$L90)/$E90*1000,0))</f>
        <v/>
      </c>
      <c r="T90" s="55">
        <f>IF(OR($A90="",$B90=""),"",MAX(0,MIN(100,100-($S90*'Settings'!$B$13)-($M90*'Settings'!$B$14))))</f>
        <v/>
      </c>
      <c r="U90" s="55">
        <f>IF(OR($A90="",$B90=""),"",MAX(0,MIN(100,IFERROR($Q90/'Settings'!$B$10*100,0))))</f>
        <v/>
      </c>
      <c r="V90" s="55">
        <f>IF(OR($A90="",$B90=""),"",MAX(0,MIN(100,IFERROR($P90/'Settings'!$B$11*100,0))))</f>
        <v/>
      </c>
      <c r="W90" s="55">
        <f>IF(OR($A90="",$B90=""),"",MAX(0,MIN(100,IFERROR($R90/'Settings'!$B$12*100,0))))</f>
        <v/>
      </c>
      <c r="X90" s="55">
        <f>IF(OR($A90="",$B90=""),"",MAX(0,MIN(100,100-($N90*'Settings'!$B$15))))</f>
        <v/>
      </c>
      <c r="Y90" s="55">
        <f>IF(OR($A90="",$B90=""),"",($T90*'Settings'!$B$4)+($U90*'Settings'!$B$5)+($V90*'Settings'!$B$6)+($W90*'Settings'!$B$7)+($X90*'Settings'!$B$8))</f>
        <v/>
      </c>
      <c r="Z90" s="19">
        <f>IF($Y90="","",IF($Y90&gt;='Settings'!$B$17,"Excellent",IF($Y90&gt;='Settings'!$B$18,"Good",IF($Y90&gt;='Settings'!$B$19,"Needs Improvement","Poor"))))</f>
        <v/>
      </c>
      <c r="AA90" s="57">
        <f>IF($Z90="","",IF($Z90="Excellent",'Settings'!$B$21,IF($Z90="Good",'Settings'!$B$22,0)))</f>
        <v/>
      </c>
      <c r="AB90" s="34">
        <f>IF(COUNTA($A90:$B90,$D90:$O90,$AC90:$AD90)=0,"",IF(OR($A90="",$B90=""),"Missing period/driver",IF($C90="Driver ID not found","Invalid driver ID",IF(COUNTIFS($A$5:$A$1000,$A90,$B$5:$B$1000,$B90)&gt;1,"Duplicate driver/period",IF(OR($E90&lt;=0,$F90&lt;=0,$G90&lt;=0,$I90&lt;=0),"Check required activity",IF($H90&gt;$G90,"On-time stops exceed total",IF($J90&gt;$I90,"Completed inspections exceed required",IF(OR($H90&lt;0,$J90&lt;0,$K90&lt;0,$L90&lt;0,$M90&lt;0,$N90&lt;0),"Negative count",IF($AC90="","Select review status",IF(AND($AC90="Coaching Scheduled",$AD90=""),"Add follow-up date","OK"))))))))))</f>
        <v/>
      </c>
      <c r="AC90" s="30" t="n"/>
      <c r="AD90" s="58" t="n"/>
    </row>
    <row r="91">
      <c r="A91" s="53" t="n"/>
      <c r="B91" s="26" t="n"/>
      <c r="C91" s="27">
        <f>IF(OR($A91="",$B91=""),"",IFERROR(VLOOKUP($B91,'Settings'!$D$4:$E$103,2,FALSE),"Driver ID not found"))</f>
        <v/>
      </c>
      <c r="D91" s="26" t="n"/>
      <c r="E91" s="28" t="n"/>
      <c r="F91" s="54" t="n"/>
      <c r="G91" s="28" t="n"/>
      <c r="H91" s="28" t="n"/>
      <c r="I91" s="28" t="n"/>
      <c r="J91" s="28" t="n"/>
      <c r="K91" s="28" t="n"/>
      <c r="L91" s="28" t="n"/>
      <c r="M91" s="28" t="n"/>
      <c r="N91" s="28" t="n"/>
      <c r="O91" s="30" t="n"/>
      <c r="P91" s="55">
        <f>IF(OR($A91="",$B91=""),"",IFERROR($E91/$F91,0))</f>
        <v/>
      </c>
      <c r="Q91" s="56">
        <f>IF(OR($A91="",$B91=""),"",IFERROR($H91/$G91,0))</f>
        <v/>
      </c>
      <c r="R91" s="56">
        <f>IF(OR($A91="",$B91=""),"",IFERROR($J91/$I91,0))</f>
        <v/>
      </c>
      <c r="S91" s="55">
        <f>IF(OR($A91="",$B91=""),"",IFERROR(($K91+$L91)/$E91*1000,0))</f>
        <v/>
      </c>
      <c r="T91" s="55">
        <f>IF(OR($A91="",$B91=""),"",MAX(0,MIN(100,100-($S91*'Settings'!$B$13)-($M91*'Settings'!$B$14))))</f>
        <v/>
      </c>
      <c r="U91" s="55">
        <f>IF(OR($A91="",$B91=""),"",MAX(0,MIN(100,IFERROR($Q91/'Settings'!$B$10*100,0))))</f>
        <v/>
      </c>
      <c r="V91" s="55">
        <f>IF(OR($A91="",$B91=""),"",MAX(0,MIN(100,IFERROR($P91/'Settings'!$B$11*100,0))))</f>
        <v/>
      </c>
      <c r="W91" s="55">
        <f>IF(OR($A91="",$B91=""),"",MAX(0,MIN(100,IFERROR($R91/'Settings'!$B$12*100,0))))</f>
        <v/>
      </c>
      <c r="X91" s="55">
        <f>IF(OR($A91="",$B91=""),"",MAX(0,MIN(100,100-($N91*'Settings'!$B$15))))</f>
        <v/>
      </c>
      <c r="Y91" s="55">
        <f>IF(OR($A91="",$B91=""),"",($T91*'Settings'!$B$4)+($U91*'Settings'!$B$5)+($V91*'Settings'!$B$6)+($W91*'Settings'!$B$7)+($X91*'Settings'!$B$8))</f>
        <v/>
      </c>
      <c r="Z91" s="19">
        <f>IF($Y91="","",IF($Y91&gt;='Settings'!$B$17,"Excellent",IF($Y91&gt;='Settings'!$B$18,"Good",IF($Y91&gt;='Settings'!$B$19,"Needs Improvement","Poor"))))</f>
        <v/>
      </c>
      <c r="AA91" s="57">
        <f>IF($Z91="","",IF($Z91="Excellent",'Settings'!$B$21,IF($Z91="Good",'Settings'!$B$22,0)))</f>
        <v/>
      </c>
      <c r="AB91" s="34">
        <f>IF(COUNTA($A91:$B91,$D91:$O91,$AC91:$AD91)=0,"",IF(OR($A91="",$B91=""),"Missing period/driver",IF($C91="Driver ID not found","Invalid driver ID",IF(COUNTIFS($A$5:$A$1000,$A91,$B$5:$B$1000,$B91)&gt;1,"Duplicate driver/period",IF(OR($E91&lt;=0,$F91&lt;=0,$G91&lt;=0,$I91&lt;=0),"Check required activity",IF($H91&gt;$G91,"On-time stops exceed total",IF($J91&gt;$I91,"Completed inspections exceed required",IF(OR($H91&lt;0,$J91&lt;0,$K91&lt;0,$L91&lt;0,$M91&lt;0,$N91&lt;0),"Negative count",IF($AC91="","Select review status",IF(AND($AC91="Coaching Scheduled",$AD91=""),"Add follow-up date","OK"))))))))))</f>
        <v/>
      </c>
      <c r="AC91" s="30" t="n"/>
      <c r="AD91" s="58" t="n"/>
    </row>
    <row r="92">
      <c r="A92" s="53" t="n"/>
      <c r="B92" s="26" t="n"/>
      <c r="C92" s="27">
        <f>IF(OR($A92="",$B92=""),"",IFERROR(VLOOKUP($B92,'Settings'!$D$4:$E$103,2,FALSE),"Driver ID not found"))</f>
        <v/>
      </c>
      <c r="D92" s="26" t="n"/>
      <c r="E92" s="28" t="n"/>
      <c r="F92" s="54" t="n"/>
      <c r="G92" s="28" t="n"/>
      <c r="H92" s="28" t="n"/>
      <c r="I92" s="28" t="n"/>
      <c r="J92" s="28" t="n"/>
      <c r="K92" s="28" t="n"/>
      <c r="L92" s="28" t="n"/>
      <c r="M92" s="28" t="n"/>
      <c r="N92" s="28" t="n"/>
      <c r="O92" s="30" t="n"/>
      <c r="P92" s="55">
        <f>IF(OR($A92="",$B92=""),"",IFERROR($E92/$F92,0))</f>
        <v/>
      </c>
      <c r="Q92" s="56">
        <f>IF(OR($A92="",$B92=""),"",IFERROR($H92/$G92,0))</f>
        <v/>
      </c>
      <c r="R92" s="56">
        <f>IF(OR($A92="",$B92=""),"",IFERROR($J92/$I92,0))</f>
        <v/>
      </c>
      <c r="S92" s="55">
        <f>IF(OR($A92="",$B92=""),"",IFERROR(($K92+$L92)/$E92*1000,0))</f>
        <v/>
      </c>
      <c r="T92" s="55">
        <f>IF(OR($A92="",$B92=""),"",MAX(0,MIN(100,100-($S92*'Settings'!$B$13)-($M92*'Settings'!$B$14))))</f>
        <v/>
      </c>
      <c r="U92" s="55">
        <f>IF(OR($A92="",$B92=""),"",MAX(0,MIN(100,IFERROR($Q92/'Settings'!$B$10*100,0))))</f>
        <v/>
      </c>
      <c r="V92" s="55">
        <f>IF(OR($A92="",$B92=""),"",MAX(0,MIN(100,IFERROR($P92/'Settings'!$B$11*100,0))))</f>
        <v/>
      </c>
      <c r="W92" s="55">
        <f>IF(OR($A92="",$B92=""),"",MAX(0,MIN(100,IFERROR($R92/'Settings'!$B$12*100,0))))</f>
        <v/>
      </c>
      <c r="X92" s="55">
        <f>IF(OR($A92="",$B92=""),"",MAX(0,MIN(100,100-($N92*'Settings'!$B$15))))</f>
        <v/>
      </c>
      <c r="Y92" s="55">
        <f>IF(OR($A92="",$B92=""),"",($T92*'Settings'!$B$4)+($U92*'Settings'!$B$5)+($V92*'Settings'!$B$6)+($W92*'Settings'!$B$7)+($X92*'Settings'!$B$8))</f>
        <v/>
      </c>
      <c r="Z92" s="19">
        <f>IF($Y92="","",IF($Y92&gt;='Settings'!$B$17,"Excellent",IF($Y92&gt;='Settings'!$B$18,"Good",IF($Y92&gt;='Settings'!$B$19,"Needs Improvement","Poor"))))</f>
        <v/>
      </c>
      <c r="AA92" s="57">
        <f>IF($Z92="","",IF($Z92="Excellent",'Settings'!$B$21,IF($Z92="Good",'Settings'!$B$22,0)))</f>
        <v/>
      </c>
      <c r="AB92" s="34">
        <f>IF(COUNTA($A92:$B92,$D92:$O92,$AC92:$AD92)=0,"",IF(OR($A92="",$B92=""),"Missing period/driver",IF($C92="Driver ID not found","Invalid driver ID",IF(COUNTIFS($A$5:$A$1000,$A92,$B$5:$B$1000,$B92)&gt;1,"Duplicate driver/period",IF(OR($E92&lt;=0,$F92&lt;=0,$G92&lt;=0,$I92&lt;=0),"Check required activity",IF($H92&gt;$G92,"On-time stops exceed total",IF($J92&gt;$I92,"Completed inspections exceed required",IF(OR($H92&lt;0,$J92&lt;0,$K92&lt;0,$L92&lt;0,$M92&lt;0,$N92&lt;0),"Negative count",IF($AC92="","Select review status",IF(AND($AC92="Coaching Scheduled",$AD92=""),"Add follow-up date","OK"))))))))))</f>
        <v/>
      </c>
      <c r="AC92" s="30" t="n"/>
      <c r="AD92" s="58" t="n"/>
    </row>
    <row r="93">
      <c r="A93" s="53" t="n"/>
      <c r="B93" s="26" t="n"/>
      <c r="C93" s="27">
        <f>IF(OR($A93="",$B93=""),"",IFERROR(VLOOKUP($B93,'Settings'!$D$4:$E$103,2,FALSE),"Driver ID not found"))</f>
        <v/>
      </c>
      <c r="D93" s="26" t="n"/>
      <c r="E93" s="28" t="n"/>
      <c r="F93" s="54" t="n"/>
      <c r="G93" s="28" t="n"/>
      <c r="H93" s="28" t="n"/>
      <c r="I93" s="28" t="n"/>
      <c r="J93" s="28" t="n"/>
      <c r="K93" s="28" t="n"/>
      <c r="L93" s="28" t="n"/>
      <c r="M93" s="28" t="n"/>
      <c r="N93" s="28" t="n"/>
      <c r="O93" s="30" t="n"/>
      <c r="P93" s="55">
        <f>IF(OR($A93="",$B93=""),"",IFERROR($E93/$F93,0))</f>
        <v/>
      </c>
      <c r="Q93" s="56">
        <f>IF(OR($A93="",$B93=""),"",IFERROR($H93/$G93,0))</f>
        <v/>
      </c>
      <c r="R93" s="56">
        <f>IF(OR($A93="",$B93=""),"",IFERROR($J93/$I93,0))</f>
        <v/>
      </c>
      <c r="S93" s="55">
        <f>IF(OR($A93="",$B93=""),"",IFERROR(($K93+$L93)/$E93*1000,0))</f>
        <v/>
      </c>
      <c r="T93" s="55">
        <f>IF(OR($A93="",$B93=""),"",MAX(0,MIN(100,100-($S93*'Settings'!$B$13)-($M93*'Settings'!$B$14))))</f>
        <v/>
      </c>
      <c r="U93" s="55">
        <f>IF(OR($A93="",$B93=""),"",MAX(0,MIN(100,IFERROR($Q93/'Settings'!$B$10*100,0))))</f>
        <v/>
      </c>
      <c r="V93" s="55">
        <f>IF(OR($A93="",$B93=""),"",MAX(0,MIN(100,IFERROR($P93/'Settings'!$B$11*100,0))))</f>
        <v/>
      </c>
      <c r="W93" s="55">
        <f>IF(OR($A93="",$B93=""),"",MAX(0,MIN(100,IFERROR($R93/'Settings'!$B$12*100,0))))</f>
        <v/>
      </c>
      <c r="X93" s="55">
        <f>IF(OR($A93="",$B93=""),"",MAX(0,MIN(100,100-($N93*'Settings'!$B$15))))</f>
        <v/>
      </c>
      <c r="Y93" s="55">
        <f>IF(OR($A93="",$B93=""),"",($T93*'Settings'!$B$4)+($U93*'Settings'!$B$5)+($V93*'Settings'!$B$6)+($W93*'Settings'!$B$7)+($X93*'Settings'!$B$8))</f>
        <v/>
      </c>
      <c r="Z93" s="19">
        <f>IF($Y93="","",IF($Y93&gt;='Settings'!$B$17,"Excellent",IF($Y93&gt;='Settings'!$B$18,"Good",IF($Y93&gt;='Settings'!$B$19,"Needs Improvement","Poor"))))</f>
        <v/>
      </c>
      <c r="AA93" s="57">
        <f>IF($Z93="","",IF($Z93="Excellent",'Settings'!$B$21,IF($Z93="Good",'Settings'!$B$22,0)))</f>
        <v/>
      </c>
      <c r="AB93" s="34">
        <f>IF(COUNTA($A93:$B93,$D93:$O93,$AC93:$AD93)=0,"",IF(OR($A93="",$B93=""),"Missing period/driver",IF($C93="Driver ID not found","Invalid driver ID",IF(COUNTIFS($A$5:$A$1000,$A93,$B$5:$B$1000,$B93)&gt;1,"Duplicate driver/period",IF(OR($E93&lt;=0,$F93&lt;=0,$G93&lt;=0,$I93&lt;=0),"Check required activity",IF($H93&gt;$G93,"On-time stops exceed total",IF($J93&gt;$I93,"Completed inspections exceed required",IF(OR($H93&lt;0,$J93&lt;0,$K93&lt;0,$L93&lt;0,$M93&lt;0,$N93&lt;0),"Negative count",IF($AC93="","Select review status",IF(AND($AC93="Coaching Scheduled",$AD93=""),"Add follow-up date","OK"))))))))))</f>
        <v/>
      </c>
      <c r="AC93" s="30" t="n"/>
      <c r="AD93" s="58" t="n"/>
    </row>
    <row r="94">
      <c r="A94" s="53" t="n"/>
      <c r="B94" s="26" t="n"/>
      <c r="C94" s="27">
        <f>IF(OR($A94="",$B94=""),"",IFERROR(VLOOKUP($B94,'Settings'!$D$4:$E$103,2,FALSE),"Driver ID not found"))</f>
        <v/>
      </c>
      <c r="D94" s="26" t="n"/>
      <c r="E94" s="28" t="n"/>
      <c r="F94" s="54" t="n"/>
      <c r="G94" s="28" t="n"/>
      <c r="H94" s="28" t="n"/>
      <c r="I94" s="28" t="n"/>
      <c r="J94" s="28" t="n"/>
      <c r="K94" s="28" t="n"/>
      <c r="L94" s="28" t="n"/>
      <c r="M94" s="28" t="n"/>
      <c r="N94" s="28" t="n"/>
      <c r="O94" s="30" t="n"/>
      <c r="P94" s="55">
        <f>IF(OR($A94="",$B94=""),"",IFERROR($E94/$F94,0))</f>
        <v/>
      </c>
      <c r="Q94" s="56">
        <f>IF(OR($A94="",$B94=""),"",IFERROR($H94/$G94,0))</f>
        <v/>
      </c>
      <c r="R94" s="56">
        <f>IF(OR($A94="",$B94=""),"",IFERROR($J94/$I94,0))</f>
        <v/>
      </c>
      <c r="S94" s="55">
        <f>IF(OR($A94="",$B94=""),"",IFERROR(($K94+$L94)/$E94*1000,0))</f>
        <v/>
      </c>
      <c r="T94" s="55">
        <f>IF(OR($A94="",$B94=""),"",MAX(0,MIN(100,100-($S94*'Settings'!$B$13)-($M94*'Settings'!$B$14))))</f>
        <v/>
      </c>
      <c r="U94" s="55">
        <f>IF(OR($A94="",$B94=""),"",MAX(0,MIN(100,IFERROR($Q94/'Settings'!$B$10*100,0))))</f>
        <v/>
      </c>
      <c r="V94" s="55">
        <f>IF(OR($A94="",$B94=""),"",MAX(0,MIN(100,IFERROR($P94/'Settings'!$B$11*100,0))))</f>
        <v/>
      </c>
      <c r="W94" s="55">
        <f>IF(OR($A94="",$B94=""),"",MAX(0,MIN(100,IFERROR($R94/'Settings'!$B$12*100,0))))</f>
        <v/>
      </c>
      <c r="X94" s="55">
        <f>IF(OR($A94="",$B94=""),"",MAX(0,MIN(100,100-($N94*'Settings'!$B$15))))</f>
        <v/>
      </c>
      <c r="Y94" s="55">
        <f>IF(OR($A94="",$B94=""),"",($T94*'Settings'!$B$4)+($U94*'Settings'!$B$5)+($V94*'Settings'!$B$6)+($W94*'Settings'!$B$7)+($X94*'Settings'!$B$8))</f>
        <v/>
      </c>
      <c r="Z94" s="19">
        <f>IF($Y94="","",IF($Y94&gt;='Settings'!$B$17,"Excellent",IF($Y94&gt;='Settings'!$B$18,"Good",IF($Y94&gt;='Settings'!$B$19,"Needs Improvement","Poor"))))</f>
        <v/>
      </c>
      <c r="AA94" s="57">
        <f>IF($Z94="","",IF($Z94="Excellent",'Settings'!$B$21,IF($Z94="Good",'Settings'!$B$22,0)))</f>
        <v/>
      </c>
      <c r="AB94" s="34">
        <f>IF(COUNTA($A94:$B94,$D94:$O94,$AC94:$AD94)=0,"",IF(OR($A94="",$B94=""),"Missing period/driver",IF($C94="Driver ID not found","Invalid driver ID",IF(COUNTIFS($A$5:$A$1000,$A94,$B$5:$B$1000,$B94)&gt;1,"Duplicate driver/period",IF(OR($E94&lt;=0,$F94&lt;=0,$G94&lt;=0,$I94&lt;=0),"Check required activity",IF($H94&gt;$G94,"On-time stops exceed total",IF($J94&gt;$I94,"Completed inspections exceed required",IF(OR($H94&lt;0,$J94&lt;0,$K94&lt;0,$L94&lt;0,$M94&lt;0,$N94&lt;0),"Negative count",IF($AC94="","Select review status",IF(AND($AC94="Coaching Scheduled",$AD94=""),"Add follow-up date","OK"))))))))))</f>
        <v/>
      </c>
      <c r="AC94" s="30" t="n"/>
      <c r="AD94" s="58" t="n"/>
    </row>
    <row r="95">
      <c r="A95" s="53" t="n"/>
      <c r="B95" s="26" t="n"/>
      <c r="C95" s="27">
        <f>IF(OR($A95="",$B95=""),"",IFERROR(VLOOKUP($B95,'Settings'!$D$4:$E$103,2,FALSE),"Driver ID not found"))</f>
        <v/>
      </c>
      <c r="D95" s="26" t="n"/>
      <c r="E95" s="28" t="n"/>
      <c r="F95" s="54" t="n"/>
      <c r="G95" s="28" t="n"/>
      <c r="H95" s="28" t="n"/>
      <c r="I95" s="28" t="n"/>
      <c r="J95" s="28" t="n"/>
      <c r="K95" s="28" t="n"/>
      <c r="L95" s="28" t="n"/>
      <c r="M95" s="28" t="n"/>
      <c r="N95" s="28" t="n"/>
      <c r="O95" s="30" t="n"/>
      <c r="P95" s="55">
        <f>IF(OR($A95="",$B95=""),"",IFERROR($E95/$F95,0))</f>
        <v/>
      </c>
      <c r="Q95" s="56">
        <f>IF(OR($A95="",$B95=""),"",IFERROR($H95/$G95,0))</f>
        <v/>
      </c>
      <c r="R95" s="56">
        <f>IF(OR($A95="",$B95=""),"",IFERROR($J95/$I95,0))</f>
        <v/>
      </c>
      <c r="S95" s="55">
        <f>IF(OR($A95="",$B95=""),"",IFERROR(($K95+$L95)/$E95*1000,0))</f>
        <v/>
      </c>
      <c r="T95" s="55">
        <f>IF(OR($A95="",$B95=""),"",MAX(0,MIN(100,100-($S95*'Settings'!$B$13)-($M95*'Settings'!$B$14))))</f>
        <v/>
      </c>
      <c r="U95" s="55">
        <f>IF(OR($A95="",$B95=""),"",MAX(0,MIN(100,IFERROR($Q95/'Settings'!$B$10*100,0))))</f>
        <v/>
      </c>
      <c r="V95" s="55">
        <f>IF(OR($A95="",$B95=""),"",MAX(0,MIN(100,IFERROR($P95/'Settings'!$B$11*100,0))))</f>
        <v/>
      </c>
      <c r="W95" s="55">
        <f>IF(OR($A95="",$B95=""),"",MAX(0,MIN(100,IFERROR($R95/'Settings'!$B$12*100,0))))</f>
        <v/>
      </c>
      <c r="X95" s="55">
        <f>IF(OR($A95="",$B95=""),"",MAX(0,MIN(100,100-($N95*'Settings'!$B$15))))</f>
        <v/>
      </c>
      <c r="Y95" s="55">
        <f>IF(OR($A95="",$B95=""),"",($T95*'Settings'!$B$4)+($U95*'Settings'!$B$5)+($V95*'Settings'!$B$6)+($W95*'Settings'!$B$7)+($X95*'Settings'!$B$8))</f>
        <v/>
      </c>
      <c r="Z95" s="19">
        <f>IF($Y95="","",IF($Y95&gt;='Settings'!$B$17,"Excellent",IF($Y95&gt;='Settings'!$B$18,"Good",IF($Y95&gt;='Settings'!$B$19,"Needs Improvement","Poor"))))</f>
        <v/>
      </c>
      <c r="AA95" s="57">
        <f>IF($Z95="","",IF($Z95="Excellent",'Settings'!$B$21,IF($Z95="Good",'Settings'!$B$22,0)))</f>
        <v/>
      </c>
      <c r="AB95" s="34">
        <f>IF(COUNTA($A95:$B95,$D95:$O95,$AC95:$AD95)=0,"",IF(OR($A95="",$B95=""),"Missing period/driver",IF($C95="Driver ID not found","Invalid driver ID",IF(COUNTIFS($A$5:$A$1000,$A95,$B$5:$B$1000,$B95)&gt;1,"Duplicate driver/period",IF(OR($E95&lt;=0,$F95&lt;=0,$G95&lt;=0,$I95&lt;=0),"Check required activity",IF($H95&gt;$G95,"On-time stops exceed total",IF($J95&gt;$I95,"Completed inspections exceed required",IF(OR($H95&lt;0,$J95&lt;0,$K95&lt;0,$L95&lt;0,$M95&lt;0,$N95&lt;0),"Negative count",IF($AC95="","Select review status",IF(AND($AC95="Coaching Scheduled",$AD95=""),"Add follow-up date","OK"))))))))))</f>
        <v/>
      </c>
      <c r="AC95" s="30" t="n"/>
      <c r="AD95" s="58" t="n"/>
    </row>
    <row r="96">
      <c r="A96" s="53" t="n"/>
      <c r="B96" s="26" t="n"/>
      <c r="C96" s="27">
        <f>IF(OR($A96="",$B96=""),"",IFERROR(VLOOKUP($B96,'Settings'!$D$4:$E$103,2,FALSE),"Driver ID not found"))</f>
        <v/>
      </c>
      <c r="D96" s="26" t="n"/>
      <c r="E96" s="28" t="n"/>
      <c r="F96" s="54" t="n"/>
      <c r="G96" s="28" t="n"/>
      <c r="H96" s="28" t="n"/>
      <c r="I96" s="28" t="n"/>
      <c r="J96" s="28" t="n"/>
      <c r="K96" s="28" t="n"/>
      <c r="L96" s="28" t="n"/>
      <c r="M96" s="28" t="n"/>
      <c r="N96" s="28" t="n"/>
      <c r="O96" s="30" t="n"/>
      <c r="P96" s="55">
        <f>IF(OR($A96="",$B96=""),"",IFERROR($E96/$F96,0))</f>
        <v/>
      </c>
      <c r="Q96" s="56">
        <f>IF(OR($A96="",$B96=""),"",IFERROR($H96/$G96,0))</f>
        <v/>
      </c>
      <c r="R96" s="56">
        <f>IF(OR($A96="",$B96=""),"",IFERROR($J96/$I96,0))</f>
        <v/>
      </c>
      <c r="S96" s="55">
        <f>IF(OR($A96="",$B96=""),"",IFERROR(($K96+$L96)/$E96*1000,0))</f>
        <v/>
      </c>
      <c r="T96" s="55">
        <f>IF(OR($A96="",$B96=""),"",MAX(0,MIN(100,100-($S96*'Settings'!$B$13)-($M96*'Settings'!$B$14))))</f>
        <v/>
      </c>
      <c r="U96" s="55">
        <f>IF(OR($A96="",$B96=""),"",MAX(0,MIN(100,IFERROR($Q96/'Settings'!$B$10*100,0))))</f>
        <v/>
      </c>
      <c r="V96" s="55">
        <f>IF(OR($A96="",$B96=""),"",MAX(0,MIN(100,IFERROR($P96/'Settings'!$B$11*100,0))))</f>
        <v/>
      </c>
      <c r="W96" s="55">
        <f>IF(OR($A96="",$B96=""),"",MAX(0,MIN(100,IFERROR($R96/'Settings'!$B$12*100,0))))</f>
        <v/>
      </c>
      <c r="X96" s="55">
        <f>IF(OR($A96="",$B96=""),"",MAX(0,MIN(100,100-($N96*'Settings'!$B$15))))</f>
        <v/>
      </c>
      <c r="Y96" s="55">
        <f>IF(OR($A96="",$B96=""),"",($T96*'Settings'!$B$4)+($U96*'Settings'!$B$5)+($V96*'Settings'!$B$6)+($W96*'Settings'!$B$7)+($X96*'Settings'!$B$8))</f>
        <v/>
      </c>
      <c r="Z96" s="19">
        <f>IF($Y96="","",IF($Y96&gt;='Settings'!$B$17,"Excellent",IF($Y96&gt;='Settings'!$B$18,"Good",IF($Y96&gt;='Settings'!$B$19,"Needs Improvement","Poor"))))</f>
        <v/>
      </c>
      <c r="AA96" s="57">
        <f>IF($Z96="","",IF($Z96="Excellent",'Settings'!$B$21,IF($Z96="Good",'Settings'!$B$22,0)))</f>
        <v/>
      </c>
      <c r="AB96" s="34">
        <f>IF(COUNTA($A96:$B96,$D96:$O96,$AC96:$AD96)=0,"",IF(OR($A96="",$B96=""),"Missing period/driver",IF($C96="Driver ID not found","Invalid driver ID",IF(COUNTIFS($A$5:$A$1000,$A96,$B$5:$B$1000,$B96)&gt;1,"Duplicate driver/period",IF(OR($E96&lt;=0,$F96&lt;=0,$G96&lt;=0,$I96&lt;=0),"Check required activity",IF($H96&gt;$G96,"On-time stops exceed total",IF($J96&gt;$I96,"Completed inspections exceed required",IF(OR($H96&lt;0,$J96&lt;0,$K96&lt;0,$L96&lt;0,$M96&lt;0,$N96&lt;0),"Negative count",IF($AC96="","Select review status",IF(AND($AC96="Coaching Scheduled",$AD96=""),"Add follow-up date","OK"))))))))))</f>
        <v/>
      </c>
      <c r="AC96" s="30" t="n"/>
      <c r="AD96" s="58" t="n"/>
    </row>
    <row r="97">
      <c r="A97" s="53" t="n"/>
      <c r="B97" s="26" t="n"/>
      <c r="C97" s="27">
        <f>IF(OR($A97="",$B97=""),"",IFERROR(VLOOKUP($B97,'Settings'!$D$4:$E$103,2,FALSE),"Driver ID not found"))</f>
        <v/>
      </c>
      <c r="D97" s="26" t="n"/>
      <c r="E97" s="28" t="n"/>
      <c r="F97" s="54" t="n"/>
      <c r="G97" s="28" t="n"/>
      <c r="H97" s="28" t="n"/>
      <c r="I97" s="28" t="n"/>
      <c r="J97" s="28" t="n"/>
      <c r="K97" s="28" t="n"/>
      <c r="L97" s="28" t="n"/>
      <c r="M97" s="28" t="n"/>
      <c r="N97" s="28" t="n"/>
      <c r="O97" s="30" t="n"/>
      <c r="P97" s="55">
        <f>IF(OR($A97="",$B97=""),"",IFERROR($E97/$F97,0))</f>
        <v/>
      </c>
      <c r="Q97" s="56">
        <f>IF(OR($A97="",$B97=""),"",IFERROR($H97/$G97,0))</f>
        <v/>
      </c>
      <c r="R97" s="56">
        <f>IF(OR($A97="",$B97=""),"",IFERROR($J97/$I97,0))</f>
        <v/>
      </c>
      <c r="S97" s="55">
        <f>IF(OR($A97="",$B97=""),"",IFERROR(($K97+$L97)/$E97*1000,0))</f>
        <v/>
      </c>
      <c r="T97" s="55">
        <f>IF(OR($A97="",$B97=""),"",MAX(0,MIN(100,100-($S97*'Settings'!$B$13)-($M97*'Settings'!$B$14))))</f>
        <v/>
      </c>
      <c r="U97" s="55">
        <f>IF(OR($A97="",$B97=""),"",MAX(0,MIN(100,IFERROR($Q97/'Settings'!$B$10*100,0))))</f>
        <v/>
      </c>
      <c r="V97" s="55">
        <f>IF(OR($A97="",$B97=""),"",MAX(0,MIN(100,IFERROR($P97/'Settings'!$B$11*100,0))))</f>
        <v/>
      </c>
      <c r="W97" s="55">
        <f>IF(OR($A97="",$B97=""),"",MAX(0,MIN(100,IFERROR($R97/'Settings'!$B$12*100,0))))</f>
        <v/>
      </c>
      <c r="X97" s="55">
        <f>IF(OR($A97="",$B97=""),"",MAX(0,MIN(100,100-($N97*'Settings'!$B$15))))</f>
        <v/>
      </c>
      <c r="Y97" s="55">
        <f>IF(OR($A97="",$B97=""),"",($T97*'Settings'!$B$4)+($U97*'Settings'!$B$5)+($V97*'Settings'!$B$6)+($W97*'Settings'!$B$7)+($X97*'Settings'!$B$8))</f>
        <v/>
      </c>
      <c r="Z97" s="19">
        <f>IF($Y97="","",IF($Y97&gt;='Settings'!$B$17,"Excellent",IF($Y97&gt;='Settings'!$B$18,"Good",IF($Y97&gt;='Settings'!$B$19,"Needs Improvement","Poor"))))</f>
        <v/>
      </c>
      <c r="AA97" s="57">
        <f>IF($Z97="","",IF($Z97="Excellent",'Settings'!$B$21,IF($Z97="Good",'Settings'!$B$22,0)))</f>
        <v/>
      </c>
      <c r="AB97" s="34">
        <f>IF(COUNTA($A97:$B97,$D97:$O97,$AC97:$AD97)=0,"",IF(OR($A97="",$B97=""),"Missing period/driver",IF($C97="Driver ID not found","Invalid driver ID",IF(COUNTIFS($A$5:$A$1000,$A97,$B$5:$B$1000,$B97)&gt;1,"Duplicate driver/period",IF(OR($E97&lt;=0,$F97&lt;=0,$G97&lt;=0,$I97&lt;=0),"Check required activity",IF($H97&gt;$G97,"On-time stops exceed total",IF($J97&gt;$I97,"Completed inspections exceed required",IF(OR($H97&lt;0,$J97&lt;0,$K97&lt;0,$L97&lt;0,$M97&lt;0,$N97&lt;0),"Negative count",IF($AC97="","Select review status",IF(AND($AC97="Coaching Scheduled",$AD97=""),"Add follow-up date","OK"))))))))))</f>
        <v/>
      </c>
      <c r="AC97" s="30" t="n"/>
      <c r="AD97" s="58" t="n"/>
    </row>
    <row r="98">
      <c r="A98" s="53" t="n"/>
      <c r="B98" s="26" t="n"/>
      <c r="C98" s="27">
        <f>IF(OR($A98="",$B98=""),"",IFERROR(VLOOKUP($B98,'Settings'!$D$4:$E$103,2,FALSE),"Driver ID not found"))</f>
        <v/>
      </c>
      <c r="D98" s="26" t="n"/>
      <c r="E98" s="28" t="n"/>
      <c r="F98" s="54" t="n"/>
      <c r="G98" s="28" t="n"/>
      <c r="H98" s="28" t="n"/>
      <c r="I98" s="28" t="n"/>
      <c r="J98" s="28" t="n"/>
      <c r="K98" s="28" t="n"/>
      <c r="L98" s="28" t="n"/>
      <c r="M98" s="28" t="n"/>
      <c r="N98" s="28" t="n"/>
      <c r="O98" s="30" t="n"/>
      <c r="P98" s="55">
        <f>IF(OR($A98="",$B98=""),"",IFERROR($E98/$F98,0))</f>
        <v/>
      </c>
      <c r="Q98" s="56">
        <f>IF(OR($A98="",$B98=""),"",IFERROR($H98/$G98,0))</f>
        <v/>
      </c>
      <c r="R98" s="56">
        <f>IF(OR($A98="",$B98=""),"",IFERROR($J98/$I98,0))</f>
        <v/>
      </c>
      <c r="S98" s="55">
        <f>IF(OR($A98="",$B98=""),"",IFERROR(($K98+$L98)/$E98*1000,0))</f>
        <v/>
      </c>
      <c r="T98" s="55">
        <f>IF(OR($A98="",$B98=""),"",MAX(0,MIN(100,100-($S98*'Settings'!$B$13)-($M98*'Settings'!$B$14))))</f>
        <v/>
      </c>
      <c r="U98" s="55">
        <f>IF(OR($A98="",$B98=""),"",MAX(0,MIN(100,IFERROR($Q98/'Settings'!$B$10*100,0))))</f>
        <v/>
      </c>
      <c r="V98" s="55">
        <f>IF(OR($A98="",$B98=""),"",MAX(0,MIN(100,IFERROR($P98/'Settings'!$B$11*100,0))))</f>
        <v/>
      </c>
      <c r="W98" s="55">
        <f>IF(OR($A98="",$B98=""),"",MAX(0,MIN(100,IFERROR($R98/'Settings'!$B$12*100,0))))</f>
        <v/>
      </c>
      <c r="X98" s="55">
        <f>IF(OR($A98="",$B98=""),"",MAX(0,MIN(100,100-($N98*'Settings'!$B$15))))</f>
        <v/>
      </c>
      <c r="Y98" s="55">
        <f>IF(OR($A98="",$B98=""),"",($T98*'Settings'!$B$4)+($U98*'Settings'!$B$5)+($V98*'Settings'!$B$6)+($W98*'Settings'!$B$7)+($X98*'Settings'!$B$8))</f>
        <v/>
      </c>
      <c r="Z98" s="19">
        <f>IF($Y98="","",IF($Y98&gt;='Settings'!$B$17,"Excellent",IF($Y98&gt;='Settings'!$B$18,"Good",IF($Y98&gt;='Settings'!$B$19,"Needs Improvement","Poor"))))</f>
        <v/>
      </c>
      <c r="AA98" s="57">
        <f>IF($Z98="","",IF($Z98="Excellent",'Settings'!$B$21,IF($Z98="Good",'Settings'!$B$22,0)))</f>
        <v/>
      </c>
      <c r="AB98" s="34">
        <f>IF(COUNTA($A98:$B98,$D98:$O98,$AC98:$AD98)=0,"",IF(OR($A98="",$B98=""),"Missing period/driver",IF($C98="Driver ID not found","Invalid driver ID",IF(COUNTIFS($A$5:$A$1000,$A98,$B$5:$B$1000,$B98)&gt;1,"Duplicate driver/period",IF(OR($E98&lt;=0,$F98&lt;=0,$G98&lt;=0,$I98&lt;=0),"Check required activity",IF($H98&gt;$G98,"On-time stops exceed total",IF($J98&gt;$I98,"Completed inspections exceed required",IF(OR($H98&lt;0,$J98&lt;0,$K98&lt;0,$L98&lt;0,$M98&lt;0,$N98&lt;0),"Negative count",IF($AC98="","Select review status",IF(AND($AC98="Coaching Scheduled",$AD98=""),"Add follow-up date","OK"))))))))))</f>
        <v/>
      </c>
      <c r="AC98" s="30" t="n"/>
      <c r="AD98" s="58" t="n"/>
    </row>
    <row r="99">
      <c r="A99" s="53" t="n"/>
      <c r="B99" s="26" t="n"/>
      <c r="C99" s="27">
        <f>IF(OR($A99="",$B99=""),"",IFERROR(VLOOKUP($B99,'Settings'!$D$4:$E$103,2,FALSE),"Driver ID not found"))</f>
        <v/>
      </c>
      <c r="D99" s="26" t="n"/>
      <c r="E99" s="28" t="n"/>
      <c r="F99" s="54" t="n"/>
      <c r="G99" s="28" t="n"/>
      <c r="H99" s="28" t="n"/>
      <c r="I99" s="28" t="n"/>
      <c r="J99" s="28" t="n"/>
      <c r="K99" s="28" t="n"/>
      <c r="L99" s="28" t="n"/>
      <c r="M99" s="28" t="n"/>
      <c r="N99" s="28" t="n"/>
      <c r="O99" s="30" t="n"/>
      <c r="P99" s="55">
        <f>IF(OR($A99="",$B99=""),"",IFERROR($E99/$F99,0))</f>
        <v/>
      </c>
      <c r="Q99" s="56">
        <f>IF(OR($A99="",$B99=""),"",IFERROR($H99/$G99,0))</f>
        <v/>
      </c>
      <c r="R99" s="56">
        <f>IF(OR($A99="",$B99=""),"",IFERROR($J99/$I99,0))</f>
        <v/>
      </c>
      <c r="S99" s="55">
        <f>IF(OR($A99="",$B99=""),"",IFERROR(($K99+$L99)/$E99*1000,0))</f>
        <v/>
      </c>
      <c r="T99" s="55">
        <f>IF(OR($A99="",$B99=""),"",MAX(0,MIN(100,100-($S99*'Settings'!$B$13)-($M99*'Settings'!$B$14))))</f>
        <v/>
      </c>
      <c r="U99" s="55">
        <f>IF(OR($A99="",$B99=""),"",MAX(0,MIN(100,IFERROR($Q99/'Settings'!$B$10*100,0))))</f>
        <v/>
      </c>
      <c r="V99" s="55">
        <f>IF(OR($A99="",$B99=""),"",MAX(0,MIN(100,IFERROR($P99/'Settings'!$B$11*100,0))))</f>
        <v/>
      </c>
      <c r="W99" s="55">
        <f>IF(OR($A99="",$B99=""),"",MAX(0,MIN(100,IFERROR($R99/'Settings'!$B$12*100,0))))</f>
        <v/>
      </c>
      <c r="X99" s="55">
        <f>IF(OR($A99="",$B99=""),"",MAX(0,MIN(100,100-($N99*'Settings'!$B$15))))</f>
        <v/>
      </c>
      <c r="Y99" s="55">
        <f>IF(OR($A99="",$B99=""),"",($T99*'Settings'!$B$4)+($U99*'Settings'!$B$5)+($V99*'Settings'!$B$6)+($W99*'Settings'!$B$7)+($X99*'Settings'!$B$8))</f>
        <v/>
      </c>
      <c r="Z99" s="19">
        <f>IF($Y99="","",IF($Y99&gt;='Settings'!$B$17,"Excellent",IF($Y99&gt;='Settings'!$B$18,"Good",IF($Y99&gt;='Settings'!$B$19,"Needs Improvement","Poor"))))</f>
        <v/>
      </c>
      <c r="AA99" s="57">
        <f>IF($Z99="","",IF($Z99="Excellent",'Settings'!$B$21,IF($Z99="Good",'Settings'!$B$22,0)))</f>
        <v/>
      </c>
      <c r="AB99" s="34">
        <f>IF(COUNTA($A99:$B99,$D99:$O99,$AC99:$AD99)=0,"",IF(OR($A99="",$B99=""),"Missing period/driver",IF($C99="Driver ID not found","Invalid driver ID",IF(COUNTIFS($A$5:$A$1000,$A99,$B$5:$B$1000,$B99)&gt;1,"Duplicate driver/period",IF(OR($E99&lt;=0,$F99&lt;=0,$G99&lt;=0,$I99&lt;=0),"Check required activity",IF($H99&gt;$G99,"On-time stops exceed total",IF($J99&gt;$I99,"Completed inspections exceed required",IF(OR($H99&lt;0,$J99&lt;0,$K99&lt;0,$L99&lt;0,$M99&lt;0,$N99&lt;0),"Negative count",IF($AC99="","Select review status",IF(AND($AC99="Coaching Scheduled",$AD99=""),"Add follow-up date","OK"))))))))))</f>
        <v/>
      </c>
      <c r="AC99" s="30" t="n"/>
      <c r="AD99" s="58" t="n"/>
    </row>
    <row r="100">
      <c r="A100" s="53" t="n"/>
      <c r="B100" s="26" t="n"/>
      <c r="C100" s="27">
        <f>IF(OR($A100="",$B100=""),"",IFERROR(VLOOKUP($B100,'Settings'!$D$4:$E$103,2,FALSE),"Driver ID not found"))</f>
        <v/>
      </c>
      <c r="D100" s="26" t="n"/>
      <c r="E100" s="28" t="n"/>
      <c r="F100" s="54" t="n"/>
      <c r="G100" s="28" t="n"/>
      <c r="H100" s="28" t="n"/>
      <c r="I100" s="28" t="n"/>
      <c r="J100" s="28" t="n"/>
      <c r="K100" s="28" t="n"/>
      <c r="L100" s="28" t="n"/>
      <c r="M100" s="28" t="n"/>
      <c r="N100" s="28" t="n"/>
      <c r="O100" s="30" t="n"/>
      <c r="P100" s="55">
        <f>IF(OR($A100="",$B100=""),"",IFERROR($E100/$F100,0))</f>
        <v/>
      </c>
      <c r="Q100" s="56">
        <f>IF(OR($A100="",$B100=""),"",IFERROR($H100/$G100,0))</f>
        <v/>
      </c>
      <c r="R100" s="56">
        <f>IF(OR($A100="",$B100=""),"",IFERROR($J100/$I100,0))</f>
        <v/>
      </c>
      <c r="S100" s="55">
        <f>IF(OR($A100="",$B100=""),"",IFERROR(($K100+$L100)/$E100*1000,0))</f>
        <v/>
      </c>
      <c r="T100" s="55">
        <f>IF(OR($A100="",$B100=""),"",MAX(0,MIN(100,100-($S100*'Settings'!$B$13)-($M100*'Settings'!$B$14))))</f>
        <v/>
      </c>
      <c r="U100" s="55">
        <f>IF(OR($A100="",$B100=""),"",MAX(0,MIN(100,IFERROR($Q100/'Settings'!$B$10*100,0))))</f>
        <v/>
      </c>
      <c r="V100" s="55">
        <f>IF(OR($A100="",$B100=""),"",MAX(0,MIN(100,IFERROR($P100/'Settings'!$B$11*100,0))))</f>
        <v/>
      </c>
      <c r="W100" s="55">
        <f>IF(OR($A100="",$B100=""),"",MAX(0,MIN(100,IFERROR($R100/'Settings'!$B$12*100,0))))</f>
        <v/>
      </c>
      <c r="X100" s="55">
        <f>IF(OR($A100="",$B100=""),"",MAX(0,MIN(100,100-($N100*'Settings'!$B$15))))</f>
        <v/>
      </c>
      <c r="Y100" s="55">
        <f>IF(OR($A100="",$B100=""),"",($T100*'Settings'!$B$4)+($U100*'Settings'!$B$5)+($V100*'Settings'!$B$6)+($W100*'Settings'!$B$7)+($X100*'Settings'!$B$8))</f>
        <v/>
      </c>
      <c r="Z100" s="19">
        <f>IF($Y100="","",IF($Y100&gt;='Settings'!$B$17,"Excellent",IF($Y100&gt;='Settings'!$B$18,"Good",IF($Y100&gt;='Settings'!$B$19,"Needs Improvement","Poor"))))</f>
        <v/>
      </c>
      <c r="AA100" s="57">
        <f>IF($Z100="","",IF($Z100="Excellent",'Settings'!$B$21,IF($Z100="Good",'Settings'!$B$22,0)))</f>
        <v/>
      </c>
      <c r="AB100" s="34">
        <f>IF(COUNTA($A100:$B100,$D100:$O100,$AC100:$AD100)=0,"",IF(OR($A100="",$B100=""),"Missing period/driver",IF($C100="Driver ID not found","Invalid driver ID",IF(COUNTIFS($A$5:$A$1000,$A100,$B$5:$B$1000,$B100)&gt;1,"Duplicate driver/period",IF(OR($E100&lt;=0,$F100&lt;=0,$G100&lt;=0,$I100&lt;=0),"Check required activity",IF($H100&gt;$G100,"On-time stops exceed total",IF($J100&gt;$I100,"Completed inspections exceed required",IF(OR($H100&lt;0,$J100&lt;0,$K100&lt;0,$L100&lt;0,$M100&lt;0,$N100&lt;0),"Negative count",IF($AC100="","Select review status",IF(AND($AC100="Coaching Scheduled",$AD100=""),"Add follow-up date","OK"))))))))))</f>
        <v/>
      </c>
      <c r="AC100" s="30" t="n"/>
      <c r="AD100" s="58" t="n"/>
    </row>
    <row r="101">
      <c r="A101" s="53" t="n"/>
      <c r="B101" s="26" t="n"/>
      <c r="C101" s="27">
        <f>IF(OR($A101="",$B101=""),"",IFERROR(VLOOKUP($B101,'Settings'!$D$4:$E$103,2,FALSE),"Driver ID not found"))</f>
        <v/>
      </c>
      <c r="D101" s="26" t="n"/>
      <c r="E101" s="28" t="n"/>
      <c r="F101" s="54" t="n"/>
      <c r="G101" s="28" t="n"/>
      <c r="H101" s="28" t="n"/>
      <c r="I101" s="28" t="n"/>
      <c r="J101" s="28" t="n"/>
      <c r="K101" s="28" t="n"/>
      <c r="L101" s="28" t="n"/>
      <c r="M101" s="28" t="n"/>
      <c r="N101" s="28" t="n"/>
      <c r="O101" s="30" t="n"/>
      <c r="P101" s="55">
        <f>IF(OR($A101="",$B101=""),"",IFERROR($E101/$F101,0))</f>
        <v/>
      </c>
      <c r="Q101" s="56">
        <f>IF(OR($A101="",$B101=""),"",IFERROR($H101/$G101,0))</f>
        <v/>
      </c>
      <c r="R101" s="56">
        <f>IF(OR($A101="",$B101=""),"",IFERROR($J101/$I101,0))</f>
        <v/>
      </c>
      <c r="S101" s="55">
        <f>IF(OR($A101="",$B101=""),"",IFERROR(($K101+$L101)/$E101*1000,0))</f>
        <v/>
      </c>
      <c r="T101" s="55">
        <f>IF(OR($A101="",$B101=""),"",MAX(0,MIN(100,100-($S101*'Settings'!$B$13)-($M101*'Settings'!$B$14))))</f>
        <v/>
      </c>
      <c r="U101" s="55">
        <f>IF(OR($A101="",$B101=""),"",MAX(0,MIN(100,IFERROR($Q101/'Settings'!$B$10*100,0))))</f>
        <v/>
      </c>
      <c r="V101" s="55">
        <f>IF(OR($A101="",$B101=""),"",MAX(0,MIN(100,IFERROR($P101/'Settings'!$B$11*100,0))))</f>
        <v/>
      </c>
      <c r="W101" s="55">
        <f>IF(OR($A101="",$B101=""),"",MAX(0,MIN(100,IFERROR($R101/'Settings'!$B$12*100,0))))</f>
        <v/>
      </c>
      <c r="X101" s="55">
        <f>IF(OR($A101="",$B101=""),"",MAX(0,MIN(100,100-($N101*'Settings'!$B$15))))</f>
        <v/>
      </c>
      <c r="Y101" s="55">
        <f>IF(OR($A101="",$B101=""),"",($T101*'Settings'!$B$4)+($U101*'Settings'!$B$5)+($V101*'Settings'!$B$6)+($W101*'Settings'!$B$7)+($X101*'Settings'!$B$8))</f>
        <v/>
      </c>
      <c r="Z101" s="19">
        <f>IF($Y101="","",IF($Y101&gt;='Settings'!$B$17,"Excellent",IF($Y101&gt;='Settings'!$B$18,"Good",IF($Y101&gt;='Settings'!$B$19,"Needs Improvement","Poor"))))</f>
        <v/>
      </c>
      <c r="AA101" s="57">
        <f>IF($Z101="","",IF($Z101="Excellent",'Settings'!$B$21,IF($Z101="Good",'Settings'!$B$22,0)))</f>
        <v/>
      </c>
      <c r="AB101" s="34">
        <f>IF(COUNTA($A101:$B101,$D101:$O101,$AC101:$AD101)=0,"",IF(OR($A101="",$B101=""),"Missing period/driver",IF($C101="Driver ID not found","Invalid driver ID",IF(COUNTIFS($A$5:$A$1000,$A101,$B$5:$B$1000,$B101)&gt;1,"Duplicate driver/period",IF(OR($E101&lt;=0,$F101&lt;=0,$G101&lt;=0,$I101&lt;=0),"Check required activity",IF($H101&gt;$G101,"On-time stops exceed total",IF($J101&gt;$I101,"Completed inspections exceed required",IF(OR($H101&lt;0,$J101&lt;0,$K101&lt;0,$L101&lt;0,$M101&lt;0,$N101&lt;0),"Negative count",IF($AC101="","Select review status",IF(AND($AC101="Coaching Scheduled",$AD101=""),"Add follow-up date","OK"))))))))))</f>
        <v/>
      </c>
      <c r="AC101" s="30" t="n"/>
      <c r="AD101" s="58" t="n"/>
    </row>
    <row r="102">
      <c r="A102" s="53" t="n"/>
      <c r="B102" s="26" t="n"/>
      <c r="C102" s="27">
        <f>IF(OR($A102="",$B102=""),"",IFERROR(VLOOKUP($B102,'Settings'!$D$4:$E$103,2,FALSE),"Driver ID not found"))</f>
        <v/>
      </c>
      <c r="D102" s="26" t="n"/>
      <c r="E102" s="28" t="n"/>
      <c r="F102" s="54" t="n"/>
      <c r="G102" s="28" t="n"/>
      <c r="H102" s="28" t="n"/>
      <c r="I102" s="28" t="n"/>
      <c r="J102" s="28" t="n"/>
      <c r="K102" s="28" t="n"/>
      <c r="L102" s="28" t="n"/>
      <c r="M102" s="28" t="n"/>
      <c r="N102" s="28" t="n"/>
      <c r="O102" s="30" t="n"/>
      <c r="P102" s="55">
        <f>IF(OR($A102="",$B102=""),"",IFERROR($E102/$F102,0))</f>
        <v/>
      </c>
      <c r="Q102" s="56">
        <f>IF(OR($A102="",$B102=""),"",IFERROR($H102/$G102,0))</f>
        <v/>
      </c>
      <c r="R102" s="56">
        <f>IF(OR($A102="",$B102=""),"",IFERROR($J102/$I102,0))</f>
        <v/>
      </c>
      <c r="S102" s="55">
        <f>IF(OR($A102="",$B102=""),"",IFERROR(($K102+$L102)/$E102*1000,0))</f>
        <v/>
      </c>
      <c r="T102" s="55">
        <f>IF(OR($A102="",$B102=""),"",MAX(0,MIN(100,100-($S102*'Settings'!$B$13)-($M102*'Settings'!$B$14))))</f>
        <v/>
      </c>
      <c r="U102" s="55">
        <f>IF(OR($A102="",$B102=""),"",MAX(0,MIN(100,IFERROR($Q102/'Settings'!$B$10*100,0))))</f>
        <v/>
      </c>
      <c r="V102" s="55">
        <f>IF(OR($A102="",$B102=""),"",MAX(0,MIN(100,IFERROR($P102/'Settings'!$B$11*100,0))))</f>
        <v/>
      </c>
      <c r="W102" s="55">
        <f>IF(OR($A102="",$B102=""),"",MAX(0,MIN(100,IFERROR($R102/'Settings'!$B$12*100,0))))</f>
        <v/>
      </c>
      <c r="X102" s="55">
        <f>IF(OR($A102="",$B102=""),"",MAX(0,MIN(100,100-($N102*'Settings'!$B$15))))</f>
        <v/>
      </c>
      <c r="Y102" s="55">
        <f>IF(OR($A102="",$B102=""),"",($T102*'Settings'!$B$4)+($U102*'Settings'!$B$5)+($V102*'Settings'!$B$6)+($W102*'Settings'!$B$7)+($X102*'Settings'!$B$8))</f>
        <v/>
      </c>
      <c r="Z102" s="19">
        <f>IF($Y102="","",IF($Y102&gt;='Settings'!$B$17,"Excellent",IF($Y102&gt;='Settings'!$B$18,"Good",IF($Y102&gt;='Settings'!$B$19,"Needs Improvement","Poor"))))</f>
        <v/>
      </c>
      <c r="AA102" s="57">
        <f>IF($Z102="","",IF($Z102="Excellent",'Settings'!$B$21,IF($Z102="Good",'Settings'!$B$22,0)))</f>
        <v/>
      </c>
      <c r="AB102" s="34">
        <f>IF(COUNTA($A102:$B102,$D102:$O102,$AC102:$AD102)=0,"",IF(OR($A102="",$B102=""),"Missing period/driver",IF($C102="Driver ID not found","Invalid driver ID",IF(COUNTIFS($A$5:$A$1000,$A102,$B$5:$B$1000,$B102)&gt;1,"Duplicate driver/period",IF(OR($E102&lt;=0,$F102&lt;=0,$G102&lt;=0,$I102&lt;=0),"Check required activity",IF($H102&gt;$G102,"On-time stops exceed total",IF($J102&gt;$I102,"Completed inspections exceed required",IF(OR($H102&lt;0,$J102&lt;0,$K102&lt;0,$L102&lt;0,$M102&lt;0,$N102&lt;0),"Negative count",IF($AC102="","Select review status",IF(AND($AC102="Coaching Scheduled",$AD102=""),"Add follow-up date","OK"))))))))))</f>
        <v/>
      </c>
      <c r="AC102" s="30" t="n"/>
      <c r="AD102" s="58" t="n"/>
    </row>
    <row r="103">
      <c r="A103" s="53" t="n"/>
      <c r="B103" s="26" t="n"/>
      <c r="C103" s="27">
        <f>IF(OR($A103="",$B103=""),"",IFERROR(VLOOKUP($B103,'Settings'!$D$4:$E$103,2,FALSE),"Driver ID not found"))</f>
        <v/>
      </c>
      <c r="D103" s="26" t="n"/>
      <c r="E103" s="28" t="n"/>
      <c r="F103" s="54" t="n"/>
      <c r="G103" s="28" t="n"/>
      <c r="H103" s="28" t="n"/>
      <c r="I103" s="28" t="n"/>
      <c r="J103" s="28" t="n"/>
      <c r="K103" s="28" t="n"/>
      <c r="L103" s="28" t="n"/>
      <c r="M103" s="28" t="n"/>
      <c r="N103" s="28" t="n"/>
      <c r="O103" s="30" t="n"/>
      <c r="P103" s="55">
        <f>IF(OR($A103="",$B103=""),"",IFERROR($E103/$F103,0))</f>
        <v/>
      </c>
      <c r="Q103" s="56">
        <f>IF(OR($A103="",$B103=""),"",IFERROR($H103/$G103,0))</f>
        <v/>
      </c>
      <c r="R103" s="56">
        <f>IF(OR($A103="",$B103=""),"",IFERROR($J103/$I103,0))</f>
        <v/>
      </c>
      <c r="S103" s="55">
        <f>IF(OR($A103="",$B103=""),"",IFERROR(($K103+$L103)/$E103*1000,0))</f>
        <v/>
      </c>
      <c r="T103" s="55">
        <f>IF(OR($A103="",$B103=""),"",MAX(0,MIN(100,100-($S103*'Settings'!$B$13)-($M103*'Settings'!$B$14))))</f>
        <v/>
      </c>
      <c r="U103" s="55">
        <f>IF(OR($A103="",$B103=""),"",MAX(0,MIN(100,IFERROR($Q103/'Settings'!$B$10*100,0))))</f>
        <v/>
      </c>
      <c r="V103" s="55">
        <f>IF(OR($A103="",$B103=""),"",MAX(0,MIN(100,IFERROR($P103/'Settings'!$B$11*100,0))))</f>
        <v/>
      </c>
      <c r="W103" s="55">
        <f>IF(OR($A103="",$B103=""),"",MAX(0,MIN(100,IFERROR($R103/'Settings'!$B$12*100,0))))</f>
        <v/>
      </c>
      <c r="X103" s="55">
        <f>IF(OR($A103="",$B103=""),"",MAX(0,MIN(100,100-($N103*'Settings'!$B$15))))</f>
        <v/>
      </c>
      <c r="Y103" s="55">
        <f>IF(OR($A103="",$B103=""),"",($T103*'Settings'!$B$4)+($U103*'Settings'!$B$5)+($V103*'Settings'!$B$6)+($W103*'Settings'!$B$7)+($X103*'Settings'!$B$8))</f>
        <v/>
      </c>
      <c r="Z103" s="19">
        <f>IF($Y103="","",IF($Y103&gt;='Settings'!$B$17,"Excellent",IF($Y103&gt;='Settings'!$B$18,"Good",IF($Y103&gt;='Settings'!$B$19,"Needs Improvement","Poor"))))</f>
        <v/>
      </c>
      <c r="AA103" s="57">
        <f>IF($Z103="","",IF($Z103="Excellent",'Settings'!$B$21,IF($Z103="Good",'Settings'!$B$22,0)))</f>
        <v/>
      </c>
      <c r="AB103" s="34">
        <f>IF(COUNTA($A103:$B103,$D103:$O103,$AC103:$AD103)=0,"",IF(OR($A103="",$B103=""),"Missing period/driver",IF($C103="Driver ID not found","Invalid driver ID",IF(COUNTIFS($A$5:$A$1000,$A103,$B$5:$B$1000,$B103)&gt;1,"Duplicate driver/period",IF(OR($E103&lt;=0,$F103&lt;=0,$G103&lt;=0,$I103&lt;=0),"Check required activity",IF($H103&gt;$G103,"On-time stops exceed total",IF($J103&gt;$I103,"Completed inspections exceed required",IF(OR($H103&lt;0,$J103&lt;0,$K103&lt;0,$L103&lt;0,$M103&lt;0,$N103&lt;0),"Negative count",IF($AC103="","Select review status",IF(AND($AC103="Coaching Scheduled",$AD103=""),"Add follow-up date","OK"))))))))))</f>
        <v/>
      </c>
      <c r="AC103" s="30" t="n"/>
      <c r="AD103" s="58" t="n"/>
    </row>
    <row r="104">
      <c r="A104" s="53" t="n"/>
      <c r="B104" s="26" t="n"/>
      <c r="C104" s="27">
        <f>IF(OR($A104="",$B104=""),"",IFERROR(VLOOKUP($B104,'Settings'!$D$4:$E$103,2,FALSE),"Driver ID not found"))</f>
        <v/>
      </c>
      <c r="D104" s="26" t="n"/>
      <c r="E104" s="28" t="n"/>
      <c r="F104" s="54" t="n"/>
      <c r="G104" s="28" t="n"/>
      <c r="H104" s="28" t="n"/>
      <c r="I104" s="28" t="n"/>
      <c r="J104" s="28" t="n"/>
      <c r="K104" s="28" t="n"/>
      <c r="L104" s="28" t="n"/>
      <c r="M104" s="28" t="n"/>
      <c r="N104" s="28" t="n"/>
      <c r="O104" s="30" t="n"/>
      <c r="P104" s="55">
        <f>IF(OR($A104="",$B104=""),"",IFERROR($E104/$F104,0))</f>
        <v/>
      </c>
      <c r="Q104" s="56">
        <f>IF(OR($A104="",$B104=""),"",IFERROR($H104/$G104,0))</f>
        <v/>
      </c>
      <c r="R104" s="56">
        <f>IF(OR($A104="",$B104=""),"",IFERROR($J104/$I104,0))</f>
        <v/>
      </c>
      <c r="S104" s="55">
        <f>IF(OR($A104="",$B104=""),"",IFERROR(($K104+$L104)/$E104*1000,0))</f>
        <v/>
      </c>
      <c r="T104" s="55">
        <f>IF(OR($A104="",$B104=""),"",MAX(0,MIN(100,100-($S104*'Settings'!$B$13)-($M104*'Settings'!$B$14))))</f>
        <v/>
      </c>
      <c r="U104" s="55">
        <f>IF(OR($A104="",$B104=""),"",MAX(0,MIN(100,IFERROR($Q104/'Settings'!$B$10*100,0))))</f>
        <v/>
      </c>
      <c r="V104" s="55">
        <f>IF(OR($A104="",$B104=""),"",MAX(0,MIN(100,IFERROR($P104/'Settings'!$B$11*100,0))))</f>
        <v/>
      </c>
      <c r="W104" s="55">
        <f>IF(OR($A104="",$B104=""),"",MAX(0,MIN(100,IFERROR($R104/'Settings'!$B$12*100,0))))</f>
        <v/>
      </c>
      <c r="X104" s="55">
        <f>IF(OR($A104="",$B104=""),"",MAX(0,MIN(100,100-($N104*'Settings'!$B$15))))</f>
        <v/>
      </c>
      <c r="Y104" s="55">
        <f>IF(OR($A104="",$B104=""),"",($T104*'Settings'!$B$4)+($U104*'Settings'!$B$5)+($V104*'Settings'!$B$6)+($W104*'Settings'!$B$7)+($X104*'Settings'!$B$8))</f>
        <v/>
      </c>
      <c r="Z104" s="19">
        <f>IF($Y104="","",IF($Y104&gt;='Settings'!$B$17,"Excellent",IF($Y104&gt;='Settings'!$B$18,"Good",IF($Y104&gt;='Settings'!$B$19,"Needs Improvement","Poor"))))</f>
        <v/>
      </c>
      <c r="AA104" s="57">
        <f>IF($Z104="","",IF($Z104="Excellent",'Settings'!$B$21,IF($Z104="Good",'Settings'!$B$22,0)))</f>
        <v/>
      </c>
      <c r="AB104" s="34">
        <f>IF(COUNTA($A104:$B104,$D104:$O104,$AC104:$AD104)=0,"",IF(OR($A104="",$B104=""),"Missing period/driver",IF($C104="Driver ID not found","Invalid driver ID",IF(COUNTIFS($A$5:$A$1000,$A104,$B$5:$B$1000,$B104)&gt;1,"Duplicate driver/period",IF(OR($E104&lt;=0,$F104&lt;=0,$G104&lt;=0,$I104&lt;=0),"Check required activity",IF($H104&gt;$G104,"On-time stops exceed total",IF($J104&gt;$I104,"Completed inspections exceed required",IF(OR($H104&lt;0,$J104&lt;0,$K104&lt;0,$L104&lt;0,$M104&lt;0,$N104&lt;0),"Negative count",IF($AC104="","Select review status",IF(AND($AC104="Coaching Scheduled",$AD104=""),"Add follow-up date","OK"))))))))))</f>
        <v/>
      </c>
      <c r="AC104" s="30" t="n"/>
      <c r="AD104" s="58" t="n"/>
    </row>
    <row r="105">
      <c r="A105" s="53" t="n"/>
      <c r="B105" s="26" t="n"/>
      <c r="C105" s="27">
        <f>IF(OR($A105="",$B105=""),"",IFERROR(VLOOKUP($B105,'Settings'!$D$4:$E$103,2,FALSE),"Driver ID not found"))</f>
        <v/>
      </c>
      <c r="D105" s="26" t="n"/>
      <c r="E105" s="28" t="n"/>
      <c r="F105" s="54" t="n"/>
      <c r="G105" s="28" t="n"/>
      <c r="H105" s="28" t="n"/>
      <c r="I105" s="28" t="n"/>
      <c r="J105" s="28" t="n"/>
      <c r="K105" s="28" t="n"/>
      <c r="L105" s="28" t="n"/>
      <c r="M105" s="28" t="n"/>
      <c r="N105" s="28" t="n"/>
      <c r="O105" s="30" t="n"/>
      <c r="P105" s="55">
        <f>IF(OR($A105="",$B105=""),"",IFERROR($E105/$F105,0))</f>
        <v/>
      </c>
      <c r="Q105" s="56">
        <f>IF(OR($A105="",$B105=""),"",IFERROR($H105/$G105,0))</f>
        <v/>
      </c>
      <c r="R105" s="56">
        <f>IF(OR($A105="",$B105=""),"",IFERROR($J105/$I105,0))</f>
        <v/>
      </c>
      <c r="S105" s="55">
        <f>IF(OR($A105="",$B105=""),"",IFERROR(($K105+$L105)/$E105*1000,0))</f>
        <v/>
      </c>
      <c r="T105" s="55">
        <f>IF(OR($A105="",$B105=""),"",MAX(0,MIN(100,100-($S105*'Settings'!$B$13)-($M105*'Settings'!$B$14))))</f>
        <v/>
      </c>
      <c r="U105" s="55">
        <f>IF(OR($A105="",$B105=""),"",MAX(0,MIN(100,IFERROR($Q105/'Settings'!$B$10*100,0))))</f>
        <v/>
      </c>
      <c r="V105" s="55">
        <f>IF(OR($A105="",$B105=""),"",MAX(0,MIN(100,IFERROR($P105/'Settings'!$B$11*100,0))))</f>
        <v/>
      </c>
      <c r="W105" s="55">
        <f>IF(OR($A105="",$B105=""),"",MAX(0,MIN(100,IFERROR($R105/'Settings'!$B$12*100,0))))</f>
        <v/>
      </c>
      <c r="X105" s="55">
        <f>IF(OR($A105="",$B105=""),"",MAX(0,MIN(100,100-($N105*'Settings'!$B$15))))</f>
        <v/>
      </c>
      <c r="Y105" s="55">
        <f>IF(OR($A105="",$B105=""),"",($T105*'Settings'!$B$4)+($U105*'Settings'!$B$5)+($V105*'Settings'!$B$6)+($W105*'Settings'!$B$7)+($X105*'Settings'!$B$8))</f>
        <v/>
      </c>
      <c r="Z105" s="19">
        <f>IF($Y105="","",IF($Y105&gt;='Settings'!$B$17,"Excellent",IF($Y105&gt;='Settings'!$B$18,"Good",IF($Y105&gt;='Settings'!$B$19,"Needs Improvement","Poor"))))</f>
        <v/>
      </c>
      <c r="AA105" s="57">
        <f>IF($Z105="","",IF($Z105="Excellent",'Settings'!$B$21,IF($Z105="Good",'Settings'!$B$22,0)))</f>
        <v/>
      </c>
      <c r="AB105" s="34">
        <f>IF(COUNTA($A105:$B105,$D105:$O105,$AC105:$AD105)=0,"",IF(OR($A105="",$B105=""),"Missing period/driver",IF($C105="Driver ID not found","Invalid driver ID",IF(COUNTIFS($A$5:$A$1000,$A105,$B$5:$B$1000,$B105)&gt;1,"Duplicate driver/period",IF(OR($E105&lt;=0,$F105&lt;=0,$G105&lt;=0,$I105&lt;=0),"Check required activity",IF($H105&gt;$G105,"On-time stops exceed total",IF($J105&gt;$I105,"Completed inspections exceed required",IF(OR($H105&lt;0,$J105&lt;0,$K105&lt;0,$L105&lt;0,$M105&lt;0,$N105&lt;0),"Negative count",IF($AC105="","Select review status",IF(AND($AC105="Coaching Scheduled",$AD105=""),"Add follow-up date","OK"))))))))))</f>
        <v/>
      </c>
      <c r="AC105" s="30" t="n"/>
      <c r="AD105" s="58" t="n"/>
    </row>
    <row r="106">
      <c r="A106" s="53" t="n"/>
      <c r="B106" s="26" t="n"/>
      <c r="C106" s="27">
        <f>IF(OR($A106="",$B106=""),"",IFERROR(VLOOKUP($B106,'Settings'!$D$4:$E$103,2,FALSE),"Driver ID not found"))</f>
        <v/>
      </c>
      <c r="D106" s="26" t="n"/>
      <c r="E106" s="28" t="n"/>
      <c r="F106" s="54" t="n"/>
      <c r="G106" s="28" t="n"/>
      <c r="H106" s="28" t="n"/>
      <c r="I106" s="28" t="n"/>
      <c r="J106" s="28" t="n"/>
      <c r="K106" s="28" t="n"/>
      <c r="L106" s="28" t="n"/>
      <c r="M106" s="28" t="n"/>
      <c r="N106" s="28" t="n"/>
      <c r="O106" s="30" t="n"/>
      <c r="P106" s="55">
        <f>IF(OR($A106="",$B106=""),"",IFERROR($E106/$F106,0))</f>
        <v/>
      </c>
      <c r="Q106" s="56">
        <f>IF(OR($A106="",$B106=""),"",IFERROR($H106/$G106,0))</f>
        <v/>
      </c>
      <c r="R106" s="56">
        <f>IF(OR($A106="",$B106=""),"",IFERROR($J106/$I106,0))</f>
        <v/>
      </c>
      <c r="S106" s="55">
        <f>IF(OR($A106="",$B106=""),"",IFERROR(($K106+$L106)/$E106*1000,0))</f>
        <v/>
      </c>
      <c r="T106" s="55">
        <f>IF(OR($A106="",$B106=""),"",MAX(0,MIN(100,100-($S106*'Settings'!$B$13)-($M106*'Settings'!$B$14))))</f>
        <v/>
      </c>
      <c r="U106" s="55">
        <f>IF(OR($A106="",$B106=""),"",MAX(0,MIN(100,IFERROR($Q106/'Settings'!$B$10*100,0))))</f>
        <v/>
      </c>
      <c r="V106" s="55">
        <f>IF(OR($A106="",$B106=""),"",MAX(0,MIN(100,IFERROR($P106/'Settings'!$B$11*100,0))))</f>
        <v/>
      </c>
      <c r="W106" s="55">
        <f>IF(OR($A106="",$B106=""),"",MAX(0,MIN(100,IFERROR($R106/'Settings'!$B$12*100,0))))</f>
        <v/>
      </c>
      <c r="X106" s="55">
        <f>IF(OR($A106="",$B106=""),"",MAX(0,MIN(100,100-($N106*'Settings'!$B$15))))</f>
        <v/>
      </c>
      <c r="Y106" s="55">
        <f>IF(OR($A106="",$B106=""),"",($T106*'Settings'!$B$4)+($U106*'Settings'!$B$5)+($V106*'Settings'!$B$6)+($W106*'Settings'!$B$7)+($X106*'Settings'!$B$8))</f>
        <v/>
      </c>
      <c r="Z106" s="19">
        <f>IF($Y106="","",IF($Y106&gt;='Settings'!$B$17,"Excellent",IF($Y106&gt;='Settings'!$B$18,"Good",IF($Y106&gt;='Settings'!$B$19,"Needs Improvement","Poor"))))</f>
        <v/>
      </c>
      <c r="AA106" s="57">
        <f>IF($Z106="","",IF($Z106="Excellent",'Settings'!$B$21,IF($Z106="Good",'Settings'!$B$22,0)))</f>
        <v/>
      </c>
      <c r="AB106" s="34">
        <f>IF(COUNTA($A106:$B106,$D106:$O106,$AC106:$AD106)=0,"",IF(OR($A106="",$B106=""),"Missing period/driver",IF($C106="Driver ID not found","Invalid driver ID",IF(COUNTIFS($A$5:$A$1000,$A106,$B$5:$B$1000,$B106)&gt;1,"Duplicate driver/period",IF(OR($E106&lt;=0,$F106&lt;=0,$G106&lt;=0,$I106&lt;=0),"Check required activity",IF($H106&gt;$G106,"On-time stops exceed total",IF($J106&gt;$I106,"Completed inspections exceed required",IF(OR($H106&lt;0,$J106&lt;0,$K106&lt;0,$L106&lt;0,$M106&lt;0,$N106&lt;0),"Negative count",IF($AC106="","Select review status",IF(AND($AC106="Coaching Scheduled",$AD106=""),"Add follow-up date","OK"))))))))))</f>
        <v/>
      </c>
      <c r="AC106" s="30" t="n"/>
      <c r="AD106" s="58" t="n"/>
    </row>
    <row r="107">
      <c r="A107" s="53" t="n"/>
      <c r="B107" s="26" t="n"/>
      <c r="C107" s="27">
        <f>IF(OR($A107="",$B107=""),"",IFERROR(VLOOKUP($B107,'Settings'!$D$4:$E$103,2,FALSE),"Driver ID not found"))</f>
        <v/>
      </c>
      <c r="D107" s="26" t="n"/>
      <c r="E107" s="28" t="n"/>
      <c r="F107" s="54" t="n"/>
      <c r="G107" s="28" t="n"/>
      <c r="H107" s="28" t="n"/>
      <c r="I107" s="28" t="n"/>
      <c r="J107" s="28" t="n"/>
      <c r="K107" s="28" t="n"/>
      <c r="L107" s="28" t="n"/>
      <c r="M107" s="28" t="n"/>
      <c r="N107" s="28" t="n"/>
      <c r="O107" s="30" t="n"/>
      <c r="P107" s="55">
        <f>IF(OR($A107="",$B107=""),"",IFERROR($E107/$F107,0))</f>
        <v/>
      </c>
      <c r="Q107" s="56">
        <f>IF(OR($A107="",$B107=""),"",IFERROR($H107/$G107,0))</f>
        <v/>
      </c>
      <c r="R107" s="56">
        <f>IF(OR($A107="",$B107=""),"",IFERROR($J107/$I107,0))</f>
        <v/>
      </c>
      <c r="S107" s="55">
        <f>IF(OR($A107="",$B107=""),"",IFERROR(($K107+$L107)/$E107*1000,0))</f>
        <v/>
      </c>
      <c r="T107" s="55">
        <f>IF(OR($A107="",$B107=""),"",MAX(0,MIN(100,100-($S107*'Settings'!$B$13)-($M107*'Settings'!$B$14))))</f>
        <v/>
      </c>
      <c r="U107" s="55">
        <f>IF(OR($A107="",$B107=""),"",MAX(0,MIN(100,IFERROR($Q107/'Settings'!$B$10*100,0))))</f>
        <v/>
      </c>
      <c r="V107" s="55">
        <f>IF(OR($A107="",$B107=""),"",MAX(0,MIN(100,IFERROR($P107/'Settings'!$B$11*100,0))))</f>
        <v/>
      </c>
      <c r="W107" s="55">
        <f>IF(OR($A107="",$B107=""),"",MAX(0,MIN(100,IFERROR($R107/'Settings'!$B$12*100,0))))</f>
        <v/>
      </c>
      <c r="X107" s="55">
        <f>IF(OR($A107="",$B107=""),"",MAX(0,MIN(100,100-($N107*'Settings'!$B$15))))</f>
        <v/>
      </c>
      <c r="Y107" s="55">
        <f>IF(OR($A107="",$B107=""),"",($T107*'Settings'!$B$4)+($U107*'Settings'!$B$5)+($V107*'Settings'!$B$6)+($W107*'Settings'!$B$7)+($X107*'Settings'!$B$8))</f>
        <v/>
      </c>
      <c r="Z107" s="19">
        <f>IF($Y107="","",IF($Y107&gt;='Settings'!$B$17,"Excellent",IF($Y107&gt;='Settings'!$B$18,"Good",IF($Y107&gt;='Settings'!$B$19,"Needs Improvement","Poor"))))</f>
        <v/>
      </c>
      <c r="AA107" s="57">
        <f>IF($Z107="","",IF($Z107="Excellent",'Settings'!$B$21,IF($Z107="Good",'Settings'!$B$22,0)))</f>
        <v/>
      </c>
      <c r="AB107" s="34">
        <f>IF(COUNTA($A107:$B107,$D107:$O107,$AC107:$AD107)=0,"",IF(OR($A107="",$B107=""),"Missing period/driver",IF($C107="Driver ID not found","Invalid driver ID",IF(COUNTIFS($A$5:$A$1000,$A107,$B$5:$B$1000,$B107)&gt;1,"Duplicate driver/period",IF(OR($E107&lt;=0,$F107&lt;=0,$G107&lt;=0,$I107&lt;=0),"Check required activity",IF($H107&gt;$G107,"On-time stops exceed total",IF($J107&gt;$I107,"Completed inspections exceed required",IF(OR($H107&lt;0,$J107&lt;0,$K107&lt;0,$L107&lt;0,$M107&lt;0,$N107&lt;0),"Negative count",IF($AC107="","Select review status",IF(AND($AC107="Coaching Scheduled",$AD107=""),"Add follow-up date","OK"))))))))))</f>
        <v/>
      </c>
      <c r="AC107" s="30" t="n"/>
      <c r="AD107" s="58" t="n"/>
    </row>
    <row r="108">
      <c r="A108" s="53" t="n"/>
      <c r="B108" s="26" t="n"/>
      <c r="C108" s="27">
        <f>IF(OR($A108="",$B108=""),"",IFERROR(VLOOKUP($B108,'Settings'!$D$4:$E$103,2,FALSE),"Driver ID not found"))</f>
        <v/>
      </c>
      <c r="D108" s="26" t="n"/>
      <c r="E108" s="28" t="n"/>
      <c r="F108" s="54" t="n"/>
      <c r="G108" s="28" t="n"/>
      <c r="H108" s="28" t="n"/>
      <c r="I108" s="28" t="n"/>
      <c r="J108" s="28" t="n"/>
      <c r="K108" s="28" t="n"/>
      <c r="L108" s="28" t="n"/>
      <c r="M108" s="28" t="n"/>
      <c r="N108" s="28" t="n"/>
      <c r="O108" s="30" t="n"/>
      <c r="P108" s="55">
        <f>IF(OR($A108="",$B108=""),"",IFERROR($E108/$F108,0))</f>
        <v/>
      </c>
      <c r="Q108" s="56">
        <f>IF(OR($A108="",$B108=""),"",IFERROR($H108/$G108,0))</f>
        <v/>
      </c>
      <c r="R108" s="56">
        <f>IF(OR($A108="",$B108=""),"",IFERROR($J108/$I108,0))</f>
        <v/>
      </c>
      <c r="S108" s="55">
        <f>IF(OR($A108="",$B108=""),"",IFERROR(($K108+$L108)/$E108*1000,0))</f>
        <v/>
      </c>
      <c r="T108" s="55">
        <f>IF(OR($A108="",$B108=""),"",MAX(0,MIN(100,100-($S108*'Settings'!$B$13)-($M108*'Settings'!$B$14))))</f>
        <v/>
      </c>
      <c r="U108" s="55">
        <f>IF(OR($A108="",$B108=""),"",MAX(0,MIN(100,IFERROR($Q108/'Settings'!$B$10*100,0))))</f>
        <v/>
      </c>
      <c r="V108" s="55">
        <f>IF(OR($A108="",$B108=""),"",MAX(0,MIN(100,IFERROR($P108/'Settings'!$B$11*100,0))))</f>
        <v/>
      </c>
      <c r="W108" s="55">
        <f>IF(OR($A108="",$B108=""),"",MAX(0,MIN(100,IFERROR($R108/'Settings'!$B$12*100,0))))</f>
        <v/>
      </c>
      <c r="X108" s="55">
        <f>IF(OR($A108="",$B108=""),"",MAX(0,MIN(100,100-($N108*'Settings'!$B$15))))</f>
        <v/>
      </c>
      <c r="Y108" s="55">
        <f>IF(OR($A108="",$B108=""),"",($T108*'Settings'!$B$4)+($U108*'Settings'!$B$5)+($V108*'Settings'!$B$6)+($W108*'Settings'!$B$7)+($X108*'Settings'!$B$8))</f>
        <v/>
      </c>
      <c r="Z108" s="19">
        <f>IF($Y108="","",IF($Y108&gt;='Settings'!$B$17,"Excellent",IF($Y108&gt;='Settings'!$B$18,"Good",IF($Y108&gt;='Settings'!$B$19,"Needs Improvement","Poor"))))</f>
        <v/>
      </c>
      <c r="AA108" s="57">
        <f>IF($Z108="","",IF($Z108="Excellent",'Settings'!$B$21,IF($Z108="Good",'Settings'!$B$22,0)))</f>
        <v/>
      </c>
      <c r="AB108" s="34">
        <f>IF(COUNTA($A108:$B108,$D108:$O108,$AC108:$AD108)=0,"",IF(OR($A108="",$B108=""),"Missing period/driver",IF($C108="Driver ID not found","Invalid driver ID",IF(COUNTIFS($A$5:$A$1000,$A108,$B$5:$B$1000,$B108)&gt;1,"Duplicate driver/period",IF(OR($E108&lt;=0,$F108&lt;=0,$G108&lt;=0,$I108&lt;=0),"Check required activity",IF($H108&gt;$G108,"On-time stops exceed total",IF($J108&gt;$I108,"Completed inspections exceed required",IF(OR($H108&lt;0,$J108&lt;0,$K108&lt;0,$L108&lt;0,$M108&lt;0,$N108&lt;0),"Negative count",IF($AC108="","Select review status",IF(AND($AC108="Coaching Scheduled",$AD108=""),"Add follow-up date","OK"))))))))))</f>
        <v/>
      </c>
      <c r="AC108" s="30" t="n"/>
      <c r="AD108" s="58" t="n"/>
    </row>
    <row r="109">
      <c r="A109" s="53" t="n"/>
      <c r="B109" s="26" t="n"/>
      <c r="C109" s="27">
        <f>IF(OR($A109="",$B109=""),"",IFERROR(VLOOKUP($B109,'Settings'!$D$4:$E$103,2,FALSE),"Driver ID not found"))</f>
        <v/>
      </c>
      <c r="D109" s="26" t="n"/>
      <c r="E109" s="28" t="n"/>
      <c r="F109" s="54" t="n"/>
      <c r="G109" s="28" t="n"/>
      <c r="H109" s="28" t="n"/>
      <c r="I109" s="28" t="n"/>
      <c r="J109" s="28" t="n"/>
      <c r="K109" s="28" t="n"/>
      <c r="L109" s="28" t="n"/>
      <c r="M109" s="28" t="n"/>
      <c r="N109" s="28" t="n"/>
      <c r="O109" s="30" t="n"/>
      <c r="P109" s="55">
        <f>IF(OR($A109="",$B109=""),"",IFERROR($E109/$F109,0))</f>
        <v/>
      </c>
      <c r="Q109" s="56">
        <f>IF(OR($A109="",$B109=""),"",IFERROR($H109/$G109,0))</f>
        <v/>
      </c>
      <c r="R109" s="56">
        <f>IF(OR($A109="",$B109=""),"",IFERROR($J109/$I109,0))</f>
        <v/>
      </c>
      <c r="S109" s="55">
        <f>IF(OR($A109="",$B109=""),"",IFERROR(($K109+$L109)/$E109*1000,0))</f>
        <v/>
      </c>
      <c r="T109" s="55">
        <f>IF(OR($A109="",$B109=""),"",MAX(0,MIN(100,100-($S109*'Settings'!$B$13)-($M109*'Settings'!$B$14))))</f>
        <v/>
      </c>
      <c r="U109" s="55">
        <f>IF(OR($A109="",$B109=""),"",MAX(0,MIN(100,IFERROR($Q109/'Settings'!$B$10*100,0))))</f>
        <v/>
      </c>
      <c r="V109" s="55">
        <f>IF(OR($A109="",$B109=""),"",MAX(0,MIN(100,IFERROR($P109/'Settings'!$B$11*100,0))))</f>
        <v/>
      </c>
      <c r="W109" s="55">
        <f>IF(OR($A109="",$B109=""),"",MAX(0,MIN(100,IFERROR($R109/'Settings'!$B$12*100,0))))</f>
        <v/>
      </c>
      <c r="X109" s="55">
        <f>IF(OR($A109="",$B109=""),"",MAX(0,MIN(100,100-($N109*'Settings'!$B$15))))</f>
        <v/>
      </c>
      <c r="Y109" s="55">
        <f>IF(OR($A109="",$B109=""),"",($T109*'Settings'!$B$4)+($U109*'Settings'!$B$5)+($V109*'Settings'!$B$6)+($W109*'Settings'!$B$7)+($X109*'Settings'!$B$8))</f>
        <v/>
      </c>
      <c r="Z109" s="19">
        <f>IF($Y109="","",IF($Y109&gt;='Settings'!$B$17,"Excellent",IF($Y109&gt;='Settings'!$B$18,"Good",IF($Y109&gt;='Settings'!$B$19,"Needs Improvement","Poor"))))</f>
        <v/>
      </c>
      <c r="AA109" s="57">
        <f>IF($Z109="","",IF($Z109="Excellent",'Settings'!$B$21,IF($Z109="Good",'Settings'!$B$22,0)))</f>
        <v/>
      </c>
      <c r="AB109" s="34">
        <f>IF(COUNTA($A109:$B109,$D109:$O109,$AC109:$AD109)=0,"",IF(OR($A109="",$B109=""),"Missing period/driver",IF($C109="Driver ID not found","Invalid driver ID",IF(COUNTIFS($A$5:$A$1000,$A109,$B$5:$B$1000,$B109)&gt;1,"Duplicate driver/period",IF(OR($E109&lt;=0,$F109&lt;=0,$G109&lt;=0,$I109&lt;=0),"Check required activity",IF($H109&gt;$G109,"On-time stops exceed total",IF($J109&gt;$I109,"Completed inspections exceed required",IF(OR($H109&lt;0,$J109&lt;0,$K109&lt;0,$L109&lt;0,$M109&lt;0,$N109&lt;0),"Negative count",IF($AC109="","Select review status",IF(AND($AC109="Coaching Scheduled",$AD109=""),"Add follow-up date","OK"))))))))))</f>
        <v/>
      </c>
      <c r="AC109" s="30" t="n"/>
      <c r="AD109" s="58" t="n"/>
    </row>
    <row r="110">
      <c r="A110" s="53" t="n"/>
      <c r="B110" s="26" t="n"/>
      <c r="C110" s="27">
        <f>IF(OR($A110="",$B110=""),"",IFERROR(VLOOKUP($B110,'Settings'!$D$4:$E$103,2,FALSE),"Driver ID not found"))</f>
        <v/>
      </c>
      <c r="D110" s="26" t="n"/>
      <c r="E110" s="28" t="n"/>
      <c r="F110" s="54" t="n"/>
      <c r="G110" s="28" t="n"/>
      <c r="H110" s="28" t="n"/>
      <c r="I110" s="28" t="n"/>
      <c r="J110" s="28" t="n"/>
      <c r="K110" s="28" t="n"/>
      <c r="L110" s="28" t="n"/>
      <c r="M110" s="28" t="n"/>
      <c r="N110" s="28" t="n"/>
      <c r="O110" s="30" t="n"/>
      <c r="P110" s="55">
        <f>IF(OR($A110="",$B110=""),"",IFERROR($E110/$F110,0))</f>
        <v/>
      </c>
      <c r="Q110" s="56">
        <f>IF(OR($A110="",$B110=""),"",IFERROR($H110/$G110,0))</f>
        <v/>
      </c>
      <c r="R110" s="56">
        <f>IF(OR($A110="",$B110=""),"",IFERROR($J110/$I110,0))</f>
        <v/>
      </c>
      <c r="S110" s="55">
        <f>IF(OR($A110="",$B110=""),"",IFERROR(($K110+$L110)/$E110*1000,0))</f>
        <v/>
      </c>
      <c r="T110" s="55">
        <f>IF(OR($A110="",$B110=""),"",MAX(0,MIN(100,100-($S110*'Settings'!$B$13)-($M110*'Settings'!$B$14))))</f>
        <v/>
      </c>
      <c r="U110" s="55">
        <f>IF(OR($A110="",$B110=""),"",MAX(0,MIN(100,IFERROR($Q110/'Settings'!$B$10*100,0))))</f>
        <v/>
      </c>
      <c r="V110" s="55">
        <f>IF(OR($A110="",$B110=""),"",MAX(0,MIN(100,IFERROR($P110/'Settings'!$B$11*100,0))))</f>
        <v/>
      </c>
      <c r="W110" s="55">
        <f>IF(OR($A110="",$B110=""),"",MAX(0,MIN(100,IFERROR($R110/'Settings'!$B$12*100,0))))</f>
        <v/>
      </c>
      <c r="X110" s="55">
        <f>IF(OR($A110="",$B110=""),"",MAX(0,MIN(100,100-($N110*'Settings'!$B$15))))</f>
        <v/>
      </c>
      <c r="Y110" s="55">
        <f>IF(OR($A110="",$B110=""),"",($T110*'Settings'!$B$4)+($U110*'Settings'!$B$5)+($V110*'Settings'!$B$6)+($W110*'Settings'!$B$7)+($X110*'Settings'!$B$8))</f>
        <v/>
      </c>
      <c r="Z110" s="19">
        <f>IF($Y110="","",IF($Y110&gt;='Settings'!$B$17,"Excellent",IF($Y110&gt;='Settings'!$B$18,"Good",IF($Y110&gt;='Settings'!$B$19,"Needs Improvement","Poor"))))</f>
        <v/>
      </c>
      <c r="AA110" s="57">
        <f>IF($Z110="","",IF($Z110="Excellent",'Settings'!$B$21,IF($Z110="Good",'Settings'!$B$22,0)))</f>
        <v/>
      </c>
      <c r="AB110" s="34">
        <f>IF(COUNTA($A110:$B110,$D110:$O110,$AC110:$AD110)=0,"",IF(OR($A110="",$B110=""),"Missing period/driver",IF($C110="Driver ID not found","Invalid driver ID",IF(COUNTIFS($A$5:$A$1000,$A110,$B$5:$B$1000,$B110)&gt;1,"Duplicate driver/period",IF(OR($E110&lt;=0,$F110&lt;=0,$G110&lt;=0,$I110&lt;=0),"Check required activity",IF($H110&gt;$G110,"On-time stops exceed total",IF($J110&gt;$I110,"Completed inspections exceed required",IF(OR($H110&lt;0,$J110&lt;0,$K110&lt;0,$L110&lt;0,$M110&lt;0,$N110&lt;0),"Negative count",IF($AC110="","Select review status",IF(AND($AC110="Coaching Scheduled",$AD110=""),"Add follow-up date","OK"))))))))))</f>
        <v/>
      </c>
      <c r="AC110" s="30" t="n"/>
      <c r="AD110" s="58" t="n"/>
    </row>
    <row r="111">
      <c r="A111" s="53" t="n"/>
      <c r="B111" s="26" t="n"/>
      <c r="C111" s="27">
        <f>IF(OR($A111="",$B111=""),"",IFERROR(VLOOKUP($B111,'Settings'!$D$4:$E$103,2,FALSE),"Driver ID not found"))</f>
        <v/>
      </c>
      <c r="D111" s="26" t="n"/>
      <c r="E111" s="28" t="n"/>
      <c r="F111" s="54" t="n"/>
      <c r="G111" s="28" t="n"/>
      <c r="H111" s="28" t="n"/>
      <c r="I111" s="28" t="n"/>
      <c r="J111" s="28" t="n"/>
      <c r="K111" s="28" t="n"/>
      <c r="L111" s="28" t="n"/>
      <c r="M111" s="28" t="n"/>
      <c r="N111" s="28" t="n"/>
      <c r="O111" s="30" t="n"/>
      <c r="P111" s="55">
        <f>IF(OR($A111="",$B111=""),"",IFERROR($E111/$F111,0))</f>
        <v/>
      </c>
      <c r="Q111" s="56">
        <f>IF(OR($A111="",$B111=""),"",IFERROR($H111/$G111,0))</f>
        <v/>
      </c>
      <c r="R111" s="56">
        <f>IF(OR($A111="",$B111=""),"",IFERROR($J111/$I111,0))</f>
        <v/>
      </c>
      <c r="S111" s="55">
        <f>IF(OR($A111="",$B111=""),"",IFERROR(($K111+$L111)/$E111*1000,0))</f>
        <v/>
      </c>
      <c r="T111" s="55">
        <f>IF(OR($A111="",$B111=""),"",MAX(0,MIN(100,100-($S111*'Settings'!$B$13)-($M111*'Settings'!$B$14))))</f>
        <v/>
      </c>
      <c r="U111" s="55">
        <f>IF(OR($A111="",$B111=""),"",MAX(0,MIN(100,IFERROR($Q111/'Settings'!$B$10*100,0))))</f>
        <v/>
      </c>
      <c r="V111" s="55">
        <f>IF(OR($A111="",$B111=""),"",MAX(0,MIN(100,IFERROR($P111/'Settings'!$B$11*100,0))))</f>
        <v/>
      </c>
      <c r="W111" s="55">
        <f>IF(OR($A111="",$B111=""),"",MAX(0,MIN(100,IFERROR($R111/'Settings'!$B$12*100,0))))</f>
        <v/>
      </c>
      <c r="X111" s="55">
        <f>IF(OR($A111="",$B111=""),"",MAX(0,MIN(100,100-($N111*'Settings'!$B$15))))</f>
        <v/>
      </c>
      <c r="Y111" s="55">
        <f>IF(OR($A111="",$B111=""),"",($T111*'Settings'!$B$4)+($U111*'Settings'!$B$5)+($V111*'Settings'!$B$6)+($W111*'Settings'!$B$7)+($X111*'Settings'!$B$8))</f>
        <v/>
      </c>
      <c r="Z111" s="19">
        <f>IF($Y111="","",IF($Y111&gt;='Settings'!$B$17,"Excellent",IF($Y111&gt;='Settings'!$B$18,"Good",IF($Y111&gt;='Settings'!$B$19,"Needs Improvement","Poor"))))</f>
        <v/>
      </c>
      <c r="AA111" s="57">
        <f>IF($Z111="","",IF($Z111="Excellent",'Settings'!$B$21,IF($Z111="Good",'Settings'!$B$22,0)))</f>
        <v/>
      </c>
      <c r="AB111" s="34">
        <f>IF(COUNTA($A111:$B111,$D111:$O111,$AC111:$AD111)=0,"",IF(OR($A111="",$B111=""),"Missing period/driver",IF($C111="Driver ID not found","Invalid driver ID",IF(COUNTIFS($A$5:$A$1000,$A111,$B$5:$B$1000,$B111)&gt;1,"Duplicate driver/period",IF(OR($E111&lt;=0,$F111&lt;=0,$G111&lt;=0,$I111&lt;=0),"Check required activity",IF($H111&gt;$G111,"On-time stops exceed total",IF($J111&gt;$I111,"Completed inspections exceed required",IF(OR($H111&lt;0,$J111&lt;0,$K111&lt;0,$L111&lt;0,$M111&lt;0,$N111&lt;0),"Negative count",IF($AC111="","Select review status",IF(AND($AC111="Coaching Scheduled",$AD111=""),"Add follow-up date","OK"))))))))))</f>
        <v/>
      </c>
      <c r="AC111" s="30" t="n"/>
      <c r="AD111" s="58" t="n"/>
    </row>
    <row r="112">
      <c r="A112" s="53" t="n"/>
      <c r="B112" s="26" t="n"/>
      <c r="C112" s="27">
        <f>IF(OR($A112="",$B112=""),"",IFERROR(VLOOKUP($B112,'Settings'!$D$4:$E$103,2,FALSE),"Driver ID not found"))</f>
        <v/>
      </c>
      <c r="D112" s="26" t="n"/>
      <c r="E112" s="28" t="n"/>
      <c r="F112" s="54" t="n"/>
      <c r="G112" s="28" t="n"/>
      <c r="H112" s="28" t="n"/>
      <c r="I112" s="28" t="n"/>
      <c r="J112" s="28" t="n"/>
      <c r="K112" s="28" t="n"/>
      <c r="L112" s="28" t="n"/>
      <c r="M112" s="28" t="n"/>
      <c r="N112" s="28" t="n"/>
      <c r="O112" s="30" t="n"/>
      <c r="P112" s="55">
        <f>IF(OR($A112="",$B112=""),"",IFERROR($E112/$F112,0))</f>
        <v/>
      </c>
      <c r="Q112" s="56">
        <f>IF(OR($A112="",$B112=""),"",IFERROR($H112/$G112,0))</f>
        <v/>
      </c>
      <c r="R112" s="56">
        <f>IF(OR($A112="",$B112=""),"",IFERROR($J112/$I112,0))</f>
        <v/>
      </c>
      <c r="S112" s="55">
        <f>IF(OR($A112="",$B112=""),"",IFERROR(($K112+$L112)/$E112*1000,0))</f>
        <v/>
      </c>
      <c r="T112" s="55">
        <f>IF(OR($A112="",$B112=""),"",MAX(0,MIN(100,100-($S112*'Settings'!$B$13)-($M112*'Settings'!$B$14))))</f>
        <v/>
      </c>
      <c r="U112" s="55">
        <f>IF(OR($A112="",$B112=""),"",MAX(0,MIN(100,IFERROR($Q112/'Settings'!$B$10*100,0))))</f>
        <v/>
      </c>
      <c r="V112" s="55">
        <f>IF(OR($A112="",$B112=""),"",MAX(0,MIN(100,IFERROR($P112/'Settings'!$B$11*100,0))))</f>
        <v/>
      </c>
      <c r="W112" s="55">
        <f>IF(OR($A112="",$B112=""),"",MAX(0,MIN(100,IFERROR($R112/'Settings'!$B$12*100,0))))</f>
        <v/>
      </c>
      <c r="X112" s="55">
        <f>IF(OR($A112="",$B112=""),"",MAX(0,MIN(100,100-($N112*'Settings'!$B$15))))</f>
        <v/>
      </c>
      <c r="Y112" s="55">
        <f>IF(OR($A112="",$B112=""),"",($T112*'Settings'!$B$4)+($U112*'Settings'!$B$5)+($V112*'Settings'!$B$6)+($W112*'Settings'!$B$7)+($X112*'Settings'!$B$8))</f>
        <v/>
      </c>
      <c r="Z112" s="19">
        <f>IF($Y112="","",IF($Y112&gt;='Settings'!$B$17,"Excellent",IF($Y112&gt;='Settings'!$B$18,"Good",IF($Y112&gt;='Settings'!$B$19,"Needs Improvement","Poor"))))</f>
        <v/>
      </c>
      <c r="AA112" s="57">
        <f>IF($Z112="","",IF($Z112="Excellent",'Settings'!$B$21,IF($Z112="Good",'Settings'!$B$22,0)))</f>
        <v/>
      </c>
      <c r="AB112" s="34">
        <f>IF(COUNTA($A112:$B112,$D112:$O112,$AC112:$AD112)=0,"",IF(OR($A112="",$B112=""),"Missing period/driver",IF($C112="Driver ID not found","Invalid driver ID",IF(COUNTIFS($A$5:$A$1000,$A112,$B$5:$B$1000,$B112)&gt;1,"Duplicate driver/period",IF(OR($E112&lt;=0,$F112&lt;=0,$G112&lt;=0,$I112&lt;=0),"Check required activity",IF($H112&gt;$G112,"On-time stops exceed total",IF($J112&gt;$I112,"Completed inspections exceed required",IF(OR($H112&lt;0,$J112&lt;0,$K112&lt;0,$L112&lt;0,$M112&lt;0,$N112&lt;0),"Negative count",IF($AC112="","Select review status",IF(AND($AC112="Coaching Scheduled",$AD112=""),"Add follow-up date","OK"))))))))))</f>
        <v/>
      </c>
      <c r="AC112" s="30" t="n"/>
      <c r="AD112" s="58" t="n"/>
    </row>
    <row r="113">
      <c r="A113" s="53" t="n"/>
      <c r="B113" s="26" t="n"/>
      <c r="C113" s="27">
        <f>IF(OR($A113="",$B113=""),"",IFERROR(VLOOKUP($B113,'Settings'!$D$4:$E$103,2,FALSE),"Driver ID not found"))</f>
        <v/>
      </c>
      <c r="D113" s="26" t="n"/>
      <c r="E113" s="28" t="n"/>
      <c r="F113" s="54" t="n"/>
      <c r="G113" s="28" t="n"/>
      <c r="H113" s="28" t="n"/>
      <c r="I113" s="28" t="n"/>
      <c r="J113" s="28" t="n"/>
      <c r="K113" s="28" t="n"/>
      <c r="L113" s="28" t="n"/>
      <c r="M113" s="28" t="n"/>
      <c r="N113" s="28" t="n"/>
      <c r="O113" s="30" t="n"/>
      <c r="P113" s="55">
        <f>IF(OR($A113="",$B113=""),"",IFERROR($E113/$F113,0))</f>
        <v/>
      </c>
      <c r="Q113" s="56">
        <f>IF(OR($A113="",$B113=""),"",IFERROR($H113/$G113,0))</f>
        <v/>
      </c>
      <c r="R113" s="56">
        <f>IF(OR($A113="",$B113=""),"",IFERROR($J113/$I113,0))</f>
        <v/>
      </c>
      <c r="S113" s="55">
        <f>IF(OR($A113="",$B113=""),"",IFERROR(($K113+$L113)/$E113*1000,0))</f>
        <v/>
      </c>
      <c r="T113" s="55">
        <f>IF(OR($A113="",$B113=""),"",MAX(0,MIN(100,100-($S113*'Settings'!$B$13)-($M113*'Settings'!$B$14))))</f>
        <v/>
      </c>
      <c r="U113" s="55">
        <f>IF(OR($A113="",$B113=""),"",MAX(0,MIN(100,IFERROR($Q113/'Settings'!$B$10*100,0))))</f>
        <v/>
      </c>
      <c r="V113" s="55">
        <f>IF(OR($A113="",$B113=""),"",MAX(0,MIN(100,IFERROR($P113/'Settings'!$B$11*100,0))))</f>
        <v/>
      </c>
      <c r="W113" s="55">
        <f>IF(OR($A113="",$B113=""),"",MAX(0,MIN(100,IFERROR($R113/'Settings'!$B$12*100,0))))</f>
        <v/>
      </c>
      <c r="X113" s="55">
        <f>IF(OR($A113="",$B113=""),"",MAX(0,MIN(100,100-($N113*'Settings'!$B$15))))</f>
        <v/>
      </c>
      <c r="Y113" s="55">
        <f>IF(OR($A113="",$B113=""),"",($T113*'Settings'!$B$4)+($U113*'Settings'!$B$5)+($V113*'Settings'!$B$6)+($W113*'Settings'!$B$7)+($X113*'Settings'!$B$8))</f>
        <v/>
      </c>
      <c r="Z113" s="19">
        <f>IF($Y113="","",IF($Y113&gt;='Settings'!$B$17,"Excellent",IF($Y113&gt;='Settings'!$B$18,"Good",IF($Y113&gt;='Settings'!$B$19,"Needs Improvement","Poor"))))</f>
        <v/>
      </c>
      <c r="AA113" s="57">
        <f>IF($Z113="","",IF($Z113="Excellent",'Settings'!$B$21,IF($Z113="Good",'Settings'!$B$22,0)))</f>
        <v/>
      </c>
      <c r="AB113" s="34">
        <f>IF(COUNTA($A113:$B113,$D113:$O113,$AC113:$AD113)=0,"",IF(OR($A113="",$B113=""),"Missing period/driver",IF($C113="Driver ID not found","Invalid driver ID",IF(COUNTIFS($A$5:$A$1000,$A113,$B$5:$B$1000,$B113)&gt;1,"Duplicate driver/period",IF(OR($E113&lt;=0,$F113&lt;=0,$G113&lt;=0,$I113&lt;=0),"Check required activity",IF($H113&gt;$G113,"On-time stops exceed total",IF($J113&gt;$I113,"Completed inspections exceed required",IF(OR($H113&lt;0,$J113&lt;0,$K113&lt;0,$L113&lt;0,$M113&lt;0,$N113&lt;0),"Negative count",IF($AC113="","Select review status",IF(AND($AC113="Coaching Scheduled",$AD113=""),"Add follow-up date","OK"))))))))))</f>
        <v/>
      </c>
      <c r="AC113" s="30" t="n"/>
      <c r="AD113" s="58" t="n"/>
    </row>
    <row r="114">
      <c r="A114" s="53" t="n"/>
      <c r="B114" s="26" t="n"/>
      <c r="C114" s="27">
        <f>IF(OR($A114="",$B114=""),"",IFERROR(VLOOKUP($B114,'Settings'!$D$4:$E$103,2,FALSE),"Driver ID not found"))</f>
        <v/>
      </c>
      <c r="D114" s="26" t="n"/>
      <c r="E114" s="28" t="n"/>
      <c r="F114" s="54" t="n"/>
      <c r="G114" s="28" t="n"/>
      <c r="H114" s="28" t="n"/>
      <c r="I114" s="28" t="n"/>
      <c r="J114" s="28" t="n"/>
      <c r="K114" s="28" t="n"/>
      <c r="L114" s="28" t="n"/>
      <c r="M114" s="28" t="n"/>
      <c r="N114" s="28" t="n"/>
      <c r="O114" s="30" t="n"/>
      <c r="P114" s="55">
        <f>IF(OR($A114="",$B114=""),"",IFERROR($E114/$F114,0))</f>
        <v/>
      </c>
      <c r="Q114" s="56">
        <f>IF(OR($A114="",$B114=""),"",IFERROR($H114/$G114,0))</f>
        <v/>
      </c>
      <c r="R114" s="56">
        <f>IF(OR($A114="",$B114=""),"",IFERROR($J114/$I114,0))</f>
        <v/>
      </c>
      <c r="S114" s="55">
        <f>IF(OR($A114="",$B114=""),"",IFERROR(($K114+$L114)/$E114*1000,0))</f>
        <v/>
      </c>
      <c r="T114" s="55">
        <f>IF(OR($A114="",$B114=""),"",MAX(0,MIN(100,100-($S114*'Settings'!$B$13)-($M114*'Settings'!$B$14))))</f>
        <v/>
      </c>
      <c r="U114" s="55">
        <f>IF(OR($A114="",$B114=""),"",MAX(0,MIN(100,IFERROR($Q114/'Settings'!$B$10*100,0))))</f>
        <v/>
      </c>
      <c r="V114" s="55">
        <f>IF(OR($A114="",$B114=""),"",MAX(0,MIN(100,IFERROR($P114/'Settings'!$B$11*100,0))))</f>
        <v/>
      </c>
      <c r="W114" s="55">
        <f>IF(OR($A114="",$B114=""),"",MAX(0,MIN(100,IFERROR($R114/'Settings'!$B$12*100,0))))</f>
        <v/>
      </c>
      <c r="X114" s="55">
        <f>IF(OR($A114="",$B114=""),"",MAX(0,MIN(100,100-($N114*'Settings'!$B$15))))</f>
        <v/>
      </c>
      <c r="Y114" s="55">
        <f>IF(OR($A114="",$B114=""),"",($T114*'Settings'!$B$4)+($U114*'Settings'!$B$5)+($V114*'Settings'!$B$6)+($W114*'Settings'!$B$7)+($X114*'Settings'!$B$8))</f>
        <v/>
      </c>
      <c r="Z114" s="19">
        <f>IF($Y114="","",IF($Y114&gt;='Settings'!$B$17,"Excellent",IF($Y114&gt;='Settings'!$B$18,"Good",IF($Y114&gt;='Settings'!$B$19,"Needs Improvement","Poor"))))</f>
        <v/>
      </c>
      <c r="AA114" s="57">
        <f>IF($Z114="","",IF($Z114="Excellent",'Settings'!$B$21,IF($Z114="Good",'Settings'!$B$22,0)))</f>
        <v/>
      </c>
      <c r="AB114" s="34">
        <f>IF(COUNTA($A114:$B114,$D114:$O114,$AC114:$AD114)=0,"",IF(OR($A114="",$B114=""),"Missing period/driver",IF($C114="Driver ID not found","Invalid driver ID",IF(COUNTIFS($A$5:$A$1000,$A114,$B$5:$B$1000,$B114)&gt;1,"Duplicate driver/period",IF(OR($E114&lt;=0,$F114&lt;=0,$G114&lt;=0,$I114&lt;=0),"Check required activity",IF($H114&gt;$G114,"On-time stops exceed total",IF($J114&gt;$I114,"Completed inspections exceed required",IF(OR($H114&lt;0,$J114&lt;0,$K114&lt;0,$L114&lt;0,$M114&lt;0,$N114&lt;0),"Negative count",IF($AC114="","Select review status",IF(AND($AC114="Coaching Scheduled",$AD114=""),"Add follow-up date","OK"))))))))))</f>
        <v/>
      </c>
      <c r="AC114" s="30" t="n"/>
      <c r="AD114" s="58" t="n"/>
    </row>
    <row r="115">
      <c r="A115" s="53" t="n"/>
      <c r="B115" s="26" t="n"/>
      <c r="C115" s="27">
        <f>IF(OR($A115="",$B115=""),"",IFERROR(VLOOKUP($B115,'Settings'!$D$4:$E$103,2,FALSE),"Driver ID not found"))</f>
        <v/>
      </c>
      <c r="D115" s="26" t="n"/>
      <c r="E115" s="28" t="n"/>
      <c r="F115" s="54" t="n"/>
      <c r="G115" s="28" t="n"/>
      <c r="H115" s="28" t="n"/>
      <c r="I115" s="28" t="n"/>
      <c r="J115" s="28" t="n"/>
      <c r="K115" s="28" t="n"/>
      <c r="L115" s="28" t="n"/>
      <c r="M115" s="28" t="n"/>
      <c r="N115" s="28" t="n"/>
      <c r="O115" s="30" t="n"/>
      <c r="P115" s="55">
        <f>IF(OR($A115="",$B115=""),"",IFERROR($E115/$F115,0))</f>
        <v/>
      </c>
      <c r="Q115" s="56">
        <f>IF(OR($A115="",$B115=""),"",IFERROR($H115/$G115,0))</f>
        <v/>
      </c>
      <c r="R115" s="56">
        <f>IF(OR($A115="",$B115=""),"",IFERROR($J115/$I115,0))</f>
        <v/>
      </c>
      <c r="S115" s="55">
        <f>IF(OR($A115="",$B115=""),"",IFERROR(($K115+$L115)/$E115*1000,0))</f>
        <v/>
      </c>
      <c r="T115" s="55">
        <f>IF(OR($A115="",$B115=""),"",MAX(0,MIN(100,100-($S115*'Settings'!$B$13)-($M115*'Settings'!$B$14))))</f>
        <v/>
      </c>
      <c r="U115" s="55">
        <f>IF(OR($A115="",$B115=""),"",MAX(0,MIN(100,IFERROR($Q115/'Settings'!$B$10*100,0))))</f>
        <v/>
      </c>
      <c r="V115" s="55">
        <f>IF(OR($A115="",$B115=""),"",MAX(0,MIN(100,IFERROR($P115/'Settings'!$B$11*100,0))))</f>
        <v/>
      </c>
      <c r="W115" s="55">
        <f>IF(OR($A115="",$B115=""),"",MAX(0,MIN(100,IFERROR($R115/'Settings'!$B$12*100,0))))</f>
        <v/>
      </c>
      <c r="X115" s="55">
        <f>IF(OR($A115="",$B115=""),"",MAX(0,MIN(100,100-($N115*'Settings'!$B$15))))</f>
        <v/>
      </c>
      <c r="Y115" s="55">
        <f>IF(OR($A115="",$B115=""),"",($T115*'Settings'!$B$4)+($U115*'Settings'!$B$5)+($V115*'Settings'!$B$6)+($W115*'Settings'!$B$7)+($X115*'Settings'!$B$8))</f>
        <v/>
      </c>
      <c r="Z115" s="19">
        <f>IF($Y115="","",IF($Y115&gt;='Settings'!$B$17,"Excellent",IF($Y115&gt;='Settings'!$B$18,"Good",IF($Y115&gt;='Settings'!$B$19,"Needs Improvement","Poor"))))</f>
        <v/>
      </c>
      <c r="AA115" s="57">
        <f>IF($Z115="","",IF($Z115="Excellent",'Settings'!$B$21,IF($Z115="Good",'Settings'!$B$22,0)))</f>
        <v/>
      </c>
      <c r="AB115" s="34">
        <f>IF(COUNTA($A115:$B115,$D115:$O115,$AC115:$AD115)=0,"",IF(OR($A115="",$B115=""),"Missing period/driver",IF($C115="Driver ID not found","Invalid driver ID",IF(COUNTIFS($A$5:$A$1000,$A115,$B$5:$B$1000,$B115)&gt;1,"Duplicate driver/period",IF(OR($E115&lt;=0,$F115&lt;=0,$G115&lt;=0,$I115&lt;=0),"Check required activity",IF($H115&gt;$G115,"On-time stops exceed total",IF($J115&gt;$I115,"Completed inspections exceed required",IF(OR($H115&lt;0,$J115&lt;0,$K115&lt;0,$L115&lt;0,$M115&lt;0,$N115&lt;0),"Negative count",IF($AC115="","Select review status",IF(AND($AC115="Coaching Scheduled",$AD115=""),"Add follow-up date","OK"))))))))))</f>
        <v/>
      </c>
      <c r="AC115" s="30" t="n"/>
      <c r="AD115" s="58" t="n"/>
    </row>
    <row r="116">
      <c r="A116" s="53" t="n"/>
      <c r="B116" s="26" t="n"/>
      <c r="C116" s="27">
        <f>IF(OR($A116="",$B116=""),"",IFERROR(VLOOKUP($B116,'Settings'!$D$4:$E$103,2,FALSE),"Driver ID not found"))</f>
        <v/>
      </c>
      <c r="D116" s="26" t="n"/>
      <c r="E116" s="28" t="n"/>
      <c r="F116" s="54" t="n"/>
      <c r="G116" s="28" t="n"/>
      <c r="H116" s="28" t="n"/>
      <c r="I116" s="28" t="n"/>
      <c r="J116" s="28" t="n"/>
      <c r="K116" s="28" t="n"/>
      <c r="L116" s="28" t="n"/>
      <c r="M116" s="28" t="n"/>
      <c r="N116" s="28" t="n"/>
      <c r="O116" s="30" t="n"/>
      <c r="P116" s="55">
        <f>IF(OR($A116="",$B116=""),"",IFERROR($E116/$F116,0))</f>
        <v/>
      </c>
      <c r="Q116" s="56">
        <f>IF(OR($A116="",$B116=""),"",IFERROR($H116/$G116,0))</f>
        <v/>
      </c>
      <c r="R116" s="56">
        <f>IF(OR($A116="",$B116=""),"",IFERROR($J116/$I116,0))</f>
        <v/>
      </c>
      <c r="S116" s="55">
        <f>IF(OR($A116="",$B116=""),"",IFERROR(($K116+$L116)/$E116*1000,0))</f>
        <v/>
      </c>
      <c r="T116" s="55">
        <f>IF(OR($A116="",$B116=""),"",MAX(0,MIN(100,100-($S116*'Settings'!$B$13)-($M116*'Settings'!$B$14))))</f>
        <v/>
      </c>
      <c r="U116" s="55">
        <f>IF(OR($A116="",$B116=""),"",MAX(0,MIN(100,IFERROR($Q116/'Settings'!$B$10*100,0))))</f>
        <v/>
      </c>
      <c r="V116" s="55">
        <f>IF(OR($A116="",$B116=""),"",MAX(0,MIN(100,IFERROR($P116/'Settings'!$B$11*100,0))))</f>
        <v/>
      </c>
      <c r="W116" s="55">
        <f>IF(OR($A116="",$B116=""),"",MAX(0,MIN(100,IFERROR($R116/'Settings'!$B$12*100,0))))</f>
        <v/>
      </c>
      <c r="X116" s="55">
        <f>IF(OR($A116="",$B116=""),"",MAX(0,MIN(100,100-($N116*'Settings'!$B$15))))</f>
        <v/>
      </c>
      <c r="Y116" s="55">
        <f>IF(OR($A116="",$B116=""),"",($T116*'Settings'!$B$4)+($U116*'Settings'!$B$5)+($V116*'Settings'!$B$6)+($W116*'Settings'!$B$7)+($X116*'Settings'!$B$8))</f>
        <v/>
      </c>
      <c r="Z116" s="19">
        <f>IF($Y116="","",IF($Y116&gt;='Settings'!$B$17,"Excellent",IF($Y116&gt;='Settings'!$B$18,"Good",IF($Y116&gt;='Settings'!$B$19,"Needs Improvement","Poor"))))</f>
        <v/>
      </c>
      <c r="AA116" s="57">
        <f>IF($Z116="","",IF($Z116="Excellent",'Settings'!$B$21,IF($Z116="Good",'Settings'!$B$22,0)))</f>
        <v/>
      </c>
      <c r="AB116" s="34">
        <f>IF(COUNTA($A116:$B116,$D116:$O116,$AC116:$AD116)=0,"",IF(OR($A116="",$B116=""),"Missing period/driver",IF($C116="Driver ID not found","Invalid driver ID",IF(COUNTIFS($A$5:$A$1000,$A116,$B$5:$B$1000,$B116)&gt;1,"Duplicate driver/period",IF(OR($E116&lt;=0,$F116&lt;=0,$G116&lt;=0,$I116&lt;=0),"Check required activity",IF($H116&gt;$G116,"On-time stops exceed total",IF($J116&gt;$I116,"Completed inspections exceed required",IF(OR($H116&lt;0,$J116&lt;0,$K116&lt;0,$L116&lt;0,$M116&lt;0,$N116&lt;0),"Negative count",IF($AC116="","Select review status",IF(AND($AC116="Coaching Scheduled",$AD116=""),"Add follow-up date","OK"))))))))))</f>
        <v/>
      </c>
      <c r="AC116" s="30" t="n"/>
      <c r="AD116" s="58" t="n"/>
    </row>
    <row r="117">
      <c r="A117" s="53" t="n"/>
      <c r="B117" s="26" t="n"/>
      <c r="C117" s="27">
        <f>IF(OR($A117="",$B117=""),"",IFERROR(VLOOKUP($B117,'Settings'!$D$4:$E$103,2,FALSE),"Driver ID not found"))</f>
        <v/>
      </c>
      <c r="D117" s="26" t="n"/>
      <c r="E117" s="28" t="n"/>
      <c r="F117" s="54" t="n"/>
      <c r="G117" s="28" t="n"/>
      <c r="H117" s="28" t="n"/>
      <c r="I117" s="28" t="n"/>
      <c r="J117" s="28" t="n"/>
      <c r="K117" s="28" t="n"/>
      <c r="L117" s="28" t="n"/>
      <c r="M117" s="28" t="n"/>
      <c r="N117" s="28" t="n"/>
      <c r="O117" s="30" t="n"/>
      <c r="P117" s="55">
        <f>IF(OR($A117="",$B117=""),"",IFERROR($E117/$F117,0))</f>
        <v/>
      </c>
      <c r="Q117" s="56">
        <f>IF(OR($A117="",$B117=""),"",IFERROR($H117/$G117,0))</f>
        <v/>
      </c>
      <c r="R117" s="56">
        <f>IF(OR($A117="",$B117=""),"",IFERROR($J117/$I117,0))</f>
        <v/>
      </c>
      <c r="S117" s="55">
        <f>IF(OR($A117="",$B117=""),"",IFERROR(($K117+$L117)/$E117*1000,0))</f>
        <v/>
      </c>
      <c r="T117" s="55">
        <f>IF(OR($A117="",$B117=""),"",MAX(0,MIN(100,100-($S117*'Settings'!$B$13)-($M117*'Settings'!$B$14))))</f>
        <v/>
      </c>
      <c r="U117" s="55">
        <f>IF(OR($A117="",$B117=""),"",MAX(0,MIN(100,IFERROR($Q117/'Settings'!$B$10*100,0))))</f>
        <v/>
      </c>
      <c r="V117" s="55">
        <f>IF(OR($A117="",$B117=""),"",MAX(0,MIN(100,IFERROR($P117/'Settings'!$B$11*100,0))))</f>
        <v/>
      </c>
      <c r="W117" s="55">
        <f>IF(OR($A117="",$B117=""),"",MAX(0,MIN(100,IFERROR($R117/'Settings'!$B$12*100,0))))</f>
        <v/>
      </c>
      <c r="X117" s="55">
        <f>IF(OR($A117="",$B117=""),"",MAX(0,MIN(100,100-($N117*'Settings'!$B$15))))</f>
        <v/>
      </c>
      <c r="Y117" s="55">
        <f>IF(OR($A117="",$B117=""),"",($T117*'Settings'!$B$4)+($U117*'Settings'!$B$5)+($V117*'Settings'!$B$6)+($W117*'Settings'!$B$7)+($X117*'Settings'!$B$8))</f>
        <v/>
      </c>
      <c r="Z117" s="19">
        <f>IF($Y117="","",IF($Y117&gt;='Settings'!$B$17,"Excellent",IF($Y117&gt;='Settings'!$B$18,"Good",IF($Y117&gt;='Settings'!$B$19,"Needs Improvement","Poor"))))</f>
        <v/>
      </c>
      <c r="AA117" s="57">
        <f>IF($Z117="","",IF($Z117="Excellent",'Settings'!$B$21,IF($Z117="Good",'Settings'!$B$22,0)))</f>
        <v/>
      </c>
      <c r="AB117" s="34">
        <f>IF(COUNTA($A117:$B117,$D117:$O117,$AC117:$AD117)=0,"",IF(OR($A117="",$B117=""),"Missing period/driver",IF($C117="Driver ID not found","Invalid driver ID",IF(COUNTIFS($A$5:$A$1000,$A117,$B$5:$B$1000,$B117)&gt;1,"Duplicate driver/period",IF(OR($E117&lt;=0,$F117&lt;=0,$G117&lt;=0,$I117&lt;=0),"Check required activity",IF($H117&gt;$G117,"On-time stops exceed total",IF($J117&gt;$I117,"Completed inspections exceed required",IF(OR($H117&lt;0,$J117&lt;0,$K117&lt;0,$L117&lt;0,$M117&lt;0,$N117&lt;0),"Negative count",IF($AC117="","Select review status",IF(AND($AC117="Coaching Scheduled",$AD117=""),"Add follow-up date","OK"))))))))))</f>
        <v/>
      </c>
      <c r="AC117" s="30" t="n"/>
      <c r="AD117" s="58" t="n"/>
    </row>
    <row r="118">
      <c r="A118" s="53" t="n"/>
      <c r="B118" s="26" t="n"/>
      <c r="C118" s="27">
        <f>IF(OR($A118="",$B118=""),"",IFERROR(VLOOKUP($B118,'Settings'!$D$4:$E$103,2,FALSE),"Driver ID not found"))</f>
        <v/>
      </c>
      <c r="D118" s="26" t="n"/>
      <c r="E118" s="28" t="n"/>
      <c r="F118" s="54" t="n"/>
      <c r="G118" s="28" t="n"/>
      <c r="H118" s="28" t="n"/>
      <c r="I118" s="28" t="n"/>
      <c r="J118" s="28" t="n"/>
      <c r="K118" s="28" t="n"/>
      <c r="L118" s="28" t="n"/>
      <c r="M118" s="28" t="n"/>
      <c r="N118" s="28" t="n"/>
      <c r="O118" s="30" t="n"/>
      <c r="P118" s="55">
        <f>IF(OR($A118="",$B118=""),"",IFERROR($E118/$F118,0))</f>
        <v/>
      </c>
      <c r="Q118" s="56">
        <f>IF(OR($A118="",$B118=""),"",IFERROR($H118/$G118,0))</f>
        <v/>
      </c>
      <c r="R118" s="56">
        <f>IF(OR($A118="",$B118=""),"",IFERROR($J118/$I118,0))</f>
        <v/>
      </c>
      <c r="S118" s="55">
        <f>IF(OR($A118="",$B118=""),"",IFERROR(($K118+$L118)/$E118*1000,0))</f>
        <v/>
      </c>
      <c r="T118" s="55">
        <f>IF(OR($A118="",$B118=""),"",MAX(0,MIN(100,100-($S118*'Settings'!$B$13)-($M118*'Settings'!$B$14))))</f>
        <v/>
      </c>
      <c r="U118" s="55">
        <f>IF(OR($A118="",$B118=""),"",MAX(0,MIN(100,IFERROR($Q118/'Settings'!$B$10*100,0))))</f>
        <v/>
      </c>
      <c r="V118" s="55">
        <f>IF(OR($A118="",$B118=""),"",MAX(0,MIN(100,IFERROR($P118/'Settings'!$B$11*100,0))))</f>
        <v/>
      </c>
      <c r="W118" s="55">
        <f>IF(OR($A118="",$B118=""),"",MAX(0,MIN(100,IFERROR($R118/'Settings'!$B$12*100,0))))</f>
        <v/>
      </c>
      <c r="X118" s="55">
        <f>IF(OR($A118="",$B118=""),"",MAX(0,MIN(100,100-($N118*'Settings'!$B$15))))</f>
        <v/>
      </c>
      <c r="Y118" s="55">
        <f>IF(OR($A118="",$B118=""),"",($T118*'Settings'!$B$4)+($U118*'Settings'!$B$5)+($V118*'Settings'!$B$6)+($W118*'Settings'!$B$7)+($X118*'Settings'!$B$8))</f>
        <v/>
      </c>
      <c r="Z118" s="19">
        <f>IF($Y118="","",IF($Y118&gt;='Settings'!$B$17,"Excellent",IF($Y118&gt;='Settings'!$B$18,"Good",IF($Y118&gt;='Settings'!$B$19,"Needs Improvement","Poor"))))</f>
        <v/>
      </c>
      <c r="AA118" s="57">
        <f>IF($Z118="","",IF($Z118="Excellent",'Settings'!$B$21,IF($Z118="Good",'Settings'!$B$22,0)))</f>
        <v/>
      </c>
      <c r="AB118" s="34">
        <f>IF(COUNTA($A118:$B118,$D118:$O118,$AC118:$AD118)=0,"",IF(OR($A118="",$B118=""),"Missing period/driver",IF($C118="Driver ID not found","Invalid driver ID",IF(COUNTIFS($A$5:$A$1000,$A118,$B$5:$B$1000,$B118)&gt;1,"Duplicate driver/period",IF(OR($E118&lt;=0,$F118&lt;=0,$G118&lt;=0,$I118&lt;=0),"Check required activity",IF($H118&gt;$G118,"On-time stops exceed total",IF($J118&gt;$I118,"Completed inspections exceed required",IF(OR($H118&lt;0,$J118&lt;0,$K118&lt;0,$L118&lt;0,$M118&lt;0,$N118&lt;0),"Negative count",IF($AC118="","Select review status",IF(AND($AC118="Coaching Scheduled",$AD118=""),"Add follow-up date","OK"))))))))))</f>
        <v/>
      </c>
      <c r="AC118" s="30" t="n"/>
      <c r="AD118" s="58" t="n"/>
    </row>
    <row r="119">
      <c r="A119" s="53" t="n"/>
      <c r="B119" s="26" t="n"/>
      <c r="C119" s="27">
        <f>IF(OR($A119="",$B119=""),"",IFERROR(VLOOKUP($B119,'Settings'!$D$4:$E$103,2,FALSE),"Driver ID not found"))</f>
        <v/>
      </c>
      <c r="D119" s="26" t="n"/>
      <c r="E119" s="28" t="n"/>
      <c r="F119" s="54" t="n"/>
      <c r="G119" s="28" t="n"/>
      <c r="H119" s="28" t="n"/>
      <c r="I119" s="28" t="n"/>
      <c r="J119" s="28" t="n"/>
      <c r="K119" s="28" t="n"/>
      <c r="L119" s="28" t="n"/>
      <c r="M119" s="28" t="n"/>
      <c r="N119" s="28" t="n"/>
      <c r="O119" s="30" t="n"/>
      <c r="P119" s="55">
        <f>IF(OR($A119="",$B119=""),"",IFERROR($E119/$F119,0))</f>
        <v/>
      </c>
      <c r="Q119" s="56">
        <f>IF(OR($A119="",$B119=""),"",IFERROR($H119/$G119,0))</f>
        <v/>
      </c>
      <c r="R119" s="56">
        <f>IF(OR($A119="",$B119=""),"",IFERROR($J119/$I119,0))</f>
        <v/>
      </c>
      <c r="S119" s="55">
        <f>IF(OR($A119="",$B119=""),"",IFERROR(($K119+$L119)/$E119*1000,0))</f>
        <v/>
      </c>
      <c r="T119" s="55">
        <f>IF(OR($A119="",$B119=""),"",MAX(0,MIN(100,100-($S119*'Settings'!$B$13)-($M119*'Settings'!$B$14))))</f>
        <v/>
      </c>
      <c r="U119" s="55">
        <f>IF(OR($A119="",$B119=""),"",MAX(0,MIN(100,IFERROR($Q119/'Settings'!$B$10*100,0))))</f>
        <v/>
      </c>
      <c r="V119" s="55">
        <f>IF(OR($A119="",$B119=""),"",MAX(0,MIN(100,IFERROR($P119/'Settings'!$B$11*100,0))))</f>
        <v/>
      </c>
      <c r="W119" s="55">
        <f>IF(OR($A119="",$B119=""),"",MAX(0,MIN(100,IFERROR($R119/'Settings'!$B$12*100,0))))</f>
        <v/>
      </c>
      <c r="X119" s="55">
        <f>IF(OR($A119="",$B119=""),"",MAX(0,MIN(100,100-($N119*'Settings'!$B$15))))</f>
        <v/>
      </c>
      <c r="Y119" s="55">
        <f>IF(OR($A119="",$B119=""),"",($T119*'Settings'!$B$4)+($U119*'Settings'!$B$5)+($V119*'Settings'!$B$6)+($W119*'Settings'!$B$7)+($X119*'Settings'!$B$8))</f>
        <v/>
      </c>
      <c r="Z119" s="19">
        <f>IF($Y119="","",IF($Y119&gt;='Settings'!$B$17,"Excellent",IF($Y119&gt;='Settings'!$B$18,"Good",IF($Y119&gt;='Settings'!$B$19,"Needs Improvement","Poor"))))</f>
        <v/>
      </c>
      <c r="AA119" s="57">
        <f>IF($Z119="","",IF($Z119="Excellent",'Settings'!$B$21,IF($Z119="Good",'Settings'!$B$22,0)))</f>
        <v/>
      </c>
      <c r="AB119" s="34">
        <f>IF(COUNTA($A119:$B119,$D119:$O119,$AC119:$AD119)=0,"",IF(OR($A119="",$B119=""),"Missing period/driver",IF($C119="Driver ID not found","Invalid driver ID",IF(COUNTIFS($A$5:$A$1000,$A119,$B$5:$B$1000,$B119)&gt;1,"Duplicate driver/period",IF(OR($E119&lt;=0,$F119&lt;=0,$G119&lt;=0,$I119&lt;=0),"Check required activity",IF($H119&gt;$G119,"On-time stops exceed total",IF($J119&gt;$I119,"Completed inspections exceed required",IF(OR($H119&lt;0,$J119&lt;0,$K119&lt;0,$L119&lt;0,$M119&lt;0,$N119&lt;0),"Negative count",IF($AC119="","Select review status",IF(AND($AC119="Coaching Scheduled",$AD119=""),"Add follow-up date","OK"))))))))))</f>
        <v/>
      </c>
      <c r="AC119" s="30" t="n"/>
      <c r="AD119" s="58" t="n"/>
    </row>
    <row r="120">
      <c r="A120" s="53" t="n"/>
      <c r="B120" s="26" t="n"/>
      <c r="C120" s="27">
        <f>IF(OR($A120="",$B120=""),"",IFERROR(VLOOKUP($B120,'Settings'!$D$4:$E$103,2,FALSE),"Driver ID not found"))</f>
        <v/>
      </c>
      <c r="D120" s="26" t="n"/>
      <c r="E120" s="28" t="n"/>
      <c r="F120" s="54" t="n"/>
      <c r="G120" s="28" t="n"/>
      <c r="H120" s="28" t="n"/>
      <c r="I120" s="28" t="n"/>
      <c r="J120" s="28" t="n"/>
      <c r="K120" s="28" t="n"/>
      <c r="L120" s="28" t="n"/>
      <c r="M120" s="28" t="n"/>
      <c r="N120" s="28" t="n"/>
      <c r="O120" s="30" t="n"/>
      <c r="P120" s="55">
        <f>IF(OR($A120="",$B120=""),"",IFERROR($E120/$F120,0))</f>
        <v/>
      </c>
      <c r="Q120" s="56">
        <f>IF(OR($A120="",$B120=""),"",IFERROR($H120/$G120,0))</f>
        <v/>
      </c>
      <c r="R120" s="56">
        <f>IF(OR($A120="",$B120=""),"",IFERROR($J120/$I120,0))</f>
        <v/>
      </c>
      <c r="S120" s="55">
        <f>IF(OR($A120="",$B120=""),"",IFERROR(($K120+$L120)/$E120*1000,0))</f>
        <v/>
      </c>
      <c r="T120" s="55">
        <f>IF(OR($A120="",$B120=""),"",MAX(0,MIN(100,100-($S120*'Settings'!$B$13)-($M120*'Settings'!$B$14))))</f>
        <v/>
      </c>
      <c r="U120" s="55">
        <f>IF(OR($A120="",$B120=""),"",MAX(0,MIN(100,IFERROR($Q120/'Settings'!$B$10*100,0))))</f>
        <v/>
      </c>
      <c r="V120" s="55">
        <f>IF(OR($A120="",$B120=""),"",MAX(0,MIN(100,IFERROR($P120/'Settings'!$B$11*100,0))))</f>
        <v/>
      </c>
      <c r="W120" s="55">
        <f>IF(OR($A120="",$B120=""),"",MAX(0,MIN(100,IFERROR($R120/'Settings'!$B$12*100,0))))</f>
        <v/>
      </c>
      <c r="X120" s="55">
        <f>IF(OR($A120="",$B120=""),"",MAX(0,MIN(100,100-($N120*'Settings'!$B$15))))</f>
        <v/>
      </c>
      <c r="Y120" s="55">
        <f>IF(OR($A120="",$B120=""),"",($T120*'Settings'!$B$4)+($U120*'Settings'!$B$5)+($V120*'Settings'!$B$6)+($W120*'Settings'!$B$7)+($X120*'Settings'!$B$8))</f>
        <v/>
      </c>
      <c r="Z120" s="19">
        <f>IF($Y120="","",IF($Y120&gt;='Settings'!$B$17,"Excellent",IF($Y120&gt;='Settings'!$B$18,"Good",IF($Y120&gt;='Settings'!$B$19,"Needs Improvement","Poor"))))</f>
        <v/>
      </c>
      <c r="AA120" s="57">
        <f>IF($Z120="","",IF($Z120="Excellent",'Settings'!$B$21,IF($Z120="Good",'Settings'!$B$22,0)))</f>
        <v/>
      </c>
      <c r="AB120" s="34">
        <f>IF(COUNTA($A120:$B120,$D120:$O120,$AC120:$AD120)=0,"",IF(OR($A120="",$B120=""),"Missing period/driver",IF($C120="Driver ID not found","Invalid driver ID",IF(COUNTIFS($A$5:$A$1000,$A120,$B$5:$B$1000,$B120)&gt;1,"Duplicate driver/period",IF(OR($E120&lt;=0,$F120&lt;=0,$G120&lt;=0,$I120&lt;=0),"Check required activity",IF($H120&gt;$G120,"On-time stops exceed total",IF($J120&gt;$I120,"Completed inspections exceed required",IF(OR($H120&lt;0,$J120&lt;0,$K120&lt;0,$L120&lt;0,$M120&lt;0,$N120&lt;0),"Negative count",IF($AC120="","Select review status",IF(AND($AC120="Coaching Scheduled",$AD120=""),"Add follow-up date","OK"))))))))))</f>
        <v/>
      </c>
      <c r="AC120" s="30" t="n"/>
      <c r="AD120" s="58" t="n"/>
    </row>
    <row r="121">
      <c r="A121" s="53" t="n"/>
      <c r="B121" s="26" t="n"/>
      <c r="C121" s="27">
        <f>IF(OR($A121="",$B121=""),"",IFERROR(VLOOKUP($B121,'Settings'!$D$4:$E$103,2,FALSE),"Driver ID not found"))</f>
        <v/>
      </c>
      <c r="D121" s="26" t="n"/>
      <c r="E121" s="28" t="n"/>
      <c r="F121" s="54" t="n"/>
      <c r="G121" s="28" t="n"/>
      <c r="H121" s="28" t="n"/>
      <c r="I121" s="28" t="n"/>
      <c r="J121" s="28" t="n"/>
      <c r="K121" s="28" t="n"/>
      <c r="L121" s="28" t="n"/>
      <c r="M121" s="28" t="n"/>
      <c r="N121" s="28" t="n"/>
      <c r="O121" s="30" t="n"/>
      <c r="P121" s="55">
        <f>IF(OR($A121="",$B121=""),"",IFERROR($E121/$F121,0))</f>
        <v/>
      </c>
      <c r="Q121" s="56">
        <f>IF(OR($A121="",$B121=""),"",IFERROR($H121/$G121,0))</f>
        <v/>
      </c>
      <c r="R121" s="56">
        <f>IF(OR($A121="",$B121=""),"",IFERROR($J121/$I121,0))</f>
        <v/>
      </c>
      <c r="S121" s="55">
        <f>IF(OR($A121="",$B121=""),"",IFERROR(($K121+$L121)/$E121*1000,0))</f>
        <v/>
      </c>
      <c r="T121" s="55">
        <f>IF(OR($A121="",$B121=""),"",MAX(0,MIN(100,100-($S121*'Settings'!$B$13)-($M121*'Settings'!$B$14))))</f>
        <v/>
      </c>
      <c r="U121" s="55">
        <f>IF(OR($A121="",$B121=""),"",MAX(0,MIN(100,IFERROR($Q121/'Settings'!$B$10*100,0))))</f>
        <v/>
      </c>
      <c r="V121" s="55">
        <f>IF(OR($A121="",$B121=""),"",MAX(0,MIN(100,IFERROR($P121/'Settings'!$B$11*100,0))))</f>
        <v/>
      </c>
      <c r="W121" s="55">
        <f>IF(OR($A121="",$B121=""),"",MAX(0,MIN(100,IFERROR($R121/'Settings'!$B$12*100,0))))</f>
        <v/>
      </c>
      <c r="X121" s="55">
        <f>IF(OR($A121="",$B121=""),"",MAX(0,MIN(100,100-($N121*'Settings'!$B$15))))</f>
        <v/>
      </c>
      <c r="Y121" s="55">
        <f>IF(OR($A121="",$B121=""),"",($T121*'Settings'!$B$4)+($U121*'Settings'!$B$5)+($V121*'Settings'!$B$6)+($W121*'Settings'!$B$7)+($X121*'Settings'!$B$8))</f>
        <v/>
      </c>
      <c r="Z121" s="19">
        <f>IF($Y121="","",IF($Y121&gt;='Settings'!$B$17,"Excellent",IF($Y121&gt;='Settings'!$B$18,"Good",IF($Y121&gt;='Settings'!$B$19,"Needs Improvement","Poor"))))</f>
        <v/>
      </c>
      <c r="AA121" s="57">
        <f>IF($Z121="","",IF($Z121="Excellent",'Settings'!$B$21,IF($Z121="Good",'Settings'!$B$22,0)))</f>
        <v/>
      </c>
      <c r="AB121" s="34">
        <f>IF(COUNTA($A121:$B121,$D121:$O121,$AC121:$AD121)=0,"",IF(OR($A121="",$B121=""),"Missing period/driver",IF($C121="Driver ID not found","Invalid driver ID",IF(COUNTIFS($A$5:$A$1000,$A121,$B$5:$B$1000,$B121)&gt;1,"Duplicate driver/period",IF(OR($E121&lt;=0,$F121&lt;=0,$G121&lt;=0,$I121&lt;=0),"Check required activity",IF($H121&gt;$G121,"On-time stops exceed total",IF($J121&gt;$I121,"Completed inspections exceed required",IF(OR($H121&lt;0,$J121&lt;0,$K121&lt;0,$L121&lt;0,$M121&lt;0,$N121&lt;0),"Negative count",IF($AC121="","Select review status",IF(AND($AC121="Coaching Scheduled",$AD121=""),"Add follow-up date","OK"))))))))))</f>
        <v/>
      </c>
      <c r="AC121" s="30" t="n"/>
      <c r="AD121" s="58" t="n"/>
    </row>
    <row r="122">
      <c r="A122" s="53" t="n"/>
      <c r="B122" s="26" t="n"/>
      <c r="C122" s="27">
        <f>IF(OR($A122="",$B122=""),"",IFERROR(VLOOKUP($B122,'Settings'!$D$4:$E$103,2,FALSE),"Driver ID not found"))</f>
        <v/>
      </c>
      <c r="D122" s="26" t="n"/>
      <c r="E122" s="28" t="n"/>
      <c r="F122" s="54" t="n"/>
      <c r="G122" s="28" t="n"/>
      <c r="H122" s="28" t="n"/>
      <c r="I122" s="28" t="n"/>
      <c r="J122" s="28" t="n"/>
      <c r="K122" s="28" t="n"/>
      <c r="L122" s="28" t="n"/>
      <c r="M122" s="28" t="n"/>
      <c r="N122" s="28" t="n"/>
      <c r="O122" s="30" t="n"/>
      <c r="P122" s="55">
        <f>IF(OR($A122="",$B122=""),"",IFERROR($E122/$F122,0))</f>
        <v/>
      </c>
      <c r="Q122" s="56">
        <f>IF(OR($A122="",$B122=""),"",IFERROR($H122/$G122,0))</f>
        <v/>
      </c>
      <c r="R122" s="56">
        <f>IF(OR($A122="",$B122=""),"",IFERROR($J122/$I122,0))</f>
        <v/>
      </c>
      <c r="S122" s="55">
        <f>IF(OR($A122="",$B122=""),"",IFERROR(($K122+$L122)/$E122*1000,0))</f>
        <v/>
      </c>
      <c r="T122" s="55">
        <f>IF(OR($A122="",$B122=""),"",MAX(0,MIN(100,100-($S122*'Settings'!$B$13)-($M122*'Settings'!$B$14))))</f>
        <v/>
      </c>
      <c r="U122" s="55">
        <f>IF(OR($A122="",$B122=""),"",MAX(0,MIN(100,IFERROR($Q122/'Settings'!$B$10*100,0))))</f>
        <v/>
      </c>
      <c r="V122" s="55">
        <f>IF(OR($A122="",$B122=""),"",MAX(0,MIN(100,IFERROR($P122/'Settings'!$B$11*100,0))))</f>
        <v/>
      </c>
      <c r="W122" s="55">
        <f>IF(OR($A122="",$B122=""),"",MAX(0,MIN(100,IFERROR($R122/'Settings'!$B$12*100,0))))</f>
        <v/>
      </c>
      <c r="X122" s="55">
        <f>IF(OR($A122="",$B122=""),"",MAX(0,MIN(100,100-($N122*'Settings'!$B$15))))</f>
        <v/>
      </c>
      <c r="Y122" s="55">
        <f>IF(OR($A122="",$B122=""),"",($T122*'Settings'!$B$4)+($U122*'Settings'!$B$5)+($V122*'Settings'!$B$6)+($W122*'Settings'!$B$7)+($X122*'Settings'!$B$8))</f>
        <v/>
      </c>
      <c r="Z122" s="19">
        <f>IF($Y122="","",IF($Y122&gt;='Settings'!$B$17,"Excellent",IF($Y122&gt;='Settings'!$B$18,"Good",IF($Y122&gt;='Settings'!$B$19,"Needs Improvement","Poor"))))</f>
        <v/>
      </c>
      <c r="AA122" s="57">
        <f>IF($Z122="","",IF($Z122="Excellent",'Settings'!$B$21,IF($Z122="Good",'Settings'!$B$22,0)))</f>
        <v/>
      </c>
      <c r="AB122" s="34">
        <f>IF(COUNTA($A122:$B122,$D122:$O122,$AC122:$AD122)=0,"",IF(OR($A122="",$B122=""),"Missing period/driver",IF($C122="Driver ID not found","Invalid driver ID",IF(COUNTIFS($A$5:$A$1000,$A122,$B$5:$B$1000,$B122)&gt;1,"Duplicate driver/period",IF(OR($E122&lt;=0,$F122&lt;=0,$G122&lt;=0,$I122&lt;=0),"Check required activity",IF($H122&gt;$G122,"On-time stops exceed total",IF($J122&gt;$I122,"Completed inspections exceed required",IF(OR($H122&lt;0,$J122&lt;0,$K122&lt;0,$L122&lt;0,$M122&lt;0,$N122&lt;0),"Negative count",IF($AC122="","Select review status",IF(AND($AC122="Coaching Scheduled",$AD122=""),"Add follow-up date","OK"))))))))))</f>
        <v/>
      </c>
      <c r="AC122" s="30" t="n"/>
      <c r="AD122" s="58" t="n"/>
    </row>
    <row r="123">
      <c r="A123" s="53" t="n"/>
      <c r="B123" s="26" t="n"/>
      <c r="C123" s="27">
        <f>IF(OR($A123="",$B123=""),"",IFERROR(VLOOKUP($B123,'Settings'!$D$4:$E$103,2,FALSE),"Driver ID not found"))</f>
        <v/>
      </c>
      <c r="D123" s="26" t="n"/>
      <c r="E123" s="28" t="n"/>
      <c r="F123" s="54" t="n"/>
      <c r="G123" s="28" t="n"/>
      <c r="H123" s="28" t="n"/>
      <c r="I123" s="28" t="n"/>
      <c r="J123" s="28" t="n"/>
      <c r="K123" s="28" t="n"/>
      <c r="L123" s="28" t="n"/>
      <c r="M123" s="28" t="n"/>
      <c r="N123" s="28" t="n"/>
      <c r="O123" s="30" t="n"/>
      <c r="P123" s="55">
        <f>IF(OR($A123="",$B123=""),"",IFERROR($E123/$F123,0))</f>
        <v/>
      </c>
      <c r="Q123" s="56">
        <f>IF(OR($A123="",$B123=""),"",IFERROR($H123/$G123,0))</f>
        <v/>
      </c>
      <c r="R123" s="56">
        <f>IF(OR($A123="",$B123=""),"",IFERROR($J123/$I123,0))</f>
        <v/>
      </c>
      <c r="S123" s="55">
        <f>IF(OR($A123="",$B123=""),"",IFERROR(($K123+$L123)/$E123*1000,0))</f>
        <v/>
      </c>
      <c r="T123" s="55">
        <f>IF(OR($A123="",$B123=""),"",MAX(0,MIN(100,100-($S123*'Settings'!$B$13)-($M123*'Settings'!$B$14))))</f>
        <v/>
      </c>
      <c r="U123" s="55">
        <f>IF(OR($A123="",$B123=""),"",MAX(0,MIN(100,IFERROR($Q123/'Settings'!$B$10*100,0))))</f>
        <v/>
      </c>
      <c r="V123" s="55">
        <f>IF(OR($A123="",$B123=""),"",MAX(0,MIN(100,IFERROR($P123/'Settings'!$B$11*100,0))))</f>
        <v/>
      </c>
      <c r="W123" s="55">
        <f>IF(OR($A123="",$B123=""),"",MAX(0,MIN(100,IFERROR($R123/'Settings'!$B$12*100,0))))</f>
        <v/>
      </c>
      <c r="X123" s="55">
        <f>IF(OR($A123="",$B123=""),"",MAX(0,MIN(100,100-($N123*'Settings'!$B$15))))</f>
        <v/>
      </c>
      <c r="Y123" s="55">
        <f>IF(OR($A123="",$B123=""),"",($T123*'Settings'!$B$4)+($U123*'Settings'!$B$5)+($V123*'Settings'!$B$6)+($W123*'Settings'!$B$7)+($X123*'Settings'!$B$8))</f>
        <v/>
      </c>
      <c r="Z123" s="19">
        <f>IF($Y123="","",IF($Y123&gt;='Settings'!$B$17,"Excellent",IF($Y123&gt;='Settings'!$B$18,"Good",IF($Y123&gt;='Settings'!$B$19,"Needs Improvement","Poor"))))</f>
        <v/>
      </c>
      <c r="AA123" s="57">
        <f>IF($Z123="","",IF($Z123="Excellent",'Settings'!$B$21,IF($Z123="Good",'Settings'!$B$22,0)))</f>
        <v/>
      </c>
      <c r="AB123" s="34">
        <f>IF(COUNTA($A123:$B123,$D123:$O123,$AC123:$AD123)=0,"",IF(OR($A123="",$B123=""),"Missing period/driver",IF($C123="Driver ID not found","Invalid driver ID",IF(COUNTIFS($A$5:$A$1000,$A123,$B$5:$B$1000,$B123)&gt;1,"Duplicate driver/period",IF(OR($E123&lt;=0,$F123&lt;=0,$G123&lt;=0,$I123&lt;=0),"Check required activity",IF($H123&gt;$G123,"On-time stops exceed total",IF($J123&gt;$I123,"Completed inspections exceed required",IF(OR($H123&lt;0,$J123&lt;0,$K123&lt;0,$L123&lt;0,$M123&lt;0,$N123&lt;0),"Negative count",IF($AC123="","Select review status",IF(AND($AC123="Coaching Scheduled",$AD123=""),"Add follow-up date","OK"))))))))))</f>
        <v/>
      </c>
      <c r="AC123" s="30" t="n"/>
      <c r="AD123" s="58" t="n"/>
    </row>
    <row r="124">
      <c r="A124" s="53" t="n"/>
      <c r="B124" s="26" t="n"/>
      <c r="C124" s="27">
        <f>IF(OR($A124="",$B124=""),"",IFERROR(VLOOKUP($B124,'Settings'!$D$4:$E$103,2,FALSE),"Driver ID not found"))</f>
        <v/>
      </c>
      <c r="D124" s="26" t="n"/>
      <c r="E124" s="28" t="n"/>
      <c r="F124" s="54" t="n"/>
      <c r="G124" s="28" t="n"/>
      <c r="H124" s="28" t="n"/>
      <c r="I124" s="28" t="n"/>
      <c r="J124" s="28" t="n"/>
      <c r="K124" s="28" t="n"/>
      <c r="L124" s="28" t="n"/>
      <c r="M124" s="28" t="n"/>
      <c r="N124" s="28" t="n"/>
      <c r="O124" s="30" t="n"/>
      <c r="P124" s="55">
        <f>IF(OR($A124="",$B124=""),"",IFERROR($E124/$F124,0))</f>
        <v/>
      </c>
      <c r="Q124" s="56">
        <f>IF(OR($A124="",$B124=""),"",IFERROR($H124/$G124,0))</f>
        <v/>
      </c>
      <c r="R124" s="56">
        <f>IF(OR($A124="",$B124=""),"",IFERROR($J124/$I124,0))</f>
        <v/>
      </c>
      <c r="S124" s="55">
        <f>IF(OR($A124="",$B124=""),"",IFERROR(($K124+$L124)/$E124*1000,0))</f>
        <v/>
      </c>
      <c r="T124" s="55">
        <f>IF(OR($A124="",$B124=""),"",MAX(0,MIN(100,100-($S124*'Settings'!$B$13)-($M124*'Settings'!$B$14))))</f>
        <v/>
      </c>
      <c r="U124" s="55">
        <f>IF(OR($A124="",$B124=""),"",MAX(0,MIN(100,IFERROR($Q124/'Settings'!$B$10*100,0))))</f>
        <v/>
      </c>
      <c r="V124" s="55">
        <f>IF(OR($A124="",$B124=""),"",MAX(0,MIN(100,IFERROR($P124/'Settings'!$B$11*100,0))))</f>
        <v/>
      </c>
      <c r="W124" s="55">
        <f>IF(OR($A124="",$B124=""),"",MAX(0,MIN(100,IFERROR($R124/'Settings'!$B$12*100,0))))</f>
        <v/>
      </c>
      <c r="X124" s="55">
        <f>IF(OR($A124="",$B124=""),"",MAX(0,MIN(100,100-($N124*'Settings'!$B$15))))</f>
        <v/>
      </c>
      <c r="Y124" s="55">
        <f>IF(OR($A124="",$B124=""),"",($T124*'Settings'!$B$4)+($U124*'Settings'!$B$5)+($V124*'Settings'!$B$6)+($W124*'Settings'!$B$7)+($X124*'Settings'!$B$8))</f>
        <v/>
      </c>
      <c r="Z124" s="19">
        <f>IF($Y124="","",IF($Y124&gt;='Settings'!$B$17,"Excellent",IF($Y124&gt;='Settings'!$B$18,"Good",IF($Y124&gt;='Settings'!$B$19,"Needs Improvement","Poor"))))</f>
        <v/>
      </c>
      <c r="AA124" s="57">
        <f>IF($Z124="","",IF($Z124="Excellent",'Settings'!$B$21,IF($Z124="Good",'Settings'!$B$22,0)))</f>
        <v/>
      </c>
      <c r="AB124" s="34">
        <f>IF(COUNTA($A124:$B124,$D124:$O124,$AC124:$AD124)=0,"",IF(OR($A124="",$B124=""),"Missing period/driver",IF($C124="Driver ID not found","Invalid driver ID",IF(COUNTIFS($A$5:$A$1000,$A124,$B$5:$B$1000,$B124)&gt;1,"Duplicate driver/period",IF(OR($E124&lt;=0,$F124&lt;=0,$G124&lt;=0,$I124&lt;=0),"Check required activity",IF($H124&gt;$G124,"On-time stops exceed total",IF($J124&gt;$I124,"Completed inspections exceed required",IF(OR($H124&lt;0,$J124&lt;0,$K124&lt;0,$L124&lt;0,$M124&lt;0,$N124&lt;0),"Negative count",IF($AC124="","Select review status",IF(AND($AC124="Coaching Scheduled",$AD124=""),"Add follow-up date","OK"))))))))))</f>
        <v/>
      </c>
      <c r="AC124" s="30" t="n"/>
      <c r="AD124" s="58" t="n"/>
    </row>
    <row r="125">
      <c r="A125" s="53" t="n"/>
      <c r="B125" s="26" t="n"/>
      <c r="C125" s="27">
        <f>IF(OR($A125="",$B125=""),"",IFERROR(VLOOKUP($B125,'Settings'!$D$4:$E$103,2,FALSE),"Driver ID not found"))</f>
        <v/>
      </c>
      <c r="D125" s="26" t="n"/>
      <c r="E125" s="28" t="n"/>
      <c r="F125" s="54" t="n"/>
      <c r="G125" s="28" t="n"/>
      <c r="H125" s="28" t="n"/>
      <c r="I125" s="28" t="n"/>
      <c r="J125" s="28" t="n"/>
      <c r="K125" s="28" t="n"/>
      <c r="L125" s="28" t="n"/>
      <c r="M125" s="28" t="n"/>
      <c r="N125" s="28" t="n"/>
      <c r="O125" s="30" t="n"/>
      <c r="P125" s="55">
        <f>IF(OR($A125="",$B125=""),"",IFERROR($E125/$F125,0))</f>
        <v/>
      </c>
      <c r="Q125" s="56">
        <f>IF(OR($A125="",$B125=""),"",IFERROR($H125/$G125,0))</f>
        <v/>
      </c>
      <c r="R125" s="56">
        <f>IF(OR($A125="",$B125=""),"",IFERROR($J125/$I125,0))</f>
        <v/>
      </c>
      <c r="S125" s="55">
        <f>IF(OR($A125="",$B125=""),"",IFERROR(($K125+$L125)/$E125*1000,0))</f>
        <v/>
      </c>
      <c r="T125" s="55">
        <f>IF(OR($A125="",$B125=""),"",MAX(0,MIN(100,100-($S125*'Settings'!$B$13)-($M125*'Settings'!$B$14))))</f>
        <v/>
      </c>
      <c r="U125" s="55">
        <f>IF(OR($A125="",$B125=""),"",MAX(0,MIN(100,IFERROR($Q125/'Settings'!$B$10*100,0))))</f>
        <v/>
      </c>
      <c r="V125" s="55">
        <f>IF(OR($A125="",$B125=""),"",MAX(0,MIN(100,IFERROR($P125/'Settings'!$B$11*100,0))))</f>
        <v/>
      </c>
      <c r="W125" s="55">
        <f>IF(OR($A125="",$B125=""),"",MAX(0,MIN(100,IFERROR($R125/'Settings'!$B$12*100,0))))</f>
        <v/>
      </c>
      <c r="X125" s="55">
        <f>IF(OR($A125="",$B125=""),"",MAX(0,MIN(100,100-($N125*'Settings'!$B$15))))</f>
        <v/>
      </c>
      <c r="Y125" s="55">
        <f>IF(OR($A125="",$B125=""),"",($T125*'Settings'!$B$4)+($U125*'Settings'!$B$5)+($V125*'Settings'!$B$6)+($W125*'Settings'!$B$7)+($X125*'Settings'!$B$8))</f>
        <v/>
      </c>
      <c r="Z125" s="19">
        <f>IF($Y125="","",IF($Y125&gt;='Settings'!$B$17,"Excellent",IF($Y125&gt;='Settings'!$B$18,"Good",IF($Y125&gt;='Settings'!$B$19,"Needs Improvement","Poor"))))</f>
        <v/>
      </c>
      <c r="AA125" s="57">
        <f>IF($Z125="","",IF($Z125="Excellent",'Settings'!$B$21,IF($Z125="Good",'Settings'!$B$22,0)))</f>
        <v/>
      </c>
      <c r="AB125" s="34">
        <f>IF(COUNTA($A125:$B125,$D125:$O125,$AC125:$AD125)=0,"",IF(OR($A125="",$B125=""),"Missing period/driver",IF($C125="Driver ID not found","Invalid driver ID",IF(COUNTIFS($A$5:$A$1000,$A125,$B$5:$B$1000,$B125)&gt;1,"Duplicate driver/period",IF(OR($E125&lt;=0,$F125&lt;=0,$G125&lt;=0,$I125&lt;=0),"Check required activity",IF($H125&gt;$G125,"On-time stops exceed total",IF($J125&gt;$I125,"Completed inspections exceed required",IF(OR($H125&lt;0,$J125&lt;0,$K125&lt;0,$L125&lt;0,$M125&lt;0,$N125&lt;0),"Negative count",IF($AC125="","Select review status",IF(AND($AC125="Coaching Scheduled",$AD125=""),"Add follow-up date","OK"))))))))))</f>
        <v/>
      </c>
      <c r="AC125" s="30" t="n"/>
      <c r="AD125" s="58" t="n"/>
    </row>
    <row r="126">
      <c r="A126" s="53" t="n"/>
      <c r="B126" s="26" t="n"/>
      <c r="C126" s="27">
        <f>IF(OR($A126="",$B126=""),"",IFERROR(VLOOKUP($B126,'Settings'!$D$4:$E$103,2,FALSE),"Driver ID not found"))</f>
        <v/>
      </c>
      <c r="D126" s="26" t="n"/>
      <c r="E126" s="28" t="n"/>
      <c r="F126" s="54" t="n"/>
      <c r="G126" s="28" t="n"/>
      <c r="H126" s="28" t="n"/>
      <c r="I126" s="28" t="n"/>
      <c r="J126" s="28" t="n"/>
      <c r="K126" s="28" t="n"/>
      <c r="L126" s="28" t="n"/>
      <c r="M126" s="28" t="n"/>
      <c r="N126" s="28" t="n"/>
      <c r="O126" s="30" t="n"/>
      <c r="P126" s="55">
        <f>IF(OR($A126="",$B126=""),"",IFERROR($E126/$F126,0))</f>
        <v/>
      </c>
      <c r="Q126" s="56">
        <f>IF(OR($A126="",$B126=""),"",IFERROR($H126/$G126,0))</f>
        <v/>
      </c>
      <c r="R126" s="56">
        <f>IF(OR($A126="",$B126=""),"",IFERROR($J126/$I126,0))</f>
        <v/>
      </c>
      <c r="S126" s="55">
        <f>IF(OR($A126="",$B126=""),"",IFERROR(($K126+$L126)/$E126*1000,0))</f>
        <v/>
      </c>
      <c r="T126" s="55">
        <f>IF(OR($A126="",$B126=""),"",MAX(0,MIN(100,100-($S126*'Settings'!$B$13)-($M126*'Settings'!$B$14))))</f>
        <v/>
      </c>
      <c r="U126" s="55">
        <f>IF(OR($A126="",$B126=""),"",MAX(0,MIN(100,IFERROR($Q126/'Settings'!$B$10*100,0))))</f>
        <v/>
      </c>
      <c r="V126" s="55">
        <f>IF(OR($A126="",$B126=""),"",MAX(0,MIN(100,IFERROR($P126/'Settings'!$B$11*100,0))))</f>
        <v/>
      </c>
      <c r="W126" s="55">
        <f>IF(OR($A126="",$B126=""),"",MAX(0,MIN(100,IFERROR($R126/'Settings'!$B$12*100,0))))</f>
        <v/>
      </c>
      <c r="X126" s="55">
        <f>IF(OR($A126="",$B126=""),"",MAX(0,MIN(100,100-($N126*'Settings'!$B$15))))</f>
        <v/>
      </c>
      <c r="Y126" s="55">
        <f>IF(OR($A126="",$B126=""),"",($T126*'Settings'!$B$4)+($U126*'Settings'!$B$5)+($V126*'Settings'!$B$6)+($W126*'Settings'!$B$7)+($X126*'Settings'!$B$8))</f>
        <v/>
      </c>
      <c r="Z126" s="19">
        <f>IF($Y126="","",IF($Y126&gt;='Settings'!$B$17,"Excellent",IF($Y126&gt;='Settings'!$B$18,"Good",IF($Y126&gt;='Settings'!$B$19,"Needs Improvement","Poor"))))</f>
        <v/>
      </c>
      <c r="AA126" s="57">
        <f>IF($Z126="","",IF($Z126="Excellent",'Settings'!$B$21,IF($Z126="Good",'Settings'!$B$22,0)))</f>
        <v/>
      </c>
      <c r="AB126" s="34">
        <f>IF(COUNTA($A126:$B126,$D126:$O126,$AC126:$AD126)=0,"",IF(OR($A126="",$B126=""),"Missing period/driver",IF($C126="Driver ID not found","Invalid driver ID",IF(COUNTIFS($A$5:$A$1000,$A126,$B$5:$B$1000,$B126)&gt;1,"Duplicate driver/period",IF(OR($E126&lt;=0,$F126&lt;=0,$G126&lt;=0,$I126&lt;=0),"Check required activity",IF($H126&gt;$G126,"On-time stops exceed total",IF($J126&gt;$I126,"Completed inspections exceed required",IF(OR($H126&lt;0,$J126&lt;0,$K126&lt;0,$L126&lt;0,$M126&lt;0,$N126&lt;0),"Negative count",IF($AC126="","Select review status",IF(AND($AC126="Coaching Scheduled",$AD126=""),"Add follow-up date","OK"))))))))))</f>
        <v/>
      </c>
      <c r="AC126" s="30" t="n"/>
      <c r="AD126" s="58" t="n"/>
    </row>
    <row r="127">
      <c r="A127" s="53" t="n"/>
      <c r="B127" s="26" t="n"/>
      <c r="C127" s="27">
        <f>IF(OR($A127="",$B127=""),"",IFERROR(VLOOKUP($B127,'Settings'!$D$4:$E$103,2,FALSE),"Driver ID not found"))</f>
        <v/>
      </c>
      <c r="D127" s="26" t="n"/>
      <c r="E127" s="28" t="n"/>
      <c r="F127" s="54" t="n"/>
      <c r="G127" s="28" t="n"/>
      <c r="H127" s="28" t="n"/>
      <c r="I127" s="28" t="n"/>
      <c r="J127" s="28" t="n"/>
      <c r="K127" s="28" t="n"/>
      <c r="L127" s="28" t="n"/>
      <c r="M127" s="28" t="n"/>
      <c r="N127" s="28" t="n"/>
      <c r="O127" s="30" t="n"/>
      <c r="P127" s="55">
        <f>IF(OR($A127="",$B127=""),"",IFERROR($E127/$F127,0))</f>
        <v/>
      </c>
      <c r="Q127" s="56">
        <f>IF(OR($A127="",$B127=""),"",IFERROR($H127/$G127,0))</f>
        <v/>
      </c>
      <c r="R127" s="56">
        <f>IF(OR($A127="",$B127=""),"",IFERROR($J127/$I127,0))</f>
        <v/>
      </c>
      <c r="S127" s="55">
        <f>IF(OR($A127="",$B127=""),"",IFERROR(($K127+$L127)/$E127*1000,0))</f>
        <v/>
      </c>
      <c r="T127" s="55">
        <f>IF(OR($A127="",$B127=""),"",MAX(0,MIN(100,100-($S127*'Settings'!$B$13)-($M127*'Settings'!$B$14))))</f>
        <v/>
      </c>
      <c r="U127" s="55">
        <f>IF(OR($A127="",$B127=""),"",MAX(0,MIN(100,IFERROR($Q127/'Settings'!$B$10*100,0))))</f>
        <v/>
      </c>
      <c r="V127" s="55">
        <f>IF(OR($A127="",$B127=""),"",MAX(0,MIN(100,IFERROR($P127/'Settings'!$B$11*100,0))))</f>
        <v/>
      </c>
      <c r="W127" s="55">
        <f>IF(OR($A127="",$B127=""),"",MAX(0,MIN(100,IFERROR($R127/'Settings'!$B$12*100,0))))</f>
        <v/>
      </c>
      <c r="X127" s="55">
        <f>IF(OR($A127="",$B127=""),"",MAX(0,MIN(100,100-($N127*'Settings'!$B$15))))</f>
        <v/>
      </c>
      <c r="Y127" s="55">
        <f>IF(OR($A127="",$B127=""),"",($T127*'Settings'!$B$4)+($U127*'Settings'!$B$5)+($V127*'Settings'!$B$6)+($W127*'Settings'!$B$7)+($X127*'Settings'!$B$8))</f>
        <v/>
      </c>
      <c r="Z127" s="19">
        <f>IF($Y127="","",IF($Y127&gt;='Settings'!$B$17,"Excellent",IF($Y127&gt;='Settings'!$B$18,"Good",IF($Y127&gt;='Settings'!$B$19,"Needs Improvement","Poor"))))</f>
        <v/>
      </c>
      <c r="AA127" s="57">
        <f>IF($Z127="","",IF($Z127="Excellent",'Settings'!$B$21,IF($Z127="Good",'Settings'!$B$22,0)))</f>
        <v/>
      </c>
      <c r="AB127" s="34">
        <f>IF(COUNTA($A127:$B127,$D127:$O127,$AC127:$AD127)=0,"",IF(OR($A127="",$B127=""),"Missing period/driver",IF($C127="Driver ID not found","Invalid driver ID",IF(COUNTIFS($A$5:$A$1000,$A127,$B$5:$B$1000,$B127)&gt;1,"Duplicate driver/period",IF(OR($E127&lt;=0,$F127&lt;=0,$G127&lt;=0,$I127&lt;=0),"Check required activity",IF($H127&gt;$G127,"On-time stops exceed total",IF($J127&gt;$I127,"Completed inspections exceed required",IF(OR($H127&lt;0,$J127&lt;0,$K127&lt;0,$L127&lt;0,$M127&lt;0,$N127&lt;0),"Negative count",IF($AC127="","Select review status",IF(AND($AC127="Coaching Scheduled",$AD127=""),"Add follow-up date","OK"))))))))))</f>
        <v/>
      </c>
      <c r="AC127" s="30" t="n"/>
      <c r="AD127" s="58" t="n"/>
    </row>
    <row r="128">
      <c r="A128" s="53" t="n"/>
      <c r="B128" s="26" t="n"/>
      <c r="C128" s="27">
        <f>IF(OR($A128="",$B128=""),"",IFERROR(VLOOKUP($B128,'Settings'!$D$4:$E$103,2,FALSE),"Driver ID not found"))</f>
        <v/>
      </c>
      <c r="D128" s="26" t="n"/>
      <c r="E128" s="28" t="n"/>
      <c r="F128" s="54" t="n"/>
      <c r="G128" s="28" t="n"/>
      <c r="H128" s="28" t="n"/>
      <c r="I128" s="28" t="n"/>
      <c r="J128" s="28" t="n"/>
      <c r="K128" s="28" t="n"/>
      <c r="L128" s="28" t="n"/>
      <c r="M128" s="28" t="n"/>
      <c r="N128" s="28" t="n"/>
      <c r="O128" s="30" t="n"/>
      <c r="P128" s="55">
        <f>IF(OR($A128="",$B128=""),"",IFERROR($E128/$F128,0))</f>
        <v/>
      </c>
      <c r="Q128" s="56">
        <f>IF(OR($A128="",$B128=""),"",IFERROR($H128/$G128,0))</f>
        <v/>
      </c>
      <c r="R128" s="56">
        <f>IF(OR($A128="",$B128=""),"",IFERROR($J128/$I128,0))</f>
        <v/>
      </c>
      <c r="S128" s="55">
        <f>IF(OR($A128="",$B128=""),"",IFERROR(($K128+$L128)/$E128*1000,0))</f>
        <v/>
      </c>
      <c r="T128" s="55">
        <f>IF(OR($A128="",$B128=""),"",MAX(0,MIN(100,100-($S128*'Settings'!$B$13)-($M128*'Settings'!$B$14))))</f>
        <v/>
      </c>
      <c r="U128" s="55">
        <f>IF(OR($A128="",$B128=""),"",MAX(0,MIN(100,IFERROR($Q128/'Settings'!$B$10*100,0))))</f>
        <v/>
      </c>
      <c r="V128" s="55">
        <f>IF(OR($A128="",$B128=""),"",MAX(0,MIN(100,IFERROR($P128/'Settings'!$B$11*100,0))))</f>
        <v/>
      </c>
      <c r="W128" s="55">
        <f>IF(OR($A128="",$B128=""),"",MAX(0,MIN(100,IFERROR($R128/'Settings'!$B$12*100,0))))</f>
        <v/>
      </c>
      <c r="X128" s="55">
        <f>IF(OR($A128="",$B128=""),"",MAX(0,MIN(100,100-($N128*'Settings'!$B$15))))</f>
        <v/>
      </c>
      <c r="Y128" s="55">
        <f>IF(OR($A128="",$B128=""),"",($T128*'Settings'!$B$4)+($U128*'Settings'!$B$5)+($V128*'Settings'!$B$6)+($W128*'Settings'!$B$7)+($X128*'Settings'!$B$8))</f>
        <v/>
      </c>
      <c r="Z128" s="19">
        <f>IF($Y128="","",IF($Y128&gt;='Settings'!$B$17,"Excellent",IF($Y128&gt;='Settings'!$B$18,"Good",IF($Y128&gt;='Settings'!$B$19,"Needs Improvement","Poor"))))</f>
        <v/>
      </c>
      <c r="AA128" s="57">
        <f>IF($Z128="","",IF($Z128="Excellent",'Settings'!$B$21,IF($Z128="Good",'Settings'!$B$22,0)))</f>
        <v/>
      </c>
      <c r="AB128" s="34">
        <f>IF(COUNTA($A128:$B128,$D128:$O128,$AC128:$AD128)=0,"",IF(OR($A128="",$B128=""),"Missing period/driver",IF($C128="Driver ID not found","Invalid driver ID",IF(COUNTIFS($A$5:$A$1000,$A128,$B$5:$B$1000,$B128)&gt;1,"Duplicate driver/period",IF(OR($E128&lt;=0,$F128&lt;=0,$G128&lt;=0,$I128&lt;=0),"Check required activity",IF($H128&gt;$G128,"On-time stops exceed total",IF($J128&gt;$I128,"Completed inspections exceed required",IF(OR($H128&lt;0,$J128&lt;0,$K128&lt;0,$L128&lt;0,$M128&lt;0,$N128&lt;0),"Negative count",IF($AC128="","Select review status",IF(AND($AC128="Coaching Scheduled",$AD128=""),"Add follow-up date","OK"))))))))))</f>
        <v/>
      </c>
      <c r="AC128" s="30" t="n"/>
      <c r="AD128" s="58" t="n"/>
    </row>
    <row r="129">
      <c r="A129" s="53" t="n"/>
      <c r="B129" s="26" t="n"/>
      <c r="C129" s="27">
        <f>IF(OR($A129="",$B129=""),"",IFERROR(VLOOKUP($B129,'Settings'!$D$4:$E$103,2,FALSE),"Driver ID not found"))</f>
        <v/>
      </c>
      <c r="D129" s="26" t="n"/>
      <c r="E129" s="28" t="n"/>
      <c r="F129" s="54" t="n"/>
      <c r="G129" s="28" t="n"/>
      <c r="H129" s="28" t="n"/>
      <c r="I129" s="28" t="n"/>
      <c r="J129" s="28" t="n"/>
      <c r="K129" s="28" t="n"/>
      <c r="L129" s="28" t="n"/>
      <c r="M129" s="28" t="n"/>
      <c r="N129" s="28" t="n"/>
      <c r="O129" s="30" t="n"/>
      <c r="P129" s="55">
        <f>IF(OR($A129="",$B129=""),"",IFERROR($E129/$F129,0))</f>
        <v/>
      </c>
      <c r="Q129" s="56">
        <f>IF(OR($A129="",$B129=""),"",IFERROR($H129/$G129,0))</f>
        <v/>
      </c>
      <c r="R129" s="56">
        <f>IF(OR($A129="",$B129=""),"",IFERROR($J129/$I129,0))</f>
        <v/>
      </c>
      <c r="S129" s="55">
        <f>IF(OR($A129="",$B129=""),"",IFERROR(($K129+$L129)/$E129*1000,0))</f>
        <v/>
      </c>
      <c r="T129" s="55">
        <f>IF(OR($A129="",$B129=""),"",MAX(0,MIN(100,100-($S129*'Settings'!$B$13)-($M129*'Settings'!$B$14))))</f>
        <v/>
      </c>
      <c r="U129" s="55">
        <f>IF(OR($A129="",$B129=""),"",MAX(0,MIN(100,IFERROR($Q129/'Settings'!$B$10*100,0))))</f>
        <v/>
      </c>
      <c r="V129" s="55">
        <f>IF(OR($A129="",$B129=""),"",MAX(0,MIN(100,IFERROR($P129/'Settings'!$B$11*100,0))))</f>
        <v/>
      </c>
      <c r="W129" s="55">
        <f>IF(OR($A129="",$B129=""),"",MAX(0,MIN(100,IFERROR($R129/'Settings'!$B$12*100,0))))</f>
        <v/>
      </c>
      <c r="X129" s="55">
        <f>IF(OR($A129="",$B129=""),"",MAX(0,MIN(100,100-($N129*'Settings'!$B$15))))</f>
        <v/>
      </c>
      <c r="Y129" s="55">
        <f>IF(OR($A129="",$B129=""),"",($T129*'Settings'!$B$4)+($U129*'Settings'!$B$5)+($V129*'Settings'!$B$6)+($W129*'Settings'!$B$7)+($X129*'Settings'!$B$8))</f>
        <v/>
      </c>
      <c r="Z129" s="19">
        <f>IF($Y129="","",IF($Y129&gt;='Settings'!$B$17,"Excellent",IF($Y129&gt;='Settings'!$B$18,"Good",IF($Y129&gt;='Settings'!$B$19,"Needs Improvement","Poor"))))</f>
        <v/>
      </c>
      <c r="AA129" s="57">
        <f>IF($Z129="","",IF($Z129="Excellent",'Settings'!$B$21,IF($Z129="Good",'Settings'!$B$22,0)))</f>
        <v/>
      </c>
      <c r="AB129" s="34">
        <f>IF(COUNTA($A129:$B129,$D129:$O129,$AC129:$AD129)=0,"",IF(OR($A129="",$B129=""),"Missing period/driver",IF($C129="Driver ID not found","Invalid driver ID",IF(COUNTIFS($A$5:$A$1000,$A129,$B$5:$B$1000,$B129)&gt;1,"Duplicate driver/period",IF(OR($E129&lt;=0,$F129&lt;=0,$G129&lt;=0,$I129&lt;=0),"Check required activity",IF($H129&gt;$G129,"On-time stops exceed total",IF($J129&gt;$I129,"Completed inspections exceed required",IF(OR($H129&lt;0,$J129&lt;0,$K129&lt;0,$L129&lt;0,$M129&lt;0,$N129&lt;0),"Negative count",IF($AC129="","Select review status",IF(AND($AC129="Coaching Scheduled",$AD129=""),"Add follow-up date","OK"))))))))))</f>
        <v/>
      </c>
      <c r="AC129" s="30" t="n"/>
      <c r="AD129" s="58" t="n"/>
    </row>
    <row r="130">
      <c r="A130" s="53" t="n"/>
      <c r="B130" s="26" t="n"/>
      <c r="C130" s="27">
        <f>IF(OR($A130="",$B130=""),"",IFERROR(VLOOKUP($B130,'Settings'!$D$4:$E$103,2,FALSE),"Driver ID not found"))</f>
        <v/>
      </c>
      <c r="D130" s="26" t="n"/>
      <c r="E130" s="28" t="n"/>
      <c r="F130" s="54" t="n"/>
      <c r="G130" s="28" t="n"/>
      <c r="H130" s="28" t="n"/>
      <c r="I130" s="28" t="n"/>
      <c r="J130" s="28" t="n"/>
      <c r="K130" s="28" t="n"/>
      <c r="L130" s="28" t="n"/>
      <c r="M130" s="28" t="n"/>
      <c r="N130" s="28" t="n"/>
      <c r="O130" s="30" t="n"/>
      <c r="P130" s="55">
        <f>IF(OR($A130="",$B130=""),"",IFERROR($E130/$F130,0))</f>
        <v/>
      </c>
      <c r="Q130" s="56">
        <f>IF(OR($A130="",$B130=""),"",IFERROR($H130/$G130,0))</f>
        <v/>
      </c>
      <c r="R130" s="56">
        <f>IF(OR($A130="",$B130=""),"",IFERROR($J130/$I130,0))</f>
        <v/>
      </c>
      <c r="S130" s="55">
        <f>IF(OR($A130="",$B130=""),"",IFERROR(($K130+$L130)/$E130*1000,0))</f>
        <v/>
      </c>
      <c r="T130" s="55">
        <f>IF(OR($A130="",$B130=""),"",MAX(0,MIN(100,100-($S130*'Settings'!$B$13)-($M130*'Settings'!$B$14))))</f>
        <v/>
      </c>
      <c r="U130" s="55">
        <f>IF(OR($A130="",$B130=""),"",MAX(0,MIN(100,IFERROR($Q130/'Settings'!$B$10*100,0))))</f>
        <v/>
      </c>
      <c r="V130" s="55">
        <f>IF(OR($A130="",$B130=""),"",MAX(0,MIN(100,IFERROR($P130/'Settings'!$B$11*100,0))))</f>
        <v/>
      </c>
      <c r="W130" s="55">
        <f>IF(OR($A130="",$B130=""),"",MAX(0,MIN(100,IFERROR($R130/'Settings'!$B$12*100,0))))</f>
        <v/>
      </c>
      <c r="X130" s="55">
        <f>IF(OR($A130="",$B130=""),"",MAX(0,MIN(100,100-($N130*'Settings'!$B$15))))</f>
        <v/>
      </c>
      <c r="Y130" s="55">
        <f>IF(OR($A130="",$B130=""),"",($T130*'Settings'!$B$4)+($U130*'Settings'!$B$5)+($V130*'Settings'!$B$6)+($W130*'Settings'!$B$7)+($X130*'Settings'!$B$8))</f>
        <v/>
      </c>
      <c r="Z130" s="19">
        <f>IF($Y130="","",IF($Y130&gt;='Settings'!$B$17,"Excellent",IF($Y130&gt;='Settings'!$B$18,"Good",IF($Y130&gt;='Settings'!$B$19,"Needs Improvement","Poor"))))</f>
        <v/>
      </c>
      <c r="AA130" s="57">
        <f>IF($Z130="","",IF($Z130="Excellent",'Settings'!$B$21,IF($Z130="Good",'Settings'!$B$22,0)))</f>
        <v/>
      </c>
      <c r="AB130" s="34">
        <f>IF(COUNTA($A130:$B130,$D130:$O130,$AC130:$AD130)=0,"",IF(OR($A130="",$B130=""),"Missing period/driver",IF($C130="Driver ID not found","Invalid driver ID",IF(COUNTIFS($A$5:$A$1000,$A130,$B$5:$B$1000,$B130)&gt;1,"Duplicate driver/period",IF(OR($E130&lt;=0,$F130&lt;=0,$G130&lt;=0,$I130&lt;=0),"Check required activity",IF($H130&gt;$G130,"On-time stops exceed total",IF($J130&gt;$I130,"Completed inspections exceed required",IF(OR($H130&lt;0,$J130&lt;0,$K130&lt;0,$L130&lt;0,$M130&lt;0,$N130&lt;0),"Negative count",IF($AC130="","Select review status",IF(AND($AC130="Coaching Scheduled",$AD130=""),"Add follow-up date","OK"))))))))))</f>
        <v/>
      </c>
      <c r="AC130" s="30" t="n"/>
      <c r="AD130" s="58" t="n"/>
    </row>
    <row r="131">
      <c r="A131" s="53" t="n"/>
      <c r="B131" s="26" t="n"/>
      <c r="C131" s="27">
        <f>IF(OR($A131="",$B131=""),"",IFERROR(VLOOKUP($B131,'Settings'!$D$4:$E$103,2,FALSE),"Driver ID not found"))</f>
        <v/>
      </c>
      <c r="D131" s="26" t="n"/>
      <c r="E131" s="28" t="n"/>
      <c r="F131" s="54" t="n"/>
      <c r="G131" s="28" t="n"/>
      <c r="H131" s="28" t="n"/>
      <c r="I131" s="28" t="n"/>
      <c r="J131" s="28" t="n"/>
      <c r="K131" s="28" t="n"/>
      <c r="L131" s="28" t="n"/>
      <c r="M131" s="28" t="n"/>
      <c r="N131" s="28" t="n"/>
      <c r="O131" s="30" t="n"/>
      <c r="P131" s="55">
        <f>IF(OR($A131="",$B131=""),"",IFERROR($E131/$F131,0))</f>
        <v/>
      </c>
      <c r="Q131" s="56">
        <f>IF(OR($A131="",$B131=""),"",IFERROR($H131/$G131,0))</f>
        <v/>
      </c>
      <c r="R131" s="56">
        <f>IF(OR($A131="",$B131=""),"",IFERROR($J131/$I131,0))</f>
        <v/>
      </c>
      <c r="S131" s="55">
        <f>IF(OR($A131="",$B131=""),"",IFERROR(($K131+$L131)/$E131*1000,0))</f>
        <v/>
      </c>
      <c r="T131" s="55">
        <f>IF(OR($A131="",$B131=""),"",MAX(0,MIN(100,100-($S131*'Settings'!$B$13)-($M131*'Settings'!$B$14))))</f>
        <v/>
      </c>
      <c r="U131" s="55">
        <f>IF(OR($A131="",$B131=""),"",MAX(0,MIN(100,IFERROR($Q131/'Settings'!$B$10*100,0))))</f>
        <v/>
      </c>
      <c r="V131" s="55">
        <f>IF(OR($A131="",$B131=""),"",MAX(0,MIN(100,IFERROR($P131/'Settings'!$B$11*100,0))))</f>
        <v/>
      </c>
      <c r="W131" s="55">
        <f>IF(OR($A131="",$B131=""),"",MAX(0,MIN(100,IFERROR($R131/'Settings'!$B$12*100,0))))</f>
        <v/>
      </c>
      <c r="X131" s="55">
        <f>IF(OR($A131="",$B131=""),"",MAX(0,MIN(100,100-($N131*'Settings'!$B$15))))</f>
        <v/>
      </c>
      <c r="Y131" s="55">
        <f>IF(OR($A131="",$B131=""),"",($T131*'Settings'!$B$4)+($U131*'Settings'!$B$5)+($V131*'Settings'!$B$6)+($W131*'Settings'!$B$7)+($X131*'Settings'!$B$8))</f>
        <v/>
      </c>
      <c r="Z131" s="19">
        <f>IF($Y131="","",IF($Y131&gt;='Settings'!$B$17,"Excellent",IF($Y131&gt;='Settings'!$B$18,"Good",IF($Y131&gt;='Settings'!$B$19,"Needs Improvement","Poor"))))</f>
        <v/>
      </c>
      <c r="AA131" s="57">
        <f>IF($Z131="","",IF($Z131="Excellent",'Settings'!$B$21,IF($Z131="Good",'Settings'!$B$22,0)))</f>
        <v/>
      </c>
      <c r="AB131" s="34">
        <f>IF(COUNTA($A131:$B131,$D131:$O131,$AC131:$AD131)=0,"",IF(OR($A131="",$B131=""),"Missing period/driver",IF($C131="Driver ID not found","Invalid driver ID",IF(COUNTIFS($A$5:$A$1000,$A131,$B$5:$B$1000,$B131)&gt;1,"Duplicate driver/period",IF(OR($E131&lt;=0,$F131&lt;=0,$G131&lt;=0,$I131&lt;=0),"Check required activity",IF($H131&gt;$G131,"On-time stops exceed total",IF($J131&gt;$I131,"Completed inspections exceed required",IF(OR($H131&lt;0,$J131&lt;0,$K131&lt;0,$L131&lt;0,$M131&lt;0,$N131&lt;0),"Negative count",IF($AC131="","Select review status",IF(AND($AC131="Coaching Scheduled",$AD131=""),"Add follow-up date","OK"))))))))))</f>
        <v/>
      </c>
      <c r="AC131" s="30" t="n"/>
      <c r="AD131" s="58" t="n"/>
    </row>
    <row r="132">
      <c r="A132" s="53" t="n"/>
      <c r="B132" s="26" t="n"/>
      <c r="C132" s="27">
        <f>IF(OR($A132="",$B132=""),"",IFERROR(VLOOKUP($B132,'Settings'!$D$4:$E$103,2,FALSE),"Driver ID not found"))</f>
        <v/>
      </c>
      <c r="D132" s="26" t="n"/>
      <c r="E132" s="28" t="n"/>
      <c r="F132" s="54" t="n"/>
      <c r="G132" s="28" t="n"/>
      <c r="H132" s="28" t="n"/>
      <c r="I132" s="28" t="n"/>
      <c r="J132" s="28" t="n"/>
      <c r="K132" s="28" t="n"/>
      <c r="L132" s="28" t="n"/>
      <c r="M132" s="28" t="n"/>
      <c r="N132" s="28" t="n"/>
      <c r="O132" s="30" t="n"/>
      <c r="P132" s="55">
        <f>IF(OR($A132="",$B132=""),"",IFERROR($E132/$F132,0))</f>
        <v/>
      </c>
      <c r="Q132" s="56">
        <f>IF(OR($A132="",$B132=""),"",IFERROR($H132/$G132,0))</f>
        <v/>
      </c>
      <c r="R132" s="56">
        <f>IF(OR($A132="",$B132=""),"",IFERROR($J132/$I132,0))</f>
        <v/>
      </c>
      <c r="S132" s="55">
        <f>IF(OR($A132="",$B132=""),"",IFERROR(($K132+$L132)/$E132*1000,0))</f>
        <v/>
      </c>
      <c r="T132" s="55">
        <f>IF(OR($A132="",$B132=""),"",MAX(0,MIN(100,100-($S132*'Settings'!$B$13)-($M132*'Settings'!$B$14))))</f>
        <v/>
      </c>
      <c r="U132" s="55">
        <f>IF(OR($A132="",$B132=""),"",MAX(0,MIN(100,IFERROR($Q132/'Settings'!$B$10*100,0))))</f>
        <v/>
      </c>
      <c r="V132" s="55">
        <f>IF(OR($A132="",$B132=""),"",MAX(0,MIN(100,IFERROR($P132/'Settings'!$B$11*100,0))))</f>
        <v/>
      </c>
      <c r="W132" s="55">
        <f>IF(OR($A132="",$B132=""),"",MAX(0,MIN(100,IFERROR($R132/'Settings'!$B$12*100,0))))</f>
        <v/>
      </c>
      <c r="X132" s="55">
        <f>IF(OR($A132="",$B132=""),"",MAX(0,MIN(100,100-($N132*'Settings'!$B$15))))</f>
        <v/>
      </c>
      <c r="Y132" s="55">
        <f>IF(OR($A132="",$B132=""),"",($T132*'Settings'!$B$4)+($U132*'Settings'!$B$5)+($V132*'Settings'!$B$6)+($W132*'Settings'!$B$7)+($X132*'Settings'!$B$8))</f>
        <v/>
      </c>
      <c r="Z132" s="19">
        <f>IF($Y132="","",IF($Y132&gt;='Settings'!$B$17,"Excellent",IF($Y132&gt;='Settings'!$B$18,"Good",IF($Y132&gt;='Settings'!$B$19,"Needs Improvement","Poor"))))</f>
        <v/>
      </c>
      <c r="AA132" s="57">
        <f>IF($Z132="","",IF($Z132="Excellent",'Settings'!$B$21,IF($Z132="Good",'Settings'!$B$22,0)))</f>
        <v/>
      </c>
      <c r="AB132" s="34">
        <f>IF(COUNTA($A132:$B132,$D132:$O132,$AC132:$AD132)=0,"",IF(OR($A132="",$B132=""),"Missing period/driver",IF($C132="Driver ID not found","Invalid driver ID",IF(COUNTIFS($A$5:$A$1000,$A132,$B$5:$B$1000,$B132)&gt;1,"Duplicate driver/period",IF(OR($E132&lt;=0,$F132&lt;=0,$G132&lt;=0,$I132&lt;=0),"Check required activity",IF($H132&gt;$G132,"On-time stops exceed total",IF($J132&gt;$I132,"Completed inspections exceed required",IF(OR($H132&lt;0,$J132&lt;0,$K132&lt;0,$L132&lt;0,$M132&lt;0,$N132&lt;0),"Negative count",IF($AC132="","Select review status",IF(AND($AC132="Coaching Scheduled",$AD132=""),"Add follow-up date","OK"))))))))))</f>
        <v/>
      </c>
      <c r="AC132" s="30" t="n"/>
      <c r="AD132" s="58" t="n"/>
    </row>
    <row r="133">
      <c r="A133" s="53" t="n"/>
      <c r="B133" s="26" t="n"/>
      <c r="C133" s="27">
        <f>IF(OR($A133="",$B133=""),"",IFERROR(VLOOKUP($B133,'Settings'!$D$4:$E$103,2,FALSE),"Driver ID not found"))</f>
        <v/>
      </c>
      <c r="D133" s="26" t="n"/>
      <c r="E133" s="28" t="n"/>
      <c r="F133" s="54" t="n"/>
      <c r="G133" s="28" t="n"/>
      <c r="H133" s="28" t="n"/>
      <c r="I133" s="28" t="n"/>
      <c r="J133" s="28" t="n"/>
      <c r="K133" s="28" t="n"/>
      <c r="L133" s="28" t="n"/>
      <c r="M133" s="28" t="n"/>
      <c r="N133" s="28" t="n"/>
      <c r="O133" s="30" t="n"/>
      <c r="P133" s="55">
        <f>IF(OR($A133="",$B133=""),"",IFERROR($E133/$F133,0))</f>
        <v/>
      </c>
      <c r="Q133" s="56">
        <f>IF(OR($A133="",$B133=""),"",IFERROR($H133/$G133,0))</f>
        <v/>
      </c>
      <c r="R133" s="56">
        <f>IF(OR($A133="",$B133=""),"",IFERROR($J133/$I133,0))</f>
        <v/>
      </c>
      <c r="S133" s="55">
        <f>IF(OR($A133="",$B133=""),"",IFERROR(($K133+$L133)/$E133*1000,0))</f>
        <v/>
      </c>
      <c r="T133" s="55">
        <f>IF(OR($A133="",$B133=""),"",MAX(0,MIN(100,100-($S133*'Settings'!$B$13)-($M133*'Settings'!$B$14))))</f>
        <v/>
      </c>
      <c r="U133" s="55">
        <f>IF(OR($A133="",$B133=""),"",MAX(0,MIN(100,IFERROR($Q133/'Settings'!$B$10*100,0))))</f>
        <v/>
      </c>
      <c r="V133" s="55">
        <f>IF(OR($A133="",$B133=""),"",MAX(0,MIN(100,IFERROR($P133/'Settings'!$B$11*100,0))))</f>
        <v/>
      </c>
      <c r="W133" s="55">
        <f>IF(OR($A133="",$B133=""),"",MAX(0,MIN(100,IFERROR($R133/'Settings'!$B$12*100,0))))</f>
        <v/>
      </c>
      <c r="X133" s="55">
        <f>IF(OR($A133="",$B133=""),"",MAX(0,MIN(100,100-($N133*'Settings'!$B$15))))</f>
        <v/>
      </c>
      <c r="Y133" s="55">
        <f>IF(OR($A133="",$B133=""),"",($T133*'Settings'!$B$4)+($U133*'Settings'!$B$5)+($V133*'Settings'!$B$6)+($W133*'Settings'!$B$7)+($X133*'Settings'!$B$8))</f>
        <v/>
      </c>
      <c r="Z133" s="19">
        <f>IF($Y133="","",IF($Y133&gt;='Settings'!$B$17,"Excellent",IF($Y133&gt;='Settings'!$B$18,"Good",IF($Y133&gt;='Settings'!$B$19,"Needs Improvement","Poor"))))</f>
        <v/>
      </c>
      <c r="AA133" s="57">
        <f>IF($Z133="","",IF($Z133="Excellent",'Settings'!$B$21,IF($Z133="Good",'Settings'!$B$22,0)))</f>
        <v/>
      </c>
      <c r="AB133" s="34">
        <f>IF(COUNTA($A133:$B133,$D133:$O133,$AC133:$AD133)=0,"",IF(OR($A133="",$B133=""),"Missing period/driver",IF($C133="Driver ID not found","Invalid driver ID",IF(COUNTIFS($A$5:$A$1000,$A133,$B$5:$B$1000,$B133)&gt;1,"Duplicate driver/period",IF(OR($E133&lt;=0,$F133&lt;=0,$G133&lt;=0,$I133&lt;=0),"Check required activity",IF($H133&gt;$G133,"On-time stops exceed total",IF($J133&gt;$I133,"Completed inspections exceed required",IF(OR($H133&lt;0,$J133&lt;0,$K133&lt;0,$L133&lt;0,$M133&lt;0,$N133&lt;0),"Negative count",IF($AC133="","Select review status",IF(AND($AC133="Coaching Scheduled",$AD133=""),"Add follow-up date","OK"))))))))))</f>
        <v/>
      </c>
      <c r="AC133" s="30" t="n"/>
      <c r="AD133" s="58" t="n"/>
    </row>
    <row r="134">
      <c r="A134" s="53" t="n"/>
      <c r="B134" s="26" t="n"/>
      <c r="C134" s="27">
        <f>IF(OR($A134="",$B134=""),"",IFERROR(VLOOKUP($B134,'Settings'!$D$4:$E$103,2,FALSE),"Driver ID not found"))</f>
        <v/>
      </c>
      <c r="D134" s="26" t="n"/>
      <c r="E134" s="28" t="n"/>
      <c r="F134" s="54" t="n"/>
      <c r="G134" s="28" t="n"/>
      <c r="H134" s="28" t="n"/>
      <c r="I134" s="28" t="n"/>
      <c r="J134" s="28" t="n"/>
      <c r="K134" s="28" t="n"/>
      <c r="L134" s="28" t="n"/>
      <c r="M134" s="28" t="n"/>
      <c r="N134" s="28" t="n"/>
      <c r="O134" s="30" t="n"/>
      <c r="P134" s="55">
        <f>IF(OR($A134="",$B134=""),"",IFERROR($E134/$F134,0))</f>
        <v/>
      </c>
      <c r="Q134" s="56">
        <f>IF(OR($A134="",$B134=""),"",IFERROR($H134/$G134,0))</f>
        <v/>
      </c>
      <c r="R134" s="56">
        <f>IF(OR($A134="",$B134=""),"",IFERROR($J134/$I134,0))</f>
        <v/>
      </c>
      <c r="S134" s="55">
        <f>IF(OR($A134="",$B134=""),"",IFERROR(($K134+$L134)/$E134*1000,0))</f>
        <v/>
      </c>
      <c r="T134" s="55">
        <f>IF(OR($A134="",$B134=""),"",MAX(0,MIN(100,100-($S134*'Settings'!$B$13)-($M134*'Settings'!$B$14))))</f>
        <v/>
      </c>
      <c r="U134" s="55">
        <f>IF(OR($A134="",$B134=""),"",MAX(0,MIN(100,IFERROR($Q134/'Settings'!$B$10*100,0))))</f>
        <v/>
      </c>
      <c r="V134" s="55">
        <f>IF(OR($A134="",$B134=""),"",MAX(0,MIN(100,IFERROR($P134/'Settings'!$B$11*100,0))))</f>
        <v/>
      </c>
      <c r="W134" s="55">
        <f>IF(OR($A134="",$B134=""),"",MAX(0,MIN(100,IFERROR($R134/'Settings'!$B$12*100,0))))</f>
        <v/>
      </c>
      <c r="X134" s="55">
        <f>IF(OR($A134="",$B134=""),"",MAX(0,MIN(100,100-($N134*'Settings'!$B$15))))</f>
        <v/>
      </c>
      <c r="Y134" s="55">
        <f>IF(OR($A134="",$B134=""),"",($T134*'Settings'!$B$4)+($U134*'Settings'!$B$5)+($V134*'Settings'!$B$6)+($W134*'Settings'!$B$7)+($X134*'Settings'!$B$8))</f>
        <v/>
      </c>
      <c r="Z134" s="19">
        <f>IF($Y134="","",IF($Y134&gt;='Settings'!$B$17,"Excellent",IF($Y134&gt;='Settings'!$B$18,"Good",IF($Y134&gt;='Settings'!$B$19,"Needs Improvement","Poor"))))</f>
        <v/>
      </c>
      <c r="AA134" s="57">
        <f>IF($Z134="","",IF($Z134="Excellent",'Settings'!$B$21,IF($Z134="Good",'Settings'!$B$22,0)))</f>
        <v/>
      </c>
      <c r="AB134" s="34">
        <f>IF(COUNTA($A134:$B134,$D134:$O134,$AC134:$AD134)=0,"",IF(OR($A134="",$B134=""),"Missing period/driver",IF($C134="Driver ID not found","Invalid driver ID",IF(COUNTIFS($A$5:$A$1000,$A134,$B$5:$B$1000,$B134)&gt;1,"Duplicate driver/period",IF(OR($E134&lt;=0,$F134&lt;=0,$G134&lt;=0,$I134&lt;=0),"Check required activity",IF($H134&gt;$G134,"On-time stops exceed total",IF($J134&gt;$I134,"Completed inspections exceed required",IF(OR($H134&lt;0,$J134&lt;0,$K134&lt;0,$L134&lt;0,$M134&lt;0,$N134&lt;0),"Negative count",IF($AC134="","Select review status",IF(AND($AC134="Coaching Scheduled",$AD134=""),"Add follow-up date","OK"))))))))))</f>
        <v/>
      </c>
      <c r="AC134" s="30" t="n"/>
      <c r="AD134" s="58" t="n"/>
    </row>
    <row r="135">
      <c r="A135" s="53" t="n"/>
      <c r="B135" s="26" t="n"/>
      <c r="C135" s="27">
        <f>IF(OR($A135="",$B135=""),"",IFERROR(VLOOKUP($B135,'Settings'!$D$4:$E$103,2,FALSE),"Driver ID not found"))</f>
        <v/>
      </c>
      <c r="D135" s="26" t="n"/>
      <c r="E135" s="28" t="n"/>
      <c r="F135" s="54" t="n"/>
      <c r="G135" s="28" t="n"/>
      <c r="H135" s="28" t="n"/>
      <c r="I135" s="28" t="n"/>
      <c r="J135" s="28" t="n"/>
      <c r="K135" s="28" t="n"/>
      <c r="L135" s="28" t="n"/>
      <c r="M135" s="28" t="n"/>
      <c r="N135" s="28" t="n"/>
      <c r="O135" s="30" t="n"/>
      <c r="P135" s="55">
        <f>IF(OR($A135="",$B135=""),"",IFERROR($E135/$F135,0))</f>
        <v/>
      </c>
      <c r="Q135" s="56">
        <f>IF(OR($A135="",$B135=""),"",IFERROR($H135/$G135,0))</f>
        <v/>
      </c>
      <c r="R135" s="56">
        <f>IF(OR($A135="",$B135=""),"",IFERROR($J135/$I135,0))</f>
        <v/>
      </c>
      <c r="S135" s="55">
        <f>IF(OR($A135="",$B135=""),"",IFERROR(($K135+$L135)/$E135*1000,0))</f>
        <v/>
      </c>
      <c r="T135" s="55">
        <f>IF(OR($A135="",$B135=""),"",MAX(0,MIN(100,100-($S135*'Settings'!$B$13)-($M135*'Settings'!$B$14))))</f>
        <v/>
      </c>
      <c r="U135" s="55">
        <f>IF(OR($A135="",$B135=""),"",MAX(0,MIN(100,IFERROR($Q135/'Settings'!$B$10*100,0))))</f>
        <v/>
      </c>
      <c r="V135" s="55">
        <f>IF(OR($A135="",$B135=""),"",MAX(0,MIN(100,IFERROR($P135/'Settings'!$B$11*100,0))))</f>
        <v/>
      </c>
      <c r="W135" s="55">
        <f>IF(OR($A135="",$B135=""),"",MAX(0,MIN(100,IFERROR($R135/'Settings'!$B$12*100,0))))</f>
        <v/>
      </c>
      <c r="X135" s="55">
        <f>IF(OR($A135="",$B135=""),"",MAX(0,MIN(100,100-($N135*'Settings'!$B$15))))</f>
        <v/>
      </c>
      <c r="Y135" s="55">
        <f>IF(OR($A135="",$B135=""),"",($T135*'Settings'!$B$4)+($U135*'Settings'!$B$5)+($V135*'Settings'!$B$6)+($W135*'Settings'!$B$7)+($X135*'Settings'!$B$8))</f>
        <v/>
      </c>
      <c r="Z135" s="19">
        <f>IF($Y135="","",IF($Y135&gt;='Settings'!$B$17,"Excellent",IF($Y135&gt;='Settings'!$B$18,"Good",IF($Y135&gt;='Settings'!$B$19,"Needs Improvement","Poor"))))</f>
        <v/>
      </c>
      <c r="AA135" s="57">
        <f>IF($Z135="","",IF($Z135="Excellent",'Settings'!$B$21,IF($Z135="Good",'Settings'!$B$22,0)))</f>
        <v/>
      </c>
      <c r="AB135" s="34">
        <f>IF(COUNTA($A135:$B135,$D135:$O135,$AC135:$AD135)=0,"",IF(OR($A135="",$B135=""),"Missing period/driver",IF($C135="Driver ID not found","Invalid driver ID",IF(COUNTIFS($A$5:$A$1000,$A135,$B$5:$B$1000,$B135)&gt;1,"Duplicate driver/period",IF(OR($E135&lt;=0,$F135&lt;=0,$G135&lt;=0,$I135&lt;=0),"Check required activity",IF($H135&gt;$G135,"On-time stops exceed total",IF($J135&gt;$I135,"Completed inspections exceed required",IF(OR($H135&lt;0,$J135&lt;0,$K135&lt;0,$L135&lt;0,$M135&lt;0,$N135&lt;0),"Negative count",IF($AC135="","Select review status",IF(AND($AC135="Coaching Scheduled",$AD135=""),"Add follow-up date","OK"))))))))))</f>
        <v/>
      </c>
      <c r="AC135" s="30" t="n"/>
      <c r="AD135" s="58" t="n"/>
    </row>
    <row r="136">
      <c r="A136" s="53" t="n"/>
      <c r="B136" s="26" t="n"/>
      <c r="C136" s="27">
        <f>IF(OR($A136="",$B136=""),"",IFERROR(VLOOKUP($B136,'Settings'!$D$4:$E$103,2,FALSE),"Driver ID not found"))</f>
        <v/>
      </c>
      <c r="D136" s="26" t="n"/>
      <c r="E136" s="28" t="n"/>
      <c r="F136" s="54" t="n"/>
      <c r="G136" s="28" t="n"/>
      <c r="H136" s="28" t="n"/>
      <c r="I136" s="28" t="n"/>
      <c r="J136" s="28" t="n"/>
      <c r="K136" s="28" t="n"/>
      <c r="L136" s="28" t="n"/>
      <c r="M136" s="28" t="n"/>
      <c r="N136" s="28" t="n"/>
      <c r="O136" s="30" t="n"/>
      <c r="P136" s="55">
        <f>IF(OR($A136="",$B136=""),"",IFERROR($E136/$F136,0))</f>
        <v/>
      </c>
      <c r="Q136" s="56">
        <f>IF(OR($A136="",$B136=""),"",IFERROR($H136/$G136,0))</f>
        <v/>
      </c>
      <c r="R136" s="56">
        <f>IF(OR($A136="",$B136=""),"",IFERROR($J136/$I136,0))</f>
        <v/>
      </c>
      <c r="S136" s="55">
        <f>IF(OR($A136="",$B136=""),"",IFERROR(($K136+$L136)/$E136*1000,0))</f>
        <v/>
      </c>
      <c r="T136" s="55">
        <f>IF(OR($A136="",$B136=""),"",MAX(0,MIN(100,100-($S136*'Settings'!$B$13)-($M136*'Settings'!$B$14))))</f>
        <v/>
      </c>
      <c r="U136" s="55">
        <f>IF(OR($A136="",$B136=""),"",MAX(0,MIN(100,IFERROR($Q136/'Settings'!$B$10*100,0))))</f>
        <v/>
      </c>
      <c r="V136" s="55">
        <f>IF(OR($A136="",$B136=""),"",MAX(0,MIN(100,IFERROR($P136/'Settings'!$B$11*100,0))))</f>
        <v/>
      </c>
      <c r="W136" s="55">
        <f>IF(OR($A136="",$B136=""),"",MAX(0,MIN(100,IFERROR($R136/'Settings'!$B$12*100,0))))</f>
        <v/>
      </c>
      <c r="X136" s="55">
        <f>IF(OR($A136="",$B136=""),"",MAX(0,MIN(100,100-($N136*'Settings'!$B$15))))</f>
        <v/>
      </c>
      <c r="Y136" s="55">
        <f>IF(OR($A136="",$B136=""),"",($T136*'Settings'!$B$4)+($U136*'Settings'!$B$5)+($V136*'Settings'!$B$6)+($W136*'Settings'!$B$7)+($X136*'Settings'!$B$8))</f>
        <v/>
      </c>
      <c r="Z136" s="19">
        <f>IF($Y136="","",IF($Y136&gt;='Settings'!$B$17,"Excellent",IF($Y136&gt;='Settings'!$B$18,"Good",IF($Y136&gt;='Settings'!$B$19,"Needs Improvement","Poor"))))</f>
        <v/>
      </c>
      <c r="AA136" s="57">
        <f>IF($Z136="","",IF($Z136="Excellent",'Settings'!$B$21,IF($Z136="Good",'Settings'!$B$22,0)))</f>
        <v/>
      </c>
      <c r="AB136" s="34">
        <f>IF(COUNTA($A136:$B136,$D136:$O136,$AC136:$AD136)=0,"",IF(OR($A136="",$B136=""),"Missing period/driver",IF($C136="Driver ID not found","Invalid driver ID",IF(COUNTIFS($A$5:$A$1000,$A136,$B$5:$B$1000,$B136)&gt;1,"Duplicate driver/period",IF(OR($E136&lt;=0,$F136&lt;=0,$G136&lt;=0,$I136&lt;=0),"Check required activity",IF($H136&gt;$G136,"On-time stops exceed total",IF($J136&gt;$I136,"Completed inspections exceed required",IF(OR($H136&lt;0,$J136&lt;0,$K136&lt;0,$L136&lt;0,$M136&lt;0,$N136&lt;0),"Negative count",IF($AC136="","Select review status",IF(AND($AC136="Coaching Scheduled",$AD136=""),"Add follow-up date","OK"))))))))))</f>
        <v/>
      </c>
      <c r="AC136" s="30" t="n"/>
      <c r="AD136" s="58" t="n"/>
    </row>
    <row r="137">
      <c r="A137" s="53" t="n"/>
      <c r="B137" s="26" t="n"/>
      <c r="C137" s="27">
        <f>IF(OR($A137="",$B137=""),"",IFERROR(VLOOKUP($B137,'Settings'!$D$4:$E$103,2,FALSE),"Driver ID not found"))</f>
        <v/>
      </c>
      <c r="D137" s="26" t="n"/>
      <c r="E137" s="28" t="n"/>
      <c r="F137" s="54" t="n"/>
      <c r="G137" s="28" t="n"/>
      <c r="H137" s="28" t="n"/>
      <c r="I137" s="28" t="n"/>
      <c r="J137" s="28" t="n"/>
      <c r="K137" s="28" t="n"/>
      <c r="L137" s="28" t="n"/>
      <c r="M137" s="28" t="n"/>
      <c r="N137" s="28" t="n"/>
      <c r="O137" s="30" t="n"/>
      <c r="P137" s="55">
        <f>IF(OR($A137="",$B137=""),"",IFERROR($E137/$F137,0))</f>
        <v/>
      </c>
      <c r="Q137" s="56">
        <f>IF(OR($A137="",$B137=""),"",IFERROR($H137/$G137,0))</f>
        <v/>
      </c>
      <c r="R137" s="56">
        <f>IF(OR($A137="",$B137=""),"",IFERROR($J137/$I137,0))</f>
        <v/>
      </c>
      <c r="S137" s="55">
        <f>IF(OR($A137="",$B137=""),"",IFERROR(($K137+$L137)/$E137*1000,0))</f>
        <v/>
      </c>
      <c r="T137" s="55">
        <f>IF(OR($A137="",$B137=""),"",MAX(0,MIN(100,100-($S137*'Settings'!$B$13)-($M137*'Settings'!$B$14))))</f>
        <v/>
      </c>
      <c r="U137" s="55">
        <f>IF(OR($A137="",$B137=""),"",MAX(0,MIN(100,IFERROR($Q137/'Settings'!$B$10*100,0))))</f>
        <v/>
      </c>
      <c r="V137" s="55">
        <f>IF(OR($A137="",$B137=""),"",MAX(0,MIN(100,IFERROR($P137/'Settings'!$B$11*100,0))))</f>
        <v/>
      </c>
      <c r="W137" s="55">
        <f>IF(OR($A137="",$B137=""),"",MAX(0,MIN(100,IFERROR($R137/'Settings'!$B$12*100,0))))</f>
        <v/>
      </c>
      <c r="X137" s="55">
        <f>IF(OR($A137="",$B137=""),"",MAX(0,MIN(100,100-($N137*'Settings'!$B$15))))</f>
        <v/>
      </c>
      <c r="Y137" s="55">
        <f>IF(OR($A137="",$B137=""),"",($T137*'Settings'!$B$4)+($U137*'Settings'!$B$5)+($V137*'Settings'!$B$6)+($W137*'Settings'!$B$7)+($X137*'Settings'!$B$8))</f>
        <v/>
      </c>
      <c r="Z137" s="19">
        <f>IF($Y137="","",IF($Y137&gt;='Settings'!$B$17,"Excellent",IF($Y137&gt;='Settings'!$B$18,"Good",IF($Y137&gt;='Settings'!$B$19,"Needs Improvement","Poor"))))</f>
        <v/>
      </c>
      <c r="AA137" s="57">
        <f>IF($Z137="","",IF($Z137="Excellent",'Settings'!$B$21,IF($Z137="Good",'Settings'!$B$22,0)))</f>
        <v/>
      </c>
      <c r="AB137" s="34">
        <f>IF(COUNTA($A137:$B137,$D137:$O137,$AC137:$AD137)=0,"",IF(OR($A137="",$B137=""),"Missing period/driver",IF($C137="Driver ID not found","Invalid driver ID",IF(COUNTIFS($A$5:$A$1000,$A137,$B$5:$B$1000,$B137)&gt;1,"Duplicate driver/period",IF(OR($E137&lt;=0,$F137&lt;=0,$G137&lt;=0,$I137&lt;=0),"Check required activity",IF($H137&gt;$G137,"On-time stops exceed total",IF($J137&gt;$I137,"Completed inspections exceed required",IF(OR($H137&lt;0,$J137&lt;0,$K137&lt;0,$L137&lt;0,$M137&lt;0,$N137&lt;0),"Negative count",IF($AC137="","Select review status",IF(AND($AC137="Coaching Scheduled",$AD137=""),"Add follow-up date","OK"))))))))))</f>
        <v/>
      </c>
      <c r="AC137" s="30" t="n"/>
      <c r="AD137" s="58" t="n"/>
    </row>
    <row r="138">
      <c r="A138" s="53" t="n"/>
      <c r="B138" s="26" t="n"/>
      <c r="C138" s="27">
        <f>IF(OR($A138="",$B138=""),"",IFERROR(VLOOKUP($B138,'Settings'!$D$4:$E$103,2,FALSE),"Driver ID not found"))</f>
        <v/>
      </c>
      <c r="D138" s="26" t="n"/>
      <c r="E138" s="28" t="n"/>
      <c r="F138" s="54" t="n"/>
      <c r="G138" s="28" t="n"/>
      <c r="H138" s="28" t="n"/>
      <c r="I138" s="28" t="n"/>
      <c r="J138" s="28" t="n"/>
      <c r="K138" s="28" t="n"/>
      <c r="L138" s="28" t="n"/>
      <c r="M138" s="28" t="n"/>
      <c r="N138" s="28" t="n"/>
      <c r="O138" s="30" t="n"/>
      <c r="P138" s="55">
        <f>IF(OR($A138="",$B138=""),"",IFERROR($E138/$F138,0))</f>
        <v/>
      </c>
      <c r="Q138" s="56">
        <f>IF(OR($A138="",$B138=""),"",IFERROR($H138/$G138,0))</f>
        <v/>
      </c>
      <c r="R138" s="56">
        <f>IF(OR($A138="",$B138=""),"",IFERROR($J138/$I138,0))</f>
        <v/>
      </c>
      <c r="S138" s="55">
        <f>IF(OR($A138="",$B138=""),"",IFERROR(($K138+$L138)/$E138*1000,0))</f>
        <v/>
      </c>
      <c r="T138" s="55">
        <f>IF(OR($A138="",$B138=""),"",MAX(0,MIN(100,100-($S138*'Settings'!$B$13)-($M138*'Settings'!$B$14))))</f>
        <v/>
      </c>
      <c r="U138" s="55">
        <f>IF(OR($A138="",$B138=""),"",MAX(0,MIN(100,IFERROR($Q138/'Settings'!$B$10*100,0))))</f>
        <v/>
      </c>
      <c r="V138" s="55">
        <f>IF(OR($A138="",$B138=""),"",MAX(0,MIN(100,IFERROR($P138/'Settings'!$B$11*100,0))))</f>
        <v/>
      </c>
      <c r="W138" s="55">
        <f>IF(OR($A138="",$B138=""),"",MAX(0,MIN(100,IFERROR($R138/'Settings'!$B$12*100,0))))</f>
        <v/>
      </c>
      <c r="X138" s="55">
        <f>IF(OR($A138="",$B138=""),"",MAX(0,MIN(100,100-($N138*'Settings'!$B$15))))</f>
        <v/>
      </c>
      <c r="Y138" s="55">
        <f>IF(OR($A138="",$B138=""),"",($T138*'Settings'!$B$4)+($U138*'Settings'!$B$5)+($V138*'Settings'!$B$6)+($W138*'Settings'!$B$7)+($X138*'Settings'!$B$8))</f>
        <v/>
      </c>
      <c r="Z138" s="19">
        <f>IF($Y138="","",IF($Y138&gt;='Settings'!$B$17,"Excellent",IF($Y138&gt;='Settings'!$B$18,"Good",IF($Y138&gt;='Settings'!$B$19,"Needs Improvement","Poor"))))</f>
        <v/>
      </c>
      <c r="AA138" s="57">
        <f>IF($Z138="","",IF($Z138="Excellent",'Settings'!$B$21,IF($Z138="Good",'Settings'!$B$22,0)))</f>
        <v/>
      </c>
      <c r="AB138" s="34">
        <f>IF(COUNTA($A138:$B138,$D138:$O138,$AC138:$AD138)=0,"",IF(OR($A138="",$B138=""),"Missing period/driver",IF($C138="Driver ID not found","Invalid driver ID",IF(COUNTIFS($A$5:$A$1000,$A138,$B$5:$B$1000,$B138)&gt;1,"Duplicate driver/period",IF(OR($E138&lt;=0,$F138&lt;=0,$G138&lt;=0,$I138&lt;=0),"Check required activity",IF($H138&gt;$G138,"On-time stops exceed total",IF($J138&gt;$I138,"Completed inspections exceed required",IF(OR($H138&lt;0,$J138&lt;0,$K138&lt;0,$L138&lt;0,$M138&lt;0,$N138&lt;0),"Negative count",IF($AC138="","Select review status",IF(AND($AC138="Coaching Scheduled",$AD138=""),"Add follow-up date","OK"))))))))))</f>
        <v/>
      </c>
      <c r="AC138" s="30" t="n"/>
      <c r="AD138" s="58" t="n"/>
    </row>
    <row r="139">
      <c r="A139" s="53" t="n"/>
      <c r="B139" s="26" t="n"/>
      <c r="C139" s="27">
        <f>IF(OR($A139="",$B139=""),"",IFERROR(VLOOKUP($B139,'Settings'!$D$4:$E$103,2,FALSE),"Driver ID not found"))</f>
        <v/>
      </c>
      <c r="D139" s="26" t="n"/>
      <c r="E139" s="28" t="n"/>
      <c r="F139" s="54" t="n"/>
      <c r="G139" s="28" t="n"/>
      <c r="H139" s="28" t="n"/>
      <c r="I139" s="28" t="n"/>
      <c r="J139" s="28" t="n"/>
      <c r="K139" s="28" t="n"/>
      <c r="L139" s="28" t="n"/>
      <c r="M139" s="28" t="n"/>
      <c r="N139" s="28" t="n"/>
      <c r="O139" s="30" t="n"/>
      <c r="P139" s="55">
        <f>IF(OR($A139="",$B139=""),"",IFERROR($E139/$F139,0))</f>
        <v/>
      </c>
      <c r="Q139" s="56">
        <f>IF(OR($A139="",$B139=""),"",IFERROR($H139/$G139,0))</f>
        <v/>
      </c>
      <c r="R139" s="56">
        <f>IF(OR($A139="",$B139=""),"",IFERROR($J139/$I139,0))</f>
        <v/>
      </c>
      <c r="S139" s="55">
        <f>IF(OR($A139="",$B139=""),"",IFERROR(($K139+$L139)/$E139*1000,0))</f>
        <v/>
      </c>
      <c r="T139" s="55">
        <f>IF(OR($A139="",$B139=""),"",MAX(0,MIN(100,100-($S139*'Settings'!$B$13)-($M139*'Settings'!$B$14))))</f>
        <v/>
      </c>
      <c r="U139" s="55">
        <f>IF(OR($A139="",$B139=""),"",MAX(0,MIN(100,IFERROR($Q139/'Settings'!$B$10*100,0))))</f>
        <v/>
      </c>
      <c r="V139" s="55">
        <f>IF(OR($A139="",$B139=""),"",MAX(0,MIN(100,IFERROR($P139/'Settings'!$B$11*100,0))))</f>
        <v/>
      </c>
      <c r="W139" s="55">
        <f>IF(OR($A139="",$B139=""),"",MAX(0,MIN(100,IFERROR($R139/'Settings'!$B$12*100,0))))</f>
        <v/>
      </c>
      <c r="X139" s="55">
        <f>IF(OR($A139="",$B139=""),"",MAX(0,MIN(100,100-($N139*'Settings'!$B$15))))</f>
        <v/>
      </c>
      <c r="Y139" s="55">
        <f>IF(OR($A139="",$B139=""),"",($T139*'Settings'!$B$4)+($U139*'Settings'!$B$5)+($V139*'Settings'!$B$6)+($W139*'Settings'!$B$7)+($X139*'Settings'!$B$8))</f>
        <v/>
      </c>
      <c r="Z139" s="19">
        <f>IF($Y139="","",IF($Y139&gt;='Settings'!$B$17,"Excellent",IF($Y139&gt;='Settings'!$B$18,"Good",IF($Y139&gt;='Settings'!$B$19,"Needs Improvement","Poor"))))</f>
        <v/>
      </c>
      <c r="AA139" s="57">
        <f>IF($Z139="","",IF($Z139="Excellent",'Settings'!$B$21,IF($Z139="Good",'Settings'!$B$22,0)))</f>
        <v/>
      </c>
      <c r="AB139" s="34">
        <f>IF(COUNTA($A139:$B139,$D139:$O139,$AC139:$AD139)=0,"",IF(OR($A139="",$B139=""),"Missing period/driver",IF($C139="Driver ID not found","Invalid driver ID",IF(COUNTIFS($A$5:$A$1000,$A139,$B$5:$B$1000,$B139)&gt;1,"Duplicate driver/period",IF(OR($E139&lt;=0,$F139&lt;=0,$G139&lt;=0,$I139&lt;=0),"Check required activity",IF($H139&gt;$G139,"On-time stops exceed total",IF($J139&gt;$I139,"Completed inspections exceed required",IF(OR($H139&lt;0,$J139&lt;0,$K139&lt;0,$L139&lt;0,$M139&lt;0,$N139&lt;0),"Negative count",IF($AC139="","Select review status",IF(AND($AC139="Coaching Scheduled",$AD139=""),"Add follow-up date","OK"))))))))))</f>
        <v/>
      </c>
      <c r="AC139" s="30" t="n"/>
      <c r="AD139" s="58" t="n"/>
    </row>
    <row r="140">
      <c r="A140" s="53" t="n"/>
      <c r="B140" s="26" t="n"/>
      <c r="C140" s="27">
        <f>IF(OR($A140="",$B140=""),"",IFERROR(VLOOKUP($B140,'Settings'!$D$4:$E$103,2,FALSE),"Driver ID not found"))</f>
        <v/>
      </c>
      <c r="D140" s="26" t="n"/>
      <c r="E140" s="28" t="n"/>
      <c r="F140" s="54" t="n"/>
      <c r="G140" s="28" t="n"/>
      <c r="H140" s="28" t="n"/>
      <c r="I140" s="28" t="n"/>
      <c r="J140" s="28" t="n"/>
      <c r="K140" s="28" t="n"/>
      <c r="L140" s="28" t="n"/>
      <c r="M140" s="28" t="n"/>
      <c r="N140" s="28" t="n"/>
      <c r="O140" s="30" t="n"/>
      <c r="P140" s="55">
        <f>IF(OR($A140="",$B140=""),"",IFERROR($E140/$F140,0))</f>
        <v/>
      </c>
      <c r="Q140" s="56">
        <f>IF(OR($A140="",$B140=""),"",IFERROR($H140/$G140,0))</f>
        <v/>
      </c>
      <c r="R140" s="56">
        <f>IF(OR($A140="",$B140=""),"",IFERROR($J140/$I140,0))</f>
        <v/>
      </c>
      <c r="S140" s="55">
        <f>IF(OR($A140="",$B140=""),"",IFERROR(($K140+$L140)/$E140*1000,0))</f>
        <v/>
      </c>
      <c r="T140" s="55">
        <f>IF(OR($A140="",$B140=""),"",MAX(0,MIN(100,100-($S140*'Settings'!$B$13)-($M140*'Settings'!$B$14))))</f>
        <v/>
      </c>
      <c r="U140" s="55">
        <f>IF(OR($A140="",$B140=""),"",MAX(0,MIN(100,IFERROR($Q140/'Settings'!$B$10*100,0))))</f>
        <v/>
      </c>
      <c r="V140" s="55">
        <f>IF(OR($A140="",$B140=""),"",MAX(0,MIN(100,IFERROR($P140/'Settings'!$B$11*100,0))))</f>
        <v/>
      </c>
      <c r="W140" s="55">
        <f>IF(OR($A140="",$B140=""),"",MAX(0,MIN(100,IFERROR($R140/'Settings'!$B$12*100,0))))</f>
        <v/>
      </c>
      <c r="X140" s="55">
        <f>IF(OR($A140="",$B140=""),"",MAX(0,MIN(100,100-($N140*'Settings'!$B$15))))</f>
        <v/>
      </c>
      <c r="Y140" s="55">
        <f>IF(OR($A140="",$B140=""),"",($T140*'Settings'!$B$4)+($U140*'Settings'!$B$5)+($V140*'Settings'!$B$6)+($W140*'Settings'!$B$7)+($X140*'Settings'!$B$8))</f>
        <v/>
      </c>
      <c r="Z140" s="19">
        <f>IF($Y140="","",IF($Y140&gt;='Settings'!$B$17,"Excellent",IF($Y140&gt;='Settings'!$B$18,"Good",IF($Y140&gt;='Settings'!$B$19,"Needs Improvement","Poor"))))</f>
        <v/>
      </c>
      <c r="AA140" s="57">
        <f>IF($Z140="","",IF($Z140="Excellent",'Settings'!$B$21,IF($Z140="Good",'Settings'!$B$22,0)))</f>
        <v/>
      </c>
      <c r="AB140" s="34">
        <f>IF(COUNTA($A140:$B140,$D140:$O140,$AC140:$AD140)=0,"",IF(OR($A140="",$B140=""),"Missing period/driver",IF($C140="Driver ID not found","Invalid driver ID",IF(COUNTIFS($A$5:$A$1000,$A140,$B$5:$B$1000,$B140)&gt;1,"Duplicate driver/period",IF(OR($E140&lt;=0,$F140&lt;=0,$G140&lt;=0,$I140&lt;=0),"Check required activity",IF($H140&gt;$G140,"On-time stops exceed total",IF($J140&gt;$I140,"Completed inspections exceed required",IF(OR($H140&lt;0,$J140&lt;0,$K140&lt;0,$L140&lt;0,$M140&lt;0,$N140&lt;0),"Negative count",IF($AC140="","Select review status",IF(AND($AC140="Coaching Scheduled",$AD140=""),"Add follow-up date","OK"))))))))))</f>
        <v/>
      </c>
      <c r="AC140" s="30" t="n"/>
      <c r="AD140" s="58" t="n"/>
    </row>
    <row r="141">
      <c r="A141" s="53" t="n"/>
      <c r="B141" s="26" t="n"/>
      <c r="C141" s="27">
        <f>IF(OR($A141="",$B141=""),"",IFERROR(VLOOKUP($B141,'Settings'!$D$4:$E$103,2,FALSE),"Driver ID not found"))</f>
        <v/>
      </c>
      <c r="D141" s="26" t="n"/>
      <c r="E141" s="28" t="n"/>
      <c r="F141" s="54" t="n"/>
      <c r="G141" s="28" t="n"/>
      <c r="H141" s="28" t="n"/>
      <c r="I141" s="28" t="n"/>
      <c r="J141" s="28" t="n"/>
      <c r="K141" s="28" t="n"/>
      <c r="L141" s="28" t="n"/>
      <c r="M141" s="28" t="n"/>
      <c r="N141" s="28" t="n"/>
      <c r="O141" s="30" t="n"/>
      <c r="P141" s="55">
        <f>IF(OR($A141="",$B141=""),"",IFERROR($E141/$F141,0))</f>
        <v/>
      </c>
      <c r="Q141" s="56">
        <f>IF(OR($A141="",$B141=""),"",IFERROR($H141/$G141,0))</f>
        <v/>
      </c>
      <c r="R141" s="56">
        <f>IF(OR($A141="",$B141=""),"",IFERROR($J141/$I141,0))</f>
        <v/>
      </c>
      <c r="S141" s="55">
        <f>IF(OR($A141="",$B141=""),"",IFERROR(($K141+$L141)/$E141*1000,0))</f>
        <v/>
      </c>
      <c r="T141" s="55">
        <f>IF(OR($A141="",$B141=""),"",MAX(0,MIN(100,100-($S141*'Settings'!$B$13)-($M141*'Settings'!$B$14))))</f>
        <v/>
      </c>
      <c r="U141" s="55">
        <f>IF(OR($A141="",$B141=""),"",MAX(0,MIN(100,IFERROR($Q141/'Settings'!$B$10*100,0))))</f>
        <v/>
      </c>
      <c r="V141" s="55">
        <f>IF(OR($A141="",$B141=""),"",MAX(0,MIN(100,IFERROR($P141/'Settings'!$B$11*100,0))))</f>
        <v/>
      </c>
      <c r="W141" s="55">
        <f>IF(OR($A141="",$B141=""),"",MAX(0,MIN(100,IFERROR($R141/'Settings'!$B$12*100,0))))</f>
        <v/>
      </c>
      <c r="X141" s="55">
        <f>IF(OR($A141="",$B141=""),"",MAX(0,MIN(100,100-($N141*'Settings'!$B$15))))</f>
        <v/>
      </c>
      <c r="Y141" s="55">
        <f>IF(OR($A141="",$B141=""),"",($T141*'Settings'!$B$4)+($U141*'Settings'!$B$5)+($V141*'Settings'!$B$6)+($W141*'Settings'!$B$7)+($X141*'Settings'!$B$8))</f>
        <v/>
      </c>
      <c r="Z141" s="19">
        <f>IF($Y141="","",IF($Y141&gt;='Settings'!$B$17,"Excellent",IF($Y141&gt;='Settings'!$B$18,"Good",IF($Y141&gt;='Settings'!$B$19,"Needs Improvement","Poor"))))</f>
        <v/>
      </c>
      <c r="AA141" s="57">
        <f>IF($Z141="","",IF($Z141="Excellent",'Settings'!$B$21,IF($Z141="Good",'Settings'!$B$22,0)))</f>
        <v/>
      </c>
      <c r="AB141" s="34">
        <f>IF(COUNTA($A141:$B141,$D141:$O141,$AC141:$AD141)=0,"",IF(OR($A141="",$B141=""),"Missing period/driver",IF($C141="Driver ID not found","Invalid driver ID",IF(COUNTIFS($A$5:$A$1000,$A141,$B$5:$B$1000,$B141)&gt;1,"Duplicate driver/period",IF(OR($E141&lt;=0,$F141&lt;=0,$G141&lt;=0,$I141&lt;=0),"Check required activity",IF($H141&gt;$G141,"On-time stops exceed total",IF($J141&gt;$I141,"Completed inspections exceed required",IF(OR($H141&lt;0,$J141&lt;0,$K141&lt;0,$L141&lt;0,$M141&lt;0,$N141&lt;0),"Negative count",IF($AC141="","Select review status",IF(AND($AC141="Coaching Scheduled",$AD141=""),"Add follow-up date","OK"))))))))))</f>
        <v/>
      </c>
      <c r="AC141" s="30" t="n"/>
      <c r="AD141" s="58" t="n"/>
    </row>
    <row r="142">
      <c r="A142" s="53" t="n"/>
      <c r="B142" s="26" t="n"/>
      <c r="C142" s="27">
        <f>IF(OR($A142="",$B142=""),"",IFERROR(VLOOKUP($B142,'Settings'!$D$4:$E$103,2,FALSE),"Driver ID not found"))</f>
        <v/>
      </c>
      <c r="D142" s="26" t="n"/>
      <c r="E142" s="28" t="n"/>
      <c r="F142" s="54" t="n"/>
      <c r="G142" s="28" t="n"/>
      <c r="H142" s="28" t="n"/>
      <c r="I142" s="28" t="n"/>
      <c r="J142" s="28" t="n"/>
      <c r="K142" s="28" t="n"/>
      <c r="L142" s="28" t="n"/>
      <c r="M142" s="28" t="n"/>
      <c r="N142" s="28" t="n"/>
      <c r="O142" s="30" t="n"/>
      <c r="P142" s="55">
        <f>IF(OR($A142="",$B142=""),"",IFERROR($E142/$F142,0))</f>
        <v/>
      </c>
      <c r="Q142" s="56">
        <f>IF(OR($A142="",$B142=""),"",IFERROR($H142/$G142,0))</f>
        <v/>
      </c>
      <c r="R142" s="56">
        <f>IF(OR($A142="",$B142=""),"",IFERROR($J142/$I142,0))</f>
        <v/>
      </c>
      <c r="S142" s="55">
        <f>IF(OR($A142="",$B142=""),"",IFERROR(($K142+$L142)/$E142*1000,0))</f>
        <v/>
      </c>
      <c r="T142" s="55">
        <f>IF(OR($A142="",$B142=""),"",MAX(0,MIN(100,100-($S142*'Settings'!$B$13)-($M142*'Settings'!$B$14))))</f>
        <v/>
      </c>
      <c r="U142" s="55">
        <f>IF(OR($A142="",$B142=""),"",MAX(0,MIN(100,IFERROR($Q142/'Settings'!$B$10*100,0))))</f>
        <v/>
      </c>
      <c r="V142" s="55">
        <f>IF(OR($A142="",$B142=""),"",MAX(0,MIN(100,IFERROR($P142/'Settings'!$B$11*100,0))))</f>
        <v/>
      </c>
      <c r="W142" s="55">
        <f>IF(OR($A142="",$B142=""),"",MAX(0,MIN(100,IFERROR($R142/'Settings'!$B$12*100,0))))</f>
        <v/>
      </c>
      <c r="X142" s="55">
        <f>IF(OR($A142="",$B142=""),"",MAX(0,MIN(100,100-($N142*'Settings'!$B$15))))</f>
        <v/>
      </c>
      <c r="Y142" s="55">
        <f>IF(OR($A142="",$B142=""),"",($T142*'Settings'!$B$4)+($U142*'Settings'!$B$5)+($V142*'Settings'!$B$6)+($W142*'Settings'!$B$7)+($X142*'Settings'!$B$8))</f>
        <v/>
      </c>
      <c r="Z142" s="19">
        <f>IF($Y142="","",IF($Y142&gt;='Settings'!$B$17,"Excellent",IF($Y142&gt;='Settings'!$B$18,"Good",IF($Y142&gt;='Settings'!$B$19,"Needs Improvement","Poor"))))</f>
        <v/>
      </c>
      <c r="AA142" s="57">
        <f>IF($Z142="","",IF($Z142="Excellent",'Settings'!$B$21,IF($Z142="Good",'Settings'!$B$22,0)))</f>
        <v/>
      </c>
      <c r="AB142" s="34">
        <f>IF(COUNTA($A142:$B142,$D142:$O142,$AC142:$AD142)=0,"",IF(OR($A142="",$B142=""),"Missing period/driver",IF($C142="Driver ID not found","Invalid driver ID",IF(COUNTIFS($A$5:$A$1000,$A142,$B$5:$B$1000,$B142)&gt;1,"Duplicate driver/period",IF(OR($E142&lt;=0,$F142&lt;=0,$G142&lt;=0,$I142&lt;=0),"Check required activity",IF($H142&gt;$G142,"On-time stops exceed total",IF($J142&gt;$I142,"Completed inspections exceed required",IF(OR($H142&lt;0,$J142&lt;0,$K142&lt;0,$L142&lt;0,$M142&lt;0,$N142&lt;0),"Negative count",IF($AC142="","Select review status",IF(AND($AC142="Coaching Scheduled",$AD142=""),"Add follow-up date","OK"))))))))))</f>
        <v/>
      </c>
      <c r="AC142" s="30" t="n"/>
      <c r="AD142" s="58" t="n"/>
    </row>
    <row r="143">
      <c r="A143" s="53" t="n"/>
      <c r="B143" s="26" t="n"/>
      <c r="C143" s="27">
        <f>IF(OR($A143="",$B143=""),"",IFERROR(VLOOKUP($B143,'Settings'!$D$4:$E$103,2,FALSE),"Driver ID not found"))</f>
        <v/>
      </c>
      <c r="D143" s="26" t="n"/>
      <c r="E143" s="28" t="n"/>
      <c r="F143" s="54" t="n"/>
      <c r="G143" s="28" t="n"/>
      <c r="H143" s="28" t="n"/>
      <c r="I143" s="28" t="n"/>
      <c r="J143" s="28" t="n"/>
      <c r="K143" s="28" t="n"/>
      <c r="L143" s="28" t="n"/>
      <c r="M143" s="28" t="n"/>
      <c r="N143" s="28" t="n"/>
      <c r="O143" s="30" t="n"/>
      <c r="P143" s="55">
        <f>IF(OR($A143="",$B143=""),"",IFERROR($E143/$F143,0))</f>
        <v/>
      </c>
      <c r="Q143" s="56">
        <f>IF(OR($A143="",$B143=""),"",IFERROR($H143/$G143,0))</f>
        <v/>
      </c>
      <c r="R143" s="56">
        <f>IF(OR($A143="",$B143=""),"",IFERROR($J143/$I143,0))</f>
        <v/>
      </c>
      <c r="S143" s="55">
        <f>IF(OR($A143="",$B143=""),"",IFERROR(($K143+$L143)/$E143*1000,0))</f>
        <v/>
      </c>
      <c r="T143" s="55">
        <f>IF(OR($A143="",$B143=""),"",MAX(0,MIN(100,100-($S143*'Settings'!$B$13)-($M143*'Settings'!$B$14))))</f>
        <v/>
      </c>
      <c r="U143" s="55">
        <f>IF(OR($A143="",$B143=""),"",MAX(0,MIN(100,IFERROR($Q143/'Settings'!$B$10*100,0))))</f>
        <v/>
      </c>
      <c r="V143" s="55">
        <f>IF(OR($A143="",$B143=""),"",MAX(0,MIN(100,IFERROR($P143/'Settings'!$B$11*100,0))))</f>
        <v/>
      </c>
      <c r="W143" s="55">
        <f>IF(OR($A143="",$B143=""),"",MAX(0,MIN(100,IFERROR($R143/'Settings'!$B$12*100,0))))</f>
        <v/>
      </c>
      <c r="X143" s="55">
        <f>IF(OR($A143="",$B143=""),"",MAX(0,MIN(100,100-($N143*'Settings'!$B$15))))</f>
        <v/>
      </c>
      <c r="Y143" s="55">
        <f>IF(OR($A143="",$B143=""),"",($T143*'Settings'!$B$4)+($U143*'Settings'!$B$5)+($V143*'Settings'!$B$6)+($W143*'Settings'!$B$7)+($X143*'Settings'!$B$8))</f>
        <v/>
      </c>
      <c r="Z143" s="19">
        <f>IF($Y143="","",IF($Y143&gt;='Settings'!$B$17,"Excellent",IF($Y143&gt;='Settings'!$B$18,"Good",IF($Y143&gt;='Settings'!$B$19,"Needs Improvement","Poor"))))</f>
        <v/>
      </c>
      <c r="AA143" s="57">
        <f>IF($Z143="","",IF($Z143="Excellent",'Settings'!$B$21,IF($Z143="Good",'Settings'!$B$22,0)))</f>
        <v/>
      </c>
      <c r="AB143" s="34">
        <f>IF(COUNTA($A143:$B143,$D143:$O143,$AC143:$AD143)=0,"",IF(OR($A143="",$B143=""),"Missing period/driver",IF($C143="Driver ID not found","Invalid driver ID",IF(COUNTIFS($A$5:$A$1000,$A143,$B$5:$B$1000,$B143)&gt;1,"Duplicate driver/period",IF(OR($E143&lt;=0,$F143&lt;=0,$G143&lt;=0,$I143&lt;=0),"Check required activity",IF($H143&gt;$G143,"On-time stops exceed total",IF($J143&gt;$I143,"Completed inspections exceed required",IF(OR($H143&lt;0,$J143&lt;0,$K143&lt;0,$L143&lt;0,$M143&lt;0,$N143&lt;0),"Negative count",IF($AC143="","Select review status",IF(AND($AC143="Coaching Scheduled",$AD143=""),"Add follow-up date","OK"))))))))))</f>
        <v/>
      </c>
      <c r="AC143" s="30" t="n"/>
      <c r="AD143" s="58" t="n"/>
    </row>
    <row r="144">
      <c r="A144" s="53" t="n"/>
      <c r="B144" s="26" t="n"/>
      <c r="C144" s="27">
        <f>IF(OR($A144="",$B144=""),"",IFERROR(VLOOKUP($B144,'Settings'!$D$4:$E$103,2,FALSE),"Driver ID not found"))</f>
        <v/>
      </c>
      <c r="D144" s="26" t="n"/>
      <c r="E144" s="28" t="n"/>
      <c r="F144" s="54" t="n"/>
      <c r="G144" s="28" t="n"/>
      <c r="H144" s="28" t="n"/>
      <c r="I144" s="28" t="n"/>
      <c r="J144" s="28" t="n"/>
      <c r="K144" s="28" t="n"/>
      <c r="L144" s="28" t="n"/>
      <c r="M144" s="28" t="n"/>
      <c r="N144" s="28" t="n"/>
      <c r="O144" s="30" t="n"/>
      <c r="P144" s="55">
        <f>IF(OR($A144="",$B144=""),"",IFERROR($E144/$F144,0))</f>
        <v/>
      </c>
      <c r="Q144" s="56">
        <f>IF(OR($A144="",$B144=""),"",IFERROR($H144/$G144,0))</f>
        <v/>
      </c>
      <c r="R144" s="56">
        <f>IF(OR($A144="",$B144=""),"",IFERROR($J144/$I144,0))</f>
        <v/>
      </c>
      <c r="S144" s="55">
        <f>IF(OR($A144="",$B144=""),"",IFERROR(($K144+$L144)/$E144*1000,0))</f>
        <v/>
      </c>
      <c r="T144" s="55">
        <f>IF(OR($A144="",$B144=""),"",MAX(0,MIN(100,100-($S144*'Settings'!$B$13)-($M144*'Settings'!$B$14))))</f>
        <v/>
      </c>
      <c r="U144" s="55">
        <f>IF(OR($A144="",$B144=""),"",MAX(0,MIN(100,IFERROR($Q144/'Settings'!$B$10*100,0))))</f>
        <v/>
      </c>
      <c r="V144" s="55">
        <f>IF(OR($A144="",$B144=""),"",MAX(0,MIN(100,IFERROR($P144/'Settings'!$B$11*100,0))))</f>
        <v/>
      </c>
      <c r="W144" s="55">
        <f>IF(OR($A144="",$B144=""),"",MAX(0,MIN(100,IFERROR($R144/'Settings'!$B$12*100,0))))</f>
        <v/>
      </c>
      <c r="X144" s="55">
        <f>IF(OR($A144="",$B144=""),"",MAX(0,MIN(100,100-($N144*'Settings'!$B$15))))</f>
        <v/>
      </c>
      <c r="Y144" s="55">
        <f>IF(OR($A144="",$B144=""),"",($T144*'Settings'!$B$4)+($U144*'Settings'!$B$5)+($V144*'Settings'!$B$6)+($W144*'Settings'!$B$7)+($X144*'Settings'!$B$8))</f>
        <v/>
      </c>
      <c r="Z144" s="19">
        <f>IF($Y144="","",IF($Y144&gt;='Settings'!$B$17,"Excellent",IF($Y144&gt;='Settings'!$B$18,"Good",IF($Y144&gt;='Settings'!$B$19,"Needs Improvement","Poor"))))</f>
        <v/>
      </c>
      <c r="AA144" s="57">
        <f>IF($Z144="","",IF($Z144="Excellent",'Settings'!$B$21,IF($Z144="Good",'Settings'!$B$22,0)))</f>
        <v/>
      </c>
      <c r="AB144" s="34">
        <f>IF(COUNTA($A144:$B144,$D144:$O144,$AC144:$AD144)=0,"",IF(OR($A144="",$B144=""),"Missing period/driver",IF($C144="Driver ID not found","Invalid driver ID",IF(COUNTIFS($A$5:$A$1000,$A144,$B$5:$B$1000,$B144)&gt;1,"Duplicate driver/period",IF(OR($E144&lt;=0,$F144&lt;=0,$G144&lt;=0,$I144&lt;=0),"Check required activity",IF($H144&gt;$G144,"On-time stops exceed total",IF($J144&gt;$I144,"Completed inspections exceed required",IF(OR($H144&lt;0,$J144&lt;0,$K144&lt;0,$L144&lt;0,$M144&lt;0,$N144&lt;0),"Negative count",IF($AC144="","Select review status",IF(AND($AC144="Coaching Scheduled",$AD144=""),"Add follow-up date","OK"))))))))))</f>
        <v/>
      </c>
      <c r="AC144" s="30" t="n"/>
      <c r="AD144" s="58" t="n"/>
    </row>
    <row r="145">
      <c r="A145" s="53" t="n"/>
      <c r="B145" s="26" t="n"/>
      <c r="C145" s="27">
        <f>IF(OR($A145="",$B145=""),"",IFERROR(VLOOKUP($B145,'Settings'!$D$4:$E$103,2,FALSE),"Driver ID not found"))</f>
        <v/>
      </c>
      <c r="D145" s="26" t="n"/>
      <c r="E145" s="28" t="n"/>
      <c r="F145" s="54" t="n"/>
      <c r="G145" s="28" t="n"/>
      <c r="H145" s="28" t="n"/>
      <c r="I145" s="28" t="n"/>
      <c r="J145" s="28" t="n"/>
      <c r="K145" s="28" t="n"/>
      <c r="L145" s="28" t="n"/>
      <c r="M145" s="28" t="n"/>
      <c r="N145" s="28" t="n"/>
      <c r="O145" s="30" t="n"/>
      <c r="P145" s="55">
        <f>IF(OR($A145="",$B145=""),"",IFERROR($E145/$F145,0))</f>
        <v/>
      </c>
      <c r="Q145" s="56">
        <f>IF(OR($A145="",$B145=""),"",IFERROR($H145/$G145,0))</f>
        <v/>
      </c>
      <c r="R145" s="56">
        <f>IF(OR($A145="",$B145=""),"",IFERROR($J145/$I145,0))</f>
        <v/>
      </c>
      <c r="S145" s="55">
        <f>IF(OR($A145="",$B145=""),"",IFERROR(($K145+$L145)/$E145*1000,0))</f>
        <v/>
      </c>
      <c r="T145" s="55">
        <f>IF(OR($A145="",$B145=""),"",MAX(0,MIN(100,100-($S145*'Settings'!$B$13)-($M145*'Settings'!$B$14))))</f>
        <v/>
      </c>
      <c r="U145" s="55">
        <f>IF(OR($A145="",$B145=""),"",MAX(0,MIN(100,IFERROR($Q145/'Settings'!$B$10*100,0))))</f>
        <v/>
      </c>
      <c r="V145" s="55">
        <f>IF(OR($A145="",$B145=""),"",MAX(0,MIN(100,IFERROR($P145/'Settings'!$B$11*100,0))))</f>
        <v/>
      </c>
      <c r="W145" s="55">
        <f>IF(OR($A145="",$B145=""),"",MAX(0,MIN(100,IFERROR($R145/'Settings'!$B$12*100,0))))</f>
        <v/>
      </c>
      <c r="X145" s="55">
        <f>IF(OR($A145="",$B145=""),"",MAX(0,MIN(100,100-($N145*'Settings'!$B$15))))</f>
        <v/>
      </c>
      <c r="Y145" s="55">
        <f>IF(OR($A145="",$B145=""),"",($T145*'Settings'!$B$4)+($U145*'Settings'!$B$5)+($V145*'Settings'!$B$6)+($W145*'Settings'!$B$7)+($X145*'Settings'!$B$8))</f>
        <v/>
      </c>
      <c r="Z145" s="19">
        <f>IF($Y145="","",IF($Y145&gt;='Settings'!$B$17,"Excellent",IF($Y145&gt;='Settings'!$B$18,"Good",IF($Y145&gt;='Settings'!$B$19,"Needs Improvement","Poor"))))</f>
        <v/>
      </c>
      <c r="AA145" s="57">
        <f>IF($Z145="","",IF($Z145="Excellent",'Settings'!$B$21,IF($Z145="Good",'Settings'!$B$22,0)))</f>
        <v/>
      </c>
      <c r="AB145" s="34">
        <f>IF(COUNTA($A145:$B145,$D145:$O145,$AC145:$AD145)=0,"",IF(OR($A145="",$B145=""),"Missing period/driver",IF($C145="Driver ID not found","Invalid driver ID",IF(COUNTIFS($A$5:$A$1000,$A145,$B$5:$B$1000,$B145)&gt;1,"Duplicate driver/period",IF(OR($E145&lt;=0,$F145&lt;=0,$G145&lt;=0,$I145&lt;=0),"Check required activity",IF($H145&gt;$G145,"On-time stops exceed total",IF($J145&gt;$I145,"Completed inspections exceed required",IF(OR($H145&lt;0,$J145&lt;0,$K145&lt;0,$L145&lt;0,$M145&lt;0,$N145&lt;0),"Negative count",IF($AC145="","Select review status",IF(AND($AC145="Coaching Scheduled",$AD145=""),"Add follow-up date","OK"))))))))))</f>
        <v/>
      </c>
      <c r="AC145" s="30" t="n"/>
      <c r="AD145" s="58" t="n"/>
    </row>
    <row r="146">
      <c r="A146" s="53" t="n"/>
      <c r="B146" s="26" t="n"/>
      <c r="C146" s="27">
        <f>IF(OR($A146="",$B146=""),"",IFERROR(VLOOKUP($B146,'Settings'!$D$4:$E$103,2,FALSE),"Driver ID not found"))</f>
        <v/>
      </c>
      <c r="D146" s="26" t="n"/>
      <c r="E146" s="28" t="n"/>
      <c r="F146" s="54" t="n"/>
      <c r="G146" s="28" t="n"/>
      <c r="H146" s="28" t="n"/>
      <c r="I146" s="28" t="n"/>
      <c r="J146" s="28" t="n"/>
      <c r="K146" s="28" t="n"/>
      <c r="L146" s="28" t="n"/>
      <c r="M146" s="28" t="n"/>
      <c r="N146" s="28" t="n"/>
      <c r="O146" s="30" t="n"/>
      <c r="P146" s="55">
        <f>IF(OR($A146="",$B146=""),"",IFERROR($E146/$F146,0))</f>
        <v/>
      </c>
      <c r="Q146" s="56">
        <f>IF(OR($A146="",$B146=""),"",IFERROR($H146/$G146,0))</f>
        <v/>
      </c>
      <c r="R146" s="56">
        <f>IF(OR($A146="",$B146=""),"",IFERROR($J146/$I146,0))</f>
        <v/>
      </c>
      <c r="S146" s="55">
        <f>IF(OR($A146="",$B146=""),"",IFERROR(($K146+$L146)/$E146*1000,0))</f>
        <v/>
      </c>
      <c r="T146" s="55">
        <f>IF(OR($A146="",$B146=""),"",MAX(0,MIN(100,100-($S146*'Settings'!$B$13)-($M146*'Settings'!$B$14))))</f>
        <v/>
      </c>
      <c r="U146" s="55">
        <f>IF(OR($A146="",$B146=""),"",MAX(0,MIN(100,IFERROR($Q146/'Settings'!$B$10*100,0))))</f>
        <v/>
      </c>
      <c r="V146" s="55">
        <f>IF(OR($A146="",$B146=""),"",MAX(0,MIN(100,IFERROR($P146/'Settings'!$B$11*100,0))))</f>
        <v/>
      </c>
      <c r="W146" s="55">
        <f>IF(OR($A146="",$B146=""),"",MAX(0,MIN(100,IFERROR($R146/'Settings'!$B$12*100,0))))</f>
        <v/>
      </c>
      <c r="X146" s="55">
        <f>IF(OR($A146="",$B146=""),"",MAX(0,MIN(100,100-($N146*'Settings'!$B$15))))</f>
        <v/>
      </c>
      <c r="Y146" s="55">
        <f>IF(OR($A146="",$B146=""),"",($T146*'Settings'!$B$4)+($U146*'Settings'!$B$5)+($V146*'Settings'!$B$6)+($W146*'Settings'!$B$7)+($X146*'Settings'!$B$8))</f>
        <v/>
      </c>
      <c r="Z146" s="19">
        <f>IF($Y146="","",IF($Y146&gt;='Settings'!$B$17,"Excellent",IF($Y146&gt;='Settings'!$B$18,"Good",IF($Y146&gt;='Settings'!$B$19,"Needs Improvement","Poor"))))</f>
        <v/>
      </c>
      <c r="AA146" s="57">
        <f>IF($Z146="","",IF($Z146="Excellent",'Settings'!$B$21,IF($Z146="Good",'Settings'!$B$22,0)))</f>
        <v/>
      </c>
      <c r="AB146" s="34">
        <f>IF(COUNTA($A146:$B146,$D146:$O146,$AC146:$AD146)=0,"",IF(OR($A146="",$B146=""),"Missing period/driver",IF($C146="Driver ID not found","Invalid driver ID",IF(COUNTIFS($A$5:$A$1000,$A146,$B$5:$B$1000,$B146)&gt;1,"Duplicate driver/period",IF(OR($E146&lt;=0,$F146&lt;=0,$G146&lt;=0,$I146&lt;=0),"Check required activity",IF($H146&gt;$G146,"On-time stops exceed total",IF($J146&gt;$I146,"Completed inspections exceed required",IF(OR($H146&lt;0,$J146&lt;0,$K146&lt;0,$L146&lt;0,$M146&lt;0,$N146&lt;0),"Negative count",IF($AC146="","Select review status",IF(AND($AC146="Coaching Scheduled",$AD146=""),"Add follow-up date","OK"))))))))))</f>
        <v/>
      </c>
      <c r="AC146" s="30" t="n"/>
      <c r="AD146" s="58" t="n"/>
    </row>
    <row r="147">
      <c r="A147" s="53" t="n"/>
      <c r="B147" s="26" t="n"/>
      <c r="C147" s="27">
        <f>IF(OR($A147="",$B147=""),"",IFERROR(VLOOKUP($B147,'Settings'!$D$4:$E$103,2,FALSE),"Driver ID not found"))</f>
        <v/>
      </c>
      <c r="D147" s="26" t="n"/>
      <c r="E147" s="28" t="n"/>
      <c r="F147" s="54" t="n"/>
      <c r="G147" s="28" t="n"/>
      <c r="H147" s="28" t="n"/>
      <c r="I147" s="28" t="n"/>
      <c r="J147" s="28" t="n"/>
      <c r="K147" s="28" t="n"/>
      <c r="L147" s="28" t="n"/>
      <c r="M147" s="28" t="n"/>
      <c r="N147" s="28" t="n"/>
      <c r="O147" s="30" t="n"/>
      <c r="P147" s="55">
        <f>IF(OR($A147="",$B147=""),"",IFERROR($E147/$F147,0))</f>
        <v/>
      </c>
      <c r="Q147" s="56">
        <f>IF(OR($A147="",$B147=""),"",IFERROR($H147/$G147,0))</f>
        <v/>
      </c>
      <c r="R147" s="56">
        <f>IF(OR($A147="",$B147=""),"",IFERROR($J147/$I147,0))</f>
        <v/>
      </c>
      <c r="S147" s="55">
        <f>IF(OR($A147="",$B147=""),"",IFERROR(($K147+$L147)/$E147*1000,0))</f>
        <v/>
      </c>
      <c r="T147" s="55">
        <f>IF(OR($A147="",$B147=""),"",MAX(0,MIN(100,100-($S147*'Settings'!$B$13)-($M147*'Settings'!$B$14))))</f>
        <v/>
      </c>
      <c r="U147" s="55">
        <f>IF(OR($A147="",$B147=""),"",MAX(0,MIN(100,IFERROR($Q147/'Settings'!$B$10*100,0))))</f>
        <v/>
      </c>
      <c r="V147" s="55">
        <f>IF(OR($A147="",$B147=""),"",MAX(0,MIN(100,IFERROR($P147/'Settings'!$B$11*100,0))))</f>
        <v/>
      </c>
      <c r="W147" s="55">
        <f>IF(OR($A147="",$B147=""),"",MAX(0,MIN(100,IFERROR($R147/'Settings'!$B$12*100,0))))</f>
        <v/>
      </c>
      <c r="X147" s="55">
        <f>IF(OR($A147="",$B147=""),"",MAX(0,MIN(100,100-($N147*'Settings'!$B$15))))</f>
        <v/>
      </c>
      <c r="Y147" s="55">
        <f>IF(OR($A147="",$B147=""),"",($T147*'Settings'!$B$4)+($U147*'Settings'!$B$5)+($V147*'Settings'!$B$6)+($W147*'Settings'!$B$7)+($X147*'Settings'!$B$8))</f>
        <v/>
      </c>
      <c r="Z147" s="19">
        <f>IF($Y147="","",IF($Y147&gt;='Settings'!$B$17,"Excellent",IF($Y147&gt;='Settings'!$B$18,"Good",IF($Y147&gt;='Settings'!$B$19,"Needs Improvement","Poor"))))</f>
        <v/>
      </c>
      <c r="AA147" s="57">
        <f>IF($Z147="","",IF($Z147="Excellent",'Settings'!$B$21,IF($Z147="Good",'Settings'!$B$22,0)))</f>
        <v/>
      </c>
      <c r="AB147" s="34">
        <f>IF(COUNTA($A147:$B147,$D147:$O147,$AC147:$AD147)=0,"",IF(OR($A147="",$B147=""),"Missing period/driver",IF($C147="Driver ID not found","Invalid driver ID",IF(COUNTIFS($A$5:$A$1000,$A147,$B$5:$B$1000,$B147)&gt;1,"Duplicate driver/period",IF(OR($E147&lt;=0,$F147&lt;=0,$G147&lt;=0,$I147&lt;=0),"Check required activity",IF($H147&gt;$G147,"On-time stops exceed total",IF($J147&gt;$I147,"Completed inspections exceed required",IF(OR($H147&lt;0,$J147&lt;0,$K147&lt;0,$L147&lt;0,$M147&lt;0,$N147&lt;0),"Negative count",IF($AC147="","Select review status",IF(AND($AC147="Coaching Scheduled",$AD147=""),"Add follow-up date","OK"))))))))))</f>
        <v/>
      </c>
      <c r="AC147" s="30" t="n"/>
      <c r="AD147" s="58" t="n"/>
    </row>
    <row r="148">
      <c r="A148" s="53" t="n"/>
      <c r="B148" s="26" t="n"/>
      <c r="C148" s="27">
        <f>IF(OR($A148="",$B148=""),"",IFERROR(VLOOKUP($B148,'Settings'!$D$4:$E$103,2,FALSE),"Driver ID not found"))</f>
        <v/>
      </c>
      <c r="D148" s="26" t="n"/>
      <c r="E148" s="28" t="n"/>
      <c r="F148" s="54" t="n"/>
      <c r="G148" s="28" t="n"/>
      <c r="H148" s="28" t="n"/>
      <c r="I148" s="28" t="n"/>
      <c r="J148" s="28" t="n"/>
      <c r="K148" s="28" t="n"/>
      <c r="L148" s="28" t="n"/>
      <c r="M148" s="28" t="n"/>
      <c r="N148" s="28" t="n"/>
      <c r="O148" s="30" t="n"/>
      <c r="P148" s="55">
        <f>IF(OR($A148="",$B148=""),"",IFERROR($E148/$F148,0))</f>
        <v/>
      </c>
      <c r="Q148" s="56">
        <f>IF(OR($A148="",$B148=""),"",IFERROR($H148/$G148,0))</f>
        <v/>
      </c>
      <c r="R148" s="56">
        <f>IF(OR($A148="",$B148=""),"",IFERROR($J148/$I148,0))</f>
        <v/>
      </c>
      <c r="S148" s="55">
        <f>IF(OR($A148="",$B148=""),"",IFERROR(($K148+$L148)/$E148*1000,0))</f>
        <v/>
      </c>
      <c r="T148" s="55">
        <f>IF(OR($A148="",$B148=""),"",MAX(0,MIN(100,100-($S148*'Settings'!$B$13)-($M148*'Settings'!$B$14))))</f>
        <v/>
      </c>
      <c r="U148" s="55">
        <f>IF(OR($A148="",$B148=""),"",MAX(0,MIN(100,IFERROR($Q148/'Settings'!$B$10*100,0))))</f>
        <v/>
      </c>
      <c r="V148" s="55">
        <f>IF(OR($A148="",$B148=""),"",MAX(0,MIN(100,IFERROR($P148/'Settings'!$B$11*100,0))))</f>
        <v/>
      </c>
      <c r="W148" s="55">
        <f>IF(OR($A148="",$B148=""),"",MAX(0,MIN(100,IFERROR($R148/'Settings'!$B$12*100,0))))</f>
        <v/>
      </c>
      <c r="X148" s="55">
        <f>IF(OR($A148="",$B148=""),"",MAX(0,MIN(100,100-($N148*'Settings'!$B$15))))</f>
        <v/>
      </c>
      <c r="Y148" s="55">
        <f>IF(OR($A148="",$B148=""),"",($T148*'Settings'!$B$4)+($U148*'Settings'!$B$5)+($V148*'Settings'!$B$6)+($W148*'Settings'!$B$7)+($X148*'Settings'!$B$8))</f>
        <v/>
      </c>
      <c r="Z148" s="19">
        <f>IF($Y148="","",IF($Y148&gt;='Settings'!$B$17,"Excellent",IF($Y148&gt;='Settings'!$B$18,"Good",IF($Y148&gt;='Settings'!$B$19,"Needs Improvement","Poor"))))</f>
        <v/>
      </c>
      <c r="AA148" s="57">
        <f>IF($Z148="","",IF($Z148="Excellent",'Settings'!$B$21,IF($Z148="Good",'Settings'!$B$22,0)))</f>
        <v/>
      </c>
      <c r="AB148" s="34">
        <f>IF(COUNTA($A148:$B148,$D148:$O148,$AC148:$AD148)=0,"",IF(OR($A148="",$B148=""),"Missing period/driver",IF($C148="Driver ID not found","Invalid driver ID",IF(COUNTIFS($A$5:$A$1000,$A148,$B$5:$B$1000,$B148)&gt;1,"Duplicate driver/period",IF(OR($E148&lt;=0,$F148&lt;=0,$G148&lt;=0,$I148&lt;=0),"Check required activity",IF($H148&gt;$G148,"On-time stops exceed total",IF($J148&gt;$I148,"Completed inspections exceed required",IF(OR($H148&lt;0,$J148&lt;0,$K148&lt;0,$L148&lt;0,$M148&lt;0,$N148&lt;0),"Negative count",IF($AC148="","Select review status",IF(AND($AC148="Coaching Scheduled",$AD148=""),"Add follow-up date","OK"))))))))))</f>
        <v/>
      </c>
      <c r="AC148" s="30" t="n"/>
      <c r="AD148" s="58" t="n"/>
    </row>
    <row r="149">
      <c r="A149" s="53" t="n"/>
      <c r="B149" s="26" t="n"/>
      <c r="C149" s="27">
        <f>IF(OR($A149="",$B149=""),"",IFERROR(VLOOKUP($B149,'Settings'!$D$4:$E$103,2,FALSE),"Driver ID not found"))</f>
        <v/>
      </c>
      <c r="D149" s="26" t="n"/>
      <c r="E149" s="28" t="n"/>
      <c r="F149" s="54" t="n"/>
      <c r="G149" s="28" t="n"/>
      <c r="H149" s="28" t="n"/>
      <c r="I149" s="28" t="n"/>
      <c r="J149" s="28" t="n"/>
      <c r="K149" s="28" t="n"/>
      <c r="L149" s="28" t="n"/>
      <c r="M149" s="28" t="n"/>
      <c r="N149" s="28" t="n"/>
      <c r="O149" s="30" t="n"/>
      <c r="P149" s="55">
        <f>IF(OR($A149="",$B149=""),"",IFERROR($E149/$F149,0))</f>
        <v/>
      </c>
      <c r="Q149" s="56">
        <f>IF(OR($A149="",$B149=""),"",IFERROR($H149/$G149,0))</f>
        <v/>
      </c>
      <c r="R149" s="56">
        <f>IF(OR($A149="",$B149=""),"",IFERROR($J149/$I149,0))</f>
        <v/>
      </c>
      <c r="S149" s="55">
        <f>IF(OR($A149="",$B149=""),"",IFERROR(($K149+$L149)/$E149*1000,0))</f>
        <v/>
      </c>
      <c r="T149" s="55">
        <f>IF(OR($A149="",$B149=""),"",MAX(0,MIN(100,100-($S149*'Settings'!$B$13)-($M149*'Settings'!$B$14))))</f>
        <v/>
      </c>
      <c r="U149" s="55">
        <f>IF(OR($A149="",$B149=""),"",MAX(0,MIN(100,IFERROR($Q149/'Settings'!$B$10*100,0))))</f>
        <v/>
      </c>
      <c r="V149" s="55">
        <f>IF(OR($A149="",$B149=""),"",MAX(0,MIN(100,IFERROR($P149/'Settings'!$B$11*100,0))))</f>
        <v/>
      </c>
      <c r="W149" s="55">
        <f>IF(OR($A149="",$B149=""),"",MAX(0,MIN(100,IFERROR($R149/'Settings'!$B$12*100,0))))</f>
        <v/>
      </c>
      <c r="X149" s="55">
        <f>IF(OR($A149="",$B149=""),"",MAX(0,MIN(100,100-($N149*'Settings'!$B$15))))</f>
        <v/>
      </c>
      <c r="Y149" s="55">
        <f>IF(OR($A149="",$B149=""),"",($T149*'Settings'!$B$4)+($U149*'Settings'!$B$5)+($V149*'Settings'!$B$6)+($W149*'Settings'!$B$7)+($X149*'Settings'!$B$8))</f>
        <v/>
      </c>
      <c r="Z149" s="19">
        <f>IF($Y149="","",IF($Y149&gt;='Settings'!$B$17,"Excellent",IF($Y149&gt;='Settings'!$B$18,"Good",IF($Y149&gt;='Settings'!$B$19,"Needs Improvement","Poor"))))</f>
        <v/>
      </c>
      <c r="AA149" s="57">
        <f>IF($Z149="","",IF($Z149="Excellent",'Settings'!$B$21,IF($Z149="Good",'Settings'!$B$22,0)))</f>
        <v/>
      </c>
      <c r="AB149" s="34">
        <f>IF(COUNTA($A149:$B149,$D149:$O149,$AC149:$AD149)=0,"",IF(OR($A149="",$B149=""),"Missing period/driver",IF($C149="Driver ID not found","Invalid driver ID",IF(COUNTIFS($A$5:$A$1000,$A149,$B$5:$B$1000,$B149)&gt;1,"Duplicate driver/period",IF(OR($E149&lt;=0,$F149&lt;=0,$G149&lt;=0,$I149&lt;=0),"Check required activity",IF($H149&gt;$G149,"On-time stops exceed total",IF($J149&gt;$I149,"Completed inspections exceed required",IF(OR($H149&lt;0,$J149&lt;0,$K149&lt;0,$L149&lt;0,$M149&lt;0,$N149&lt;0),"Negative count",IF($AC149="","Select review status",IF(AND($AC149="Coaching Scheduled",$AD149=""),"Add follow-up date","OK"))))))))))</f>
        <v/>
      </c>
      <c r="AC149" s="30" t="n"/>
      <c r="AD149" s="58" t="n"/>
    </row>
    <row r="150">
      <c r="A150" s="53" t="n"/>
      <c r="B150" s="26" t="n"/>
      <c r="C150" s="27">
        <f>IF(OR($A150="",$B150=""),"",IFERROR(VLOOKUP($B150,'Settings'!$D$4:$E$103,2,FALSE),"Driver ID not found"))</f>
        <v/>
      </c>
      <c r="D150" s="26" t="n"/>
      <c r="E150" s="28" t="n"/>
      <c r="F150" s="54" t="n"/>
      <c r="G150" s="28" t="n"/>
      <c r="H150" s="28" t="n"/>
      <c r="I150" s="28" t="n"/>
      <c r="J150" s="28" t="n"/>
      <c r="K150" s="28" t="n"/>
      <c r="L150" s="28" t="n"/>
      <c r="M150" s="28" t="n"/>
      <c r="N150" s="28" t="n"/>
      <c r="O150" s="30" t="n"/>
      <c r="P150" s="55">
        <f>IF(OR($A150="",$B150=""),"",IFERROR($E150/$F150,0))</f>
        <v/>
      </c>
      <c r="Q150" s="56">
        <f>IF(OR($A150="",$B150=""),"",IFERROR($H150/$G150,0))</f>
        <v/>
      </c>
      <c r="R150" s="56">
        <f>IF(OR($A150="",$B150=""),"",IFERROR($J150/$I150,0))</f>
        <v/>
      </c>
      <c r="S150" s="55">
        <f>IF(OR($A150="",$B150=""),"",IFERROR(($K150+$L150)/$E150*1000,0))</f>
        <v/>
      </c>
      <c r="T150" s="55">
        <f>IF(OR($A150="",$B150=""),"",MAX(0,MIN(100,100-($S150*'Settings'!$B$13)-($M150*'Settings'!$B$14))))</f>
        <v/>
      </c>
      <c r="U150" s="55">
        <f>IF(OR($A150="",$B150=""),"",MAX(0,MIN(100,IFERROR($Q150/'Settings'!$B$10*100,0))))</f>
        <v/>
      </c>
      <c r="V150" s="55">
        <f>IF(OR($A150="",$B150=""),"",MAX(0,MIN(100,IFERROR($P150/'Settings'!$B$11*100,0))))</f>
        <v/>
      </c>
      <c r="W150" s="55">
        <f>IF(OR($A150="",$B150=""),"",MAX(0,MIN(100,IFERROR($R150/'Settings'!$B$12*100,0))))</f>
        <v/>
      </c>
      <c r="X150" s="55">
        <f>IF(OR($A150="",$B150=""),"",MAX(0,MIN(100,100-($N150*'Settings'!$B$15))))</f>
        <v/>
      </c>
      <c r="Y150" s="55">
        <f>IF(OR($A150="",$B150=""),"",($T150*'Settings'!$B$4)+($U150*'Settings'!$B$5)+($V150*'Settings'!$B$6)+($W150*'Settings'!$B$7)+($X150*'Settings'!$B$8))</f>
        <v/>
      </c>
      <c r="Z150" s="19">
        <f>IF($Y150="","",IF($Y150&gt;='Settings'!$B$17,"Excellent",IF($Y150&gt;='Settings'!$B$18,"Good",IF($Y150&gt;='Settings'!$B$19,"Needs Improvement","Poor"))))</f>
        <v/>
      </c>
      <c r="AA150" s="57">
        <f>IF($Z150="","",IF($Z150="Excellent",'Settings'!$B$21,IF($Z150="Good",'Settings'!$B$22,0)))</f>
        <v/>
      </c>
      <c r="AB150" s="34">
        <f>IF(COUNTA($A150:$B150,$D150:$O150,$AC150:$AD150)=0,"",IF(OR($A150="",$B150=""),"Missing period/driver",IF($C150="Driver ID not found","Invalid driver ID",IF(COUNTIFS($A$5:$A$1000,$A150,$B$5:$B$1000,$B150)&gt;1,"Duplicate driver/period",IF(OR($E150&lt;=0,$F150&lt;=0,$G150&lt;=0,$I150&lt;=0),"Check required activity",IF($H150&gt;$G150,"On-time stops exceed total",IF($J150&gt;$I150,"Completed inspections exceed required",IF(OR($H150&lt;0,$J150&lt;0,$K150&lt;0,$L150&lt;0,$M150&lt;0,$N150&lt;0),"Negative count",IF($AC150="","Select review status",IF(AND($AC150="Coaching Scheduled",$AD150=""),"Add follow-up date","OK"))))))))))</f>
        <v/>
      </c>
      <c r="AC150" s="30" t="n"/>
      <c r="AD150" s="58" t="n"/>
    </row>
    <row r="151">
      <c r="A151" s="53" t="n"/>
      <c r="B151" s="26" t="n"/>
      <c r="C151" s="27">
        <f>IF(OR($A151="",$B151=""),"",IFERROR(VLOOKUP($B151,'Settings'!$D$4:$E$103,2,FALSE),"Driver ID not found"))</f>
        <v/>
      </c>
      <c r="D151" s="26" t="n"/>
      <c r="E151" s="28" t="n"/>
      <c r="F151" s="54" t="n"/>
      <c r="G151" s="28" t="n"/>
      <c r="H151" s="28" t="n"/>
      <c r="I151" s="28" t="n"/>
      <c r="J151" s="28" t="n"/>
      <c r="K151" s="28" t="n"/>
      <c r="L151" s="28" t="n"/>
      <c r="M151" s="28" t="n"/>
      <c r="N151" s="28" t="n"/>
      <c r="O151" s="30" t="n"/>
      <c r="P151" s="55">
        <f>IF(OR($A151="",$B151=""),"",IFERROR($E151/$F151,0))</f>
        <v/>
      </c>
      <c r="Q151" s="56">
        <f>IF(OR($A151="",$B151=""),"",IFERROR($H151/$G151,0))</f>
        <v/>
      </c>
      <c r="R151" s="56">
        <f>IF(OR($A151="",$B151=""),"",IFERROR($J151/$I151,0))</f>
        <v/>
      </c>
      <c r="S151" s="55">
        <f>IF(OR($A151="",$B151=""),"",IFERROR(($K151+$L151)/$E151*1000,0))</f>
        <v/>
      </c>
      <c r="T151" s="55">
        <f>IF(OR($A151="",$B151=""),"",MAX(0,MIN(100,100-($S151*'Settings'!$B$13)-($M151*'Settings'!$B$14))))</f>
        <v/>
      </c>
      <c r="U151" s="55">
        <f>IF(OR($A151="",$B151=""),"",MAX(0,MIN(100,IFERROR($Q151/'Settings'!$B$10*100,0))))</f>
        <v/>
      </c>
      <c r="V151" s="55">
        <f>IF(OR($A151="",$B151=""),"",MAX(0,MIN(100,IFERROR($P151/'Settings'!$B$11*100,0))))</f>
        <v/>
      </c>
      <c r="W151" s="55">
        <f>IF(OR($A151="",$B151=""),"",MAX(0,MIN(100,IFERROR($R151/'Settings'!$B$12*100,0))))</f>
        <v/>
      </c>
      <c r="X151" s="55">
        <f>IF(OR($A151="",$B151=""),"",MAX(0,MIN(100,100-($N151*'Settings'!$B$15))))</f>
        <v/>
      </c>
      <c r="Y151" s="55">
        <f>IF(OR($A151="",$B151=""),"",($T151*'Settings'!$B$4)+($U151*'Settings'!$B$5)+($V151*'Settings'!$B$6)+($W151*'Settings'!$B$7)+($X151*'Settings'!$B$8))</f>
        <v/>
      </c>
      <c r="Z151" s="19">
        <f>IF($Y151="","",IF($Y151&gt;='Settings'!$B$17,"Excellent",IF($Y151&gt;='Settings'!$B$18,"Good",IF($Y151&gt;='Settings'!$B$19,"Needs Improvement","Poor"))))</f>
        <v/>
      </c>
      <c r="AA151" s="57">
        <f>IF($Z151="","",IF($Z151="Excellent",'Settings'!$B$21,IF($Z151="Good",'Settings'!$B$22,0)))</f>
        <v/>
      </c>
      <c r="AB151" s="34">
        <f>IF(COUNTA($A151:$B151,$D151:$O151,$AC151:$AD151)=0,"",IF(OR($A151="",$B151=""),"Missing period/driver",IF($C151="Driver ID not found","Invalid driver ID",IF(COUNTIFS($A$5:$A$1000,$A151,$B$5:$B$1000,$B151)&gt;1,"Duplicate driver/period",IF(OR($E151&lt;=0,$F151&lt;=0,$G151&lt;=0,$I151&lt;=0),"Check required activity",IF($H151&gt;$G151,"On-time stops exceed total",IF($J151&gt;$I151,"Completed inspections exceed required",IF(OR($H151&lt;0,$J151&lt;0,$K151&lt;0,$L151&lt;0,$M151&lt;0,$N151&lt;0),"Negative count",IF($AC151="","Select review status",IF(AND($AC151="Coaching Scheduled",$AD151=""),"Add follow-up date","OK"))))))))))</f>
        <v/>
      </c>
      <c r="AC151" s="30" t="n"/>
      <c r="AD151" s="58" t="n"/>
    </row>
    <row r="152">
      <c r="A152" s="53" t="n"/>
      <c r="B152" s="26" t="n"/>
      <c r="C152" s="27">
        <f>IF(OR($A152="",$B152=""),"",IFERROR(VLOOKUP($B152,'Settings'!$D$4:$E$103,2,FALSE),"Driver ID not found"))</f>
        <v/>
      </c>
      <c r="D152" s="26" t="n"/>
      <c r="E152" s="28" t="n"/>
      <c r="F152" s="54" t="n"/>
      <c r="G152" s="28" t="n"/>
      <c r="H152" s="28" t="n"/>
      <c r="I152" s="28" t="n"/>
      <c r="J152" s="28" t="n"/>
      <c r="K152" s="28" t="n"/>
      <c r="L152" s="28" t="n"/>
      <c r="M152" s="28" t="n"/>
      <c r="N152" s="28" t="n"/>
      <c r="O152" s="30" t="n"/>
      <c r="P152" s="55">
        <f>IF(OR($A152="",$B152=""),"",IFERROR($E152/$F152,0))</f>
        <v/>
      </c>
      <c r="Q152" s="56">
        <f>IF(OR($A152="",$B152=""),"",IFERROR($H152/$G152,0))</f>
        <v/>
      </c>
      <c r="R152" s="56">
        <f>IF(OR($A152="",$B152=""),"",IFERROR($J152/$I152,0))</f>
        <v/>
      </c>
      <c r="S152" s="55">
        <f>IF(OR($A152="",$B152=""),"",IFERROR(($K152+$L152)/$E152*1000,0))</f>
        <v/>
      </c>
      <c r="T152" s="55">
        <f>IF(OR($A152="",$B152=""),"",MAX(0,MIN(100,100-($S152*'Settings'!$B$13)-($M152*'Settings'!$B$14))))</f>
        <v/>
      </c>
      <c r="U152" s="55">
        <f>IF(OR($A152="",$B152=""),"",MAX(0,MIN(100,IFERROR($Q152/'Settings'!$B$10*100,0))))</f>
        <v/>
      </c>
      <c r="V152" s="55">
        <f>IF(OR($A152="",$B152=""),"",MAX(0,MIN(100,IFERROR($P152/'Settings'!$B$11*100,0))))</f>
        <v/>
      </c>
      <c r="W152" s="55">
        <f>IF(OR($A152="",$B152=""),"",MAX(0,MIN(100,IFERROR($R152/'Settings'!$B$12*100,0))))</f>
        <v/>
      </c>
      <c r="X152" s="55">
        <f>IF(OR($A152="",$B152=""),"",MAX(0,MIN(100,100-($N152*'Settings'!$B$15))))</f>
        <v/>
      </c>
      <c r="Y152" s="55">
        <f>IF(OR($A152="",$B152=""),"",($T152*'Settings'!$B$4)+($U152*'Settings'!$B$5)+($V152*'Settings'!$B$6)+($W152*'Settings'!$B$7)+($X152*'Settings'!$B$8))</f>
        <v/>
      </c>
      <c r="Z152" s="19">
        <f>IF($Y152="","",IF($Y152&gt;='Settings'!$B$17,"Excellent",IF($Y152&gt;='Settings'!$B$18,"Good",IF($Y152&gt;='Settings'!$B$19,"Needs Improvement","Poor"))))</f>
        <v/>
      </c>
      <c r="AA152" s="57">
        <f>IF($Z152="","",IF($Z152="Excellent",'Settings'!$B$21,IF($Z152="Good",'Settings'!$B$22,0)))</f>
        <v/>
      </c>
      <c r="AB152" s="34">
        <f>IF(COUNTA($A152:$B152,$D152:$O152,$AC152:$AD152)=0,"",IF(OR($A152="",$B152=""),"Missing period/driver",IF($C152="Driver ID not found","Invalid driver ID",IF(COUNTIFS($A$5:$A$1000,$A152,$B$5:$B$1000,$B152)&gt;1,"Duplicate driver/period",IF(OR($E152&lt;=0,$F152&lt;=0,$G152&lt;=0,$I152&lt;=0),"Check required activity",IF($H152&gt;$G152,"On-time stops exceed total",IF($J152&gt;$I152,"Completed inspections exceed required",IF(OR($H152&lt;0,$J152&lt;0,$K152&lt;0,$L152&lt;0,$M152&lt;0,$N152&lt;0),"Negative count",IF($AC152="","Select review status",IF(AND($AC152="Coaching Scheduled",$AD152=""),"Add follow-up date","OK"))))))))))</f>
        <v/>
      </c>
      <c r="AC152" s="30" t="n"/>
      <c r="AD152" s="58" t="n"/>
    </row>
    <row r="153">
      <c r="A153" s="53" t="n"/>
      <c r="B153" s="26" t="n"/>
      <c r="C153" s="27">
        <f>IF(OR($A153="",$B153=""),"",IFERROR(VLOOKUP($B153,'Settings'!$D$4:$E$103,2,FALSE),"Driver ID not found"))</f>
        <v/>
      </c>
      <c r="D153" s="26" t="n"/>
      <c r="E153" s="28" t="n"/>
      <c r="F153" s="54" t="n"/>
      <c r="G153" s="28" t="n"/>
      <c r="H153" s="28" t="n"/>
      <c r="I153" s="28" t="n"/>
      <c r="J153" s="28" t="n"/>
      <c r="K153" s="28" t="n"/>
      <c r="L153" s="28" t="n"/>
      <c r="M153" s="28" t="n"/>
      <c r="N153" s="28" t="n"/>
      <c r="O153" s="30" t="n"/>
      <c r="P153" s="55">
        <f>IF(OR($A153="",$B153=""),"",IFERROR($E153/$F153,0))</f>
        <v/>
      </c>
      <c r="Q153" s="56">
        <f>IF(OR($A153="",$B153=""),"",IFERROR($H153/$G153,0))</f>
        <v/>
      </c>
      <c r="R153" s="56">
        <f>IF(OR($A153="",$B153=""),"",IFERROR($J153/$I153,0))</f>
        <v/>
      </c>
      <c r="S153" s="55">
        <f>IF(OR($A153="",$B153=""),"",IFERROR(($K153+$L153)/$E153*1000,0))</f>
        <v/>
      </c>
      <c r="T153" s="55">
        <f>IF(OR($A153="",$B153=""),"",MAX(0,MIN(100,100-($S153*'Settings'!$B$13)-($M153*'Settings'!$B$14))))</f>
        <v/>
      </c>
      <c r="U153" s="55">
        <f>IF(OR($A153="",$B153=""),"",MAX(0,MIN(100,IFERROR($Q153/'Settings'!$B$10*100,0))))</f>
        <v/>
      </c>
      <c r="V153" s="55">
        <f>IF(OR($A153="",$B153=""),"",MAX(0,MIN(100,IFERROR($P153/'Settings'!$B$11*100,0))))</f>
        <v/>
      </c>
      <c r="W153" s="55">
        <f>IF(OR($A153="",$B153=""),"",MAX(0,MIN(100,IFERROR($R153/'Settings'!$B$12*100,0))))</f>
        <v/>
      </c>
      <c r="X153" s="55">
        <f>IF(OR($A153="",$B153=""),"",MAX(0,MIN(100,100-($N153*'Settings'!$B$15))))</f>
        <v/>
      </c>
      <c r="Y153" s="55">
        <f>IF(OR($A153="",$B153=""),"",($T153*'Settings'!$B$4)+($U153*'Settings'!$B$5)+($V153*'Settings'!$B$6)+($W153*'Settings'!$B$7)+($X153*'Settings'!$B$8))</f>
        <v/>
      </c>
      <c r="Z153" s="19">
        <f>IF($Y153="","",IF($Y153&gt;='Settings'!$B$17,"Excellent",IF($Y153&gt;='Settings'!$B$18,"Good",IF($Y153&gt;='Settings'!$B$19,"Needs Improvement","Poor"))))</f>
        <v/>
      </c>
      <c r="AA153" s="57">
        <f>IF($Z153="","",IF($Z153="Excellent",'Settings'!$B$21,IF($Z153="Good",'Settings'!$B$22,0)))</f>
        <v/>
      </c>
      <c r="AB153" s="34">
        <f>IF(COUNTA($A153:$B153,$D153:$O153,$AC153:$AD153)=0,"",IF(OR($A153="",$B153=""),"Missing period/driver",IF($C153="Driver ID not found","Invalid driver ID",IF(COUNTIFS($A$5:$A$1000,$A153,$B$5:$B$1000,$B153)&gt;1,"Duplicate driver/period",IF(OR($E153&lt;=0,$F153&lt;=0,$G153&lt;=0,$I153&lt;=0),"Check required activity",IF($H153&gt;$G153,"On-time stops exceed total",IF($J153&gt;$I153,"Completed inspections exceed required",IF(OR($H153&lt;0,$J153&lt;0,$K153&lt;0,$L153&lt;0,$M153&lt;0,$N153&lt;0),"Negative count",IF($AC153="","Select review status",IF(AND($AC153="Coaching Scheduled",$AD153=""),"Add follow-up date","OK"))))))))))</f>
        <v/>
      </c>
      <c r="AC153" s="30" t="n"/>
      <c r="AD153" s="58" t="n"/>
    </row>
    <row r="154">
      <c r="A154" s="53" t="n"/>
      <c r="B154" s="26" t="n"/>
      <c r="C154" s="27">
        <f>IF(OR($A154="",$B154=""),"",IFERROR(VLOOKUP($B154,'Settings'!$D$4:$E$103,2,FALSE),"Driver ID not found"))</f>
        <v/>
      </c>
      <c r="D154" s="26" t="n"/>
      <c r="E154" s="28" t="n"/>
      <c r="F154" s="54" t="n"/>
      <c r="G154" s="28" t="n"/>
      <c r="H154" s="28" t="n"/>
      <c r="I154" s="28" t="n"/>
      <c r="J154" s="28" t="n"/>
      <c r="K154" s="28" t="n"/>
      <c r="L154" s="28" t="n"/>
      <c r="M154" s="28" t="n"/>
      <c r="N154" s="28" t="n"/>
      <c r="O154" s="30" t="n"/>
      <c r="P154" s="55">
        <f>IF(OR($A154="",$B154=""),"",IFERROR($E154/$F154,0))</f>
        <v/>
      </c>
      <c r="Q154" s="56">
        <f>IF(OR($A154="",$B154=""),"",IFERROR($H154/$G154,0))</f>
        <v/>
      </c>
      <c r="R154" s="56">
        <f>IF(OR($A154="",$B154=""),"",IFERROR($J154/$I154,0))</f>
        <v/>
      </c>
      <c r="S154" s="55">
        <f>IF(OR($A154="",$B154=""),"",IFERROR(($K154+$L154)/$E154*1000,0))</f>
        <v/>
      </c>
      <c r="T154" s="55">
        <f>IF(OR($A154="",$B154=""),"",MAX(0,MIN(100,100-($S154*'Settings'!$B$13)-($M154*'Settings'!$B$14))))</f>
        <v/>
      </c>
      <c r="U154" s="55">
        <f>IF(OR($A154="",$B154=""),"",MAX(0,MIN(100,IFERROR($Q154/'Settings'!$B$10*100,0))))</f>
        <v/>
      </c>
      <c r="V154" s="55">
        <f>IF(OR($A154="",$B154=""),"",MAX(0,MIN(100,IFERROR($P154/'Settings'!$B$11*100,0))))</f>
        <v/>
      </c>
      <c r="W154" s="55">
        <f>IF(OR($A154="",$B154=""),"",MAX(0,MIN(100,IFERROR($R154/'Settings'!$B$12*100,0))))</f>
        <v/>
      </c>
      <c r="X154" s="55">
        <f>IF(OR($A154="",$B154=""),"",MAX(0,MIN(100,100-($N154*'Settings'!$B$15))))</f>
        <v/>
      </c>
      <c r="Y154" s="55">
        <f>IF(OR($A154="",$B154=""),"",($T154*'Settings'!$B$4)+($U154*'Settings'!$B$5)+($V154*'Settings'!$B$6)+($W154*'Settings'!$B$7)+($X154*'Settings'!$B$8))</f>
        <v/>
      </c>
      <c r="Z154" s="19">
        <f>IF($Y154="","",IF($Y154&gt;='Settings'!$B$17,"Excellent",IF($Y154&gt;='Settings'!$B$18,"Good",IF($Y154&gt;='Settings'!$B$19,"Needs Improvement","Poor"))))</f>
        <v/>
      </c>
      <c r="AA154" s="57">
        <f>IF($Z154="","",IF($Z154="Excellent",'Settings'!$B$21,IF($Z154="Good",'Settings'!$B$22,0)))</f>
        <v/>
      </c>
      <c r="AB154" s="34">
        <f>IF(COUNTA($A154:$B154,$D154:$O154,$AC154:$AD154)=0,"",IF(OR($A154="",$B154=""),"Missing period/driver",IF($C154="Driver ID not found","Invalid driver ID",IF(COUNTIFS($A$5:$A$1000,$A154,$B$5:$B$1000,$B154)&gt;1,"Duplicate driver/period",IF(OR($E154&lt;=0,$F154&lt;=0,$G154&lt;=0,$I154&lt;=0),"Check required activity",IF($H154&gt;$G154,"On-time stops exceed total",IF($J154&gt;$I154,"Completed inspections exceed required",IF(OR($H154&lt;0,$J154&lt;0,$K154&lt;0,$L154&lt;0,$M154&lt;0,$N154&lt;0),"Negative count",IF($AC154="","Select review status",IF(AND($AC154="Coaching Scheduled",$AD154=""),"Add follow-up date","OK"))))))))))</f>
        <v/>
      </c>
      <c r="AC154" s="30" t="n"/>
      <c r="AD154" s="58" t="n"/>
    </row>
    <row r="155">
      <c r="A155" s="53" t="n"/>
      <c r="B155" s="26" t="n"/>
      <c r="C155" s="27">
        <f>IF(OR($A155="",$B155=""),"",IFERROR(VLOOKUP($B155,'Settings'!$D$4:$E$103,2,FALSE),"Driver ID not found"))</f>
        <v/>
      </c>
      <c r="D155" s="26" t="n"/>
      <c r="E155" s="28" t="n"/>
      <c r="F155" s="54" t="n"/>
      <c r="G155" s="28" t="n"/>
      <c r="H155" s="28" t="n"/>
      <c r="I155" s="28" t="n"/>
      <c r="J155" s="28" t="n"/>
      <c r="K155" s="28" t="n"/>
      <c r="L155" s="28" t="n"/>
      <c r="M155" s="28" t="n"/>
      <c r="N155" s="28" t="n"/>
      <c r="O155" s="30" t="n"/>
      <c r="P155" s="55">
        <f>IF(OR($A155="",$B155=""),"",IFERROR($E155/$F155,0))</f>
        <v/>
      </c>
      <c r="Q155" s="56">
        <f>IF(OR($A155="",$B155=""),"",IFERROR($H155/$G155,0))</f>
        <v/>
      </c>
      <c r="R155" s="56">
        <f>IF(OR($A155="",$B155=""),"",IFERROR($J155/$I155,0))</f>
        <v/>
      </c>
      <c r="S155" s="55">
        <f>IF(OR($A155="",$B155=""),"",IFERROR(($K155+$L155)/$E155*1000,0))</f>
        <v/>
      </c>
      <c r="T155" s="55">
        <f>IF(OR($A155="",$B155=""),"",MAX(0,MIN(100,100-($S155*'Settings'!$B$13)-($M155*'Settings'!$B$14))))</f>
        <v/>
      </c>
      <c r="U155" s="55">
        <f>IF(OR($A155="",$B155=""),"",MAX(0,MIN(100,IFERROR($Q155/'Settings'!$B$10*100,0))))</f>
        <v/>
      </c>
      <c r="V155" s="55">
        <f>IF(OR($A155="",$B155=""),"",MAX(0,MIN(100,IFERROR($P155/'Settings'!$B$11*100,0))))</f>
        <v/>
      </c>
      <c r="W155" s="55">
        <f>IF(OR($A155="",$B155=""),"",MAX(0,MIN(100,IFERROR($R155/'Settings'!$B$12*100,0))))</f>
        <v/>
      </c>
      <c r="X155" s="55">
        <f>IF(OR($A155="",$B155=""),"",MAX(0,MIN(100,100-($N155*'Settings'!$B$15))))</f>
        <v/>
      </c>
      <c r="Y155" s="55">
        <f>IF(OR($A155="",$B155=""),"",($T155*'Settings'!$B$4)+($U155*'Settings'!$B$5)+($V155*'Settings'!$B$6)+($W155*'Settings'!$B$7)+($X155*'Settings'!$B$8))</f>
        <v/>
      </c>
      <c r="Z155" s="19">
        <f>IF($Y155="","",IF($Y155&gt;='Settings'!$B$17,"Excellent",IF($Y155&gt;='Settings'!$B$18,"Good",IF($Y155&gt;='Settings'!$B$19,"Needs Improvement","Poor"))))</f>
        <v/>
      </c>
      <c r="AA155" s="57">
        <f>IF($Z155="","",IF($Z155="Excellent",'Settings'!$B$21,IF($Z155="Good",'Settings'!$B$22,0)))</f>
        <v/>
      </c>
      <c r="AB155" s="34">
        <f>IF(COUNTA($A155:$B155,$D155:$O155,$AC155:$AD155)=0,"",IF(OR($A155="",$B155=""),"Missing period/driver",IF($C155="Driver ID not found","Invalid driver ID",IF(COUNTIFS($A$5:$A$1000,$A155,$B$5:$B$1000,$B155)&gt;1,"Duplicate driver/period",IF(OR($E155&lt;=0,$F155&lt;=0,$G155&lt;=0,$I155&lt;=0),"Check required activity",IF($H155&gt;$G155,"On-time stops exceed total",IF($J155&gt;$I155,"Completed inspections exceed required",IF(OR($H155&lt;0,$J155&lt;0,$K155&lt;0,$L155&lt;0,$M155&lt;0,$N155&lt;0),"Negative count",IF($AC155="","Select review status",IF(AND($AC155="Coaching Scheduled",$AD155=""),"Add follow-up date","OK"))))))))))</f>
        <v/>
      </c>
      <c r="AC155" s="30" t="n"/>
      <c r="AD155" s="58" t="n"/>
    </row>
    <row r="156">
      <c r="A156" s="53" t="n"/>
      <c r="B156" s="26" t="n"/>
      <c r="C156" s="27">
        <f>IF(OR($A156="",$B156=""),"",IFERROR(VLOOKUP($B156,'Settings'!$D$4:$E$103,2,FALSE),"Driver ID not found"))</f>
        <v/>
      </c>
      <c r="D156" s="26" t="n"/>
      <c r="E156" s="28" t="n"/>
      <c r="F156" s="54" t="n"/>
      <c r="G156" s="28" t="n"/>
      <c r="H156" s="28" t="n"/>
      <c r="I156" s="28" t="n"/>
      <c r="J156" s="28" t="n"/>
      <c r="K156" s="28" t="n"/>
      <c r="L156" s="28" t="n"/>
      <c r="M156" s="28" t="n"/>
      <c r="N156" s="28" t="n"/>
      <c r="O156" s="30" t="n"/>
      <c r="P156" s="55">
        <f>IF(OR($A156="",$B156=""),"",IFERROR($E156/$F156,0))</f>
        <v/>
      </c>
      <c r="Q156" s="56">
        <f>IF(OR($A156="",$B156=""),"",IFERROR($H156/$G156,0))</f>
        <v/>
      </c>
      <c r="R156" s="56">
        <f>IF(OR($A156="",$B156=""),"",IFERROR($J156/$I156,0))</f>
        <v/>
      </c>
      <c r="S156" s="55">
        <f>IF(OR($A156="",$B156=""),"",IFERROR(($K156+$L156)/$E156*1000,0))</f>
        <v/>
      </c>
      <c r="T156" s="55">
        <f>IF(OR($A156="",$B156=""),"",MAX(0,MIN(100,100-($S156*'Settings'!$B$13)-($M156*'Settings'!$B$14))))</f>
        <v/>
      </c>
      <c r="U156" s="55">
        <f>IF(OR($A156="",$B156=""),"",MAX(0,MIN(100,IFERROR($Q156/'Settings'!$B$10*100,0))))</f>
        <v/>
      </c>
      <c r="V156" s="55">
        <f>IF(OR($A156="",$B156=""),"",MAX(0,MIN(100,IFERROR($P156/'Settings'!$B$11*100,0))))</f>
        <v/>
      </c>
      <c r="W156" s="55">
        <f>IF(OR($A156="",$B156=""),"",MAX(0,MIN(100,IFERROR($R156/'Settings'!$B$12*100,0))))</f>
        <v/>
      </c>
      <c r="X156" s="55">
        <f>IF(OR($A156="",$B156=""),"",MAX(0,MIN(100,100-($N156*'Settings'!$B$15))))</f>
        <v/>
      </c>
      <c r="Y156" s="55">
        <f>IF(OR($A156="",$B156=""),"",($T156*'Settings'!$B$4)+($U156*'Settings'!$B$5)+($V156*'Settings'!$B$6)+($W156*'Settings'!$B$7)+($X156*'Settings'!$B$8))</f>
        <v/>
      </c>
      <c r="Z156" s="19">
        <f>IF($Y156="","",IF($Y156&gt;='Settings'!$B$17,"Excellent",IF($Y156&gt;='Settings'!$B$18,"Good",IF($Y156&gt;='Settings'!$B$19,"Needs Improvement","Poor"))))</f>
        <v/>
      </c>
      <c r="AA156" s="57">
        <f>IF($Z156="","",IF($Z156="Excellent",'Settings'!$B$21,IF($Z156="Good",'Settings'!$B$22,0)))</f>
        <v/>
      </c>
      <c r="AB156" s="34">
        <f>IF(COUNTA($A156:$B156,$D156:$O156,$AC156:$AD156)=0,"",IF(OR($A156="",$B156=""),"Missing period/driver",IF($C156="Driver ID not found","Invalid driver ID",IF(COUNTIFS($A$5:$A$1000,$A156,$B$5:$B$1000,$B156)&gt;1,"Duplicate driver/period",IF(OR($E156&lt;=0,$F156&lt;=0,$G156&lt;=0,$I156&lt;=0),"Check required activity",IF($H156&gt;$G156,"On-time stops exceed total",IF($J156&gt;$I156,"Completed inspections exceed required",IF(OR($H156&lt;0,$J156&lt;0,$K156&lt;0,$L156&lt;0,$M156&lt;0,$N156&lt;0),"Negative count",IF($AC156="","Select review status",IF(AND($AC156="Coaching Scheduled",$AD156=""),"Add follow-up date","OK"))))))))))</f>
        <v/>
      </c>
      <c r="AC156" s="30" t="n"/>
      <c r="AD156" s="58" t="n"/>
    </row>
    <row r="157">
      <c r="A157" s="53" t="n"/>
      <c r="B157" s="26" t="n"/>
      <c r="C157" s="27">
        <f>IF(OR($A157="",$B157=""),"",IFERROR(VLOOKUP($B157,'Settings'!$D$4:$E$103,2,FALSE),"Driver ID not found"))</f>
        <v/>
      </c>
      <c r="D157" s="26" t="n"/>
      <c r="E157" s="28" t="n"/>
      <c r="F157" s="54" t="n"/>
      <c r="G157" s="28" t="n"/>
      <c r="H157" s="28" t="n"/>
      <c r="I157" s="28" t="n"/>
      <c r="J157" s="28" t="n"/>
      <c r="K157" s="28" t="n"/>
      <c r="L157" s="28" t="n"/>
      <c r="M157" s="28" t="n"/>
      <c r="N157" s="28" t="n"/>
      <c r="O157" s="30" t="n"/>
      <c r="P157" s="55">
        <f>IF(OR($A157="",$B157=""),"",IFERROR($E157/$F157,0))</f>
        <v/>
      </c>
      <c r="Q157" s="56">
        <f>IF(OR($A157="",$B157=""),"",IFERROR($H157/$G157,0))</f>
        <v/>
      </c>
      <c r="R157" s="56">
        <f>IF(OR($A157="",$B157=""),"",IFERROR($J157/$I157,0))</f>
        <v/>
      </c>
      <c r="S157" s="55">
        <f>IF(OR($A157="",$B157=""),"",IFERROR(($K157+$L157)/$E157*1000,0))</f>
        <v/>
      </c>
      <c r="T157" s="55">
        <f>IF(OR($A157="",$B157=""),"",MAX(0,MIN(100,100-($S157*'Settings'!$B$13)-($M157*'Settings'!$B$14))))</f>
        <v/>
      </c>
      <c r="U157" s="55">
        <f>IF(OR($A157="",$B157=""),"",MAX(0,MIN(100,IFERROR($Q157/'Settings'!$B$10*100,0))))</f>
        <v/>
      </c>
      <c r="V157" s="55">
        <f>IF(OR($A157="",$B157=""),"",MAX(0,MIN(100,IFERROR($P157/'Settings'!$B$11*100,0))))</f>
        <v/>
      </c>
      <c r="W157" s="55">
        <f>IF(OR($A157="",$B157=""),"",MAX(0,MIN(100,IFERROR($R157/'Settings'!$B$12*100,0))))</f>
        <v/>
      </c>
      <c r="X157" s="55">
        <f>IF(OR($A157="",$B157=""),"",MAX(0,MIN(100,100-($N157*'Settings'!$B$15))))</f>
        <v/>
      </c>
      <c r="Y157" s="55">
        <f>IF(OR($A157="",$B157=""),"",($T157*'Settings'!$B$4)+($U157*'Settings'!$B$5)+($V157*'Settings'!$B$6)+($W157*'Settings'!$B$7)+($X157*'Settings'!$B$8))</f>
        <v/>
      </c>
      <c r="Z157" s="19">
        <f>IF($Y157="","",IF($Y157&gt;='Settings'!$B$17,"Excellent",IF($Y157&gt;='Settings'!$B$18,"Good",IF($Y157&gt;='Settings'!$B$19,"Needs Improvement","Poor"))))</f>
        <v/>
      </c>
      <c r="AA157" s="57">
        <f>IF($Z157="","",IF($Z157="Excellent",'Settings'!$B$21,IF($Z157="Good",'Settings'!$B$22,0)))</f>
        <v/>
      </c>
      <c r="AB157" s="34">
        <f>IF(COUNTA($A157:$B157,$D157:$O157,$AC157:$AD157)=0,"",IF(OR($A157="",$B157=""),"Missing period/driver",IF($C157="Driver ID not found","Invalid driver ID",IF(COUNTIFS($A$5:$A$1000,$A157,$B$5:$B$1000,$B157)&gt;1,"Duplicate driver/period",IF(OR($E157&lt;=0,$F157&lt;=0,$G157&lt;=0,$I157&lt;=0),"Check required activity",IF($H157&gt;$G157,"On-time stops exceed total",IF($J157&gt;$I157,"Completed inspections exceed required",IF(OR($H157&lt;0,$J157&lt;0,$K157&lt;0,$L157&lt;0,$M157&lt;0,$N157&lt;0),"Negative count",IF($AC157="","Select review status",IF(AND($AC157="Coaching Scheduled",$AD157=""),"Add follow-up date","OK"))))))))))</f>
        <v/>
      </c>
      <c r="AC157" s="30" t="n"/>
      <c r="AD157" s="58" t="n"/>
    </row>
    <row r="158">
      <c r="A158" s="53" t="n"/>
      <c r="B158" s="26" t="n"/>
      <c r="C158" s="27">
        <f>IF(OR($A158="",$B158=""),"",IFERROR(VLOOKUP($B158,'Settings'!$D$4:$E$103,2,FALSE),"Driver ID not found"))</f>
        <v/>
      </c>
      <c r="D158" s="26" t="n"/>
      <c r="E158" s="28" t="n"/>
      <c r="F158" s="54" t="n"/>
      <c r="G158" s="28" t="n"/>
      <c r="H158" s="28" t="n"/>
      <c r="I158" s="28" t="n"/>
      <c r="J158" s="28" t="n"/>
      <c r="K158" s="28" t="n"/>
      <c r="L158" s="28" t="n"/>
      <c r="M158" s="28" t="n"/>
      <c r="N158" s="28" t="n"/>
      <c r="O158" s="30" t="n"/>
      <c r="P158" s="55">
        <f>IF(OR($A158="",$B158=""),"",IFERROR($E158/$F158,0))</f>
        <v/>
      </c>
      <c r="Q158" s="56">
        <f>IF(OR($A158="",$B158=""),"",IFERROR($H158/$G158,0))</f>
        <v/>
      </c>
      <c r="R158" s="56">
        <f>IF(OR($A158="",$B158=""),"",IFERROR($J158/$I158,0))</f>
        <v/>
      </c>
      <c r="S158" s="55">
        <f>IF(OR($A158="",$B158=""),"",IFERROR(($K158+$L158)/$E158*1000,0))</f>
        <v/>
      </c>
      <c r="T158" s="55">
        <f>IF(OR($A158="",$B158=""),"",MAX(0,MIN(100,100-($S158*'Settings'!$B$13)-($M158*'Settings'!$B$14))))</f>
        <v/>
      </c>
      <c r="U158" s="55">
        <f>IF(OR($A158="",$B158=""),"",MAX(0,MIN(100,IFERROR($Q158/'Settings'!$B$10*100,0))))</f>
        <v/>
      </c>
      <c r="V158" s="55">
        <f>IF(OR($A158="",$B158=""),"",MAX(0,MIN(100,IFERROR($P158/'Settings'!$B$11*100,0))))</f>
        <v/>
      </c>
      <c r="W158" s="55">
        <f>IF(OR($A158="",$B158=""),"",MAX(0,MIN(100,IFERROR($R158/'Settings'!$B$12*100,0))))</f>
        <v/>
      </c>
      <c r="X158" s="55">
        <f>IF(OR($A158="",$B158=""),"",MAX(0,MIN(100,100-($N158*'Settings'!$B$15))))</f>
        <v/>
      </c>
      <c r="Y158" s="55">
        <f>IF(OR($A158="",$B158=""),"",($T158*'Settings'!$B$4)+($U158*'Settings'!$B$5)+($V158*'Settings'!$B$6)+($W158*'Settings'!$B$7)+($X158*'Settings'!$B$8))</f>
        <v/>
      </c>
      <c r="Z158" s="19">
        <f>IF($Y158="","",IF($Y158&gt;='Settings'!$B$17,"Excellent",IF($Y158&gt;='Settings'!$B$18,"Good",IF($Y158&gt;='Settings'!$B$19,"Needs Improvement","Poor"))))</f>
        <v/>
      </c>
      <c r="AA158" s="57">
        <f>IF($Z158="","",IF($Z158="Excellent",'Settings'!$B$21,IF($Z158="Good",'Settings'!$B$22,0)))</f>
        <v/>
      </c>
      <c r="AB158" s="34">
        <f>IF(COUNTA($A158:$B158,$D158:$O158,$AC158:$AD158)=0,"",IF(OR($A158="",$B158=""),"Missing period/driver",IF($C158="Driver ID not found","Invalid driver ID",IF(COUNTIFS($A$5:$A$1000,$A158,$B$5:$B$1000,$B158)&gt;1,"Duplicate driver/period",IF(OR($E158&lt;=0,$F158&lt;=0,$G158&lt;=0,$I158&lt;=0),"Check required activity",IF($H158&gt;$G158,"On-time stops exceed total",IF($J158&gt;$I158,"Completed inspections exceed required",IF(OR($H158&lt;0,$J158&lt;0,$K158&lt;0,$L158&lt;0,$M158&lt;0,$N158&lt;0),"Negative count",IF($AC158="","Select review status",IF(AND($AC158="Coaching Scheduled",$AD158=""),"Add follow-up date","OK"))))))))))</f>
        <v/>
      </c>
      <c r="AC158" s="30" t="n"/>
      <c r="AD158" s="58" t="n"/>
    </row>
    <row r="159">
      <c r="A159" s="53" t="n"/>
      <c r="B159" s="26" t="n"/>
      <c r="C159" s="27">
        <f>IF(OR($A159="",$B159=""),"",IFERROR(VLOOKUP($B159,'Settings'!$D$4:$E$103,2,FALSE),"Driver ID not found"))</f>
        <v/>
      </c>
      <c r="D159" s="26" t="n"/>
      <c r="E159" s="28" t="n"/>
      <c r="F159" s="54" t="n"/>
      <c r="G159" s="28" t="n"/>
      <c r="H159" s="28" t="n"/>
      <c r="I159" s="28" t="n"/>
      <c r="J159" s="28" t="n"/>
      <c r="K159" s="28" t="n"/>
      <c r="L159" s="28" t="n"/>
      <c r="M159" s="28" t="n"/>
      <c r="N159" s="28" t="n"/>
      <c r="O159" s="30" t="n"/>
      <c r="P159" s="55">
        <f>IF(OR($A159="",$B159=""),"",IFERROR($E159/$F159,0))</f>
        <v/>
      </c>
      <c r="Q159" s="56">
        <f>IF(OR($A159="",$B159=""),"",IFERROR($H159/$G159,0))</f>
        <v/>
      </c>
      <c r="R159" s="56">
        <f>IF(OR($A159="",$B159=""),"",IFERROR($J159/$I159,0))</f>
        <v/>
      </c>
      <c r="S159" s="55">
        <f>IF(OR($A159="",$B159=""),"",IFERROR(($K159+$L159)/$E159*1000,0))</f>
        <v/>
      </c>
      <c r="T159" s="55">
        <f>IF(OR($A159="",$B159=""),"",MAX(0,MIN(100,100-($S159*'Settings'!$B$13)-($M159*'Settings'!$B$14))))</f>
        <v/>
      </c>
      <c r="U159" s="55">
        <f>IF(OR($A159="",$B159=""),"",MAX(0,MIN(100,IFERROR($Q159/'Settings'!$B$10*100,0))))</f>
        <v/>
      </c>
      <c r="V159" s="55">
        <f>IF(OR($A159="",$B159=""),"",MAX(0,MIN(100,IFERROR($P159/'Settings'!$B$11*100,0))))</f>
        <v/>
      </c>
      <c r="W159" s="55">
        <f>IF(OR($A159="",$B159=""),"",MAX(0,MIN(100,IFERROR($R159/'Settings'!$B$12*100,0))))</f>
        <v/>
      </c>
      <c r="X159" s="55">
        <f>IF(OR($A159="",$B159=""),"",MAX(0,MIN(100,100-($N159*'Settings'!$B$15))))</f>
        <v/>
      </c>
      <c r="Y159" s="55">
        <f>IF(OR($A159="",$B159=""),"",($T159*'Settings'!$B$4)+($U159*'Settings'!$B$5)+($V159*'Settings'!$B$6)+($W159*'Settings'!$B$7)+($X159*'Settings'!$B$8))</f>
        <v/>
      </c>
      <c r="Z159" s="19">
        <f>IF($Y159="","",IF($Y159&gt;='Settings'!$B$17,"Excellent",IF($Y159&gt;='Settings'!$B$18,"Good",IF($Y159&gt;='Settings'!$B$19,"Needs Improvement","Poor"))))</f>
        <v/>
      </c>
      <c r="AA159" s="57">
        <f>IF($Z159="","",IF($Z159="Excellent",'Settings'!$B$21,IF($Z159="Good",'Settings'!$B$22,0)))</f>
        <v/>
      </c>
      <c r="AB159" s="34">
        <f>IF(COUNTA($A159:$B159,$D159:$O159,$AC159:$AD159)=0,"",IF(OR($A159="",$B159=""),"Missing period/driver",IF($C159="Driver ID not found","Invalid driver ID",IF(COUNTIFS($A$5:$A$1000,$A159,$B$5:$B$1000,$B159)&gt;1,"Duplicate driver/period",IF(OR($E159&lt;=0,$F159&lt;=0,$G159&lt;=0,$I159&lt;=0),"Check required activity",IF($H159&gt;$G159,"On-time stops exceed total",IF($J159&gt;$I159,"Completed inspections exceed required",IF(OR($H159&lt;0,$J159&lt;0,$K159&lt;0,$L159&lt;0,$M159&lt;0,$N159&lt;0),"Negative count",IF($AC159="","Select review status",IF(AND($AC159="Coaching Scheduled",$AD159=""),"Add follow-up date","OK"))))))))))</f>
        <v/>
      </c>
      <c r="AC159" s="30" t="n"/>
      <c r="AD159" s="58" t="n"/>
    </row>
    <row r="160">
      <c r="A160" s="53" t="n"/>
      <c r="B160" s="26" t="n"/>
      <c r="C160" s="27">
        <f>IF(OR($A160="",$B160=""),"",IFERROR(VLOOKUP($B160,'Settings'!$D$4:$E$103,2,FALSE),"Driver ID not found"))</f>
        <v/>
      </c>
      <c r="D160" s="26" t="n"/>
      <c r="E160" s="28" t="n"/>
      <c r="F160" s="54" t="n"/>
      <c r="G160" s="28" t="n"/>
      <c r="H160" s="28" t="n"/>
      <c r="I160" s="28" t="n"/>
      <c r="J160" s="28" t="n"/>
      <c r="K160" s="28" t="n"/>
      <c r="L160" s="28" t="n"/>
      <c r="M160" s="28" t="n"/>
      <c r="N160" s="28" t="n"/>
      <c r="O160" s="30" t="n"/>
      <c r="P160" s="55">
        <f>IF(OR($A160="",$B160=""),"",IFERROR($E160/$F160,0))</f>
        <v/>
      </c>
      <c r="Q160" s="56">
        <f>IF(OR($A160="",$B160=""),"",IFERROR($H160/$G160,0))</f>
        <v/>
      </c>
      <c r="R160" s="56">
        <f>IF(OR($A160="",$B160=""),"",IFERROR($J160/$I160,0))</f>
        <v/>
      </c>
      <c r="S160" s="55">
        <f>IF(OR($A160="",$B160=""),"",IFERROR(($K160+$L160)/$E160*1000,0))</f>
        <v/>
      </c>
      <c r="T160" s="55">
        <f>IF(OR($A160="",$B160=""),"",MAX(0,MIN(100,100-($S160*'Settings'!$B$13)-($M160*'Settings'!$B$14))))</f>
        <v/>
      </c>
      <c r="U160" s="55">
        <f>IF(OR($A160="",$B160=""),"",MAX(0,MIN(100,IFERROR($Q160/'Settings'!$B$10*100,0))))</f>
        <v/>
      </c>
      <c r="V160" s="55">
        <f>IF(OR($A160="",$B160=""),"",MAX(0,MIN(100,IFERROR($P160/'Settings'!$B$11*100,0))))</f>
        <v/>
      </c>
      <c r="W160" s="55">
        <f>IF(OR($A160="",$B160=""),"",MAX(0,MIN(100,IFERROR($R160/'Settings'!$B$12*100,0))))</f>
        <v/>
      </c>
      <c r="X160" s="55">
        <f>IF(OR($A160="",$B160=""),"",MAX(0,MIN(100,100-($N160*'Settings'!$B$15))))</f>
        <v/>
      </c>
      <c r="Y160" s="55">
        <f>IF(OR($A160="",$B160=""),"",($T160*'Settings'!$B$4)+($U160*'Settings'!$B$5)+($V160*'Settings'!$B$6)+($W160*'Settings'!$B$7)+($X160*'Settings'!$B$8))</f>
        <v/>
      </c>
      <c r="Z160" s="19">
        <f>IF($Y160="","",IF($Y160&gt;='Settings'!$B$17,"Excellent",IF($Y160&gt;='Settings'!$B$18,"Good",IF($Y160&gt;='Settings'!$B$19,"Needs Improvement","Poor"))))</f>
        <v/>
      </c>
      <c r="AA160" s="57">
        <f>IF($Z160="","",IF($Z160="Excellent",'Settings'!$B$21,IF($Z160="Good",'Settings'!$B$22,0)))</f>
        <v/>
      </c>
      <c r="AB160" s="34">
        <f>IF(COUNTA($A160:$B160,$D160:$O160,$AC160:$AD160)=0,"",IF(OR($A160="",$B160=""),"Missing period/driver",IF($C160="Driver ID not found","Invalid driver ID",IF(COUNTIFS($A$5:$A$1000,$A160,$B$5:$B$1000,$B160)&gt;1,"Duplicate driver/period",IF(OR($E160&lt;=0,$F160&lt;=0,$G160&lt;=0,$I160&lt;=0),"Check required activity",IF($H160&gt;$G160,"On-time stops exceed total",IF($J160&gt;$I160,"Completed inspections exceed required",IF(OR($H160&lt;0,$J160&lt;0,$K160&lt;0,$L160&lt;0,$M160&lt;0,$N160&lt;0),"Negative count",IF($AC160="","Select review status",IF(AND($AC160="Coaching Scheduled",$AD160=""),"Add follow-up date","OK"))))))))))</f>
        <v/>
      </c>
      <c r="AC160" s="30" t="n"/>
      <c r="AD160" s="58" t="n"/>
    </row>
    <row r="161">
      <c r="A161" s="53" t="n"/>
      <c r="B161" s="26" t="n"/>
      <c r="C161" s="27">
        <f>IF(OR($A161="",$B161=""),"",IFERROR(VLOOKUP($B161,'Settings'!$D$4:$E$103,2,FALSE),"Driver ID not found"))</f>
        <v/>
      </c>
      <c r="D161" s="26" t="n"/>
      <c r="E161" s="28" t="n"/>
      <c r="F161" s="54" t="n"/>
      <c r="G161" s="28" t="n"/>
      <c r="H161" s="28" t="n"/>
      <c r="I161" s="28" t="n"/>
      <c r="J161" s="28" t="n"/>
      <c r="K161" s="28" t="n"/>
      <c r="L161" s="28" t="n"/>
      <c r="M161" s="28" t="n"/>
      <c r="N161" s="28" t="n"/>
      <c r="O161" s="30" t="n"/>
      <c r="P161" s="55">
        <f>IF(OR($A161="",$B161=""),"",IFERROR($E161/$F161,0))</f>
        <v/>
      </c>
      <c r="Q161" s="56">
        <f>IF(OR($A161="",$B161=""),"",IFERROR($H161/$G161,0))</f>
        <v/>
      </c>
      <c r="R161" s="56">
        <f>IF(OR($A161="",$B161=""),"",IFERROR($J161/$I161,0))</f>
        <v/>
      </c>
      <c r="S161" s="55">
        <f>IF(OR($A161="",$B161=""),"",IFERROR(($K161+$L161)/$E161*1000,0))</f>
        <v/>
      </c>
      <c r="T161" s="55">
        <f>IF(OR($A161="",$B161=""),"",MAX(0,MIN(100,100-($S161*'Settings'!$B$13)-($M161*'Settings'!$B$14))))</f>
        <v/>
      </c>
      <c r="U161" s="55">
        <f>IF(OR($A161="",$B161=""),"",MAX(0,MIN(100,IFERROR($Q161/'Settings'!$B$10*100,0))))</f>
        <v/>
      </c>
      <c r="V161" s="55">
        <f>IF(OR($A161="",$B161=""),"",MAX(0,MIN(100,IFERROR($P161/'Settings'!$B$11*100,0))))</f>
        <v/>
      </c>
      <c r="W161" s="55">
        <f>IF(OR($A161="",$B161=""),"",MAX(0,MIN(100,IFERROR($R161/'Settings'!$B$12*100,0))))</f>
        <v/>
      </c>
      <c r="X161" s="55">
        <f>IF(OR($A161="",$B161=""),"",MAX(0,MIN(100,100-($N161*'Settings'!$B$15))))</f>
        <v/>
      </c>
      <c r="Y161" s="55">
        <f>IF(OR($A161="",$B161=""),"",($T161*'Settings'!$B$4)+($U161*'Settings'!$B$5)+($V161*'Settings'!$B$6)+($W161*'Settings'!$B$7)+($X161*'Settings'!$B$8))</f>
        <v/>
      </c>
      <c r="Z161" s="19">
        <f>IF($Y161="","",IF($Y161&gt;='Settings'!$B$17,"Excellent",IF($Y161&gt;='Settings'!$B$18,"Good",IF($Y161&gt;='Settings'!$B$19,"Needs Improvement","Poor"))))</f>
        <v/>
      </c>
      <c r="AA161" s="57">
        <f>IF($Z161="","",IF($Z161="Excellent",'Settings'!$B$21,IF($Z161="Good",'Settings'!$B$22,0)))</f>
        <v/>
      </c>
      <c r="AB161" s="34">
        <f>IF(COUNTA($A161:$B161,$D161:$O161,$AC161:$AD161)=0,"",IF(OR($A161="",$B161=""),"Missing period/driver",IF($C161="Driver ID not found","Invalid driver ID",IF(COUNTIFS($A$5:$A$1000,$A161,$B$5:$B$1000,$B161)&gt;1,"Duplicate driver/period",IF(OR($E161&lt;=0,$F161&lt;=0,$G161&lt;=0,$I161&lt;=0),"Check required activity",IF($H161&gt;$G161,"On-time stops exceed total",IF($J161&gt;$I161,"Completed inspections exceed required",IF(OR($H161&lt;0,$J161&lt;0,$K161&lt;0,$L161&lt;0,$M161&lt;0,$N161&lt;0),"Negative count",IF($AC161="","Select review status",IF(AND($AC161="Coaching Scheduled",$AD161=""),"Add follow-up date","OK"))))))))))</f>
        <v/>
      </c>
      <c r="AC161" s="30" t="n"/>
      <c r="AD161" s="58" t="n"/>
    </row>
    <row r="162">
      <c r="A162" s="53" t="n"/>
      <c r="B162" s="26" t="n"/>
      <c r="C162" s="27">
        <f>IF(OR($A162="",$B162=""),"",IFERROR(VLOOKUP($B162,'Settings'!$D$4:$E$103,2,FALSE),"Driver ID not found"))</f>
        <v/>
      </c>
      <c r="D162" s="26" t="n"/>
      <c r="E162" s="28" t="n"/>
      <c r="F162" s="54" t="n"/>
      <c r="G162" s="28" t="n"/>
      <c r="H162" s="28" t="n"/>
      <c r="I162" s="28" t="n"/>
      <c r="J162" s="28" t="n"/>
      <c r="K162" s="28" t="n"/>
      <c r="L162" s="28" t="n"/>
      <c r="M162" s="28" t="n"/>
      <c r="N162" s="28" t="n"/>
      <c r="O162" s="30" t="n"/>
      <c r="P162" s="55">
        <f>IF(OR($A162="",$B162=""),"",IFERROR($E162/$F162,0))</f>
        <v/>
      </c>
      <c r="Q162" s="56">
        <f>IF(OR($A162="",$B162=""),"",IFERROR($H162/$G162,0))</f>
        <v/>
      </c>
      <c r="R162" s="56">
        <f>IF(OR($A162="",$B162=""),"",IFERROR($J162/$I162,0))</f>
        <v/>
      </c>
      <c r="S162" s="55">
        <f>IF(OR($A162="",$B162=""),"",IFERROR(($K162+$L162)/$E162*1000,0))</f>
        <v/>
      </c>
      <c r="T162" s="55">
        <f>IF(OR($A162="",$B162=""),"",MAX(0,MIN(100,100-($S162*'Settings'!$B$13)-($M162*'Settings'!$B$14))))</f>
        <v/>
      </c>
      <c r="U162" s="55">
        <f>IF(OR($A162="",$B162=""),"",MAX(0,MIN(100,IFERROR($Q162/'Settings'!$B$10*100,0))))</f>
        <v/>
      </c>
      <c r="V162" s="55">
        <f>IF(OR($A162="",$B162=""),"",MAX(0,MIN(100,IFERROR($P162/'Settings'!$B$11*100,0))))</f>
        <v/>
      </c>
      <c r="W162" s="55">
        <f>IF(OR($A162="",$B162=""),"",MAX(0,MIN(100,IFERROR($R162/'Settings'!$B$12*100,0))))</f>
        <v/>
      </c>
      <c r="X162" s="55">
        <f>IF(OR($A162="",$B162=""),"",MAX(0,MIN(100,100-($N162*'Settings'!$B$15))))</f>
        <v/>
      </c>
      <c r="Y162" s="55">
        <f>IF(OR($A162="",$B162=""),"",($T162*'Settings'!$B$4)+($U162*'Settings'!$B$5)+($V162*'Settings'!$B$6)+($W162*'Settings'!$B$7)+($X162*'Settings'!$B$8))</f>
        <v/>
      </c>
      <c r="Z162" s="19">
        <f>IF($Y162="","",IF($Y162&gt;='Settings'!$B$17,"Excellent",IF($Y162&gt;='Settings'!$B$18,"Good",IF($Y162&gt;='Settings'!$B$19,"Needs Improvement","Poor"))))</f>
        <v/>
      </c>
      <c r="AA162" s="57">
        <f>IF($Z162="","",IF($Z162="Excellent",'Settings'!$B$21,IF($Z162="Good",'Settings'!$B$22,0)))</f>
        <v/>
      </c>
      <c r="AB162" s="34">
        <f>IF(COUNTA($A162:$B162,$D162:$O162,$AC162:$AD162)=0,"",IF(OR($A162="",$B162=""),"Missing period/driver",IF($C162="Driver ID not found","Invalid driver ID",IF(COUNTIFS($A$5:$A$1000,$A162,$B$5:$B$1000,$B162)&gt;1,"Duplicate driver/period",IF(OR($E162&lt;=0,$F162&lt;=0,$G162&lt;=0,$I162&lt;=0),"Check required activity",IF($H162&gt;$G162,"On-time stops exceed total",IF($J162&gt;$I162,"Completed inspections exceed required",IF(OR($H162&lt;0,$J162&lt;0,$K162&lt;0,$L162&lt;0,$M162&lt;0,$N162&lt;0),"Negative count",IF($AC162="","Select review status",IF(AND($AC162="Coaching Scheduled",$AD162=""),"Add follow-up date","OK"))))))))))</f>
        <v/>
      </c>
      <c r="AC162" s="30" t="n"/>
      <c r="AD162" s="58" t="n"/>
    </row>
    <row r="163">
      <c r="A163" s="53" t="n"/>
      <c r="B163" s="26" t="n"/>
      <c r="C163" s="27">
        <f>IF(OR($A163="",$B163=""),"",IFERROR(VLOOKUP($B163,'Settings'!$D$4:$E$103,2,FALSE),"Driver ID not found"))</f>
        <v/>
      </c>
      <c r="D163" s="26" t="n"/>
      <c r="E163" s="28" t="n"/>
      <c r="F163" s="54" t="n"/>
      <c r="G163" s="28" t="n"/>
      <c r="H163" s="28" t="n"/>
      <c r="I163" s="28" t="n"/>
      <c r="J163" s="28" t="n"/>
      <c r="K163" s="28" t="n"/>
      <c r="L163" s="28" t="n"/>
      <c r="M163" s="28" t="n"/>
      <c r="N163" s="28" t="n"/>
      <c r="O163" s="30" t="n"/>
      <c r="P163" s="55">
        <f>IF(OR($A163="",$B163=""),"",IFERROR($E163/$F163,0))</f>
        <v/>
      </c>
      <c r="Q163" s="56">
        <f>IF(OR($A163="",$B163=""),"",IFERROR($H163/$G163,0))</f>
        <v/>
      </c>
      <c r="R163" s="56">
        <f>IF(OR($A163="",$B163=""),"",IFERROR($J163/$I163,0))</f>
        <v/>
      </c>
      <c r="S163" s="55">
        <f>IF(OR($A163="",$B163=""),"",IFERROR(($K163+$L163)/$E163*1000,0))</f>
        <v/>
      </c>
      <c r="T163" s="55">
        <f>IF(OR($A163="",$B163=""),"",MAX(0,MIN(100,100-($S163*'Settings'!$B$13)-($M163*'Settings'!$B$14))))</f>
        <v/>
      </c>
      <c r="U163" s="55">
        <f>IF(OR($A163="",$B163=""),"",MAX(0,MIN(100,IFERROR($Q163/'Settings'!$B$10*100,0))))</f>
        <v/>
      </c>
      <c r="V163" s="55">
        <f>IF(OR($A163="",$B163=""),"",MAX(0,MIN(100,IFERROR($P163/'Settings'!$B$11*100,0))))</f>
        <v/>
      </c>
      <c r="W163" s="55">
        <f>IF(OR($A163="",$B163=""),"",MAX(0,MIN(100,IFERROR($R163/'Settings'!$B$12*100,0))))</f>
        <v/>
      </c>
      <c r="X163" s="55">
        <f>IF(OR($A163="",$B163=""),"",MAX(0,MIN(100,100-($N163*'Settings'!$B$15))))</f>
        <v/>
      </c>
      <c r="Y163" s="55">
        <f>IF(OR($A163="",$B163=""),"",($T163*'Settings'!$B$4)+($U163*'Settings'!$B$5)+($V163*'Settings'!$B$6)+($W163*'Settings'!$B$7)+($X163*'Settings'!$B$8))</f>
        <v/>
      </c>
      <c r="Z163" s="19">
        <f>IF($Y163="","",IF($Y163&gt;='Settings'!$B$17,"Excellent",IF($Y163&gt;='Settings'!$B$18,"Good",IF($Y163&gt;='Settings'!$B$19,"Needs Improvement","Poor"))))</f>
        <v/>
      </c>
      <c r="AA163" s="57">
        <f>IF($Z163="","",IF($Z163="Excellent",'Settings'!$B$21,IF($Z163="Good",'Settings'!$B$22,0)))</f>
        <v/>
      </c>
      <c r="AB163" s="34">
        <f>IF(COUNTA($A163:$B163,$D163:$O163,$AC163:$AD163)=0,"",IF(OR($A163="",$B163=""),"Missing period/driver",IF($C163="Driver ID not found","Invalid driver ID",IF(COUNTIFS($A$5:$A$1000,$A163,$B$5:$B$1000,$B163)&gt;1,"Duplicate driver/period",IF(OR($E163&lt;=0,$F163&lt;=0,$G163&lt;=0,$I163&lt;=0),"Check required activity",IF($H163&gt;$G163,"On-time stops exceed total",IF($J163&gt;$I163,"Completed inspections exceed required",IF(OR($H163&lt;0,$J163&lt;0,$K163&lt;0,$L163&lt;0,$M163&lt;0,$N163&lt;0),"Negative count",IF($AC163="","Select review status",IF(AND($AC163="Coaching Scheduled",$AD163=""),"Add follow-up date","OK"))))))))))</f>
        <v/>
      </c>
      <c r="AC163" s="30" t="n"/>
      <c r="AD163" s="58" t="n"/>
    </row>
    <row r="164">
      <c r="A164" s="53" t="n"/>
      <c r="B164" s="26" t="n"/>
      <c r="C164" s="27">
        <f>IF(OR($A164="",$B164=""),"",IFERROR(VLOOKUP($B164,'Settings'!$D$4:$E$103,2,FALSE),"Driver ID not found"))</f>
        <v/>
      </c>
      <c r="D164" s="26" t="n"/>
      <c r="E164" s="28" t="n"/>
      <c r="F164" s="54" t="n"/>
      <c r="G164" s="28" t="n"/>
      <c r="H164" s="28" t="n"/>
      <c r="I164" s="28" t="n"/>
      <c r="J164" s="28" t="n"/>
      <c r="K164" s="28" t="n"/>
      <c r="L164" s="28" t="n"/>
      <c r="M164" s="28" t="n"/>
      <c r="N164" s="28" t="n"/>
      <c r="O164" s="30" t="n"/>
      <c r="P164" s="55">
        <f>IF(OR($A164="",$B164=""),"",IFERROR($E164/$F164,0))</f>
        <v/>
      </c>
      <c r="Q164" s="56">
        <f>IF(OR($A164="",$B164=""),"",IFERROR($H164/$G164,0))</f>
        <v/>
      </c>
      <c r="R164" s="56">
        <f>IF(OR($A164="",$B164=""),"",IFERROR($J164/$I164,0))</f>
        <v/>
      </c>
      <c r="S164" s="55">
        <f>IF(OR($A164="",$B164=""),"",IFERROR(($K164+$L164)/$E164*1000,0))</f>
        <v/>
      </c>
      <c r="T164" s="55">
        <f>IF(OR($A164="",$B164=""),"",MAX(0,MIN(100,100-($S164*'Settings'!$B$13)-($M164*'Settings'!$B$14))))</f>
        <v/>
      </c>
      <c r="U164" s="55">
        <f>IF(OR($A164="",$B164=""),"",MAX(0,MIN(100,IFERROR($Q164/'Settings'!$B$10*100,0))))</f>
        <v/>
      </c>
      <c r="V164" s="55">
        <f>IF(OR($A164="",$B164=""),"",MAX(0,MIN(100,IFERROR($P164/'Settings'!$B$11*100,0))))</f>
        <v/>
      </c>
      <c r="W164" s="55">
        <f>IF(OR($A164="",$B164=""),"",MAX(0,MIN(100,IFERROR($R164/'Settings'!$B$12*100,0))))</f>
        <v/>
      </c>
      <c r="X164" s="55">
        <f>IF(OR($A164="",$B164=""),"",MAX(0,MIN(100,100-($N164*'Settings'!$B$15))))</f>
        <v/>
      </c>
      <c r="Y164" s="55">
        <f>IF(OR($A164="",$B164=""),"",($T164*'Settings'!$B$4)+($U164*'Settings'!$B$5)+($V164*'Settings'!$B$6)+($W164*'Settings'!$B$7)+($X164*'Settings'!$B$8))</f>
        <v/>
      </c>
      <c r="Z164" s="19">
        <f>IF($Y164="","",IF($Y164&gt;='Settings'!$B$17,"Excellent",IF($Y164&gt;='Settings'!$B$18,"Good",IF($Y164&gt;='Settings'!$B$19,"Needs Improvement","Poor"))))</f>
        <v/>
      </c>
      <c r="AA164" s="57">
        <f>IF($Z164="","",IF($Z164="Excellent",'Settings'!$B$21,IF($Z164="Good",'Settings'!$B$22,0)))</f>
        <v/>
      </c>
      <c r="AB164" s="34">
        <f>IF(COUNTA($A164:$B164,$D164:$O164,$AC164:$AD164)=0,"",IF(OR($A164="",$B164=""),"Missing period/driver",IF($C164="Driver ID not found","Invalid driver ID",IF(COUNTIFS($A$5:$A$1000,$A164,$B$5:$B$1000,$B164)&gt;1,"Duplicate driver/period",IF(OR($E164&lt;=0,$F164&lt;=0,$G164&lt;=0,$I164&lt;=0),"Check required activity",IF($H164&gt;$G164,"On-time stops exceed total",IF($J164&gt;$I164,"Completed inspections exceed required",IF(OR($H164&lt;0,$J164&lt;0,$K164&lt;0,$L164&lt;0,$M164&lt;0,$N164&lt;0),"Negative count",IF($AC164="","Select review status",IF(AND($AC164="Coaching Scheduled",$AD164=""),"Add follow-up date","OK"))))))))))</f>
        <v/>
      </c>
      <c r="AC164" s="30" t="n"/>
      <c r="AD164" s="58" t="n"/>
    </row>
    <row r="165">
      <c r="A165" s="53" t="n"/>
      <c r="B165" s="26" t="n"/>
      <c r="C165" s="27">
        <f>IF(OR($A165="",$B165=""),"",IFERROR(VLOOKUP($B165,'Settings'!$D$4:$E$103,2,FALSE),"Driver ID not found"))</f>
        <v/>
      </c>
      <c r="D165" s="26" t="n"/>
      <c r="E165" s="28" t="n"/>
      <c r="F165" s="54" t="n"/>
      <c r="G165" s="28" t="n"/>
      <c r="H165" s="28" t="n"/>
      <c r="I165" s="28" t="n"/>
      <c r="J165" s="28" t="n"/>
      <c r="K165" s="28" t="n"/>
      <c r="L165" s="28" t="n"/>
      <c r="M165" s="28" t="n"/>
      <c r="N165" s="28" t="n"/>
      <c r="O165" s="30" t="n"/>
      <c r="P165" s="55">
        <f>IF(OR($A165="",$B165=""),"",IFERROR($E165/$F165,0))</f>
        <v/>
      </c>
      <c r="Q165" s="56">
        <f>IF(OR($A165="",$B165=""),"",IFERROR($H165/$G165,0))</f>
        <v/>
      </c>
      <c r="R165" s="56">
        <f>IF(OR($A165="",$B165=""),"",IFERROR($J165/$I165,0))</f>
        <v/>
      </c>
      <c r="S165" s="55">
        <f>IF(OR($A165="",$B165=""),"",IFERROR(($K165+$L165)/$E165*1000,0))</f>
        <v/>
      </c>
      <c r="T165" s="55">
        <f>IF(OR($A165="",$B165=""),"",MAX(0,MIN(100,100-($S165*'Settings'!$B$13)-($M165*'Settings'!$B$14))))</f>
        <v/>
      </c>
      <c r="U165" s="55">
        <f>IF(OR($A165="",$B165=""),"",MAX(0,MIN(100,IFERROR($Q165/'Settings'!$B$10*100,0))))</f>
        <v/>
      </c>
      <c r="V165" s="55">
        <f>IF(OR($A165="",$B165=""),"",MAX(0,MIN(100,IFERROR($P165/'Settings'!$B$11*100,0))))</f>
        <v/>
      </c>
      <c r="W165" s="55">
        <f>IF(OR($A165="",$B165=""),"",MAX(0,MIN(100,IFERROR($R165/'Settings'!$B$12*100,0))))</f>
        <v/>
      </c>
      <c r="X165" s="55">
        <f>IF(OR($A165="",$B165=""),"",MAX(0,MIN(100,100-($N165*'Settings'!$B$15))))</f>
        <v/>
      </c>
      <c r="Y165" s="55">
        <f>IF(OR($A165="",$B165=""),"",($T165*'Settings'!$B$4)+($U165*'Settings'!$B$5)+($V165*'Settings'!$B$6)+($W165*'Settings'!$B$7)+($X165*'Settings'!$B$8))</f>
        <v/>
      </c>
      <c r="Z165" s="19">
        <f>IF($Y165="","",IF($Y165&gt;='Settings'!$B$17,"Excellent",IF($Y165&gt;='Settings'!$B$18,"Good",IF($Y165&gt;='Settings'!$B$19,"Needs Improvement","Poor"))))</f>
        <v/>
      </c>
      <c r="AA165" s="57">
        <f>IF($Z165="","",IF($Z165="Excellent",'Settings'!$B$21,IF($Z165="Good",'Settings'!$B$22,0)))</f>
        <v/>
      </c>
      <c r="AB165" s="34">
        <f>IF(COUNTA($A165:$B165,$D165:$O165,$AC165:$AD165)=0,"",IF(OR($A165="",$B165=""),"Missing period/driver",IF($C165="Driver ID not found","Invalid driver ID",IF(COUNTIFS($A$5:$A$1000,$A165,$B$5:$B$1000,$B165)&gt;1,"Duplicate driver/period",IF(OR($E165&lt;=0,$F165&lt;=0,$G165&lt;=0,$I165&lt;=0),"Check required activity",IF($H165&gt;$G165,"On-time stops exceed total",IF($J165&gt;$I165,"Completed inspections exceed required",IF(OR($H165&lt;0,$J165&lt;0,$K165&lt;0,$L165&lt;0,$M165&lt;0,$N165&lt;0),"Negative count",IF($AC165="","Select review status",IF(AND($AC165="Coaching Scheduled",$AD165=""),"Add follow-up date","OK"))))))))))</f>
        <v/>
      </c>
      <c r="AC165" s="30" t="n"/>
      <c r="AD165" s="58" t="n"/>
    </row>
    <row r="166">
      <c r="A166" s="53" t="n"/>
      <c r="B166" s="26" t="n"/>
      <c r="C166" s="27">
        <f>IF(OR($A166="",$B166=""),"",IFERROR(VLOOKUP($B166,'Settings'!$D$4:$E$103,2,FALSE),"Driver ID not found"))</f>
        <v/>
      </c>
      <c r="D166" s="26" t="n"/>
      <c r="E166" s="28" t="n"/>
      <c r="F166" s="54" t="n"/>
      <c r="G166" s="28" t="n"/>
      <c r="H166" s="28" t="n"/>
      <c r="I166" s="28" t="n"/>
      <c r="J166" s="28" t="n"/>
      <c r="K166" s="28" t="n"/>
      <c r="L166" s="28" t="n"/>
      <c r="M166" s="28" t="n"/>
      <c r="N166" s="28" t="n"/>
      <c r="O166" s="30" t="n"/>
      <c r="P166" s="55">
        <f>IF(OR($A166="",$B166=""),"",IFERROR($E166/$F166,0))</f>
        <v/>
      </c>
      <c r="Q166" s="56">
        <f>IF(OR($A166="",$B166=""),"",IFERROR($H166/$G166,0))</f>
        <v/>
      </c>
      <c r="R166" s="56">
        <f>IF(OR($A166="",$B166=""),"",IFERROR($J166/$I166,0))</f>
        <v/>
      </c>
      <c r="S166" s="55">
        <f>IF(OR($A166="",$B166=""),"",IFERROR(($K166+$L166)/$E166*1000,0))</f>
        <v/>
      </c>
      <c r="T166" s="55">
        <f>IF(OR($A166="",$B166=""),"",MAX(0,MIN(100,100-($S166*'Settings'!$B$13)-($M166*'Settings'!$B$14))))</f>
        <v/>
      </c>
      <c r="U166" s="55">
        <f>IF(OR($A166="",$B166=""),"",MAX(0,MIN(100,IFERROR($Q166/'Settings'!$B$10*100,0))))</f>
        <v/>
      </c>
      <c r="V166" s="55">
        <f>IF(OR($A166="",$B166=""),"",MAX(0,MIN(100,IFERROR($P166/'Settings'!$B$11*100,0))))</f>
        <v/>
      </c>
      <c r="W166" s="55">
        <f>IF(OR($A166="",$B166=""),"",MAX(0,MIN(100,IFERROR($R166/'Settings'!$B$12*100,0))))</f>
        <v/>
      </c>
      <c r="X166" s="55">
        <f>IF(OR($A166="",$B166=""),"",MAX(0,MIN(100,100-($N166*'Settings'!$B$15))))</f>
        <v/>
      </c>
      <c r="Y166" s="55">
        <f>IF(OR($A166="",$B166=""),"",($T166*'Settings'!$B$4)+($U166*'Settings'!$B$5)+($V166*'Settings'!$B$6)+($W166*'Settings'!$B$7)+($X166*'Settings'!$B$8))</f>
        <v/>
      </c>
      <c r="Z166" s="19">
        <f>IF($Y166="","",IF($Y166&gt;='Settings'!$B$17,"Excellent",IF($Y166&gt;='Settings'!$B$18,"Good",IF($Y166&gt;='Settings'!$B$19,"Needs Improvement","Poor"))))</f>
        <v/>
      </c>
      <c r="AA166" s="57">
        <f>IF($Z166="","",IF($Z166="Excellent",'Settings'!$B$21,IF($Z166="Good",'Settings'!$B$22,0)))</f>
        <v/>
      </c>
      <c r="AB166" s="34">
        <f>IF(COUNTA($A166:$B166,$D166:$O166,$AC166:$AD166)=0,"",IF(OR($A166="",$B166=""),"Missing period/driver",IF($C166="Driver ID not found","Invalid driver ID",IF(COUNTIFS($A$5:$A$1000,$A166,$B$5:$B$1000,$B166)&gt;1,"Duplicate driver/period",IF(OR($E166&lt;=0,$F166&lt;=0,$G166&lt;=0,$I166&lt;=0),"Check required activity",IF($H166&gt;$G166,"On-time stops exceed total",IF($J166&gt;$I166,"Completed inspections exceed required",IF(OR($H166&lt;0,$J166&lt;0,$K166&lt;0,$L166&lt;0,$M166&lt;0,$N166&lt;0),"Negative count",IF($AC166="","Select review status",IF(AND($AC166="Coaching Scheduled",$AD166=""),"Add follow-up date","OK"))))))))))</f>
        <v/>
      </c>
      <c r="AC166" s="30" t="n"/>
      <c r="AD166" s="58" t="n"/>
    </row>
    <row r="167">
      <c r="A167" s="53" t="n"/>
      <c r="B167" s="26" t="n"/>
      <c r="C167" s="27">
        <f>IF(OR($A167="",$B167=""),"",IFERROR(VLOOKUP($B167,'Settings'!$D$4:$E$103,2,FALSE),"Driver ID not found"))</f>
        <v/>
      </c>
      <c r="D167" s="26" t="n"/>
      <c r="E167" s="28" t="n"/>
      <c r="F167" s="54" t="n"/>
      <c r="G167" s="28" t="n"/>
      <c r="H167" s="28" t="n"/>
      <c r="I167" s="28" t="n"/>
      <c r="J167" s="28" t="n"/>
      <c r="K167" s="28" t="n"/>
      <c r="L167" s="28" t="n"/>
      <c r="M167" s="28" t="n"/>
      <c r="N167" s="28" t="n"/>
      <c r="O167" s="30" t="n"/>
      <c r="P167" s="55">
        <f>IF(OR($A167="",$B167=""),"",IFERROR($E167/$F167,0))</f>
        <v/>
      </c>
      <c r="Q167" s="56">
        <f>IF(OR($A167="",$B167=""),"",IFERROR($H167/$G167,0))</f>
        <v/>
      </c>
      <c r="R167" s="56">
        <f>IF(OR($A167="",$B167=""),"",IFERROR($J167/$I167,0))</f>
        <v/>
      </c>
      <c r="S167" s="55">
        <f>IF(OR($A167="",$B167=""),"",IFERROR(($K167+$L167)/$E167*1000,0))</f>
        <v/>
      </c>
      <c r="T167" s="55">
        <f>IF(OR($A167="",$B167=""),"",MAX(0,MIN(100,100-($S167*'Settings'!$B$13)-($M167*'Settings'!$B$14))))</f>
        <v/>
      </c>
      <c r="U167" s="55">
        <f>IF(OR($A167="",$B167=""),"",MAX(0,MIN(100,IFERROR($Q167/'Settings'!$B$10*100,0))))</f>
        <v/>
      </c>
      <c r="V167" s="55">
        <f>IF(OR($A167="",$B167=""),"",MAX(0,MIN(100,IFERROR($P167/'Settings'!$B$11*100,0))))</f>
        <v/>
      </c>
      <c r="W167" s="55">
        <f>IF(OR($A167="",$B167=""),"",MAX(0,MIN(100,IFERROR($R167/'Settings'!$B$12*100,0))))</f>
        <v/>
      </c>
      <c r="X167" s="55">
        <f>IF(OR($A167="",$B167=""),"",MAX(0,MIN(100,100-($N167*'Settings'!$B$15))))</f>
        <v/>
      </c>
      <c r="Y167" s="55">
        <f>IF(OR($A167="",$B167=""),"",($T167*'Settings'!$B$4)+($U167*'Settings'!$B$5)+($V167*'Settings'!$B$6)+($W167*'Settings'!$B$7)+($X167*'Settings'!$B$8))</f>
        <v/>
      </c>
      <c r="Z167" s="19">
        <f>IF($Y167="","",IF($Y167&gt;='Settings'!$B$17,"Excellent",IF($Y167&gt;='Settings'!$B$18,"Good",IF($Y167&gt;='Settings'!$B$19,"Needs Improvement","Poor"))))</f>
        <v/>
      </c>
      <c r="AA167" s="57">
        <f>IF($Z167="","",IF($Z167="Excellent",'Settings'!$B$21,IF($Z167="Good",'Settings'!$B$22,0)))</f>
        <v/>
      </c>
      <c r="AB167" s="34">
        <f>IF(COUNTA($A167:$B167,$D167:$O167,$AC167:$AD167)=0,"",IF(OR($A167="",$B167=""),"Missing period/driver",IF($C167="Driver ID not found","Invalid driver ID",IF(COUNTIFS($A$5:$A$1000,$A167,$B$5:$B$1000,$B167)&gt;1,"Duplicate driver/period",IF(OR($E167&lt;=0,$F167&lt;=0,$G167&lt;=0,$I167&lt;=0),"Check required activity",IF($H167&gt;$G167,"On-time stops exceed total",IF($J167&gt;$I167,"Completed inspections exceed required",IF(OR($H167&lt;0,$J167&lt;0,$K167&lt;0,$L167&lt;0,$M167&lt;0,$N167&lt;0),"Negative count",IF($AC167="","Select review status",IF(AND($AC167="Coaching Scheduled",$AD167=""),"Add follow-up date","OK"))))))))))</f>
        <v/>
      </c>
      <c r="AC167" s="30" t="n"/>
      <c r="AD167" s="58" t="n"/>
    </row>
    <row r="168">
      <c r="A168" s="53" t="n"/>
      <c r="B168" s="26" t="n"/>
      <c r="C168" s="27">
        <f>IF(OR($A168="",$B168=""),"",IFERROR(VLOOKUP($B168,'Settings'!$D$4:$E$103,2,FALSE),"Driver ID not found"))</f>
        <v/>
      </c>
      <c r="D168" s="26" t="n"/>
      <c r="E168" s="28" t="n"/>
      <c r="F168" s="54" t="n"/>
      <c r="G168" s="28" t="n"/>
      <c r="H168" s="28" t="n"/>
      <c r="I168" s="28" t="n"/>
      <c r="J168" s="28" t="n"/>
      <c r="K168" s="28" t="n"/>
      <c r="L168" s="28" t="n"/>
      <c r="M168" s="28" t="n"/>
      <c r="N168" s="28" t="n"/>
      <c r="O168" s="30" t="n"/>
      <c r="P168" s="55">
        <f>IF(OR($A168="",$B168=""),"",IFERROR($E168/$F168,0))</f>
        <v/>
      </c>
      <c r="Q168" s="56">
        <f>IF(OR($A168="",$B168=""),"",IFERROR($H168/$G168,0))</f>
        <v/>
      </c>
      <c r="R168" s="56">
        <f>IF(OR($A168="",$B168=""),"",IFERROR($J168/$I168,0))</f>
        <v/>
      </c>
      <c r="S168" s="55">
        <f>IF(OR($A168="",$B168=""),"",IFERROR(($K168+$L168)/$E168*1000,0))</f>
        <v/>
      </c>
      <c r="T168" s="55">
        <f>IF(OR($A168="",$B168=""),"",MAX(0,MIN(100,100-($S168*'Settings'!$B$13)-($M168*'Settings'!$B$14))))</f>
        <v/>
      </c>
      <c r="U168" s="55">
        <f>IF(OR($A168="",$B168=""),"",MAX(0,MIN(100,IFERROR($Q168/'Settings'!$B$10*100,0))))</f>
        <v/>
      </c>
      <c r="V168" s="55">
        <f>IF(OR($A168="",$B168=""),"",MAX(0,MIN(100,IFERROR($P168/'Settings'!$B$11*100,0))))</f>
        <v/>
      </c>
      <c r="W168" s="55">
        <f>IF(OR($A168="",$B168=""),"",MAX(0,MIN(100,IFERROR($R168/'Settings'!$B$12*100,0))))</f>
        <v/>
      </c>
      <c r="X168" s="55">
        <f>IF(OR($A168="",$B168=""),"",MAX(0,MIN(100,100-($N168*'Settings'!$B$15))))</f>
        <v/>
      </c>
      <c r="Y168" s="55">
        <f>IF(OR($A168="",$B168=""),"",($T168*'Settings'!$B$4)+($U168*'Settings'!$B$5)+($V168*'Settings'!$B$6)+($W168*'Settings'!$B$7)+($X168*'Settings'!$B$8))</f>
        <v/>
      </c>
      <c r="Z168" s="19">
        <f>IF($Y168="","",IF($Y168&gt;='Settings'!$B$17,"Excellent",IF($Y168&gt;='Settings'!$B$18,"Good",IF($Y168&gt;='Settings'!$B$19,"Needs Improvement","Poor"))))</f>
        <v/>
      </c>
      <c r="AA168" s="57">
        <f>IF($Z168="","",IF($Z168="Excellent",'Settings'!$B$21,IF($Z168="Good",'Settings'!$B$22,0)))</f>
        <v/>
      </c>
      <c r="AB168" s="34">
        <f>IF(COUNTA($A168:$B168,$D168:$O168,$AC168:$AD168)=0,"",IF(OR($A168="",$B168=""),"Missing period/driver",IF($C168="Driver ID not found","Invalid driver ID",IF(COUNTIFS($A$5:$A$1000,$A168,$B$5:$B$1000,$B168)&gt;1,"Duplicate driver/period",IF(OR($E168&lt;=0,$F168&lt;=0,$G168&lt;=0,$I168&lt;=0),"Check required activity",IF($H168&gt;$G168,"On-time stops exceed total",IF($J168&gt;$I168,"Completed inspections exceed required",IF(OR($H168&lt;0,$J168&lt;0,$K168&lt;0,$L168&lt;0,$M168&lt;0,$N168&lt;0),"Negative count",IF($AC168="","Select review status",IF(AND($AC168="Coaching Scheduled",$AD168=""),"Add follow-up date","OK"))))))))))</f>
        <v/>
      </c>
      <c r="AC168" s="30" t="n"/>
      <c r="AD168" s="58" t="n"/>
    </row>
    <row r="169">
      <c r="A169" s="53" t="n"/>
      <c r="B169" s="26" t="n"/>
      <c r="C169" s="27">
        <f>IF(OR($A169="",$B169=""),"",IFERROR(VLOOKUP($B169,'Settings'!$D$4:$E$103,2,FALSE),"Driver ID not found"))</f>
        <v/>
      </c>
      <c r="D169" s="26" t="n"/>
      <c r="E169" s="28" t="n"/>
      <c r="F169" s="54" t="n"/>
      <c r="G169" s="28" t="n"/>
      <c r="H169" s="28" t="n"/>
      <c r="I169" s="28" t="n"/>
      <c r="J169" s="28" t="n"/>
      <c r="K169" s="28" t="n"/>
      <c r="L169" s="28" t="n"/>
      <c r="M169" s="28" t="n"/>
      <c r="N169" s="28" t="n"/>
      <c r="O169" s="30" t="n"/>
      <c r="P169" s="55">
        <f>IF(OR($A169="",$B169=""),"",IFERROR($E169/$F169,0))</f>
        <v/>
      </c>
      <c r="Q169" s="56">
        <f>IF(OR($A169="",$B169=""),"",IFERROR($H169/$G169,0))</f>
        <v/>
      </c>
      <c r="R169" s="56">
        <f>IF(OR($A169="",$B169=""),"",IFERROR($J169/$I169,0))</f>
        <v/>
      </c>
      <c r="S169" s="55">
        <f>IF(OR($A169="",$B169=""),"",IFERROR(($K169+$L169)/$E169*1000,0))</f>
        <v/>
      </c>
      <c r="T169" s="55">
        <f>IF(OR($A169="",$B169=""),"",MAX(0,MIN(100,100-($S169*'Settings'!$B$13)-($M169*'Settings'!$B$14))))</f>
        <v/>
      </c>
      <c r="U169" s="55">
        <f>IF(OR($A169="",$B169=""),"",MAX(0,MIN(100,IFERROR($Q169/'Settings'!$B$10*100,0))))</f>
        <v/>
      </c>
      <c r="V169" s="55">
        <f>IF(OR($A169="",$B169=""),"",MAX(0,MIN(100,IFERROR($P169/'Settings'!$B$11*100,0))))</f>
        <v/>
      </c>
      <c r="W169" s="55">
        <f>IF(OR($A169="",$B169=""),"",MAX(0,MIN(100,IFERROR($R169/'Settings'!$B$12*100,0))))</f>
        <v/>
      </c>
      <c r="X169" s="55">
        <f>IF(OR($A169="",$B169=""),"",MAX(0,MIN(100,100-($N169*'Settings'!$B$15))))</f>
        <v/>
      </c>
      <c r="Y169" s="55">
        <f>IF(OR($A169="",$B169=""),"",($T169*'Settings'!$B$4)+($U169*'Settings'!$B$5)+($V169*'Settings'!$B$6)+($W169*'Settings'!$B$7)+($X169*'Settings'!$B$8))</f>
        <v/>
      </c>
      <c r="Z169" s="19">
        <f>IF($Y169="","",IF($Y169&gt;='Settings'!$B$17,"Excellent",IF($Y169&gt;='Settings'!$B$18,"Good",IF($Y169&gt;='Settings'!$B$19,"Needs Improvement","Poor"))))</f>
        <v/>
      </c>
      <c r="AA169" s="57">
        <f>IF($Z169="","",IF($Z169="Excellent",'Settings'!$B$21,IF($Z169="Good",'Settings'!$B$22,0)))</f>
        <v/>
      </c>
      <c r="AB169" s="34">
        <f>IF(COUNTA($A169:$B169,$D169:$O169,$AC169:$AD169)=0,"",IF(OR($A169="",$B169=""),"Missing period/driver",IF($C169="Driver ID not found","Invalid driver ID",IF(COUNTIFS($A$5:$A$1000,$A169,$B$5:$B$1000,$B169)&gt;1,"Duplicate driver/period",IF(OR($E169&lt;=0,$F169&lt;=0,$G169&lt;=0,$I169&lt;=0),"Check required activity",IF($H169&gt;$G169,"On-time stops exceed total",IF($J169&gt;$I169,"Completed inspections exceed required",IF(OR($H169&lt;0,$J169&lt;0,$K169&lt;0,$L169&lt;0,$M169&lt;0,$N169&lt;0),"Negative count",IF($AC169="","Select review status",IF(AND($AC169="Coaching Scheduled",$AD169=""),"Add follow-up date","OK"))))))))))</f>
        <v/>
      </c>
      <c r="AC169" s="30" t="n"/>
      <c r="AD169" s="58" t="n"/>
    </row>
    <row r="170">
      <c r="A170" s="53" t="n"/>
      <c r="B170" s="26" t="n"/>
      <c r="C170" s="27">
        <f>IF(OR($A170="",$B170=""),"",IFERROR(VLOOKUP($B170,'Settings'!$D$4:$E$103,2,FALSE),"Driver ID not found"))</f>
        <v/>
      </c>
      <c r="D170" s="26" t="n"/>
      <c r="E170" s="28" t="n"/>
      <c r="F170" s="54" t="n"/>
      <c r="G170" s="28" t="n"/>
      <c r="H170" s="28" t="n"/>
      <c r="I170" s="28" t="n"/>
      <c r="J170" s="28" t="n"/>
      <c r="K170" s="28" t="n"/>
      <c r="L170" s="28" t="n"/>
      <c r="M170" s="28" t="n"/>
      <c r="N170" s="28" t="n"/>
      <c r="O170" s="30" t="n"/>
      <c r="P170" s="55">
        <f>IF(OR($A170="",$B170=""),"",IFERROR($E170/$F170,0))</f>
        <v/>
      </c>
      <c r="Q170" s="56">
        <f>IF(OR($A170="",$B170=""),"",IFERROR($H170/$G170,0))</f>
        <v/>
      </c>
      <c r="R170" s="56">
        <f>IF(OR($A170="",$B170=""),"",IFERROR($J170/$I170,0))</f>
        <v/>
      </c>
      <c r="S170" s="55">
        <f>IF(OR($A170="",$B170=""),"",IFERROR(($K170+$L170)/$E170*1000,0))</f>
        <v/>
      </c>
      <c r="T170" s="55">
        <f>IF(OR($A170="",$B170=""),"",MAX(0,MIN(100,100-($S170*'Settings'!$B$13)-($M170*'Settings'!$B$14))))</f>
        <v/>
      </c>
      <c r="U170" s="55">
        <f>IF(OR($A170="",$B170=""),"",MAX(0,MIN(100,IFERROR($Q170/'Settings'!$B$10*100,0))))</f>
        <v/>
      </c>
      <c r="V170" s="55">
        <f>IF(OR($A170="",$B170=""),"",MAX(0,MIN(100,IFERROR($P170/'Settings'!$B$11*100,0))))</f>
        <v/>
      </c>
      <c r="W170" s="55">
        <f>IF(OR($A170="",$B170=""),"",MAX(0,MIN(100,IFERROR($R170/'Settings'!$B$12*100,0))))</f>
        <v/>
      </c>
      <c r="X170" s="55">
        <f>IF(OR($A170="",$B170=""),"",MAX(0,MIN(100,100-($N170*'Settings'!$B$15))))</f>
        <v/>
      </c>
      <c r="Y170" s="55">
        <f>IF(OR($A170="",$B170=""),"",($T170*'Settings'!$B$4)+($U170*'Settings'!$B$5)+($V170*'Settings'!$B$6)+($W170*'Settings'!$B$7)+($X170*'Settings'!$B$8))</f>
        <v/>
      </c>
      <c r="Z170" s="19">
        <f>IF($Y170="","",IF($Y170&gt;='Settings'!$B$17,"Excellent",IF($Y170&gt;='Settings'!$B$18,"Good",IF($Y170&gt;='Settings'!$B$19,"Needs Improvement","Poor"))))</f>
        <v/>
      </c>
      <c r="AA170" s="57">
        <f>IF($Z170="","",IF($Z170="Excellent",'Settings'!$B$21,IF($Z170="Good",'Settings'!$B$22,0)))</f>
        <v/>
      </c>
      <c r="AB170" s="34">
        <f>IF(COUNTA($A170:$B170,$D170:$O170,$AC170:$AD170)=0,"",IF(OR($A170="",$B170=""),"Missing period/driver",IF($C170="Driver ID not found","Invalid driver ID",IF(COUNTIFS($A$5:$A$1000,$A170,$B$5:$B$1000,$B170)&gt;1,"Duplicate driver/period",IF(OR($E170&lt;=0,$F170&lt;=0,$G170&lt;=0,$I170&lt;=0),"Check required activity",IF($H170&gt;$G170,"On-time stops exceed total",IF($J170&gt;$I170,"Completed inspections exceed required",IF(OR($H170&lt;0,$J170&lt;0,$K170&lt;0,$L170&lt;0,$M170&lt;0,$N170&lt;0),"Negative count",IF($AC170="","Select review status",IF(AND($AC170="Coaching Scheduled",$AD170=""),"Add follow-up date","OK"))))))))))</f>
        <v/>
      </c>
      <c r="AC170" s="30" t="n"/>
      <c r="AD170" s="58" t="n"/>
    </row>
    <row r="171">
      <c r="A171" s="53" t="n"/>
      <c r="B171" s="26" t="n"/>
      <c r="C171" s="27">
        <f>IF(OR($A171="",$B171=""),"",IFERROR(VLOOKUP($B171,'Settings'!$D$4:$E$103,2,FALSE),"Driver ID not found"))</f>
        <v/>
      </c>
      <c r="D171" s="26" t="n"/>
      <c r="E171" s="28" t="n"/>
      <c r="F171" s="54" t="n"/>
      <c r="G171" s="28" t="n"/>
      <c r="H171" s="28" t="n"/>
      <c r="I171" s="28" t="n"/>
      <c r="J171" s="28" t="n"/>
      <c r="K171" s="28" t="n"/>
      <c r="L171" s="28" t="n"/>
      <c r="M171" s="28" t="n"/>
      <c r="N171" s="28" t="n"/>
      <c r="O171" s="30" t="n"/>
      <c r="P171" s="55">
        <f>IF(OR($A171="",$B171=""),"",IFERROR($E171/$F171,0))</f>
        <v/>
      </c>
      <c r="Q171" s="56">
        <f>IF(OR($A171="",$B171=""),"",IFERROR($H171/$G171,0))</f>
        <v/>
      </c>
      <c r="R171" s="56">
        <f>IF(OR($A171="",$B171=""),"",IFERROR($J171/$I171,0))</f>
        <v/>
      </c>
      <c r="S171" s="55">
        <f>IF(OR($A171="",$B171=""),"",IFERROR(($K171+$L171)/$E171*1000,0))</f>
        <v/>
      </c>
      <c r="T171" s="55">
        <f>IF(OR($A171="",$B171=""),"",MAX(0,MIN(100,100-($S171*'Settings'!$B$13)-($M171*'Settings'!$B$14))))</f>
        <v/>
      </c>
      <c r="U171" s="55">
        <f>IF(OR($A171="",$B171=""),"",MAX(0,MIN(100,IFERROR($Q171/'Settings'!$B$10*100,0))))</f>
        <v/>
      </c>
      <c r="V171" s="55">
        <f>IF(OR($A171="",$B171=""),"",MAX(0,MIN(100,IFERROR($P171/'Settings'!$B$11*100,0))))</f>
        <v/>
      </c>
      <c r="W171" s="55">
        <f>IF(OR($A171="",$B171=""),"",MAX(0,MIN(100,IFERROR($R171/'Settings'!$B$12*100,0))))</f>
        <v/>
      </c>
      <c r="X171" s="55">
        <f>IF(OR($A171="",$B171=""),"",MAX(0,MIN(100,100-($N171*'Settings'!$B$15))))</f>
        <v/>
      </c>
      <c r="Y171" s="55">
        <f>IF(OR($A171="",$B171=""),"",($T171*'Settings'!$B$4)+($U171*'Settings'!$B$5)+($V171*'Settings'!$B$6)+($W171*'Settings'!$B$7)+($X171*'Settings'!$B$8))</f>
        <v/>
      </c>
      <c r="Z171" s="19">
        <f>IF($Y171="","",IF($Y171&gt;='Settings'!$B$17,"Excellent",IF($Y171&gt;='Settings'!$B$18,"Good",IF($Y171&gt;='Settings'!$B$19,"Needs Improvement","Poor"))))</f>
        <v/>
      </c>
      <c r="AA171" s="57">
        <f>IF($Z171="","",IF($Z171="Excellent",'Settings'!$B$21,IF($Z171="Good",'Settings'!$B$22,0)))</f>
        <v/>
      </c>
      <c r="AB171" s="34">
        <f>IF(COUNTA($A171:$B171,$D171:$O171,$AC171:$AD171)=0,"",IF(OR($A171="",$B171=""),"Missing period/driver",IF($C171="Driver ID not found","Invalid driver ID",IF(COUNTIFS($A$5:$A$1000,$A171,$B$5:$B$1000,$B171)&gt;1,"Duplicate driver/period",IF(OR($E171&lt;=0,$F171&lt;=0,$G171&lt;=0,$I171&lt;=0),"Check required activity",IF($H171&gt;$G171,"On-time stops exceed total",IF($J171&gt;$I171,"Completed inspections exceed required",IF(OR($H171&lt;0,$J171&lt;0,$K171&lt;0,$L171&lt;0,$M171&lt;0,$N171&lt;0),"Negative count",IF($AC171="","Select review status",IF(AND($AC171="Coaching Scheduled",$AD171=""),"Add follow-up date","OK"))))))))))</f>
        <v/>
      </c>
      <c r="AC171" s="30" t="n"/>
      <c r="AD171" s="58" t="n"/>
    </row>
    <row r="172">
      <c r="A172" s="53" t="n"/>
      <c r="B172" s="26" t="n"/>
      <c r="C172" s="27">
        <f>IF(OR($A172="",$B172=""),"",IFERROR(VLOOKUP($B172,'Settings'!$D$4:$E$103,2,FALSE),"Driver ID not found"))</f>
        <v/>
      </c>
      <c r="D172" s="26" t="n"/>
      <c r="E172" s="28" t="n"/>
      <c r="F172" s="54" t="n"/>
      <c r="G172" s="28" t="n"/>
      <c r="H172" s="28" t="n"/>
      <c r="I172" s="28" t="n"/>
      <c r="J172" s="28" t="n"/>
      <c r="K172" s="28" t="n"/>
      <c r="L172" s="28" t="n"/>
      <c r="M172" s="28" t="n"/>
      <c r="N172" s="28" t="n"/>
      <c r="O172" s="30" t="n"/>
      <c r="P172" s="55">
        <f>IF(OR($A172="",$B172=""),"",IFERROR($E172/$F172,0))</f>
        <v/>
      </c>
      <c r="Q172" s="56">
        <f>IF(OR($A172="",$B172=""),"",IFERROR($H172/$G172,0))</f>
        <v/>
      </c>
      <c r="R172" s="56">
        <f>IF(OR($A172="",$B172=""),"",IFERROR($J172/$I172,0))</f>
        <v/>
      </c>
      <c r="S172" s="55">
        <f>IF(OR($A172="",$B172=""),"",IFERROR(($K172+$L172)/$E172*1000,0))</f>
        <v/>
      </c>
      <c r="T172" s="55">
        <f>IF(OR($A172="",$B172=""),"",MAX(0,MIN(100,100-($S172*'Settings'!$B$13)-($M172*'Settings'!$B$14))))</f>
        <v/>
      </c>
      <c r="U172" s="55">
        <f>IF(OR($A172="",$B172=""),"",MAX(0,MIN(100,IFERROR($Q172/'Settings'!$B$10*100,0))))</f>
        <v/>
      </c>
      <c r="V172" s="55">
        <f>IF(OR($A172="",$B172=""),"",MAX(0,MIN(100,IFERROR($P172/'Settings'!$B$11*100,0))))</f>
        <v/>
      </c>
      <c r="W172" s="55">
        <f>IF(OR($A172="",$B172=""),"",MAX(0,MIN(100,IFERROR($R172/'Settings'!$B$12*100,0))))</f>
        <v/>
      </c>
      <c r="X172" s="55">
        <f>IF(OR($A172="",$B172=""),"",MAX(0,MIN(100,100-($N172*'Settings'!$B$15))))</f>
        <v/>
      </c>
      <c r="Y172" s="55">
        <f>IF(OR($A172="",$B172=""),"",($T172*'Settings'!$B$4)+($U172*'Settings'!$B$5)+($V172*'Settings'!$B$6)+($W172*'Settings'!$B$7)+($X172*'Settings'!$B$8))</f>
        <v/>
      </c>
      <c r="Z172" s="19">
        <f>IF($Y172="","",IF($Y172&gt;='Settings'!$B$17,"Excellent",IF($Y172&gt;='Settings'!$B$18,"Good",IF($Y172&gt;='Settings'!$B$19,"Needs Improvement","Poor"))))</f>
        <v/>
      </c>
      <c r="AA172" s="57">
        <f>IF($Z172="","",IF($Z172="Excellent",'Settings'!$B$21,IF($Z172="Good",'Settings'!$B$22,0)))</f>
        <v/>
      </c>
      <c r="AB172" s="34">
        <f>IF(COUNTA($A172:$B172,$D172:$O172,$AC172:$AD172)=0,"",IF(OR($A172="",$B172=""),"Missing period/driver",IF($C172="Driver ID not found","Invalid driver ID",IF(COUNTIFS($A$5:$A$1000,$A172,$B$5:$B$1000,$B172)&gt;1,"Duplicate driver/period",IF(OR($E172&lt;=0,$F172&lt;=0,$G172&lt;=0,$I172&lt;=0),"Check required activity",IF($H172&gt;$G172,"On-time stops exceed total",IF($J172&gt;$I172,"Completed inspections exceed required",IF(OR($H172&lt;0,$J172&lt;0,$K172&lt;0,$L172&lt;0,$M172&lt;0,$N172&lt;0),"Negative count",IF($AC172="","Select review status",IF(AND($AC172="Coaching Scheduled",$AD172=""),"Add follow-up date","OK"))))))))))</f>
        <v/>
      </c>
      <c r="AC172" s="30" t="n"/>
      <c r="AD172" s="58" t="n"/>
    </row>
    <row r="173">
      <c r="A173" s="53" t="n"/>
      <c r="B173" s="26" t="n"/>
      <c r="C173" s="27">
        <f>IF(OR($A173="",$B173=""),"",IFERROR(VLOOKUP($B173,'Settings'!$D$4:$E$103,2,FALSE),"Driver ID not found"))</f>
        <v/>
      </c>
      <c r="D173" s="26" t="n"/>
      <c r="E173" s="28" t="n"/>
      <c r="F173" s="54" t="n"/>
      <c r="G173" s="28" t="n"/>
      <c r="H173" s="28" t="n"/>
      <c r="I173" s="28" t="n"/>
      <c r="J173" s="28" t="n"/>
      <c r="K173" s="28" t="n"/>
      <c r="L173" s="28" t="n"/>
      <c r="M173" s="28" t="n"/>
      <c r="N173" s="28" t="n"/>
      <c r="O173" s="30" t="n"/>
      <c r="P173" s="55">
        <f>IF(OR($A173="",$B173=""),"",IFERROR($E173/$F173,0))</f>
        <v/>
      </c>
      <c r="Q173" s="56">
        <f>IF(OR($A173="",$B173=""),"",IFERROR($H173/$G173,0))</f>
        <v/>
      </c>
      <c r="R173" s="56">
        <f>IF(OR($A173="",$B173=""),"",IFERROR($J173/$I173,0))</f>
        <v/>
      </c>
      <c r="S173" s="55">
        <f>IF(OR($A173="",$B173=""),"",IFERROR(($K173+$L173)/$E173*1000,0))</f>
        <v/>
      </c>
      <c r="T173" s="55">
        <f>IF(OR($A173="",$B173=""),"",MAX(0,MIN(100,100-($S173*'Settings'!$B$13)-($M173*'Settings'!$B$14))))</f>
        <v/>
      </c>
      <c r="U173" s="55">
        <f>IF(OR($A173="",$B173=""),"",MAX(0,MIN(100,IFERROR($Q173/'Settings'!$B$10*100,0))))</f>
        <v/>
      </c>
      <c r="V173" s="55">
        <f>IF(OR($A173="",$B173=""),"",MAX(0,MIN(100,IFERROR($P173/'Settings'!$B$11*100,0))))</f>
        <v/>
      </c>
      <c r="W173" s="55">
        <f>IF(OR($A173="",$B173=""),"",MAX(0,MIN(100,IFERROR($R173/'Settings'!$B$12*100,0))))</f>
        <v/>
      </c>
      <c r="X173" s="55">
        <f>IF(OR($A173="",$B173=""),"",MAX(0,MIN(100,100-($N173*'Settings'!$B$15))))</f>
        <v/>
      </c>
      <c r="Y173" s="55">
        <f>IF(OR($A173="",$B173=""),"",($T173*'Settings'!$B$4)+($U173*'Settings'!$B$5)+($V173*'Settings'!$B$6)+($W173*'Settings'!$B$7)+($X173*'Settings'!$B$8))</f>
        <v/>
      </c>
      <c r="Z173" s="19">
        <f>IF($Y173="","",IF($Y173&gt;='Settings'!$B$17,"Excellent",IF($Y173&gt;='Settings'!$B$18,"Good",IF($Y173&gt;='Settings'!$B$19,"Needs Improvement","Poor"))))</f>
        <v/>
      </c>
      <c r="AA173" s="57">
        <f>IF($Z173="","",IF($Z173="Excellent",'Settings'!$B$21,IF($Z173="Good",'Settings'!$B$22,0)))</f>
        <v/>
      </c>
      <c r="AB173" s="34">
        <f>IF(COUNTA($A173:$B173,$D173:$O173,$AC173:$AD173)=0,"",IF(OR($A173="",$B173=""),"Missing period/driver",IF($C173="Driver ID not found","Invalid driver ID",IF(COUNTIFS($A$5:$A$1000,$A173,$B$5:$B$1000,$B173)&gt;1,"Duplicate driver/period",IF(OR($E173&lt;=0,$F173&lt;=0,$G173&lt;=0,$I173&lt;=0),"Check required activity",IF($H173&gt;$G173,"On-time stops exceed total",IF($J173&gt;$I173,"Completed inspections exceed required",IF(OR($H173&lt;0,$J173&lt;0,$K173&lt;0,$L173&lt;0,$M173&lt;0,$N173&lt;0),"Negative count",IF($AC173="","Select review status",IF(AND($AC173="Coaching Scheduled",$AD173=""),"Add follow-up date","OK"))))))))))</f>
        <v/>
      </c>
      <c r="AC173" s="30" t="n"/>
      <c r="AD173" s="58" t="n"/>
    </row>
    <row r="174">
      <c r="A174" s="53" t="n"/>
      <c r="B174" s="26" t="n"/>
      <c r="C174" s="27">
        <f>IF(OR($A174="",$B174=""),"",IFERROR(VLOOKUP($B174,'Settings'!$D$4:$E$103,2,FALSE),"Driver ID not found"))</f>
        <v/>
      </c>
      <c r="D174" s="26" t="n"/>
      <c r="E174" s="28" t="n"/>
      <c r="F174" s="54" t="n"/>
      <c r="G174" s="28" t="n"/>
      <c r="H174" s="28" t="n"/>
      <c r="I174" s="28" t="n"/>
      <c r="J174" s="28" t="n"/>
      <c r="K174" s="28" t="n"/>
      <c r="L174" s="28" t="n"/>
      <c r="M174" s="28" t="n"/>
      <c r="N174" s="28" t="n"/>
      <c r="O174" s="30" t="n"/>
      <c r="P174" s="55">
        <f>IF(OR($A174="",$B174=""),"",IFERROR($E174/$F174,0))</f>
        <v/>
      </c>
      <c r="Q174" s="56">
        <f>IF(OR($A174="",$B174=""),"",IFERROR($H174/$G174,0))</f>
        <v/>
      </c>
      <c r="R174" s="56">
        <f>IF(OR($A174="",$B174=""),"",IFERROR($J174/$I174,0))</f>
        <v/>
      </c>
      <c r="S174" s="55">
        <f>IF(OR($A174="",$B174=""),"",IFERROR(($K174+$L174)/$E174*1000,0))</f>
        <v/>
      </c>
      <c r="T174" s="55">
        <f>IF(OR($A174="",$B174=""),"",MAX(0,MIN(100,100-($S174*'Settings'!$B$13)-($M174*'Settings'!$B$14))))</f>
        <v/>
      </c>
      <c r="U174" s="55">
        <f>IF(OR($A174="",$B174=""),"",MAX(0,MIN(100,IFERROR($Q174/'Settings'!$B$10*100,0))))</f>
        <v/>
      </c>
      <c r="V174" s="55">
        <f>IF(OR($A174="",$B174=""),"",MAX(0,MIN(100,IFERROR($P174/'Settings'!$B$11*100,0))))</f>
        <v/>
      </c>
      <c r="W174" s="55">
        <f>IF(OR($A174="",$B174=""),"",MAX(0,MIN(100,IFERROR($R174/'Settings'!$B$12*100,0))))</f>
        <v/>
      </c>
      <c r="X174" s="55">
        <f>IF(OR($A174="",$B174=""),"",MAX(0,MIN(100,100-($N174*'Settings'!$B$15))))</f>
        <v/>
      </c>
      <c r="Y174" s="55">
        <f>IF(OR($A174="",$B174=""),"",($T174*'Settings'!$B$4)+($U174*'Settings'!$B$5)+($V174*'Settings'!$B$6)+($W174*'Settings'!$B$7)+($X174*'Settings'!$B$8))</f>
        <v/>
      </c>
      <c r="Z174" s="19">
        <f>IF($Y174="","",IF($Y174&gt;='Settings'!$B$17,"Excellent",IF($Y174&gt;='Settings'!$B$18,"Good",IF($Y174&gt;='Settings'!$B$19,"Needs Improvement","Poor"))))</f>
        <v/>
      </c>
      <c r="AA174" s="57">
        <f>IF($Z174="","",IF($Z174="Excellent",'Settings'!$B$21,IF($Z174="Good",'Settings'!$B$22,0)))</f>
        <v/>
      </c>
      <c r="AB174" s="34">
        <f>IF(COUNTA($A174:$B174,$D174:$O174,$AC174:$AD174)=0,"",IF(OR($A174="",$B174=""),"Missing period/driver",IF($C174="Driver ID not found","Invalid driver ID",IF(COUNTIFS($A$5:$A$1000,$A174,$B$5:$B$1000,$B174)&gt;1,"Duplicate driver/period",IF(OR($E174&lt;=0,$F174&lt;=0,$G174&lt;=0,$I174&lt;=0),"Check required activity",IF($H174&gt;$G174,"On-time stops exceed total",IF($J174&gt;$I174,"Completed inspections exceed required",IF(OR($H174&lt;0,$J174&lt;0,$K174&lt;0,$L174&lt;0,$M174&lt;0,$N174&lt;0),"Negative count",IF($AC174="","Select review status",IF(AND($AC174="Coaching Scheduled",$AD174=""),"Add follow-up date","OK"))))))))))</f>
        <v/>
      </c>
      <c r="AC174" s="30" t="n"/>
      <c r="AD174" s="58" t="n"/>
    </row>
    <row r="175">
      <c r="A175" s="53" t="n"/>
      <c r="B175" s="26" t="n"/>
      <c r="C175" s="27">
        <f>IF(OR($A175="",$B175=""),"",IFERROR(VLOOKUP($B175,'Settings'!$D$4:$E$103,2,FALSE),"Driver ID not found"))</f>
        <v/>
      </c>
      <c r="D175" s="26" t="n"/>
      <c r="E175" s="28" t="n"/>
      <c r="F175" s="54" t="n"/>
      <c r="G175" s="28" t="n"/>
      <c r="H175" s="28" t="n"/>
      <c r="I175" s="28" t="n"/>
      <c r="J175" s="28" t="n"/>
      <c r="K175" s="28" t="n"/>
      <c r="L175" s="28" t="n"/>
      <c r="M175" s="28" t="n"/>
      <c r="N175" s="28" t="n"/>
      <c r="O175" s="30" t="n"/>
      <c r="P175" s="55">
        <f>IF(OR($A175="",$B175=""),"",IFERROR($E175/$F175,0))</f>
        <v/>
      </c>
      <c r="Q175" s="56">
        <f>IF(OR($A175="",$B175=""),"",IFERROR($H175/$G175,0))</f>
        <v/>
      </c>
      <c r="R175" s="56">
        <f>IF(OR($A175="",$B175=""),"",IFERROR($J175/$I175,0))</f>
        <v/>
      </c>
      <c r="S175" s="55">
        <f>IF(OR($A175="",$B175=""),"",IFERROR(($K175+$L175)/$E175*1000,0))</f>
        <v/>
      </c>
      <c r="T175" s="55">
        <f>IF(OR($A175="",$B175=""),"",MAX(0,MIN(100,100-($S175*'Settings'!$B$13)-($M175*'Settings'!$B$14))))</f>
        <v/>
      </c>
      <c r="U175" s="55">
        <f>IF(OR($A175="",$B175=""),"",MAX(0,MIN(100,IFERROR($Q175/'Settings'!$B$10*100,0))))</f>
        <v/>
      </c>
      <c r="V175" s="55">
        <f>IF(OR($A175="",$B175=""),"",MAX(0,MIN(100,IFERROR($P175/'Settings'!$B$11*100,0))))</f>
        <v/>
      </c>
      <c r="W175" s="55">
        <f>IF(OR($A175="",$B175=""),"",MAX(0,MIN(100,IFERROR($R175/'Settings'!$B$12*100,0))))</f>
        <v/>
      </c>
      <c r="X175" s="55">
        <f>IF(OR($A175="",$B175=""),"",MAX(0,MIN(100,100-($N175*'Settings'!$B$15))))</f>
        <v/>
      </c>
      <c r="Y175" s="55">
        <f>IF(OR($A175="",$B175=""),"",($T175*'Settings'!$B$4)+($U175*'Settings'!$B$5)+($V175*'Settings'!$B$6)+($W175*'Settings'!$B$7)+($X175*'Settings'!$B$8))</f>
        <v/>
      </c>
      <c r="Z175" s="19">
        <f>IF($Y175="","",IF($Y175&gt;='Settings'!$B$17,"Excellent",IF($Y175&gt;='Settings'!$B$18,"Good",IF($Y175&gt;='Settings'!$B$19,"Needs Improvement","Poor"))))</f>
        <v/>
      </c>
      <c r="AA175" s="57">
        <f>IF($Z175="","",IF($Z175="Excellent",'Settings'!$B$21,IF($Z175="Good",'Settings'!$B$22,0)))</f>
        <v/>
      </c>
      <c r="AB175" s="34">
        <f>IF(COUNTA($A175:$B175,$D175:$O175,$AC175:$AD175)=0,"",IF(OR($A175="",$B175=""),"Missing period/driver",IF($C175="Driver ID not found","Invalid driver ID",IF(COUNTIFS($A$5:$A$1000,$A175,$B$5:$B$1000,$B175)&gt;1,"Duplicate driver/period",IF(OR($E175&lt;=0,$F175&lt;=0,$G175&lt;=0,$I175&lt;=0),"Check required activity",IF($H175&gt;$G175,"On-time stops exceed total",IF($J175&gt;$I175,"Completed inspections exceed required",IF(OR($H175&lt;0,$J175&lt;0,$K175&lt;0,$L175&lt;0,$M175&lt;0,$N175&lt;0),"Negative count",IF($AC175="","Select review status",IF(AND($AC175="Coaching Scheduled",$AD175=""),"Add follow-up date","OK"))))))))))</f>
        <v/>
      </c>
      <c r="AC175" s="30" t="n"/>
      <c r="AD175" s="58" t="n"/>
    </row>
    <row r="176">
      <c r="A176" s="53" t="n"/>
      <c r="B176" s="26" t="n"/>
      <c r="C176" s="27">
        <f>IF(OR($A176="",$B176=""),"",IFERROR(VLOOKUP($B176,'Settings'!$D$4:$E$103,2,FALSE),"Driver ID not found"))</f>
        <v/>
      </c>
      <c r="D176" s="26" t="n"/>
      <c r="E176" s="28" t="n"/>
      <c r="F176" s="54" t="n"/>
      <c r="G176" s="28" t="n"/>
      <c r="H176" s="28" t="n"/>
      <c r="I176" s="28" t="n"/>
      <c r="J176" s="28" t="n"/>
      <c r="K176" s="28" t="n"/>
      <c r="L176" s="28" t="n"/>
      <c r="M176" s="28" t="n"/>
      <c r="N176" s="28" t="n"/>
      <c r="O176" s="30" t="n"/>
      <c r="P176" s="55">
        <f>IF(OR($A176="",$B176=""),"",IFERROR($E176/$F176,0))</f>
        <v/>
      </c>
      <c r="Q176" s="56">
        <f>IF(OR($A176="",$B176=""),"",IFERROR($H176/$G176,0))</f>
        <v/>
      </c>
      <c r="R176" s="56">
        <f>IF(OR($A176="",$B176=""),"",IFERROR($J176/$I176,0))</f>
        <v/>
      </c>
      <c r="S176" s="55">
        <f>IF(OR($A176="",$B176=""),"",IFERROR(($K176+$L176)/$E176*1000,0))</f>
        <v/>
      </c>
      <c r="T176" s="55">
        <f>IF(OR($A176="",$B176=""),"",MAX(0,MIN(100,100-($S176*'Settings'!$B$13)-($M176*'Settings'!$B$14))))</f>
        <v/>
      </c>
      <c r="U176" s="55">
        <f>IF(OR($A176="",$B176=""),"",MAX(0,MIN(100,IFERROR($Q176/'Settings'!$B$10*100,0))))</f>
        <v/>
      </c>
      <c r="V176" s="55">
        <f>IF(OR($A176="",$B176=""),"",MAX(0,MIN(100,IFERROR($P176/'Settings'!$B$11*100,0))))</f>
        <v/>
      </c>
      <c r="W176" s="55">
        <f>IF(OR($A176="",$B176=""),"",MAX(0,MIN(100,IFERROR($R176/'Settings'!$B$12*100,0))))</f>
        <v/>
      </c>
      <c r="X176" s="55">
        <f>IF(OR($A176="",$B176=""),"",MAX(0,MIN(100,100-($N176*'Settings'!$B$15))))</f>
        <v/>
      </c>
      <c r="Y176" s="55">
        <f>IF(OR($A176="",$B176=""),"",($T176*'Settings'!$B$4)+($U176*'Settings'!$B$5)+($V176*'Settings'!$B$6)+($W176*'Settings'!$B$7)+($X176*'Settings'!$B$8))</f>
        <v/>
      </c>
      <c r="Z176" s="19">
        <f>IF($Y176="","",IF($Y176&gt;='Settings'!$B$17,"Excellent",IF($Y176&gt;='Settings'!$B$18,"Good",IF($Y176&gt;='Settings'!$B$19,"Needs Improvement","Poor"))))</f>
        <v/>
      </c>
      <c r="AA176" s="57">
        <f>IF($Z176="","",IF($Z176="Excellent",'Settings'!$B$21,IF($Z176="Good",'Settings'!$B$22,0)))</f>
        <v/>
      </c>
      <c r="AB176" s="34">
        <f>IF(COUNTA($A176:$B176,$D176:$O176,$AC176:$AD176)=0,"",IF(OR($A176="",$B176=""),"Missing period/driver",IF($C176="Driver ID not found","Invalid driver ID",IF(COUNTIFS($A$5:$A$1000,$A176,$B$5:$B$1000,$B176)&gt;1,"Duplicate driver/period",IF(OR($E176&lt;=0,$F176&lt;=0,$G176&lt;=0,$I176&lt;=0),"Check required activity",IF($H176&gt;$G176,"On-time stops exceed total",IF($J176&gt;$I176,"Completed inspections exceed required",IF(OR($H176&lt;0,$J176&lt;0,$K176&lt;0,$L176&lt;0,$M176&lt;0,$N176&lt;0),"Negative count",IF($AC176="","Select review status",IF(AND($AC176="Coaching Scheduled",$AD176=""),"Add follow-up date","OK"))))))))))</f>
        <v/>
      </c>
      <c r="AC176" s="30" t="n"/>
      <c r="AD176" s="58" t="n"/>
    </row>
    <row r="177">
      <c r="A177" s="53" t="n"/>
      <c r="B177" s="26" t="n"/>
      <c r="C177" s="27">
        <f>IF(OR($A177="",$B177=""),"",IFERROR(VLOOKUP($B177,'Settings'!$D$4:$E$103,2,FALSE),"Driver ID not found"))</f>
        <v/>
      </c>
      <c r="D177" s="26" t="n"/>
      <c r="E177" s="28" t="n"/>
      <c r="F177" s="54" t="n"/>
      <c r="G177" s="28" t="n"/>
      <c r="H177" s="28" t="n"/>
      <c r="I177" s="28" t="n"/>
      <c r="J177" s="28" t="n"/>
      <c r="K177" s="28" t="n"/>
      <c r="L177" s="28" t="n"/>
      <c r="M177" s="28" t="n"/>
      <c r="N177" s="28" t="n"/>
      <c r="O177" s="30" t="n"/>
      <c r="P177" s="55">
        <f>IF(OR($A177="",$B177=""),"",IFERROR($E177/$F177,0))</f>
        <v/>
      </c>
      <c r="Q177" s="56">
        <f>IF(OR($A177="",$B177=""),"",IFERROR($H177/$G177,0))</f>
        <v/>
      </c>
      <c r="R177" s="56">
        <f>IF(OR($A177="",$B177=""),"",IFERROR($J177/$I177,0))</f>
        <v/>
      </c>
      <c r="S177" s="55">
        <f>IF(OR($A177="",$B177=""),"",IFERROR(($K177+$L177)/$E177*1000,0))</f>
        <v/>
      </c>
      <c r="T177" s="55">
        <f>IF(OR($A177="",$B177=""),"",MAX(0,MIN(100,100-($S177*'Settings'!$B$13)-($M177*'Settings'!$B$14))))</f>
        <v/>
      </c>
      <c r="U177" s="55">
        <f>IF(OR($A177="",$B177=""),"",MAX(0,MIN(100,IFERROR($Q177/'Settings'!$B$10*100,0))))</f>
        <v/>
      </c>
      <c r="V177" s="55">
        <f>IF(OR($A177="",$B177=""),"",MAX(0,MIN(100,IFERROR($P177/'Settings'!$B$11*100,0))))</f>
        <v/>
      </c>
      <c r="W177" s="55">
        <f>IF(OR($A177="",$B177=""),"",MAX(0,MIN(100,IFERROR($R177/'Settings'!$B$12*100,0))))</f>
        <v/>
      </c>
      <c r="X177" s="55">
        <f>IF(OR($A177="",$B177=""),"",MAX(0,MIN(100,100-($N177*'Settings'!$B$15))))</f>
        <v/>
      </c>
      <c r="Y177" s="55">
        <f>IF(OR($A177="",$B177=""),"",($T177*'Settings'!$B$4)+($U177*'Settings'!$B$5)+($V177*'Settings'!$B$6)+($W177*'Settings'!$B$7)+($X177*'Settings'!$B$8))</f>
        <v/>
      </c>
      <c r="Z177" s="19">
        <f>IF($Y177="","",IF($Y177&gt;='Settings'!$B$17,"Excellent",IF($Y177&gt;='Settings'!$B$18,"Good",IF($Y177&gt;='Settings'!$B$19,"Needs Improvement","Poor"))))</f>
        <v/>
      </c>
      <c r="AA177" s="57">
        <f>IF($Z177="","",IF($Z177="Excellent",'Settings'!$B$21,IF($Z177="Good",'Settings'!$B$22,0)))</f>
        <v/>
      </c>
      <c r="AB177" s="34">
        <f>IF(COUNTA($A177:$B177,$D177:$O177,$AC177:$AD177)=0,"",IF(OR($A177="",$B177=""),"Missing period/driver",IF($C177="Driver ID not found","Invalid driver ID",IF(COUNTIFS($A$5:$A$1000,$A177,$B$5:$B$1000,$B177)&gt;1,"Duplicate driver/period",IF(OR($E177&lt;=0,$F177&lt;=0,$G177&lt;=0,$I177&lt;=0),"Check required activity",IF($H177&gt;$G177,"On-time stops exceed total",IF($J177&gt;$I177,"Completed inspections exceed required",IF(OR($H177&lt;0,$J177&lt;0,$K177&lt;0,$L177&lt;0,$M177&lt;0,$N177&lt;0),"Negative count",IF($AC177="","Select review status",IF(AND($AC177="Coaching Scheduled",$AD177=""),"Add follow-up date","OK"))))))))))</f>
        <v/>
      </c>
      <c r="AC177" s="30" t="n"/>
      <c r="AD177" s="58" t="n"/>
    </row>
    <row r="178">
      <c r="A178" s="53" t="n"/>
      <c r="B178" s="26" t="n"/>
      <c r="C178" s="27">
        <f>IF(OR($A178="",$B178=""),"",IFERROR(VLOOKUP($B178,'Settings'!$D$4:$E$103,2,FALSE),"Driver ID not found"))</f>
        <v/>
      </c>
      <c r="D178" s="26" t="n"/>
      <c r="E178" s="28" t="n"/>
      <c r="F178" s="54" t="n"/>
      <c r="G178" s="28" t="n"/>
      <c r="H178" s="28" t="n"/>
      <c r="I178" s="28" t="n"/>
      <c r="J178" s="28" t="n"/>
      <c r="K178" s="28" t="n"/>
      <c r="L178" s="28" t="n"/>
      <c r="M178" s="28" t="n"/>
      <c r="N178" s="28" t="n"/>
      <c r="O178" s="30" t="n"/>
      <c r="P178" s="55">
        <f>IF(OR($A178="",$B178=""),"",IFERROR($E178/$F178,0))</f>
        <v/>
      </c>
      <c r="Q178" s="56">
        <f>IF(OR($A178="",$B178=""),"",IFERROR($H178/$G178,0))</f>
        <v/>
      </c>
      <c r="R178" s="56">
        <f>IF(OR($A178="",$B178=""),"",IFERROR($J178/$I178,0))</f>
        <v/>
      </c>
      <c r="S178" s="55">
        <f>IF(OR($A178="",$B178=""),"",IFERROR(($K178+$L178)/$E178*1000,0))</f>
        <v/>
      </c>
      <c r="T178" s="55">
        <f>IF(OR($A178="",$B178=""),"",MAX(0,MIN(100,100-($S178*'Settings'!$B$13)-($M178*'Settings'!$B$14))))</f>
        <v/>
      </c>
      <c r="U178" s="55">
        <f>IF(OR($A178="",$B178=""),"",MAX(0,MIN(100,IFERROR($Q178/'Settings'!$B$10*100,0))))</f>
        <v/>
      </c>
      <c r="V178" s="55">
        <f>IF(OR($A178="",$B178=""),"",MAX(0,MIN(100,IFERROR($P178/'Settings'!$B$11*100,0))))</f>
        <v/>
      </c>
      <c r="W178" s="55">
        <f>IF(OR($A178="",$B178=""),"",MAX(0,MIN(100,IFERROR($R178/'Settings'!$B$12*100,0))))</f>
        <v/>
      </c>
      <c r="X178" s="55">
        <f>IF(OR($A178="",$B178=""),"",MAX(0,MIN(100,100-($N178*'Settings'!$B$15))))</f>
        <v/>
      </c>
      <c r="Y178" s="55">
        <f>IF(OR($A178="",$B178=""),"",($T178*'Settings'!$B$4)+($U178*'Settings'!$B$5)+($V178*'Settings'!$B$6)+($W178*'Settings'!$B$7)+($X178*'Settings'!$B$8))</f>
        <v/>
      </c>
      <c r="Z178" s="19">
        <f>IF($Y178="","",IF($Y178&gt;='Settings'!$B$17,"Excellent",IF($Y178&gt;='Settings'!$B$18,"Good",IF($Y178&gt;='Settings'!$B$19,"Needs Improvement","Poor"))))</f>
        <v/>
      </c>
      <c r="AA178" s="57">
        <f>IF($Z178="","",IF($Z178="Excellent",'Settings'!$B$21,IF($Z178="Good",'Settings'!$B$22,0)))</f>
        <v/>
      </c>
      <c r="AB178" s="34">
        <f>IF(COUNTA($A178:$B178,$D178:$O178,$AC178:$AD178)=0,"",IF(OR($A178="",$B178=""),"Missing period/driver",IF($C178="Driver ID not found","Invalid driver ID",IF(COUNTIFS($A$5:$A$1000,$A178,$B$5:$B$1000,$B178)&gt;1,"Duplicate driver/period",IF(OR($E178&lt;=0,$F178&lt;=0,$G178&lt;=0,$I178&lt;=0),"Check required activity",IF($H178&gt;$G178,"On-time stops exceed total",IF($J178&gt;$I178,"Completed inspections exceed required",IF(OR($H178&lt;0,$J178&lt;0,$K178&lt;0,$L178&lt;0,$M178&lt;0,$N178&lt;0),"Negative count",IF($AC178="","Select review status",IF(AND($AC178="Coaching Scheduled",$AD178=""),"Add follow-up date","OK"))))))))))</f>
        <v/>
      </c>
      <c r="AC178" s="30" t="n"/>
      <c r="AD178" s="58" t="n"/>
    </row>
    <row r="179">
      <c r="A179" s="53" t="n"/>
      <c r="B179" s="26" t="n"/>
      <c r="C179" s="27">
        <f>IF(OR($A179="",$B179=""),"",IFERROR(VLOOKUP($B179,'Settings'!$D$4:$E$103,2,FALSE),"Driver ID not found"))</f>
        <v/>
      </c>
      <c r="D179" s="26" t="n"/>
      <c r="E179" s="28" t="n"/>
      <c r="F179" s="54" t="n"/>
      <c r="G179" s="28" t="n"/>
      <c r="H179" s="28" t="n"/>
      <c r="I179" s="28" t="n"/>
      <c r="J179" s="28" t="n"/>
      <c r="K179" s="28" t="n"/>
      <c r="L179" s="28" t="n"/>
      <c r="M179" s="28" t="n"/>
      <c r="N179" s="28" t="n"/>
      <c r="O179" s="30" t="n"/>
      <c r="P179" s="55">
        <f>IF(OR($A179="",$B179=""),"",IFERROR($E179/$F179,0))</f>
        <v/>
      </c>
      <c r="Q179" s="56">
        <f>IF(OR($A179="",$B179=""),"",IFERROR($H179/$G179,0))</f>
        <v/>
      </c>
      <c r="R179" s="56">
        <f>IF(OR($A179="",$B179=""),"",IFERROR($J179/$I179,0))</f>
        <v/>
      </c>
      <c r="S179" s="55">
        <f>IF(OR($A179="",$B179=""),"",IFERROR(($K179+$L179)/$E179*1000,0))</f>
        <v/>
      </c>
      <c r="T179" s="55">
        <f>IF(OR($A179="",$B179=""),"",MAX(0,MIN(100,100-($S179*'Settings'!$B$13)-($M179*'Settings'!$B$14))))</f>
        <v/>
      </c>
      <c r="U179" s="55">
        <f>IF(OR($A179="",$B179=""),"",MAX(0,MIN(100,IFERROR($Q179/'Settings'!$B$10*100,0))))</f>
        <v/>
      </c>
      <c r="V179" s="55">
        <f>IF(OR($A179="",$B179=""),"",MAX(0,MIN(100,IFERROR($P179/'Settings'!$B$11*100,0))))</f>
        <v/>
      </c>
      <c r="W179" s="55">
        <f>IF(OR($A179="",$B179=""),"",MAX(0,MIN(100,IFERROR($R179/'Settings'!$B$12*100,0))))</f>
        <v/>
      </c>
      <c r="X179" s="55">
        <f>IF(OR($A179="",$B179=""),"",MAX(0,MIN(100,100-($N179*'Settings'!$B$15))))</f>
        <v/>
      </c>
      <c r="Y179" s="55">
        <f>IF(OR($A179="",$B179=""),"",($T179*'Settings'!$B$4)+($U179*'Settings'!$B$5)+($V179*'Settings'!$B$6)+($W179*'Settings'!$B$7)+($X179*'Settings'!$B$8))</f>
        <v/>
      </c>
      <c r="Z179" s="19">
        <f>IF($Y179="","",IF($Y179&gt;='Settings'!$B$17,"Excellent",IF($Y179&gt;='Settings'!$B$18,"Good",IF($Y179&gt;='Settings'!$B$19,"Needs Improvement","Poor"))))</f>
        <v/>
      </c>
      <c r="AA179" s="57">
        <f>IF($Z179="","",IF($Z179="Excellent",'Settings'!$B$21,IF($Z179="Good",'Settings'!$B$22,0)))</f>
        <v/>
      </c>
      <c r="AB179" s="34">
        <f>IF(COUNTA($A179:$B179,$D179:$O179,$AC179:$AD179)=0,"",IF(OR($A179="",$B179=""),"Missing period/driver",IF($C179="Driver ID not found","Invalid driver ID",IF(COUNTIFS($A$5:$A$1000,$A179,$B$5:$B$1000,$B179)&gt;1,"Duplicate driver/period",IF(OR($E179&lt;=0,$F179&lt;=0,$G179&lt;=0,$I179&lt;=0),"Check required activity",IF($H179&gt;$G179,"On-time stops exceed total",IF($J179&gt;$I179,"Completed inspections exceed required",IF(OR($H179&lt;0,$J179&lt;0,$K179&lt;0,$L179&lt;0,$M179&lt;0,$N179&lt;0),"Negative count",IF($AC179="","Select review status",IF(AND($AC179="Coaching Scheduled",$AD179=""),"Add follow-up date","OK"))))))))))</f>
        <v/>
      </c>
      <c r="AC179" s="30" t="n"/>
      <c r="AD179" s="58" t="n"/>
    </row>
    <row r="180">
      <c r="A180" s="53" t="n"/>
      <c r="B180" s="26" t="n"/>
      <c r="C180" s="27">
        <f>IF(OR($A180="",$B180=""),"",IFERROR(VLOOKUP($B180,'Settings'!$D$4:$E$103,2,FALSE),"Driver ID not found"))</f>
        <v/>
      </c>
      <c r="D180" s="26" t="n"/>
      <c r="E180" s="28" t="n"/>
      <c r="F180" s="54" t="n"/>
      <c r="G180" s="28" t="n"/>
      <c r="H180" s="28" t="n"/>
      <c r="I180" s="28" t="n"/>
      <c r="J180" s="28" t="n"/>
      <c r="K180" s="28" t="n"/>
      <c r="L180" s="28" t="n"/>
      <c r="M180" s="28" t="n"/>
      <c r="N180" s="28" t="n"/>
      <c r="O180" s="30" t="n"/>
      <c r="P180" s="55">
        <f>IF(OR($A180="",$B180=""),"",IFERROR($E180/$F180,0))</f>
        <v/>
      </c>
      <c r="Q180" s="56">
        <f>IF(OR($A180="",$B180=""),"",IFERROR($H180/$G180,0))</f>
        <v/>
      </c>
      <c r="R180" s="56">
        <f>IF(OR($A180="",$B180=""),"",IFERROR($J180/$I180,0))</f>
        <v/>
      </c>
      <c r="S180" s="55">
        <f>IF(OR($A180="",$B180=""),"",IFERROR(($K180+$L180)/$E180*1000,0))</f>
        <v/>
      </c>
      <c r="T180" s="55">
        <f>IF(OR($A180="",$B180=""),"",MAX(0,MIN(100,100-($S180*'Settings'!$B$13)-($M180*'Settings'!$B$14))))</f>
        <v/>
      </c>
      <c r="U180" s="55">
        <f>IF(OR($A180="",$B180=""),"",MAX(0,MIN(100,IFERROR($Q180/'Settings'!$B$10*100,0))))</f>
        <v/>
      </c>
      <c r="V180" s="55">
        <f>IF(OR($A180="",$B180=""),"",MAX(0,MIN(100,IFERROR($P180/'Settings'!$B$11*100,0))))</f>
        <v/>
      </c>
      <c r="W180" s="55">
        <f>IF(OR($A180="",$B180=""),"",MAX(0,MIN(100,IFERROR($R180/'Settings'!$B$12*100,0))))</f>
        <v/>
      </c>
      <c r="X180" s="55">
        <f>IF(OR($A180="",$B180=""),"",MAX(0,MIN(100,100-($N180*'Settings'!$B$15))))</f>
        <v/>
      </c>
      <c r="Y180" s="55">
        <f>IF(OR($A180="",$B180=""),"",($T180*'Settings'!$B$4)+($U180*'Settings'!$B$5)+($V180*'Settings'!$B$6)+($W180*'Settings'!$B$7)+($X180*'Settings'!$B$8))</f>
        <v/>
      </c>
      <c r="Z180" s="19">
        <f>IF($Y180="","",IF($Y180&gt;='Settings'!$B$17,"Excellent",IF($Y180&gt;='Settings'!$B$18,"Good",IF($Y180&gt;='Settings'!$B$19,"Needs Improvement","Poor"))))</f>
        <v/>
      </c>
      <c r="AA180" s="57">
        <f>IF($Z180="","",IF($Z180="Excellent",'Settings'!$B$21,IF($Z180="Good",'Settings'!$B$22,0)))</f>
        <v/>
      </c>
      <c r="AB180" s="34">
        <f>IF(COUNTA($A180:$B180,$D180:$O180,$AC180:$AD180)=0,"",IF(OR($A180="",$B180=""),"Missing period/driver",IF($C180="Driver ID not found","Invalid driver ID",IF(COUNTIFS($A$5:$A$1000,$A180,$B$5:$B$1000,$B180)&gt;1,"Duplicate driver/period",IF(OR($E180&lt;=0,$F180&lt;=0,$G180&lt;=0,$I180&lt;=0),"Check required activity",IF($H180&gt;$G180,"On-time stops exceed total",IF($J180&gt;$I180,"Completed inspections exceed required",IF(OR($H180&lt;0,$J180&lt;0,$K180&lt;0,$L180&lt;0,$M180&lt;0,$N180&lt;0),"Negative count",IF($AC180="","Select review status",IF(AND($AC180="Coaching Scheduled",$AD180=""),"Add follow-up date","OK"))))))))))</f>
        <v/>
      </c>
      <c r="AC180" s="30" t="n"/>
      <c r="AD180" s="58" t="n"/>
    </row>
    <row r="181">
      <c r="A181" s="53" t="n"/>
      <c r="B181" s="26" t="n"/>
      <c r="C181" s="27">
        <f>IF(OR($A181="",$B181=""),"",IFERROR(VLOOKUP($B181,'Settings'!$D$4:$E$103,2,FALSE),"Driver ID not found"))</f>
        <v/>
      </c>
      <c r="D181" s="26" t="n"/>
      <c r="E181" s="28" t="n"/>
      <c r="F181" s="54" t="n"/>
      <c r="G181" s="28" t="n"/>
      <c r="H181" s="28" t="n"/>
      <c r="I181" s="28" t="n"/>
      <c r="J181" s="28" t="n"/>
      <c r="K181" s="28" t="n"/>
      <c r="L181" s="28" t="n"/>
      <c r="M181" s="28" t="n"/>
      <c r="N181" s="28" t="n"/>
      <c r="O181" s="30" t="n"/>
      <c r="P181" s="55">
        <f>IF(OR($A181="",$B181=""),"",IFERROR($E181/$F181,0))</f>
        <v/>
      </c>
      <c r="Q181" s="56">
        <f>IF(OR($A181="",$B181=""),"",IFERROR($H181/$G181,0))</f>
        <v/>
      </c>
      <c r="R181" s="56">
        <f>IF(OR($A181="",$B181=""),"",IFERROR($J181/$I181,0))</f>
        <v/>
      </c>
      <c r="S181" s="55">
        <f>IF(OR($A181="",$B181=""),"",IFERROR(($K181+$L181)/$E181*1000,0))</f>
        <v/>
      </c>
      <c r="T181" s="55">
        <f>IF(OR($A181="",$B181=""),"",MAX(0,MIN(100,100-($S181*'Settings'!$B$13)-($M181*'Settings'!$B$14))))</f>
        <v/>
      </c>
      <c r="U181" s="55">
        <f>IF(OR($A181="",$B181=""),"",MAX(0,MIN(100,IFERROR($Q181/'Settings'!$B$10*100,0))))</f>
        <v/>
      </c>
      <c r="V181" s="55">
        <f>IF(OR($A181="",$B181=""),"",MAX(0,MIN(100,IFERROR($P181/'Settings'!$B$11*100,0))))</f>
        <v/>
      </c>
      <c r="W181" s="55">
        <f>IF(OR($A181="",$B181=""),"",MAX(0,MIN(100,IFERROR($R181/'Settings'!$B$12*100,0))))</f>
        <v/>
      </c>
      <c r="X181" s="55">
        <f>IF(OR($A181="",$B181=""),"",MAX(0,MIN(100,100-($N181*'Settings'!$B$15))))</f>
        <v/>
      </c>
      <c r="Y181" s="55">
        <f>IF(OR($A181="",$B181=""),"",($T181*'Settings'!$B$4)+($U181*'Settings'!$B$5)+($V181*'Settings'!$B$6)+($W181*'Settings'!$B$7)+($X181*'Settings'!$B$8))</f>
        <v/>
      </c>
      <c r="Z181" s="19">
        <f>IF($Y181="","",IF($Y181&gt;='Settings'!$B$17,"Excellent",IF($Y181&gt;='Settings'!$B$18,"Good",IF($Y181&gt;='Settings'!$B$19,"Needs Improvement","Poor"))))</f>
        <v/>
      </c>
      <c r="AA181" s="57">
        <f>IF($Z181="","",IF($Z181="Excellent",'Settings'!$B$21,IF($Z181="Good",'Settings'!$B$22,0)))</f>
        <v/>
      </c>
      <c r="AB181" s="34">
        <f>IF(COUNTA($A181:$B181,$D181:$O181,$AC181:$AD181)=0,"",IF(OR($A181="",$B181=""),"Missing period/driver",IF($C181="Driver ID not found","Invalid driver ID",IF(COUNTIFS($A$5:$A$1000,$A181,$B$5:$B$1000,$B181)&gt;1,"Duplicate driver/period",IF(OR($E181&lt;=0,$F181&lt;=0,$G181&lt;=0,$I181&lt;=0),"Check required activity",IF($H181&gt;$G181,"On-time stops exceed total",IF($J181&gt;$I181,"Completed inspections exceed required",IF(OR($H181&lt;0,$J181&lt;0,$K181&lt;0,$L181&lt;0,$M181&lt;0,$N181&lt;0),"Negative count",IF($AC181="","Select review status",IF(AND($AC181="Coaching Scheduled",$AD181=""),"Add follow-up date","OK"))))))))))</f>
        <v/>
      </c>
      <c r="AC181" s="30" t="n"/>
      <c r="AD181" s="58" t="n"/>
    </row>
    <row r="182">
      <c r="A182" s="53" t="n"/>
      <c r="B182" s="26" t="n"/>
      <c r="C182" s="27">
        <f>IF(OR($A182="",$B182=""),"",IFERROR(VLOOKUP($B182,'Settings'!$D$4:$E$103,2,FALSE),"Driver ID not found"))</f>
        <v/>
      </c>
      <c r="D182" s="26" t="n"/>
      <c r="E182" s="28" t="n"/>
      <c r="F182" s="54" t="n"/>
      <c r="G182" s="28" t="n"/>
      <c r="H182" s="28" t="n"/>
      <c r="I182" s="28" t="n"/>
      <c r="J182" s="28" t="n"/>
      <c r="K182" s="28" t="n"/>
      <c r="L182" s="28" t="n"/>
      <c r="M182" s="28" t="n"/>
      <c r="N182" s="28" t="n"/>
      <c r="O182" s="30" t="n"/>
      <c r="P182" s="55">
        <f>IF(OR($A182="",$B182=""),"",IFERROR($E182/$F182,0))</f>
        <v/>
      </c>
      <c r="Q182" s="56">
        <f>IF(OR($A182="",$B182=""),"",IFERROR($H182/$G182,0))</f>
        <v/>
      </c>
      <c r="R182" s="56">
        <f>IF(OR($A182="",$B182=""),"",IFERROR($J182/$I182,0))</f>
        <v/>
      </c>
      <c r="S182" s="55">
        <f>IF(OR($A182="",$B182=""),"",IFERROR(($K182+$L182)/$E182*1000,0))</f>
        <v/>
      </c>
      <c r="T182" s="55">
        <f>IF(OR($A182="",$B182=""),"",MAX(0,MIN(100,100-($S182*'Settings'!$B$13)-($M182*'Settings'!$B$14))))</f>
        <v/>
      </c>
      <c r="U182" s="55">
        <f>IF(OR($A182="",$B182=""),"",MAX(0,MIN(100,IFERROR($Q182/'Settings'!$B$10*100,0))))</f>
        <v/>
      </c>
      <c r="V182" s="55">
        <f>IF(OR($A182="",$B182=""),"",MAX(0,MIN(100,IFERROR($P182/'Settings'!$B$11*100,0))))</f>
        <v/>
      </c>
      <c r="W182" s="55">
        <f>IF(OR($A182="",$B182=""),"",MAX(0,MIN(100,IFERROR($R182/'Settings'!$B$12*100,0))))</f>
        <v/>
      </c>
      <c r="X182" s="55">
        <f>IF(OR($A182="",$B182=""),"",MAX(0,MIN(100,100-($N182*'Settings'!$B$15))))</f>
        <v/>
      </c>
      <c r="Y182" s="55">
        <f>IF(OR($A182="",$B182=""),"",($T182*'Settings'!$B$4)+($U182*'Settings'!$B$5)+($V182*'Settings'!$B$6)+($W182*'Settings'!$B$7)+($X182*'Settings'!$B$8))</f>
        <v/>
      </c>
      <c r="Z182" s="19">
        <f>IF($Y182="","",IF($Y182&gt;='Settings'!$B$17,"Excellent",IF($Y182&gt;='Settings'!$B$18,"Good",IF($Y182&gt;='Settings'!$B$19,"Needs Improvement","Poor"))))</f>
        <v/>
      </c>
      <c r="AA182" s="57">
        <f>IF($Z182="","",IF($Z182="Excellent",'Settings'!$B$21,IF($Z182="Good",'Settings'!$B$22,0)))</f>
        <v/>
      </c>
      <c r="AB182" s="34">
        <f>IF(COUNTA($A182:$B182,$D182:$O182,$AC182:$AD182)=0,"",IF(OR($A182="",$B182=""),"Missing period/driver",IF($C182="Driver ID not found","Invalid driver ID",IF(COUNTIFS($A$5:$A$1000,$A182,$B$5:$B$1000,$B182)&gt;1,"Duplicate driver/period",IF(OR($E182&lt;=0,$F182&lt;=0,$G182&lt;=0,$I182&lt;=0),"Check required activity",IF($H182&gt;$G182,"On-time stops exceed total",IF($J182&gt;$I182,"Completed inspections exceed required",IF(OR($H182&lt;0,$J182&lt;0,$K182&lt;0,$L182&lt;0,$M182&lt;0,$N182&lt;0),"Negative count",IF($AC182="","Select review status",IF(AND($AC182="Coaching Scheduled",$AD182=""),"Add follow-up date","OK"))))))))))</f>
        <v/>
      </c>
      <c r="AC182" s="30" t="n"/>
      <c r="AD182" s="58" t="n"/>
    </row>
    <row r="183">
      <c r="A183" s="53" t="n"/>
      <c r="B183" s="26" t="n"/>
      <c r="C183" s="27">
        <f>IF(OR($A183="",$B183=""),"",IFERROR(VLOOKUP($B183,'Settings'!$D$4:$E$103,2,FALSE),"Driver ID not found"))</f>
        <v/>
      </c>
      <c r="D183" s="26" t="n"/>
      <c r="E183" s="28" t="n"/>
      <c r="F183" s="54" t="n"/>
      <c r="G183" s="28" t="n"/>
      <c r="H183" s="28" t="n"/>
      <c r="I183" s="28" t="n"/>
      <c r="J183" s="28" t="n"/>
      <c r="K183" s="28" t="n"/>
      <c r="L183" s="28" t="n"/>
      <c r="M183" s="28" t="n"/>
      <c r="N183" s="28" t="n"/>
      <c r="O183" s="30" t="n"/>
      <c r="P183" s="55">
        <f>IF(OR($A183="",$B183=""),"",IFERROR($E183/$F183,0))</f>
        <v/>
      </c>
      <c r="Q183" s="56">
        <f>IF(OR($A183="",$B183=""),"",IFERROR($H183/$G183,0))</f>
        <v/>
      </c>
      <c r="R183" s="56">
        <f>IF(OR($A183="",$B183=""),"",IFERROR($J183/$I183,0))</f>
        <v/>
      </c>
      <c r="S183" s="55">
        <f>IF(OR($A183="",$B183=""),"",IFERROR(($K183+$L183)/$E183*1000,0))</f>
        <v/>
      </c>
      <c r="T183" s="55">
        <f>IF(OR($A183="",$B183=""),"",MAX(0,MIN(100,100-($S183*'Settings'!$B$13)-($M183*'Settings'!$B$14))))</f>
        <v/>
      </c>
      <c r="U183" s="55">
        <f>IF(OR($A183="",$B183=""),"",MAX(0,MIN(100,IFERROR($Q183/'Settings'!$B$10*100,0))))</f>
        <v/>
      </c>
      <c r="V183" s="55">
        <f>IF(OR($A183="",$B183=""),"",MAX(0,MIN(100,IFERROR($P183/'Settings'!$B$11*100,0))))</f>
        <v/>
      </c>
      <c r="W183" s="55">
        <f>IF(OR($A183="",$B183=""),"",MAX(0,MIN(100,IFERROR($R183/'Settings'!$B$12*100,0))))</f>
        <v/>
      </c>
      <c r="X183" s="55">
        <f>IF(OR($A183="",$B183=""),"",MAX(0,MIN(100,100-($N183*'Settings'!$B$15))))</f>
        <v/>
      </c>
      <c r="Y183" s="55">
        <f>IF(OR($A183="",$B183=""),"",($T183*'Settings'!$B$4)+($U183*'Settings'!$B$5)+($V183*'Settings'!$B$6)+($W183*'Settings'!$B$7)+($X183*'Settings'!$B$8))</f>
        <v/>
      </c>
      <c r="Z183" s="19">
        <f>IF($Y183="","",IF($Y183&gt;='Settings'!$B$17,"Excellent",IF($Y183&gt;='Settings'!$B$18,"Good",IF($Y183&gt;='Settings'!$B$19,"Needs Improvement","Poor"))))</f>
        <v/>
      </c>
      <c r="AA183" s="57">
        <f>IF($Z183="","",IF($Z183="Excellent",'Settings'!$B$21,IF($Z183="Good",'Settings'!$B$22,0)))</f>
        <v/>
      </c>
      <c r="AB183" s="34">
        <f>IF(COUNTA($A183:$B183,$D183:$O183,$AC183:$AD183)=0,"",IF(OR($A183="",$B183=""),"Missing period/driver",IF($C183="Driver ID not found","Invalid driver ID",IF(COUNTIFS($A$5:$A$1000,$A183,$B$5:$B$1000,$B183)&gt;1,"Duplicate driver/period",IF(OR($E183&lt;=0,$F183&lt;=0,$G183&lt;=0,$I183&lt;=0),"Check required activity",IF($H183&gt;$G183,"On-time stops exceed total",IF($J183&gt;$I183,"Completed inspections exceed required",IF(OR($H183&lt;0,$J183&lt;0,$K183&lt;0,$L183&lt;0,$M183&lt;0,$N183&lt;0),"Negative count",IF($AC183="","Select review status",IF(AND($AC183="Coaching Scheduled",$AD183=""),"Add follow-up date","OK"))))))))))</f>
        <v/>
      </c>
      <c r="AC183" s="30" t="n"/>
      <c r="AD183" s="58" t="n"/>
    </row>
    <row r="184">
      <c r="A184" s="53" t="n"/>
      <c r="B184" s="26" t="n"/>
      <c r="C184" s="27">
        <f>IF(OR($A184="",$B184=""),"",IFERROR(VLOOKUP($B184,'Settings'!$D$4:$E$103,2,FALSE),"Driver ID not found"))</f>
        <v/>
      </c>
      <c r="D184" s="26" t="n"/>
      <c r="E184" s="28" t="n"/>
      <c r="F184" s="54" t="n"/>
      <c r="G184" s="28" t="n"/>
      <c r="H184" s="28" t="n"/>
      <c r="I184" s="28" t="n"/>
      <c r="J184" s="28" t="n"/>
      <c r="K184" s="28" t="n"/>
      <c r="L184" s="28" t="n"/>
      <c r="M184" s="28" t="n"/>
      <c r="N184" s="28" t="n"/>
      <c r="O184" s="30" t="n"/>
      <c r="P184" s="55">
        <f>IF(OR($A184="",$B184=""),"",IFERROR($E184/$F184,0))</f>
        <v/>
      </c>
      <c r="Q184" s="56">
        <f>IF(OR($A184="",$B184=""),"",IFERROR($H184/$G184,0))</f>
        <v/>
      </c>
      <c r="R184" s="56">
        <f>IF(OR($A184="",$B184=""),"",IFERROR($J184/$I184,0))</f>
        <v/>
      </c>
      <c r="S184" s="55">
        <f>IF(OR($A184="",$B184=""),"",IFERROR(($K184+$L184)/$E184*1000,0))</f>
        <v/>
      </c>
      <c r="T184" s="55">
        <f>IF(OR($A184="",$B184=""),"",MAX(0,MIN(100,100-($S184*'Settings'!$B$13)-($M184*'Settings'!$B$14))))</f>
        <v/>
      </c>
      <c r="U184" s="55">
        <f>IF(OR($A184="",$B184=""),"",MAX(0,MIN(100,IFERROR($Q184/'Settings'!$B$10*100,0))))</f>
        <v/>
      </c>
      <c r="V184" s="55">
        <f>IF(OR($A184="",$B184=""),"",MAX(0,MIN(100,IFERROR($P184/'Settings'!$B$11*100,0))))</f>
        <v/>
      </c>
      <c r="W184" s="55">
        <f>IF(OR($A184="",$B184=""),"",MAX(0,MIN(100,IFERROR($R184/'Settings'!$B$12*100,0))))</f>
        <v/>
      </c>
      <c r="X184" s="55">
        <f>IF(OR($A184="",$B184=""),"",MAX(0,MIN(100,100-($N184*'Settings'!$B$15))))</f>
        <v/>
      </c>
      <c r="Y184" s="55">
        <f>IF(OR($A184="",$B184=""),"",($T184*'Settings'!$B$4)+($U184*'Settings'!$B$5)+($V184*'Settings'!$B$6)+($W184*'Settings'!$B$7)+($X184*'Settings'!$B$8))</f>
        <v/>
      </c>
      <c r="Z184" s="19">
        <f>IF($Y184="","",IF($Y184&gt;='Settings'!$B$17,"Excellent",IF($Y184&gt;='Settings'!$B$18,"Good",IF($Y184&gt;='Settings'!$B$19,"Needs Improvement","Poor"))))</f>
        <v/>
      </c>
      <c r="AA184" s="57">
        <f>IF($Z184="","",IF($Z184="Excellent",'Settings'!$B$21,IF($Z184="Good",'Settings'!$B$22,0)))</f>
        <v/>
      </c>
      <c r="AB184" s="34">
        <f>IF(COUNTA($A184:$B184,$D184:$O184,$AC184:$AD184)=0,"",IF(OR($A184="",$B184=""),"Missing period/driver",IF($C184="Driver ID not found","Invalid driver ID",IF(COUNTIFS($A$5:$A$1000,$A184,$B$5:$B$1000,$B184)&gt;1,"Duplicate driver/period",IF(OR($E184&lt;=0,$F184&lt;=0,$G184&lt;=0,$I184&lt;=0),"Check required activity",IF($H184&gt;$G184,"On-time stops exceed total",IF($J184&gt;$I184,"Completed inspections exceed required",IF(OR($H184&lt;0,$J184&lt;0,$K184&lt;0,$L184&lt;0,$M184&lt;0,$N184&lt;0),"Negative count",IF($AC184="","Select review status",IF(AND($AC184="Coaching Scheduled",$AD184=""),"Add follow-up date","OK"))))))))))</f>
        <v/>
      </c>
      <c r="AC184" s="30" t="n"/>
      <c r="AD184" s="58" t="n"/>
    </row>
    <row r="185">
      <c r="A185" s="53" t="n"/>
      <c r="B185" s="26" t="n"/>
      <c r="C185" s="27">
        <f>IF(OR($A185="",$B185=""),"",IFERROR(VLOOKUP($B185,'Settings'!$D$4:$E$103,2,FALSE),"Driver ID not found"))</f>
        <v/>
      </c>
      <c r="D185" s="26" t="n"/>
      <c r="E185" s="28" t="n"/>
      <c r="F185" s="54" t="n"/>
      <c r="G185" s="28" t="n"/>
      <c r="H185" s="28" t="n"/>
      <c r="I185" s="28" t="n"/>
      <c r="J185" s="28" t="n"/>
      <c r="K185" s="28" t="n"/>
      <c r="L185" s="28" t="n"/>
      <c r="M185" s="28" t="n"/>
      <c r="N185" s="28" t="n"/>
      <c r="O185" s="30" t="n"/>
      <c r="P185" s="55">
        <f>IF(OR($A185="",$B185=""),"",IFERROR($E185/$F185,0))</f>
        <v/>
      </c>
      <c r="Q185" s="56">
        <f>IF(OR($A185="",$B185=""),"",IFERROR($H185/$G185,0))</f>
        <v/>
      </c>
      <c r="R185" s="56">
        <f>IF(OR($A185="",$B185=""),"",IFERROR($J185/$I185,0))</f>
        <v/>
      </c>
      <c r="S185" s="55">
        <f>IF(OR($A185="",$B185=""),"",IFERROR(($K185+$L185)/$E185*1000,0))</f>
        <v/>
      </c>
      <c r="T185" s="55">
        <f>IF(OR($A185="",$B185=""),"",MAX(0,MIN(100,100-($S185*'Settings'!$B$13)-($M185*'Settings'!$B$14))))</f>
        <v/>
      </c>
      <c r="U185" s="55">
        <f>IF(OR($A185="",$B185=""),"",MAX(0,MIN(100,IFERROR($Q185/'Settings'!$B$10*100,0))))</f>
        <v/>
      </c>
      <c r="V185" s="55">
        <f>IF(OR($A185="",$B185=""),"",MAX(0,MIN(100,IFERROR($P185/'Settings'!$B$11*100,0))))</f>
        <v/>
      </c>
      <c r="W185" s="55">
        <f>IF(OR($A185="",$B185=""),"",MAX(0,MIN(100,IFERROR($R185/'Settings'!$B$12*100,0))))</f>
        <v/>
      </c>
      <c r="X185" s="55">
        <f>IF(OR($A185="",$B185=""),"",MAX(0,MIN(100,100-($N185*'Settings'!$B$15))))</f>
        <v/>
      </c>
      <c r="Y185" s="55">
        <f>IF(OR($A185="",$B185=""),"",($T185*'Settings'!$B$4)+($U185*'Settings'!$B$5)+($V185*'Settings'!$B$6)+($W185*'Settings'!$B$7)+($X185*'Settings'!$B$8))</f>
        <v/>
      </c>
      <c r="Z185" s="19">
        <f>IF($Y185="","",IF($Y185&gt;='Settings'!$B$17,"Excellent",IF($Y185&gt;='Settings'!$B$18,"Good",IF($Y185&gt;='Settings'!$B$19,"Needs Improvement","Poor"))))</f>
        <v/>
      </c>
      <c r="AA185" s="57">
        <f>IF($Z185="","",IF($Z185="Excellent",'Settings'!$B$21,IF($Z185="Good",'Settings'!$B$22,0)))</f>
        <v/>
      </c>
      <c r="AB185" s="34">
        <f>IF(COUNTA($A185:$B185,$D185:$O185,$AC185:$AD185)=0,"",IF(OR($A185="",$B185=""),"Missing period/driver",IF($C185="Driver ID not found","Invalid driver ID",IF(COUNTIFS($A$5:$A$1000,$A185,$B$5:$B$1000,$B185)&gt;1,"Duplicate driver/period",IF(OR($E185&lt;=0,$F185&lt;=0,$G185&lt;=0,$I185&lt;=0),"Check required activity",IF($H185&gt;$G185,"On-time stops exceed total",IF($J185&gt;$I185,"Completed inspections exceed required",IF(OR($H185&lt;0,$J185&lt;0,$K185&lt;0,$L185&lt;0,$M185&lt;0,$N185&lt;0),"Negative count",IF($AC185="","Select review status",IF(AND($AC185="Coaching Scheduled",$AD185=""),"Add follow-up date","OK"))))))))))</f>
        <v/>
      </c>
      <c r="AC185" s="30" t="n"/>
      <c r="AD185" s="58" t="n"/>
    </row>
    <row r="186">
      <c r="A186" s="53" t="n"/>
      <c r="B186" s="26" t="n"/>
      <c r="C186" s="27">
        <f>IF(OR($A186="",$B186=""),"",IFERROR(VLOOKUP($B186,'Settings'!$D$4:$E$103,2,FALSE),"Driver ID not found"))</f>
        <v/>
      </c>
      <c r="D186" s="26" t="n"/>
      <c r="E186" s="28" t="n"/>
      <c r="F186" s="54" t="n"/>
      <c r="G186" s="28" t="n"/>
      <c r="H186" s="28" t="n"/>
      <c r="I186" s="28" t="n"/>
      <c r="J186" s="28" t="n"/>
      <c r="K186" s="28" t="n"/>
      <c r="L186" s="28" t="n"/>
      <c r="M186" s="28" t="n"/>
      <c r="N186" s="28" t="n"/>
      <c r="O186" s="30" t="n"/>
      <c r="P186" s="55">
        <f>IF(OR($A186="",$B186=""),"",IFERROR($E186/$F186,0))</f>
        <v/>
      </c>
      <c r="Q186" s="56">
        <f>IF(OR($A186="",$B186=""),"",IFERROR($H186/$G186,0))</f>
        <v/>
      </c>
      <c r="R186" s="56">
        <f>IF(OR($A186="",$B186=""),"",IFERROR($J186/$I186,0))</f>
        <v/>
      </c>
      <c r="S186" s="55">
        <f>IF(OR($A186="",$B186=""),"",IFERROR(($K186+$L186)/$E186*1000,0))</f>
        <v/>
      </c>
      <c r="T186" s="55">
        <f>IF(OR($A186="",$B186=""),"",MAX(0,MIN(100,100-($S186*'Settings'!$B$13)-($M186*'Settings'!$B$14))))</f>
        <v/>
      </c>
      <c r="U186" s="55">
        <f>IF(OR($A186="",$B186=""),"",MAX(0,MIN(100,IFERROR($Q186/'Settings'!$B$10*100,0))))</f>
        <v/>
      </c>
      <c r="V186" s="55">
        <f>IF(OR($A186="",$B186=""),"",MAX(0,MIN(100,IFERROR($P186/'Settings'!$B$11*100,0))))</f>
        <v/>
      </c>
      <c r="W186" s="55">
        <f>IF(OR($A186="",$B186=""),"",MAX(0,MIN(100,IFERROR($R186/'Settings'!$B$12*100,0))))</f>
        <v/>
      </c>
      <c r="X186" s="55">
        <f>IF(OR($A186="",$B186=""),"",MAX(0,MIN(100,100-($N186*'Settings'!$B$15))))</f>
        <v/>
      </c>
      <c r="Y186" s="55">
        <f>IF(OR($A186="",$B186=""),"",($T186*'Settings'!$B$4)+($U186*'Settings'!$B$5)+($V186*'Settings'!$B$6)+($W186*'Settings'!$B$7)+($X186*'Settings'!$B$8))</f>
        <v/>
      </c>
      <c r="Z186" s="19">
        <f>IF($Y186="","",IF($Y186&gt;='Settings'!$B$17,"Excellent",IF($Y186&gt;='Settings'!$B$18,"Good",IF($Y186&gt;='Settings'!$B$19,"Needs Improvement","Poor"))))</f>
        <v/>
      </c>
      <c r="AA186" s="57">
        <f>IF($Z186="","",IF($Z186="Excellent",'Settings'!$B$21,IF($Z186="Good",'Settings'!$B$22,0)))</f>
        <v/>
      </c>
      <c r="AB186" s="34">
        <f>IF(COUNTA($A186:$B186,$D186:$O186,$AC186:$AD186)=0,"",IF(OR($A186="",$B186=""),"Missing period/driver",IF($C186="Driver ID not found","Invalid driver ID",IF(COUNTIFS($A$5:$A$1000,$A186,$B$5:$B$1000,$B186)&gt;1,"Duplicate driver/period",IF(OR($E186&lt;=0,$F186&lt;=0,$G186&lt;=0,$I186&lt;=0),"Check required activity",IF($H186&gt;$G186,"On-time stops exceed total",IF($J186&gt;$I186,"Completed inspections exceed required",IF(OR($H186&lt;0,$J186&lt;0,$K186&lt;0,$L186&lt;0,$M186&lt;0,$N186&lt;0),"Negative count",IF($AC186="","Select review status",IF(AND($AC186="Coaching Scheduled",$AD186=""),"Add follow-up date","OK"))))))))))</f>
        <v/>
      </c>
      <c r="AC186" s="30" t="n"/>
      <c r="AD186" s="58" t="n"/>
    </row>
    <row r="187">
      <c r="A187" s="53" t="n"/>
      <c r="B187" s="26" t="n"/>
      <c r="C187" s="27">
        <f>IF(OR($A187="",$B187=""),"",IFERROR(VLOOKUP($B187,'Settings'!$D$4:$E$103,2,FALSE),"Driver ID not found"))</f>
        <v/>
      </c>
      <c r="D187" s="26" t="n"/>
      <c r="E187" s="28" t="n"/>
      <c r="F187" s="54" t="n"/>
      <c r="G187" s="28" t="n"/>
      <c r="H187" s="28" t="n"/>
      <c r="I187" s="28" t="n"/>
      <c r="J187" s="28" t="n"/>
      <c r="K187" s="28" t="n"/>
      <c r="L187" s="28" t="n"/>
      <c r="M187" s="28" t="n"/>
      <c r="N187" s="28" t="n"/>
      <c r="O187" s="30" t="n"/>
      <c r="P187" s="55">
        <f>IF(OR($A187="",$B187=""),"",IFERROR($E187/$F187,0))</f>
        <v/>
      </c>
      <c r="Q187" s="56">
        <f>IF(OR($A187="",$B187=""),"",IFERROR($H187/$G187,0))</f>
        <v/>
      </c>
      <c r="R187" s="56">
        <f>IF(OR($A187="",$B187=""),"",IFERROR($J187/$I187,0))</f>
        <v/>
      </c>
      <c r="S187" s="55">
        <f>IF(OR($A187="",$B187=""),"",IFERROR(($K187+$L187)/$E187*1000,0))</f>
        <v/>
      </c>
      <c r="T187" s="55">
        <f>IF(OR($A187="",$B187=""),"",MAX(0,MIN(100,100-($S187*'Settings'!$B$13)-($M187*'Settings'!$B$14))))</f>
        <v/>
      </c>
      <c r="U187" s="55">
        <f>IF(OR($A187="",$B187=""),"",MAX(0,MIN(100,IFERROR($Q187/'Settings'!$B$10*100,0))))</f>
        <v/>
      </c>
      <c r="V187" s="55">
        <f>IF(OR($A187="",$B187=""),"",MAX(0,MIN(100,IFERROR($P187/'Settings'!$B$11*100,0))))</f>
        <v/>
      </c>
      <c r="W187" s="55">
        <f>IF(OR($A187="",$B187=""),"",MAX(0,MIN(100,IFERROR($R187/'Settings'!$B$12*100,0))))</f>
        <v/>
      </c>
      <c r="X187" s="55">
        <f>IF(OR($A187="",$B187=""),"",MAX(0,MIN(100,100-($N187*'Settings'!$B$15))))</f>
        <v/>
      </c>
      <c r="Y187" s="55">
        <f>IF(OR($A187="",$B187=""),"",($T187*'Settings'!$B$4)+($U187*'Settings'!$B$5)+($V187*'Settings'!$B$6)+($W187*'Settings'!$B$7)+($X187*'Settings'!$B$8))</f>
        <v/>
      </c>
      <c r="Z187" s="19">
        <f>IF($Y187="","",IF($Y187&gt;='Settings'!$B$17,"Excellent",IF($Y187&gt;='Settings'!$B$18,"Good",IF($Y187&gt;='Settings'!$B$19,"Needs Improvement","Poor"))))</f>
        <v/>
      </c>
      <c r="AA187" s="57">
        <f>IF($Z187="","",IF($Z187="Excellent",'Settings'!$B$21,IF($Z187="Good",'Settings'!$B$22,0)))</f>
        <v/>
      </c>
      <c r="AB187" s="34">
        <f>IF(COUNTA($A187:$B187,$D187:$O187,$AC187:$AD187)=0,"",IF(OR($A187="",$B187=""),"Missing period/driver",IF($C187="Driver ID not found","Invalid driver ID",IF(COUNTIFS($A$5:$A$1000,$A187,$B$5:$B$1000,$B187)&gt;1,"Duplicate driver/period",IF(OR($E187&lt;=0,$F187&lt;=0,$G187&lt;=0,$I187&lt;=0),"Check required activity",IF($H187&gt;$G187,"On-time stops exceed total",IF($J187&gt;$I187,"Completed inspections exceed required",IF(OR($H187&lt;0,$J187&lt;0,$K187&lt;0,$L187&lt;0,$M187&lt;0,$N187&lt;0),"Negative count",IF($AC187="","Select review status",IF(AND($AC187="Coaching Scheduled",$AD187=""),"Add follow-up date","OK"))))))))))</f>
        <v/>
      </c>
      <c r="AC187" s="30" t="n"/>
      <c r="AD187" s="58" t="n"/>
    </row>
    <row r="188">
      <c r="A188" s="53" t="n"/>
      <c r="B188" s="26" t="n"/>
      <c r="C188" s="27">
        <f>IF(OR($A188="",$B188=""),"",IFERROR(VLOOKUP($B188,'Settings'!$D$4:$E$103,2,FALSE),"Driver ID not found"))</f>
        <v/>
      </c>
      <c r="D188" s="26" t="n"/>
      <c r="E188" s="28" t="n"/>
      <c r="F188" s="54" t="n"/>
      <c r="G188" s="28" t="n"/>
      <c r="H188" s="28" t="n"/>
      <c r="I188" s="28" t="n"/>
      <c r="J188" s="28" t="n"/>
      <c r="K188" s="28" t="n"/>
      <c r="L188" s="28" t="n"/>
      <c r="M188" s="28" t="n"/>
      <c r="N188" s="28" t="n"/>
      <c r="O188" s="30" t="n"/>
      <c r="P188" s="55">
        <f>IF(OR($A188="",$B188=""),"",IFERROR($E188/$F188,0))</f>
        <v/>
      </c>
      <c r="Q188" s="56">
        <f>IF(OR($A188="",$B188=""),"",IFERROR($H188/$G188,0))</f>
        <v/>
      </c>
      <c r="R188" s="56">
        <f>IF(OR($A188="",$B188=""),"",IFERROR($J188/$I188,0))</f>
        <v/>
      </c>
      <c r="S188" s="55">
        <f>IF(OR($A188="",$B188=""),"",IFERROR(($K188+$L188)/$E188*1000,0))</f>
        <v/>
      </c>
      <c r="T188" s="55">
        <f>IF(OR($A188="",$B188=""),"",MAX(0,MIN(100,100-($S188*'Settings'!$B$13)-($M188*'Settings'!$B$14))))</f>
        <v/>
      </c>
      <c r="U188" s="55">
        <f>IF(OR($A188="",$B188=""),"",MAX(0,MIN(100,IFERROR($Q188/'Settings'!$B$10*100,0))))</f>
        <v/>
      </c>
      <c r="V188" s="55">
        <f>IF(OR($A188="",$B188=""),"",MAX(0,MIN(100,IFERROR($P188/'Settings'!$B$11*100,0))))</f>
        <v/>
      </c>
      <c r="W188" s="55">
        <f>IF(OR($A188="",$B188=""),"",MAX(0,MIN(100,IFERROR($R188/'Settings'!$B$12*100,0))))</f>
        <v/>
      </c>
      <c r="X188" s="55">
        <f>IF(OR($A188="",$B188=""),"",MAX(0,MIN(100,100-($N188*'Settings'!$B$15))))</f>
        <v/>
      </c>
      <c r="Y188" s="55">
        <f>IF(OR($A188="",$B188=""),"",($T188*'Settings'!$B$4)+($U188*'Settings'!$B$5)+($V188*'Settings'!$B$6)+($W188*'Settings'!$B$7)+($X188*'Settings'!$B$8))</f>
        <v/>
      </c>
      <c r="Z188" s="19">
        <f>IF($Y188="","",IF($Y188&gt;='Settings'!$B$17,"Excellent",IF($Y188&gt;='Settings'!$B$18,"Good",IF($Y188&gt;='Settings'!$B$19,"Needs Improvement","Poor"))))</f>
        <v/>
      </c>
      <c r="AA188" s="57">
        <f>IF($Z188="","",IF($Z188="Excellent",'Settings'!$B$21,IF($Z188="Good",'Settings'!$B$22,0)))</f>
        <v/>
      </c>
      <c r="AB188" s="34">
        <f>IF(COUNTA($A188:$B188,$D188:$O188,$AC188:$AD188)=0,"",IF(OR($A188="",$B188=""),"Missing period/driver",IF($C188="Driver ID not found","Invalid driver ID",IF(COUNTIFS($A$5:$A$1000,$A188,$B$5:$B$1000,$B188)&gt;1,"Duplicate driver/period",IF(OR($E188&lt;=0,$F188&lt;=0,$G188&lt;=0,$I188&lt;=0),"Check required activity",IF($H188&gt;$G188,"On-time stops exceed total",IF($J188&gt;$I188,"Completed inspections exceed required",IF(OR($H188&lt;0,$J188&lt;0,$K188&lt;0,$L188&lt;0,$M188&lt;0,$N188&lt;0),"Negative count",IF($AC188="","Select review status",IF(AND($AC188="Coaching Scheduled",$AD188=""),"Add follow-up date","OK"))))))))))</f>
        <v/>
      </c>
      <c r="AC188" s="30" t="n"/>
      <c r="AD188" s="58" t="n"/>
    </row>
    <row r="189">
      <c r="A189" s="53" t="n"/>
      <c r="B189" s="26" t="n"/>
      <c r="C189" s="27">
        <f>IF(OR($A189="",$B189=""),"",IFERROR(VLOOKUP($B189,'Settings'!$D$4:$E$103,2,FALSE),"Driver ID not found"))</f>
        <v/>
      </c>
      <c r="D189" s="26" t="n"/>
      <c r="E189" s="28" t="n"/>
      <c r="F189" s="54" t="n"/>
      <c r="G189" s="28" t="n"/>
      <c r="H189" s="28" t="n"/>
      <c r="I189" s="28" t="n"/>
      <c r="J189" s="28" t="n"/>
      <c r="K189" s="28" t="n"/>
      <c r="L189" s="28" t="n"/>
      <c r="M189" s="28" t="n"/>
      <c r="N189" s="28" t="n"/>
      <c r="O189" s="30" t="n"/>
      <c r="P189" s="55">
        <f>IF(OR($A189="",$B189=""),"",IFERROR($E189/$F189,0))</f>
        <v/>
      </c>
      <c r="Q189" s="56">
        <f>IF(OR($A189="",$B189=""),"",IFERROR($H189/$G189,0))</f>
        <v/>
      </c>
      <c r="R189" s="56">
        <f>IF(OR($A189="",$B189=""),"",IFERROR($J189/$I189,0))</f>
        <v/>
      </c>
      <c r="S189" s="55">
        <f>IF(OR($A189="",$B189=""),"",IFERROR(($K189+$L189)/$E189*1000,0))</f>
        <v/>
      </c>
      <c r="T189" s="55">
        <f>IF(OR($A189="",$B189=""),"",MAX(0,MIN(100,100-($S189*'Settings'!$B$13)-($M189*'Settings'!$B$14))))</f>
        <v/>
      </c>
      <c r="U189" s="55">
        <f>IF(OR($A189="",$B189=""),"",MAX(0,MIN(100,IFERROR($Q189/'Settings'!$B$10*100,0))))</f>
        <v/>
      </c>
      <c r="V189" s="55">
        <f>IF(OR($A189="",$B189=""),"",MAX(0,MIN(100,IFERROR($P189/'Settings'!$B$11*100,0))))</f>
        <v/>
      </c>
      <c r="W189" s="55">
        <f>IF(OR($A189="",$B189=""),"",MAX(0,MIN(100,IFERROR($R189/'Settings'!$B$12*100,0))))</f>
        <v/>
      </c>
      <c r="X189" s="55">
        <f>IF(OR($A189="",$B189=""),"",MAX(0,MIN(100,100-($N189*'Settings'!$B$15))))</f>
        <v/>
      </c>
      <c r="Y189" s="55">
        <f>IF(OR($A189="",$B189=""),"",($T189*'Settings'!$B$4)+($U189*'Settings'!$B$5)+($V189*'Settings'!$B$6)+($W189*'Settings'!$B$7)+($X189*'Settings'!$B$8))</f>
        <v/>
      </c>
      <c r="Z189" s="19">
        <f>IF($Y189="","",IF($Y189&gt;='Settings'!$B$17,"Excellent",IF($Y189&gt;='Settings'!$B$18,"Good",IF($Y189&gt;='Settings'!$B$19,"Needs Improvement","Poor"))))</f>
        <v/>
      </c>
      <c r="AA189" s="57">
        <f>IF($Z189="","",IF($Z189="Excellent",'Settings'!$B$21,IF($Z189="Good",'Settings'!$B$22,0)))</f>
        <v/>
      </c>
      <c r="AB189" s="34">
        <f>IF(COUNTA($A189:$B189,$D189:$O189,$AC189:$AD189)=0,"",IF(OR($A189="",$B189=""),"Missing period/driver",IF($C189="Driver ID not found","Invalid driver ID",IF(COUNTIFS($A$5:$A$1000,$A189,$B$5:$B$1000,$B189)&gt;1,"Duplicate driver/period",IF(OR($E189&lt;=0,$F189&lt;=0,$G189&lt;=0,$I189&lt;=0),"Check required activity",IF($H189&gt;$G189,"On-time stops exceed total",IF($J189&gt;$I189,"Completed inspections exceed required",IF(OR($H189&lt;0,$J189&lt;0,$K189&lt;0,$L189&lt;0,$M189&lt;0,$N189&lt;0),"Negative count",IF($AC189="","Select review status",IF(AND($AC189="Coaching Scheduled",$AD189=""),"Add follow-up date","OK"))))))))))</f>
        <v/>
      </c>
      <c r="AC189" s="30" t="n"/>
      <c r="AD189" s="58" t="n"/>
    </row>
    <row r="190">
      <c r="A190" s="53" t="n"/>
      <c r="B190" s="26" t="n"/>
      <c r="C190" s="27">
        <f>IF(OR($A190="",$B190=""),"",IFERROR(VLOOKUP($B190,'Settings'!$D$4:$E$103,2,FALSE),"Driver ID not found"))</f>
        <v/>
      </c>
      <c r="D190" s="26" t="n"/>
      <c r="E190" s="28" t="n"/>
      <c r="F190" s="54" t="n"/>
      <c r="G190" s="28" t="n"/>
      <c r="H190" s="28" t="n"/>
      <c r="I190" s="28" t="n"/>
      <c r="J190" s="28" t="n"/>
      <c r="K190" s="28" t="n"/>
      <c r="L190" s="28" t="n"/>
      <c r="M190" s="28" t="n"/>
      <c r="N190" s="28" t="n"/>
      <c r="O190" s="30" t="n"/>
      <c r="P190" s="55">
        <f>IF(OR($A190="",$B190=""),"",IFERROR($E190/$F190,0))</f>
        <v/>
      </c>
      <c r="Q190" s="56">
        <f>IF(OR($A190="",$B190=""),"",IFERROR($H190/$G190,0))</f>
        <v/>
      </c>
      <c r="R190" s="56">
        <f>IF(OR($A190="",$B190=""),"",IFERROR($J190/$I190,0))</f>
        <v/>
      </c>
      <c r="S190" s="55">
        <f>IF(OR($A190="",$B190=""),"",IFERROR(($K190+$L190)/$E190*1000,0))</f>
        <v/>
      </c>
      <c r="T190" s="55">
        <f>IF(OR($A190="",$B190=""),"",MAX(0,MIN(100,100-($S190*'Settings'!$B$13)-($M190*'Settings'!$B$14))))</f>
        <v/>
      </c>
      <c r="U190" s="55">
        <f>IF(OR($A190="",$B190=""),"",MAX(0,MIN(100,IFERROR($Q190/'Settings'!$B$10*100,0))))</f>
        <v/>
      </c>
      <c r="V190" s="55">
        <f>IF(OR($A190="",$B190=""),"",MAX(0,MIN(100,IFERROR($P190/'Settings'!$B$11*100,0))))</f>
        <v/>
      </c>
      <c r="W190" s="55">
        <f>IF(OR($A190="",$B190=""),"",MAX(0,MIN(100,IFERROR($R190/'Settings'!$B$12*100,0))))</f>
        <v/>
      </c>
      <c r="X190" s="55">
        <f>IF(OR($A190="",$B190=""),"",MAX(0,MIN(100,100-($N190*'Settings'!$B$15))))</f>
        <v/>
      </c>
      <c r="Y190" s="55">
        <f>IF(OR($A190="",$B190=""),"",($T190*'Settings'!$B$4)+($U190*'Settings'!$B$5)+($V190*'Settings'!$B$6)+($W190*'Settings'!$B$7)+($X190*'Settings'!$B$8))</f>
        <v/>
      </c>
      <c r="Z190" s="19">
        <f>IF($Y190="","",IF($Y190&gt;='Settings'!$B$17,"Excellent",IF($Y190&gt;='Settings'!$B$18,"Good",IF($Y190&gt;='Settings'!$B$19,"Needs Improvement","Poor"))))</f>
        <v/>
      </c>
      <c r="AA190" s="57">
        <f>IF($Z190="","",IF($Z190="Excellent",'Settings'!$B$21,IF($Z190="Good",'Settings'!$B$22,0)))</f>
        <v/>
      </c>
      <c r="AB190" s="34">
        <f>IF(COUNTA($A190:$B190,$D190:$O190,$AC190:$AD190)=0,"",IF(OR($A190="",$B190=""),"Missing period/driver",IF($C190="Driver ID not found","Invalid driver ID",IF(COUNTIFS($A$5:$A$1000,$A190,$B$5:$B$1000,$B190)&gt;1,"Duplicate driver/period",IF(OR($E190&lt;=0,$F190&lt;=0,$G190&lt;=0,$I190&lt;=0),"Check required activity",IF($H190&gt;$G190,"On-time stops exceed total",IF($J190&gt;$I190,"Completed inspections exceed required",IF(OR($H190&lt;0,$J190&lt;0,$K190&lt;0,$L190&lt;0,$M190&lt;0,$N190&lt;0),"Negative count",IF($AC190="","Select review status",IF(AND($AC190="Coaching Scheduled",$AD190=""),"Add follow-up date","OK"))))))))))</f>
        <v/>
      </c>
      <c r="AC190" s="30" t="n"/>
      <c r="AD190" s="58" t="n"/>
    </row>
    <row r="191">
      <c r="A191" s="53" t="n"/>
      <c r="B191" s="26" t="n"/>
      <c r="C191" s="27">
        <f>IF(OR($A191="",$B191=""),"",IFERROR(VLOOKUP($B191,'Settings'!$D$4:$E$103,2,FALSE),"Driver ID not found"))</f>
        <v/>
      </c>
      <c r="D191" s="26" t="n"/>
      <c r="E191" s="28" t="n"/>
      <c r="F191" s="54" t="n"/>
      <c r="G191" s="28" t="n"/>
      <c r="H191" s="28" t="n"/>
      <c r="I191" s="28" t="n"/>
      <c r="J191" s="28" t="n"/>
      <c r="K191" s="28" t="n"/>
      <c r="L191" s="28" t="n"/>
      <c r="M191" s="28" t="n"/>
      <c r="N191" s="28" t="n"/>
      <c r="O191" s="30" t="n"/>
      <c r="P191" s="55">
        <f>IF(OR($A191="",$B191=""),"",IFERROR($E191/$F191,0))</f>
        <v/>
      </c>
      <c r="Q191" s="56">
        <f>IF(OR($A191="",$B191=""),"",IFERROR($H191/$G191,0))</f>
        <v/>
      </c>
      <c r="R191" s="56">
        <f>IF(OR($A191="",$B191=""),"",IFERROR($J191/$I191,0))</f>
        <v/>
      </c>
      <c r="S191" s="55">
        <f>IF(OR($A191="",$B191=""),"",IFERROR(($K191+$L191)/$E191*1000,0))</f>
        <v/>
      </c>
      <c r="T191" s="55">
        <f>IF(OR($A191="",$B191=""),"",MAX(0,MIN(100,100-($S191*'Settings'!$B$13)-($M191*'Settings'!$B$14))))</f>
        <v/>
      </c>
      <c r="U191" s="55">
        <f>IF(OR($A191="",$B191=""),"",MAX(0,MIN(100,IFERROR($Q191/'Settings'!$B$10*100,0))))</f>
        <v/>
      </c>
      <c r="V191" s="55">
        <f>IF(OR($A191="",$B191=""),"",MAX(0,MIN(100,IFERROR($P191/'Settings'!$B$11*100,0))))</f>
        <v/>
      </c>
      <c r="W191" s="55">
        <f>IF(OR($A191="",$B191=""),"",MAX(0,MIN(100,IFERROR($R191/'Settings'!$B$12*100,0))))</f>
        <v/>
      </c>
      <c r="X191" s="55">
        <f>IF(OR($A191="",$B191=""),"",MAX(0,MIN(100,100-($N191*'Settings'!$B$15))))</f>
        <v/>
      </c>
      <c r="Y191" s="55">
        <f>IF(OR($A191="",$B191=""),"",($T191*'Settings'!$B$4)+($U191*'Settings'!$B$5)+($V191*'Settings'!$B$6)+($W191*'Settings'!$B$7)+($X191*'Settings'!$B$8))</f>
        <v/>
      </c>
      <c r="Z191" s="19">
        <f>IF($Y191="","",IF($Y191&gt;='Settings'!$B$17,"Excellent",IF($Y191&gt;='Settings'!$B$18,"Good",IF($Y191&gt;='Settings'!$B$19,"Needs Improvement","Poor"))))</f>
        <v/>
      </c>
      <c r="AA191" s="57">
        <f>IF($Z191="","",IF($Z191="Excellent",'Settings'!$B$21,IF($Z191="Good",'Settings'!$B$22,0)))</f>
        <v/>
      </c>
      <c r="AB191" s="34">
        <f>IF(COUNTA($A191:$B191,$D191:$O191,$AC191:$AD191)=0,"",IF(OR($A191="",$B191=""),"Missing period/driver",IF($C191="Driver ID not found","Invalid driver ID",IF(COUNTIFS($A$5:$A$1000,$A191,$B$5:$B$1000,$B191)&gt;1,"Duplicate driver/period",IF(OR($E191&lt;=0,$F191&lt;=0,$G191&lt;=0,$I191&lt;=0),"Check required activity",IF($H191&gt;$G191,"On-time stops exceed total",IF($J191&gt;$I191,"Completed inspections exceed required",IF(OR($H191&lt;0,$J191&lt;0,$K191&lt;0,$L191&lt;0,$M191&lt;0,$N191&lt;0),"Negative count",IF($AC191="","Select review status",IF(AND($AC191="Coaching Scheduled",$AD191=""),"Add follow-up date","OK"))))))))))</f>
        <v/>
      </c>
      <c r="AC191" s="30" t="n"/>
      <c r="AD191" s="58" t="n"/>
    </row>
    <row r="192">
      <c r="A192" s="53" t="n"/>
      <c r="B192" s="26" t="n"/>
      <c r="C192" s="27">
        <f>IF(OR($A192="",$B192=""),"",IFERROR(VLOOKUP($B192,'Settings'!$D$4:$E$103,2,FALSE),"Driver ID not found"))</f>
        <v/>
      </c>
      <c r="D192" s="26" t="n"/>
      <c r="E192" s="28" t="n"/>
      <c r="F192" s="54" t="n"/>
      <c r="G192" s="28" t="n"/>
      <c r="H192" s="28" t="n"/>
      <c r="I192" s="28" t="n"/>
      <c r="J192" s="28" t="n"/>
      <c r="K192" s="28" t="n"/>
      <c r="L192" s="28" t="n"/>
      <c r="M192" s="28" t="n"/>
      <c r="N192" s="28" t="n"/>
      <c r="O192" s="30" t="n"/>
      <c r="P192" s="55">
        <f>IF(OR($A192="",$B192=""),"",IFERROR($E192/$F192,0))</f>
        <v/>
      </c>
      <c r="Q192" s="56">
        <f>IF(OR($A192="",$B192=""),"",IFERROR($H192/$G192,0))</f>
        <v/>
      </c>
      <c r="R192" s="56">
        <f>IF(OR($A192="",$B192=""),"",IFERROR($J192/$I192,0))</f>
        <v/>
      </c>
      <c r="S192" s="55">
        <f>IF(OR($A192="",$B192=""),"",IFERROR(($K192+$L192)/$E192*1000,0))</f>
        <v/>
      </c>
      <c r="T192" s="55">
        <f>IF(OR($A192="",$B192=""),"",MAX(0,MIN(100,100-($S192*'Settings'!$B$13)-($M192*'Settings'!$B$14))))</f>
        <v/>
      </c>
      <c r="U192" s="55">
        <f>IF(OR($A192="",$B192=""),"",MAX(0,MIN(100,IFERROR($Q192/'Settings'!$B$10*100,0))))</f>
        <v/>
      </c>
      <c r="V192" s="55">
        <f>IF(OR($A192="",$B192=""),"",MAX(0,MIN(100,IFERROR($P192/'Settings'!$B$11*100,0))))</f>
        <v/>
      </c>
      <c r="W192" s="55">
        <f>IF(OR($A192="",$B192=""),"",MAX(0,MIN(100,IFERROR($R192/'Settings'!$B$12*100,0))))</f>
        <v/>
      </c>
      <c r="X192" s="55">
        <f>IF(OR($A192="",$B192=""),"",MAX(0,MIN(100,100-($N192*'Settings'!$B$15))))</f>
        <v/>
      </c>
      <c r="Y192" s="55">
        <f>IF(OR($A192="",$B192=""),"",($T192*'Settings'!$B$4)+($U192*'Settings'!$B$5)+($V192*'Settings'!$B$6)+($W192*'Settings'!$B$7)+($X192*'Settings'!$B$8))</f>
        <v/>
      </c>
      <c r="Z192" s="19">
        <f>IF($Y192="","",IF($Y192&gt;='Settings'!$B$17,"Excellent",IF($Y192&gt;='Settings'!$B$18,"Good",IF($Y192&gt;='Settings'!$B$19,"Needs Improvement","Poor"))))</f>
        <v/>
      </c>
      <c r="AA192" s="57">
        <f>IF($Z192="","",IF($Z192="Excellent",'Settings'!$B$21,IF($Z192="Good",'Settings'!$B$22,0)))</f>
        <v/>
      </c>
      <c r="AB192" s="34">
        <f>IF(COUNTA($A192:$B192,$D192:$O192,$AC192:$AD192)=0,"",IF(OR($A192="",$B192=""),"Missing period/driver",IF($C192="Driver ID not found","Invalid driver ID",IF(COUNTIFS($A$5:$A$1000,$A192,$B$5:$B$1000,$B192)&gt;1,"Duplicate driver/period",IF(OR($E192&lt;=0,$F192&lt;=0,$G192&lt;=0,$I192&lt;=0),"Check required activity",IF($H192&gt;$G192,"On-time stops exceed total",IF($J192&gt;$I192,"Completed inspections exceed required",IF(OR($H192&lt;0,$J192&lt;0,$K192&lt;0,$L192&lt;0,$M192&lt;0,$N192&lt;0),"Negative count",IF($AC192="","Select review status",IF(AND($AC192="Coaching Scheduled",$AD192=""),"Add follow-up date","OK"))))))))))</f>
        <v/>
      </c>
      <c r="AC192" s="30" t="n"/>
      <c r="AD192" s="58" t="n"/>
    </row>
    <row r="193">
      <c r="A193" s="53" t="n"/>
      <c r="B193" s="26" t="n"/>
      <c r="C193" s="27">
        <f>IF(OR($A193="",$B193=""),"",IFERROR(VLOOKUP($B193,'Settings'!$D$4:$E$103,2,FALSE),"Driver ID not found"))</f>
        <v/>
      </c>
      <c r="D193" s="26" t="n"/>
      <c r="E193" s="28" t="n"/>
      <c r="F193" s="54" t="n"/>
      <c r="G193" s="28" t="n"/>
      <c r="H193" s="28" t="n"/>
      <c r="I193" s="28" t="n"/>
      <c r="J193" s="28" t="n"/>
      <c r="K193" s="28" t="n"/>
      <c r="L193" s="28" t="n"/>
      <c r="M193" s="28" t="n"/>
      <c r="N193" s="28" t="n"/>
      <c r="O193" s="30" t="n"/>
      <c r="P193" s="55">
        <f>IF(OR($A193="",$B193=""),"",IFERROR($E193/$F193,0))</f>
        <v/>
      </c>
      <c r="Q193" s="56">
        <f>IF(OR($A193="",$B193=""),"",IFERROR($H193/$G193,0))</f>
        <v/>
      </c>
      <c r="R193" s="56">
        <f>IF(OR($A193="",$B193=""),"",IFERROR($J193/$I193,0))</f>
        <v/>
      </c>
      <c r="S193" s="55">
        <f>IF(OR($A193="",$B193=""),"",IFERROR(($K193+$L193)/$E193*1000,0))</f>
        <v/>
      </c>
      <c r="T193" s="55">
        <f>IF(OR($A193="",$B193=""),"",MAX(0,MIN(100,100-($S193*'Settings'!$B$13)-($M193*'Settings'!$B$14))))</f>
        <v/>
      </c>
      <c r="U193" s="55">
        <f>IF(OR($A193="",$B193=""),"",MAX(0,MIN(100,IFERROR($Q193/'Settings'!$B$10*100,0))))</f>
        <v/>
      </c>
      <c r="V193" s="55">
        <f>IF(OR($A193="",$B193=""),"",MAX(0,MIN(100,IFERROR($P193/'Settings'!$B$11*100,0))))</f>
        <v/>
      </c>
      <c r="W193" s="55">
        <f>IF(OR($A193="",$B193=""),"",MAX(0,MIN(100,IFERROR($R193/'Settings'!$B$12*100,0))))</f>
        <v/>
      </c>
      <c r="X193" s="55">
        <f>IF(OR($A193="",$B193=""),"",MAX(0,MIN(100,100-($N193*'Settings'!$B$15))))</f>
        <v/>
      </c>
      <c r="Y193" s="55">
        <f>IF(OR($A193="",$B193=""),"",($T193*'Settings'!$B$4)+($U193*'Settings'!$B$5)+($V193*'Settings'!$B$6)+($W193*'Settings'!$B$7)+($X193*'Settings'!$B$8))</f>
        <v/>
      </c>
      <c r="Z193" s="19">
        <f>IF($Y193="","",IF($Y193&gt;='Settings'!$B$17,"Excellent",IF($Y193&gt;='Settings'!$B$18,"Good",IF($Y193&gt;='Settings'!$B$19,"Needs Improvement","Poor"))))</f>
        <v/>
      </c>
      <c r="AA193" s="57">
        <f>IF($Z193="","",IF($Z193="Excellent",'Settings'!$B$21,IF($Z193="Good",'Settings'!$B$22,0)))</f>
        <v/>
      </c>
      <c r="AB193" s="34">
        <f>IF(COUNTA($A193:$B193,$D193:$O193,$AC193:$AD193)=0,"",IF(OR($A193="",$B193=""),"Missing period/driver",IF($C193="Driver ID not found","Invalid driver ID",IF(COUNTIFS($A$5:$A$1000,$A193,$B$5:$B$1000,$B193)&gt;1,"Duplicate driver/period",IF(OR($E193&lt;=0,$F193&lt;=0,$G193&lt;=0,$I193&lt;=0),"Check required activity",IF($H193&gt;$G193,"On-time stops exceed total",IF($J193&gt;$I193,"Completed inspections exceed required",IF(OR($H193&lt;0,$J193&lt;0,$K193&lt;0,$L193&lt;0,$M193&lt;0,$N193&lt;0),"Negative count",IF($AC193="","Select review status",IF(AND($AC193="Coaching Scheduled",$AD193=""),"Add follow-up date","OK"))))))))))</f>
        <v/>
      </c>
      <c r="AC193" s="30" t="n"/>
      <c r="AD193" s="58" t="n"/>
    </row>
    <row r="194">
      <c r="A194" s="53" t="n"/>
      <c r="B194" s="26" t="n"/>
      <c r="C194" s="27">
        <f>IF(OR($A194="",$B194=""),"",IFERROR(VLOOKUP($B194,'Settings'!$D$4:$E$103,2,FALSE),"Driver ID not found"))</f>
        <v/>
      </c>
      <c r="D194" s="26" t="n"/>
      <c r="E194" s="28" t="n"/>
      <c r="F194" s="54" t="n"/>
      <c r="G194" s="28" t="n"/>
      <c r="H194" s="28" t="n"/>
      <c r="I194" s="28" t="n"/>
      <c r="J194" s="28" t="n"/>
      <c r="K194" s="28" t="n"/>
      <c r="L194" s="28" t="n"/>
      <c r="M194" s="28" t="n"/>
      <c r="N194" s="28" t="n"/>
      <c r="O194" s="30" t="n"/>
      <c r="P194" s="55">
        <f>IF(OR($A194="",$B194=""),"",IFERROR($E194/$F194,0))</f>
        <v/>
      </c>
      <c r="Q194" s="56">
        <f>IF(OR($A194="",$B194=""),"",IFERROR($H194/$G194,0))</f>
        <v/>
      </c>
      <c r="R194" s="56">
        <f>IF(OR($A194="",$B194=""),"",IFERROR($J194/$I194,0))</f>
        <v/>
      </c>
      <c r="S194" s="55">
        <f>IF(OR($A194="",$B194=""),"",IFERROR(($K194+$L194)/$E194*1000,0))</f>
        <v/>
      </c>
      <c r="T194" s="55">
        <f>IF(OR($A194="",$B194=""),"",MAX(0,MIN(100,100-($S194*'Settings'!$B$13)-($M194*'Settings'!$B$14))))</f>
        <v/>
      </c>
      <c r="U194" s="55">
        <f>IF(OR($A194="",$B194=""),"",MAX(0,MIN(100,IFERROR($Q194/'Settings'!$B$10*100,0))))</f>
        <v/>
      </c>
      <c r="V194" s="55">
        <f>IF(OR($A194="",$B194=""),"",MAX(0,MIN(100,IFERROR($P194/'Settings'!$B$11*100,0))))</f>
        <v/>
      </c>
      <c r="W194" s="55">
        <f>IF(OR($A194="",$B194=""),"",MAX(0,MIN(100,IFERROR($R194/'Settings'!$B$12*100,0))))</f>
        <v/>
      </c>
      <c r="X194" s="55">
        <f>IF(OR($A194="",$B194=""),"",MAX(0,MIN(100,100-($N194*'Settings'!$B$15))))</f>
        <v/>
      </c>
      <c r="Y194" s="55">
        <f>IF(OR($A194="",$B194=""),"",($T194*'Settings'!$B$4)+($U194*'Settings'!$B$5)+($V194*'Settings'!$B$6)+($W194*'Settings'!$B$7)+($X194*'Settings'!$B$8))</f>
        <v/>
      </c>
      <c r="Z194" s="19">
        <f>IF($Y194="","",IF($Y194&gt;='Settings'!$B$17,"Excellent",IF($Y194&gt;='Settings'!$B$18,"Good",IF($Y194&gt;='Settings'!$B$19,"Needs Improvement","Poor"))))</f>
        <v/>
      </c>
      <c r="AA194" s="57">
        <f>IF($Z194="","",IF($Z194="Excellent",'Settings'!$B$21,IF($Z194="Good",'Settings'!$B$22,0)))</f>
        <v/>
      </c>
      <c r="AB194" s="34">
        <f>IF(COUNTA($A194:$B194,$D194:$O194,$AC194:$AD194)=0,"",IF(OR($A194="",$B194=""),"Missing period/driver",IF($C194="Driver ID not found","Invalid driver ID",IF(COUNTIFS($A$5:$A$1000,$A194,$B$5:$B$1000,$B194)&gt;1,"Duplicate driver/period",IF(OR($E194&lt;=0,$F194&lt;=0,$G194&lt;=0,$I194&lt;=0),"Check required activity",IF($H194&gt;$G194,"On-time stops exceed total",IF($J194&gt;$I194,"Completed inspections exceed required",IF(OR($H194&lt;0,$J194&lt;0,$K194&lt;0,$L194&lt;0,$M194&lt;0,$N194&lt;0),"Negative count",IF($AC194="","Select review status",IF(AND($AC194="Coaching Scheduled",$AD194=""),"Add follow-up date","OK"))))))))))</f>
        <v/>
      </c>
      <c r="AC194" s="30" t="n"/>
      <c r="AD194" s="58" t="n"/>
    </row>
    <row r="195">
      <c r="A195" s="53" t="n"/>
      <c r="B195" s="26" t="n"/>
      <c r="C195" s="27">
        <f>IF(OR($A195="",$B195=""),"",IFERROR(VLOOKUP($B195,'Settings'!$D$4:$E$103,2,FALSE),"Driver ID not found"))</f>
        <v/>
      </c>
      <c r="D195" s="26" t="n"/>
      <c r="E195" s="28" t="n"/>
      <c r="F195" s="54" t="n"/>
      <c r="G195" s="28" t="n"/>
      <c r="H195" s="28" t="n"/>
      <c r="I195" s="28" t="n"/>
      <c r="J195" s="28" t="n"/>
      <c r="K195" s="28" t="n"/>
      <c r="L195" s="28" t="n"/>
      <c r="M195" s="28" t="n"/>
      <c r="N195" s="28" t="n"/>
      <c r="O195" s="30" t="n"/>
      <c r="P195" s="55">
        <f>IF(OR($A195="",$B195=""),"",IFERROR($E195/$F195,0))</f>
        <v/>
      </c>
      <c r="Q195" s="56">
        <f>IF(OR($A195="",$B195=""),"",IFERROR($H195/$G195,0))</f>
        <v/>
      </c>
      <c r="R195" s="56">
        <f>IF(OR($A195="",$B195=""),"",IFERROR($J195/$I195,0))</f>
        <v/>
      </c>
      <c r="S195" s="55">
        <f>IF(OR($A195="",$B195=""),"",IFERROR(($K195+$L195)/$E195*1000,0))</f>
        <v/>
      </c>
      <c r="T195" s="55">
        <f>IF(OR($A195="",$B195=""),"",MAX(0,MIN(100,100-($S195*'Settings'!$B$13)-($M195*'Settings'!$B$14))))</f>
        <v/>
      </c>
      <c r="U195" s="55">
        <f>IF(OR($A195="",$B195=""),"",MAX(0,MIN(100,IFERROR($Q195/'Settings'!$B$10*100,0))))</f>
        <v/>
      </c>
      <c r="V195" s="55">
        <f>IF(OR($A195="",$B195=""),"",MAX(0,MIN(100,IFERROR($P195/'Settings'!$B$11*100,0))))</f>
        <v/>
      </c>
      <c r="W195" s="55">
        <f>IF(OR($A195="",$B195=""),"",MAX(0,MIN(100,IFERROR($R195/'Settings'!$B$12*100,0))))</f>
        <v/>
      </c>
      <c r="X195" s="55">
        <f>IF(OR($A195="",$B195=""),"",MAX(0,MIN(100,100-($N195*'Settings'!$B$15))))</f>
        <v/>
      </c>
      <c r="Y195" s="55">
        <f>IF(OR($A195="",$B195=""),"",($T195*'Settings'!$B$4)+($U195*'Settings'!$B$5)+($V195*'Settings'!$B$6)+($W195*'Settings'!$B$7)+($X195*'Settings'!$B$8))</f>
        <v/>
      </c>
      <c r="Z195" s="19">
        <f>IF($Y195="","",IF($Y195&gt;='Settings'!$B$17,"Excellent",IF($Y195&gt;='Settings'!$B$18,"Good",IF($Y195&gt;='Settings'!$B$19,"Needs Improvement","Poor"))))</f>
        <v/>
      </c>
      <c r="AA195" s="57">
        <f>IF($Z195="","",IF($Z195="Excellent",'Settings'!$B$21,IF($Z195="Good",'Settings'!$B$22,0)))</f>
        <v/>
      </c>
      <c r="AB195" s="34">
        <f>IF(COUNTA($A195:$B195,$D195:$O195,$AC195:$AD195)=0,"",IF(OR($A195="",$B195=""),"Missing period/driver",IF($C195="Driver ID not found","Invalid driver ID",IF(COUNTIFS($A$5:$A$1000,$A195,$B$5:$B$1000,$B195)&gt;1,"Duplicate driver/period",IF(OR($E195&lt;=0,$F195&lt;=0,$G195&lt;=0,$I195&lt;=0),"Check required activity",IF($H195&gt;$G195,"On-time stops exceed total",IF($J195&gt;$I195,"Completed inspections exceed required",IF(OR($H195&lt;0,$J195&lt;0,$K195&lt;0,$L195&lt;0,$M195&lt;0,$N195&lt;0),"Negative count",IF($AC195="","Select review status",IF(AND($AC195="Coaching Scheduled",$AD195=""),"Add follow-up date","OK"))))))))))</f>
        <v/>
      </c>
      <c r="AC195" s="30" t="n"/>
      <c r="AD195" s="58" t="n"/>
    </row>
    <row r="196">
      <c r="A196" s="53" t="n"/>
      <c r="B196" s="26" t="n"/>
      <c r="C196" s="27">
        <f>IF(OR($A196="",$B196=""),"",IFERROR(VLOOKUP($B196,'Settings'!$D$4:$E$103,2,FALSE),"Driver ID not found"))</f>
        <v/>
      </c>
      <c r="D196" s="26" t="n"/>
      <c r="E196" s="28" t="n"/>
      <c r="F196" s="54" t="n"/>
      <c r="G196" s="28" t="n"/>
      <c r="H196" s="28" t="n"/>
      <c r="I196" s="28" t="n"/>
      <c r="J196" s="28" t="n"/>
      <c r="K196" s="28" t="n"/>
      <c r="L196" s="28" t="n"/>
      <c r="M196" s="28" t="n"/>
      <c r="N196" s="28" t="n"/>
      <c r="O196" s="30" t="n"/>
      <c r="P196" s="55">
        <f>IF(OR($A196="",$B196=""),"",IFERROR($E196/$F196,0))</f>
        <v/>
      </c>
      <c r="Q196" s="56">
        <f>IF(OR($A196="",$B196=""),"",IFERROR($H196/$G196,0))</f>
        <v/>
      </c>
      <c r="R196" s="56">
        <f>IF(OR($A196="",$B196=""),"",IFERROR($J196/$I196,0))</f>
        <v/>
      </c>
      <c r="S196" s="55">
        <f>IF(OR($A196="",$B196=""),"",IFERROR(($K196+$L196)/$E196*1000,0))</f>
        <v/>
      </c>
      <c r="T196" s="55">
        <f>IF(OR($A196="",$B196=""),"",MAX(0,MIN(100,100-($S196*'Settings'!$B$13)-($M196*'Settings'!$B$14))))</f>
        <v/>
      </c>
      <c r="U196" s="55">
        <f>IF(OR($A196="",$B196=""),"",MAX(0,MIN(100,IFERROR($Q196/'Settings'!$B$10*100,0))))</f>
        <v/>
      </c>
      <c r="V196" s="55">
        <f>IF(OR($A196="",$B196=""),"",MAX(0,MIN(100,IFERROR($P196/'Settings'!$B$11*100,0))))</f>
        <v/>
      </c>
      <c r="W196" s="55">
        <f>IF(OR($A196="",$B196=""),"",MAX(0,MIN(100,IFERROR($R196/'Settings'!$B$12*100,0))))</f>
        <v/>
      </c>
      <c r="X196" s="55">
        <f>IF(OR($A196="",$B196=""),"",MAX(0,MIN(100,100-($N196*'Settings'!$B$15))))</f>
        <v/>
      </c>
      <c r="Y196" s="55">
        <f>IF(OR($A196="",$B196=""),"",($T196*'Settings'!$B$4)+($U196*'Settings'!$B$5)+($V196*'Settings'!$B$6)+($W196*'Settings'!$B$7)+($X196*'Settings'!$B$8))</f>
        <v/>
      </c>
      <c r="Z196" s="19">
        <f>IF($Y196="","",IF($Y196&gt;='Settings'!$B$17,"Excellent",IF($Y196&gt;='Settings'!$B$18,"Good",IF($Y196&gt;='Settings'!$B$19,"Needs Improvement","Poor"))))</f>
        <v/>
      </c>
      <c r="AA196" s="57">
        <f>IF($Z196="","",IF($Z196="Excellent",'Settings'!$B$21,IF($Z196="Good",'Settings'!$B$22,0)))</f>
        <v/>
      </c>
      <c r="AB196" s="34">
        <f>IF(COUNTA($A196:$B196,$D196:$O196,$AC196:$AD196)=0,"",IF(OR($A196="",$B196=""),"Missing period/driver",IF($C196="Driver ID not found","Invalid driver ID",IF(COUNTIFS($A$5:$A$1000,$A196,$B$5:$B$1000,$B196)&gt;1,"Duplicate driver/period",IF(OR($E196&lt;=0,$F196&lt;=0,$G196&lt;=0,$I196&lt;=0),"Check required activity",IF($H196&gt;$G196,"On-time stops exceed total",IF($J196&gt;$I196,"Completed inspections exceed required",IF(OR($H196&lt;0,$J196&lt;0,$K196&lt;0,$L196&lt;0,$M196&lt;0,$N196&lt;0),"Negative count",IF($AC196="","Select review status",IF(AND($AC196="Coaching Scheduled",$AD196=""),"Add follow-up date","OK"))))))))))</f>
        <v/>
      </c>
      <c r="AC196" s="30" t="n"/>
      <c r="AD196" s="58" t="n"/>
    </row>
    <row r="197">
      <c r="A197" s="53" t="n"/>
      <c r="B197" s="26" t="n"/>
      <c r="C197" s="27">
        <f>IF(OR($A197="",$B197=""),"",IFERROR(VLOOKUP($B197,'Settings'!$D$4:$E$103,2,FALSE),"Driver ID not found"))</f>
        <v/>
      </c>
      <c r="D197" s="26" t="n"/>
      <c r="E197" s="28" t="n"/>
      <c r="F197" s="54" t="n"/>
      <c r="G197" s="28" t="n"/>
      <c r="H197" s="28" t="n"/>
      <c r="I197" s="28" t="n"/>
      <c r="J197" s="28" t="n"/>
      <c r="K197" s="28" t="n"/>
      <c r="L197" s="28" t="n"/>
      <c r="M197" s="28" t="n"/>
      <c r="N197" s="28" t="n"/>
      <c r="O197" s="30" t="n"/>
      <c r="P197" s="55">
        <f>IF(OR($A197="",$B197=""),"",IFERROR($E197/$F197,0))</f>
        <v/>
      </c>
      <c r="Q197" s="56">
        <f>IF(OR($A197="",$B197=""),"",IFERROR($H197/$G197,0))</f>
        <v/>
      </c>
      <c r="R197" s="56">
        <f>IF(OR($A197="",$B197=""),"",IFERROR($J197/$I197,0))</f>
        <v/>
      </c>
      <c r="S197" s="55">
        <f>IF(OR($A197="",$B197=""),"",IFERROR(($K197+$L197)/$E197*1000,0))</f>
        <v/>
      </c>
      <c r="T197" s="55">
        <f>IF(OR($A197="",$B197=""),"",MAX(0,MIN(100,100-($S197*'Settings'!$B$13)-($M197*'Settings'!$B$14))))</f>
        <v/>
      </c>
      <c r="U197" s="55">
        <f>IF(OR($A197="",$B197=""),"",MAX(0,MIN(100,IFERROR($Q197/'Settings'!$B$10*100,0))))</f>
        <v/>
      </c>
      <c r="V197" s="55">
        <f>IF(OR($A197="",$B197=""),"",MAX(0,MIN(100,IFERROR($P197/'Settings'!$B$11*100,0))))</f>
        <v/>
      </c>
      <c r="W197" s="55">
        <f>IF(OR($A197="",$B197=""),"",MAX(0,MIN(100,IFERROR($R197/'Settings'!$B$12*100,0))))</f>
        <v/>
      </c>
      <c r="X197" s="55">
        <f>IF(OR($A197="",$B197=""),"",MAX(0,MIN(100,100-($N197*'Settings'!$B$15))))</f>
        <v/>
      </c>
      <c r="Y197" s="55">
        <f>IF(OR($A197="",$B197=""),"",($T197*'Settings'!$B$4)+($U197*'Settings'!$B$5)+($V197*'Settings'!$B$6)+($W197*'Settings'!$B$7)+($X197*'Settings'!$B$8))</f>
        <v/>
      </c>
      <c r="Z197" s="19">
        <f>IF($Y197="","",IF($Y197&gt;='Settings'!$B$17,"Excellent",IF($Y197&gt;='Settings'!$B$18,"Good",IF($Y197&gt;='Settings'!$B$19,"Needs Improvement","Poor"))))</f>
        <v/>
      </c>
      <c r="AA197" s="57">
        <f>IF($Z197="","",IF($Z197="Excellent",'Settings'!$B$21,IF($Z197="Good",'Settings'!$B$22,0)))</f>
        <v/>
      </c>
      <c r="AB197" s="34">
        <f>IF(COUNTA($A197:$B197,$D197:$O197,$AC197:$AD197)=0,"",IF(OR($A197="",$B197=""),"Missing period/driver",IF($C197="Driver ID not found","Invalid driver ID",IF(COUNTIFS($A$5:$A$1000,$A197,$B$5:$B$1000,$B197)&gt;1,"Duplicate driver/period",IF(OR($E197&lt;=0,$F197&lt;=0,$G197&lt;=0,$I197&lt;=0),"Check required activity",IF($H197&gt;$G197,"On-time stops exceed total",IF($J197&gt;$I197,"Completed inspections exceed required",IF(OR($H197&lt;0,$J197&lt;0,$K197&lt;0,$L197&lt;0,$M197&lt;0,$N197&lt;0),"Negative count",IF($AC197="","Select review status",IF(AND($AC197="Coaching Scheduled",$AD197=""),"Add follow-up date","OK"))))))))))</f>
        <v/>
      </c>
      <c r="AC197" s="30" t="n"/>
      <c r="AD197" s="58" t="n"/>
    </row>
    <row r="198">
      <c r="A198" s="53" t="n"/>
      <c r="B198" s="26" t="n"/>
      <c r="C198" s="27">
        <f>IF(OR($A198="",$B198=""),"",IFERROR(VLOOKUP($B198,'Settings'!$D$4:$E$103,2,FALSE),"Driver ID not found"))</f>
        <v/>
      </c>
      <c r="D198" s="26" t="n"/>
      <c r="E198" s="28" t="n"/>
      <c r="F198" s="54" t="n"/>
      <c r="G198" s="28" t="n"/>
      <c r="H198" s="28" t="n"/>
      <c r="I198" s="28" t="n"/>
      <c r="J198" s="28" t="n"/>
      <c r="K198" s="28" t="n"/>
      <c r="L198" s="28" t="n"/>
      <c r="M198" s="28" t="n"/>
      <c r="N198" s="28" t="n"/>
      <c r="O198" s="30" t="n"/>
      <c r="P198" s="55">
        <f>IF(OR($A198="",$B198=""),"",IFERROR($E198/$F198,0))</f>
        <v/>
      </c>
      <c r="Q198" s="56">
        <f>IF(OR($A198="",$B198=""),"",IFERROR($H198/$G198,0))</f>
        <v/>
      </c>
      <c r="R198" s="56">
        <f>IF(OR($A198="",$B198=""),"",IFERROR($J198/$I198,0))</f>
        <v/>
      </c>
      <c r="S198" s="55">
        <f>IF(OR($A198="",$B198=""),"",IFERROR(($K198+$L198)/$E198*1000,0))</f>
        <v/>
      </c>
      <c r="T198" s="55">
        <f>IF(OR($A198="",$B198=""),"",MAX(0,MIN(100,100-($S198*'Settings'!$B$13)-($M198*'Settings'!$B$14))))</f>
        <v/>
      </c>
      <c r="U198" s="55">
        <f>IF(OR($A198="",$B198=""),"",MAX(0,MIN(100,IFERROR($Q198/'Settings'!$B$10*100,0))))</f>
        <v/>
      </c>
      <c r="V198" s="55">
        <f>IF(OR($A198="",$B198=""),"",MAX(0,MIN(100,IFERROR($P198/'Settings'!$B$11*100,0))))</f>
        <v/>
      </c>
      <c r="W198" s="55">
        <f>IF(OR($A198="",$B198=""),"",MAX(0,MIN(100,IFERROR($R198/'Settings'!$B$12*100,0))))</f>
        <v/>
      </c>
      <c r="X198" s="55">
        <f>IF(OR($A198="",$B198=""),"",MAX(0,MIN(100,100-($N198*'Settings'!$B$15))))</f>
        <v/>
      </c>
      <c r="Y198" s="55">
        <f>IF(OR($A198="",$B198=""),"",($T198*'Settings'!$B$4)+($U198*'Settings'!$B$5)+($V198*'Settings'!$B$6)+($W198*'Settings'!$B$7)+($X198*'Settings'!$B$8))</f>
        <v/>
      </c>
      <c r="Z198" s="19">
        <f>IF($Y198="","",IF($Y198&gt;='Settings'!$B$17,"Excellent",IF($Y198&gt;='Settings'!$B$18,"Good",IF($Y198&gt;='Settings'!$B$19,"Needs Improvement","Poor"))))</f>
        <v/>
      </c>
      <c r="AA198" s="57">
        <f>IF($Z198="","",IF($Z198="Excellent",'Settings'!$B$21,IF($Z198="Good",'Settings'!$B$22,0)))</f>
        <v/>
      </c>
      <c r="AB198" s="34">
        <f>IF(COUNTA($A198:$B198,$D198:$O198,$AC198:$AD198)=0,"",IF(OR($A198="",$B198=""),"Missing period/driver",IF($C198="Driver ID not found","Invalid driver ID",IF(COUNTIFS($A$5:$A$1000,$A198,$B$5:$B$1000,$B198)&gt;1,"Duplicate driver/period",IF(OR($E198&lt;=0,$F198&lt;=0,$G198&lt;=0,$I198&lt;=0),"Check required activity",IF($H198&gt;$G198,"On-time stops exceed total",IF($J198&gt;$I198,"Completed inspections exceed required",IF(OR($H198&lt;0,$J198&lt;0,$K198&lt;0,$L198&lt;0,$M198&lt;0,$N198&lt;0),"Negative count",IF($AC198="","Select review status",IF(AND($AC198="Coaching Scheduled",$AD198=""),"Add follow-up date","OK"))))))))))</f>
        <v/>
      </c>
      <c r="AC198" s="30" t="n"/>
      <c r="AD198" s="58" t="n"/>
    </row>
    <row r="199">
      <c r="A199" s="53" t="n"/>
      <c r="B199" s="26" t="n"/>
      <c r="C199" s="27">
        <f>IF(OR($A199="",$B199=""),"",IFERROR(VLOOKUP($B199,'Settings'!$D$4:$E$103,2,FALSE),"Driver ID not found"))</f>
        <v/>
      </c>
      <c r="D199" s="26" t="n"/>
      <c r="E199" s="28" t="n"/>
      <c r="F199" s="54" t="n"/>
      <c r="G199" s="28" t="n"/>
      <c r="H199" s="28" t="n"/>
      <c r="I199" s="28" t="n"/>
      <c r="J199" s="28" t="n"/>
      <c r="K199" s="28" t="n"/>
      <c r="L199" s="28" t="n"/>
      <c r="M199" s="28" t="n"/>
      <c r="N199" s="28" t="n"/>
      <c r="O199" s="30" t="n"/>
      <c r="P199" s="55">
        <f>IF(OR($A199="",$B199=""),"",IFERROR($E199/$F199,0))</f>
        <v/>
      </c>
      <c r="Q199" s="56">
        <f>IF(OR($A199="",$B199=""),"",IFERROR($H199/$G199,0))</f>
        <v/>
      </c>
      <c r="R199" s="56">
        <f>IF(OR($A199="",$B199=""),"",IFERROR($J199/$I199,0))</f>
        <v/>
      </c>
      <c r="S199" s="55">
        <f>IF(OR($A199="",$B199=""),"",IFERROR(($K199+$L199)/$E199*1000,0))</f>
        <v/>
      </c>
      <c r="T199" s="55">
        <f>IF(OR($A199="",$B199=""),"",MAX(0,MIN(100,100-($S199*'Settings'!$B$13)-($M199*'Settings'!$B$14))))</f>
        <v/>
      </c>
      <c r="U199" s="55">
        <f>IF(OR($A199="",$B199=""),"",MAX(0,MIN(100,IFERROR($Q199/'Settings'!$B$10*100,0))))</f>
        <v/>
      </c>
      <c r="V199" s="55">
        <f>IF(OR($A199="",$B199=""),"",MAX(0,MIN(100,IFERROR($P199/'Settings'!$B$11*100,0))))</f>
        <v/>
      </c>
      <c r="W199" s="55">
        <f>IF(OR($A199="",$B199=""),"",MAX(0,MIN(100,IFERROR($R199/'Settings'!$B$12*100,0))))</f>
        <v/>
      </c>
      <c r="X199" s="55">
        <f>IF(OR($A199="",$B199=""),"",MAX(0,MIN(100,100-($N199*'Settings'!$B$15))))</f>
        <v/>
      </c>
      <c r="Y199" s="55">
        <f>IF(OR($A199="",$B199=""),"",($T199*'Settings'!$B$4)+($U199*'Settings'!$B$5)+($V199*'Settings'!$B$6)+($W199*'Settings'!$B$7)+($X199*'Settings'!$B$8))</f>
        <v/>
      </c>
      <c r="Z199" s="19">
        <f>IF($Y199="","",IF($Y199&gt;='Settings'!$B$17,"Excellent",IF($Y199&gt;='Settings'!$B$18,"Good",IF($Y199&gt;='Settings'!$B$19,"Needs Improvement","Poor"))))</f>
        <v/>
      </c>
      <c r="AA199" s="57">
        <f>IF($Z199="","",IF($Z199="Excellent",'Settings'!$B$21,IF($Z199="Good",'Settings'!$B$22,0)))</f>
        <v/>
      </c>
      <c r="AB199" s="34">
        <f>IF(COUNTA($A199:$B199,$D199:$O199,$AC199:$AD199)=0,"",IF(OR($A199="",$B199=""),"Missing period/driver",IF($C199="Driver ID not found","Invalid driver ID",IF(COUNTIFS($A$5:$A$1000,$A199,$B$5:$B$1000,$B199)&gt;1,"Duplicate driver/period",IF(OR($E199&lt;=0,$F199&lt;=0,$G199&lt;=0,$I199&lt;=0),"Check required activity",IF($H199&gt;$G199,"On-time stops exceed total",IF($J199&gt;$I199,"Completed inspections exceed required",IF(OR($H199&lt;0,$J199&lt;0,$K199&lt;0,$L199&lt;0,$M199&lt;0,$N199&lt;0),"Negative count",IF($AC199="","Select review status",IF(AND($AC199="Coaching Scheduled",$AD199=""),"Add follow-up date","OK"))))))))))</f>
        <v/>
      </c>
      <c r="AC199" s="30" t="n"/>
      <c r="AD199" s="58" t="n"/>
    </row>
    <row r="200">
      <c r="A200" s="53" t="n"/>
      <c r="B200" s="26" t="n"/>
      <c r="C200" s="27">
        <f>IF(OR($A200="",$B200=""),"",IFERROR(VLOOKUP($B200,'Settings'!$D$4:$E$103,2,FALSE),"Driver ID not found"))</f>
        <v/>
      </c>
      <c r="D200" s="26" t="n"/>
      <c r="E200" s="28" t="n"/>
      <c r="F200" s="54" t="n"/>
      <c r="G200" s="28" t="n"/>
      <c r="H200" s="28" t="n"/>
      <c r="I200" s="28" t="n"/>
      <c r="J200" s="28" t="n"/>
      <c r="K200" s="28" t="n"/>
      <c r="L200" s="28" t="n"/>
      <c r="M200" s="28" t="n"/>
      <c r="N200" s="28" t="n"/>
      <c r="O200" s="30" t="n"/>
      <c r="P200" s="55">
        <f>IF(OR($A200="",$B200=""),"",IFERROR($E200/$F200,0))</f>
        <v/>
      </c>
      <c r="Q200" s="56">
        <f>IF(OR($A200="",$B200=""),"",IFERROR($H200/$G200,0))</f>
        <v/>
      </c>
      <c r="R200" s="56">
        <f>IF(OR($A200="",$B200=""),"",IFERROR($J200/$I200,0))</f>
        <v/>
      </c>
      <c r="S200" s="55">
        <f>IF(OR($A200="",$B200=""),"",IFERROR(($K200+$L200)/$E200*1000,0))</f>
        <v/>
      </c>
      <c r="T200" s="55">
        <f>IF(OR($A200="",$B200=""),"",MAX(0,MIN(100,100-($S200*'Settings'!$B$13)-($M200*'Settings'!$B$14))))</f>
        <v/>
      </c>
      <c r="U200" s="55">
        <f>IF(OR($A200="",$B200=""),"",MAX(0,MIN(100,IFERROR($Q200/'Settings'!$B$10*100,0))))</f>
        <v/>
      </c>
      <c r="V200" s="55">
        <f>IF(OR($A200="",$B200=""),"",MAX(0,MIN(100,IFERROR($P200/'Settings'!$B$11*100,0))))</f>
        <v/>
      </c>
      <c r="W200" s="55">
        <f>IF(OR($A200="",$B200=""),"",MAX(0,MIN(100,IFERROR($R200/'Settings'!$B$12*100,0))))</f>
        <v/>
      </c>
      <c r="X200" s="55">
        <f>IF(OR($A200="",$B200=""),"",MAX(0,MIN(100,100-($N200*'Settings'!$B$15))))</f>
        <v/>
      </c>
      <c r="Y200" s="55">
        <f>IF(OR($A200="",$B200=""),"",($T200*'Settings'!$B$4)+($U200*'Settings'!$B$5)+($V200*'Settings'!$B$6)+($W200*'Settings'!$B$7)+($X200*'Settings'!$B$8))</f>
        <v/>
      </c>
      <c r="Z200" s="19">
        <f>IF($Y200="","",IF($Y200&gt;='Settings'!$B$17,"Excellent",IF($Y200&gt;='Settings'!$B$18,"Good",IF($Y200&gt;='Settings'!$B$19,"Needs Improvement","Poor"))))</f>
        <v/>
      </c>
      <c r="AA200" s="57">
        <f>IF($Z200="","",IF($Z200="Excellent",'Settings'!$B$21,IF($Z200="Good",'Settings'!$B$22,0)))</f>
        <v/>
      </c>
      <c r="AB200" s="34">
        <f>IF(COUNTA($A200:$B200,$D200:$O200,$AC200:$AD200)=0,"",IF(OR($A200="",$B200=""),"Missing period/driver",IF($C200="Driver ID not found","Invalid driver ID",IF(COUNTIFS($A$5:$A$1000,$A200,$B$5:$B$1000,$B200)&gt;1,"Duplicate driver/period",IF(OR($E200&lt;=0,$F200&lt;=0,$G200&lt;=0,$I200&lt;=0),"Check required activity",IF($H200&gt;$G200,"On-time stops exceed total",IF($J200&gt;$I200,"Completed inspections exceed required",IF(OR($H200&lt;0,$J200&lt;0,$K200&lt;0,$L200&lt;0,$M200&lt;0,$N200&lt;0),"Negative count",IF($AC200="","Select review status",IF(AND($AC200="Coaching Scheduled",$AD200=""),"Add follow-up date","OK"))))))))))</f>
        <v/>
      </c>
      <c r="AC200" s="30" t="n"/>
      <c r="AD200" s="58" t="n"/>
    </row>
    <row r="201">
      <c r="A201" s="53" t="n"/>
      <c r="B201" s="26" t="n"/>
      <c r="C201" s="27">
        <f>IF(OR($A201="",$B201=""),"",IFERROR(VLOOKUP($B201,'Settings'!$D$4:$E$103,2,FALSE),"Driver ID not found"))</f>
        <v/>
      </c>
      <c r="D201" s="26" t="n"/>
      <c r="E201" s="28" t="n"/>
      <c r="F201" s="54" t="n"/>
      <c r="G201" s="28" t="n"/>
      <c r="H201" s="28" t="n"/>
      <c r="I201" s="28" t="n"/>
      <c r="J201" s="28" t="n"/>
      <c r="K201" s="28" t="n"/>
      <c r="L201" s="28" t="n"/>
      <c r="M201" s="28" t="n"/>
      <c r="N201" s="28" t="n"/>
      <c r="O201" s="30" t="n"/>
      <c r="P201" s="55">
        <f>IF(OR($A201="",$B201=""),"",IFERROR($E201/$F201,0))</f>
        <v/>
      </c>
      <c r="Q201" s="56">
        <f>IF(OR($A201="",$B201=""),"",IFERROR($H201/$G201,0))</f>
        <v/>
      </c>
      <c r="R201" s="56">
        <f>IF(OR($A201="",$B201=""),"",IFERROR($J201/$I201,0))</f>
        <v/>
      </c>
      <c r="S201" s="55">
        <f>IF(OR($A201="",$B201=""),"",IFERROR(($K201+$L201)/$E201*1000,0))</f>
        <v/>
      </c>
      <c r="T201" s="55">
        <f>IF(OR($A201="",$B201=""),"",MAX(0,MIN(100,100-($S201*'Settings'!$B$13)-($M201*'Settings'!$B$14))))</f>
        <v/>
      </c>
      <c r="U201" s="55">
        <f>IF(OR($A201="",$B201=""),"",MAX(0,MIN(100,IFERROR($Q201/'Settings'!$B$10*100,0))))</f>
        <v/>
      </c>
      <c r="V201" s="55">
        <f>IF(OR($A201="",$B201=""),"",MAX(0,MIN(100,IFERROR($P201/'Settings'!$B$11*100,0))))</f>
        <v/>
      </c>
      <c r="W201" s="55">
        <f>IF(OR($A201="",$B201=""),"",MAX(0,MIN(100,IFERROR($R201/'Settings'!$B$12*100,0))))</f>
        <v/>
      </c>
      <c r="X201" s="55">
        <f>IF(OR($A201="",$B201=""),"",MAX(0,MIN(100,100-($N201*'Settings'!$B$15))))</f>
        <v/>
      </c>
      <c r="Y201" s="55">
        <f>IF(OR($A201="",$B201=""),"",($T201*'Settings'!$B$4)+($U201*'Settings'!$B$5)+($V201*'Settings'!$B$6)+($W201*'Settings'!$B$7)+($X201*'Settings'!$B$8))</f>
        <v/>
      </c>
      <c r="Z201" s="19">
        <f>IF($Y201="","",IF($Y201&gt;='Settings'!$B$17,"Excellent",IF($Y201&gt;='Settings'!$B$18,"Good",IF($Y201&gt;='Settings'!$B$19,"Needs Improvement","Poor"))))</f>
        <v/>
      </c>
      <c r="AA201" s="57">
        <f>IF($Z201="","",IF($Z201="Excellent",'Settings'!$B$21,IF($Z201="Good",'Settings'!$B$22,0)))</f>
        <v/>
      </c>
      <c r="AB201" s="34">
        <f>IF(COUNTA($A201:$B201,$D201:$O201,$AC201:$AD201)=0,"",IF(OR($A201="",$B201=""),"Missing period/driver",IF($C201="Driver ID not found","Invalid driver ID",IF(COUNTIFS($A$5:$A$1000,$A201,$B$5:$B$1000,$B201)&gt;1,"Duplicate driver/period",IF(OR($E201&lt;=0,$F201&lt;=0,$G201&lt;=0,$I201&lt;=0),"Check required activity",IF($H201&gt;$G201,"On-time stops exceed total",IF($J201&gt;$I201,"Completed inspections exceed required",IF(OR($H201&lt;0,$J201&lt;0,$K201&lt;0,$L201&lt;0,$M201&lt;0,$N201&lt;0),"Negative count",IF($AC201="","Select review status",IF(AND($AC201="Coaching Scheduled",$AD201=""),"Add follow-up date","OK"))))))))))</f>
        <v/>
      </c>
      <c r="AC201" s="30" t="n"/>
      <c r="AD201" s="58" t="n"/>
    </row>
    <row r="202">
      <c r="A202" s="53" t="n"/>
      <c r="B202" s="26" t="n"/>
      <c r="C202" s="27">
        <f>IF(OR($A202="",$B202=""),"",IFERROR(VLOOKUP($B202,'Settings'!$D$4:$E$103,2,FALSE),"Driver ID not found"))</f>
        <v/>
      </c>
      <c r="D202" s="26" t="n"/>
      <c r="E202" s="28" t="n"/>
      <c r="F202" s="54" t="n"/>
      <c r="G202" s="28" t="n"/>
      <c r="H202" s="28" t="n"/>
      <c r="I202" s="28" t="n"/>
      <c r="J202" s="28" t="n"/>
      <c r="K202" s="28" t="n"/>
      <c r="L202" s="28" t="n"/>
      <c r="M202" s="28" t="n"/>
      <c r="N202" s="28" t="n"/>
      <c r="O202" s="30" t="n"/>
      <c r="P202" s="55">
        <f>IF(OR($A202="",$B202=""),"",IFERROR($E202/$F202,0))</f>
        <v/>
      </c>
      <c r="Q202" s="56">
        <f>IF(OR($A202="",$B202=""),"",IFERROR($H202/$G202,0))</f>
        <v/>
      </c>
      <c r="R202" s="56">
        <f>IF(OR($A202="",$B202=""),"",IFERROR($J202/$I202,0))</f>
        <v/>
      </c>
      <c r="S202" s="55">
        <f>IF(OR($A202="",$B202=""),"",IFERROR(($K202+$L202)/$E202*1000,0))</f>
        <v/>
      </c>
      <c r="T202" s="55">
        <f>IF(OR($A202="",$B202=""),"",MAX(0,MIN(100,100-($S202*'Settings'!$B$13)-($M202*'Settings'!$B$14))))</f>
        <v/>
      </c>
      <c r="U202" s="55">
        <f>IF(OR($A202="",$B202=""),"",MAX(0,MIN(100,IFERROR($Q202/'Settings'!$B$10*100,0))))</f>
        <v/>
      </c>
      <c r="V202" s="55">
        <f>IF(OR($A202="",$B202=""),"",MAX(0,MIN(100,IFERROR($P202/'Settings'!$B$11*100,0))))</f>
        <v/>
      </c>
      <c r="W202" s="55">
        <f>IF(OR($A202="",$B202=""),"",MAX(0,MIN(100,IFERROR($R202/'Settings'!$B$12*100,0))))</f>
        <v/>
      </c>
      <c r="X202" s="55">
        <f>IF(OR($A202="",$B202=""),"",MAX(0,MIN(100,100-($N202*'Settings'!$B$15))))</f>
        <v/>
      </c>
      <c r="Y202" s="55">
        <f>IF(OR($A202="",$B202=""),"",($T202*'Settings'!$B$4)+($U202*'Settings'!$B$5)+($V202*'Settings'!$B$6)+($W202*'Settings'!$B$7)+($X202*'Settings'!$B$8))</f>
        <v/>
      </c>
      <c r="Z202" s="19">
        <f>IF($Y202="","",IF($Y202&gt;='Settings'!$B$17,"Excellent",IF($Y202&gt;='Settings'!$B$18,"Good",IF($Y202&gt;='Settings'!$B$19,"Needs Improvement","Poor"))))</f>
        <v/>
      </c>
      <c r="AA202" s="57">
        <f>IF($Z202="","",IF($Z202="Excellent",'Settings'!$B$21,IF($Z202="Good",'Settings'!$B$22,0)))</f>
        <v/>
      </c>
      <c r="AB202" s="34">
        <f>IF(COUNTA($A202:$B202,$D202:$O202,$AC202:$AD202)=0,"",IF(OR($A202="",$B202=""),"Missing period/driver",IF($C202="Driver ID not found","Invalid driver ID",IF(COUNTIFS($A$5:$A$1000,$A202,$B$5:$B$1000,$B202)&gt;1,"Duplicate driver/period",IF(OR($E202&lt;=0,$F202&lt;=0,$G202&lt;=0,$I202&lt;=0),"Check required activity",IF($H202&gt;$G202,"On-time stops exceed total",IF($J202&gt;$I202,"Completed inspections exceed required",IF(OR($H202&lt;0,$J202&lt;0,$K202&lt;0,$L202&lt;0,$M202&lt;0,$N202&lt;0),"Negative count",IF($AC202="","Select review status",IF(AND($AC202="Coaching Scheduled",$AD202=""),"Add follow-up date","OK"))))))))))</f>
        <v/>
      </c>
      <c r="AC202" s="30" t="n"/>
      <c r="AD202" s="58" t="n"/>
    </row>
    <row r="203">
      <c r="A203" s="53" t="n"/>
      <c r="B203" s="26" t="n"/>
      <c r="C203" s="27">
        <f>IF(OR($A203="",$B203=""),"",IFERROR(VLOOKUP($B203,'Settings'!$D$4:$E$103,2,FALSE),"Driver ID not found"))</f>
        <v/>
      </c>
      <c r="D203" s="26" t="n"/>
      <c r="E203" s="28" t="n"/>
      <c r="F203" s="54" t="n"/>
      <c r="G203" s="28" t="n"/>
      <c r="H203" s="28" t="n"/>
      <c r="I203" s="28" t="n"/>
      <c r="J203" s="28" t="n"/>
      <c r="K203" s="28" t="n"/>
      <c r="L203" s="28" t="n"/>
      <c r="M203" s="28" t="n"/>
      <c r="N203" s="28" t="n"/>
      <c r="O203" s="30" t="n"/>
      <c r="P203" s="55">
        <f>IF(OR($A203="",$B203=""),"",IFERROR($E203/$F203,0))</f>
        <v/>
      </c>
      <c r="Q203" s="56">
        <f>IF(OR($A203="",$B203=""),"",IFERROR($H203/$G203,0))</f>
        <v/>
      </c>
      <c r="R203" s="56">
        <f>IF(OR($A203="",$B203=""),"",IFERROR($J203/$I203,0))</f>
        <v/>
      </c>
      <c r="S203" s="55">
        <f>IF(OR($A203="",$B203=""),"",IFERROR(($K203+$L203)/$E203*1000,0))</f>
        <v/>
      </c>
      <c r="T203" s="55">
        <f>IF(OR($A203="",$B203=""),"",MAX(0,MIN(100,100-($S203*'Settings'!$B$13)-($M203*'Settings'!$B$14))))</f>
        <v/>
      </c>
      <c r="U203" s="55">
        <f>IF(OR($A203="",$B203=""),"",MAX(0,MIN(100,IFERROR($Q203/'Settings'!$B$10*100,0))))</f>
        <v/>
      </c>
      <c r="V203" s="55">
        <f>IF(OR($A203="",$B203=""),"",MAX(0,MIN(100,IFERROR($P203/'Settings'!$B$11*100,0))))</f>
        <v/>
      </c>
      <c r="W203" s="55">
        <f>IF(OR($A203="",$B203=""),"",MAX(0,MIN(100,IFERROR($R203/'Settings'!$B$12*100,0))))</f>
        <v/>
      </c>
      <c r="X203" s="55">
        <f>IF(OR($A203="",$B203=""),"",MAX(0,MIN(100,100-($N203*'Settings'!$B$15))))</f>
        <v/>
      </c>
      <c r="Y203" s="55">
        <f>IF(OR($A203="",$B203=""),"",($T203*'Settings'!$B$4)+($U203*'Settings'!$B$5)+($V203*'Settings'!$B$6)+($W203*'Settings'!$B$7)+($X203*'Settings'!$B$8))</f>
        <v/>
      </c>
      <c r="Z203" s="19">
        <f>IF($Y203="","",IF($Y203&gt;='Settings'!$B$17,"Excellent",IF($Y203&gt;='Settings'!$B$18,"Good",IF($Y203&gt;='Settings'!$B$19,"Needs Improvement","Poor"))))</f>
        <v/>
      </c>
      <c r="AA203" s="57">
        <f>IF($Z203="","",IF($Z203="Excellent",'Settings'!$B$21,IF($Z203="Good",'Settings'!$B$22,0)))</f>
        <v/>
      </c>
      <c r="AB203" s="34">
        <f>IF(COUNTA($A203:$B203,$D203:$O203,$AC203:$AD203)=0,"",IF(OR($A203="",$B203=""),"Missing period/driver",IF($C203="Driver ID not found","Invalid driver ID",IF(COUNTIFS($A$5:$A$1000,$A203,$B$5:$B$1000,$B203)&gt;1,"Duplicate driver/period",IF(OR($E203&lt;=0,$F203&lt;=0,$G203&lt;=0,$I203&lt;=0),"Check required activity",IF($H203&gt;$G203,"On-time stops exceed total",IF($J203&gt;$I203,"Completed inspections exceed required",IF(OR($H203&lt;0,$J203&lt;0,$K203&lt;0,$L203&lt;0,$M203&lt;0,$N203&lt;0),"Negative count",IF($AC203="","Select review status",IF(AND($AC203="Coaching Scheduled",$AD203=""),"Add follow-up date","OK"))))))))))</f>
        <v/>
      </c>
      <c r="AC203" s="30" t="n"/>
      <c r="AD203" s="58" t="n"/>
    </row>
    <row r="204">
      <c r="A204" s="53" t="n"/>
      <c r="B204" s="26" t="n"/>
      <c r="C204" s="27">
        <f>IF(OR($A204="",$B204=""),"",IFERROR(VLOOKUP($B204,'Settings'!$D$4:$E$103,2,FALSE),"Driver ID not found"))</f>
        <v/>
      </c>
      <c r="D204" s="26" t="n"/>
      <c r="E204" s="28" t="n"/>
      <c r="F204" s="54" t="n"/>
      <c r="G204" s="28" t="n"/>
      <c r="H204" s="28" t="n"/>
      <c r="I204" s="28" t="n"/>
      <c r="J204" s="28" t="n"/>
      <c r="K204" s="28" t="n"/>
      <c r="L204" s="28" t="n"/>
      <c r="M204" s="28" t="n"/>
      <c r="N204" s="28" t="n"/>
      <c r="O204" s="30" t="n"/>
      <c r="P204" s="55">
        <f>IF(OR($A204="",$B204=""),"",IFERROR($E204/$F204,0))</f>
        <v/>
      </c>
      <c r="Q204" s="56">
        <f>IF(OR($A204="",$B204=""),"",IFERROR($H204/$G204,0))</f>
        <v/>
      </c>
      <c r="R204" s="56">
        <f>IF(OR($A204="",$B204=""),"",IFERROR($J204/$I204,0))</f>
        <v/>
      </c>
      <c r="S204" s="55">
        <f>IF(OR($A204="",$B204=""),"",IFERROR(($K204+$L204)/$E204*1000,0))</f>
        <v/>
      </c>
      <c r="T204" s="55">
        <f>IF(OR($A204="",$B204=""),"",MAX(0,MIN(100,100-($S204*'Settings'!$B$13)-($M204*'Settings'!$B$14))))</f>
        <v/>
      </c>
      <c r="U204" s="55">
        <f>IF(OR($A204="",$B204=""),"",MAX(0,MIN(100,IFERROR($Q204/'Settings'!$B$10*100,0))))</f>
        <v/>
      </c>
      <c r="V204" s="55">
        <f>IF(OR($A204="",$B204=""),"",MAX(0,MIN(100,IFERROR($P204/'Settings'!$B$11*100,0))))</f>
        <v/>
      </c>
      <c r="W204" s="55">
        <f>IF(OR($A204="",$B204=""),"",MAX(0,MIN(100,IFERROR($R204/'Settings'!$B$12*100,0))))</f>
        <v/>
      </c>
      <c r="X204" s="55">
        <f>IF(OR($A204="",$B204=""),"",MAX(0,MIN(100,100-($N204*'Settings'!$B$15))))</f>
        <v/>
      </c>
      <c r="Y204" s="55">
        <f>IF(OR($A204="",$B204=""),"",($T204*'Settings'!$B$4)+($U204*'Settings'!$B$5)+($V204*'Settings'!$B$6)+($W204*'Settings'!$B$7)+($X204*'Settings'!$B$8))</f>
        <v/>
      </c>
      <c r="Z204" s="19">
        <f>IF($Y204="","",IF($Y204&gt;='Settings'!$B$17,"Excellent",IF($Y204&gt;='Settings'!$B$18,"Good",IF($Y204&gt;='Settings'!$B$19,"Needs Improvement","Poor"))))</f>
        <v/>
      </c>
      <c r="AA204" s="57">
        <f>IF($Z204="","",IF($Z204="Excellent",'Settings'!$B$21,IF($Z204="Good",'Settings'!$B$22,0)))</f>
        <v/>
      </c>
      <c r="AB204" s="34">
        <f>IF(COUNTA($A204:$B204,$D204:$O204,$AC204:$AD204)=0,"",IF(OR($A204="",$B204=""),"Missing period/driver",IF($C204="Driver ID not found","Invalid driver ID",IF(COUNTIFS($A$5:$A$1000,$A204,$B$5:$B$1000,$B204)&gt;1,"Duplicate driver/period",IF(OR($E204&lt;=0,$F204&lt;=0,$G204&lt;=0,$I204&lt;=0),"Check required activity",IF($H204&gt;$G204,"On-time stops exceed total",IF($J204&gt;$I204,"Completed inspections exceed required",IF(OR($H204&lt;0,$J204&lt;0,$K204&lt;0,$L204&lt;0,$M204&lt;0,$N204&lt;0),"Negative count",IF($AC204="","Select review status",IF(AND($AC204="Coaching Scheduled",$AD204=""),"Add follow-up date","OK"))))))))))</f>
        <v/>
      </c>
      <c r="AC204" s="30" t="n"/>
      <c r="AD204" s="58" t="n"/>
    </row>
    <row r="205">
      <c r="A205" s="53" t="n"/>
      <c r="B205" s="26" t="n"/>
      <c r="C205" s="27">
        <f>IF(OR($A205="",$B205=""),"",IFERROR(VLOOKUP($B205,'Settings'!$D$4:$E$103,2,FALSE),"Driver ID not found"))</f>
        <v/>
      </c>
      <c r="D205" s="26" t="n"/>
      <c r="E205" s="28" t="n"/>
      <c r="F205" s="54" t="n"/>
      <c r="G205" s="28" t="n"/>
      <c r="H205" s="28" t="n"/>
      <c r="I205" s="28" t="n"/>
      <c r="J205" s="28" t="n"/>
      <c r="K205" s="28" t="n"/>
      <c r="L205" s="28" t="n"/>
      <c r="M205" s="28" t="n"/>
      <c r="N205" s="28" t="n"/>
      <c r="O205" s="30" t="n"/>
      <c r="P205" s="55">
        <f>IF(OR($A205="",$B205=""),"",IFERROR($E205/$F205,0))</f>
        <v/>
      </c>
      <c r="Q205" s="56">
        <f>IF(OR($A205="",$B205=""),"",IFERROR($H205/$G205,0))</f>
        <v/>
      </c>
      <c r="R205" s="56">
        <f>IF(OR($A205="",$B205=""),"",IFERROR($J205/$I205,0))</f>
        <v/>
      </c>
      <c r="S205" s="55">
        <f>IF(OR($A205="",$B205=""),"",IFERROR(($K205+$L205)/$E205*1000,0))</f>
        <v/>
      </c>
      <c r="T205" s="55">
        <f>IF(OR($A205="",$B205=""),"",MAX(0,MIN(100,100-($S205*'Settings'!$B$13)-($M205*'Settings'!$B$14))))</f>
        <v/>
      </c>
      <c r="U205" s="55">
        <f>IF(OR($A205="",$B205=""),"",MAX(0,MIN(100,IFERROR($Q205/'Settings'!$B$10*100,0))))</f>
        <v/>
      </c>
      <c r="V205" s="55">
        <f>IF(OR($A205="",$B205=""),"",MAX(0,MIN(100,IFERROR($P205/'Settings'!$B$11*100,0))))</f>
        <v/>
      </c>
      <c r="W205" s="55">
        <f>IF(OR($A205="",$B205=""),"",MAX(0,MIN(100,IFERROR($R205/'Settings'!$B$12*100,0))))</f>
        <v/>
      </c>
      <c r="X205" s="55">
        <f>IF(OR($A205="",$B205=""),"",MAX(0,MIN(100,100-($N205*'Settings'!$B$15))))</f>
        <v/>
      </c>
      <c r="Y205" s="55">
        <f>IF(OR($A205="",$B205=""),"",($T205*'Settings'!$B$4)+($U205*'Settings'!$B$5)+($V205*'Settings'!$B$6)+($W205*'Settings'!$B$7)+($X205*'Settings'!$B$8))</f>
        <v/>
      </c>
      <c r="Z205" s="19">
        <f>IF($Y205="","",IF($Y205&gt;='Settings'!$B$17,"Excellent",IF($Y205&gt;='Settings'!$B$18,"Good",IF($Y205&gt;='Settings'!$B$19,"Needs Improvement","Poor"))))</f>
        <v/>
      </c>
      <c r="AA205" s="57">
        <f>IF($Z205="","",IF($Z205="Excellent",'Settings'!$B$21,IF($Z205="Good",'Settings'!$B$22,0)))</f>
        <v/>
      </c>
      <c r="AB205" s="34">
        <f>IF(COUNTA($A205:$B205,$D205:$O205,$AC205:$AD205)=0,"",IF(OR($A205="",$B205=""),"Missing period/driver",IF($C205="Driver ID not found","Invalid driver ID",IF(COUNTIFS($A$5:$A$1000,$A205,$B$5:$B$1000,$B205)&gt;1,"Duplicate driver/period",IF(OR($E205&lt;=0,$F205&lt;=0,$G205&lt;=0,$I205&lt;=0),"Check required activity",IF($H205&gt;$G205,"On-time stops exceed total",IF($J205&gt;$I205,"Completed inspections exceed required",IF(OR($H205&lt;0,$J205&lt;0,$K205&lt;0,$L205&lt;0,$M205&lt;0,$N205&lt;0),"Negative count",IF($AC205="","Select review status",IF(AND($AC205="Coaching Scheduled",$AD205=""),"Add follow-up date","OK"))))))))))</f>
        <v/>
      </c>
      <c r="AC205" s="30" t="n"/>
      <c r="AD205" s="58" t="n"/>
    </row>
    <row r="206">
      <c r="A206" s="53" t="n"/>
      <c r="B206" s="26" t="n"/>
      <c r="C206" s="27">
        <f>IF(OR($A206="",$B206=""),"",IFERROR(VLOOKUP($B206,'Settings'!$D$4:$E$103,2,FALSE),"Driver ID not found"))</f>
        <v/>
      </c>
      <c r="D206" s="26" t="n"/>
      <c r="E206" s="28" t="n"/>
      <c r="F206" s="54" t="n"/>
      <c r="G206" s="28" t="n"/>
      <c r="H206" s="28" t="n"/>
      <c r="I206" s="28" t="n"/>
      <c r="J206" s="28" t="n"/>
      <c r="K206" s="28" t="n"/>
      <c r="L206" s="28" t="n"/>
      <c r="M206" s="28" t="n"/>
      <c r="N206" s="28" t="n"/>
      <c r="O206" s="30" t="n"/>
      <c r="P206" s="55">
        <f>IF(OR($A206="",$B206=""),"",IFERROR($E206/$F206,0))</f>
        <v/>
      </c>
      <c r="Q206" s="56">
        <f>IF(OR($A206="",$B206=""),"",IFERROR($H206/$G206,0))</f>
        <v/>
      </c>
      <c r="R206" s="56">
        <f>IF(OR($A206="",$B206=""),"",IFERROR($J206/$I206,0))</f>
        <v/>
      </c>
      <c r="S206" s="55">
        <f>IF(OR($A206="",$B206=""),"",IFERROR(($K206+$L206)/$E206*1000,0))</f>
        <v/>
      </c>
      <c r="T206" s="55">
        <f>IF(OR($A206="",$B206=""),"",MAX(0,MIN(100,100-($S206*'Settings'!$B$13)-($M206*'Settings'!$B$14))))</f>
        <v/>
      </c>
      <c r="U206" s="55">
        <f>IF(OR($A206="",$B206=""),"",MAX(0,MIN(100,IFERROR($Q206/'Settings'!$B$10*100,0))))</f>
        <v/>
      </c>
      <c r="V206" s="55">
        <f>IF(OR($A206="",$B206=""),"",MAX(0,MIN(100,IFERROR($P206/'Settings'!$B$11*100,0))))</f>
        <v/>
      </c>
      <c r="W206" s="55">
        <f>IF(OR($A206="",$B206=""),"",MAX(0,MIN(100,IFERROR($R206/'Settings'!$B$12*100,0))))</f>
        <v/>
      </c>
      <c r="X206" s="55">
        <f>IF(OR($A206="",$B206=""),"",MAX(0,MIN(100,100-($N206*'Settings'!$B$15))))</f>
        <v/>
      </c>
      <c r="Y206" s="55">
        <f>IF(OR($A206="",$B206=""),"",($T206*'Settings'!$B$4)+($U206*'Settings'!$B$5)+($V206*'Settings'!$B$6)+($W206*'Settings'!$B$7)+($X206*'Settings'!$B$8))</f>
        <v/>
      </c>
      <c r="Z206" s="19">
        <f>IF($Y206="","",IF($Y206&gt;='Settings'!$B$17,"Excellent",IF($Y206&gt;='Settings'!$B$18,"Good",IF($Y206&gt;='Settings'!$B$19,"Needs Improvement","Poor"))))</f>
        <v/>
      </c>
      <c r="AA206" s="57">
        <f>IF($Z206="","",IF($Z206="Excellent",'Settings'!$B$21,IF($Z206="Good",'Settings'!$B$22,0)))</f>
        <v/>
      </c>
      <c r="AB206" s="34">
        <f>IF(COUNTA($A206:$B206,$D206:$O206,$AC206:$AD206)=0,"",IF(OR($A206="",$B206=""),"Missing period/driver",IF($C206="Driver ID not found","Invalid driver ID",IF(COUNTIFS($A$5:$A$1000,$A206,$B$5:$B$1000,$B206)&gt;1,"Duplicate driver/period",IF(OR($E206&lt;=0,$F206&lt;=0,$G206&lt;=0,$I206&lt;=0),"Check required activity",IF($H206&gt;$G206,"On-time stops exceed total",IF($J206&gt;$I206,"Completed inspections exceed required",IF(OR($H206&lt;0,$J206&lt;0,$K206&lt;0,$L206&lt;0,$M206&lt;0,$N206&lt;0),"Negative count",IF($AC206="","Select review status",IF(AND($AC206="Coaching Scheduled",$AD206=""),"Add follow-up date","OK"))))))))))</f>
        <v/>
      </c>
      <c r="AC206" s="30" t="n"/>
      <c r="AD206" s="58" t="n"/>
    </row>
    <row r="207">
      <c r="A207" s="53" t="n"/>
      <c r="B207" s="26" t="n"/>
      <c r="C207" s="27">
        <f>IF(OR($A207="",$B207=""),"",IFERROR(VLOOKUP($B207,'Settings'!$D$4:$E$103,2,FALSE),"Driver ID not found"))</f>
        <v/>
      </c>
      <c r="D207" s="26" t="n"/>
      <c r="E207" s="28" t="n"/>
      <c r="F207" s="54" t="n"/>
      <c r="G207" s="28" t="n"/>
      <c r="H207" s="28" t="n"/>
      <c r="I207" s="28" t="n"/>
      <c r="J207" s="28" t="n"/>
      <c r="K207" s="28" t="n"/>
      <c r="L207" s="28" t="n"/>
      <c r="M207" s="28" t="n"/>
      <c r="N207" s="28" t="n"/>
      <c r="O207" s="30" t="n"/>
      <c r="P207" s="55">
        <f>IF(OR($A207="",$B207=""),"",IFERROR($E207/$F207,0))</f>
        <v/>
      </c>
      <c r="Q207" s="56">
        <f>IF(OR($A207="",$B207=""),"",IFERROR($H207/$G207,0))</f>
        <v/>
      </c>
      <c r="R207" s="56">
        <f>IF(OR($A207="",$B207=""),"",IFERROR($J207/$I207,0))</f>
        <v/>
      </c>
      <c r="S207" s="55">
        <f>IF(OR($A207="",$B207=""),"",IFERROR(($K207+$L207)/$E207*1000,0))</f>
        <v/>
      </c>
      <c r="T207" s="55">
        <f>IF(OR($A207="",$B207=""),"",MAX(0,MIN(100,100-($S207*'Settings'!$B$13)-($M207*'Settings'!$B$14))))</f>
        <v/>
      </c>
      <c r="U207" s="55">
        <f>IF(OR($A207="",$B207=""),"",MAX(0,MIN(100,IFERROR($Q207/'Settings'!$B$10*100,0))))</f>
        <v/>
      </c>
      <c r="V207" s="55">
        <f>IF(OR($A207="",$B207=""),"",MAX(0,MIN(100,IFERROR($P207/'Settings'!$B$11*100,0))))</f>
        <v/>
      </c>
      <c r="W207" s="55">
        <f>IF(OR($A207="",$B207=""),"",MAX(0,MIN(100,IFERROR($R207/'Settings'!$B$12*100,0))))</f>
        <v/>
      </c>
      <c r="X207" s="55">
        <f>IF(OR($A207="",$B207=""),"",MAX(0,MIN(100,100-($N207*'Settings'!$B$15))))</f>
        <v/>
      </c>
      <c r="Y207" s="55">
        <f>IF(OR($A207="",$B207=""),"",($T207*'Settings'!$B$4)+($U207*'Settings'!$B$5)+($V207*'Settings'!$B$6)+($W207*'Settings'!$B$7)+($X207*'Settings'!$B$8))</f>
        <v/>
      </c>
      <c r="Z207" s="19">
        <f>IF($Y207="","",IF($Y207&gt;='Settings'!$B$17,"Excellent",IF($Y207&gt;='Settings'!$B$18,"Good",IF($Y207&gt;='Settings'!$B$19,"Needs Improvement","Poor"))))</f>
        <v/>
      </c>
      <c r="AA207" s="57">
        <f>IF($Z207="","",IF($Z207="Excellent",'Settings'!$B$21,IF($Z207="Good",'Settings'!$B$22,0)))</f>
        <v/>
      </c>
      <c r="AB207" s="34">
        <f>IF(COUNTA($A207:$B207,$D207:$O207,$AC207:$AD207)=0,"",IF(OR($A207="",$B207=""),"Missing period/driver",IF($C207="Driver ID not found","Invalid driver ID",IF(COUNTIFS($A$5:$A$1000,$A207,$B$5:$B$1000,$B207)&gt;1,"Duplicate driver/period",IF(OR($E207&lt;=0,$F207&lt;=0,$G207&lt;=0,$I207&lt;=0),"Check required activity",IF($H207&gt;$G207,"On-time stops exceed total",IF($J207&gt;$I207,"Completed inspections exceed required",IF(OR($H207&lt;0,$J207&lt;0,$K207&lt;0,$L207&lt;0,$M207&lt;0,$N207&lt;0),"Negative count",IF($AC207="","Select review status",IF(AND($AC207="Coaching Scheduled",$AD207=""),"Add follow-up date","OK"))))))))))</f>
        <v/>
      </c>
      <c r="AC207" s="30" t="n"/>
      <c r="AD207" s="58" t="n"/>
    </row>
    <row r="208">
      <c r="A208" s="53" t="n"/>
      <c r="B208" s="26" t="n"/>
      <c r="C208" s="27">
        <f>IF(OR($A208="",$B208=""),"",IFERROR(VLOOKUP($B208,'Settings'!$D$4:$E$103,2,FALSE),"Driver ID not found"))</f>
        <v/>
      </c>
      <c r="D208" s="26" t="n"/>
      <c r="E208" s="28" t="n"/>
      <c r="F208" s="54" t="n"/>
      <c r="G208" s="28" t="n"/>
      <c r="H208" s="28" t="n"/>
      <c r="I208" s="28" t="n"/>
      <c r="J208" s="28" t="n"/>
      <c r="K208" s="28" t="n"/>
      <c r="L208" s="28" t="n"/>
      <c r="M208" s="28" t="n"/>
      <c r="N208" s="28" t="n"/>
      <c r="O208" s="30" t="n"/>
      <c r="P208" s="55">
        <f>IF(OR($A208="",$B208=""),"",IFERROR($E208/$F208,0))</f>
        <v/>
      </c>
      <c r="Q208" s="56">
        <f>IF(OR($A208="",$B208=""),"",IFERROR($H208/$G208,0))</f>
        <v/>
      </c>
      <c r="R208" s="56">
        <f>IF(OR($A208="",$B208=""),"",IFERROR($J208/$I208,0))</f>
        <v/>
      </c>
      <c r="S208" s="55">
        <f>IF(OR($A208="",$B208=""),"",IFERROR(($K208+$L208)/$E208*1000,0))</f>
        <v/>
      </c>
      <c r="T208" s="55">
        <f>IF(OR($A208="",$B208=""),"",MAX(0,MIN(100,100-($S208*'Settings'!$B$13)-($M208*'Settings'!$B$14))))</f>
        <v/>
      </c>
      <c r="U208" s="55">
        <f>IF(OR($A208="",$B208=""),"",MAX(0,MIN(100,IFERROR($Q208/'Settings'!$B$10*100,0))))</f>
        <v/>
      </c>
      <c r="V208" s="55">
        <f>IF(OR($A208="",$B208=""),"",MAX(0,MIN(100,IFERROR($P208/'Settings'!$B$11*100,0))))</f>
        <v/>
      </c>
      <c r="W208" s="55">
        <f>IF(OR($A208="",$B208=""),"",MAX(0,MIN(100,IFERROR($R208/'Settings'!$B$12*100,0))))</f>
        <v/>
      </c>
      <c r="X208" s="55">
        <f>IF(OR($A208="",$B208=""),"",MAX(0,MIN(100,100-($N208*'Settings'!$B$15))))</f>
        <v/>
      </c>
      <c r="Y208" s="55">
        <f>IF(OR($A208="",$B208=""),"",($T208*'Settings'!$B$4)+($U208*'Settings'!$B$5)+($V208*'Settings'!$B$6)+($W208*'Settings'!$B$7)+($X208*'Settings'!$B$8))</f>
        <v/>
      </c>
      <c r="Z208" s="19">
        <f>IF($Y208="","",IF($Y208&gt;='Settings'!$B$17,"Excellent",IF($Y208&gt;='Settings'!$B$18,"Good",IF($Y208&gt;='Settings'!$B$19,"Needs Improvement","Poor"))))</f>
        <v/>
      </c>
      <c r="AA208" s="57">
        <f>IF($Z208="","",IF($Z208="Excellent",'Settings'!$B$21,IF($Z208="Good",'Settings'!$B$22,0)))</f>
        <v/>
      </c>
      <c r="AB208" s="34">
        <f>IF(COUNTA($A208:$B208,$D208:$O208,$AC208:$AD208)=0,"",IF(OR($A208="",$B208=""),"Missing period/driver",IF($C208="Driver ID not found","Invalid driver ID",IF(COUNTIFS($A$5:$A$1000,$A208,$B$5:$B$1000,$B208)&gt;1,"Duplicate driver/period",IF(OR($E208&lt;=0,$F208&lt;=0,$G208&lt;=0,$I208&lt;=0),"Check required activity",IF($H208&gt;$G208,"On-time stops exceed total",IF($J208&gt;$I208,"Completed inspections exceed required",IF(OR($H208&lt;0,$J208&lt;0,$K208&lt;0,$L208&lt;0,$M208&lt;0,$N208&lt;0),"Negative count",IF($AC208="","Select review status",IF(AND($AC208="Coaching Scheduled",$AD208=""),"Add follow-up date","OK"))))))))))</f>
        <v/>
      </c>
      <c r="AC208" s="30" t="n"/>
      <c r="AD208" s="58" t="n"/>
    </row>
    <row r="209">
      <c r="A209" s="53" t="n"/>
      <c r="B209" s="26" t="n"/>
      <c r="C209" s="27">
        <f>IF(OR($A209="",$B209=""),"",IFERROR(VLOOKUP($B209,'Settings'!$D$4:$E$103,2,FALSE),"Driver ID not found"))</f>
        <v/>
      </c>
      <c r="D209" s="26" t="n"/>
      <c r="E209" s="28" t="n"/>
      <c r="F209" s="54" t="n"/>
      <c r="G209" s="28" t="n"/>
      <c r="H209" s="28" t="n"/>
      <c r="I209" s="28" t="n"/>
      <c r="J209" s="28" t="n"/>
      <c r="K209" s="28" t="n"/>
      <c r="L209" s="28" t="n"/>
      <c r="M209" s="28" t="n"/>
      <c r="N209" s="28" t="n"/>
      <c r="O209" s="30" t="n"/>
      <c r="P209" s="55">
        <f>IF(OR($A209="",$B209=""),"",IFERROR($E209/$F209,0))</f>
        <v/>
      </c>
      <c r="Q209" s="56">
        <f>IF(OR($A209="",$B209=""),"",IFERROR($H209/$G209,0))</f>
        <v/>
      </c>
      <c r="R209" s="56">
        <f>IF(OR($A209="",$B209=""),"",IFERROR($J209/$I209,0))</f>
        <v/>
      </c>
      <c r="S209" s="55">
        <f>IF(OR($A209="",$B209=""),"",IFERROR(($K209+$L209)/$E209*1000,0))</f>
        <v/>
      </c>
      <c r="T209" s="55">
        <f>IF(OR($A209="",$B209=""),"",MAX(0,MIN(100,100-($S209*'Settings'!$B$13)-($M209*'Settings'!$B$14))))</f>
        <v/>
      </c>
      <c r="U209" s="55">
        <f>IF(OR($A209="",$B209=""),"",MAX(0,MIN(100,IFERROR($Q209/'Settings'!$B$10*100,0))))</f>
        <v/>
      </c>
      <c r="V209" s="55">
        <f>IF(OR($A209="",$B209=""),"",MAX(0,MIN(100,IFERROR($P209/'Settings'!$B$11*100,0))))</f>
        <v/>
      </c>
      <c r="W209" s="55">
        <f>IF(OR($A209="",$B209=""),"",MAX(0,MIN(100,IFERROR($R209/'Settings'!$B$12*100,0))))</f>
        <v/>
      </c>
      <c r="X209" s="55">
        <f>IF(OR($A209="",$B209=""),"",MAX(0,MIN(100,100-($N209*'Settings'!$B$15))))</f>
        <v/>
      </c>
      <c r="Y209" s="55">
        <f>IF(OR($A209="",$B209=""),"",($T209*'Settings'!$B$4)+($U209*'Settings'!$B$5)+($V209*'Settings'!$B$6)+($W209*'Settings'!$B$7)+($X209*'Settings'!$B$8))</f>
        <v/>
      </c>
      <c r="Z209" s="19">
        <f>IF($Y209="","",IF($Y209&gt;='Settings'!$B$17,"Excellent",IF($Y209&gt;='Settings'!$B$18,"Good",IF($Y209&gt;='Settings'!$B$19,"Needs Improvement","Poor"))))</f>
        <v/>
      </c>
      <c r="AA209" s="57">
        <f>IF($Z209="","",IF($Z209="Excellent",'Settings'!$B$21,IF($Z209="Good",'Settings'!$B$22,0)))</f>
        <v/>
      </c>
      <c r="AB209" s="34">
        <f>IF(COUNTA($A209:$B209,$D209:$O209,$AC209:$AD209)=0,"",IF(OR($A209="",$B209=""),"Missing period/driver",IF($C209="Driver ID not found","Invalid driver ID",IF(COUNTIFS($A$5:$A$1000,$A209,$B$5:$B$1000,$B209)&gt;1,"Duplicate driver/period",IF(OR($E209&lt;=0,$F209&lt;=0,$G209&lt;=0,$I209&lt;=0),"Check required activity",IF($H209&gt;$G209,"On-time stops exceed total",IF($J209&gt;$I209,"Completed inspections exceed required",IF(OR($H209&lt;0,$J209&lt;0,$K209&lt;0,$L209&lt;0,$M209&lt;0,$N209&lt;0),"Negative count",IF($AC209="","Select review status",IF(AND($AC209="Coaching Scheduled",$AD209=""),"Add follow-up date","OK"))))))))))</f>
        <v/>
      </c>
      <c r="AC209" s="30" t="n"/>
      <c r="AD209" s="58" t="n"/>
    </row>
    <row r="210">
      <c r="A210" s="53" t="n"/>
      <c r="B210" s="26" t="n"/>
      <c r="C210" s="27">
        <f>IF(OR($A210="",$B210=""),"",IFERROR(VLOOKUP($B210,'Settings'!$D$4:$E$103,2,FALSE),"Driver ID not found"))</f>
        <v/>
      </c>
      <c r="D210" s="26" t="n"/>
      <c r="E210" s="28" t="n"/>
      <c r="F210" s="54" t="n"/>
      <c r="G210" s="28" t="n"/>
      <c r="H210" s="28" t="n"/>
      <c r="I210" s="28" t="n"/>
      <c r="J210" s="28" t="n"/>
      <c r="K210" s="28" t="n"/>
      <c r="L210" s="28" t="n"/>
      <c r="M210" s="28" t="n"/>
      <c r="N210" s="28" t="n"/>
      <c r="O210" s="30" t="n"/>
      <c r="P210" s="55">
        <f>IF(OR($A210="",$B210=""),"",IFERROR($E210/$F210,0))</f>
        <v/>
      </c>
      <c r="Q210" s="56">
        <f>IF(OR($A210="",$B210=""),"",IFERROR($H210/$G210,0))</f>
        <v/>
      </c>
      <c r="R210" s="56">
        <f>IF(OR($A210="",$B210=""),"",IFERROR($J210/$I210,0))</f>
        <v/>
      </c>
      <c r="S210" s="55">
        <f>IF(OR($A210="",$B210=""),"",IFERROR(($K210+$L210)/$E210*1000,0))</f>
        <v/>
      </c>
      <c r="T210" s="55">
        <f>IF(OR($A210="",$B210=""),"",MAX(0,MIN(100,100-($S210*'Settings'!$B$13)-($M210*'Settings'!$B$14))))</f>
        <v/>
      </c>
      <c r="U210" s="55">
        <f>IF(OR($A210="",$B210=""),"",MAX(0,MIN(100,IFERROR($Q210/'Settings'!$B$10*100,0))))</f>
        <v/>
      </c>
      <c r="V210" s="55">
        <f>IF(OR($A210="",$B210=""),"",MAX(0,MIN(100,IFERROR($P210/'Settings'!$B$11*100,0))))</f>
        <v/>
      </c>
      <c r="W210" s="55">
        <f>IF(OR($A210="",$B210=""),"",MAX(0,MIN(100,IFERROR($R210/'Settings'!$B$12*100,0))))</f>
        <v/>
      </c>
      <c r="X210" s="55">
        <f>IF(OR($A210="",$B210=""),"",MAX(0,MIN(100,100-($N210*'Settings'!$B$15))))</f>
        <v/>
      </c>
      <c r="Y210" s="55">
        <f>IF(OR($A210="",$B210=""),"",($T210*'Settings'!$B$4)+($U210*'Settings'!$B$5)+($V210*'Settings'!$B$6)+($W210*'Settings'!$B$7)+($X210*'Settings'!$B$8))</f>
        <v/>
      </c>
      <c r="Z210" s="19">
        <f>IF($Y210="","",IF($Y210&gt;='Settings'!$B$17,"Excellent",IF($Y210&gt;='Settings'!$B$18,"Good",IF($Y210&gt;='Settings'!$B$19,"Needs Improvement","Poor"))))</f>
        <v/>
      </c>
      <c r="AA210" s="57">
        <f>IF($Z210="","",IF($Z210="Excellent",'Settings'!$B$21,IF($Z210="Good",'Settings'!$B$22,0)))</f>
        <v/>
      </c>
      <c r="AB210" s="34">
        <f>IF(COUNTA($A210:$B210,$D210:$O210,$AC210:$AD210)=0,"",IF(OR($A210="",$B210=""),"Missing period/driver",IF($C210="Driver ID not found","Invalid driver ID",IF(COUNTIFS($A$5:$A$1000,$A210,$B$5:$B$1000,$B210)&gt;1,"Duplicate driver/period",IF(OR($E210&lt;=0,$F210&lt;=0,$G210&lt;=0,$I210&lt;=0),"Check required activity",IF($H210&gt;$G210,"On-time stops exceed total",IF($J210&gt;$I210,"Completed inspections exceed required",IF(OR($H210&lt;0,$J210&lt;0,$K210&lt;0,$L210&lt;0,$M210&lt;0,$N210&lt;0),"Negative count",IF($AC210="","Select review status",IF(AND($AC210="Coaching Scheduled",$AD210=""),"Add follow-up date","OK"))))))))))</f>
        <v/>
      </c>
      <c r="AC210" s="30" t="n"/>
      <c r="AD210" s="58" t="n"/>
    </row>
    <row r="211">
      <c r="A211" s="53" t="n"/>
      <c r="B211" s="26" t="n"/>
      <c r="C211" s="27">
        <f>IF(OR($A211="",$B211=""),"",IFERROR(VLOOKUP($B211,'Settings'!$D$4:$E$103,2,FALSE),"Driver ID not found"))</f>
        <v/>
      </c>
      <c r="D211" s="26" t="n"/>
      <c r="E211" s="28" t="n"/>
      <c r="F211" s="54" t="n"/>
      <c r="G211" s="28" t="n"/>
      <c r="H211" s="28" t="n"/>
      <c r="I211" s="28" t="n"/>
      <c r="J211" s="28" t="n"/>
      <c r="K211" s="28" t="n"/>
      <c r="L211" s="28" t="n"/>
      <c r="M211" s="28" t="n"/>
      <c r="N211" s="28" t="n"/>
      <c r="O211" s="30" t="n"/>
      <c r="P211" s="55">
        <f>IF(OR($A211="",$B211=""),"",IFERROR($E211/$F211,0))</f>
        <v/>
      </c>
      <c r="Q211" s="56">
        <f>IF(OR($A211="",$B211=""),"",IFERROR($H211/$G211,0))</f>
        <v/>
      </c>
      <c r="R211" s="56">
        <f>IF(OR($A211="",$B211=""),"",IFERROR($J211/$I211,0))</f>
        <v/>
      </c>
      <c r="S211" s="55">
        <f>IF(OR($A211="",$B211=""),"",IFERROR(($K211+$L211)/$E211*1000,0))</f>
        <v/>
      </c>
      <c r="T211" s="55">
        <f>IF(OR($A211="",$B211=""),"",MAX(0,MIN(100,100-($S211*'Settings'!$B$13)-($M211*'Settings'!$B$14))))</f>
        <v/>
      </c>
      <c r="U211" s="55">
        <f>IF(OR($A211="",$B211=""),"",MAX(0,MIN(100,IFERROR($Q211/'Settings'!$B$10*100,0))))</f>
        <v/>
      </c>
      <c r="V211" s="55">
        <f>IF(OR($A211="",$B211=""),"",MAX(0,MIN(100,IFERROR($P211/'Settings'!$B$11*100,0))))</f>
        <v/>
      </c>
      <c r="W211" s="55">
        <f>IF(OR($A211="",$B211=""),"",MAX(0,MIN(100,IFERROR($R211/'Settings'!$B$12*100,0))))</f>
        <v/>
      </c>
      <c r="X211" s="55">
        <f>IF(OR($A211="",$B211=""),"",MAX(0,MIN(100,100-($N211*'Settings'!$B$15))))</f>
        <v/>
      </c>
      <c r="Y211" s="55">
        <f>IF(OR($A211="",$B211=""),"",($T211*'Settings'!$B$4)+($U211*'Settings'!$B$5)+($V211*'Settings'!$B$6)+($W211*'Settings'!$B$7)+($X211*'Settings'!$B$8))</f>
        <v/>
      </c>
      <c r="Z211" s="19">
        <f>IF($Y211="","",IF($Y211&gt;='Settings'!$B$17,"Excellent",IF($Y211&gt;='Settings'!$B$18,"Good",IF($Y211&gt;='Settings'!$B$19,"Needs Improvement","Poor"))))</f>
        <v/>
      </c>
      <c r="AA211" s="57">
        <f>IF($Z211="","",IF($Z211="Excellent",'Settings'!$B$21,IF($Z211="Good",'Settings'!$B$22,0)))</f>
        <v/>
      </c>
      <c r="AB211" s="34">
        <f>IF(COUNTA($A211:$B211,$D211:$O211,$AC211:$AD211)=0,"",IF(OR($A211="",$B211=""),"Missing period/driver",IF($C211="Driver ID not found","Invalid driver ID",IF(COUNTIFS($A$5:$A$1000,$A211,$B$5:$B$1000,$B211)&gt;1,"Duplicate driver/period",IF(OR($E211&lt;=0,$F211&lt;=0,$G211&lt;=0,$I211&lt;=0),"Check required activity",IF($H211&gt;$G211,"On-time stops exceed total",IF($J211&gt;$I211,"Completed inspections exceed required",IF(OR($H211&lt;0,$J211&lt;0,$K211&lt;0,$L211&lt;0,$M211&lt;0,$N211&lt;0),"Negative count",IF($AC211="","Select review status",IF(AND($AC211="Coaching Scheduled",$AD211=""),"Add follow-up date","OK"))))))))))</f>
        <v/>
      </c>
      <c r="AC211" s="30" t="n"/>
      <c r="AD211" s="58" t="n"/>
    </row>
    <row r="212">
      <c r="A212" s="53" t="n"/>
      <c r="B212" s="26" t="n"/>
      <c r="C212" s="27">
        <f>IF(OR($A212="",$B212=""),"",IFERROR(VLOOKUP($B212,'Settings'!$D$4:$E$103,2,FALSE),"Driver ID not found"))</f>
        <v/>
      </c>
      <c r="D212" s="26" t="n"/>
      <c r="E212" s="28" t="n"/>
      <c r="F212" s="54" t="n"/>
      <c r="G212" s="28" t="n"/>
      <c r="H212" s="28" t="n"/>
      <c r="I212" s="28" t="n"/>
      <c r="J212" s="28" t="n"/>
      <c r="K212" s="28" t="n"/>
      <c r="L212" s="28" t="n"/>
      <c r="M212" s="28" t="n"/>
      <c r="N212" s="28" t="n"/>
      <c r="O212" s="30" t="n"/>
      <c r="P212" s="55">
        <f>IF(OR($A212="",$B212=""),"",IFERROR($E212/$F212,0))</f>
        <v/>
      </c>
      <c r="Q212" s="56">
        <f>IF(OR($A212="",$B212=""),"",IFERROR($H212/$G212,0))</f>
        <v/>
      </c>
      <c r="R212" s="56">
        <f>IF(OR($A212="",$B212=""),"",IFERROR($J212/$I212,0))</f>
        <v/>
      </c>
      <c r="S212" s="55">
        <f>IF(OR($A212="",$B212=""),"",IFERROR(($K212+$L212)/$E212*1000,0))</f>
        <v/>
      </c>
      <c r="T212" s="55">
        <f>IF(OR($A212="",$B212=""),"",MAX(0,MIN(100,100-($S212*'Settings'!$B$13)-($M212*'Settings'!$B$14))))</f>
        <v/>
      </c>
      <c r="U212" s="55">
        <f>IF(OR($A212="",$B212=""),"",MAX(0,MIN(100,IFERROR($Q212/'Settings'!$B$10*100,0))))</f>
        <v/>
      </c>
      <c r="V212" s="55">
        <f>IF(OR($A212="",$B212=""),"",MAX(0,MIN(100,IFERROR($P212/'Settings'!$B$11*100,0))))</f>
        <v/>
      </c>
      <c r="W212" s="55">
        <f>IF(OR($A212="",$B212=""),"",MAX(0,MIN(100,IFERROR($R212/'Settings'!$B$12*100,0))))</f>
        <v/>
      </c>
      <c r="X212" s="55">
        <f>IF(OR($A212="",$B212=""),"",MAX(0,MIN(100,100-($N212*'Settings'!$B$15))))</f>
        <v/>
      </c>
      <c r="Y212" s="55">
        <f>IF(OR($A212="",$B212=""),"",($T212*'Settings'!$B$4)+($U212*'Settings'!$B$5)+($V212*'Settings'!$B$6)+($W212*'Settings'!$B$7)+($X212*'Settings'!$B$8))</f>
        <v/>
      </c>
      <c r="Z212" s="19">
        <f>IF($Y212="","",IF($Y212&gt;='Settings'!$B$17,"Excellent",IF($Y212&gt;='Settings'!$B$18,"Good",IF($Y212&gt;='Settings'!$B$19,"Needs Improvement","Poor"))))</f>
        <v/>
      </c>
      <c r="AA212" s="57">
        <f>IF($Z212="","",IF($Z212="Excellent",'Settings'!$B$21,IF($Z212="Good",'Settings'!$B$22,0)))</f>
        <v/>
      </c>
      <c r="AB212" s="34">
        <f>IF(COUNTA($A212:$B212,$D212:$O212,$AC212:$AD212)=0,"",IF(OR($A212="",$B212=""),"Missing period/driver",IF($C212="Driver ID not found","Invalid driver ID",IF(COUNTIFS($A$5:$A$1000,$A212,$B$5:$B$1000,$B212)&gt;1,"Duplicate driver/period",IF(OR($E212&lt;=0,$F212&lt;=0,$G212&lt;=0,$I212&lt;=0),"Check required activity",IF($H212&gt;$G212,"On-time stops exceed total",IF($J212&gt;$I212,"Completed inspections exceed required",IF(OR($H212&lt;0,$J212&lt;0,$K212&lt;0,$L212&lt;0,$M212&lt;0,$N212&lt;0),"Negative count",IF($AC212="","Select review status",IF(AND($AC212="Coaching Scheduled",$AD212=""),"Add follow-up date","OK"))))))))))</f>
        <v/>
      </c>
      <c r="AC212" s="30" t="n"/>
      <c r="AD212" s="58" t="n"/>
    </row>
    <row r="213">
      <c r="A213" s="53" t="n"/>
      <c r="B213" s="26" t="n"/>
      <c r="C213" s="27">
        <f>IF(OR($A213="",$B213=""),"",IFERROR(VLOOKUP($B213,'Settings'!$D$4:$E$103,2,FALSE),"Driver ID not found"))</f>
        <v/>
      </c>
      <c r="D213" s="26" t="n"/>
      <c r="E213" s="28" t="n"/>
      <c r="F213" s="54" t="n"/>
      <c r="G213" s="28" t="n"/>
      <c r="H213" s="28" t="n"/>
      <c r="I213" s="28" t="n"/>
      <c r="J213" s="28" t="n"/>
      <c r="K213" s="28" t="n"/>
      <c r="L213" s="28" t="n"/>
      <c r="M213" s="28" t="n"/>
      <c r="N213" s="28" t="n"/>
      <c r="O213" s="30" t="n"/>
      <c r="P213" s="55">
        <f>IF(OR($A213="",$B213=""),"",IFERROR($E213/$F213,0))</f>
        <v/>
      </c>
      <c r="Q213" s="56">
        <f>IF(OR($A213="",$B213=""),"",IFERROR($H213/$G213,0))</f>
        <v/>
      </c>
      <c r="R213" s="56">
        <f>IF(OR($A213="",$B213=""),"",IFERROR($J213/$I213,0))</f>
        <v/>
      </c>
      <c r="S213" s="55">
        <f>IF(OR($A213="",$B213=""),"",IFERROR(($K213+$L213)/$E213*1000,0))</f>
        <v/>
      </c>
      <c r="T213" s="55">
        <f>IF(OR($A213="",$B213=""),"",MAX(0,MIN(100,100-($S213*'Settings'!$B$13)-($M213*'Settings'!$B$14))))</f>
        <v/>
      </c>
      <c r="U213" s="55">
        <f>IF(OR($A213="",$B213=""),"",MAX(0,MIN(100,IFERROR($Q213/'Settings'!$B$10*100,0))))</f>
        <v/>
      </c>
      <c r="V213" s="55">
        <f>IF(OR($A213="",$B213=""),"",MAX(0,MIN(100,IFERROR($P213/'Settings'!$B$11*100,0))))</f>
        <v/>
      </c>
      <c r="W213" s="55">
        <f>IF(OR($A213="",$B213=""),"",MAX(0,MIN(100,IFERROR($R213/'Settings'!$B$12*100,0))))</f>
        <v/>
      </c>
      <c r="X213" s="55">
        <f>IF(OR($A213="",$B213=""),"",MAX(0,MIN(100,100-($N213*'Settings'!$B$15))))</f>
        <v/>
      </c>
      <c r="Y213" s="55">
        <f>IF(OR($A213="",$B213=""),"",($T213*'Settings'!$B$4)+($U213*'Settings'!$B$5)+($V213*'Settings'!$B$6)+($W213*'Settings'!$B$7)+($X213*'Settings'!$B$8))</f>
        <v/>
      </c>
      <c r="Z213" s="19">
        <f>IF($Y213="","",IF($Y213&gt;='Settings'!$B$17,"Excellent",IF($Y213&gt;='Settings'!$B$18,"Good",IF($Y213&gt;='Settings'!$B$19,"Needs Improvement","Poor"))))</f>
        <v/>
      </c>
      <c r="AA213" s="57">
        <f>IF($Z213="","",IF($Z213="Excellent",'Settings'!$B$21,IF($Z213="Good",'Settings'!$B$22,0)))</f>
        <v/>
      </c>
      <c r="AB213" s="34">
        <f>IF(COUNTA($A213:$B213,$D213:$O213,$AC213:$AD213)=0,"",IF(OR($A213="",$B213=""),"Missing period/driver",IF($C213="Driver ID not found","Invalid driver ID",IF(COUNTIFS($A$5:$A$1000,$A213,$B$5:$B$1000,$B213)&gt;1,"Duplicate driver/period",IF(OR($E213&lt;=0,$F213&lt;=0,$G213&lt;=0,$I213&lt;=0),"Check required activity",IF($H213&gt;$G213,"On-time stops exceed total",IF($J213&gt;$I213,"Completed inspections exceed required",IF(OR($H213&lt;0,$J213&lt;0,$K213&lt;0,$L213&lt;0,$M213&lt;0,$N213&lt;0),"Negative count",IF($AC213="","Select review status",IF(AND($AC213="Coaching Scheduled",$AD213=""),"Add follow-up date","OK"))))))))))</f>
        <v/>
      </c>
      <c r="AC213" s="30" t="n"/>
      <c r="AD213" s="58" t="n"/>
    </row>
    <row r="214">
      <c r="A214" s="53" t="n"/>
      <c r="B214" s="26" t="n"/>
      <c r="C214" s="27">
        <f>IF(OR($A214="",$B214=""),"",IFERROR(VLOOKUP($B214,'Settings'!$D$4:$E$103,2,FALSE),"Driver ID not found"))</f>
        <v/>
      </c>
      <c r="D214" s="26" t="n"/>
      <c r="E214" s="28" t="n"/>
      <c r="F214" s="54" t="n"/>
      <c r="G214" s="28" t="n"/>
      <c r="H214" s="28" t="n"/>
      <c r="I214" s="28" t="n"/>
      <c r="J214" s="28" t="n"/>
      <c r="K214" s="28" t="n"/>
      <c r="L214" s="28" t="n"/>
      <c r="M214" s="28" t="n"/>
      <c r="N214" s="28" t="n"/>
      <c r="O214" s="30" t="n"/>
      <c r="P214" s="55">
        <f>IF(OR($A214="",$B214=""),"",IFERROR($E214/$F214,0))</f>
        <v/>
      </c>
      <c r="Q214" s="56">
        <f>IF(OR($A214="",$B214=""),"",IFERROR($H214/$G214,0))</f>
        <v/>
      </c>
      <c r="R214" s="56">
        <f>IF(OR($A214="",$B214=""),"",IFERROR($J214/$I214,0))</f>
        <v/>
      </c>
      <c r="S214" s="55">
        <f>IF(OR($A214="",$B214=""),"",IFERROR(($K214+$L214)/$E214*1000,0))</f>
        <v/>
      </c>
      <c r="T214" s="55">
        <f>IF(OR($A214="",$B214=""),"",MAX(0,MIN(100,100-($S214*'Settings'!$B$13)-($M214*'Settings'!$B$14))))</f>
        <v/>
      </c>
      <c r="U214" s="55">
        <f>IF(OR($A214="",$B214=""),"",MAX(0,MIN(100,IFERROR($Q214/'Settings'!$B$10*100,0))))</f>
        <v/>
      </c>
      <c r="V214" s="55">
        <f>IF(OR($A214="",$B214=""),"",MAX(0,MIN(100,IFERROR($P214/'Settings'!$B$11*100,0))))</f>
        <v/>
      </c>
      <c r="W214" s="55">
        <f>IF(OR($A214="",$B214=""),"",MAX(0,MIN(100,IFERROR($R214/'Settings'!$B$12*100,0))))</f>
        <v/>
      </c>
      <c r="X214" s="55">
        <f>IF(OR($A214="",$B214=""),"",MAX(0,MIN(100,100-($N214*'Settings'!$B$15))))</f>
        <v/>
      </c>
      <c r="Y214" s="55">
        <f>IF(OR($A214="",$B214=""),"",($T214*'Settings'!$B$4)+($U214*'Settings'!$B$5)+($V214*'Settings'!$B$6)+($W214*'Settings'!$B$7)+($X214*'Settings'!$B$8))</f>
        <v/>
      </c>
      <c r="Z214" s="19">
        <f>IF($Y214="","",IF($Y214&gt;='Settings'!$B$17,"Excellent",IF($Y214&gt;='Settings'!$B$18,"Good",IF($Y214&gt;='Settings'!$B$19,"Needs Improvement","Poor"))))</f>
        <v/>
      </c>
      <c r="AA214" s="57">
        <f>IF($Z214="","",IF($Z214="Excellent",'Settings'!$B$21,IF($Z214="Good",'Settings'!$B$22,0)))</f>
        <v/>
      </c>
      <c r="AB214" s="34">
        <f>IF(COUNTA($A214:$B214,$D214:$O214,$AC214:$AD214)=0,"",IF(OR($A214="",$B214=""),"Missing period/driver",IF($C214="Driver ID not found","Invalid driver ID",IF(COUNTIFS($A$5:$A$1000,$A214,$B$5:$B$1000,$B214)&gt;1,"Duplicate driver/period",IF(OR($E214&lt;=0,$F214&lt;=0,$G214&lt;=0,$I214&lt;=0),"Check required activity",IF($H214&gt;$G214,"On-time stops exceed total",IF($J214&gt;$I214,"Completed inspections exceed required",IF(OR($H214&lt;0,$J214&lt;0,$K214&lt;0,$L214&lt;0,$M214&lt;0,$N214&lt;0),"Negative count",IF($AC214="","Select review status",IF(AND($AC214="Coaching Scheduled",$AD214=""),"Add follow-up date","OK"))))))))))</f>
        <v/>
      </c>
      <c r="AC214" s="30" t="n"/>
      <c r="AD214" s="58" t="n"/>
    </row>
    <row r="215">
      <c r="A215" s="53" t="n"/>
      <c r="B215" s="26" t="n"/>
      <c r="C215" s="27">
        <f>IF(OR($A215="",$B215=""),"",IFERROR(VLOOKUP($B215,'Settings'!$D$4:$E$103,2,FALSE),"Driver ID not found"))</f>
        <v/>
      </c>
      <c r="D215" s="26" t="n"/>
      <c r="E215" s="28" t="n"/>
      <c r="F215" s="54" t="n"/>
      <c r="G215" s="28" t="n"/>
      <c r="H215" s="28" t="n"/>
      <c r="I215" s="28" t="n"/>
      <c r="J215" s="28" t="n"/>
      <c r="K215" s="28" t="n"/>
      <c r="L215" s="28" t="n"/>
      <c r="M215" s="28" t="n"/>
      <c r="N215" s="28" t="n"/>
      <c r="O215" s="30" t="n"/>
      <c r="P215" s="55">
        <f>IF(OR($A215="",$B215=""),"",IFERROR($E215/$F215,0))</f>
        <v/>
      </c>
      <c r="Q215" s="56">
        <f>IF(OR($A215="",$B215=""),"",IFERROR($H215/$G215,0))</f>
        <v/>
      </c>
      <c r="R215" s="56">
        <f>IF(OR($A215="",$B215=""),"",IFERROR($J215/$I215,0))</f>
        <v/>
      </c>
      <c r="S215" s="55">
        <f>IF(OR($A215="",$B215=""),"",IFERROR(($K215+$L215)/$E215*1000,0))</f>
        <v/>
      </c>
      <c r="T215" s="55">
        <f>IF(OR($A215="",$B215=""),"",MAX(0,MIN(100,100-($S215*'Settings'!$B$13)-($M215*'Settings'!$B$14))))</f>
        <v/>
      </c>
      <c r="U215" s="55">
        <f>IF(OR($A215="",$B215=""),"",MAX(0,MIN(100,IFERROR($Q215/'Settings'!$B$10*100,0))))</f>
        <v/>
      </c>
      <c r="V215" s="55">
        <f>IF(OR($A215="",$B215=""),"",MAX(0,MIN(100,IFERROR($P215/'Settings'!$B$11*100,0))))</f>
        <v/>
      </c>
      <c r="W215" s="55">
        <f>IF(OR($A215="",$B215=""),"",MAX(0,MIN(100,IFERROR($R215/'Settings'!$B$12*100,0))))</f>
        <v/>
      </c>
      <c r="X215" s="55">
        <f>IF(OR($A215="",$B215=""),"",MAX(0,MIN(100,100-($N215*'Settings'!$B$15))))</f>
        <v/>
      </c>
      <c r="Y215" s="55">
        <f>IF(OR($A215="",$B215=""),"",($T215*'Settings'!$B$4)+($U215*'Settings'!$B$5)+($V215*'Settings'!$B$6)+($W215*'Settings'!$B$7)+($X215*'Settings'!$B$8))</f>
        <v/>
      </c>
      <c r="Z215" s="19">
        <f>IF($Y215="","",IF($Y215&gt;='Settings'!$B$17,"Excellent",IF($Y215&gt;='Settings'!$B$18,"Good",IF($Y215&gt;='Settings'!$B$19,"Needs Improvement","Poor"))))</f>
        <v/>
      </c>
      <c r="AA215" s="57">
        <f>IF($Z215="","",IF($Z215="Excellent",'Settings'!$B$21,IF($Z215="Good",'Settings'!$B$22,0)))</f>
        <v/>
      </c>
      <c r="AB215" s="34">
        <f>IF(COUNTA($A215:$B215,$D215:$O215,$AC215:$AD215)=0,"",IF(OR($A215="",$B215=""),"Missing period/driver",IF($C215="Driver ID not found","Invalid driver ID",IF(COUNTIFS($A$5:$A$1000,$A215,$B$5:$B$1000,$B215)&gt;1,"Duplicate driver/period",IF(OR($E215&lt;=0,$F215&lt;=0,$G215&lt;=0,$I215&lt;=0),"Check required activity",IF($H215&gt;$G215,"On-time stops exceed total",IF($J215&gt;$I215,"Completed inspections exceed required",IF(OR($H215&lt;0,$J215&lt;0,$K215&lt;0,$L215&lt;0,$M215&lt;0,$N215&lt;0),"Negative count",IF($AC215="","Select review status",IF(AND($AC215="Coaching Scheduled",$AD215=""),"Add follow-up date","OK"))))))))))</f>
        <v/>
      </c>
      <c r="AC215" s="30" t="n"/>
      <c r="AD215" s="58" t="n"/>
    </row>
    <row r="216">
      <c r="A216" s="53" t="n"/>
      <c r="B216" s="26" t="n"/>
      <c r="C216" s="27">
        <f>IF(OR($A216="",$B216=""),"",IFERROR(VLOOKUP($B216,'Settings'!$D$4:$E$103,2,FALSE),"Driver ID not found"))</f>
        <v/>
      </c>
      <c r="D216" s="26" t="n"/>
      <c r="E216" s="28" t="n"/>
      <c r="F216" s="54" t="n"/>
      <c r="G216" s="28" t="n"/>
      <c r="H216" s="28" t="n"/>
      <c r="I216" s="28" t="n"/>
      <c r="J216" s="28" t="n"/>
      <c r="K216" s="28" t="n"/>
      <c r="L216" s="28" t="n"/>
      <c r="M216" s="28" t="n"/>
      <c r="N216" s="28" t="n"/>
      <c r="O216" s="30" t="n"/>
      <c r="P216" s="55">
        <f>IF(OR($A216="",$B216=""),"",IFERROR($E216/$F216,0))</f>
        <v/>
      </c>
      <c r="Q216" s="56">
        <f>IF(OR($A216="",$B216=""),"",IFERROR($H216/$G216,0))</f>
        <v/>
      </c>
      <c r="R216" s="56">
        <f>IF(OR($A216="",$B216=""),"",IFERROR($J216/$I216,0))</f>
        <v/>
      </c>
      <c r="S216" s="55">
        <f>IF(OR($A216="",$B216=""),"",IFERROR(($K216+$L216)/$E216*1000,0))</f>
        <v/>
      </c>
      <c r="T216" s="55">
        <f>IF(OR($A216="",$B216=""),"",MAX(0,MIN(100,100-($S216*'Settings'!$B$13)-($M216*'Settings'!$B$14))))</f>
        <v/>
      </c>
      <c r="U216" s="55">
        <f>IF(OR($A216="",$B216=""),"",MAX(0,MIN(100,IFERROR($Q216/'Settings'!$B$10*100,0))))</f>
        <v/>
      </c>
      <c r="V216" s="55">
        <f>IF(OR($A216="",$B216=""),"",MAX(0,MIN(100,IFERROR($P216/'Settings'!$B$11*100,0))))</f>
        <v/>
      </c>
      <c r="W216" s="55">
        <f>IF(OR($A216="",$B216=""),"",MAX(0,MIN(100,IFERROR($R216/'Settings'!$B$12*100,0))))</f>
        <v/>
      </c>
      <c r="X216" s="55">
        <f>IF(OR($A216="",$B216=""),"",MAX(0,MIN(100,100-($N216*'Settings'!$B$15))))</f>
        <v/>
      </c>
      <c r="Y216" s="55">
        <f>IF(OR($A216="",$B216=""),"",($T216*'Settings'!$B$4)+($U216*'Settings'!$B$5)+($V216*'Settings'!$B$6)+($W216*'Settings'!$B$7)+($X216*'Settings'!$B$8))</f>
        <v/>
      </c>
      <c r="Z216" s="19">
        <f>IF($Y216="","",IF($Y216&gt;='Settings'!$B$17,"Excellent",IF($Y216&gt;='Settings'!$B$18,"Good",IF($Y216&gt;='Settings'!$B$19,"Needs Improvement","Poor"))))</f>
        <v/>
      </c>
      <c r="AA216" s="57">
        <f>IF($Z216="","",IF($Z216="Excellent",'Settings'!$B$21,IF($Z216="Good",'Settings'!$B$22,0)))</f>
        <v/>
      </c>
      <c r="AB216" s="34">
        <f>IF(COUNTA($A216:$B216,$D216:$O216,$AC216:$AD216)=0,"",IF(OR($A216="",$B216=""),"Missing period/driver",IF($C216="Driver ID not found","Invalid driver ID",IF(COUNTIFS($A$5:$A$1000,$A216,$B$5:$B$1000,$B216)&gt;1,"Duplicate driver/period",IF(OR($E216&lt;=0,$F216&lt;=0,$G216&lt;=0,$I216&lt;=0),"Check required activity",IF($H216&gt;$G216,"On-time stops exceed total",IF($J216&gt;$I216,"Completed inspections exceed required",IF(OR($H216&lt;0,$J216&lt;0,$K216&lt;0,$L216&lt;0,$M216&lt;0,$N216&lt;0),"Negative count",IF($AC216="","Select review status",IF(AND($AC216="Coaching Scheduled",$AD216=""),"Add follow-up date","OK"))))))))))</f>
        <v/>
      </c>
      <c r="AC216" s="30" t="n"/>
      <c r="AD216" s="58" t="n"/>
    </row>
    <row r="217">
      <c r="A217" s="53" t="n"/>
      <c r="B217" s="26" t="n"/>
      <c r="C217" s="27">
        <f>IF(OR($A217="",$B217=""),"",IFERROR(VLOOKUP($B217,'Settings'!$D$4:$E$103,2,FALSE),"Driver ID not found"))</f>
        <v/>
      </c>
      <c r="D217" s="26" t="n"/>
      <c r="E217" s="28" t="n"/>
      <c r="F217" s="54" t="n"/>
      <c r="G217" s="28" t="n"/>
      <c r="H217" s="28" t="n"/>
      <c r="I217" s="28" t="n"/>
      <c r="J217" s="28" t="n"/>
      <c r="K217" s="28" t="n"/>
      <c r="L217" s="28" t="n"/>
      <c r="M217" s="28" t="n"/>
      <c r="N217" s="28" t="n"/>
      <c r="O217" s="30" t="n"/>
      <c r="P217" s="55">
        <f>IF(OR($A217="",$B217=""),"",IFERROR($E217/$F217,0))</f>
        <v/>
      </c>
      <c r="Q217" s="56">
        <f>IF(OR($A217="",$B217=""),"",IFERROR($H217/$G217,0))</f>
        <v/>
      </c>
      <c r="R217" s="56">
        <f>IF(OR($A217="",$B217=""),"",IFERROR($J217/$I217,0))</f>
        <v/>
      </c>
      <c r="S217" s="55">
        <f>IF(OR($A217="",$B217=""),"",IFERROR(($K217+$L217)/$E217*1000,0))</f>
        <v/>
      </c>
      <c r="T217" s="55">
        <f>IF(OR($A217="",$B217=""),"",MAX(0,MIN(100,100-($S217*'Settings'!$B$13)-($M217*'Settings'!$B$14))))</f>
        <v/>
      </c>
      <c r="U217" s="55">
        <f>IF(OR($A217="",$B217=""),"",MAX(0,MIN(100,IFERROR($Q217/'Settings'!$B$10*100,0))))</f>
        <v/>
      </c>
      <c r="V217" s="55">
        <f>IF(OR($A217="",$B217=""),"",MAX(0,MIN(100,IFERROR($P217/'Settings'!$B$11*100,0))))</f>
        <v/>
      </c>
      <c r="W217" s="55">
        <f>IF(OR($A217="",$B217=""),"",MAX(0,MIN(100,IFERROR($R217/'Settings'!$B$12*100,0))))</f>
        <v/>
      </c>
      <c r="X217" s="55">
        <f>IF(OR($A217="",$B217=""),"",MAX(0,MIN(100,100-($N217*'Settings'!$B$15))))</f>
        <v/>
      </c>
      <c r="Y217" s="55">
        <f>IF(OR($A217="",$B217=""),"",($T217*'Settings'!$B$4)+($U217*'Settings'!$B$5)+($V217*'Settings'!$B$6)+($W217*'Settings'!$B$7)+($X217*'Settings'!$B$8))</f>
        <v/>
      </c>
      <c r="Z217" s="19">
        <f>IF($Y217="","",IF($Y217&gt;='Settings'!$B$17,"Excellent",IF($Y217&gt;='Settings'!$B$18,"Good",IF($Y217&gt;='Settings'!$B$19,"Needs Improvement","Poor"))))</f>
        <v/>
      </c>
      <c r="AA217" s="57">
        <f>IF($Z217="","",IF($Z217="Excellent",'Settings'!$B$21,IF($Z217="Good",'Settings'!$B$22,0)))</f>
        <v/>
      </c>
      <c r="AB217" s="34">
        <f>IF(COUNTA($A217:$B217,$D217:$O217,$AC217:$AD217)=0,"",IF(OR($A217="",$B217=""),"Missing period/driver",IF($C217="Driver ID not found","Invalid driver ID",IF(COUNTIFS($A$5:$A$1000,$A217,$B$5:$B$1000,$B217)&gt;1,"Duplicate driver/period",IF(OR($E217&lt;=0,$F217&lt;=0,$G217&lt;=0,$I217&lt;=0),"Check required activity",IF($H217&gt;$G217,"On-time stops exceed total",IF($J217&gt;$I217,"Completed inspections exceed required",IF(OR($H217&lt;0,$J217&lt;0,$K217&lt;0,$L217&lt;0,$M217&lt;0,$N217&lt;0),"Negative count",IF($AC217="","Select review status",IF(AND($AC217="Coaching Scheduled",$AD217=""),"Add follow-up date","OK"))))))))))</f>
        <v/>
      </c>
      <c r="AC217" s="30" t="n"/>
      <c r="AD217" s="58" t="n"/>
    </row>
    <row r="218">
      <c r="A218" s="53" t="n"/>
      <c r="B218" s="26" t="n"/>
      <c r="C218" s="27">
        <f>IF(OR($A218="",$B218=""),"",IFERROR(VLOOKUP($B218,'Settings'!$D$4:$E$103,2,FALSE),"Driver ID not found"))</f>
        <v/>
      </c>
      <c r="D218" s="26" t="n"/>
      <c r="E218" s="28" t="n"/>
      <c r="F218" s="54" t="n"/>
      <c r="G218" s="28" t="n"/>
      <c r="H218" s="28" t="n"/>
      <c r="I218" s="28" t="n"/>
      <c r="J218" s="28" t="n"/>
      <c r="K218" s="28" t="n"/>
      <c r="L218" s="28" t="n"/>
      <c r="M218" s="28" t="n"/>
      <c r="N218" s="28" t="n"/>
      <c r="O218" s="30" t="n"/>
      <c r="P218" s="55">
        <f>IF(OR($A218="",$B218=""),"",IFERROR($E218/$F218,0))</f>
        <v/>
      </c>
      <c r="Q218" s="56">
        <f>IF(OR($A218="",$B218=""),"",IFERROR($H218/$G218,0))</f>
        <v/>
      </c>
      <c r="R218" s="56">
        <f>IF(OR($A218="",$B218=""),"",IFERROR($J218/$I218,0))</f>
        <v/>
      </c>
      <c r="S218" s="55">
        <f>IF(OR($A218="",$B218=""),"",IFERROR(($K218+$L218)/$E218*1000,0))</f>
        <v/>
      </c>
      <c r="T218" s="55">
        <f>IF(OR($A218="",$B218=""),"",MAX(0,MIN(100,100-($S218*'Settings'!$B$13)-($M218*'Settings'!$B$14))))</f>
        <v/>
      </c>
      <c r="U218" s="55">
        <f>IF(OR($A218="",$B218=""),"",MAX(0,MIN(100,IFERROR($Q218/'Settings'!$B$10*100,0))))</f>
        <v/>
      </c>
      <c r="V218" s="55">
        <f>IF(OR($A218="",$B218=""),"",MAX(0,MIN(100,IFERROR($P218/'Settings'!$B$11*100,0))))</f>
        <v/>
      </c>
      <c r="W218" s="55">
        <f>IF(OR($A218="",$B218=""),"",MAX(0,MIN(100,IFERROR($R218/'Settings'!$B$12*100,0))))</f>
        <v/>
      </c>
      <c r="X218" s="55">
        <f>IF(OR($A218="",$B218=""),"",MAX(0,MIN(100,100-($N218*'Settings'!$B$15))))</f>
        <v/>
      </c>
      <c r="Y218" s="55">
        <f>IF(OR($A218="",$B218=""),"",($T218*'Settings'!$B$4)+($U218*'Settings'!$B$5)+($V218*'Settings'!$B$6)+($W218*'Settings'!$B$7)+($X218*'Settings'!$B$8))</f>
        <v/>
      </c>
      <c r="Z218" s="19">
        <f>IF($Y218="","",IF($Y218&gt;='Settings'!$B$17,"Excellent",IF($Y218&gt;='Settings'!$B$18,"Good",IF($Y218&gt;='Settings'!$B$19,"Needs Improvement","Poor"))))</f>
        <v/>
      </c>
      <c r="AA218" s="57">
        <f>IF($Z218="","",IF($Z218="Excellent",'Settings'!$B$21,IF($Z218="Good",'Settings'!$B$22,0)))</f>
        <v/>
      </c>
      <c r="AB218" s="34">
        <f>IF(COUNTA($A218:$B218,$D218:$O218,$AC218:$AD218)=0,"",IF(OR($A218="",$B218=""),"Missing period/driver",IF($C218="Driver ID not found","Invalid driver ID",IF(COUNTIFS($A$5:$A$1000,$A218,$B$5:$B$1000,$B218)&gt;1,"Duplicate driver/period",IF(OR($E218&lt;=0,$F218&lt;=0,$G218&lt;=0,$I218&lt;=0),"Check required activity",IF($H218&gt;$G218,"On-time stops exceed total",IF($J218&gt;$I218,"Completed inspections exceed required",IF(OR($H218&lt;0,$J218&lt;0,$K218&lt;0,$L218&lt;0,$M218&lt;0,$N218&lt;0),"Negative count",IF($AC218="","Select review status",IF(AND($AC218="Coaching Scheduled",$AD218=""),"Add follow-up date","OK"))))))))))</f>
        <v/>
      </c>
      <c r="AC218" s="30" t="n"/>
      <c r="AD218" s="58" t="n"/>
    </row>
    <row r="219">
      <c r="A219" s="53" t="n"/>
      <c r="B219" s="26" t="n"/>
      <c r="C219" s="27">
        <f>IF(OR($A219="",$B219=""),"",IFERROR(VLOOKUP($B219,'Settings'!$D$4:$E$103,2,FALSE),"Driver ID not found"))</f>
        <v/>
      </c>
      <c r="D219" s="26" t="n"/>
      <c r="E219" s="28" t="n"/>
      <c r="F219" s="54" t="n"/>
      <c r="G219" s="28" t="n"/>
      <c r="H219" s="28" t="n"/>
      <c r="I219" s="28" t="n"/>
      <c r="J219" s="28" t="n"/>
      <c r="K219" s="28" t="n"/>
      <c r="L219" s="28" t="n"/>
      <c r="M219" s="28" t="n"/>
      <c r="N219" s="28" t="n"/>
      <c r="O219" s="30" t="n"/>
      <c r="P219" s="55">
        <f>IF(OR($A219="",$B219=""),"",IFERROR($E219/$F219,0))</f>
        <v/>
      </c>
      <c r="Q219" s="56">
        <f>IF(OR($A219="",$B219=""),"",IFERROR($H219/$G219,0))</f>
        <v/>
      </c>
      <c r="R219" s="56">
        <f>IF(OR($A219="",$B219=""),"",IFERROR($J219/$I219,0))</f>
        <v/>
      </c>
      <c r="S219" s="55">
        <f>IF(OR($A219="",$B219=""),"",IFERROR(($K219+$L219)/$E219*1000,0))</f>
        <v/>
      </c>
      <c r="T219" s="55">
        <f>IF(OR($A219="",$B219=""),"",MAX(0,MIN(100,100-($S219*'Settings'!$B$13)-($M219*'Settings'!$B$14))))</f>
        <v/>
      </c>
      <c r="U219" s="55">
        <f>IF(OR($A219="",$B219=""),"",MAX(0,MIN(100,IFERROR($Q219/'Settings'!$B$10*100,0))))</f>
        <v/>
      </c>
      <c r="V219" s="55">
        <f>IF(OR($A219="",$B219=""),"",MAX(0,MIN(100,IFERROR($P219/'Settings'!$B$11*100,0))))</f>
        <v/>
      </c>
      <c r="W219" s="55">
        <f>IF(OR($A219="",$B219=""),"",MAX(0,MIN(100,IFERROR($R219/'Settings'!$B$12*100,0))))</f>
        <v/>
      </c>
      <c r="X219" s="55">
        <f>IF(OR($A219="",$B219=""),"",MAX(0,MIN(100,100-($N219*'Settings'!$B$15))))</f>
        <v/>
      </c>
      <c r="Y219" s="55">
        <f>IF(OR($A219="",$B219=""),"",($T219*'Settings'!$B$4)+($U219*'Settings'!$B$5)+($V219*'Settings'!$B$6)+($W219*'Settings'!$B$7)+($X219*'Settings'!$B$8))</f>
        <v/>
      </c>
      <c r="Z219" s="19">
        <f>IF($Y219="","",IF($Y219&gt;='Settings'!$B$17,"Excellent",IF($Y219&gt;='Settings'!$B$18,"Good",IF($Y219&gt;='Settings'!$B$19,"Needs Improvement","Poor"))))</f>
        <v/>
      </c>
      <c r="AA219" s="57">
        <f>IF($Z219="","",IF($Z219="Excellent",'Settings'!$B$21,IF($Z219="Good",'Settings'!$B$22,0)))</f>
        <v/>
      </c>
      <c r="AB219" s="34">
        <f>IF(COUNTA($A219:$B219,$D219:$O219,$AC219:$AD219)=0,"",IF(OR($A219="",$B219=""),"Missing period/driver",IF($C219="Driver ID not found","Invalid driver ID",IF(COUNTIFS($A$5:$A$1000,$A219,$B$5:$B$1000,$B219)&gt;1,"Duplicate driver/period",IF(OR($E219&lt;=0,$F219&lt;=0,$G219&lt;=0,$I219&lt;=0),"Check required activity",IF($H219&gt;$G219,"On-time stops exceed total",IF($J219&gt;$I219,"Completed inspections exceed required",IF(OR($H219&lt;0,$J219&lt;0,$K219&lt;0,$L219&lt;0,$M219&lt;0,$N219&lt;0),"Negative count",IF($AC219="","Select review status",IF(AND($AC219="Coaching Scheduled",$AD219=""),"Add follow-up date","OK"))))))))))</f>
        <v/>
      </c>
      <c r="AC219" s="30" t="n"/>
      <c r="AD219" s="58" t="n"/>
    </row>
    <row r="220">
      <c r="A220" s="53" t="n"/>
      <c r="B220" s="26" t="n"/>
      <c r="C220" s="27">
        <f>IF(OR($A220="",$B220=""),"",IFERROR(VLOOKUP($B220,'Settings'!$D$4:$E$103,2,FALSE),"Driver ID not found"))</f>
        <v/>
      </c>
      <c r="D220" s="26" t="n"/>
      <c r="E220" s="28" t="n"/>
      <c r="F220" s="54" t="n"/>
      <c r="G220" s="28" t="n"/>
      <c r="H220" s="28" t="n"/>
      <c r="I220" s="28" t="n"/>
      <c r="J220" s="28" t="n"/>
      <c r="K220" s="28" t="n"/>
      <c r="L220" s="28" t="n"/>
      <c r="M220" s="28" t="n"/>
      <c r="N220" s="28" t="n"/>
      <c r="O220" s="30" t="n"/>
      <c r="P220" s="55">
        <f>IF(OR($A220="",$B220=""),"",IFERROR($E220/$F220,0))</f>
        <v/>
      </c>
      <c r="Q220" s="56">
        <f>IF(OR($A220="",$B220=""),"",IFERROR($H220/$G220,0))</f>
        <v/>
      </c>
      <c r="R220" s="56">
        <f>IF(OR($A220="",$B220=""),"",IFERROR($J220/$I220,0))</f>
        <v/>
      </c>
      <c r="S220" s="55">
        <f>IF(OR($A220="",$B220=""),"",IFERROR(($K220+$L220)/$E220*1000,0))</f>
        <v/>
      </c>
      <c r="T220" s="55">
        <f>IF(OR($A220="",$B220=""),"",MAX(0,MIN(100,100-($S220*'Settings'!$B$13)-($M220*'Settings'!$B$14))))</f>
        <v/>
      </c>
      <c r="U220" s="55">
        <f>IF(OR($A220="",$B220=""),"",MAX(0,MIN(100,IFERROR($Q220/'Settings'!$B$10*100,0))))</f>
        <v/>
      </c>
      <c r="V220" s="55">
        <f>IF(OR($A220="",$B220=""),"",MAX(0,MIN(100,IFERROR($P220/'Settings'!$B$11*100,0))))</f>
        <v/>
      </c>
      <c r="W220" s="55">
        <f>IF(OR($A220="",$B220=""),"",MAX(0,MIN(100,IFERROR($R220/'Settings'!$B$12*100,0))))</f>
        <v/>
      </c>
      <c r="X220" s="55">
        <f>IF(OR($A220="",$B220=""),"",MAX(0,MIN(100,100-($N220*'Settings'!$B$15))))</f>
        <v/>
      </c>
      <c r="Y220" s="55">
        <f>IF(OR($A220="",$B220=""),"",($T220*'Settings'!$B$4)+($U220*'Settings'!$B$5)+($V220*'Settings'!$B$6)+($W220*'Settings'!$B$7)+($X220*'Settings'!$B$8))</f>
        <v/>
      </c>
      <c r="Z220" s="19">
        <f>IF($Y220="","",IF($Y220&gt;='Settings'!$B$17,"Excellent",IF($Y220&gt;='Settings'!$B$18,"Good",IF($Y220&gt;='Settings'!$B$19,"Needs Improvement","Poor"))))</f>
        <v/>
      </c>
      <c r="AA220" s="57">
        <f>IF($Z220="","",IF($Z220="Excellent",'Settings'!$B$21,IF($Z220="Good",'Settings'!$B$22,0)))</f>
        <v/>
      </c>
      <c r="AB220" s="34">
        <f>IF(COUNTA($A220:$B220,$D220:$O220,$AC220:$AD220)=0,"",IF(OR($A220="",$B220=""),"Missing period/driver",IF($C220="Driver ID not found","Invalid driver ID",IF(COUNTIFS($A$5:$A$1000,$A220,$B$5:$B$1000,$B220)&gt;1,"Duplicate driver/period",IF(OR($E220&lt;=0,$F220&lt;=0,$G220&lt;=0,$I220&lt;=0),"Check required activity",IF($H220&gt;$G220,"On-time stops exceed total",IF($J220&gt;$I220,"Completed inspections exceed required",IF(OR($H220&lt;0,$J220&lt;0,$K220&lt;0,$L220&lt;0,$M220&lt;0,$N220&lt;0),"Negative count",IF($AC220="","Select review status",IF(AND($AC220="Coaching Scheduled",$AD220=""),"Add follow-up date","OK"))))))))))</f>
        <v/>
      </c>
      <c r="AC220" s="30" t="n"/>
      <c r="AD220" s="58" t="n"/>
    </row>
    <row r="221">
      <c r="A221" s="53" t="n"/>
      <c r="B221" s="26" t="n"/>
      <c r="C221" s="27">
        <f>IF(OR($A221="",$B221=""),"",IFERROR(VLOOKUP($B221,'Settings'!$D$4:$E$103,2,FALSE),"Driver ID not found"))</f>
        <v/>
      </c>
      <c r="D221" s="26" t="n"/>
      <c r="E221" s="28" t="n"/>
      <c r="F221" s="54" t="n"/>
      <c r="G221" s="28" t="n"/>
      <c r="H221" s="28" t="n"/>
      <c r="I221" s="28" t="n"/>
      <c r="J221" s="28" t="n"/>
      <c r="K221" s="28" t="n"/>
      <c r="L221" s="28" t="n"/>
      <c r="M221" s="28" t="n"/>
      <c r="N221" s="28" t="n"/>
      <c r="O221" s="30" t="n"/>
      <c r="P221" s="55">
        <f>IF(OR($A221="",$B221=""),"",IFERROR($E221/$F221,0))</f>
        <v/>
      </c>
      <c r="Q221" s="56">
        <f>IF(OR($A221="",$B221=""),"",IFERROR($H221/$G221,0))</f>
        <v/>
      </c>
      <c r="R221" s="56">
        <f>IF(OR($A221="",$B221=""),"",IFERROR($J221/$I221,0))</f>
        <v/>
      </c>
      <c r="S221" s="55">
        <f>IF(OR($A221="",$B221=""),"",IFERROR(($K221+$L221)/$E221*1000,0))</f>
        <v/>
      </c>
      <c r="T221" s="55">
        <f>IF(OR($A221="",$B221=""),"",MAX(0,MIN(100,100-($S221*'Settings'!$B$13)-($M221*'Settings'!$B$14))))</f>
        <v/>
      </c>
      <c r="U221" s="55">
        <f>IF(OR($A221="",$B221=""),"",MAX(0,MIN(100,IFERROR($Q221/'Settings'!$B$10*100,0))))</f>
        <v/>
      </c>
      <c r="V221" s="55">
        <f>IF(OR($A221="",$B221=""),"",MAX(0,MIN(100,IFERROR($P221/'Settings'!$B$11*100,0))))</f>
        <v/>
      </c>
      <c r="W221" s="55">
        <f>IF(OR($A221="",$B221=""),"",MAX(0,MIN(100,IFERROR($R221/'Settings'!$B$12*100,0))))</f>
        <v/>
      </c>
      <c r="X221" s="55">
        <f>IF(OR($A221="",$B221=""),"",MAX(0,MIN(100,100-($N221*'Settings'!$B$15))))</f>
        <v/>
      </c>
      <c r="Y221" s="55">
        <f>IF(OR($A221="",$B221=""),"",($T221*'Settings'!$B$4)+($U221*'Settings'!$B$5)+($V221*'Settings'!$B$6)+($W221*'Settings'!$B$7)+($X221*'Settings'!$B$8))</f>
        <v/>
      </c>
      <c r="Z221" s="19">
        <f>IF($Y221="","",IF($Y221&gt;='Settings'!$B$17,"Excellent",IF($Y221&gt;='Settings'!$B$18,"Good",IF($Y221&gt;='Settings'!$B$19,"Needs Improvement","Poor"))))</f>
        <v/>
      </c>
      <c r="AA221" s="57">
        <f>IF($Z221="","",IF($Z221="Excellent",'Settings'!$B$21,IF($Z221="Good",'Settings'!$B$22,0)))</f>
        <v/>
      </c>
      <c r="AB221" s="34">
        <f>IF(COUNTA($A221:$B221,$D221:$O221,$AC221:$AD221)=0,"",IF(OR($A221="",$B221=""),"Missing period/driver",IF($C221="Driver ID not found","Invalid driver ID",IF(COUNTIFS($A$5:$A$1000,$A221,$B$5:$B$1000,$B221)&gt;1,"Duplicate driver/period",IF(OR($E221&lt;=0,$F221&lt;=0,$G221&lt;=0,$I221&lt;=0),"Check required activity",IF($H221&gt;$G221,"On-time stops exceed total",IF($J221&gt;$I221,"Completed inspections exceed required",IF(OR($H221&lt;0,$J221&lt;0,$K221&lt;0,$L221&lt;0,$M221&lt;0,$N221&lt;0),"Negative count",IF($AC221="","Select review status",IF(AND($AC221="Coaching Scheduled",$AD221=""),"Add follow-up date","OK"))))))))))</f>
        <v/>
      </c>
      <c r="AC221" s="30" t="n"/>
      <c r="AD221" s="58" t="n"/>
    </row>
    <row r="222">
      <c r="A222" s="53" t="n"/>
      <c r="B222" s="26" t="n"/>
      <c r="C222" s="27">
        <f>IF(OR($A222="",$B222=""),"",IFERROR(VLOOKUP($B222,'Settings'!$D$4:$E$103,2,FALSE),"Driver ID not found"))</f>
        <v/>
      </c>
      <c r="D222" s="26" t="n"/>
      <c r="E222" s="28" t="n"/>
      <c r="F222" s="54" t="n"/>
      <c r="G222" s="28" t="n"/>
      <c r="H222" s="28" t="n"/>
      <c r="I222" s="28" t="n"/>
      <c r="J222" s="28" t="n"/>
      <c r="K222" s="28" t="n"/>
      <c r="L222" s="28" t="n"/>
      <c r="M222" s="28" t="n"/>
      <c r="N222" s="28" t="n"/>
      <c r="O222" s="30" t="n"/>
      <c r="P222" s="55">
        <f>IF(OR($A222="",$B222=""),"",IFERROR($E222/$F222,0))</f>
        <v/>
      </c>
      <c r="Q222" s="56">
        <f>IF(OR($A222="",$B222=""),"",IFERROR($H222/$G222,0))</f>
        <v/>
      </c>
      <c r="R222" s="56">
        <f>IF(OR($A222="",$B222=""),"",IFERROR($J222/$I222,0))</f>
        <v/>
      </c>
      <c r="S222" s="55">
        <f>IF(OR($A222="",$B222=""),"",IFERROR(($K222+$L222)/$E222*1000,0))</f>
        <v/>
      </c>
      <c r="T222" s="55">
        <f>IF(OR($A222="",$B222=""),"",MAX(0,MIN(100,100-($S222*'Settings'!$B$13)-($M222*'Settings'!$B$14))))</f>
        <v/>
      </c>
      <c r="U222" s="55">
        <f>IF(OR($A222="",$B222=""),"",MAX(0,MIN(100,IFERROR($Q222/'Settings'!$B$10*100,0))))</f>
        <v/>
      </c>
      <c r="V222" s="55">
        <f>IF(OR($A222="",$B222=""),"",MAX(0,MIN(100,IFERROR($P222/'Settings'!$B$11*100,0))))</f>
        <v/>
      </c>
      <c r="W222" s="55">
        <f>IF(OR($A222="",$B222=""),"",MAX(0,MIN(100,IFERROR($R222/'Settings'!$B$12*100,0))))</f>
        <v/>
      </c>
      <c r="X222" s="55">
        <f>IF(OR($A222="",$B222=""),"",MAX(0,MIN(100,100-($N222*'Settings'!$B$15))))</f>
        <v/>
      </c>
      <c r="Y222" s="55">
        <f>IF(OR($A222="",$B222=""),"",($T222*'Settings'!$B$4)+($U222*'Settings'!$B$5)+($V222*'Settings'!$B$6)+($W222*'Settings'!$B$7)+($X222*'Settings'!$B$8))</f>
        <v/>
      </c>
      <c r="Z222" s="19">
        <f>IF($Y222="","",IF($Y222&gt;='Settings'!$B$17,"Excellent",IF($Y222&gt;='Settings'!$B$18,"Good",IF($Y222&gt;='Settings'!$B$19,"Needs Improvement","Poor"))))</f>
        <v/>
      </c>
      <c r="AA222" s="57">
        <f>IF($Z222="","",IF($Z222="Excellent",'Settings'!$B$21,IF($Z222="Good",'Settings'!$B$22,0)))</f>
        <v/>
      </c>
      <c r="AB222" s="34">
        <f>IF(COUNTA($A222:$B222,$D222:$O222,$AC222:$AD222)=0,"",IF(OR($A222="",$B222=""),"Missing period/driver",IF($C222="Driver ID not found","Invalid driver ID",IF(COUNTIFS($A$5:$A$1000,$A222,$B$5:$B$1000,$B222)&gt;1,"Duplicate driver/period",IF(OR($E222&lt;=0,$F222&lt;=0,$G222&lt;=0,$I222&lt;=0),"Check required activity",IF($H222&gt;$G222,"On-time stops exceed total",IF($J222&gt;$I222,"Completed inspections exceed required",IF(OR($H222&lt;0,$J222&lt;0,$K222&lt;0,$L222&lt;0,$M222&lt;0,$N222&lt;0),"Negative count",IF($AC222="","Select review status",IF(AND($AC222="Coaching Scheduled",$AD222=""),"Add follow-up date","OK"))))))))))</f>
        <v/>
      </c>
      <c r="AC222" s="30" t="n"/>
      <c r="AD222" s="58" t="n"/>
    </row>
    <row r="223">
      <c r="A223" s="53" t="n"/>
      <c r="B223" s="26" t="n"/>
      <c r="C223" s="27">
        <f>IF(OR($A223="",$B223=""),"",IFERROR(VLOOKUP($B223,'Settings'!$D$4:$E$103,2,FALSE),"Driver ID not found"))</f>
        <v/>
      </c>
      <c r="D223" s="26" t="n"/>
      <c r="E223" s="28" t="n"/>
      <c r="F223" s="54" t="n"/>
      <c r="G223" s="28" t="n"/>
      <c r="H223" s="28" t="n"/>
      <c r="I223" s="28" t="n"/>
      <c r="J223" s="28" t="n"/>
      <c r="K223" s="28" t="n"/>
      <c r="L223" s="28" t="n"/>
      <c r="M223" s="28" t="n"/>
      <c r="N223" s="28" t="n"/>
      <c r="O223" s="30" t="n"/>
      <c r="P223" s="55">
        <f>IF(OR($A223="",$B223=""),"",IFERROR($E223/$F223,0))</f>
        <v/>
      </c>
      <c r="Q223" s="56">
        <f>IF(OR($A223="",$B223=""),"",IFERROR($H223/$G223,0))</f>
        <v/>
      </c>
      <c r="R223" s="56">
        <f>IF(OR($A223="",$B223=""),"",IFERROR($J223/$I223,0))</f>
        <v/>
      </c>
      <c r="S223" s="55">
        <f>IF(OR($A223="",$B223=""),"",IFERROR(($K223+$L223)/$E223*1000,0))</f>
        <v/>
      </c>
      <c r="T223" s="55">
        <f>IF(OR($A223="",$B223=""),"",MAX(0,MIN(100,100-($S223*'Settings'!$B$13)-($M223*'Settings'!$B$14))))</f>
        <v/>
      </c>
      <c r="U223" s="55">
        <f>IF(OR($A223="",$B223=""),"",MAX(0,MIN(100,IFERROR($Q223/'Settings'!$B$10*100,0))))</f>
        <v/>
      </c>
      <c r="V223" s="55">
        <f>IF(OR($A223="",$B223=""),"",MAX(0,MIN(100,IFERROR($P223/'Settings'!$B$11*100,0))))</f>
        <v/>
      </c>
      <c r="W223" s="55">
        <f>IF(OR($A223="",$B223=""),"",MAX(0,MIN(100,IFERROR($R223/'Settings'!$B$12*100,0))))</f>
        <v/>
      </c>
      <c r="X223" s="55">
        <f>IF(OR($A223="",$B223=""),"",MAX(0,MIN(100,100-($N223*'Settings'!$B$15))))</f>
        <v/>
      </c>
      <c r="Y223" s="55">
        <f>IF(OR($A223="",$B223=""),"",($T223*'Settings'!$B$4)+($U223*'Settings'!$B$5)+($V223*'Settings'!$B$6)+($W223*'Settings'!$B$7)+($X223*'Settings'!$B$8))</f>
        <v/>
      </c>
      <c r="Z223" s="19">
        <f>IF($Y223="","",IF($Y223&gt;='Settings'!$B$17,"Excellent",IF($Y223&gt;='Settings'!$B$18,"Good",IF($Y223&gt;='Settings'!$B$19,"Needs Improvement","Poor"))))</f>
        <v/>
      </c>
      <c r="AA223" s="57">
        <f>IF($Z223="","",IF($Z223="Excellent",'Settings'!$B$21,IF($Z223="Good",'Settings'!$B$22,0)))</f>
        <v/>
      </c>
      <c r="AB223" s="34">
        <f>IF(COUNTA($A223:$B223,$D223:$O223,$AC223:$AD223)=0,"",IF(OR($A223="",$B223=""),"Missing period/driver",IF($C223="Driver ID not found","Invalid driver ID",IF(COUNTIFS($A$5:$A$1000,$A223,$B$5:$B$1000,$B223)&gt;1,"Duplicate driver/period",IF(OR($E223&lt;=0,$F223&lt;=0,$G223&lt;=0,$I223&lt;=0),"Check required activity",IF($H223&gt;$G223,"On-time stops exceed total",IF($J223&gt;$I223,"Completed inspections exceed required",IF(OR($H223&lt;0,$J223&lt;0,$K223&lt;0,$L223&lt;0,$M223&lt;0,$N223&lt;0),"Negative count",IF($AC223="","Select review status",IF(AND($AC223="Coaching Scheduled",$AD223=""),"Add follow-up date","OK"))))))))))</f>
        <v/>
      </c>
      <c r="AC223" s="30" t="n"/>
      <c r="AD223" s="58" t="n"/>
    </row>
    <row r="224">
      <c r="A224" s="53" t="n"/>
      <c r="B224" s="26" t="n"/>
      <c r="C224" s="27">
        <f>IF(OR($A224="",$B224=""),"",IFERROR(VLOOKUP($B224,'Settings'!$D$4:$E$103,2,FALSE),"Driver ID not found"))</f>
        <v/>
      </c>
      <c r="D224" s="26" t="n"/>
      <c r="E224" s="28" t="n"/>
      <c r="F224" s="54" t="n"/>
      <c r="G224" s="28" t="n"/>
      <c r="H224" s="28" t="n"/>
      <c r="I224" s="28" t="n"/>
      <c r="J224" s="28" t="n"/>
      <c r="K224" s="28" t="n"/>
      <c r="L224" s="28" t="n"/>
      <c r="M224" s="28" t="n"/>
      <c r="N224" s="28" t="n"/>
      <c r="O224" s="30" t="n"/>
      <c r="P224" s="55">
        <f>IF(OR($A224="",$B224=""),"",IFERROR($E224/$F224,0))</f>
        <v/>
      </c>
      <c r="Q224" s="56">
        <f>IF(OR($A224="",$B224=""),"",IFERROR($H224/$G224,0))</f>
        <v/>
      </c>
      <c r="R224" s="56">
        <f>IF(OR($A224="",$B224=""),"",IFERROR($J224/$I224,0))</f>
        <v/>
      </c>
      <c r="S224" s="55">
        <f>IF(OR($A224="",$B224=""),"",IFERROR(($K224+$L224)/$E224*1000,0))</f>
        <v/>
      </c>
      <c r="T224" s="55">
        <f>IF(OR($A224="",$B224=""),"",MAX(0,MIN(100,100-($S224*'Settings'!$B$13)-($M224*'Settings'!$B$14))))</f>
        <v/>
      </c>
      <c r="U224" s="55">
        <f>IF(OR($A224="",$B224=""),"",MAX(0,MIN(100,IFERROR($Q224/'Settings'!$B$10*100,0))))</f>
        <v/>
      </c>
      <c r="V224" s="55">
        <f>IF(OR($A224="",$B224=""),"",MAX(0,MIN(100,IFERROR($P224/'Settings'!$B$11*100,0))))</f>
        <v/>
      </c>
      <c r="W224" s="55">
        <f>IF(OR($A224="",$B224=""),"",MAX(0,MIN(100,IFERROR($R224/'Settings'!$B$12*100,0))))</f>
        <v/>
      </c>
      <c r="X224" s="55">
        <f>IF(OR($A224="",$B224=""),"",MAX(0,MIN(100,100-($N224*'Settings'!$B$15))))</f>
        <v/>
      </c>
      <c r="Y224" s="55">
        <f>IF(OR($A224="",$B224=""),"",($T224*'Settings'!$B$4)+($U224*'Settings'!$B$5)+($V224*'Settings'!$B$6)+($W224*'Settings'!$B$7)+($X224*'Settings'!$B$8))</f>
        <v/>
      </c>
      <c r="Z224" s="19">
        <f>IF($Y224="","",IF($Y224&gt;='Settings'!$B$17,"Excellent",IF($Y224&gt;='Settings'!$B$18,"Good",IF($Y224&gt;='Settings'!$B$19,"Needs Improvement","Poor"))))</f>
        <v/>
      </c>
      <c r="AA224" s="57">
        <f>IF($Z224="","",IF($Z224="Excellent",'Settings'!$B$21,IF($Z224="Good",'Settings'!$B$22,0)))</f>
        <v/>
      </c>
      <c r="AB224" s="34">
        <f>IF(COUNTA($A224:$B224,$D224:$O224,$AC224:$AD224)=0,"",IF(OR($A224="",$B224=""),"Missing period/driver",IF($C224="Driver ID not found","Invalid driver ID",IF(COUNTIFS($A$5:$A$1000,$A224,$B$5:$B$1000,$B224)&gt;1,"Duplicate driver/period",IF(OR($E224&lt;=0,$F224&lt;=0,$G224&lt;=0,$I224&lt;=0),"Check required activity",IF($H224&gt;$G224,"On-time stops exceed total",IF($J224&gt;$I224,"Completed inspections exceed required",IF(OR($H224&lt;0,$J224&lt;0,$K224&lt;0,$L224&lt;0,$M224&lt;0,$N224&lt;0),"Negative count",IF($AC224="","Select review status",IF(AND($AC224="Coaching Scheduled",$AD224=""),"Add follow-up date","OK"))))))))))</f>
        <v/>
      </c>
      <c r="AC224" s="30" t="n"/>
      <c r="AD224" s="58" t="n"/>
    </row>
    <row r="225">
      <c r="A225" s="53" t="n"/>
      <c r="B225" s="26" t="n"/>
      <c r="C225" s="27">
        <f>IF(OR($A225="",$B225=""),"",IFERROR(VLOOKUP($B225,'Settings'!$D$4:$E$103,2,FALSE),"Driver ID not found"))</f>
        <v/>
      </c>
      <c r="D225" s="26" t="n"/>
      <c r="E225" s="28" t="n"/>
      <c r="F225" s="54" t="n"/>
      <c r="G225" s="28" t="n"/>
      <c r="H225" s="28" t="n"/>
      <c r="I225" s="28" t="n"/>
      <c r="J225" s="28" t="n"/>
      <c r="K225" s="28" t="n"/>
      <c r="L225" s="28" t="n"/>
      <c r="M225" s="28" t="n"/>
      <c r="N225" s="28" t="n"/>
      <c r="O225" s="30" t="n"/>
      <c r="P225" s="55">
        <f>IF(OR($A225="",$B225=""),"",IFERROR($E225/$F225,0))</f>
        <v/>
      </c>
      <c r="Q225" s="56">
        <f>IF(OR($A225="",$B225=""),"",IFERROR($H225/$G225,0))</f>
        <v/>
      </c>
      <c r="R225" s="56">
        <f>IF(OR($A225="",$B225=""),"",IFERROR($J225/$I225,0))</f>
        <v/>
      </c>
      <c r="S225" s="55">
        <f>IF(OR($A225="",$B225=""),"",IFERROR(($K225+$L225)/$E225*1000,0))</f>
        <v/>
      </c>
      <c r="T225" s="55">
        <f>IF(OR($A225="",$B225=""),"",MAX(0,MIN(100,100-($S225*'Settings'!$B$13)-($M225*'Settings'!$B$14))))</f>
        <v/>
      </c>
      <c r="U225" s="55">
        <f>IF(OR($A225="",$B225=""),"",MAX(0,MIN(100,IFERROR($Q225/'Settings'!$B$10*100,0))))</f>
        <v/>
      </c>
      <c r="V225" s="55">
        <f>IF(OR($A225="",$B225=""),"",MAX(0,MIN(100,IFERROR($P225/'Settings'!$B$11*100,0))))</f>
        <v/>
      </c>
      <c r="W225" s="55">
        <f>IF(OR($A225="",$B225=""),"",MAX(0,MIN(100,IFERROR($R225/'Settings'!$B$12*100,0))))</f>
        <v/>
      </c>
      <c r="X225" s="55">
        <f>IF(OR($A225="",$B225=""),"",MAX(0,MIN(100,100-($N225*'Settings'!$B$15))))</f>
        <v/>
      </c>
      <c r="Y225" s="55">
        <f>IF(OR($A225="",$B225=""),"",($T225*'Settings'!$B$4)+($U225*'Settings'!$B$5)+($V225*'Settings'!$B$6)+($W225*'Settings'!$B$7)+($X225*'Settings'!$B$8))</f>
        <v/>
      </c>
      <c r="Z225" s="19">
        <f>IF($Y225="","",IF($Y225&gt;='Settings'!$B$17,"Excellent",IF($Y225&gt;='Settings'!$B$18,"Good",IF($Y225&gt;='Settings'!$B$19,"Needs Improvement","Poor"))))</f>
        <v/>
      </c>
      <c r="AA225" s="57">
        <f>IF($Z225="","",IF($Z225="Excellent",'Settings'!$B$21,IF($Z225="Good",'Settings'!$B$22,0)))</f>
        <v/>
      </c>
      <c r="AB225" s="34">
        <f>IF(COUNTA($A225:$B225,$D225:$O225,$AC225:$AD225)=0,"",IF(OR($A225="",$B225=""),"Missing period/driver",IF($C225="Driver ID not found","Invalid driver ID",IF(COUNTIFS($A$5:$A$1000,$A225,$B$5:$B$1000,$B225)&gt;1,"Duplicate driver/period",IF(OR($E225&lt;=0,$F225&lt;=0,$G225&lt;=0,$I225&lt;=0),"Check required activity",IF($H225&gt;$G225,"On-time stops exceed total",IF($J225&gt;$I225,"Completed inspections exceed required",IF(OR($H225&lt;0,$J225&lt;0,$K225&lt;0,$L225&lt;0,$M225&lt;0,$N225&lt;0),"Negative count",IF($AC225="","Select review status",IF(AND($AC225="Coaching Scheduled",$AD225=""),"Add follow-up date","OK"))))))))))</f>
        <v/>
      </c>
      <c r="AC225" s="30" t="n"/>
      <c r="AD225" s="58" t="n"/>
    </row>
    <row r="226">
      <c r="A226" s="53" t="n"/>
      <c r="B226" s="26" t="n"/>
      <c r="C226" s="27">
        <f>IF(OR($A226="",$B226=""),"",IFERROR(VLOOKUP($B226,'Settings'!$D$4:$E$103,2,FALSE),"Driver ID not found"))</f>
        <v/>
      </c>
      <c r="D226" s="26" t="n"/>
      <c r="E226" s="28" t="n"/>
      <c r="F226" s="54" t="n"/>
      <c r="G226" s="28" t="n"/>
      <c r="H226" s="28" t="n"/>
      <c r="I226" s="28" t="n"/>
      <c r="J226" s="28" t="n"/>
      <c r="K226" s="28" t="n"/>
      <c r="L226" s="28" t="n"/>
      <c r="M226" s="28" t="n"/>
      <c r="N226" s="28" t="n"/>
      <c r="O226" s="30" t="n"/>
      <c r="P226" s="55">
        <f>IF(OR($A226="",$B226=""),"",IFERROR($E226/$F226,0))</f>
        <v/>
      </c>
      <c r="Q226" s="56">
        <f>IF(OR($A226="",$B226=""),"",IFERROR($H226/$G226,0))</f>
        <v/>
      </c>
      <c r="R226" s="56">
        <f>IF(OR($A226="",$B226=""),"",IFERROR($J226/$I226,0))</f>
        <v/>
      </c>
      <c r="S226" s="55">
        <f>IF(OR($A226="",$B226=""),"",IFERROR(($K226+$L226)/$E226*1000,0))</f>
        <v/>
      </c>
      <c r="T226" s="55">
        <f>IF(OR($A226="",$B226=""),"",MAX(0,MIN(100,100-($S226*'Settings'!$B$13)-($M226*'Settings'!$B$14))))</f>
        <v/>
      </c>
      <c r="U226" s="55">
        <f>IF(OR($A226="",$B226=""),"",MAX(0,MIN(100,IFERROR($Q226/'Settings'!$B$10*100,0))))</f>
        <v/>
      </c>
      <c r="V226" s="55">
        <f>IF(OR($A226="",$B226=""),"",MAX(0,MIN(100,IFERROR($P226/'Settings'!$B$11*100,0))))</f>
        <v/>
      </c>
      <c r="W226" s="55">
        <f>IF(OR($A226="",$B226=""),"",MAX(0,MIN(100,IFERROR($R226/'Settings'!$B$12*100,0))))</f>
        <v/>
      </c>
      <c r="X226" s="55">
        <f>IF(OR($A226="",$B226=""),"",MAX(0,MIN(100,100-($N226*'Settings'!$B$15))))</f>
        <v/>
      </c>
      <c r="Y226" s="55">
        <f>IF(OR($A226="",$B226=""),"",($T226*'Settings'!$B$4)+($U226*'Settings'!$B$5)+($V226*'Settings'!$B$6)+($W226*'Settings'!$B$7)+($X226*'Settings'!$B$8))</f>
        <v/>
      </c>
      <c r="Z226" s="19">
        <f>IF($Y226="","",IF($Y226&gt;='Settings'!$B$17,"Excellent",IF($Y226&gt;='Settings'!$B$18,"Good",IF($Y226&gt;='Settings'!$B$19,"Needs Improvement","Poor"))))</f>
        <v/>
      </c>
      <c r="AA226" s="57">
        <f>IF($Z226="","",IF($Z226="Excellent",'Settings'!$B$21,IF($Z226="Good",'Settings'!$B$22,0)))</f>
        <v/>
      </c>
      <c r="AB226" s="34">
        <f>IF(COUNTA($A226:$B226,$D226:$O226,$AC226:$AD226)=0,"",IF(OR($A226="",$B226=""),"Missing period/driver",IF($C226="Driver ID not found","Invalid driver ID",IF(COUNTIFS($A$5:$A$1000,$A226,$B$5:$B$1000,$B226)&gt;1,"Duplicate driver/period",IF(OR($E226&lt;=0,$F226&lt;=0,$G226&lt;=0,$I226&lt;=0),"Check required activity",IF($H226&gt;$G226,"On-time stops exceed total",IF($J226&gt;$I226,"Completed inspections exceed required",IF(OR($H226&lt;0,$J226&lt;0,$K226&lt;0,$L226&lt;0,$M226&lt;0,$N226&lt;0),"Negative count",IF($AC226="","Select review status",IF(AND($AC226="Coaching Scheduled",$AD226=""),"Add follow-up date","OK"))))))))))</f>
        <v/>
      </c>
      <c r="AC226" s="30" t="n"/>
      <c r="AD226" s="58" t="n"/>
    </row>
    <row r="227">
      <c r="A227" s="53" t="n"/>
      <c r="B227" s="26" t="n"/>
      <c r="C227" s="27">
        <f>IF(OR($A227="",$B227=""),"",IFERROR(VLOOKUP($B227,'Settings'!$D$4:$E$103,2,FALSE),"Driver ID not found"))</f>
        <v/>
      </c>
      <c r="D227" s="26" t="n"/>
      <c r="E227" s="28" t="n"/>
      <c r="F227" s="54" t="n"/>
      <c r="G227" s="28" t="n"/>
      <c r="H227" s="28" t="n"/>
      <c r="I227" s="28" t="n"/>
      <c r="J227" s="28" t="n"/>
      <c r="K227" s="28" t="n"/>
      <c r="L227" s="28" t="n"/>
      <c r="M227" s="28" t="n"/>
      <c r="N227" s="28" t="n"/>
      <c r="O227" s="30" t="n"/>
      <c r="P227" s="55">
        <f>IF(OR($A227="",$B227=""),"",IFERROR($E227/$F227,0))</f>
        <v/>
      </c>
      <c r="Q227" s="56">
        <f>IF(OR($A227="",$B227=""),"",IFERROR($H227/$G227,0))</f>
        <v/>
      </c>
      <c r="R227" s="56">
        <f>IF(OR($A227="",$B227=""),"",IFERROR($J227/$I227,0))</f>
        <v/>
      </c>
      <c r="S227" s="55">
        <f>IF(OR($A227="",$B227=""),"",IFERROR(($K227+$L227)/$E227*1000,0))</f>
        <v/>
      </c>
      <c r="T227" s="55">
        <f>IF(OR($A227="",$B227=""),"",MAX(0,MIN(100,100-($S227*'Settings'!$B$13)-($M227*'Settings'!$B$14))))</f>
        <v/>
      </c>
      <c r="U227" s="55">
        <f>IF(OR($A227="",$B227=""),"",MAX(0,MIN(100,IFERROR($Q227/'Settings'!$B$10*100,0))))</f>
        <v/>
      </c>
      <c r="V227" s="55">
        <f>IF(OR($A227="",$B227=""),"",MAX(0,MIN(100,IFERROR($P227/'Settings'!$B$11*100,0))))</f>
        <v/>
      </c>
      <c r="W227" s="55">
        <f>IF(OR($A227="",$B227=""),"",MAX(0,MIN(100,IFERROR($R227/'Settings'!$B$12*100,0))))</f>
        <v/>
      </c>
      <c r="X227" s="55">
        <f>IF(OR($A227="",$B227=""),"",MAX(0,MIN(100,100-($N227*'Settings'!$B$15))))</f>
        <v/>
      </c>
      <c r="Y227" s="55">
        <f>IF(OR($A227="",$B227=""),"",($T227*'Settings'!$B$4)+($U227*'Settings'!$B$5)+($V227*'Settings'!$B$6)+($W227*'Settings'!$B$7)+($X227*'Settings'!$B$8))</f>
        <v/>
      </c>
      <c r="Z227" s="19">
        <f>IF($Y227="","",IF($Y227&gt;='Settings'!$B$17,"Excellent",IF($Y227&gt;='Settings'!$B$18,"Good",IF($Y227&gt;='Settings'!$B$19,"Needs Improvement","Poor"))))</f>
        <v/>
      </c>
      <c r="AA227" s="57">
        <f>IF($Z227="","",IF($Z227="Excellent",'Settings'!$B$21,IF($Z227="Good",'Settings'!$B$22,0)))</f>
        <v/>
      </c>
      <c r="AB227" s="34">
        <f>IF(COUNTA($A227:$B227,$D227:$O227,$AC227:$AD227)=0,"",IF(OR($A227="",$B227=""),"Missing period/driver",IF($C227="Driver ID not found","Invalid driver ID",IF(COUNTIFS($A$5:$A$1000,$A227,$B$5:$B$1000,$B227)&gt;1,"Duplicate driver/period",IF(OR($E227&lt;=0,$F227&lt;=0,$G227&lt;=0,$I227&lt;=0),"Check required activity",IF($H227&gt;$G227,"On-time stops exceed total",IF($J227&gt;$I227,"Completed inspections exceed required",IF(OR($H227&lt;0,$J227&lt;0,$K227&lt;0,$L227&lt;0,$M227&lt;0,$N227&lt;0),"Negative count",IF($AC227="","Select review status",IF(AND($AC227="Coaching Scheduled",$AD227=""),"Add follow-up date","OK"))))))))))</f>
        <v/>
      </c>
      <c r="AC227" s="30" t="n"/>
      <c r="AD227" s="58" t="n"/>
    </row>
    <row r="228">
      <c r="A228" s="53" t="n"/>
      <c r="B228" s="26" t="n"/>
      <c r="C228" s="27">
        <f>IF(OR($A228="",$B228=""),"",IFERROR(VLOOKUP($B228,'Settings'!$D$4:$E$103,2,FALSE),"Driver ID not found"))</f>
        <v/>
      </c>
      <c r="D228" s="26" t="n"/>
      <c r="E228" s="28" t="n"/>
      <c r="F228" s="54" t="n"/>
      <c r="G228" s="28" t="n"/>
      <c r="H228" s="28" t="n"/>
      <c r="I228" s="28" t="n"/>
      <c r="J228" s="28" t="n"/>
      <c r="K228" s="28" t="n"/>
      <c r="L228" s="28" t="n"/>
      <c r="M228" s="28" t="n"/>
      <c r="N228" s="28" t="n"/>
      <c r="O228" s="30" t="n"/>
      <c r="P228" s="55">
        <f>IF(OR($A228="",$B228=""),"",IFERROR($E228/$F228,0))</f>
        <v/>
      </c>
      <c r="Q228" s="56">
        <f>IF(OR($A228="",$B228=""),"",IFERROR($H228/$G228,0))</f>
        <v/>
      </c>
      <c r="R228" s="56">
        <f>IF(OR($A228="",$B228=""),"",IFERROR($J228/$I228,0))</f>
        <v/>
      </c>
      <c r="S228" s="55">
        <f>IF(OR($A228="",$B228=""),"",IFERROR(($K228+$L228)/$E228*1000,0))</f>
        <v/>
      </c>
      <c r="T228" s="55">
        <f>IF(OR($A228="",$B228=""),"",MAX(0,MIN(100,100-($S228*'Settings'!$B$13)-($M228*'Settings'!$B$14))))</f>
        <v/>
      </c>
      <c r="U228" s="55">
        <f>IF(OR($A228="",$B228=""),"",MAX(0,MIN(100,IFERROR($Q228/'Settings'!$B$10*100,0))))</f>
        <v/>
      </c>
      <c r="V228" s="55">
        <f>IF(OR($A228="",$B228=""),"",MAX(0,MIN(100,IFERROR($P228/'Settings'!$B$11*100,0))))</f>
        <v/>
      </c>
      <c r="W228" s="55">
        <f>IF(OR($A228="",$B228=""),"",MAX(0,MIN(100,IFERROR($R228/'Settings'!$B$12*100,0))))</f>
        <v/>
      </c>
      <c r="X228" s="55">
        <f>IF(OR($A228="",$B228=""),"",MAX(0,MIN(100,100-($N228*'Settings'!$B$15))))</f>
        <v/>
      </c>
      <c r="Y228" s="55">
        <f>IF(OR($A228="",$B228=""),"",($T228*'Settings'!$B$4)+($U228*'Settings'!$B$5)+($V228*'Settings'!$B$6)+($W228*'Settings'!$B$7)+($X228*'Settings'!$B$8))</f>
        <v/>
      </c>
      <c r="Z228" s="19">
        <f>IF($Y228="","",IF($Y228&gt;='Settings'!$B$17,"Excellent",IF($Y228&gt;='Settings'!$B$18,"Good",IF($Y228&gt;='Settings'!$B$19,"Needs Improvement","Poor"))))</f>
        <v/>
      </c>
      <c r="AA228" s="57">
        <f>IF($Z228="","",IF($Z228="Excellent",'Settings'!$B$21,IF($Z228="Good",'Settings'!$B$22,0)))</f>
        <v/>
      </c>
      <c r="AB228" s="34">
        <f>IF(COUNTA($A228:$B228,$D228:$O228,$AC228:$AD228)=0,"",IF(OR($A228="",$B228=""),"Missing period/driver",IF($C228="Driver ID not found","Invalid driver ID",IF(COUNTIFS($A$5:$A$1000,$A228,$B$5:$B$1000,$B228)&gt;1,"Duplicate driver/period",IF(OR($E228&lt;=0,$F228&lt;=0,$G228&lt;=0,$I228&lt;=0),"Check required activity",IF($H228&gt;$G228,"On-time stops exceed total",IF($J228&gt;$I228,"Completed inspections exceed required",IF(OR($H228&lt;0,$J228&lt;0,$K228&lt;0,$L228&lt;0,$M228&lt;0,$N228&lt;0),"Negative count",IF($AC228="","Select review status",IF(AND($AC228="Coaching Scheduled",$AD228=""),"Add follow-up date","OK"))))))))))</f>
        <v/>
      </c>
      <c r="AC228" s="30" t="n"/>
      <c r="AD228" s="58" t="n"/>
    </row>
    <row r="229">
      <c r="A229" s="53" t="n"/>
      <c r="B229" s="26" t="n"/>
      <c r="C229" s="27">
        <f>IF(OR($A229="",$B229=""),"",IFERROR(VLOOKUP($B229,'Settings'!$D$4:$E$103,2,FALSE),"Driver ID not found"))</f>
        <v/>
      </c>
      <c r="D229" s="26" t="n"/>
      <c r="E229" s="28" t="n"/>
      <c r="F229" s="54" t="n"/>
      <c r="G229" s="28" t="n"/>
      <c r="H229" s="28" t="n"/>
      <c r="I229" s="28" t="n"/>
      <c r="J229" s="28" t="n"/>
      <c r="K229" s="28" t="n"/>
      <c r="L229" s="28" t="n"/>
      <c r="M229" s="28" t="n"/>
      <c r="N229" s="28" t="n"/>
      <c r="O229" s="30" t="n"/>
      <c r="P229" s="55">
        <f>IF(OR($A229="",$B229=""),"",IFERROR($E229/$F229,0))</f>
        <v/>
      </c>
      <c r="Q229" s="56">
        <f>IF(OR($A229="",$B229=""),"",IFERROR($H229/$G229,0))</f>
        <v/>
      </c>
      <c r="R229" s="56">
        <f>IF(OR($A229="",$B229=""),"",IFERROR($J229/$I229,0))</f>
        <v/>
      </c>
      <c r="S229" s="55">
        <f>IF(OR($A229="",$B229=""),"",IFERROR(($K229+$L229)/$E229*1000,0))</f>
        <v/>
      </c>
      <c r="T229" s="55">
        <f>IF(OR($A229="",$B229=""),"",MAX(0,MIN(100,100-($S229*'Settings'!$B$13)-($M229*'Settings'!$B$14))))</f>
        <v/>
      </c>
      <c r="U229" s="55">
        <f>IF(OR($A229="",$B229=""),"",MAX(0,MIN(100,IFERROR($Q229/'Settings'!$B$10*100,0))))</f>
        <v/>
      </c>
      <c r="V229" s="55">
        <f>IF(OR($A229="",$B229=""),"",MAX(0,MIN(100,IFERROR($P229/'Settings'!$B$11*100,0))))</f>
        <v/>
      </c>
      <c r="W229" s="55">
        <f>IF(OR($A229="",$B229=""),"",MAX(0,MIN(100,IFERROR($R229/'Settings'!$B$12*100,0))))</f>
        <v/>
      </c>
      <c r="X229" s="55">
        <f>IF(OR($A229="",$B229=""),"",MAX(0,MIN(100,100-($N229*'Settings'!$B$15))))</f>
        <v/>
      </c>
      <c r="Y229" s="55">
        <f>IF(OR($A229="",$B229=""),"",($T229*'Settings'!$B$4)+($U229*'Settings'!$B$5)+($V229*'Settings'!$B$6)+($W229*'Settings'!$B$7)+($X229*'Settings'!$B$8))</f>
        <v/>
      </c>
      <c r="Z229" s="19">
        <f>IF($Y229="","",IF($Y229&gt;='Settings'!$B$17,"Excellent",IF($Y229&gt;='Settings'!$B$18,"Good",IF($Y229&gt;='Settings'!$B$19,"Needs Improvement","Poor"))))</f>
        <v/>
      </c>
      <c r="AA229" s="57">
        <f>IF($Z229="","",IF($Z229="Excellent",'Settings'!$B$21,IF($Z229="Good",'Settings'!$B$22,0)))</f>
        <v/>
      </c>
      <c r="AB229" s="34">
        <f>IF(COUNTA($A229:$B229,$D229:$O229,$AC229:$AD229)=0,"",IF(OR($A229="",$B229=""),"Missing period/driver",IF($C229="Driver ID not found","Invalid driver ID",IF(COUNTIFS($A$5:$A$1000,$A229,$B$5:$B$1000,$B229)&gt;1,"Duplicate driver/period",IF(OR($E229&lt;=0,$F229&lt;=0,$G229&lt;=0,$I229&lt;=0),"Check required activity",IF($H229&gt;$G229,"On-time stops exceed total",IF($J229&gt;$I229,"Completed inspections exceed required",IF(OR($H229&lt;0,$J229&lt;0,$K229&lt;0,$L229&lt;0,$M229&lt;0,$N229&lt;0),"Negative count",IF($AC229="","Select review status",IF(AND($AC229="Coaching Scheduled",$AD229=""),"Add follow-up date","OK"))))))))))</f>
        <v/>
      </c>
      <c r="AC229" s="30" t="n"/>
      <c r="AD229" s="58" t="n"/>
    </row>
    <row r="230">
      <c r="A230" s="53" t="n"/>
      <c r="B230" s="26" t="n"/>
      <c r="C230" s="27">
        <f>IF(OR($A230="",$B230=""),"",IFERROR(VLOOKUP($B230,'Settings'!$D$4:$E$103,2,FALSE),"Driver ID not found"))</f>
        <v/>
      </c>
      <c r="D230" s="26" t="n"/>
      <c r="E230" s="28" t="n"/>
      <c r="F230" s="54" t="n"/>
      <c r="G230" s="28" t="n"/>
      <c r="H230" s="28" t="n"/>
      <c r="I230" s="28" t="n"/>
      <c r="J230" s="28" t="n"/>
      <c r="K230" s="28" t="n"/>
      <c r="L230" s="28" t="n"/>
      <c r="M230" s="28" t="n"/>
      <c r="N230" s="28" t="n"/>
      <c r="O230" s="30" t="n"/>
      <c r="P230" s="55">
        <f>IF(OR($A230="",$B230=""),"",IFERROR($E230/$F230,0))</f>
        <v/>
      </c>
      <c r="Q230" s="56">
        <f>IF(OR($A230="",$B230=""),"",IFERROR($H230/$G230,0))</f>
        <v/>
      </c>
      <c r="R230" s="56">
        <f>IF(OR($A230="",$B230=""),"",IFERROR($J230/$I230,0))</f>
        <v/>
      </c>
      <c r="S230" s="55">
        <f>IF(OR($A230="",$B230=""),"",IFERROR(($K230+$L230)/$E230*1000,0))</f>
        <v/>
      </c>
      <c r="T230" s="55">
        <f>IF(OR($A230="",$B230=""),"",MAX(0,MIN(100,100-($S230*'Settings'!$B$13)-($M230*'Settings'!$B$14))))</f>
        <v/>
      </c>
      <c r="U230" s="55">
        <f>IF(OR($A230="",$B230=""),"",MAX(0,MIN(100,IFERROR($Q230/'Settings'!$B$10*100,0))))</f>
        <v/>
      </c>
      <c r="V230" s="55">
        <f>IF(OR($A230="",$B230=""),"",MAX(0,MIN(100,IFERROR($P230/'Settings'!$B$11*100,0))))</f>
        <v/>
      </c>
      <c r="W230" s="55">
        <f>IF(OR($A230="",$B230=""),"",MAX(0,MIN(100,IFERROR($R230/'Settings'!$B$12*100,0))))</f>
        <v/>
      </c>
      <c r="X230" s="55">
        <f>IF(OR($A230="",$B230=""),"",MAX(0,MIN(100,100-($N230*'Settings'!$B$15))))</f>
        <v/>
      </c>
      <c r="Y230" s="55">
        <f>IF(OR($A230="",$B230=""),"",($T230*'Settings'!$B$4)+($U230*'Settings'!$B$5)+($V230*'Settings'!$B$6)+($W230*'Settings'!$B$7)+($X230*'Settings'!$B$8))</f>
        <v/>
      </c>
      <c r="Z230" s="19">
        <f>IF($Y230="","",IF($Y230&gt;='Settings'!$B$17,"Excellent",IF($Y230&gt;='Settings'!$B$18,"Good",IF($Y230&gt;='Settings'!$B$19,"Needs Improvement","Poor"))))</f>
        <v/>
      </c>
      <c r="AA230" s="57">
        <f>IF($Z230="","",IF($Z230="Excellent",'Settings'!$B$21,IF($Z230="Good",'Settings'!$B$22,0)))</f>
        <v/>
      </c>
      <c r="AB230" s="34">
        <f>IF(COUNTA($A230:$B230,$D230:$O230,$AC230:$AD230)=0,"",IF(OR($A230="",$B230=""),"Missing period/driver",IF($C230="Driver ID not found","Invalid driver ID",IF(COUNTIFS($A$5:$A$1000,$A230,$B$5:$B$1000,$B230)&gt;1,"Duplicate driver/period",IF(OR($E230&lt;=0,$F230&lt;=0,$G230&lt;=0,$I230&lt;=0),"Check required activity",IF($H230&gt;$G230,"On-time stops exceed total",IF($J230&gt;$I230,"Completed inspections exceed required",IF(OR($H230&lt;0,$J230&lt;0,$K230&lt;0,$L230&lt;0,$M230&lt;0,$N230&lt;0),"Negative count",IF($AC230="","Select review status",IF(AND($AC230="Coaching Scheduled",$AD230=""),"Add follow-up date","OK"))))))))))</f>
        <v/>
      </c>
      <c r="AC230" s="30" t="n"/>
      <c r="AD230" s="58" t="n"/>
    </row>
    <row r="231">
      <c r="A231" s="53" t="n"/>
      <c r="B231" s="26" t="n"/>
      <c r="C231" s="27">
        <f>IF(OR($A231="",$B231=""),"",IFERROR(VLOOKUP($B231,'Settings'!$D$4:$E$103,2,FALSE),"Driver ID not found"))</f>
        <v/>
      </c>
      <c r="D231" s="26" t="n"/>
      <c r="E231" s="28" t="n"/>
      <c r="F231" s="54" t="n"/>
      <c r="G231" s="28" t="n"/>
      <c r="H231" s="28" t="n"/>
      <c r="I231" s="28" t="n"/>
      <c r="J231" s="28" t="n"/>
      <c r="K231" s="28" t="n"/>
      <c r="L231" s="28" t="n"/>
      <c r="M231" s="28" t="n"/>
      <c r="N231" s="28" t="n"/>
      <c r="O231" s="30" t="n"/>
      <c r="P231" s="55">
        <f>IF(OR($A231="",$B231=""),"",IFERROR($E231/$F231,0))</f>
        <v/>
      </c>
      <c r="Q231" s="56">
        <f>IF(OR($A231="",$B231=""),"",IFERROR($H231/$G231,0))</f>
        <v/>
      </c>
      <c r="R231" s="56">
        <f>IF(OR($A231="",$B231=""),"",IFERROR($J231/$I231,0))</f>
        <v/>
      </c>
      <c r="S231" s="55">
        <f>IF(OR($A231="",$B231=""),"",IFERROR(($K231+$L231)/$E231*1000,0))</f>
        <v/>
      </c>
      <c r="T231" s="55">
        <f>IF(OR($A231="",$B231=""),"",MAX(0,MIN(100,100-($S231*'Settings'!$B$13)-($M231*'Settings'!$B$14))))</f>
        <v/>
      </c>
      <c r="U231" s="55">
        <f>IF(OR($A231="",$B231=""),"",MAX(0,MIN(100,IFERROR($Q231/'Settings'!$B$10*100,0))))</f>
        <v/>
      </c>
      <c r="V231" s="55">
        <f>IF(OR($A231="",$B231=""),"",MAX(0,MIN(100,IFERROR($P231/'Settings'!$B$11*100,0))))</f>
        <v/>
      </c>
      <c r="W231" s="55">
        <f>IF(OR($A231="",$B231=""),"",MAX(0,MIN(100,IFERROR($R231/'Settings'!$B$12*100,0))))</f>
        <v/>
      </c>
      <c r="X231" s="55">
        <f>IF(OR($A231="",$B231=""),"",MAX(0,MIN(100,100-($N231*'Settings'!$B$15))))</f>
        <v/>
      </c>
      <c r="Y231" s="55">
        <f>IF(OR($A231="",$B231=""),"",($T231*'Settings'!$B$4)+($U231*'Settings'!$B$5)+($V231*'Settings'!$B$6)+($W231*'Settings'!$B$7)+($X231*'Settings'!$B$8))</f>
        <v/>
      </c>
      <c r="Z231" s="19">
        <f>IF($Y231="","",IF($Y231&gt;='Settings'!$B$17,"Excellent",IF($Y231&gt;='Settings'!$B$18,"Good",IF($Y231&gt;='Settings'!$B$19,"Needs Improvement","Poor"))))</f>
        <v/>
      </c>
      <c r="AA231" s="57">
        <f>IF($Z231="","",IF($Z231="Excellent",'Settings'!$B$21,IF($Z231="Good",'Settings'!$B$22,0)))</f>
        <v/>
      </c>
      <c r="AB231" s="34">
        <f>IF(COUNTA($A231:$B231,$D231:$O231,$AC231:$AD231)=0,"",IF(OR($A231="",$B231=""),"Missing period/driver",IF($C231="Driver ID not found","Invalid driver ID",IF(COUNTIFS($A$5:$A$1000,$A231,$B$5:$B$1000,$B231)&gt;1,"Duplicate driver/period",IF(OR($E231&lt;=0,$F231&lt;=0,$G231&lt;=0,$I231&lt;=0),"Check required activity",IF($H231&gt;$G231,"On-time stops exceed total",IF($J231&gt;$I231,"Completed inspections exceed required",IF(OR($H231&lt;0,$J231&lt;0,$K231&lt;0,$L231&lt;0,$M231&lt;0,$N231&lt;0),"Negative count",IF($AC231="","Select review status",IF(AND($AC231="Coaching Scheduled",$AD231=""),"Add follow-up date","OK"))))))))))</f>
        <v/>
      </c>
      <c r="AC231" s="30" t="n"/>
      <c r="AD231" s="58" t="n"/>
    </row>
    <row r="232">
      <c r="A232" s="53" t="n"/>
      <c r="B232" s="26" t="n"/>
      <c r="C232" s="27">
        <f>IF(OR($A232="",$B232=""),"",IFERROR(VLOOKUP($B232,'Settings'!$D$4:$E$103,2,FALSE),"Driver ID not found"))</f>
        <v/>
      </c>
      <c r="D232" s="26" t="n"/>
      <c r="E232" s="28" t="n"/>
      <c r="F232" s="54" t="n"/>
      <c r="G232" s="28" t="n"/>
      <c r="H232" s="28" t="n"/>
      <c r="I232" s="28" t="n"/>
      <c r="J232" s="28" t="n"/>
      <c r="K232" s="28" t="n"/>
      <c r="L232" s="28" t="n"/>
      <c r="M232" s="28" t="n"/>
      <c r="N232" s="28" t="n"/>
      <c r="O232" s="30" t="n"/>
      <c r="P232" s="55">
        <f>IF(OR($A232="",$B232=""),"",IFERROR($E232/$F232,0))</f>
        <v/>
      </c>
      <c r="Q232" s="56">
        <f>IF(OR($A232="",$B232=""),"",IFERROR($H232/$G232,0))</f>
        <v/>
      </c>
      <c r="R232" s="56">
        <f>IF(OR($A232="",$B232=""),"",IFERROR($J232/$I232,0))</f>
        <v/>
      </c>
      <c r="S232" s="55">
        <f>IF(OR($A232="",$B232=""),"",IFERROR(($K232+$L232)/$E232*1000,0))</f>
        <v/>
      </c>
      <c r="T232" s="55">
        <f>IF(OR($A232="",$B232=""),"",MAX(0,MIN(100,100-($S232*'Settings'!$B$13)-($M232*'Settings'!$B$14))))</f>
        <v/>
      </c>
      <c r="U232" s="55">
        <f>IF(OR($A232="",$B232=""),"",MAX(0,MIN(100,IFERROR($Q232/'Settings'!$B$10*100,0))))</f>
        <v/>
      </c>
      <c r="V232" s="55">
        <f>IF(OR($A232="",$B232=""),"",MAX(0,MIN(100,IFERROR($P232/'Settings'!$B$11*100,0))))</f>
        <v/>
      </c>
      <c r="W232" s="55">
        <f>IF(OR($A232="",$B232=""),"",MAX(0,MIN(100,IFERROR($R232/'Settings'!$B$12*100,0))))</f>
        <v/>
      </c>
      <c r="X232" s="55">
        <f>IF(OR($A232="",$B232=""),"",MAX(0,MIN(100,100-($N232*'Settings'!$B$15))))</f>
        <v/>
      </c>
      <c r="Y232" s="55">
        <f>IF(OR($A232="",$B232=""),"",($T232*'Settings'!$B$4)+($U232*'Settings'!$B$5)+($V232*'Settings'!$B$6)+($W232*'Settings'!$B$7)+($X232*'Settings'!$B$8))</f>
        <v/>
      </c>
      <c r="Z232" s="19">
        <f>IF($Y232="","",IF($Y232&gt;='Settings'!$B$17,"Excellent",IF($Y232&gt;='Settings'!$B$18,"Good",IF($Y232&gt;='Settings'!$B$19,"Needs Improvement","Poor"))))</f>
        <v/>
      </c>
      <c r="AA232" s="57">
        <f>IF($Z232="","",IF($Z232="Excellent",'Settings'!$B$21,IF($Z232="Good",'Settings'!$B$22,0)))</f>
        <v/>
      </c>
      <c r="AB232" s="34">
        <f>IF(COUNTA($A232:$B232,$D232:$O232,$AC232:$AD232)=0,"",IF(OR($A232="",$B232=""),"Missing period/driver",IF($C232="Driver ID not found","Invalid driver ID",IF(COUNTIFS($A$5:$A$1000,$A232,$B$5:$B$1000,$B232)&gt;1,"Duplicate driver/period",IF(OR($E232&lt;=0,$F232&lt;=0,$G232&lt;=0,$I232&lt;=0),"Check required activity",IF($H232&gt;$G232,"On-time stops exceed total",IF($J232&gt;$I232,"Completed inspections exceed required",IF(OR($H232&lt;0,$J232&lt;0,$K232&lt;0,$L232&lt;0,$M232&lt;0,$N232&lt;0),"Negative count",IF($AC232="","Select review status",IF(AND($AC232="Coaching Scheduled",$AD232=""),"Add follow-up date","OK"))))))))))</f>
        <v/>
      </c>
      <c r="AC232" s="30" t="n"/>
      <c r="AD232" s="58" t="n"/>
    </row>
    <row r="233">
      <c r="A233" s="53" t="n"/>
      <c r="B233" s="26" t="n"/>
      <c r="C233" s="27">
        <f>IF(OR($A233="",$B233=""),"",IFERROR(VLOOKUP($B233,'Settings'!$D$4:$E$103,2,FALSE),"Driver ID not found"))</f>
        <v/>
      </c>
      <c r="D233" s="26" t="n"/>
      <c r="E233" s="28" t="n"/>
      <c r="F233" s="54" t="n"/>
      <c r="G233" s="28" t="n"/>
      <c r="H233" s="28" t="n"/>
      <c r="I233" s="28" t="n"/>
      <c r="J233" s="28" t="n"/>
      <c r="K233" s="28" t="n"/>
      <c r="L233" s="28" t="n"/>
      <c r="M233" s="28" t="n"/>
      <c r="N233" s="28" t="n"/>
      <c r="O233" s="30" t="n"/>
      <c r="P233" s="55">
        <f>IF(OR($A233="",$B233=""),"",IFERROR($E233/$F233,0))</f>
        <v/>
      </c>
      <c r="Q233" s="56">
        <f>IF(OR($A233="",$B233=""),"",IFERROR($H233/$G233,0))</f>
        <v/>
      </c>
      <c r="R233" s="56">
        <f>IF(OR($A233="",$B233=""),"",IFERROR($J233/$I233,0))</f>
        <v/>
      </c>
      <c r="S233" s="55">
        <f>IF(OR($A233="",$B233=""),"",IFERROR(($K233+$L233)/$E233*1000,0))</f>
        <v/>
      </c>
      <c r="T233" s="55">
        <f>IF(OR($A233="",$B233=""),"",MAX(0,MIN(100,100-($S233*'Settings'!$B$13)-($M233*'Settings'!$B$14))))</f>
        <v/>
      </c>
      <c r="U233" s="55">
        <f>IF(OR($A233="",$B233=""),"",MAX(0,MIN(100,IFERROR($Q233/'Settings'!$B$10*100,0))))</f>
        <v/>
      </c>
      <c r="V233" s="55">
        <f>IF(OR($A233="",$B233=""),"",MAX(0,MIN(100,IFERROR($P233/'Settings'!$B$11*100,0))))</f>
        <v/>
      </c>
      <c r="W233" s="55">
        <f>IF(OR($A233="",$B233=""),"",MAX(0,MIN(100,IFERROR($R233/'Settings'!$B$12*100,0))))</f>
        <v/>
      </c>
      <c r="X233" s="55">
        <f>IF(OR($A233="",$B233=""),"",MAX(0,MIN(100,100-($N233*'Settings'!$B$15))))</f>
        <v/>
      </c>
      <c r="Y233" s="55">
        <f>IF(OR($A233="",$B233=""),"",($T233*'Settings'!$B$4)+($U233*'Settings'!$B$5)+($V233*'Settings'!$B$6)+($W233*'Settings'!$B$7)+($X233*'Settings'!$B$8))</f>
        <v/>
      </c>
      <c r="Z233" s="19">
        <f>IF($Y233="","",IF($Y233&gt;='Settings'!$B$17,"Excellent",IF($Y233&gt;='Settings'!$B$18,"Good",IF($Y233&gt;='Settings'!$B$19,"Needs Improvement","Poor"))))</f>
        <v/>
      </c>
      <c r="AA233" s="57">
        <f>IF($Z233="","",IF($Z233="Excellent",'Settings'!$B$21,IF($Z233="Good",'Settings'!$B$22,0)))</f>
        <v/>
      </c>
      <c r="AB233" s="34">
        <f>IF(COUNTA($A233:$B233,$D233:$O233,$AC233:$AD233)=0,"",IF(OR($A233="",$B233=""),"Missing period/driver",IF($C233="Driver ID not found","Invalid driver ID",IF(COUNTIFS($A$5:$A$1000,$A233,$B$5:$B$1000,$B233)&gt;1,"Duplicate driver/period",IF(OR($E233&lt;=0,$F233&lt;=0,$G233&lt;=0,$I233&lt;=0),"Check required activity",IF($H233&gt;$G233,"On-time stops exceed total",IF($J233&gt;$I233,"Completed inspections exceed required",IF(OR($H233&lt;0,$J233&lt;0,$K233&lt;0,$L233&lt;0,$M233&lt;0,$N233&lt;0),"Negative count",IF($AC233="","Select review status",IF(AND($AC233="Coaching Scheduled",$AD233=""),"Add follow-up date","OK"))))))))))</f>
        <v/>
      </c>
      <c r="AC233" s="30" t="n"/>
      <c r="AD233" s="58" t="n"/>
    </row>
    <row r="234">
      <c r="A234" s="53" t="n"/>
      <c r="B234" s="26" t="n"/>
      <c r="C234" s="27">
        <f>IF(OR($A234="",$B234=""),"",IFERROR(VLOOKUP($B234,'Settings'!$D$4:$E$103,2,FALSE),"Driver ID not found"))</f>
        <v/>
      </c>
      <c r="D234" s="26" t="n"/>
      <c r="E234" s="28" t="n"/>
      <c r="F234" s="54" t="n"/>
      <c r="G234" s="28" t="n"/>
      <c r="H234" s="28" t="n"/>
      <c r="I234" s="28" t="n"/>
      <c r="J234" s="28" t="n"/>
      <c r="K234" s="28" t="n"/>
      <c r="L234" s="28" t="n"/>
      <c r="M234" s="28" t="n"/>
      <c r="N234" s="28" t="n"/>
      <c r="O234" s="30" t="n"/>
      <c r="P234" s="55">
        <f>IF(OR($A234="",$B234=""),"",IFERROR($E234/$F234,0))</f>
        <v/>
      </c>
      <c r="Q234" s="56">
        <f>IF(OR($A234="",$B234=""),"",IFERROR($H234/$G234,0))</f>
        <v/>
      </c>
      <c r="R234" s="56">
        <f>IF(OR($A234="",$B234=""),"",IFERROR($J234/$I234,0))</f>
        <v/>
      </c>
      <c r="S234" s="55">
        <f>IF(OR($A234="",$B234=""),"",IFERROR(($K234+$L234)/$E234*1000,0))</f>
        <v/>
      </c>
      <c r="T234" s="55">
        <f>IF(OR($A234="",$B234=""),"",MAX(0,MIN(100,100-($S234*'Settings'!$B$13)-($M234*'Settings'!$B$14))))</f>
        <v/>
      </c>
      <c r="U234" s="55">
        <f>IF(OR($A234="",$B234=""),"",MAX(0,MIN(100,IFERROR($Q234/'Settings'!$B$10*100,0))))</f>
        <v/>
      </c>
      <c r="V234" s="55">
        <f>IF(OR($A234="",$B234=""),"",MAX(0,MIN(100,IFERROR($P234/'Settings'!$B$11*100,0))))</f>
        <v/>
      </c>
      <c r="W234" s="55">
        <f>IF(OR($A234="",$B234=""),"",MAX(0,MIN(100,IFERROR($R234/'Settings'!$B$12*100,0))))</f>
        <v/>
      </c>
      <c r="X234" s="55">
        <f>IF(OR($A234="",$B234=""),"",MAX(0,MIN(100,100-($N234*'Settings'!$B$15))))</f>
        <v/>
      </c>
      <c r="Y234" s="55">
        <f>IF(OR($A234="",$B234=""),"",($T234*'Settings'!$B$4)+($U234*'Settings'!$B$5)+($V234*'Settings'!$B$6)+($W234*'Settings'!$B$7)+($X234*'Settings'!$B$8))</f>
        <v/>
      </c>
      <c r="Z234" s="19">
        <f>IF($Y234="","",IF($Y234&gt;='Settings'!$B$17,"Excellent",IF($Y234&gt;='Settings'!$B$18,"Good",IF($Y234&gt;='Settings'!$B$19,"Needs Improvement","Poor"))))</f>
        <v/>
      </c>
      <c r="AA234" s="57">
        <f>IF($Z234="","",IF($Z234="Excellent",'Settings'!$B$21,IF($Z234="Good",'Settings'!$B$22,0)))</f>
        <v/>
      </c>
      <c r="AB234" s="34">
        <f>IF(COUNTA($A234:$B234,$D234:$O234,$AC234:$AD234)=0,"",IF(OR($A234="",$B234=""),"Missing period/driver",IF($C234="Driver ID not found","Invalid driver ID",IF(COUNTIFS($A$5:$A$1000,$A234,$B$5:$B$1000,$B234)&gt;1,"Duplicate driver/period",IF(OR($E234&lt;=0,$F234&lt;=0,$G234&lt;=0,$I234&lt;=0),"Check required activity",IF($H234&gt;$G234,"On-time stops exceed total",IF($J234&gt;$I234,"Completed inspections exceed required",IF(OR($H234&lt;0,$J234&lt;0,$K234&lt;0,$L234&lt;0,$M234&lt;0,$N234&lt;0),"Negative count",IF($AC234="","Select review status",IF(AND($AC234="Coaching Scheduled",$AD234=""),"Add follow-up date","OK"))))))))))</f>
        <v/>
      </c>
      <c r="AC234" s="30" t="n"/>
      <c r="AD234" s="58" t="n"/>
    </row>
    <row r="235">
      <c r="A235" s="53" t="n"/>
      <c r="B235" s="26" t="n"/>
      <c r="C235" s="27">
        <f>IF(OR($A235="",$B235=""),"",IFERROR(VLOOKUP($B235,'Settings'!$D$4:$E$103,2,FALSE),"Driver ID not found"))</f>
        <v/>
      </c>
      <c r="D235" s="26" t="n"/>
      <c r="E235" s="28" t="n"/>
      <c r="F235" s="54" t="n"/>
      <c r="G235" s="28" t="n"/>
      <c r="H235" s="28" t="n"/>
      <c r="I235" s="28" t="n"/>
      <c r="J235" s="28" t="n"/>
      <c r="K235" s="28" t="n"/>
      <c r="L235" s="28" t="n"/>
      <c r="M235" s="28" t="n"/>
      <c r="N235" s="28" t="n"/>
      <c r="O235" s="30" t="n"/>
      <c r="P235" s="55">
        <f>IF(OR($A235="",$B235=""),"",IFERROR($E235/$F235,0))</f>
        <v/>
      </c>
      <c r="Q235" s="56">
        <f>IF(OR($A235="",$B235=""),"",IFERROR($H235/$G235,0))</f>
        <v/>
      </c>
      <c r="R235" s="56">
        <f>IF(OR($A235="",$B235=""),"",IFERROR($J235/$I235,0))</f>
        <v/>
      </c>
      <c r="S235" s="55">
        <f>IF(OR($A235="",$B235=""),"",IFERROR(($K235+$L235)/$E235*1000,0))</f>
        <v/>
      </c>
      <c r="T235" s="55">
        <f>IF(OR($A235="",$B235=""),"",MAX(0,MIN(100,100-($S235*'Settings'!$B$13)-($M235*'Settings'!$B$14))))</f>
        <v/>
      </c>
      <c r="U235" s="55">
        <f>IF(OR($A235="",$B235=""),"",MAX(0,MIN(100,IFERROR($Q235/'Settings'!$B$10*100,0))))</f>
        <v/>
      </c>
      <c r="V235" s="55">
        <f>IF(OR($A235="",$B235=""),"",MAX(0,MIN(100,IFERROR($P235/'Settings'!$B$11*100,0))))</f>
        <v/>
      </c>
      <c r="W235" s="55">
        <f>IF(OR($A235="",$B235=""),"",MAX(0,MIN(100,IFERROR($R235/'Settings'!$B$12*100,0))))</f>
        <v/>
      </c>
      <c r="X235" s="55">
        <f>IF(OR($A235="",$B235=""),"",MAX(0,MIN(100,100-($N235*'Settings'!$B$15))))</f>
        <v/>
      </c>
      <c r="Y235" s="55">
        <f>IF(OR($A235="",$B235=""),"",($T235*'Settings'!$B$4)+($U235*'Settings'!$B$5)+($V235*'Settings'!$B$6)+($W235*'Settings'!$B$7)+($X235*'Settings'!$B$8))</f>
        <v/>
      </c>
      <c r="Z235" s="19">
        <f>IF($Y235="","",IF($Y235&gt;='Settings'!$B$17,"Excellent",IF($Y235&gt;='Settings'!$B$18,"Good",IF($Y235&gt;='Settings'!$B$19,"Needs Improvement","Poor"))))</f>
        <v/>
      </c>
      <c r="AA235" s="57">
        <f>IF($Z235="","",IF($Z235="Excellent",'Settings'!$B$21,IF($Z235="Good",'Settings'!$B$22,0)))</f>
        <v/>
      </c>
      <c r="AB235" s="34">
        <f>IF(COUNTA($A235:$B235,$D235:$O235,$AC235:$AD235)=0,"",IF(OR($A235="",$B235=""),"Missing period/driver",IF($C235="Driver ID not found","Invalid driver ID",IF(COUNTIFS($A$5:$A$1000,$A235,$B$5:$B$1000,$B235)&gt;1,"Duplicate driver/period",IF(OR($E235&lt;=0,$F235&lt;=0,$G235&lt;=0,$I235&lt;=0),"Check required activity",IF($H235&gt;$G235,"On-time stops exceed total",IF($J235&gt;$I235,"Completed inspections exceed required",IF(OR($H235&lt;0,$J235&lt;0,$K235&lt;0,$L235&lt;0,$M235&lt;0,$N235&lt;0),"Negative count",IF($AC235="","Select review status",IF(AND($AC235="Coaching Scheduled",$AD235=""),"Add follow-up date","OK"))))))))))</f>
        <v/>
      </c>
      <c r="AC235" s="30" t="n"/>
      <c r="AD235" s="58" t="n"/>
    </row>
    <row r="236">
      <c r="A236" s="53" t="n"/>
      <c r="B236" s="26" t="n"/>
      <c r="C236" s="27">
        <f>IF(OR($A236="",$B236=""),"",IFERROR(VLOOKUP($B236,'Settings'!$D$4:$E$103,2,FALSE),"Driver ID not found"))</f>
        <v/>
      </c>
      <c r="D236" s="26" t="n"/>
      <c r="E236" s="28" t="n"/>
      <c r="F236" s="54" t="n"/>
      <c r="G236" s="28" t="n"/>
      <c r="H236" s="28" t="n"/>
      <c r="I236" s="28" t="n"/>
      <c r="J236" s="28" t="n"/>
      <c r="K236" s="28" t="n"/>
      <c r="L236" s="28" t="n"/>
      <c r="M236" s="28" t="n"/>
      <c r="N236" s="28" t="n"/>
      <c r="O236" s="30" t="n"/>
      <c r="P236" s="55">
        <f>IF(OR($A236="",$B236=""),"",IFERROR($E236/$F236,0))</f>
        <v/>
      </c>
      <c r="Q236" s="56">
        <f>IF(OR($A236="",$B236=""),"",IFERROR($H236/$G236,0))</f>
        <v/>
      </c>
      <c r="R236" s="56">
        <f>IF(OR($A236="",$B236=""),"",IFERROR($J236/$I236,0))</f>
        <v/>
      </c>
      <c r="S236" s="55">
        <f>IF(OR($A236="",$B236=""),"",IFERROR(($K236+$L236)/$E236*1000,0))</f>
        <v/>
      </c>
      <c r="T236" s="55">
        <f>IF(OR($A236="",$B236=""),"",MAX(0,MIN(100,100-($S236*'Settings'!$B$13)-($M236*'Settings'!$B$14))))</f>
        <v/>
      </c>
      <c r="U236" s="55">
        <f>IF(OR($A236="",$B236=""),"",MAX(0,MIN(100,IFERROR($Q236/'Settings'!$B$10*100,0))))</f>
        <v/>
      </c>
      <c r="V236" s="55">
        <f>IF(OR($A236="",$B236=""),"",MAX(0,MIN(100,IFERROR($P236/'Settings'!$B$11*100,0))))</f>
        <v/>
      </c>
      <c r="W236" s="55">
        <f>IF(OR($A236="",$B236=""),"",MAX(0,MIN(100,IFERROR($R236/'Settings'!$B$12*100,0))))</f>
        <v/>
      </c>
      <c r="X236" s="55">
        <f>IF(OR($A236="",$B236=""),"",MAX(0,MIN(100,100-($N236*'Settings'!$B$15))))</f>
        <v/>
      </c>
      <c r="Y236" s="55">
        <f>IF(OR($A236="",$B236=""),"",($T236*'Settings'!$B$4)+($U236*'Settings'!$B$5)+($V236*'Settings'!$B$6)+($W236*'Settings'!$B$7)+($X236*'Settings'!$B$8))</f>
        <v/>
      </c>
      <c r="Z236" s="19">
        <f>IF($Y236="","",IF($Y236&gt;='Settings'!$B$17,"Excellent",IF($Y236&gt;='Settings'!$B$18,"Good",IF($Y236&gt;='Settings'!$B$19,"Needs Improvement","Poor"))))</f>
        <v/>
      </c>
      <c r="AA236" s="57">
        <f>IF($Z236="","",IF($Z236="Excellent",'Settings'!$B$21,IF($Z236="Good",'Settings'!$B$22,0)))</f>
        <v/>
      </c>
      <c r="AB236" s="34">
        <f>IF(COUNTA($A236:$B236,$D236:$O236,$AC236:$AD236)=0,"",IF(OR($A236="",$B236=""),"Missing period/driver",IF($C236="Driver ID not found","Invalid driver ID",IF(COUNTIFS($A$5:$A$1000,$A236,$B$5:$B$1000,$B236)&gt;1,"Duplicate driver/period",IF(OR($E236&lt;=0,$F236&lt;=0,$G236&lt;=0,$I236&lt;=0),"Check required activity",IF($H236&gt;$G236,"On-time stops exceed total",IF($J236&gt;$I236,"Completed inspections exceed required",IF(OR($H236&lt;0,$J236&lt;0,$K236&lt;0,$L236&lt;0,$M236&lt;0,$N236&lt;0),"Negative count",IF($AC236="","Select review status",IF(AND($AC236="Coaching Scheduled",$AD236=""),"Add follow-up date","OK"))))))))))</f>
        <v/>
      </c>
      <c r="AC236" s="30" t="n"/>
      <c r="AD236" s="58" t="n"/>
    </row>
    <row r="237">
      <c r="A237" s="53" t="n"/>
      <c r="B237" s="26" t="n"/>
      <c r="C237" s="27">
        <f>IF(OR($A237="",$B237=""),"",IFERROR(VLOOKUP($B237,'Settings'!$D$4:$E$103,2,FALSE),"Driver ID not found"))</f>
        <v/>
      </c>
      <c r="D237" s="26" t="n"/>
      <c r="E237" s="28" t="n"/>
      <c r="F237" s="54" t="n"/>
      <c r="G237" s="28" t="n"/>
      <c r="H237" s="28" t="n"/>
      <c r="I237" s="28" t="n"/>
      <c r="J237" s="28" t="n"/>
      <c r="K237" s="28" t="n"/>
      <c r="L237" s="28" t="n"/>
      <c r="M237" s="28" t="n"/>
      <c r="N237" s="28" t="n"/>
      <c r="O237" s="30" t="n"/>
      <c r="P237" s="55">
        <f>IF(OR($A237="",$B237=""),"",IFERROR($E237/$F237,0))</f>
        <v/>
      </c>
      <c r="Q237" s="56">
        <f>IF(OR($A237="",$B237=""),"",IFERROR($H237/$G237,0))</f>
        <v/>
      </c>
      <c r="R237" s="56">
        <f>IF(OR($A237="",$B237=""),"",IFERROR($J237/$I237,0))</f>
        <v/>
      </c>
      <c r="S237" s="55">
        <f>IF(OR($A237="",$B237=""),"",IFERROR(($K237+$L237)/$E237*1000,0))</f>
        <v/>
      </c>
      <c r="T237" s="55">
        <f>IF(OR($A237="",$B237=""),"",MAX(0,MIN(100,100-($S237*'Settings'!$B$13)-($M237*'Settings'!$B$14))))</f>
        <v/>
      </c>
      <c r="U237" s="55">
        <f>IF(OR($A237="",$B237=""),"",MAX(0,MIN(100,IFERROR($Q237/'Settings'!$B$10*100,0))))</f>
        <v/>
      </c>
      <c r="V237" s="55">
        <f>IF(OR($A237="",$B237=""),"",MAX(0,MIN(100,IFERROR($P237/'Settings'!$B$11*100,0))))</f>
        <v/>
      </c>
      <c r="W237" s="55">
        <f>IF(OR($A237="",$B237=""),"",MAX(0,MIN(100,IFERROR($R237/'Settings'!$B$12*100,0))))</f>
        <v/>
      </c>
      <c r="X237" s="55">
        <f>IF(OR($A237="",$B237=""),"",MAX(0,MIN(100,100-($N237*'Settings'!$B$15))))</f>
        <v/>
      </c>
      <c r="Y237" s="55">
        <f>IF(OR($A237="",$B237=""),"",($T237*'Settings'!$B$4)+($U237*'Settings'!$B$5)+($V237*'Settings'!$B$6)+($W237*'Settings'!$B$7)+($X237*'Settings'!$B$8))</f>
        <v/>
      </c>
      <c r="Z237" s="19">
        <f>IF($Y237="","",IF($Y237&gt;='Settings'!$B$17,"Excellent",IF($Y237&gt;='Settings'!$B$18,"Good",IF($Y237&gt;='Settings'!$B$19,"Needs Improvement","Poor"))))</f>
        <v/>
      </c>
      <c r="AA237" s="57">
        <f>IF($Z237="","",IF($Z237="Excellent",'Settings'!$B$21,IF($Z237="Good",'Settings'!$B$22,0)))</f>
        <v/>
      </c>
      <c r="AB237" s="34">
        <f>IF(COUNTA($A237:$B237,$D237:$O237,$AC237:$AD237)=0,"",IF(OR($A237="",$B237=""),"Missing period/driver",IF($C237="Driver ID not found","Invalid driver ID",IF(COUNTIFS($A$5:$A$1000,$A237,$B$5:$B$1000,$B237)&gt;1,"Duplicate driver/period",IF(OR($E237&lt;=0,$F237&lt;=0,$G237&lt;=0,$I237&lt;=0),"Check required activity",IF($H237&gt;$G237,"On-time stops exceed total",IF($J237&gt;$I237,"Completed inspections exceed required",IF(OR($H237&lt;0,$J237&lt;0,$K237&lt;0,$L237&lt;0,$M237&lt;0,$N237&lt;0),"Negative count",IF($AC237="","Select review status",IF(AND($AC237="Coaching Scheduled",$AD237=""),"Add follow-up date","OK"))))))))))</f>
        <v/>
      </c>
      <c r="AC237" s="30" t="n"/>
      <c r="AD237" s="58" t="n"/>
    </row>
    <row r="238">
      <c r="A238" s="53" t="n"/>
      <c r="B238" s="26" t="n"/>
      <c r="C238" s="27">
        <f>IF(OR($A238="",$B238=""),"",IFERROR(VLOOKUP($B238,'Settings'!$D$4:$E$103,2,FALSE),"Driver ID not found"))</f>
        <v/>
      </c>
      <c r="D238" s="26" t="n"/>
      <c r="E238" s="28" t="n"/>
      <c r="F238" s="54" t="n"/>
      <c r="G238" s="28" t="n"/>
      <c r="H238" s="28" t="n"/>
      <c r="I238" s="28" t="n"/>
      <c r="J238" s="28" t="n"/>
      <c r="K238" s="28" t="n"/>
      <c r="L238" s="28" t="n"/>
      <c r="M238" s="28" t="n"/>
      <c r="N238" s="28" t="n"/>
      <c r="O238" s="30" t="n"/>
      <c r="P238" s="55">
        <f>IF(OR($A238="",$B238=""),"",IFERROR($E238/$F238,0))</f>
        <v/>
      </c>
      <c r="Q238" s="56">
        <f>IF(OR($A238="",$B238=""),"",IFERROR($H238/$G238,0))</f>
        <v/>
      </c>
      <c r="R238" s="56">
        <f>IF(OR($A238="",$B238=""),"",IFERROR($J238/$I238,0))</f>
        <v/>
      </c>
      <c r="S238" s="55">
        <f>IF(OR($A238="",$B238=""),"",IFERROR(($K238+$L238)/$E238*1000,0))</f>
        <v/>
      </c>
      <c r="T238" s="55">
        <f>IF(OR($A238="",$B238=""),"",MAX(0,MIN(100,100-($S238*'Settings'!$B$13)-($M238*'Settings'!$B$14))))</f>
        <v/>
      </c>
      <c r="U238" s="55">
        <f>IF(OR($A238="",$B238=""),"",MAX(0,MIN(100,IFERROR($Q238/'Settings'!$B$10*100,0))))</f>
        <v/>
      </c>
      <c r="V238" s="55">
        <f>IF(OR($A238="",$B238=""),"",MAX(0,MIN(100,IFERROR($P238/'Settings'!$B$11*100,0))))</f>
        <v/>
      </c>
      <c r="W238" s="55">
        <f>IF(OR($A238="",$B238=""),"",MAX(0,MIN(100,IFERROR($R238/'Settings'!$B$12*100,0))))</f>
        <v/>
      </c>
      <c r="X238" s="55">
        <f>IF(OR($A238="",$B238=""),"",MAX(0,MIN(100,100-($N238*'Settings'!$B$15))))</f>
        <v/>
      </c>
      <c r="Y238" s="55">
        <f>IF(OR($A238="",$B238=""),"",($T238*'Settings'!$B$4)+($U238*'Settings'!$B$5)+($V238*'Settings'!$B$6)+($W238*'Settings'!$B$7)+($X238*'Settings'!$B$8))</f>
        <v/>
      </c>
      <c r="Z238" s="19">
        <f>IF($Y238="","",IF($Y238&gt;='Settings'!$B$17,"Excellent",IF($Y238&gt;='Settings'!$B$18,"Good",IF($Y238&gt;='Settings'!$B$19,"Needs Improvement","Poor"))))</f>
        <v/>
      </c>
      <c r="AA238" s="57">
        <f>IF($Z238="","",IF($Z238="Excellent",'Settings'!$B$21,IF($Z238="Good",'Settings'!$B$22,0)))</f>
        <v/>
      </c>
      <c r="AB238" s="34">
        <f>IF(COUNTA($A238:$B238,$D238:$O238,$AC238:$AD238)=0,"",IF(OR($A238="",$B238=""),"Missing period/driver",IF($C238="Driver ID not found","Invalid driver ID",IF(COUNTIFS($A$5:$A$1000,$A238,$B$5:$B$1000,$B238)&gt;1,"Duplicate driver/period",IF(OR($E238&lt;=0,$F238&lt;=0,$G238&lt;=0,$I238&lt;=0),"Check required activity",IF($H238&gt;$G238,"On-time stops exceed total",IF($J238&gt;$I238,"Completed inspections exceed required",IF(OR($H238&lt;0,$J238&lt;0,$K238&lt;0,$L238&lt;0,$M238&lt;0,$N238&lt;0),"Negative count",IF($AC238="","Select review status",IF(AND($AC238="Coaching Scheduled",$AD238=""),"Add follow-up date","OK"))))))))))</f>
        <v/>
      </c>
      <c r="AC238" s="30" t="n"/>
      <c r="AD238" s="58" t="n"/>
    </row>
    <row r="239">
      <c r="A239" s="53" t="n"/>
      <c r="B239" s="26" t="n"/>
      <c r="C239" s="27">
        <f>IF(OR($A239="",$B239=""),"",IFERROR(VLOOKUP($B239,'Settings'!$D$4:$E$103,2,FALSE),"Driver ID not found"))</f>
        <v/>
      </c>
      <c r="D239" s="26" t="n"/>
      <c r="E239" s="28" t="n"/>
      <c r="F239" s="54" t="n"/>
      <c r="G239" s="28" t="n"/>
      <c r="H239" s="28" t="n"/>
      <c r="I239" s="28" t="n"/>
      <c r="J239" s="28" t="n"/>
      <c r="K239" s="28" t="n"/>
      <c r="L239" s="28" t="n"/>
      <c r="M239" s="28" t="n"/>
      <c r="N239" s="28" t="n"/>
      <c r="O239" s="30" t="n"/>
      <c r="P239" s="55">
        <f>IF(OR($A239="",$B239=""),"",IFERROR($E239/$F239,0))</f>
        <v/>
      </c>
      <c r="Q239" s="56">
        <f>IF(OR($A239="",$B239=""),"",IFERROR($H239/$G239,0))</f>
        <v/>
      </c>
      <c r="R239" s="56">
        <f>IF(OR($A239="",$B239=""),"",IFERROR($J239/$I239,0))</f>
        <v/>
      </c>
      <c r="S239" s="55">
        <f>IF(OR($A239="",$B239=""),"",IFERROR(($K239+$L239)/$E239*1000,0))</f>
        <v/>
      </c>
      <c r="T239" s="55">
        <f>IF(OR($A239="",$B239=""),"",MAX(0,MIN(100,100-($S239*'Settings'!$B$13)-($M239*'Settings'!$B$14))))</f>
        <v/>
      </c>
      <c r="U239" s="55">
        <f>IF(OR($A239="",$B239=""),"",MAX(0,MIN(100,IFERROR($Q239/'Settings'!$B$10*100,0))))</f>
        <v/>
      </c>
      <c r="V239" s="55">
        <f>IF(OR($A239="",$B239=""),"",MAX(0,MIN(100,IFERROR($P239/'Settings'!$B$11*100,0))))</f>
        <v/>
      </c>
      <c r="W239" s="55">
        <f>IF(OR($A239="",$B239=""),"",MAX(0,MIN(100,IFERROR($R239/'Settings'!$B$12*100,0))))</f>
        <v/>
      </c>
      <c r="X239" s="55">
        <f>IF(OR($A239="",$B239=""),"",MAX(0,MIN(100,100-($N239*'Settings'!$B$15))))</f>
        <v/>
      </c>
      <c r="Y239" s="55">
        <f>IF(OR($A239="",$B239=""),"",($T239*'Settings'!$B$4)+($U239*'Settings'!$B$5)+($V239*'Settings'!$B$6)+($W239*'Settings'!$B$7)+($X239*'Settings'!$B$8))</f>
        <v/>
      </c>
      <c r="Z239" s="19">
        <f>IF($Y239="","",IF($Y239&gt;='Settings'!$B$17,"Excellent",IF($Y239&gt;='Settings'!$B$18,"Good",IF($Y239&gt;='Settings'!$B$19,"Needs Improvement","Poor"))))</f>
        <v/>
      </c>
      <c r="AA239" s="57">
        <f>IF($Z239="","",IF($Z239="Excellent",'Settings'!$B$21,IF($Z239="Good",'Settings'!$B$22,0)))</f>
        <v/>
      </c>
      <c r="AB239" s="34">
        <f>IF(COUNTA($A239:$B239,$D239:$O239,$AC239:$AD239)=0,"",IF(OR($A239="",$B239=""),"Missing period/driver",IF($C239="Driver ID not found","Invalid driver ID",IF(COUNTIFS($A$5:$A$1000,$A239,$B$5:$B$1000,$B239)&gt;1,"Duplicate driver/period",IF(OR($E239&lt;=0,$F239&lt;=0,$G239&lt;=0,$I239&lt;=0),"Check required activity",IF($H239&gt;$G239,"On-time stops exceed total",IF($J239&gt;$I239,"Completed inspections exceed required",IF(OR($H239&lt;0,$J239&lt;0,$K239&lt;0,$L239&lt;0,$M239&lt;0,$N239&lt;0),"Negative count",IF($AC239="","Select review status",IF(AND($AC239="Coaching Scheduled",$AD239=""),"Add follow-up date","OK"))))))))))</f>
        <v/>
      </c>
      <c r="AC239" s="30" t="n"/>
      <c r="AD239" s="58" t="n"/>
    </row>
    <row r="240">
      <c r="A240" s="53" t="n"/>
      <c r="B240" s="26" t="n"/>
      <c r="C240" s="27">
        <f>IF(OR($A240="",$B240=""),"",IFERROR(VLOOKUP($B240,'Settings'!$D$4:$E$103,2,FALSE),"Driver ID not found"))</f>
        <v/>
      </c>
      <c r="D240" s="26" t="n"/>
      <c r="E240" s="28" t="n"/>
      <c r="F240" s="54" t="n"/>
      <c r="G240" s="28" t="n"/>
      <c r="H240" s="28" t="n"/>
      <c r="I240" s="28" t="n"/>
      <c r="J240" s="28" t="n"/>
      <c r="K240" s="28" t="n"/>
      <c r="L240" s="28" t="n"/>
      <c r="M240" s="28" t="n"/>
      <c r="N240" s="28" t="n"/>
      <c r="O240" s="30" t="n"/>
      <c r="P240" s="55">
        <f>IF(OR($A240="",$B240=""),"",IFERROR($E240/$F240,0))</f>
        <v/>
      </c>
      <c r="Q240" s="56">
        <f>IF(OR($A240="",$B240=""),"",IFERROR($H240/$G240,0))</f>
        <v/>
      </c>
      <c r="R240" s="56">
        <f>IF(OR($A240="",$B240=""),"",IFERROR($J240/$I240,0))</f>
        <v/>
      </c>
      <c r="S240" s="55">
        <f>IF(OR($A240="",$B240=""),"",IFERROR(($K240+$L240)/$E240*1000,0))</f>
        <v/>
      </c>
      <c r="T240" s="55">
        <f>IF(OR($A240="",$B240=""),"",MAX(0,MIN(100,100-($S240*'Settings'!$B$13)-($M240*'Settings'!$B$14))))</f>
        <v/>
      </c>
      <c r="U240" s="55">
        <f>IF(OR($A240="",$B240=""),"",MAX(0,MIN(100,IFERROR($Q240/'Settings'!$B$10*100,0))))</f>
        <v/>
      </c>
      <c r="V240" s="55">
        <f>IF(OR($A240="",$B240=""),"",MAX(0,MIN(100,IFERROR($P240/'Settings'!$B$11*100,0))))</f>
        <v/>
      </c>
      <c r="W240" s="55">
        <f>IF(OR($A240="",$B240=""),"",MAX(0,MIN(100,IFERROR($R240/'Settings'!$B$12*100,0))))</f>
        <v/>
      </c>
      <c r="X240" s="55">
        <f>IF(OR($A240="",$B240=""),"",MAX(0,MIN(100,100-($N240*'Settings'!$B$15))))</f>
        <v/>
      </c>
      <c r="Y240" s="55">
        <f>IF(OR($A240="",$B240=""),"",($T240*'Settings'!$B$4)+($U240*'Settings'!$B$5)+($V240*'Settings'!$B$6)+($W240*'Settings'!$B$7)+($X240*'Settings'!$B$8))</f>
        <v/>
      </c>
      <c r="Z240" s="19">
        <f>IF($Y240="","",IF($Y240&gt;='Settings'!$B$17,"Excellent",IF($Y240&gt;='Settings'!$B$18,"Good",IF($Y240&gt;='Settings'!$B$19,"Needs Improvement","Poor"))))</f>
        <v/>
      </c>
      <c r="AA240" s="57">
        <f>IF($Z240="","",IF($Z240="Excellent",'Settings'!$B$21,IF($Z240="Good",'Settings'!$B$22,0)))</f>
        <v/>
      </c>
      <c r="AB240" s="34">
        <f>IF(COUNTA($A240:$B240,$D240:$O240,$AC240:$AD240)=0,"",IF(OR($A240="",$B240=""),"Missing period/driver",IF($C240="Driver ID not found","Invalid driver ID",IF(COUNTIFS($A$5:$A$1000,$A240,$B$5:$B$1000,$B240)&gt;1,"Duplicate driver/period",IF(OR($E240&lt;=0,$F240&lt;=0,$G240&lt;=0,$I240&lt;=0),"Check required activity",IF($H240&gt;$G240,"On-time stops exceed total",IF($J240&gt;$I240,"Completed inspections exceed required",IF(OR($H240&lt;0,$J240&lt;0,$K240&lt;0,$L240&lt;0,$M240&lt;0,$N240&lt;0),"Negative count",IF($AC240="","Select review status",IF(AND($AC240="Coaching Scheduled",$AD240=""),"Add follow-up date","OK"))))))))))</f>
        <v/>
      </c>
      <c r="AC240" s="30" t="n"/>
      <c r="AD240" s="58" t="n"/>
    </row>
    <row r="241">
      <c r="A241" s="53" t="n"/>
      <c r="B241" s="26" t="n"/>
      <c r="C241" s="27">
        <f>IF(OR($A241="",$B241=""),"",IFERROR(VLOOKUP($B241,'Settings'!$D$4:$E$103,2,FALSE),"Driver ID not found"))</f>
        <v/>
      </c>
      <c r="D241" s="26" t="n"/>
      <c r="E241" s="28" t="n"/>
      <c r="F241" s="54" t="n"/>
      <c r="G241" s="28" t="n"/>
      <c r="H241" s="28" t="n"/>
      <c r="I241" s="28" t="n"/>
      <c r="J241" s="28" t="n"/>
      <c r="K241" s="28" t="n"/>
      <c r="L241" s="28" t="n"/>
      <c r="M241" s="28" t="n"/>
      <c r="N241" s="28" t="n"/>
      <c r="O241" s="30" t="n"/>
      <c r="P241" s="55">
        <f>IF(OR($A241="",$B241=""),"",IFERROR($E241/$F241,0))</f>
        <v/>
      </c>
      <c r="Q241" s="56">
        <f>IF(OR($A241="",$B241=""),"",IFERROR($H241/$G241,0))</f>
        <v/>
      </c>
      <c r="R241" s="56">
        <f>IF(OR($A241="",$B241=""),"",IFERROR($J241/$I241,0))</f>
        <v/>
      </c>
      <c r="S241" s="55">
        <f>IF(OR($A241="",$B241=""),"",IFERROR(($K241+$L241)/$E241*1000,0))</f>
        <v/>
      </c>
      <c r="T241" s="55">
        <f>IF(OR($A241="",$B241=""),"",MAX(0,MIN(100,100-($S241*'Settings'!$B$13)-($M241*'Settings'!$B$14))))</f>
        <v/>
      </c>
      <c r="U241" s="55">
        <f>IF(OR($A241="",$B241=""),"",MAX(0,MIN(100,IFERROR($Q241/'Settings'!$B$10*100,0))))</f>
        <v/>
      </c>
      <c r="V241" s="55">
        <f>IF(OR($A241="",$B241=""),"",MAX(0,MIN(100,IFERROR($P241/'Settings'!$B$11*100,0))))</f>
        <v/>
      </c>
      <c r="W241" s="55">
        <f>IF(OR($A241="",$B241=""),"",MAX(0,MIN(100,IFERROR($R241/'Settings'!$B$12*100,0))))</f>
        <v/>
      </c>
      <c r="X241" s="55">
        <f>IF(OR($A241="",$B241=""),"",MAX(0,MIN(100,100-($N241*'Settings'!$B$15))))</f>
        <v/>
      </c>
      <c r="Y241" s="55">
        <f>IF(OR($A241="",$B241=""),"",($T241*'Settings'!$B$4)+($U241*'Settings'!$B$5)+($V241*'Settings'!$B$6)+($W241*'Settings'!$B$7)+($X241*'Settings'!$B$8))</f>
        <v/>
      </c>
      <c r="Z241" s="19">
        <f>IF($Y241="","",IF($Y241&gt;='Settings'!$B$17,"Excellent",IF($Y241&gt;='Settings'!$B$18,"Good",IF($Y241&gt;='Settings'!$B$19,"Needs Improvement","Poor"))))</f>
        <v/>
      </c>
      <c r="AA241" s="57">
        <f>IF($Z241="","",IF($Z241="Excellent",'Settings'!$B$21,IF($Z241="Good",'Settings'!$B$22,0)))</f>
        <v/>
      </c>
      <c r="AB241" s="34">
        <f>IF(COUNTA($A241:$B241,$D241:$O241,$AC241:$AD241)=0,"",IF(OR($A241="",$B241=""),"Missing period/driver",IF($C241="Driver ID not found","Invalid driver ID",IF(COUNTIFS($A$5:$A$1000,$A241,$B$5:$B$1000,$B241)&gt;1,"Duplicate driver/period",IF(OR($E241&lt;=0,$F241&lt;=0,$G241&lt;=0,$I241&lt;=0),"Check required activity",IF($H241&gt;$G241,"On-time stops exceed total",IF($J241&gt;$I241,"Completed inspections exceed required",IF(OR($H241&lt;0,$J241&lt;0,$K241&lt;0,$L241&lt;0,$M241&lt;0,$N241&lt;0),"Negative count",IF($AC241="","Select review status",IF(AND($AC241="Coaching Scheduled",$AD241=""),"Add follow-up date","OK"))))))))))</f>
        <v/>
      </c>
      <c r="AC241" s="30" t="n"/>
      <c r="AD241" s="58" t="n"/>
    </row>
    <row r="242">
      <c r="A242" s="53" t="n"/>
      <c r="B242" s="26" t="n"/>
      <c r="C242" s="27">
        <f>IF(OR($A242="",$B242=""),"",IFERROR(VLOOKUP($B242,'Settings'!$D$4:$E$103,2,FALSE),"Driver ID not found"))</f>
        <v/>
      </c>
      <c r="D242" s="26" t="n"/>
      <c r="E242" s="28" t="n"/>
      <c r="F242" s="54" t="n"/>
      <c r="G242" s="28" t="n"/>
      <c r="H242" s="28" t="n"/>
      <c r="I242" s="28" t="n"/>
      <c r="J242" s="28" t="n"/>
      <c r="K242" s="28" t="n"/>
      <c r="L242" s="28" t="n"/>
      <c r="M242" s="28" t="n"/>
      <c r="N242" s="28" t="n"/>
      <c r="O242" s="30" t="n"/>
      <c r="P242" s="55">
        <f>IF(OR($A242="",$B242=""),"",IFERROR($E242/$F242,0))</f>
        <v/>
      </c>
      <c r="Q242" s="56">
        <f>IF(OR($A242="",$B242=""),"",IFERROR($H242/$G242,0))</f>
        <v/>
      </c>
      <c r="R242" s="56">
        <f>IF(OR($A242="",$B242=""),"",IFERROR($J242/$I242,0))</f>
        <v/>
      </c>
      <c r="S242" s="55">
        <f>IF(OR($A242="",$B242=""),"",IFERROR(($K242+$L242)/$E242*1000,0))</f>
        <v/>
      </c>
      <c r="T242" s="55">
        <f>IF(OR($A242="",$B242=""),"",MAX(0,MIN(100,100-($S242*'Settings'!$B$13)-($M242*'Settings'!$B$14))))</f>
        <v/>
      </c>
      <c r="U242" s="55">
        <f>IF(OR($A242="",$B242=""),"",MAX(0,MIN(100,IFERROR($Q242/'Settings'!$B$10*100,0))))</f>
        <v/>
      </c>
      <c r="V242" s="55">
        <f>IF(OR($A242="",$B242=""),"",MAX(0,MIN(100,IFERROR($P242/'Settings'!$B$11*100,0))))</f>
        <v/>
      </c>
      <c r="W242" s="55">
        <f>IF(OR($A242="",$B242=""),"",MAX(0,MIN(100,IFERROR($R242/'Settings'!$B$12*100,0))))</f>
        <v/>
      </c>
      <c r="X242" s="55">
        <f>IF(OR($A242="",$B242=""),"",MAX(0,MIN(100,100-($N242*'Settings'!$B$15))))</f>
        <v/>
      </c>
      <c r="Y242" s="55">
        <f>IF(OR($A242="",$B242=""),"",($T242*'Settings'!$B$4)+($U242*'Settings'!$B$5)+($V242*'Settings'!$B$6)+($W242*'Settings'!$B$7)+($X242*'Settings'!$B$8))</f>
        <v/>
      </c>
      <c r="Z242" s="19">
        <f>IF($Y242="","",IF($Y242&gt;='Settings'!$B$17,"Excellent",IF($Y242&gt;='Settings'!$B$18,"Good",IF($Y242&gt;='Settings'!$B$19,"Needs Improvement","Poor"))))</f>
        <v/>
      </c>
      <c r="AA242" s="57">
        <f>IF($Z242="","",IF($Z242="Excellent",'Settings'!$B$21,IF($Z242="Good",'Settings'!$B$22,0)))</f>
        <v/>
      </c>
      <c r="AB242" s="34">
        <f>IF(COUNTA($A242:$B242,$D242:$O242,$AC242:$AD242)=0,"",IF(OR($A242="",$B242=""),"Missing period/driver",IF($C242="Driver ID not found","Invalid driver ID",IF(COUNTIFS($A$5:$A$1000,$A242,$B$5:$B$1000,$B242)&gt;1,"Duplicate driver/period",IF(OR($E242&lt;=0,$F242&lt;=0,$G242&lt;=0,$I242&lt;=0),"Check required activity",IF($H242&gt;$G242,"On-time stops exceed total",IF($J242&gt;$I242,"Completed inspections exceed required",IF(OR($H242&lt;0,$J242&lt;0,$K242&lt;0,$L242&lt;0,$M242&lt;0,$N242&lt;0),"Negative count",IF($AC242="","Select review status",IF(AND($AC242="Coaching Scheduled",$AD242=""),"Add follow-up date","OK"))))))))))</f>
        <v/>
      </c>
      <c r="AC242" s="30" t="n"/>
      <c r="AD242" s="58" t="n"/>
    </row>
    <row r="243">
      <c r="A243" s="53" t="n"/>
      <c r="B243" s="26" t="n"/>
      <c r="C243" s="27">
        <f>IF(OR($A243="",$B243=""),"",IFERROR(VLOOKUP($B243,'Settings'!$D$4:$E$103,2,FALSE),"Driver ID not found"))</f>
        <v/>
      </c>
      <c r="D243" s="26" t="n"/>
      <c r="E243" s="28" t="n"/>
      <c r="F243" s="54" t="n"/>
      <c r="G243" s="28" t="n"/>
      <c r="H243" s="28" t="n"/>
      <c r="I243" s="28" t="n"/>
      <c r="J243" s="28" t="n"/>
      <c r="K243" s="28" t="n"/>
      <c r="L243" s="28" t="n"/>
      <c r="M243" s="28" t="n"/>
      <c r="N243" s="28" t="n"/>
      <c r="O243" s="30" t="n"/>
      <c r="P243" s="55">
        <f>IF(OR($A243="",$B243=""),"",IFERROR($E243/$F243,0))</f>
        <v/>
      </c>
      <c r="Q243" s="56">
        <f>IF(OR($A243="",$B243=""),"",IFERROR($H243/$G243,0))</f>
        <v/>
      </c>
      <c r="R243" s="56">
        <f>IF(OR($A243="",$B243=""),"",IFERROR($J243/$I243,0))</f>
        <v/>
      </c>
      <c r="S243" s="55">
        <f>IF(OR($A243="",$B243=""),"",IFERROR(($K243+$L243)/$E243*1000,0))</f>
        <v/>
      </c>
      <c r="T243" s="55">
        <f>IF(OR($A243="",$B243=""),"",MAX(0,MIN(100,100-($S243*'Settings'!$B$13)-($M243*'Settings'!$B$14))))</f>
        <v/>
      </c>
      <c r="U243" s="55">
        <f>IF(OR($A243="",$B243=""),"",MAX(0,MIN(100,IFERROR($Q243/'Settings'!$B$10*100,0))))</f>
        <v/>
      </c>
      <c r="V243" s="55">
        <f>IF(OR($A243="",$B243=""),"",MAX(0,MIN(100,IFERROR($P243/'Settings'!$B$11*100,0))))</f>
        <v/>
      </c>
      <c r="W243" s="55">
        <f>IF(OR($A243="",$B243=""),"",MAX(0,MIN(100,IFERROR($R243/'Settings'!$B$12*100,0))))</f>
        <v/>
      </c>
      <c r="X243" s="55">
        <f>IF(OR($A243="",$B243=""),"",MAX(0,MIN(100,100-($N243*'Settings'!$B$15))))</f>
        <v/>
      </c>
      <c r="Y243" s="55">
        <f>IF(OR($A243="",$B243=""),"",($T243*'Settings'!$B$4)+($U243*'Settings'!$B$5)+($V243*'Settings'!$B$6)+($W243*'Settings'!$B$7)+($X243*'Settings'!$B$8))</f>
        <v/>
      </c>
      <c r="Z243" s="19">
        <f>IF($Y243="","",IF($Y243&gt;='Settings'!$B$17,"Excellent",IF($Y243&gt;='Settings'!$B$18,"Good",IF($Y243&gt;='Settings'!$B$19,"Needs Improvement","Poor"))))</f>
        <v/>
      </c>
      <c r="AA243" s="57">
        <f>IF($Z243="","",IF($Z243="Excellent",'Settings'!$B$21,IF($Z243="Good",'Settings'!$B$22,0)))</f>
        <v/>
      </c>
      <c r="AB243" s="34">
        <f>IF(COUNTA($A243:$B243,$D243:$O243,$AC243:$AD243)=0,"",IF(OR($A243="",$B243=""),"Missing period/driver",IF($C243="Driver ID not found","Invalid driver ID",IF(COUNTIFS($A$5:$A$1000,$A243,$B$5:$B$1000,$B243)&gt;1,"Duplicate driver/period",IF(OR($E243&lt;=0,$F243&lt;=0,$G243&lt;=0,$I243&lt;=0),"Check required activity",IF($H243&gt;$G243,"On-time stops exceed total",IF($J243&gt;$I243,"Completed inspections exceed required",IF(OR($H243&lt;0,$J243&lt;0,$K243&lt;0,$L243&lt;0,$M243&lt;0,$N243&lt;0),"Negative count",IF($AC243="","Select review status",IF(AND($AC243="Coaching Scheduled",$AD243=""),"Add follow-up date","OK"))))))))))</f>
        <v/>
      </c>
      <c r="AC243" s="30" t="n"/>
      <c r="AD243" s="58" t="n"/>
    </row>
    <row r="244">
      <c r="A244" s="53" t="n"/>
      <c r="B244" s="26" t="n"/>
      <c r="C244" s="27">
        <f>IF(OR($A244="",$B244=""),"",IFERROR(VLOOKUP($B244,'Settings'!$D$4:$E$103,2,FALSE),"Driver ID not found"))</f>
        <v/>
      </c>
      <c r="D244" s="26" t="n"/>
      <c r="E244" s="28" t="n"/>
      <c r="F244" s="54" t="n"/>
      <c r="G244" s="28" t="n"/>
      <c r="H244" s="28" t="n"/>
      <c r="I244" s="28" t="n"/>
      <c r="J244" s="28" t="n"/>
      <c r="K244" s="28" t="n"/>
      <c r="L244" s="28" t="n"/>
      <c r="M244" s="28" t="n"/>
      <c r="N244" s="28" t="n"/>
      <c r="O244" s="30" t="n"/>
      <c r="P244" s="55">
        <f>IF(OR($A244="",$B244=""),"",IFERROR($E244/$F244,0))</f>
        <v/>
      </c>
      <c r="Q244" s="56">
        <f>IF(OR($A244="",$B244=""),"",IFERROR($H244/$G244,0))</f>
        <v/>
      </c>
      <c r="R244" s="56">
        <f>IF(OR($A244="",$B244=""),"",IFERROR($J244/$I244,0))</f>
        <v/>
      </c>
      <c r="S244" s="55">
        <f>IF(OR($A244="",$B244=""),"",IFERROR(($K244+$L244)/$E244*1000,0))</f>
        <v/>
      </c>
      <c r="T244" s="55">
        <f>IF(OR($A244="",$B244=""),"",MAX(0,MIN(100,100-($S244*'Settings'!$B$13)-($M244*'Settings'!$B$14))))</f>
        <v/>
      </c>
      <c r="U244" s="55">
        <f>IF(OR($A244="",$B244=""),"",MAX(0,MIN(100,IFERROR($Q244/'Settings'!$B$10*100,0))))</f>
        <v/>
      </c>
      <c r="V244" s="55">
        <f>IF(OR($A244="",$B244=""),"",MAX(0,MIN(100,IFERROR($P244/'Settings'!$B$11*100,0))))</f>
        <v/>
      </c>
      <c r="W244" s="55">
        <f>IF(OR($A244="",$B244=""),"",MAX(0,MIN(100,IFERROR($R244/'Settings'!$B$12*100,0))))</f>
        <v/>
      </c>
      <c r="X244" s="55">
        <f>IF(OR($A244="",$B244=""),"",MAX(0,MIN(100,100-($N244*'Settings'!$B$15))))</f>
        <v/>
      </c>
      <c r="Y244" s="55">
        <f>IF(OR($A244="",$B244=""),"",($T244*'Settings'!$B$4)+($U244*'Settings'!$B$5)+($V244*'Settings'!$B$6)+($W244*'Settings'!$B$7)+($X244*'Settings'!$B$8))</f>
        <v/>
      </c>
      <c r="Z244" s="19">
        <f>IF($Y244="","",IF($Y244&gt;='Settings'!$B$17,"Excellent",IF($Y244&gt;='Settings'!$B$18,"Good",IF($Y244&gt;='Settings'!$B$19,"Needs Improvement","Poor"))))</f>
        <v/>
      </c>
      <c r="AA244" s="57">
        <f>IF($Z244="","",IF($Z244="Excellent",'Settings'!$B$21,IF($Z244="Good",'Settings'!$B$22,0)))</f>
        <v/>
      </c>
      <c r="AB244" s="34">
        <f>IF(COUNTA($A244:$B244,$D244:$O244,$AC244:$AD244)=0,"",IF(OR($A244="",$B244=""),"Missing period/driver",IF($C244="Driver ID not found","Invalid driver ID",IF(COUNTIFS($A$5:$A$1000,$A244,$B$5:$B$1000,$B244)&gt;1,"Duplicate driver/period",IF(OR($E244&lt;=0,$F244&lt;=0,$G244&lt;=0,$I244&lt;=0),"Check required activity",IF($H244&gt;$G244,"On-time stops exceed total",IF($J244&gt;$I244,"Completed inspections exceed required",IF(OR($H244&lt;0,$J244&lt;0,$K244&lt;0,$L244&lt;0,$M244&lt;0,$N244&lt;0),"Negative count",IF($AC244="","Select review status",IF(AND($AC244="Coaching Scheduled",$AD244=""),"Add follow-up date","OK"))))))))))</f>
        <v/>
      </c>
      <c r="AC244" s="30" t="n"/>
      <c r="AD244" s="58" t="n"/>
    </row>
    <row r="245">
      <c r="A245" s="53" t="n"/>
      <c r="B245" s="26" t="n"/>
      <c r="C245" s="27">
        <f>IF(OR($A245="",$B245=""),"",IFERROR(VLOOKUP($B245,'Settings'!$D$4:$E$103,2,FALSE),"Driver ID not found"))</f>
        <v/>
      </c>
      <c r="D245" s="26" t="n"/>
      <c r="E245" s="28" t="n"/>
      <c r="F245" s="54" t="n"/>
      <c r="G245" s="28" t="n"/>
      <c r="H245" s="28" t="n"/>
      <c r="I245" s="28" t="n"/>
      <c r="J245" s="28" t="n"/>
      <c r="K245" s="28" t="n"/>
      <c r="L245" s="28" t="n"/>
      <c r="M245" s="28" t="n"/>
      <c r="N245" s="28" t="n"/>
      <c r="O245" s="30" t="n"/>
      <c r="P245" s="55">
        <f>IF(OR($A245="",$B245=""),"",IFERROR($E245/$F245,0))</f>
        <v/>
      </c>
      <c r="Q245" s="56">
        <f>IF(OR($A245="",$B245=""),"",IFERROR($H245/$G245,0))</f>
        <v/>
      </c>
      <c r="R245" s="56">
        <f>IF(OR($A245="",$B245=""),"",IFERROR($J245/$I245,0))</f>
        <v/>
      </c>
      <c r="S245" s="55">
        <f>IF(OR($A245="",$B245=""),"",IFERROR(($K245+$L245)/$E245*1000,0))</f>
        <v/>
      </c>
      <c r="T245" s="55">
        <f>IF(OR($A245="",$B245=""),"",MAX(0,MIN(100,100-($S245*'Settings'!$B$13)-($M245*'Settings'!$B$14))))</f>
        <v/>
      </c>
      <c r="U245" s="55">
        <f>IF(OR($A245="",$B245=""),"",MAX(0,MIN(100,IFERROR($Q245/'Settings'!$B$10*100,0))))</f>
        <v/>
      </c>
      <c r="V245" s="55">
        <f>IF(OR($A245="",$B245=""),"",MAX(0,MIN(100,IFERROR($P245/'Settings'!$B$11*100,0))))</f>
        <v/>
      </c>
      <c r="W245" s="55">
        <f>IF(OR($A245="",$B245=""),"",MAX(0,MIN(100,IFERROR($R245/'Settings'!$B$12*100,0))))</f>
        <v/>
      </c>
      <c r="X245" s="55">
        <f>IF(OR($A245="",$B245=""),"",MAX(0,MIN(100,100-($N245*'Settings'!$B$15))))</f>
        <v/>
      </c>
      <c r="Y245" s="55">
        <f>IF(OR($A245="",$B245=""),"",($T245*'Settings'!$B$4)+($U245*'Settings'!$B$5)+($V245*'Settings'!$B$6)+($W245*'Settings'!$B$7)+($X245*'Settings'!$B$8))</f>
        <v/>
      </c>
      <c r="Z245" s="19">
        <f>IF($Y245="","",IF($Y245&gt;='Settings'!$B$17,"Excellent",IF($Y245&gt;='Settings'!$B$18,"Good",IF($Y245&gt;='Settings'!$B$19,"Needs Improvement","Poor"))))</f>
        <v/>
      </c>
      <c r="AA245" s="57">
        <f>IF($Z245="","",IF($Z245="Excellent",'Settings'!$B$21,IF($Z245="Good",'Settings'!$B$22,0)))</f>
        <v/>
      </c>
      <c r="AB245" s="34">
        <f>IF(COUNTA($A245:$B245,$D245:$O245,$AC245:$AD245)=0,"",IF(OR($A245="",$B245=""),"Missing period/driver",IF($C245="Driver ID not found","Invalid driver ID",IF(COUNTIFS($A$5:$A$1000,$A245,$B$5:$B$1000,$B245)&gt;1,"Duplicate driver/period",IF(OR($E245&lt;=0,$F245&lt;=0,$G245&lt;=0,$I245&lt;=0),"Check required activity",IF($H245&gt;$G245,"On-time stops exceed total",IF($J245&gt;$I245,"Completed inspections exceed required",IF(OR($H245&lt;0,$J245&lt;0,$K245&lt;0,$L245&lt;0,$M245&lt;0,$N245&lt;0),"Negative count",IF($AC245="","Select review status",IF(AND($AC245="Coaching Scheduled",$AD245=""),"Add follow-up date","OK"))))))))))</f>
        <v/>
      </c>
      <c r="AC245" s="30" t="n"/>
      <c r="AD245" s="58" t="n"/>
    </row>
    <row r="246">
      <c r="A246" s="53" t="n"/>
      <c r="B246" s="26" t="n"/>
      <c r="C246" s="27">
        <f>IF(OR($A246="",$B246=""),"",IFERROR(VLOOKUP($B246,'Settings'!$D$4:$E$103,2,FALSE),"Driver ID not found"))</f>
        <v/>
      </c>
      <c r="D246" s="26" t="n"/>
      <c r="E246" s="28" t="n"/>
      <c r="F246" s="54" t="n"/>
      <c r="G246" s="28" t="n"/>
      <c r="H246" s="28" t="n"/>
      <c r="I246" s="28" t="n"/>
      <c r="J246" s="28" t="n"/>
      <c r="K246" s="28" t="n"/>
      <c r="L246" s="28" t="n"/>
      <c r="M246" s="28" t="n"/>
      <c r="N246" s="28" t="n"/>
      <c r="O246" s="30" t="n"/>
      <c r="P246" s="55">
        <f>IF(OR($A246="",$B246=""),"",IFERROR($E246/$F246,0))</f>
        <v/>
      </c>
      <c r="Q246" s="56">
        <f>IF(OR($A246="",$B246=""),"",IFERROR($H246/$G246,0))</f>
        <v/>
      </c>
      <c r="R246" s="56">
        <f>IF(OR($A246="",$B246=""),"",IFERROR($J246/$I246,0))</f>
        <v/>
      </c>
      <c r="S246" s="55">
        <f>IF(OR($A246="",$B246=""),"",IFERROR(($K246+$L246)/$E246*1000,0))</f>
        <v/>
      </c>
      <c r="T246" s="55">
        <f>IF(OR($A246="",$B246=""),"",MAX(0,MIN(100,100-($S246*'Settings'!$B$13)-($M246*'Settings'!$B$14))))</f>
        <v/>
      </c>
      <c r="U246" s="55">
        <f>IF(OR($A246="",$B246=""),"",MAX(0,MIN(100,IFERROR($Q246/'Settings'!$B$10*100,0))))</f>
        <v/>
      </c>
      <c r="V246" s="55">
        <f>IF(OR($A246="",$B246=""),"",MAX(0,MIN(100,IFERROR($P246/'Settings'!$B$11*100,0))))</f>
        <v/>
      </c>
      <c r="W246" s="55">
        <f>IF(OR($A246="",$B246=""),"",MAX(0,MIN(100,IFERROR($R246/'Settings'!$B$12*100,0))))</f>
        <v/>
      </c>
      <c r="X246" s="55">
        <f>IF(OR($A246="",$B246=""),"",MAX(0,MIN(100,100-($N246*'Settings'!$B$15))))</f>
        <v/>
      </c>
      <c r="Y246" s="55">
        <f>IF(OR($A246="",$B246=""),"",($T246*'Settings'!$B$4)+($U246*'Settings'!$B$5)+($V246*'Settings'!$B$6)+($W246*'Settings'!$B$7)+($X246*'Settings'!$B$8))</f>
        <v/>
      </c>
      <c r="Z246" s="19">
        <f>IF($Y246="","",IF($Y246&gt;='Settings'!$B$17,"Excellent",IF($Y246&gt;='Settings'!$B$18,"Good",IF($Y246&gt;='Settings'!$B$19,"Needs Improvement","Poor"))))</f>
        <v/>
      </c>
      <c r="AA246" s="57">
        <f>IF($Z246="","",IF($Z246="Excellent",'Settings'!$B$21,IF($Z246="Good",'Settings'!$B$22,0)))</f>
        <v/>
      </c>
      <c r="AB246" s="34">
        <f>IF(COUNTA($A246:$B246,$D246:$O246,$AC246:$AD246)=0,"",IF(OR($A246="",$B246=""),"Missing period/driver",IF($C246="Driver ID not found","Invalid driver ID",IF(COUNTIFS($A$5:$A$1000,$A246,$B$5:$B$1000,$B246)&gt;1,"Duplicate driver/period",IF(OR($E246&lt;=0,$F246&lt;=0,$G246&lt;=0,$I246&lt;=0),"Check required activity",IF($H246&gt;$G246,"On-time stops exceed total",IF($J246&gt;$I246,"Completed inspections exceed required",IF(OR($H246&lt;0,$J246&lt;0,$K246&lt;0,$L246&lt;0,$M246&lt;0,$N246&lt;0),"Negative count",IF($AC246="","Select review status",IF(AND($AC246="Coaching Scheduled",$AD246=""),"Add follow-up date","OK"))))))))))</f>
        <v/>
      </c>
      <c r="AC246" s="30" t="n"/>
      <c r="AD246" s="58" t="n"/>
    </row>
    <row r="247">
      <c r="A247" s="53" t="n"/>
      <c r="B247" s="26" t="n"/>
      <c r="C247" s="27">
        <f>IF(OR($A247="",$B247=""),"",IFERROR(VLOOKUP($B247,'Settings'!$D$4:$E$103,2,FALSE),"Driver ID not found"))</f>
        <v/>
      </c>
      <c r="D247" s="26" t="n"/>
      <c r="E247" s="28" t="n"/>
      <c r="F247" s="54" t="n"/>
      <c r="G247" s="28" t="n"/>
      <c r="H247" s="28" t="n"/>
      <c r="I247" s="28" t="n"/>
      <c r="J247" s="28" t="n"/>
      <c r="K247" s="28" t="n"/>
      <c r="L247" s="28" t="n"/>
      <c r="M247" s="28" t="n"/>
      <c r="N247" s="28" t="n"/>
      <c r="O247" s="30" t="n"/>
      <c r="P247" s="55">
        <f>IF(OR($A247="",$B247=""),"",IFERROR($E247/$F247,0))</f>
        <v/>
      </c>
      <c r="Q247" s="56">
        <f>IF(OR($A247="",$B247=""),"",IFERROR($H247/$G247,0))</f>
        <v/>
      </c>
      <c r="R247" s="56">
        <f>IF(OR($A247="",$B247=""),"",IFERROR($J247/$I247,0))</f>
        <v/>
      </c>
      <c r="S247" s="55">
        <f>IF(OR($A247="",$B247=""),"",IFERROR(($K247+$L247)/$E247*1000,0))</f>
        <v/>
      </c>
      <c r="T247" s="55">
        <f>IF(OR($A247="",$B247=""),"",MAX(0,MIN(100,100-($S247*'Settings'!$B$13)-($M247*'Settings'!$B$14))))</f>
        <v/>
      </c>
      <c r="U247" s="55">
        <f>IF(OR($A247="",$B247=""),"",MAX(0,MIN(100,IFERROR($Q247/'Settings'!$B$10*100,0))))</f>
        <v/>
      </c>
      <c r="V247" s="55">
        <f>IF(OR($A247="",$B247=""),"",MAX(0,MIN(100,IFERROR($P247/'Settings'!$B$11*100,0))))</f>
        <v/>
      </c>
      <c r="W247" s="55">
        <f>IF(OR($A247="",$B247=""),"",MAX(0,MIN(100,IFERROR($R247/'Settings'!$B$12*100,0))))</f>
        <v/>
      </c>
      <c r="X247" s="55">
        <f>IF(OR($A247="",$B247=""),"",MAX(0,MIN(100,100-($N247*'Settings'!$B$15))))</f>
        <v/>
      </c>
      <c r="Y247" s="55">
        <f>IF(OR($A247="",$B247=""),"",($T247*'Settings'!$B$4)+($U247*'Settings'!$B$5)+($V247*'Settings'!$B$6)+($W247*'Settings'!$B$7)+($X247*'Settings'!$B$8))</f>
        <v/>
      </c>
      <c r="Z247" s="19">
        <f>IF($Y247="","",IF($Y247&gt;='Settings'!$B$17,"Excellent",IF($Y247&gt;='Settings'!$B$18,"Good",IF($Y247&gt;='Settings'!$B$19,"Needs Improvement","Poor"))))</f>
        <v/>
      </c>
      <c r="AA247" s="57">
        <f>IF($Z247="","",IF($Z247="Excellent",'Settings'!$B$21,IF($Z247="Good",'Settings'!$B$22,0)))</f>
        <v/>
      </c>
      <c r="AB247" s="34">
        <f>IF(COUNTA($A247:$B247,$D247:$O247,$AC247:$AD247)=0,"",IF(OR($A247="",$B247=""),"Missing period/driver",IF($C247="Driver ID not found","Invalid driver ID",IF(COUNTIFS($A$5:$A$1000,$A247,$B$5:$B$1000,$B247)&gt;1,"Duplicate driver/period",IF(OR($E247&lt;=0,$F247&lt;=0,$G247&lt;=0,$I247&lt;=0),"Check required activity",IF($H247&gt;$G247,"On-time stops exceed total",IF($J247&gt;$I247,"Completed inspections exceed required",IF(OR($H247&lt;0,$J247&lt;0,$K247&lt;0,$L247&lt;0,$M247&lt;0,$N247&lt;0),"Negative count",IF($AC247="","Select review status",IF(AND($AC247="Coaching Scheduled",$AD247=""),"Add follow-up date","OK"))))))))))</f>
        <v/>
      </c>
      <c r="AC247" s="30" t="n"/>
      <c r="AD247" s="58" t="n"/>
    </row>
    <row r="248">
      <c r="A248" s="53" t="n"/>
      <c r="B248" s="26" t="n"/>
      <c r="C248" s="27">
        <f>IF(OR($A248="",$B248=""),"",IFERROR(VLOOKUP($B248,'Settings'!$D$4:$E$103,2,FALSE),"Driver ID not found"))</f>
        <v/>
      </c>
      <c r="D248" s="26" t="n"/>
      <c r="E248" s="28" t="n"/>
      <c r="F248" s="54" t="n"/>
      <c r="G248" s="28" t="n"/>
      <c r="H248" s="28" t="n"/>
      <c r="I248" s="28" t="n"/>
      <c r="J248" s="28" t="n"/>
      <c r="K248" s="28" t="n"/>
      <c r="L248" s="28" t="n"/>
      <c r="M248" s="28" t="n"/>
      <c r="N248" s="28" t="n"/>
      <c r="O248" s="30" t="n"/>
      <c r="P248" s="55">
        <f>IF(OR($A248="",$B248=""),"",IFERROR($E248/$F248,0))</f>
        <v/>
      </c>
      <c r="Q248" s="56">
        <f>IF(OR($A248="",$B248=""),"",IFERROR($H248/$G248,0))</f>
        <v/>
      </c>
      <c r="R248" s="56">
        <f>IF(OR($A248="",$B248=""),"",IFERROR($J248/$I248,0))</f>
        <v/>
      </c>
      <c r="S248" s="55">
        <f>IF(OR($A248="",$B248=""),"",IFERROR(($K248+$L248)/$E248*1000,0))</f>
        <v/>
      </c>
      <c r="T248" s="55">
        <f>IF(OR($A248="",$B248=""),"",MAX(0,MIN(100,100-($S248*'Settings'!$B$13)-($M248*'Settings'!$B$14))))</f>
        <v/>
      </c>
      <c r="U248" s="55">
        <f>IF(OR($A248="",$B248=""),"",MAX(0,MIN(100,IFERROR($Q248/'Settings'!$B$10*100,0))))</f>
        <v/>
      </c>
      <c r="V248" s="55">
        <f>IF(OR($A248="",$B248=""),"",MAX(0,MIN(100,IFERROR($P248/'Settings'!$B$11*100,0))))</f>
        <v/>
      </c>
      <c r="W248" s="55">
        <f>IF(OR($A248="",$B248=""),"",MAX(0,MIN(100,IFERROR($R248/'Settings'!$B$12*100,0))))</f>
        <v/>
      </c>
      <c r="X248" s="55">
        <f>IF(OR($A248="",$B248=""),"",MAX(0,MIN(100,100-($N248*'Settings'!$B$15))))</f>
        <v/>
      </c>
      <c r="Y248" s="55">
        <f>IF(OR($A248="",$B248=""),"",($T248*'Settings'!$B$4)+($U248*'Settings'!$B$5)+($V248*'Settings'!$B$6)+($W248*'Settings'!$B$7)+($X248*'Settings'!$B$8))</f>
        <v/>
      </c>
      <c r="Z248" s="19">
        <f>IF($Y248="","",IF($Y248&gt;='Settings'!$B$17,"Excellent",IF($Y248&gt;='Settings'!$B$18,"Good",IF($Y248&gt;='Settings'!$B$19,"Needs Improvement","Poor"))))</f>
        <v/>
      </c>
      <c r="AA248" s="57">
        <f>IF($Z248="","",IF($Z248="Excellent",'Settings'!$B$21,IF($Z248="Good",'Settings'!$B$22,0)))</f>
        <v/>
      </c>
      <c r="AB248" s="34">
        <f>IF(COUNTA($A248:$B248,$D248:$O248,$AC248:$AD248)=0,"",IF(OR($A248="",$B248=""),"Missing period/driver",IF($C248="Driver ID not found","Invalid driver ID",IF(COUNTIFS($A$5:$A$1000,$A248,$B$5:$B$1000,$B248)&gt;1,"Duplicate driver/period",IF(OR($E248&lt;=0,$F248&lt;=0,$G248&lt;=0,$I248&lt;=0),"Check required activity",IF($H248&gt;$G248,"On-time stops exceed total",IF($J248&gt;$I248,"Completed inspections exceed required",IF(OR($H248&lt;0,$J248&lt;0,$K248&lt;0,$L248&lt;0,$M248&lt;0,$N248&lt;0),"Negative count",IF($AC248="","Select review status",IF(AND($AC248="Coaching Scheduled",$AD248=""),"Add follow-up date","OK"))))))))))</f>
        <v/>
      </c>
      <c r="AC248" s="30" t="n"/>
      <c r="AD248" s="58" t="n"/>
    </row>
    <row r="249">
      <c r="A249" s="53" t="n"/>
      <c r="B249" s="26" t="n"/>
      <c r="C249" s="27">
        <f>IF(OR($A249="",$B249=""),"",IFERROR(VLOOKUP($B249,'Settings'!$D$4:$E$103,2,FALSE),"Driver ID not found"))</f>
        <v/>
      </c>
      <c r="D249" s="26" t="n"/>
      <c r="E249" s="28" t="n"/>
      <c r="F249" s="54" t="n"/>
      <c r="G249" s="28" t="n"/>
      <c r="H249" s="28" t="n"/>
      <c r="I249" s="28" t="n"/>
      <c r="J249" s="28" t="n"/>
      <c r="K249" s="28" t="n"/>
      <c r="L249" s="28" t="n"/>
      <c r="M249" s="28" t="n"/>
      <c r="N249" s="28" t="n"/>
      <c r="O249" s="30" t="n"/>
      <c r="P249" s="55">
        <f>IF(OR($A249="",$B249=""),"",IFERROR($E249/$F249,0))</f>
        <v/>
      </c>
      <c r="Q249" s="56">
        <f>IF(OR($A249="",$B249=""),"",IFERROR($H249/$G249,0))</f>
        <v/>
      </c>
      <c r="R249" s="56">
        <f>IF(OR($A249="",$B249=""),"",IFERROR($J249/$I249,0))</f>
        <v/>
      </c>
      <c r="S249" s="55">
        <f>IF(OR($A249="",$B249=""),"",IFERROR(($K249+$L249)/$E249*1000,0))</f>
        <v/>
      </c>
      <c r="T249" s="55">
        <f>IF(OR($A249="",$B249=""),"",MAX(0,MIN(100,100-($S249*'Settings'!$B$13)-($M249*'Settings'!$B$14))))</f>
        <v/>
      </c>
      <c r="U249" s="55">
        <f>IF(OR($A249="",$B249=""),"",MAX(0,MIN(100,IFERROR($Q249/'Settings'!$B$10*100,0))))</f>
        <v/>
      </c>
      <c r="V249" s="55">
        <f>IF(OR($A249="",$B249=""),"",MAX(0,MIN(100,IFERROR($P249/'Settings'!$B$11*100,0))))</f>
        <v/>
      </c>
      <c r="W249" s="55">
        <f>IF(OR($A249="",$B249=""),"",MAX(0,MIN(100,IFERROR($R249/'Settings'!$B$12*100,0))))</f>
        <v/>
      </c>
      <c r="X249" s="55">
        <f>IF(OR($A249="",$B249=""),"",MAX(0,MIN(100,100-($N249*'Settings'!$B$15))))</f>
        <v/>
      </c>
      <c r="Y249" s="55">
        <f>IF(OR($A249="",$B249=""),"",($T249*'Settings'!$B$4)+($U249*'Settings'!$B$5)+($V249*'Settings'!$B$6)+($W249*'Settings'!$B$7)+($X249*'Settings'!$B$8))</f>
        <v/>
      </c>
      <c r="Z249" s="19">
        <f>IF($Y249="","",IF($Y249&gt;='Settings'!$B$17,"Excellent",IF($Y249&gt;='Settings'!$B$18,"Good",IF($Y249&gt;='Settings'!$B$19,"Needs Improvement","Poor"))))</f>
        <v/>
      </c>
      <c r="AA249" s="57">
        <f>IF($Z249="","",IF($Z249="Excellent",'Settings'!$B$21,IF($Z249="Good",'Settings'!$B$22,0)))</f>
        <v/>
      </c>
      <c r="AB249" s="34">
        <f>IF(COUNTA($A249:$B249,$D249:$O249,$AC249:$AD249)=0,"",IF(OR($A249="",$B249=""),"Missing period/driver",IF($C249="Driver ID not found","Invalid driver ID",IF(COUNTIFS($A$5:$A$1000,$A249,$B$5:$B$1000,$B249)&gt;1,"Duplicate driver/period",IF(OR($E249&lt;=0,$F249&lt;=0,$G249&lt;=0,$I249&lt;=0),"Check required activity",IF($H249&gt;$G249,"On-time stops exceed total",IF($J249&gt;$I249,"Completed inspections exceed required",IF(OR($H249&lt;0,$J249&lt;0,$K249&lt;0,$L249&lt;0,$M249&lt;0,$N249&lt;0),"Negative count",IF($AC249="","Select review status",IF(AND($AC249="Coaching Scheduled",$AD249=""),"Add follow-up date","OK"))))))))))</f>
        <v/>
      </c>
      <c r="AC249" s="30" t="n"/>
      <c r="AD249" s="58" t="n"/>
    </row>
    <row r="250">
      <c r="A250" s="53" t="n"/>
      <c r="B250" s="26" t="n"/>
      <c r="C250" s="27">
        <f>IF(OR($A250="",$B250=""),"",IFERROR(VLOOKUP($B250,'Settings'!$D$4:$E$103,2,FALSE),"Driver ID not found"))</f>
        <v/>
      </c>
      <c r="D250" s="26" t="n"/>
      <c r="E250" s="28" t="n"/>
      <c r="F250" s="54" t="n"/>
      <c r="G250" s="28" t="n"/>
      <c r="H250" s="28" t="n"/>
      <c r="I250" s="28" t="n"/>
      <c r="J250" s="28" t="n"/>
      <c r="K250" s="28" t="n"/>
      <c r="L250" s="28" t="n"/>
      <c r="M250" s="28" t="n"/>
      <c r="N250" s="28" t="n"/>
      <c r="O250" s="30" t="n"/>
      <c r="P250" s="55">
        <f>IF(OR($A250="",$B250=""),"",IFERROR($E250/$F250,0))</f>
        <v/>
      </c>
      <c r="Q250" s="56">
        <f>IF(OR($A250="",$B250=""),"",IFERROR($H250/$G250,0))</f>
        <v/>
      </c>
      <c r="R250" s="56">
        <f>IF(OR($A250="",$B250=""),"",IFERROR($J250/$I250,0))</f>
        <v/>
      </c>
      <c r="S250" s="55">
        <f>IF(OR($A250="",$B250=""),"",IFERROR(($K250+$L250)/$E250*1000,0))</f>
        <v/>
      </c>
      <c r="T250" s="55">
        <f>IF(OR($A250="",$B250=""),"",MAX(0,MIN(100,100-($S250*'Settings'!$B$13)-($M250*'Settings'!$B$14))))</f>
        <v/>
      </c>
      <c r="U250" s="55">
        <f>IF(OR($A250="",$B250=""),"",MAX(0,MIN(100,IFERROR($Q250/'Settings'!$B$10*100,0))))</f>
        <v/>
      </c>
      <c r="V250" s="55">
        <f>IF(OR($A250="",$B250=""),"",MAX(0,MIN(100,IFERROR($P250/'Settings'!$B$11*100,0))))</f>
        <v/>
      </c>
      <c r="W250" s="55">
        <f>IF(OR($A250="",$B250=""),"",MAX(0,MIN(100,IFERROR($R250/'Settings'!$B$12*100,0))))</f>
        <v/>
      </c>
      <c r="X250" s="55">
        <f>IF(OR($A250="",$B250=""),"",MAX(0,MIN(100,100-($N250*'Settings'!$B$15))))</f>
        <v/>
      </c>
      <c r="Y250" s="55">
        <f>IF(OR($A250="",$B250=""),"",($T250*'Settings'!$B$4)+($U250*'Settings'!$B$5)+($V250*'Settings'!$B$6)+($W250*'Settings'!$B$7)+($X250*'Settings'!$B$8))</f>
        <v/>
      </c>
      <c r="Z250" s="19">
        <f>IF($Y250="","",IF($Y250&gt;='Settings'!$B$17,"Excellent",IF($Y250&gt;='Settings'!$B$18,"Good",IF($Y250&gt;='Settings'!$B$19,"Needs Improvement","Poor"))))</f>
        <v/>
      </c>
      <c r="AA250" s="57">
        <f>IF($Z250="","",IF($Z250="Excellent",'Settings'!$B$21,IF($Z250="Good",'Settings'!$B$22,0)))</f>
        <v/>
      </c>
      <c r="AB250" s="34">
        <f>IF(COUNTA($A250:$B250,$D250:$O250,$AC250:$AD250)=0,"",IF(OR($A250="",$B250=""),"Missing period/driver",IF($C250="Driver ID not found","Invalid driver ID",IF(COUNTIFS($A$5:$A$1000,$A250,$B$5:$B$1000,$B250)&gt;1,"Duplicate driver/period",IF(OR($E250&lt;=0,$F250&lt;=0,$G250&lt;=0,$I250&lt;=0),"Check required activity",IF($H250&gt;$G250,"On-time stops exceed total",IF($J250&gt;$I250,"Completed inspections exceed required",IF(OR($H250&lt;0,$J250&lt;0,$K250&lt;0,$L250&lt;0,$M250&lt;0,$N250&lt;0),"Negative count",IF($AC250="","Select review status",IF(AND($AC250="Coaching Scheduled",$AD250=""),"Add follow-up date","OK"))))))))))</f>
        <v/>
      </c>
      <c r="AC250" s="30" t="n"/>
      <c r="AD250" s="58" t="n"/>
    </row>
    <row r="251">
      <c r="A251" s="53" t="n"/>
      <c r="B251" s="26" t="n"/>
      <c r="C251" s="27">
        <f>IF(OR($A251="",$B251=""),"",IFERROR(VLOOKUP($B251,'Settings'!$D$4:$E$103,2,FALSE),"Driver ID not found"))</f>
        <v/>
      </c>
      <c r="D251" s="26" t="n"/>
      <c r="E251" s="28" t="n"/>
      <c r="F251" s="54" t="n"/>
      <c r="G251" s="28" t="n"/>
      <c r="H251" s="28" t="n"/>
      <c r="I251" s="28" t="n"/>
      <c r="J251" s="28" t="n"/>
      <c r="K251" s="28" t="n"/>
      <c r="L251" s="28" t="n"/>
      <c r="M251" s="28" t="n"/>
      <c r="N251" s="28" t="n"/>
      <c r="O251" s="30" t="n"/>
      <c r="P251" s="55">
        <f>IF(OR($A251="",$B251=""),"",IFERROR($E251/$F251,0))</f>
        <v/>
      </c>
      <c r="Q251" s="56">
        <f>IF(OR($A251="",$B251=""),"",IFERROR($H251/$G251,0))</f>
        <v/>
      </c>
      <c r="R251" s="56">
        <f>IF(OR($A251="",$B251=""),"",IFERROR($J251/$I251,0))</f>
        <v/>
      </c>
      <c r="S251" s="55">
        <f>IF(OR($A251="",$B251=""),"",IFERROR(($K251+$L251)/$E251*1000,0))</f>
        <v/>
      </c>
      <c r="T251" s="55">
        <f>IF(OR($A251="",$B251=""),"",MAX(0,MIN(100,100-($S251*'Settings'!$B$13)-($M251*'Settings'!$B$14))))</f>
        <v/>
      </c>
      <c r="U251" s="55">
        <f>IF(OR($A251="",$B251=""),"",MAX(0,MIN(100,IFERROR($Q251/'Settings'!$B$10*100,0))))</f>
        <v/>
      </c>
      <c r="V251" s="55">
        <f>IF(OR($A251="",$B251=""),"",MAX(0,MIN(100,IFERROR($P251/'Settings'!$B$11*100,0))))</f>
        <v/>
      </c>
      <c r="W251" s="55">
        <f>IF(OR($A251="",$B251=""),"",MAX(0,MIN(100,IFERROR($R251/'Settings'!$B$12*100,0))))</f>
        <v/>
      </c>
      <c r="X251" s="55">
        <f>IF(OR($A251="",$B251=""),"",MAX(0,MIN(100,100-($N251*'Settings'!$B$15))))</f>
        <v/>
      </c>
      <c r="Y251" s="55">
        <f>IF(OR($A251="",$B251=""),"",($T251*'Settings'!$B$4)+($U251*'Settings'!$B$5)+($V251*'Settings'!$B$6)+($W251*'Settings'!$B$7)+($X251*'Settings'!$B$8))</f>
        <v/>
      </c>
      <c r="Z251" s="19">
        <f>IF($Y251="","",IF($Y251&gt;='Settings'!$B$17,"Excellent",IF($Y251&gt;='Settings'!$B$18,"Good",IF($Y251&gt;='Settings'!$B$19,"Needs Improvement","Poor"))))</f>
        <v/>
      </c>
      <c r="AA251" s="57">
        <f>IF($Z251="","",IF($Z251="Excellent",'Settings'!$B$21,IF($Z251="Good",'Settings'!$B$22,0)))</f>
        <v/>
      </c>
      <c r="AB251" s="34">
        <f>IF(COUNTA($A251:$B251,$D251:$O251,$AC251:$AD251)=0,"",IF(OR($A251="",$B251=""),"Missing period/driver",IF($C251="Driver ID not found","Invalid driver ID",IF(COUNTIFS($A$5:$A$1000,$A251,$B$5:$B$1000,$B251)&gt;1,"Duplicate driver/period",IF(OR($E251&lt;=0,$F251&lt;=0,$G251&lt;=0,$I251&lt;=0),"Check required activity",IF($H251&gt;$G251,"On-time stops exceed total",IF($J251&gt;$I251,"Completed inspections exceed required",IF(OR($H251&lt;0,$J251&lt;0,$K251&lt;0,$L251&lt;0,$M251&lt;0,$N251&lt;0),"Negative count",IF($AC251="","Select review status",IF(AND($AC251="Coaching Scheduled",$AD251=""),"Add follow-up date","OK"))))))))))</f>
        <v/>
      </c>
      <c r="AC251" s="30" t="n"/>
      <c r="AD251" s="58" t="n"/>
    </row>
    <row r="252">
      <c r="A252" s="53" t="n"/>
      <c r="B252" s="26" t="n"/>
      <c r="C252" s="27">
        <f>IF(OR($A252="",$B252=""),"",IFERROR(VLOOKUP($B252,'Settings'!$D$4:$E$103,2,FALSE),"Driver ID not found"))</f>
        <v/>
      </c>
      <c r="D252" s="26" t="n"/>
      <c r="E252" s="28" t="n"/>
      <c r="F252" s="54" t="n"/>
      <c r="G252" s="28" t="n"/>
      <c r="H252" s="28" t="n"/>
      <c r="I252" s="28" t="n"/>
      <c r="J252" s="28" t="n"/>
      <c r="K252" s="28" t="n"/>
      <c r="L252" s="28" t="n"/>
      <c r="M252" s="28" t="n"/>
      <c r="N252" s="28" t="n"/>
      <c r="O252" s="30" t="n"/>
      <c r="P252" s="55">
        <f>IF(OR($A252="",$B252=""),"",IFERROR($E252/$F252,0))</f>
        <v/>
      </c>
      <c r="Q252" s="56">
        <f>IF(OR($A252="",$B252=""),"",IFERROR($H252/$G252,0))</f>
        <v/>
      </c>
      <c r="R252" s="56">
        <f>IF(OR($A252="",$B252=""),"",IFERROR($J252/$I252,0))</f>
        <v/>
      </c>
      <c r="S252" s="55">
        <f>IF(OR($A252="",$B252=""),"",IFERROR(($K252+$L252)/$E252*1000,0))</f>
        <v/>
      </c>
      <c r="T252" s="55">
        <f>IF(OR($A252="",$B252=""),"",MAX(0,MIN(100,100-($S252*'Settings'!$B$13)-($M252*'Settings'!$B$14))))</f>
        <v/>
      </c>
      <c r="U252" s="55">
        <f>IF(OR($A252="",$B252=""),"",MAX(0,MIN(100,IFERROR($Q252/'Settings'!$B$10*100,0))))</f>
        <v/>
      </c>
      <c r="V252" s="55">
        <f>IF(OR($A252="",$B252=""),"",MAX(0,MIN(100,IFERROR($P252/'Settings'!$B$11*100,0))))</f>
        <v/>
      </c>
      <c r="W252" s="55">
        <f>IF(OR($A252="",$B252=""),"",MAX(0,MIN(100,IFERROR($R252/'Settings'!$B$12*100,0))))</f>
        <v/>
      </c>
      <c r="X252" s="55">
        <f>IF(OR($A252="",$B252=""),"",MAX(0,MIN(100,100-($N252*'Settings'!$B$15))))</f>
        <v/>
      </c>
      <c r="Y252" s="55">
        <f>IF(OR($A252="",$B252=""),"",($T252*'Settings'!$B$4)+($U252*'Settings'!$B$5)+($V252*'Settings'!$B$6)+($W252*'Settings'!$B$7)+($X252*'Settings'!$B$8))</f>
        <v/>
      </c>
      <c r="Z252" s="19">
        <f>IF($Y252="","",IF($Y252&gt;='Settings'!$B$17,"Excellent",IF($Y252&gt;='Settings'!$B$18,"Good",IF($Y252&gt;='Settings'!$B$19,"Needs Improvement","Poor"))))</f>
        <v/>
      </c>
      <c r="AA252" s="57">
        <f>IF($Z252="","",IF($Z252="Excellent",'Settings'!$B$21,IF($Z252="Good",'Settings'!$B$22,0)))</f>
        <v/>
      </c>
      <c r="AB252" s="34">
        <f>IF(COUNTA($A252:$B252,$D252:$O252,$AC252:$AD252)=0,"",IF(OR($A252="",$B252=""),"Missing period/driver",IF($C252="Driver ID not found","Invalid driver ID",IF(COUNTIFS($A$5:$A$1000,$A252,$B$5:$B$1000,$B252)&gt;1,"Duplicate driver/period",IF(OR($E252&lt;=0,$F252&lt;=0,$G252&lt;=0,$I252&lt;=0),"Check required activity",IF($H252&gt;$G252,"On-time stops exceed total",IF($J252&gt;$I252,"Completed inspections exceed required",IF(OR($H252&lt;0,$J252&lt;0,$K252&lt;0,$L252&lt;0,$M252&lt;0,$N252&lt;0),"Negative count",IF($AC252="","Select review status",IF(AND($AC252="Coaching Scheduled",$AD252=""),"Add follow-up date","OK"))))))))))</f>
        <v/>
      </c>
      <c r="AC252" s="30" t="n"/>
      <c r="AD252" s="58" t="n"/>
    </row>
    <row r="253">
      <c r="A253" s="53" t="n"/>
      <c r="B253" s="26" t="n"/>
      <c r="C253" s="27">
        <f>IF(OR($A253="",$B253=""),"",IFERROR(VLOOKUP($B253,'Settings'!$D$4:$E$103,2,FALSE),"Driver ID not found"))</f>
        <v/>
      </c>
      <c r="D253" s="26" t="n"/>
      <c r="E253" s="28" t="n"/>
      <c r="F253" s="54" t="n"/>
      <c r="G253" s="28" t="n"/>
      <c r="H253" s="28" t="n"/>
      <c r="I253" s="28" t="n"/>
      <c r="J253" s="28" t="n"/>
      <c r="K253" s="28" t="n"/>
      <c r="L253" s="28" t="n"/>
      <c r="M253" s="28" t="n"/>
      <c r="N253" s="28" t="n"/>
      <c r="O253" s="30" t="n"/>
      <c r="P253" s="55">
        <f>IF(OR($A253="",$B253=""),"",IFERROR($E253/$F253,0))</f>
        <v/>
      </c>
      <c r="Q253" s="56">
        <f>IF(OR($A253="",$B253=""),"",IFERROR($H253/$G253,0))</f>
        <v/>
      </c>
      <c r="R253" s="56">
        <f>IF(OR($A253="",$B253=""),"",IFERROR($J253/$I253,0))</f>
        <v/>
      </c>
      <c r="S253" s="55">
        <f>IF(OR($A253="",$B253=""),"",IFERROR(($K253+$L253)/$E253*1000,0))</f>
        <v/>
      </c>
      <c r="T253" s="55">
        <f>IF(OR($A253="",$B253=""),"",MAX(0,MIN(100,100-($S253*'Settings'!$B$13)-($M253*'Settings'!$B$14))))</f>
        <v/>
      </c>
      <c r="U253" s="55">
        <f>IF(OR($A253="",$B253=""),"",MAX(0,MIN(100,IFERROR($Q253/'Settings'!$B$10*100,0))))</f>
        <v/>
      </c>
      <c r="V253" s="55">
        <f>IF(OR($A253="",$B253=""),"",MAX(0,MIN(100,IFERROR($P253/'Settings'!$B$11*100,0))))</f>
        <v/>
      </c>
      <c r="W253" s="55">
        <f>IF(OR($A253="",$B253=""),"",MAX(0,MIN(100,IFERROR($R253/'Settings'!$B$12*100,0))))</f>
        <v/>
      </c>
      <c r="X253" s="55">
        <f>IF(OR($A253="",$B253=""),"",MAX(0,MIN(100,100-($N253*'Settings'!$B$15))))</f>
        <v/>
      </c>
      <c r="Y253" s="55">
        <f>IF(OR($A253="",$B253=""),"",($T253*'Settings'!$B$4)+($U253*'Settings'!$B$5)+($V253*'Settings'!$B$6)+($W253*'Settings'!$B$7)+($X253*'Settings'!$B$8))</f>
        <v/>
      </c>
      <c r="Z253" s="19">
        <f>IF($Y253="","",IF($Y253&gt;='Settings'!$B$17,"Excellent",IF($Y253&gt;='Settings'!$B$18,"Good",IF($Y253&gt;='Settings'!$B$19,"Needs Improvement","Poor"))))</f>
        <v/>
      </c>
      <c r="AA253" s="57">
        <f>IF($Z253="","",IF($Z253="Excellent",'Settings'!$B$21,IF($Z253="Good",'Settings'!$B$22,0)))</f>
        <v/>
      </c>
      <c r="AB253" s="34">
        <f>IF(COUNTA($A253:$B253,$D253:$O253,$AC253:$AD253)=0,"",IF(OR($A253="",$B253=""),"Missing period/driver",IF($C253="Driver ID not found","Invalid driver ID",IF(COUNTIFS($A$5:$A$1000,$A253,$B$5:$B$1000,$B253)&gt;1,"Duplicate driver/period",IF(OR($E253&lt;=0,$F253&lt;=0,$G253&lt;=0,$I253&lt;=0),"Check required activity",IF($H253&gt;$G253,"On-time stops exceed total",IF($J253&gt;$I253,"Completed inspections exceed required",IF(OR($H253&lt;0,$J253&lt;0,$K253&lt;0,$L253&lt;0,$M253&lt;0,$N253&lt;0),"Negative count",IF($AC253="","Select review status",IF(AND($AC253="Coaching Scheduled",$AD253=""),"Add follow-up date","OK"))))))))))</f>
        <v/>
      </c>
      <c r="AC253" s="30" t="n"/>
      <c r="AD253" s="58" t="n"/>
    </row>
    <row r="254">
      <c r="A254" s="53" t="n"/>
      <c r="B254" s="26" t="n"/>
      <c r="C254" s="27">
        <f>IF(OR($A254="",$B254=""),"",IFERROR(VLOOKUP($B254,'Settings'!$D$4:$E$103,2,FALSE),"Driver ID not found"))</f>
        <v/>
      </c>
      <c r="D254" s="26" t="n"/>
      <c r="E254" s="28" t="n"/>
      <c r="F254" s="54" t="n"/>
      <c r="G254" s="28" t="n"/>
      <c r="H254" s="28" t="n"/>
      <c r="I254" s="28" t="n"/>
      <c r="J254" s="28" t="n"/>
      <c r="K254" s="28" t="n"/>
      <c r="L254" s="28" t="n"/>
      <c r="M254" s="28" t="n"/>
      <c r="N254" s="28" t="n"/>
      <c r="O254" s="30" t="n"/>
      <c r="P254" s="55">
        <f>IF(OR($A254="",$B254=""),"",IFERROR($E254/$F254,0))</f>
        <v/>
      </c>
      <c r="Q254" s="56">
        <f>IF(OR($A254="",$B254=""),"",IFERROR($H254/$G254,0))</f>
        <v/>
      </c>
      <c r="R254" s="56">
        <f>IF(OR($A254="",$B254=""),"",IFERROR($J254/$I254,0))</f>
        <v/>
      </c>
      <c r="S254" s="55">
        <f>IF(OR($A254="",$B254=""),"",IFERROR(($K254+$L254)/$E254*1000,0))</f>
        <v/>
      </c>
      <c r="T254" s="55">
        <f>IF(OR($A254="",$B254=""),"",MAX(0,MIN(100,100-($S254*'Settings'!$B$13)-($M254*'Settings'!$B$14))))</f>
        <v/>
      </c>
      <c r="U254" s="55">
        <f>IF(OR($A254="",$B254=""),"",MAX(0,MIN(100,IFERROR($Q254/'Settings'!$B$10*100,0))))</f>
        <v/>
      </c>
      <c r="V254" s="55">
        <f>IF(OR($A254="",$B254=""),"",MAX(0,MIN(100,IFERROR($P254/'Settings'!$B$11*100,0))))</f>
        <v/>
      </c>
      <c r="W254" s="55">
        <f>IF(OR($A254="",$B254=""),"",MAX(0,MIN(100,IFERROR($R254/'Settings'!$B$12*100,0))))</f>
        <v/>
      </c>
      <c r="X254" s="55">
        <f>IF(OR($A254="",$B254=""),"",MAX(0,MIN(100,100-($N254*'Settings'!$B$15))))</f>
        <v/>
      </c>
      <c r="Y254" s="55">
        <f>IF(OR($A254="",$B254=""),"",($T254*'Settings'!$B$4)+($U254*'Settings'!$B$5)+($V254*'Settings'!$B$6)+($W254*'Settings'!$B$7)+($X254*'Settings'!$B$8))</f>
        <v/>
      </c>
      <c r="Z254" s="19">
        <f>IF($Y254="","",IF($Y254&gt;='Settings'!$B$17,"Excellent",IF($Y254&gt;='Settings'!$B$18,"Good",IF($Y254&gt;='Settings'!$B$19,"Needs Improvement","Poor"))))</f>
        <v/>
      </c>
      <c r="AA254" s="57">
        <f>IF($Z254="","",IF($Z254="Excellent",'Settings'!$B$21,IF($Z254="Good",'Settings'!$B$22,0)))</f>
        <v/>
      </c>
      <c r="AB254" s="34">
        <f>IF(COUNTA($A254:$B254,$D254:$O254,$AC254:$AD254)=0,"",IF(OR($A254="",$B254=""),"Missing period/driver",IF($C254="Driver ID not found","Invalid driver ID",IF(COUNTIFS($A$5:$A$1000,$A254,$B$5:$B$1000,$B254)&gt;1,"Duplicate driver/period",IF(OR($E254&lt;=0,$F254&lt;=0,$G254&lt;=0,$I254&lt;=0),"Check required activity",IF($H254&gt;$G254,"On-time stops exceed total",IF($J254&gt;$I254,"Completed inspections exceed required",IF(OR($H254&lt;0,$J254&lt;0,$K254&lt;0,$L254&lt;0,$M254&lt;0,$N254&lt;0),"Negative count",IF($AC254="","Select review status",IF(AND($AC254="Coaching Scheduled",$AD254=""),"Add follow-up date","OK"))))))))))</f>
        <v/>
      </c>
      <c r="AC254" s="30" t="n"/>
      <c r="AD254" s="58" t="n"/>
    </row>
    <row r="255">
      <c r="A255" s="53" t="n"/>
      <c r="B255" s="26" t="n"/>
      <c r="C255" s="27">
        <f>IF(OR($A255="",$B255=""),"",IFERROR(VLOOKUP($B255,'Settings'!$D$4:$E$103,2,FALSE),"Driver ID not found"))</f>
        <v/>
      </c>
      <c r="D255" s="26" t="n"/>
      <c r="E255" s="28" t="n"/>
      <c r="F255" s="54" t="n"/>
      <c r="G255" s="28" t="n"/>
      <c r="H255" s="28" t="n"/>
      <c r="I255" s="28" t="n"/>
      <c r="J255" s="28" t="n"/>
      <c r="K255" s="28" t="n"/>
      <c r="L255" s="28" t="n"/>
      <c r="M255" s="28" t="n"/>
      <c r="N255" s="28" t="n"/>
      <c r="O255" s="30" t="n"/>
      <c r="P255" s="55">
        <f>IF(OR($A255="",$B255=""),"",IFERROR($E255/$F255,0))</f>
        <v/>
      </c>
      <c r="Q255" s="56">
        <f>IF(OR($A255="",$B255=""),"",IFERROR($H255/$G255,0))</f>
        <v/>
      </c>
      <c r="R255" s="56">
        <f>IF(OR($A255="",$B255=""),"",IFERROR($J255/$I255,0))</f>
        <v/>
      </c>
      <c r="S255" s="55">
        <f>IF(OR($A255="",$B255=""),"",IFERROR(($K255+$L255)/$E255*1000,0))</f>
        <v/>
      </c>
      <c r="T255" s="55">
        <f>IF(OR($A255="",$B255=""),"",MAX(0,MIN(100,100-($S255*'Settings'!$B$13)-($M255*'Settings'!$B$14))))</f>
        <v/>
      </c>
      <c r="U255" s="55">
        <f>IF(OR($A255="",$B255=""),"",MAX(0,MIN(100,IFERROR($Q255/'Settings'!$B$10*100,0))))</f>
        <v/>
      </c>
      <c r="V255" s="55">
        <f>IF(OR($A255="",$B255=""),"",MAX(0,MIN(100,IFERROR($P255/'Settings'!$B$11*100,0))))</f>
        <v/>
      </c>
      <c r="W255" s="55">
        <f>IF(OR($A255="",$B255=""),"",MAX(0,MIN(100,IFERROR($R255/'Settings'!$B$12*100,0))))</f>
        <v/>
      </c>
      <c r="X255" s="55">
        <f>IF(OR($A255="",$B255=""),"",MAX(0,MIN(100,100-($N255*'Settings'!$B$15))))</f>
        <v/>
      </c>
      <c r="Y255" s="55">
        <f>IF(OR($A255="",$B255=""),"",($T255*'Settings'!$B$4)+($U255*'Settings'!$B$5)+($V255*'Settings'!$B$6)+($W255*'Settings'!$B$7)+($X255*'Settings'!$B$8))</f>
        <v/>
      </c>
      <c r="Z255" s="19">
        <f>IF($Y255="","",IF($Y255&gt;='Settings'!$B$17,"Excellent",IF($Y255&gt;='Settings'!$B$18,"Good",IF($Y255&gt;='Settings'!$B$19,"Needs Improvement","Poor"))))</f>
        <v/>
      </c>
      <c r="AA255" s="57">
        <f>IF($Z255="","",IF($Z255="Excellent",'Settings'!$B$21,IF($Z255="Good",'Settings'!$B$22,0)))</f>
        <v/>
      </c>
      <c r="AB255" s="34">
        <f>IF(COUNTA($A255:$B255,$D255:$O255,$AC255:$AD255)=0,"",IF(OR($A255="",$B255=""),"Missing period/driver",IF($C255="Driver ID not found","Invalid driver ID",IF(COUNTIFS($A$5:$A$1000,$A255,$B$5:$B$1000,$B255)&gt;1,"Duplicate driver/period",IF(OR($E255&lt;=0,$F255&lt;=0,$G255&lt;=0,$I255&lt;=0),"Check required activity",IF($H255&gt;$G255,"On-time stops exceed total",IF($J255&gt;$I255,"Completed inspections exceed required",IF(OR($H255&lt;0,$J255&lt;0,$K255&lt;0,$L255&lt;0,$M255&lt;0,$N255&lt;0),"Negative count",IF($AC255="","Select review status",IF(AND($AC255="Coaching Scheduled",$AD255=""),"Add follow-up date","OK"))))))))))</f>
        <v/>
      </c>
      <c r="AC255" s="30" t="n"/>
      <c r="AD255" s="58" t="n"/>
    </row>
    <row r="256">
      <c r="A256" s="53" t="n"/>
      <c r="B256" s="26" t="n"/>
      <c r="C256" s="27">
        <f>IF(OR($A256="",$B256=""),"",IFERROR(VLOOKUP($B256,'Settings'!$D$4:$E$103,2,FALSE),"Driver ID not found"))</f>
        <v/>
      </c>
      <c r="D256" s="26" t="n"/>
      <c r="E256" s="28" t="n"/>
      <c r="F256" s="54" t="n"/>
      <c r="G256" s="28" t="n"/>
      <c r="H256" s="28" t="n"/>
      <c r="I256" s="28" t="n"/>
      <c r="J256" s="28" t="n"/>
      <c r="K256" s="28" t="n"/>
      <c r="L256" s="28" t="n"/>
      <c r="M256" s="28" t="n"/>
      <c r="N256" s="28" t="n"/>
      <c r="O256" s="30" t="n"/>
      <c r="P256" s="55">
        <f>IF(OR($A256="",$B256=""),"",IFERROR($E256/$F256,0))</f>
        <v/>
      </c>
      <c r="Q256" s="56">
        <f>IF(OR($A256="",$B256=""),"",IFERROR($H256/$G256,0))</f>
        <v/>
      </c>
      <c r="R256" s="56">
        <f>IF(OR($A256="",$B256=""),"",IFERROR($J256/$I256,0))</f>
        <v/>
      </c>
      <c r="S256" s="55">
        <f>IF(OR($A256="",$B256=""),"",IFERROR(($K256+$L256)/$E256*1000,0))</f>
        <v/>
      </c>
      <c r="T256" s="55">
        <f>IF(OR($A256="",$B256=""),"",MAX(0,MIN(100,100-($S256*'Settings'!$B$13)-($M256*'Settings'!$B$14))))</f>
        <v/>
      </c>
      <c r="U256" s="55">
        <f>IF(OR($A256="",$B256=""),"",MAX(0,MIN(100,IFERROR($Q256/'Settings'!$B$10*100,0))))</f>
        <v/>
      </c>
      <c r="V256" s="55">
        <f>IF(OR($A256="",$B256=""),"",MAX(0,MIN(100,IFERROR($P256/'Settings'!$B$11*100,0))))</f>
        <v/>
      </c>
      <c r="W256" s="55">
        <f>IF(OR($A256="",$B256=""),"",MAX(0,MIN(100,IFERROR($R256/'Settings'!$B$12*100,0))))</f>
        <v/>
      </c>
      <c r="X256" s="55">
        <f>IF(OR($A256="",$B256=""),"",MAX(0,MIN(100,100-($N256*'Settings'!$B$15))))</f>
        <v/>
      </c>
      <c r="Y256" s="55">
        <f>IF(OR($A256="",$B256=""),"",($T256*'Settings'!$B$4)+($U256*'Settings'!$B$5)+($V256*'Settings'!$B$6)+($W256*'Settings'!$B$7)+($X256*'Settings'!$B$8))</f>
        <v/>
      </c>
      <c r="Z256" s="19">
        <f>IF($Y256="","",IF($Y256&gt;='Settings'!$B$17,"Excellent",IF($Y256&gt;='Settings'!$B$18,"Good",IF($Y256&gt;='Settings'!$B$19,"Needs Improvement","Poor"))))</f>
        <v/>
      </c>
      <c r="AA256" s="57">
        <f>IF($Z256="","",IF($Z256="Excellent",'Settings'!$B$21,IF($Z256="Good",'Settings'!$B$22,0)))</f>
        <v/>
      </c>
      <c r="AB256" s="34">
        <f>IF(COUNTA($A256:$B256,$D256:$O256,$AC256:$AD256)=0,"",IF(OR($A256="",$B256=""),"Missing period/driver",IF($C256="Driver ID not found","Invalid driver ID",IF(COUNTIFS($A$5:$A$1000,$A256,$B$5:$B$1000,$B256)&gt;1,"Duplicate driver/period",IF(OR($E256&lt;=0,$F256&lt;=0,$G256&lt;=0,$I256&lt;=0),"Check required activity",IF($H256&gt;$G256,"On-time stops exceed total",IF($J256&gt;$I256,"Completed inspections exceed required",IF(OR($H256&lt;0,$J256&lt;0,$K256&lt;0,$L256&lt;0,$M256&lt;0,$N256&lt;0),"Negative count",IF($AC256="","Select review status",IF(AND($AC256="Coaching Scheduled",$AD256=""),"Add follow-up date","OK"))))))))))</f>
        <v/>
      </c>
      <c r="AC256" s="30" t="n"/>
      <c r="AD256" s="58" t="n"/>
    </row>
    <row r="257">
      <c r="A257" s="53" t="n"/>
      <c r="B257" s="26" t="n"/>
      <c r="C257" s="27">
        <f>IF(OR($A257="",$B257=""),"",IFERROR(VLOOKUP($B257,'Settings'!$D$4:$E$103,2,FALSE),"Driver ID not found"))</f>
        <v/>
      </c>
      <c r="D257" s="26" t="n"/>
      <c r="E257" s="28" t="n"/>
      <c r="F257" s="54" t="n"/>
      <c r="G257" s="28" t="n"/>
      <c r="H257" s="28" t="n"/>
      <c r="I257" s="28" t="n"/>
      <c r="J257" s="28" t="n"/>
      <c r="K257" s="28" t="n"/>
      <c r="L257" s="28" t="n"/>
      <c r="M257" s="28" t="n"/>
      <c r="N257" s="28" t="n"/>
      <c r="O257" s="30" t="n"/>
      <c r="P257" s="55">
        <f>IF(OR($A257="",$B257=""),"",IFERROR($E257/$F257,0))</f>
        <v/>
      </c>
      <c r="Q257" s="56">
        <f>IF(OR($A257="",$B257=""),"",IFERROR($H257/$G257,0))</f>
        <v/>
      </c>
      <c r="R257" s="56">
        <f>IF(OR($A257="",$B257=""),"",IFERROR($J257/$I257,0))</f>
        <v/>
      </c>
      <c r="S257" s="55">
        <f>IF(OR($A257="",$B257=""),"",IFERROR(($K257+$L257)/$E257*1000,0))</f>
        <v/>
      </c>
      <c r="T257" s="55">
        <f>IF(OR($A257="",$B257=""),"",MAX(0,MIN(100,100-($S257*'Settings'!$B$13)-($M257*'Settings'!$B$14))))</f>
        <v/>
      </c>
      <c r="U257" s="55">
        <f>IF(OR($A257="",$B257=""),"",MAX(0,MIN(100,IFERROR($Q257/'Settings'!$B$10*100,0))))</f>
        <v/>
      </c>
      <c r="V257" s="55">
        <f>IF(OR($A257="",$B257=""),"",MAX(0,MIN(100,IFERROR($P257/'Settings'!$B$11*100,0))))</f>
        <v/>
      </c>
      <c r="W257" s="55">
        <f>IF(OR($A257="",$B257=""),"",MAX(0,MIN(100,IFERROR($R257/'Settings'!$B$12*100,0))))</f>
        <v/>
      </c>
      <c r="X257" s="55">
        <f>IF(OR($A257="",$B257=""),"",MAX(0,MIN(100,100-($N257*'Settings'!$B$15))))</f>
        <v/>
      </c>
      <c r="Y257" s="55">
        <f>IF(OR($A257="",$B257=""),"",($T257*'Settings'!$B$4)+($U257*'Settings'!$B$5)+($V257*'Settings'!$B$6)+($W257*'Settings'!$B$7)+($X257*'Settings'!$B$8))</f>
        <v/>
      </c>
      <c r="Z257" s="19">
        <f>IF($Y257="","",IF($Y257&gt;='Settings'!$B$17,"Excellent",IF($Y257&gt;='Settings'!$B$18,"Good",IF($Y257&gt;='Settings'!$B$19,"Needs Improvement","Poor"))))</f>
        <v/>
      </c>
      <c r="AA257" s="57">
        <f>IF($Z257="","",IF($Z257="Excellent",'Settings'!$B$21,IF($Z257="Good",'Settings'!$B$22,0)))</f>
        <v/>
      </c>
      <c r="AB257" s="34">
        <f>IF(COUNTA($A257:$B257,$D257:$O257,$AC257:$AD257)=0,"",IF(OR($A257="",$B257=""),"Missing period/driver",IF($C257="Driver ID not found","Invalid driver ID",IF(COUNTIFS($A$5:$A$1000,$A257,$B$5:$B$1000,$B257)&gt;1,"Duplicate driver/period",IF(OR($E257&lt;=0,$F257&lt;=0,$G257&lt;=0,$I257&lt;=0),"Check required activity",IF($H257&gt;$G257,"On-time stops exceed total",IF($J257&gt;$I257,"Completed inspections exceed required",IF(OR($H257&lt;0,$J257&lt;0,$K257&lt;0,$L257&lt;0,$M257&lt;0,$N257&lt;0),"Negative count",IF($AC257="","Select review status",IF(AND($AC257="Coaching Scheduled",$AD257=""),"Add follow-up date","OK"))))))))))</f>
        <v/>
      </c>
      <c r="AC257" s="30" t="n"/>
      <c r="AD257" s="58" t="n"/>
    </row>
    <row r="258">
      <c r="A258" s="53" t="n"/>
      <c r="B258" s="26" t="n"/>
      <c r="C258" s="27">
        <f>IF(OR($A258="",$B258=""),"",IFERROR(VLOOKUP($B258,'Settings'!$D$4:$E$103,2,FALSE),"Driver ID not found"))</f>
        <v/>
      </c>
      <c r="D258" s="26" t="n"/>
      <c r="E258" s="28" t="n"/>
      <c r="F258" s="54" t="n"/>
      <c r="G258" s="28" t="n"/>
      <c r="H258" s="28" t="n"/>
      <c r="I258" s="28" t="n"/>
      <c r="J258" s="28" t="n"/>
      <c r="K258" s="28" t="n"/>
      <c r="L258" s="28" t="n"/>
      <c r="M258" s="28" t="n"/>
      <c r="N258" s="28" t="n"/>
      <c r="O258" s="30" t="n"/>
      <c r="P258" s="55">
        <f>IF(OR($A258="",$B258=""),"",IFERROR($E258/$F258,0))</f>
        <v/>
      </c>
      <c r="Q258" s="56">
        <f>IF(OR($A258="",$B258=""),"",IFERROR($H258/$G258,0))</f>
        <v/>
      </c>
      <c r="R258" s="56">
        <f>IF(OR($A258="",$B258=""),"",IFERROR($J258/$I258,0))</f>
        <v/>
      </c>
      <c r="S258" s="55">
        <f>IF(OR($A258="",$B258=""),"",IFERROR(($K258+$L258)/$E258*1000,0))</f>
        <v/>
      </c>
      <c r="T258" s="55">
        <f>IF(OR($A258="",$B258=""),"",MAX(0,MIN(100,100-($S258*'Settings'!$B$13)-($M258*'Settings'!$B$14))))</f>
        <v/>
      </c>
      <c r="U258" s="55">
        <f>IF(OR($A258="",$B258=""),"",MAX(0,MIN(100,IFERROR($Q258/'Settings'!$B$10*100,0))))</f>
        <v/>
      </c>
      <c r="V258" s="55">
        <f>IF(OR($A258="",$B258=""),"",MAX(0,MIN(100,IFERROR($P258/'Settings'!$B$11*100,0))))</f>
        <v/>
      </c>
      <c r="W258" s="55">
        <f>IF(OR($A258="",$B258=""),"",MAX(0,MIN(100,IFERROR($R258/'Settings'!$B$12*100,0))))</f>
        <v/>
      </c>
      <c r="X258" s="55">
        <f>IF(OR($A258="",$B258=""),"",MAX(0,MIN(100,100-($N258*'Settings'!$B$15))))</f>
        <v/>
      </c>
      <c r="Y258" s="55">
        <f>IF(OR($A258="",$B258=""),"",($T258*'Settings'!$B$4)+($U258*'Settings'!$B$5)+($V258*'Settings'!$B$6)+($W258*'Settings'!$B$7)+($X258*'Settings'!$B$8))</f>
        <v/>
      </c>
      <c r="Z258" s="19">
        <f>IF($Y258="","",IF($Y258&gt;='Settings'!$B$17,"Excellent",IF($Y258&gt;='Settings'!$B$18,"Good",IF($Y258&gt;='Settings'!$B$19,"Needs Improvement","Poor"))))</f>
        <v/>
      </c>
      <c r="AA258" s="57">
        <f>IF($Z258="","",IF($Z258="Excellent",'Settings'!$B$21,IF($Z258="Good",'Settings'!$B$22,0)))</f>
        <v/>
      </c>
      <c r="AB258" s="34">
        <f>IF(COUNTA($A258:$B258,$D258:$O258,$AC258:$AD258)=0,"",IF(OR($A258="",$B258=""),"Missing period/driver",IF($C258="Driver ID not found","Invalid driver ID",IF(COUNTIFS($A$5:$A$1000,$A258,$B$5:$B$1000,$B258)&gt;1,"Duplicate driver/period",IF(OR($E258&lt;=0,$F258&lt;=0,$G258&lt;=0,$I258&lt;=0),"Check required activity",IF($H258&gt;$G258,"On-time stops exceed total",IF($J258&gt;$I258,"Completed inspections exceed required",IF(OR($H258&lt;0,$J258&lt;0,$K258&lt;0,$L258&lt;0,$M258&lt;0,$N258&lt;0),"Negative count",IF($AC258="","Select review status",IF(AND($AC258="Coaching Scheduled",$AD258=""),"Add follow-up date","OK"))))))))))</f>
        <v/>
      </c>
      <c r="AC258" s="30" t="n"/>
      <c r="AD258" s="58" t="n"/>
    </row>
    <row r="259">
      <c r="A259" s="53" t="n"/>
      <c r="B259" s="26" t="n"/>
      <c r="C259" s="27">
        <f>IF(OR($A259="",$B259=""),"",IFERROR(VLOOKUP($B259,'Settings'!$D$4:$E$103,2,FALSE),"Driver ID not found"))</f>
        <v/>
      </c>
      <c r="D259" s="26" t="n"/>
      <c r="E259" s="28" t="n"/>
      <c r="F259" s="54" t="n"/>
      <c r="G259" s="28" t="n"/>
      <c r="H259" s="28" t="n"/>
      <c r="I259" s="28" t="n"/>
      <c r="J259" s="28" t="n"/>
      <c r="K259" s="28" t="n"/>
      <c r="L259" s="28" t="n"/>
      <c r="M259" s="28" t="n"/>
      <c r="N259" s="28" t="n"/>
      <c r="O259" s="30" t="n"/>
      <c r="P259" s="55">
        <f>IF(OR($A259="",$B259=""),"",IFERROR($E259/$F259,0))</f>
        <v/>
      </c>
      <c r="Q259" s="56">
        <f>IF(OR($A259="",$B259=""),"",IFERROR($H259/$G259,0))</f>
        <v/>
      </c>
      <c r="R259" s="56">
        <f>IF(OR($A259="",$B259=""),"",IFERROR($J259/$I259,0))</f>
        <v/>
      </c>
      <c r="S259" s="55">
        <f>IF(OR($A259="",$B259=""),"",IFERROR(($K259+$L259)/$E259*1000,0))</f>
        <v/>
      </c>
      <c r="T259" s="55">
        <f>IF(OR($A259="",$B259=""),"",MAX(0,MIN(100,100-($S259*'Settings'!$B$13)-($M259*'Settings'!$B$14))))</f>
        <v/>
      </c>
      <c r="U259" s="55">
        <f>IF(OR($A259="",$B259=""),"",MAX(0,MIN(100,IFERROR($Q259/'Settings'!$B$10*100,0))))</f>
        <v/>
      </c>
      <c r="V259" s="55">
        <f>IF(OR($A259="",$B259=""),"",MAX(0,MIN(100,IFERROR($P259/'Settings'!$B$11*100,0))))</f>
        <v/>
      </c>
      <c r="W259" s="55">
        <f>IF(OR($A259="",$B259=""),"",MAX(0,MIN(100,IFERROR($R259/'Settings'!$B$12*100,0))))</f>
        <v/>
      </c>
      <c r="X259" s="55">
        <f>IF(OR($A259="",$B259=""),"",MAX(0,MIN(100,100-($N259*'Settings'!$B$15))))</f>
        <v/>
      </c>
      <c r="Y259" s="55">
        <f>IF(OR($A259="",$B259=""),"",($T259*'Settings'!$B$4)+($U259*'Settings'!$B$5)+($V259*'Settings'!$B$6)+($W259*'Settings'!$B$7)+($X259*'Settings'!$B$8))</f>
        <v/>
      </c>
      <c r="Z259" s="19">
        <f>IF($Y259="","",IF($Y259&gt;='Settings'!$B$17,"Excellent",IF($Y259&gt;='Settings'!$B$18,"Good",IF($Y259&gt;='Settings'!$B$19,"Needs Improvement","Poor"))))</f>
        <v/>
      </c>
      <c r="AA259" s="57">
        <f>IF($Z259="","",IF($Z259="Excellent",'Settings'!$B$21,IF($Z259="Good",'Settings'!$B$22,0)))</f>
        <v/>
      </c>
      <c r="AB259" s="34">
        <f>IF(COUNTA($A259:$B259,$D259:$O259,$AC259:$AD259)=0,"",IF(OR($A259="",$B259=""),"Missing period/driver",IF($C259="Driver ID not found","Invalid driver ID",IF(COUNTIFS($A$5:$A$1000,$A259,$B$5:$B$1000,$B259)&gt;1,"Duplicate driver/period",IF(OR($E259&lt;=0,$F259&lt;=0,$G259&lt;=0,$I259&lt;=0),"Check required activity",IF($H259&gt;$G259,"On-time stops exceed total",IF($J259&gt;$I259,"Completed inspections exceed required",IF(OR($H259&lt;0,$J259&lt;0,$K259&lt;0,$L259&lt;0,$M259&lt;0,$N259&lt;0),"Negative count",IF($AC259="","Select review status",IF(AND($AC259="Coaching Scheduled",$AD259=""),"Add follow-up date","OK"))))))))))</f>
        <v/>
      </c>
      <c r="AC259" s="30" t="n"/>
      <c r="AD259" s="58" t="n"/>
    </row>
    <row r="260">
      <c r="A260" s="53" t="n"/>
      <c r="B260" s="26" t="n"/>
      <c r="C260" s="27">
        <f>IF(OR($A260="",$B260=""),"",IFERROR(VLOOKUP($B260,'Settings'!$D$4:$E$103,2,FALSE),"Driver ID not found"))</f>
        <v/>
      </c>
      <c r="D260" s="26" t="n"/>
      <c r="E260" s="28" t="n"/>
      <c r="F260" s="54" t="n"/>
      <c r="G260" s="28" t="n"/>
      <c r="H260" s="28" t="n"/>
      <c r="I260" s="28" t="n"/>
      <c r="J260" s="28" t="n"/>
      <c r="K260" s="28" t="n"/>
      <c r="L260" s="28" t="n"/>
      <c r="M260" s="28" t="n"/>
      <c r="N260" s="28" t="n"/>
      <c r="O260" s="30" t="n"/>
      <c r="P260" s="55">
        <f>IF(OR($A260="",$B260=""),"",IFERROR($E260/$F260,0))</f>
        <v/>
      </c>
      <c r="Q260" s="56">
        <f>IF(OR($A260="",$B260=""),"",IFERROR($H260/$G260,0))</f>
        <v/>
      </c>
      <c r="R260" s="56">
        <f>IF(OR($A260="",$B260=""),"",IFERROR($J260/$I260,0))</f>
        <v/>
      </c>
      <c r="S260" s="55">
        <f>IF(OR($A260="",$B260=""),"",IFERROR(($K260+$L260)/$E260*1000,0))</f>
        <v/>
      </c>
      <c r="T260" s="55">
        <f>IF(OR($A260="",$B260=""),"",MAX(0,MIN(100,100-($S260*'Settings'!$B$13)-($M260*'Settings'!$B$14))))</f>
        <v/>
      </c>
      <c r="U260" s="55">
        <f>IF(OR($A260="",$B260=""),"",MAX(0,MIN(100,IFERROR($Q260/'Settings'!$B$10*100,0))))</f>
        <v/>
      </c>
      <c r="V260" s="55">
        <f>IF(OR($A260="",$B260=""),"",MAX(0,MIN(100,IFERROR($P260/'Settings'!$B$11*100,0))))</f>
        <v/>
      </c>
      <c r="W260" s="55">
        <f>IF(OR($A260="",$B260=""),"",MAX(0,MIN(100,IFERROR($R260/'Settings'!$B$12*100,0))))</f>
        <v/>
      </c>
      <c r="X260" s="55">
        <f>IF(OR($A260="",$B260=""),"",MAX(0,MIN(100,100-($N260*'Settings'!$B$15))))</f>
        <v/>
      </c>
      <c r="Y260" s="55">
        <f>IF(OR($A260="",$B260=""),"",($T260*'Settings'!$B$4)+($U260*'Settings'!$B$5)+($V260*'Settings'!$B$6)+($W260*'Settings'!$B$7)+($X260*'Settings'!$B$8))</f>
        <v/>
      </c>
      <c r="Z260" s="19">
        <f>IF($Y260="","",IF($Y260&gt;='Settings'!$B$17,"Excellent",IF($Y260&gt;='Settings'!$B$18,"Good",IF($Y260&gt;='Settings'!$B$19,"Needs Improvement","Poor"))))</f>
        <v/>
      </c>
      <c r="AA260" s="57">
        <f>IF($Z260="","",IF($Z260="Excellent",'Settings'!$B$21,IF($Z260="Good",'Settings'!$B$22,0)))</f>
        <v/>
      </c>
      <c r="AB260" s="34">
        <f>IF(COUNTA($A260:$B260,$D260:$O260,$AC260:$AD260)=0,"",IF(OR($A260="",$B260=""),"Missing period/driver",IF($C260="Driver ID not found","Invalid driver ID",IF(COUNTIFS($A$5:$A$1000,$A260,$B$5:$B$1000,$B260)&gt;1,"Duplicate driver/period",IF(OR($E260&lt;=0,$F260&lt;=0,$G260&lt;=0,$I260&lt;=0),"Check required activity",IF($H260&gt;$G260,"On-time stops exceed total",IF($J260&gt;$I260,"Completed inspections exceed required",IF(OR($H260&lt;0,$J260&lt;0,$K260&lt;0,$L260&lt;0,$M260&lt;0,$N260&lt;0),"Negative count",IF($AC260="","Select review status",IF(AND($AC260="Coaching Scheduled",$AD260=""),"Add follow-up date","OK"))))))))))</f>
        <v/>
      </c>
      <c r="AC260" s="30" t="n"/>
      <c r="AD260" s="58" t="n"/>
    </row>
    <row r="261">
      <c r="A261" s="53" t="n"/>
      <c r="B261" s="26" t="n"/>
      <c r="C261" s="27">
        <f>IF(OR($A261="",$B261=""),"",IFERROR(VLOOKUP($B261,'Settings'!$D$4:$E$103,2,FALSE),"Driver ID not found"))</f>
        <v/>
      </c>
      <c r="D261" s="26" t="n"/>
      <c r="E261" s="28" t="n"/>
      <c r="F261" s="54" t="n"/>
      <c r="G261" s="28" t="n"/>
      <c r="H261" s="28" t="n"/>
      <c r="I261" s="28" t="n"/>
      <c r="J261" s="28" t="n"/>
      <c r="K261" s="28" t="n"/>
      <c r="L261" s="28" t="n"/>
      <c r="M261" s="28" t="n"/>
      <c r="N261" s="28" t="n"/>
      <c r="O261" s="30" t="n"/>
      <c r="P261" s="55">
        <f>IF(OR($A261="",$B261=""),"",IFERROR($E261/$F261,0))</f>
        <v/>
      </c>
      <c r="Q261" s="56">
        <f>IF(OR($A261="",$B261=""),"",IFERROR($H261/$G261,0))</f>
        <v/>
      </c>
      <c r="R261" s="56">
        <f>IF(OR($A261="",$B261=""),"",IFERROR($J261/$I261,0))</f>
        <v/>
      </c>
      <c r="S261" s="55">
        <f>IF(OR($A261="",$B261=""),"",IFERROR(($K261+$L261)/$E261*1000,0))</f>
        <v/>
      </c>
      <c r="T261" s="55">
        <f>IF(OR($A261="",$B261=""),"",MAX(0,MIN(100,100-($S261*'Settings'!$B$13)-($M261*'Settings'!$B$14))))</f>
        <v/>
      </c>
      <c r="U261" s="55">
        <f>IF(OR($A261="",$B261=""),"",MAX(0,MIN(100,IFERROR($Q261/'Settings'!$B$10*100,0))))</f>
        <v/>
      </c>
      <c r="V261" s="55">
        <f>IF(OR($A261="",$B261=""),"",MAX(0,MIN(100,IFERROR($P261/'Settings'!$B$11*100,0))))</f>
        <v/>
      </c>
      <c r="W261" s="55">
        <f>IF(OR($A261="",$B261=""),"",MAX(0,MIN(100,IFERROR($R261/'Settings'!$B$12*100,0))))</f>
        <v/>
      </c>
      <c r="X261" s="55">
        <f>IF(OR($A261="",$B261=""),"",MAX(0,MIN(100,100-($N261*'Settings'!$B$15))))</f>
        <v/>
      </c>
      <c r="Y261" s="55">
        <f>IF(OR($A261="",$B261=""),"",($T261*'Settings'!$B$4)+($U261*'Settings'!$B$5)+($V261*'Settings'!$B$6)+($W261*'Settings'!$B$7)+($X261*'Settings'!$B$8))</f>
        <v/>
      </c>
      <c r="Z261" s="19">
        <f>IF($Y261="","",IF($Y261&gt;='Settings'!$B$17,"Excellent",IF($Y261&gt;='Settings'!$B$18,"Good",IF($Y261&gt;='Settings'!$B$19,"Needs Improvement","Poor"))))</f>
        <v/>
      </c>
      <c r="AA261" s="57">
        <f>IF($Z261="","",IF($Z261="Excellent",'Settings'!$B$21,IF($Z261="Good",'Settings'!$B$22,0)))</f>
        <v/>
      </c>
      <c r="AB261" s="34">
        <f>IF(COUNTA($A261:$B261,$D261:$O261,$AC261:$AD261)=0,"",IF(OR($A261="",$B261=""),"Missing period/driver",IF($C261="Driver ID not found","Invalid driver ID",IF(COUNTIFS($A$5:$A$1000,$A261,$B$5:$B$1000,$B261)&gt;1,"Duplicate driver/period",IF(OR($E261&lt;=0,$F261&lt;=0,$G261&lt;=0,$I261&lt;=0),"Check required activity",IF($H261&gt;$G261,"On-time stops exceed total",IF($J261&gt;$I261,"Completed inspections exceed required",IF(OR($H261&lt;0,$J261&lt;0,$K261&lt;0,$L261&lt;0,$M261&lt;0,$N261&lt;0),"Negative count",IF($AC261="","Select review status",IF(AND($AC261="Coaching Scheduled",$AD261=""),"Add follow-up date","OK"))))))))))</f>
        <v/>
      </c>
      <c r="AC261" s="30" t="n"/>
      <c r="AD261" s="58" t="n"/>
    </row>
    <row r="262">
      <c r="A262" s="53" t="n"/>
      <c r="B262" s="26" t="n"/>
      <c r="C262" s="27">
        <f>IF(OR($A262="",$B262=""),"",IFERROR(VLOOKUP($B262,'Settings'!$D$4:$E$103,2,FALSE),"Driver ID not found"))</f>
        <v/>
      </c>
      <c r="D262" s="26" t="n"/>
      <c r="E262" s="28" t="n"/>
      <c r="F262" s="54" t="n"/>
      <c r="G262" s="28" t="n"/>
      <c r="H262" s="28" t="n"/>
      <c r="I262" s="28" t="n"/>
      <c r="J262" s="28" t="n"/>
      <c r="K262" s="28" t="n"/>
      <c r="L262" s="28" t="n"/>
      <c r="M262" s="28" t="n"/>
      <c r="N262" s="28" t="n"/>
      <c r="O262" s="30" t="n"/>
      <c r="P262" s="55">
        <f>IF(OR($A262="",$B262=""),"",IFERROR($E262/$F262,0))</f>
        <v/>
      </c>
      <c r="Q262" s="56">
        <f>IF(OR($A262="",$B262=""),"",IFERROR($H262/$G262,0))</f>
        <v/>
      </c>
      <c r="R262" s="56">
        <f>IF(OR($A262="",$B262=""),"",IFERROR($J262/$I262,0))</f>
        <v/>
      </c>
      <c r="S262" s="55">
        <f>IF(OR($A262="",$B262=""),"",IFERROR(($K262+$L262)/$E262*1000,0))</f>
        <v/>
      </c>
      <c r="T262" s="55">
        <f>IF(OR($A262="",$B262=""),"",MAX(0,MIN(100,100-($S262*'Settings'!$B$13)-($M262*'Settings'!$B$14))))</f>
        <v/>
      </c>
      <c r="U262" s="55">
        <f>IF(OR($A262="",$B262=""),"",MAX(0,MIN(100,IFERROR($Q262/'Settings'!$B$10*100,0))))</f>
        <v/>
      </c>
      <c r="V262" s="55">
        <f>IF(OR($A262="",$B262=""),"",MAX(0,MIN(100,IFERROR($P262/'Settings'!$B$11*100,0))))</f>
        <v/>
      </c>
      <c r="W262" s="55">
        <f>IF(OR($A262="",$B262=""),"",MAX(0,MIN(100,IFERROR($R262/'Settings'!$B$12*100,0))))</f>
        <v/>
      </c>
      <c r="X262" s="55">
        <f>IF(OR($A262="",$B262=""),"",MAX(0,MIN(100,100-($N262*'Settings'!$B$15))))</f>
        <v/>
      </c>
      <c r="Y262" s="55">
        <f>IF(OR($A262="",$B262=""),"",($T262*'Settings'!$B$4)+($U262*'Settings'!$B$5)+($V262*'Settings'!$B$6)+($W262*'Settings'!$B$7)+($X262*'Settings'!$B$8))</f>
        <v/>
      </c>
      <c r="Z262" s="19">
        <f>IF($Y262="","",IF($Y262&gt;='Settings'!$B$17,"Excellent",IF($Y262&gt;='Settings'!$B$18,"Good",IF($Y262&gt;='Settings'!$B$19,"Needs Improvement","Poor"))))</f>
        <v/>
      </c>
      <c r="AA262" s="57">
        <f>IF($Z262="","",IF($Z262="Excellent",'Settings'!$B$21,IF($Z262="Good",'Settings'!$B$22,0)))</f>
        <v/>
      </c>
      <c r="AB262" s="34">
        <f>IF(COUNTA($A262:$B262,$D262:$O262,$AC262:$AD262)=0,"",IF(OR($A262="",$B262=""),"Missing period/driver",IF($C262="Driver ID not found","Invalid driver ID",IF(COUNTIFS($A$5:$A$1000,$A262,$B$5:$B$1000,$B262)&gt;1,"Duplicate driver/period",IF(OR($E262&lt;=0,$F262&lt;=0,$G262&lt;=0,$I262&lt;=0),"Check required activity",IF($H262&gt;$G262,"On-time stops exceed total",IF($J262&gt;$I262,"Completed inspections exceed required",IF(OR($H262&lt;0,$J262&lt;0,$K262&lt;0,$L262&lt;0,$M262&lt;0,$N262&lt;0),"Negative count",IF($AC262="","Select review status",IF(AND($AC262="Coaching Scheduled",$AD262=""),"Add follow-up date","OK"))))))))))</f>
        <v/>
      </c>
      <c r="AC262" s="30" t="n"/>
      <c r="AD262" s="58" t="n"/>
    </row>
    <row r="263">
      <c r="A263" s="53" t="n"/>
      <c r="B263" s="26" t="n"/>
      <c r="C263" s="27">
        <f>IF(OR($A263="",$B263=""),"",IFERROR(VLOOKUP($B263,'Settings'!$D$4:$E$103,2,FALSE),"Driver ID not found"))</f>
        <v/>
      </c>
      <c r="D263" s="26" t="n"/>
      <c r="E263" s="28" t="n"/>
      <c r="F263" s="54" t="n"/>
      <c r="G263" s="28" t="n"/>
      <c r="H263" s="28" t="n"/>
      <c r="I263" s="28" t="n"/>
      <c r="J263" s="28" t="n"/>
      <c r="K263" s="28" t="n"/>
      <c r="L263" s="28" t="n"/>
      <c r="M263" s="28" t="n"/>
      <c r="N263" s="28" t="n"/>
      <c r="O263" s="30" t="n"/>
      <c r="P263" s="55">
        <f>IF(OR($A263="",$B263=""),"",IFERROR($E263/$F263,0))</f>
        <v/>
      </c>
      <c r="Q263" s="56">
        <f>IF(OR($A263="",$B263=""),"",IFERROR($H263/$G263,0))</f>
        <v/>
      </c>
      <c r="R263" s="56">
        <f>IF(OR($A263="",$B263=""),"",IFERROR($J263/$I263,0))</f>
        <v/>
      </c>
      <c r="S263" s="55">
        <f>IF(OR($A263="",$B263=""),"",IFERROR(($K263+$L263)/$E263*1000,0))</f>
        <v/>
      </c>
      <c r="T263" s="55">
        <f>IF(OR($A263="",$B263=""),"",MAX(0,MIN(100,100-($S263*'Settings'!$B$13)-($M263*'Settings'!$B$14))))</f>
        <v/>
      </c>
      <c r="U263" s="55">
        <f>IF(OR($A263="",$B263=""),"",MAX(0,MIN(100,IFERROR($Q263/'Settings'!$B$10*100,0))))</f>
        <v/>
      </c>
      <c r="V263" s="55">
        <f>IF(OR($A263="",$B263=""),"",MAX(0,MIN(100,IFERROR($P263/'Settings'!$B$11*100,0))))</f>
        <v/>
      </c>
      <c r="W263" s="55">
        <f>IF(OR($A263="",$B263=""),"",MAX(0,MIN(100,IFERROR($R263/'Settings'!$B$12*100,0))))</f>
        <v/>
      </c>
      <c r="X263" s="55">
        <f>IF(OR($A263="",$B263=""),"",MAX(0,MIN(100,100-($N263*'Settings'!$B$15))))</f>
        <v/>
      </c>
      <c r="Y263" s="55">
        <f>IF(OR($A263="",$B263=""),"",($T263*'Settings'!$B$4)+($U263*'Settings'!$B$5)+($V263*'Settings'!$B$6)+($W263*'Settings'!$B$7)+($X263*'Settings'!$B$8))</f>
        <v/>
      </c>
      <c r="Z263" s="19">
        <f>IF($Y263="","",IF($Y263&gt;='Settings'!$B$17,"Excellent",IF($Y263&gt;='Settings'!$B$18,"Good",IF($Y263&gt;='Settings'!$B$19,"Needs Improvement","Poor"))))</f>
        <v/>
      </c>
      <c r="AA263" s="57">
        <f>IF($Z263="","",IF($Z263="Excellent",'Settings'!$B$21,IF($Z263="Good",'Settings'!$B$22,0)))</f>
        <v/>
      </c>
      <c r="AB263" s="34">
        <f>IF(COUNTA($A263:$B263,$D263:$O263,$AC263:$AD263)=0,"",IF(OR($A263="",$B263=""),"Missing period/driver",IF($C263="Driver ID not found","Invalid driver ID",IF(COUNTIFS($A$5:$A$1000,$A263,$B$5:$B$1000,$B263)&gt;1,"Duplicate driver/period",IF(OR($E263&lt;=0,$F263&lt;=0,$G263&lt;=0,$I263&lt;=0),"Check required activity",IF($H263&gt;$G263,"On-time stops exceed total",IF($J263&gt;$I263,"Completed inspections exceed required",IF(OR($H263&lt;0,$J263&lt;0,$K263&lt;0,$L263&lt;0,$M263&lt;0,$N263&lt;0),"Negative count",IF($AC263="","Select review status",IF(AND($AC263="Coaching Scheduled",$AD263=""),"Add follow-up date","OK"))))))))))</f>
        <v/>
      </c>
      <c r="AC263" s="30" t="n"/>
      <c r="AD263" s="58" t="n"/>
    </row>
    <row r="264">
      <c r="A264" s="53" t="n"/>
      <c r="B264" s="26" t="n"/>
      <c r="C264" s="27">
        <f>IF(OR($A264="",$B264=""),"",IFERROR(VLOOKUP($B264,'Settings'!$D$4:$E$103,2,FALSE),"Driver ID not found"))</f>
        <v/>
      </c>
      <c r="D264" s="26" t="n"/>
      <c r="E264" s="28" t="n"/>
      <c r="F264" s="54" t="n"/>
      <c r="G264" s="28" t="n"/>
      <c r="H264" s="28" t="n"/>
      <c r="I264" s="28" t="n"/>
      <c r="J264" s="28" t="n"/>
      <c r="K264" s="28" t="n"/>
      <c r="L264" s="28" t="n"/>
      <c r="M264" s="28" t="n"/>
      <c r="N264" s="28" t="n"/>
      <c r="O264" s="30" t="n"/>
      <c r="P264" s="55">
        <f>IF(OR($A264="",$B264=""),"",IFERROR($E264/$F264,0))</f>
        <v/>
      </c>
      <c r="Q264" s="56">
        <f>IF(OR($A264="",$B264=""),"",IFERROR($H264/$G264,0))</f>
        <v/>
      </c>
      <c r="R264" s="56">
        <f>IF(OR($A264="",$B264=""),"",IFERROR($J264/$I264,0))</f>
        <v/>
      </c>
      <c r="S264" s="55">
        <f>IF(OR($A264="",$B264=""),"",IFERROR(($K264+$L264)/$E264*1000,0))</f>
        <v/>
      </c>
      <c r="T264" s="55">
        <f>IF(OR($A264="",$B264=""),"",MAX(0,MIN(100,100-($S264*'Settings'!$B$13)-($M264*'Settings'!$B$14))))</f>
        <v/>
      </c>
      <c r="U264" s="55">
        <f>IF(OR($A264="",$B264=""),"",MAX(0,MIN(100,IFERROR($Q264/'Settings'!$B$10*100,0))))</f>
        <v/>
      </c>
      <c r="V264" s="55">
        <f>IF(OR($A264="",$B264=""),"",MAX(0,MIN(100,IFERROR($P264/'Settings'!$B$11*100,0))))</f>
        <v/>
      </c>
      <c r="W264" s="55">
        <f>IF(OR($A264="",$B264=""),"",MAX(0,MIN(100,IFERROR($R264/'Settings'!$B$12*100,0))))</f>
        <v/>
      </c>
      <c r="X264" s="55">
        <f>IF(OR($A264="",$B264=""),"",MAX(0,MIN(100,100-($N264*'Settings'!$B$15))))</f>
        <v/>
      </c>
      <c r="Y264" s="55">
        <f>IF(OR($A264="",$B264=""),"",($T264*'Settings'!$B$4)+($U264*'Settings'!$B$5)+($V264*'Settings'!$B$6)+($W264*'Settings'!$B$7)+($X264*'Settings'!$B$8))</f>
        <v/>
      </c>
      <c r="Z264" s="19">
        <f>IF($Y264="","",IF($Y264&gt;='Settings'!$B$17,"Excellent",IF($Y264&gt;='Settings'!$B$18,"Good",IF($Y264&gt;='Settings'!$B$19,"Needs Improvement","Poor"))))</f>
        <v/>
      </c>
      <c r="AA264" s="57">
        <f>IF($Z264="","",IF($Z264="Excellent",'Settings'!$B$21,IF($Z264="Good",'Settings'!$B$22,0)))</f>
        <v/>
      </c>
      <c r="AB264" s="34">
        <f>IF(COUNTA($A264:$B264,$D264:$O264,$AC264:$AD264)=0,"",IF(OR($A264="",$B264=""),"Missing period/driver",IF($C264="Driver ID not found","Invalid driver ID",IF(COUNTIFS($A$5:$A$1000,$A264,$B$5:$B$1000,$B264)&gt;1,"Duplicate driver/period",IF(OR($E264&lt;=0,$F264&lt;=0,$G264&lt;=0,$I264&lt;=0),"Check required activity",IF($H264&gt;$G264,"On-time stops exceed total",IF($J264&gt;$I264,"Completed inspections exceed required",IF(OR($H264&lt;0,$J264&lt;0,$K264&lt;0,$L264&lt;0,$M264&lt;0,$N264&lt;0),"Negative count",IF($AC264="","Select review status",IF(AND($AC264="Coaching Scheduled",$AD264=""),"Add follow-up date","OK"))))))))))</f>
        <v/>
      </c>
      <c r="AC264" s="30" t="n"/>
      <c r="AD264" s="58" t="n"/>
    </row>
    <row r="265">
      <c r="A265" s="53" t="n"/>
      <c r="B265" s="26" t="n"/>
      <c r="C265" s="27">
        <f>IF(OR($A265="",$B265=""),"",IFERROR(VLOOKUP($B265,'Settings'!$D$4:$E$103,2,FALSE),"Driver ID not found"))</f>
        <v/>
      </c>
      <c r="D265" s="26" t="n"/>
      <c r="E265" s="28" t="n"/>
      <c r="F265" s="54" t="n"/>
      <c r="G265" s="28" t="n"/>
      <c r="H265" s="28" t="n"/>
      <c r="I265" s="28" t="n"/>
      <c r="J265" s="28" t="n"/>
      <c r="K265" s="28" t="n"/>
      <c r="L265" s="28" t="n"/>
      <c r="M265" s="28" t="n"/>
      <c r="N265" s="28" t="n"/>
      <c r="O265" s="30" t="n"/>
      <c r="P265" s="55">
        <f>IF(OR($A265="",$B265=""),"",IFERROR($E265/$F265,0))</f>
        <v/>
      </c>
      <c r="Q265" s="56">
        <f>IF(OR($A265="",$B265=""),"",IFERROR($H265/$G265,0))</f>
        <v/>
      </c>
      <c r="R265" s="56">
        <f>IF(OR($A265="",$B265=""),"",IFERROR($J265/$I265,0))</f>
        <v/>
      </c>
      <c r="S265" s="55">
        <f>IF(OR($A265="",$B265=""),"",IFERROR(($K265+$L265)/$E265*1000,0))</f>
        <v/>
      </c>
      <c r="T265" s="55">
        <f>IF(OR($A265="",$B265=""),"",MAX(0,MIN(100,100-($S265*'Settings'!$B$13)-($M265*'Settings'!$B$14))))</f>
        <v/>
      </c>
      <c r="U265" s="55">
        <f>IF(OR($A265="",$B265=""),"",MAX(0,MIN(100,IFERROR($Q265/'Settings'!$B$10*100,0))))</f>
        <v/>
      </c>
      <c r="V265" s="55">
        <f>IF(OR($A265="",$B265=""),"",MAX(0,MIN(100,IFERROR($P265/'Settings'!$B$11*100,0))))</f>
        <v/>
      </c>
      <c r="W265" s="55">
        <f>IF(OR($A265="",$B265=""),"",MAX(0,MIN(100,IFERROR($R265/'Settings'!$B$12*100,0))))</f>
        <v/>
      </c>
      <c r="X265" s="55">
        <f>IF(OR($A265="",$B265=""),"",MAX(0,MIN(100,100-($N265*'Settings'!$B$15))))</f>
        <v/>
      </c>
      <c r="Y265" s="55">
        <f>IF(OR($A265="",$B265=""),"",($T265*'Settings'!$B$4)+($U265*'Settings'!$B$5)+($V265*'Settings'!$B$6)+($W265*'Settings'!$B$7)+($X265*'Settings'!$B$8))</f>
        <v/>
      </c>
      <c r="Z265" s="19">
        <f>IF($Y265="","",IF($Y265&gt;='Settings'!$B$17,"Excellent",IF($Y265&gt;='Settings'!$B$18,"Good",IF($Y265&gt;='Settings'!$B$19,"Needs Improvement","Poor"))))</f>
        <v/>
      </c>
      <c r="AA265" s="57">
        <f>IF($Z265="","",IF($Z265="Excellent",'Settings'!$B$21,IF($Z265="Good",'Settings'!$B$22,0)))</f>
        <v/>
      </c>
      <c r="AB265" s="34">
        <f>IF(COUNTA($A265:$B265,$D265:$O265,$AC265:$AD265)=0,"",IF(OR($A265="",$B265=""),"Missing period/driver",IF($C265="Driver ID not found","Invalid driver ID",IF(COUNTIFS($A$5:$A$1000,$A265,$B$5:$B$1000,$B265)&gt;1,"Duplicate driver/period",IF(OR($E265&lt;=0,$F265&lt;=0,$G265&lt;=0,$I265&lt;=0),"Check required activity",IF($H265&gt;$G265,"On-time stops exceed total",IF($J265&gt;$I265,"Completed inspections exceed required",IF(OR($H265&lt;0,$J265&lt;0,$K265&lt;0,$L265&lt;0,$M265&lt;0,$N265&lt;0),"Negative count",IF($AC265="","Select review status",IF(AND($AC265="Coaching Scheduled",$AD265=""),"Add follow-up date","OK"))))))))))</f>
        <v/>
      </c>
      <c r="AC265" s="30" t="n"/>
      <c r="AD265" s="58" t="n"/>
    </row>
    <row r="266">
      <c r="A266" s="53" t="n"/>
      <c r="B266" s="26" t="n"/>
      <c r="C266" s="27">
        <f>IF(OR($A266="",$B266=""),"",IFERROR(VLOOKUP($B266,'Settings'!$D$4:$E$103,2,FALSE),"Driver ID not found"))</f>
        <v/>
      </c>
      <c r="D266" s="26" t="n"/>
      <c r="E266" s="28" t="n"/>
      <c r="F266" s="54" t="n"/>
      <c r="G266" s="28" t="n"/>
      <c r="H266" s="28" t="n"/>
      <c r="I266" s="28" t="n"/>
      <c r="J266" s="28" t="n"/>
      <c r="K266" s="28" t="n"/>
      <c r="L266" s="28" t="n"/>
      <c r="M266" s="28" t="n"/>
      <c r="N266" s="28" t="n"/>
      <c r="O266" s="30" t="n"/>
      <c r="P266" s="55">
        <f>IF(OR($A266="",$B266=""),"",IFERROR($E266/$F266,0))</f>
        <v/>
      </c>
      <c r="Q266" s="56">
        <f>IF(OR($A266="",$B266=""),"",IFERROR($H266/$G266,0))</f>
        <v/>
      </c>
      <c r="R266" s="56">
        <f>IF(OR($A266="",$B266=""),"",IFERROR($J266/$I266,0))</f>
        <v/>
      </c>
      <c r="S266" s="55">
        <f>IF(OR($A266="",$B266=""),"",IFERROR(($K266+$L266)/$E266*1000,0))</f>
        <v/>
      </c>
      <c r="T266" s="55">
        <f>IF(OR($A266="",$B266=""),"",MAX(0,MIN(100,100-($S266*'Settings'!$B$13)-($M266*'Settings'!$B$14))))</f>
        <v/>
      </c>
      <c r="U266" s="55">
        <f>IF(OR($A266="",$B266=""),"",MAX(0,MIN(100,IFERROR($Q266/'Settings'!$B$10*100,0))))</f>
        <v/>
      </c>
      <c r="V266" s="55">
        <f>IF(OR($A266="",$B266=""),"",MAX(0,MIN(100,IFERROR($P266/'Settings'!$B$11*100,0))))</f>
        <v/>
      </c>
      <c r="W266" s="55">
        <f>IF(OR($A266="",$B266=""),"",MAX(0,MIN(100,IFERROR($R266/'Settings'!$B$12*100,0))))</f>
        <v/>
      </c>
      <c r="X266" s="55">
        <f>IF(OR($A266="",$B266=""),"",MAX(0,MIN(100,100-($N266*'Settings'!$B$15))))</f>
        <v/>
      </c>
      <c r="Y266" s="55">
        <f>IF(OR($A266="",$B266=""),"",($T266*'Settings'!$B$4)+($U266*'Settings'!$B$5)+($V266*'Settings'!$B$6)+($W266*'Settings'!$B$7)+($X266*'Settings'!$B$8))</f>
        <v/>
      </c>
      <c r="Z266" s="19">
        <f>IF($Y266="","",IF($Y266&gt;='Settings'!$B$17,"Excellent",IF($Y266&gt;='Settings'!$B$18,"Good",IF($Y266&gt;='Settings'!$B$19,"Needs Improvement","Poor"))))</f>
        <v/>
      </c>
      <c r="AA266" s="57">
        <f>IF($Z266="","",IF($Z266="Excellent",'Settings'!$B$21,IF($Z266="Good",'Settings'!$B$22,0)))</f>
        <v/>
      </c>
      <c r="AB266" s="34">
        <f>IF(COUNTA($A266:$B266,$D266:$O266,$AC266:$AD266)=0,"",IF(OR($A266="",$B266=""),"Missing period/driver",IF($C266="Driver ID not found","Invalid driver ID",IF(COUNTIFS($A$5:$A$1000,$A266,$B$5:$B$1000,$B266)&gt;1,"Duplicate driver/period",IF(OR($E266&lt;=0,$F266&lt;=0,$G266&lt;=0,$I266&lt;=0),"Check required activity",IF($H266&gt;$G266,"On-time stops exceed total",IF($J266&gt;$I266,"Completed inspections exceed required",IF(OR($H266&lt;0,$J266&lt;0,$K266&lt;0,$L266&lt;0,$M266&lt;0,$N266&lt;0),"Negative count",IF($AC266="","Select review status",IF(AND($AC266="Coaching Scheduled",$AD266=""),"Add follow-up date","OK"))))))))))</f>
        <v/>
      </c>
      <c r="AC266" s="30" t="n"/>
      <c r="AD266" s="58" t="n"/>
    </row>
    <row r="267">
      <c r="A267" s="53" t="n"/>
      <c r="B267" s="26" t="n"/>
      <c r="C267" s="27">
        <f>IF(OR($A267="",$B267=""),"",IFERROR(VLOOKUP($B267,'Settings'!$D$4:$E$103,2,FALSE),"Driver ID not found"))</f>
        <v/>
      </c>
      <c r="D267" s="26" t="n"/>
      <c r="E267" s="28" t="n"/>
      <c r="F267" s="54" t="n"/>
      <c r="G267" s="28" t="n"/>
      <c r="H267" s="28" t="n"/>
      <c r="I267" s="28" t="n"/>
      <c r="J267" s="28" t="n"/>
      <c r="K267" s="28" t="n"/>
      <c r="L267" s="28" t="n"/>
      <c r="M267" s="28" t="n"/>
      <c r="N267" s="28" t="n"/>
      <c r="O267" s="30" t="n"/>
      <c r="P267" s="55">
        <f>IF(OR($A267="",$B267=""),"",IFERROR($E267/$F267,0))</f>
        <v/>
      </c>
      <c r="Q267" s="56">
        <f>IF(OR($A267="",$B267=""),"",IFERROR($H267/$G267,0))</f>
        <v/>
      </c>
      <c r="R267" s="56">
        <f>IF(OR($A267="",$B267=""),"",IFERROR($J267/$I267,0))</f>
        <v/>
      </c>
      <c r="S267" s="55">
        <f>IF(OR($A267="",$B267=""),"",IFERROR(($K267+$L267)/$E267*1000,0))</f>
        <v/>
      </c>
      <c r="T267" s="55">
        <f>IF(OR($A267="",$B267=""),"",MAX(0,MIN(100,100-($S267*'Settings'!$B$13)-($M267*'Settings'!$B$14))))</f>
        <v/>
      </c>
      <c r="U267" s="55">
        <f>IF(OR($A267="",$B267=""),"",MAX(0,MIN(100,IFERROR($Q267/'Settings'!$B$10*100,0))))</f>
        <v/>
      </c>
      <c r="V267" s="55">
        <f>IF(OR($A267="",$B267=""),"",MAX(0,MIN(100,IFERROR($P267/'Settings'!$B$11*100,0))))</f>
        <v/>
      </c>
      <c r="W267" s="55">
        <f>IF(OR($A267="",$B267=""),"",MAX(0,MIN(100,IFERROR($R267/'Settings'!$B$12*100,0))))</f>
        <v/>
      </c>
      <c r="X267" s="55">
        <f>IF(OR($A267="",$B267=""),"",MAX(0,MIN(100,100-($N267*'Settings'!$B$15))))</f>
        <v/>
      </c>
      <c r="Y267" s="55">
        <f>IF(OR($A267="",$B267=""),"",($T267*'Settings'!$B$4)+($U267*'Settings'!$B$5)+($V267*'Settings'!$B$6)+($W267*'Settings'!$B$7)+($X267*'Settings'!$B$8))</f>
        <v/>
      </c>
      <c r="Z267" s="19">
        <f>IF($Y267="","",IF($Y267&gt;='Settings'!$B$17,"Excellent",IF($Y267&gt;='Settings'!$B$18,"Good",IF($Y267&gt;='Settings'!$B$19,"Needs Improvement","Poor"))))</f>
        <v/>
      </c>
      <c r="AA267" s="57">
        <f>IF($Z267="","",IF($Z267="Excellent",'Settings'!$B$21,IF($Z267="Good",'Settings'!$B$22,0)))</f>
        <v/>
      </c>
      <c r="AB267" s="34">
        <f>IF(COUNTA($A267:$B267,$D267:$O267,$AC267:$AD267)=0,"",IF(OR($A267="",$B267=""),"Missing period/driver",IF($C267="Driver ID not found","Invalid driver ID",IF(COUNTIFS($A$5:$A$1000,$A267,$B$5:$B$1000,$B267)&gt;1,"Duplicate driver/period",IF(OR($E267&lt;=0,$F267&lt;=0,$G267&lt;=0,$I267&lt;=0),"Check required activity",IF($H267&gt;$G267,"On-time stops exceed total",IF($J267&gt;$I267,"Completed inspections exceed required",IF(OR($H267&lt;0,$J267&lt;0,$K267&lt;0,$L267&lt;0,$M267&lt;0,$N267&lt;0),"Negative count",IF($AC267="","Select review status",IF(AND($AC267="Coaching Scheduled",$AD267=""),"Add follow-up date","OK"))))))))))</f>
        <v/>
      </c>
      <c r="AC267" s="30" t="n"/>
      <c r="AD267" s="58" t="n"/>
    </row>
    <row r="268">
      <c r="A268" s="53" t="n"/>
      <c r="B268" s="26" t="n"/>
      <c r="C268" s="27">
        <f>IF(OR($A268="",$B268=""),"",IFERROR(VLOOKUP($B268,'Settings'!$D$4:$E$103,2,FALSE),"Driver ID not found"))</f>
        <v/>
      </c>
      <c r="D268" s="26" t="n"/>
      <c r="E268" s="28" t="n"/>
      <c r="F268" s="54" t="n"/>
      <c r="G268" s="28" t="n"/>
      <c r="H268" s="28" t="n"/>
      <c r="I268" s="28" t="n"/>
      <c r="J268" s="28" t="n"/>
      <c r="K268" s="28" t="n"/>
      <c r="L268" s="28" t="n"/>
      <c r="M268" s="28" t="n"/>
      <c r="N268" s="28" t="n"/>
      <c r="O268" s="30" t="n"/>
      <c r="P268" s="55">
        <f>IF(OR($A268="",$B268=""),"",IFERROR($E268/$F268,0))</f>
        <v/>
      </c>
      <c r="Q268" s="56">
        <f>IF(OR($A268="",$B268=""),"",IFERROR($H268/$G268,0))</f>
        <v/>
      </c>
      <c r="R268" s="56">
        <f>IF(OR($A268="",$B268=""),"",IFERROR($J268/$I268,0))</f>
        <v/>
      </c>
      <c r="S268" s="55">
        <f>IF(OR($A268="",$B268=""),"",IFERROR(($K268+$L268)/$E268*1000,0))</f>
        <v/>
      </c>
      <c r="T268" s="55">
        <f>IF(OR($A268="",$B268=""),"",MAX(0,MIN(100,100-($S268*'Settings'!$B$13)-($M268*'Settings'!$B$14))))</f>
        <v/>
      </c>
      <c r="U268" s="55">
        <f>IF(OR($A268="",$B268=""),"",MAX(0,MIN(100,IFERROR($Q268/'Settings'!$B$10*100,0))))</f>
        <v/>
      </c>
      <c r="V268" s="55">
        <f>IF(OR($A268="",$B268=""),"",MAX(0,MIN(100,IFERROR($P268/'Settings'!$B$11*100,0))))</f>
        <v/>
      </c>
      <c r="W268" s="55">
        <f>IF(OR($A268="",$B268=""),"",MAX(0,MIN(100,IFERROR($R268/'Settings'!$B$12*100,0))))</f>
        <v/>
      </c>
      <c r="X268" s="55">
        <f>IF(OR($A268="",$B268=""),"",MAX(0,MIN(100,100-($N268*'Settings'!$B$15))))</f>
        <v/>
      </c>
      <c r="Y268" s="55">
        <f>IF(OR($A268="",$B268=""),"",($T268*'Settings'!$B$4)+($U268*'Settings'!$B$5)+($V268*'Settings'!$B$6)+($W268*'Settings'!$B$7)+($X268*'Settings'!$B$8))</f>
        <v/>
      </c>
      <c r="Z268" s="19">
        <f>IF($Y268="","",IF($Y268&gt;='Settings'!$B$17,"Excellent",IF($Y268&gt;='Settings'!$B$18,"Good",IF($Y268&gt;='Settings'!$B$19,"Needs Improvement","Poor"))))</f>
        <v/>
      </c>
      <c r="AA268" s="57">
        <f>IF($Z268="","",IF($Z268="Excellent",'Settings'!$B$21,IF($Z268="Good",'Settings'!$B$22,0)))</f>
        <v/>
      </c>
      <c r="AB268" s="34">
        <f>IF(COUNTA($A268:$B268,$D268:$O268,$AC268:$AD268)=0,"",IF(OR($A268="",$B268=""),"Missing period/driver",IF($C268="Driver ID not found","Invalid driver ID",IF(COUNTIFS($A$5:$A$1000,$A268,$B$5:$B$1000,$B268)&gt;1,"Duplicate driver/period",IF(OR($E268&lt;=0,$F268&lt;=0,$G268&lt;=0,$I268&lt;=0),"Check required activity",IF($H268&gt;$G268,"On-time stops exceed total",IF($J268&gt;$I268,"Completed inspections exceed required",IF(OR($H268&lt;0,$J268&lt;0,$K268&lt;0,$L268&lt;0,$M268&lt;0,$N268&lt;0),"Negative count",IF($AC268="","Select review status",IF(AND($AC268="Coaching Scheduled",$AD268=""),"Add follow-up date","OK"))))))))))</f>
        <v/>
      </c>
      <c r="AC268" s="30" t="n"/>
      <c r="AD268" s="58" t="n"/>
    </row>
    <row r="269">
      <c r="A269" s="53" t="n"/>
      <c r="B269" s="26" t="n"/>
      <c r="C269" s="27">
        <f>IF(OR($A269="",$B269=""),"",IFERROR(VLOOKUP($B269,'Settings'!$D$4:$E$103,2,FALSE),"Driver ID not found"))</f>
        <v/>
      </c>
      <c r="D269" s="26" t="n"/>
      <c r="E269" s="28" t="n"/>
      <c r="F269" s="54" t="n"/>
      <c r="G269" s="28" t="n"/>
      <c r="H269" s="28" t="n"/>
      <c r="I269" s="28" t="n"/>
      <c r="J269" s="28" t="n"/>
      <c r="K269" s="28" t="n"/>
      <c r="L269" s="28" t="n"/>
      <c r="M269" s="28" t="n"/>
      <c r="N269" s="28" t="n"/>
      <c r="O269" s="30" t="n"/>
      <c r="P269" s="55">
        <f>IF(OR($A269="",$B269=""),"",IFERROR($E269/$F269,0))</f>
        <v/>
      </c>
      <c r="Q269" s="56">
        <f>IF(OR($A269="",$B269=""),"",IFERROR($H269/$G269,0))</f>
        <v/>
      </c>
      <c r="R269" s="56">
        <f>IF(OR($A269="",$B269=""),"",IFERROR($J269/$I269,0))</f>
        <v/>
      </c>
      <c r="S269" s="55">
        <f>IF(OR($A269="",$B269=""),"",IFERROR(($K269+$L269)/$E269*1000,0))</f>
        <v/>
      </c>
      <c r="T269" s="55">
        <f>IF(OR($A269="",$B269=""),"",MAX(0,MIN(100,100-($S269*'Settings'!$B$13)-($M269*'Settings'!$B$14))))</f>
        <v/>
      </c>
      <c r="U269" s="55">
        <f>IF(OR($A269="",$B269=""),"",MAX(0,MIN(100,IFERROR($Q269/'Settings'!$B$10*100,0))))</f>
        <v/>
      </c>
      <c r="V269" s="55">
        <f>IF(OR($A269="",$B269=""),"",MAX(0,MIN(100,IFERROR($P269/'Settings'!$B$11*100,0))))</f>
        <v/>
      </c>
      <c r="W269" s="55">
        <f>IF(OR($A269="",$B269=""),"",MAX(0,MIN(100,IFERROR($R269/'Settings'!$B$12*100,0))))</f>
        <v/>
      </c>
      <c r="X269" s="55">
        <f>IF(OR($A269="",$B269=""),"",MAX(0,MIN(100,100-($N269*'Settings'!$B$15))))</f>
        <v/>
      </c>
      <c r="Y269" s="55">
        <f>IF(OR($A269="",$B269=""),"",($T269*'Settings'!$B$4)+($U269*'Settings'!$B$5)+($V269*'Settings'!$B$6)+($W269*'Settings'!$B$7)+($X269*'Settings'!$B$8))</f>
        <v/>
      </c>
      <c r="Z269" s="19">
        <f>IF($Y269="","",IF($Y269&gt;='Settings'!$B$17,"Excellent",IF($Y269&gt;='Settings'!$B$18,"Good",IF($Y269&gt;='Settings'!$B$19,"Needs Improvement","Poor"))))</f>
        <v/>
      </c>
      <c r="AA269" s="57">
        <f>IF($Z269="","",IF($Z269="Excellent",'Settings'!$B$21,IF($Z269="Good",'Settings'!$B$22,0)))</f>
        <v/>
      </c>
      <c r="AB269" s="34">
        <f>IF(COUNTA($A269:$B269,$D269:$O269,$AC269:$AD269)=0,"",IF(OR($A269="",$B269=""),"Missing period/driver",IF($C269="Driver ID not found","Invalid driver ID",IF(COUNTIFS($A$5:$A$1000,$A269,$B$5:$B$1000,$B269)&gt;1,"Duplicate driver/period",IF(OR($E269&lt;=0,$F269&lt;=0,$G269&lt;=0,$I269&lt;=0),"Check required activity",IF($H269&gt;$G269,"On-time stops exceed total",IF($J269&gt;$I269,"Completed inspections exceed required",IF(OR($H269&lt;0,$J269&lt;0,$K269&lt;0,$L269&lt;0,$M269&lt;0,$N269&lt;0),"Negative count",IF($AC269="","Select review status",IF(AND($AC269="Coaching Scheduled",$AD269=""),"Add follow-up date","OK"))))))))))</f>
        <v/>
      </c>
      <c r="AC269" s="30" t="n"/>
      <c r="AD269" s="58" t="n"/>
    </row>
    <row r="270">
      <c r="A270" s="53" t="n"/>
      <c r="B270" s="26" t="n"/>
      <c r="C270" s="27">
        <f>IF(OR($A270="",$B270=""),"",IFERROR(VLOOKUP($B270,'Settings'!$D$4:$E$103,2,FALSE),"Driver ID not found"))</f>
        <v/>
      </c>
      <c r="D270" s="26" t="n"/>
      <c r="E270" s="28" t="n"/>
      <c r="F270" s="54" t="n"/>
      <c r="G270" s="28" t="n"/>
      <c r="H270" s="28" t="n"/>
      <c r="I270" s="28" t="n"/>
      <c r="J270" s="28" t="n"/>
      <c r="K270" s="28" t="n"/>
      <c r="L270" s="28" t="n"/>
      <c r="M270" s="28" t="n"/>
      <c r="N270" s="28" t="n"/>
      <c r="O270" s="30" t="n"/>
      <c r="P270" s="55">
        <f>IF(OR($A270="",$B270=""),"",IFERROR($E270/$F270,0))</f>
        <v/>
      </c>
      <c r="Q270" s="56">
        <f>IF(OR($A270="",$B270=""),"",IFERROR($H270/$G270,0))</f>
        <v/>
      </c>
      <c r="R270" s="56">
        <f>IF(OR($A270="",$B270=""),"",IFERROR($J270/$I270,0))</f>
        <v/>
      </c>
      <c r="S270" s="55">
        <f>IF(OR($A270="",$B270=""),"",IFERROR(($K270+$L270)/$E270*1000,0))</f>
        <v/>
      </c>
      <c r="T270" s="55">
        <f>IF(OR($A270="",$B270=""),"",MAX(0,MIN(100,100-($S270*'Settings'!$B$13)-($M270*'Settings'!$B$14))))</f>
        <v/>
      </c>
      <c r="U270" s="55">
        <f>IF(OR($A270="",$B270=""),"",MAX(0,MIN(100,IFERROR($Q270/'Settings'!$B$10*100,0))))</f>
        <v/>
      </c>
      <c r="V270" s="55">
        <f>IF(OR($A270="",$B270=""),"",MAX(0,MIN(100,IFERROR($P270/'Settings'!$B$11*100,0))))</f>
        <v/>
      </c>
      <c r="W270" s="55">
        <f>IF(OR($A270="",$B270=""),"",MAX(0,MIN(100,IFERROR($R270/'Settings'!$B$12*100,0))))</f>
        <v/>
      </c>
      <c r="X270" s="55">
        <f>IF(OR($A270="",$B270=""),"",MAX(0,MIN(100,100-($N270*'Settings'!$B$15))))</f>
        <v/>
      </c>
      <c r="Y270" s="55">
        <f>IF(OR($A270="",$B270=""),"",($T270*'Settings'!$B$4)+($U270*'Settings'!$B$5)+($V270*'Settings'!$B$6)+($W270*'Settings'!$B$7)+($X270*'Settings'!$B$8))</f>
        <v/>
      </c>
      <c r="Z270" s="19">
        <f>IF($Y270="","",IF($Y270&gt;='Settings'!$B$17,"Excellent",IF($Y270&gt;='Settings'!$B$18,"Good",IF($Y270&gt;='Settings'!$B$19,"Needs Improvement","Poor"))))</f>
        <v/>
      </c>
      <c r="AA270" s="57">
        <f>IF($Z270="","",IF($Z270="Excellent",'Settings'!$B$21,IF($Z270="Good",'Settings'!$B$22,0)))</f>
        <v/>
      </c>
      <c r="AB270" s="34">
        <f>IF(COUNTA($A270:$B270,$D270:$O270,$AC270:$AD270)=0,"",IF(OR($A270="",$B270=""),"Missing period/driver",IF($C270="Driver ID not found","Invalid driver ID",IF(COUNTIFS($A$5:$A$1000,$A270,$B$5:$B$1000,$B270)&gt;1,"Duplicate driver/period",IF(OR($E270&lt;=0,$F270&lt;=0,$G270&lt;=0,$I270&lt;=0),"Check required activity",IF($H270&gt;$G270,"On-time stops exceed total",IF($J270&gt;$I270,"Completed inspections exceed required",IF(OR($H270&lt;0,$J270&lt;0,$K270&lt;0,$L270&lt;0,$M270&lt;0,$N270&lt;0),"Negative count",IF($AC270="","Select review status",IF(AND($AC270="Coaching Scheduled",$AD270=""),"Add follow-up date","OK"))))))))))</f>
        <v/>
      </c>
      <c r="AC270" s="30" t="n"/>
      <c r="AD270" s="58" t="n"/>
    </row>
    <row r="271">
      <c r="A271" s="53" t="n"/>
      <c r="B271" s="26" t="n"/>
      <c r="C271" s="27">
        <f>IF(OR($A271="",$B271=""),"",IFERROR(VLOOKUP($B271,'Settings'!$D$4:$E$103,2,FALSE),"Driver ID not found"))</f>
        <v/>
      </c>
      <c r="D271" s="26" t="n"/>
      <c r="E271" s="28" t="n"/>
      <c r="F271" s="54" t="n"/>
      <c r="G271" s="28" t="n"/>
      <c r="H271" s="28" t="n"/>
      <c r="I271" s="28" t="n"/>
      <c r="J271" s="28" t="n"/>
      <c r="K271" s="28" t="n"/>
      <c r="L271" s="28" t="n"/>
      <c r="M271" s="28" t="n"/>
      <c r="N271" s="28" t="n"/>
      <c r="O271" s="30" t="n"/>
      <c r="P271" s="55">
        <f>IF(OR($A271="",$B271=""),"",IFERROR($E271/$F271,0))</f>
        <v/>
      </c>
      <c r="Q271" s="56">
        <f>IF(OR($A271="",$B271=""),"",IFERROR($H271/$G271,0))</f>
        <v/>
      </c>
      <c r="R271" s="56">
        <f>IF(OR($A271="",$B271=""),"",IFERROR($J271/$I271,0))</f>
        <v/>
      </c>
      <c r="S271" s="55">
        <f>IF(OR($A271="",$B271=""),"",IFERROR(($K271+$L271)/$E271*1000,0))</f>
        <v/>
      </c>
      <c r="T271" s="55">
        <f>IF(OR($A271="",$B271=""),"",MAX(0,MIN(100,100-($S271*'Settings'!$B$13)-($M271*'Settings'!$B$14))))</f>
        <v/>
      </c>
      <c r="U271" s="55">
        <f>IF(OR($A271="",$B271=""),"",MAX(0,MIN(100,IFERROR($Q271/'Settings'!$B$10*100,0))))</f>
        <v/>
      </c>
      <c r="V271" s="55">
        <f>IF(OR($A271="",$B271=""),"",MAX(0,MIN(100,IFERROR($P271/'Settings'!$B$11*100,0))))</f>
        <v/>
      </c>
      <c r="W271" s="55">
        <f>IF(OR($A271="",$B271=""),"",MAX(0,MIN(100,IFERROR($R271/'Settings'!$B$12*100,0))))</f>
        <v/>
      </c>
      <c r="X271" s="55">
        <f>IF(OR($A271="",$B271=""),"",MAX(0,MIN(100,100-($N271*'Settings'!$B$15))))</f>
        <v/>
      </c>
      <c r="Y271" s="55">
        <f>IF(OR($A271="",$B271=""),"",($T271*'Settings'!$B$4)+($U271*'Settings'!$B$5)+($V271*'Settings'!$B$6)+($W271*'Settings'!$B$7)+($X271*'Settings'!$B$8))</f>
        <v/>
      </c>
      <c r="Z271" s="19">
        <f>IF($Y271="","",IF($Y271&gt;='Settings'!$B$17,"Excellent",IF($Y271&gt;='Settings'!$B$18,"Good",IF($Y271&gt;='Settings'!$B$19,"Needs Improvement","Poor"))))</f>
        <v/>
      </c>
      <c r="AA271" s="57">
        <f>IF($Z271="","",IF($Z271="Excellent",'Settings'!$B$21,IF($Z271="Good",'Settings'!$B$22,0)))</f>
        <v/>
      </c>
      <c r="AB271" s="34">
        <f>IF(COUNTA($A271:$B271,$D271:$O271,$AC271:$AD271)=0,"",IF(OR($A271="",$B271=""),"Missing period/driver",IF($C271="Driver ID not found","Invalid driver ID",IF(COUNTIFS($A$5:$A$1000,$A271,$B$5:$B$1000,$B271)&gt;1,"Duplicate driver/period",IF(OR($E271&lt;=0,$F271&lt;=0,$G271&lt;=0,$I271&lt;=0),"Check required activity",IF($H271&gt;$G271,"On-time stops exceed total",IF($J271&gt;$I271,"Completed inspections exceed required",IF(OR($H271&lt;0,$J271&lt;0,$K271&lt;0,$L271&lt;0,$M271&lt;0,$N271&lt;0),"Negative count",IF($AC271="","Select review status",IF(AND($AC271="Coaching Scheduled",$AD271=""),"Add follow-up date","OK"))))))))))</f>
        <v/>
      </c>
      <c r="AC271" s="30" t="n"/>
      <c r="AD271" s="58" t="n"/>
    </row>
    <row r="272">
      <c r="A272" s="53" t="n"/>
      <c r="B272" s="26" t="n"/>
      <c r="C272" s="27">
        <f>IF(OR($A272="",$B272=""),"",IFERROR(VLOOKUP($B272,'Settings'!$D$4:$E$103,2,FALSE),"Driver ID not found"))</f>
        <v/>
      </c>
      <c r="D272" s="26" t="n"/>
      <c r="E272" s="28" t="n"/>
      <c r="F272" s="54" t="n"/>
      <c r="G272" s="28" t="n"/>
      <c r="H272" s="28" t="n"/>
      <c r="I272" s="28" t="n"/>
      <c r="J272" s="28" t="n"/>
      <c r="K272" s="28" t="n"/>
      <c r="L272" s="28" t="n"/>
      <c r="M272" s="28" t="n"/>
      <c r="N272" s="28" t="n"/>
      <c r="O272" s="30" t="n"/>
      <c r="P272" s="55">
        <f>IF(OR($A272="",$B272=""),"",IFERROR($E272/$F272,0))</f>
        <v/>
      </c>
      <c r="Q272" s="56">
        <f>IF(OR($A272="",$B272=""),"",IFERROR($H272/$G272,0))</f>
        <v/>
      </c>
      <c r="R272" s="56">
        <f>IF(OR($A272="",$B272=""),"",IFERROR($J272/$I272,0))</f>
        <v/>
      </c>
      <c r="S272" s="55">
        <f>IF(OR($A272="",$B272=""),"",IFERROR(($K272+$L272)/$E272*1000,0))</f>
        <v/>
      </c>
      <c r="T272" s="55">
        <f>IF(OR($A272="",$B272=""),"",MAX(0,MIN(100,100-($S272*'Settings'!$B$13)-($M272*'Settings'!$B$14))))</f>
        <v/>
      </c>
      <c r="U272" s="55">
        <f>IF(OR($A272="",$B272=""),"",MAX(0,MIN(100,IFERROR($Q272/'Settings'!$B$10*100,0))))</f>
        <v/>
      </c>
      <c r="V272" s="55">
        <f>IF(OR($A272="",$B272=""),"",MAX(0,MIN(100,IFERROR($P272/'Settings'!$B$11*100,0))))</f>
        <v/>
      </c>
      <c r="W272" s="55">
        <f>IF(OR($A272="",$B272=""),"",MAX(0,MIN(100,IFERROR($R272/'Settings'!$B$12*100,0))))</f>
        <v/>
      </c>
      <c r="X272" s="55">
        <f>IF(OR($A272="",$B272=""),"",MAX(0,MIN(100,100-($N272*'Settings'!$B$15))))</f>
        <v/>
      </c>
      <c r="Y272" s="55">
        <f>IF(OR($A272="",$B272=""),"",($T272*'Settings'!$B$4)+($U272*'Settings'!$B$5)+($V272*'Settings'!$B$6)+($W272*'Settings'!$B$7)+($X272*'Settings'!$B$8))</f>
        <v/>
      </c>
      <c r="Z272" s="19">
        <f>IF($Y272="","",IF($Y272&gt;='Settings'!$B$17,"Excellent",IF($Y272&gt;='Settings'!$B$18,"Good",IF($Y272&gt;='Settings'!$B$19,"Needs Improvement","Poor"))))</f>
        <v/>
      </c>
      <c r="AA272" s="57">
        <f>IF($Z272="","",IF($Z272="Excellent",'Settings'!$B$21,IF($Z272="Good",'Settings'!$B$22,0)))</f>
        <v/>
      </c>
      <c r="AB272" s="34">
        <f>IF(COUNTA($A272:$B272,$D272:$O272,$AC272:$AD272)=0,"",IF(OR($A272="",$B272=""),"Missing period/driver",IF($C272="Driver ID not found","Invalid driver ID",IF(COUNTIFS($A$5:$A$1000,$A272,$B$5:$B$1000,$B272)&gt;1,"Duplicate driver/period",IF(OR($E272&lt;=0,$F272&lt;=0,$G272&lt;=0,$I272&lt;=0),"Check required activity",IF($H272&gt;$G272,"On-time stops exceed total",IF($J272&gt;$I272,"Completed inspections exceed required",IF(OR($H272&lt;0,$J272&lt;0,$K272&lt;0,$L272&lt;0,$M272&lt;0,$N272&lt;0),"Negative count",IF($AC272="","Select review status",IF(AND($AC272="Coaching Scheduled",$AD272=""),"Add follow-up date","OK"))))))))))</f>
        <v/>
      </c>
      <c r="AC272" s="30" t="n"/>
      <c r="AD272" s="58" t="n"/>
    </row>
    <row r="273">
      <c r="A273" s="53" t="n"/>
      <c r="B273" s="26" t="n"/>
      <c r="C273" s="27">
        <f>IF(OR($A273="",$B273=""),"",IFERROR(VLOOKUP($B273,'Settings'!$D$4:$E$103,2,FALSE),"Driver ID not found"))</f>
        <v/>
      </c>
      <c r="D273" s="26" t="n"/>
      <c r="E273" s="28" t="n"/>
      <c r="F273" s="54" t="n"/>
      <c r="G273" s="28" t="n"/>
      <c r="H273" s="28" t="n"/>
      <c r="I273" s="28" t="n"/>
      <c r="J273" s="28" t="n"/>
      <c r="K273" s="28" t="n"/>
      <c r="L273" s="28" t="n"/>
      <c r="M273" s="28" t="n"/>
      <c r="N273" s="28" t="n"/>
      <c r="O273" s="30" t="n"/>
      <c r="P273" s="55">
        <f>IF(OR($A273="",$B273=""),"",IFERROR($E273/$F273,0))</f>
        <v/>
      </c>
      <c r="Q273" s="56">
        <f>IF(OR($A273="",$B273=""),"",IFERROR($H273/$G273,0))</f>
        <v/>
      </c>
      <c r="R273" s="56">
        <f>IF(OR($A273="",$B273=""),"",IFERROR($J273/$I273,0))</f>
        <v/>
      </c>
      <c r="S273" s="55">
        <f>IF(OR($A273="",$B273=""),"",IFERROR(($K273+$L273)/$E273*1000,0))</f>
        <v/>
      </c>
      <c r="T273" s="55">
        <f>IF(OR($A273="",$B273=""),"",MAX(0,MIN(100,100-($S273*'Settings'!$B$13)-($M273*'Settings'!$B$14))))</f>
        <v/>
      </c>
      <c r="U273" s="55">
        <f>IF(OR($A273="",$B273=""),"",MAX(0,MIN(100,IFERROR($Q273/'Settings'!$B$10*100,0))))</f>
        <v/>
      </c>
      <c r="V273" s="55">
        <f>IF(OR($A273="",$B273=""),"",MAX(0,MIN(100,IFERROR($P273/'Settings'!$B$11*100,0))))</f>
        <v/>
      </c>
      <c r="W273" s="55">
        <f>IF(OR($A273="",$B273=""),"",MAX(0,MIN(100,IFERROR($R273/'Settings'!$B$12*100,0))))</f>
        <v/>
      </c>
      <c r="X273" s="55">
        <f>IF(OR($A273="",$B273=""),"",MAX(0,MIN(100,100-($N273*'Settings'!$B$15))))</f>
        <v/>
      </c>
      <c r="Y273" s="55">
        <f>IF(OR($A273="",$B273=""),"",($T273*'Settings'!$B$4)+($U273*'Settings'!$B$5)+($V273*'Settings'!$B$6)+($W273*'Settings'!$B$7)+($X273*'Settings'!$B$8))</f>
        <v/>
      </c>
      <c r="Z273" s="19">
        <f>IF($Y273="","",IF($Y273&gt;='Settings'!$B$17,"Excellent",IF($Y273&gt;='Settings'!$B$18,"Good",IF($Y273&gt;='Settings'!$B$19,"Needs Improvement","Poor"))))</f>
        <v/>
      </c>
      <c r="AA273" s="57">
        <f>IF($Z273="","",IF($Z273="Excellent",'Settings'!$B$21,IF($Z273="Good",'Settings'!$B$22,0)))</f>
        <v/>
      </c>
      <c r="AB273" s="34">
        <f>IF(COUNTA($A273:$B273,$D273:$O273,$AC273:$AD273)=0,"",IF(OR($A273="",$B273=""),"Missing period/driver",IF($C273="Driver ID not found","Invalid driver ID",IF(COUNTIFS($A$5:$A$1000,$A273,$B$5:$B$1000,$B273)&gt;1,"Duplicate driver/period",IF(OR($E273&lt;=0,$F273&lt;=0,$G273&lt;=0,$I273&lt;=0),"Check required activity",IF($H273&gt;$G273,"On-time stops exceed total",IF($J273&gt;$I273,"Completed inspections exceed required",IF(OR($H273&lt;0,$J273&lt;0,$K273&lt;0,$L273&lt;0,$M273&lt;0,$N273&lt;0),"Negative count",IF($AC273="","Select review status",IF(AND($AC273="Coaching Scheduled",$AD273=""),"Add follow-up date","OK"))))))))))</f>
        <v/>
      </c>
      <c r="AC273" s="30" t="n"/>
      <c r="AD273" s="58" t="n"/>
    </row>
    <row r="274">
      <c r="A274" s="53" t="n"/>
      <c r="B274" s="26" t="n"/>
      <c r="C274" s="27">
        <f>IF(OR($A274="",$B274=""),"",IFERROR(VLOOKUP($B274,'Settings'!$D$4:$E$103,2,FALSE),"Driver ID not found"))</f>
        <v/>
      </c>
      <c r="D274" s="26" t="n"/>
      <c r="E274" s="28" t="n"/>
      <c r="F274" s="54" t="n"/>
      <c r="G274" s="28" t="n"/>
      <c r="H274" s="28" t="n"/>
      <c r="I274" s="28" t="n"/>
      <c r="J274" s="28" t="n"/>
      <c r="K274" s="28" t="n"/>
      <c r="L274" s="28" t="n"/>
      <c r="M274" s="28" t="n"/>
      <c r="N274" s="28" t="n"/>
      <c r="O274" s="30" t="n"/>
      <c r="P274" s="55">
        <f>IF(OR($A274="",$B274=""),"",IFERROR($E274/$F274,0))</f>
        <v/>
      </c>
      <c r="Q274" s="56">
        <f>IF(OR($A274="",$B274=""),"",IFERROR($H274/$G274,0))</f>
        <v/>
      </c>
      <c r="R274" s="56">
        <f>IF(OR($A274="",$B274=""),"",IFERROR($J274/$I274,0))</f>
        <v/>
      </c>
      <c r="S274" s="55">
        <f>IF(OR($A274="",$B274=""),"",IFERROR(($K274+$L274)/$E274*1000,0))</f>
        <v/>
      </c>
      <c r="T274" s="55">
        <f>IF(OR($A274="",$B274=""),"",MAX(0,MIN(100,100-($S274*'Settings'!$B$13)-($M274*'Settings'!$B$14))))</f>
        <v/>
      </c>
      <c r="U274" s="55">
        <f>IF(OR($A274="",$B274=""),"",MAX(0,MIN(100,IFERROR($Q274/'Settings'!$B$10*100,0))))</f>
        <v/>
      </c>
      <c r="V274" s="55">
        <f>IF(OR($A274="",$B274=""),"",MAX(0,MIN(100,IFERROR($P274/'Settings'!$B$11*100,0))))</f>
        <v/>
      </c>
      <c r="W274" s="55">
        <f>IF(OR($A274="",$B274=""),"",MAX(0,MIN(100,IFERROR($R274/'Settings'!$B$12*100,0))))</f>
        <v/>
      </c>
      <c r="X274" s="55">
        <f>IF(OR($A274="",$B274=""),"",MAX(0,MIN(100,100-($N274*'Settings'!$B$15))))</f>
        <v/>
      </c>
      <c r="Y274" s="55">
        <f>IF(OR($A274="",$B274=""),"",($T274*'Settings'!$B$4)+($U274*'Settings'!$B$5)+($V274*'Settings'!$B$6)+($W274*'Settings'!$B$7)+($X274*'Settings'!$B$8))</f>
        <v/>
      </c>
      <c r="Z274" s="19">
        <f>IF($Y274="","",IF($Y274&gt;='Settings'!$B$17,"Excellent",IF($Y274&gt;='Settings'!$B$18,"Good",IF($Y274&gt;='Settings'!$B$19,"Needs Improvement","Poor"))))</f>
        <v/>
      </c>
      <c r="AA274" s="57">
        <f>IF($Z274="","",IF($Z274="Excellent",'Settings'!$B$21,IF($Z274="Good",'Settings'!$B$22,0)))</f>
        <v/>
      </c>
      <c r="AB274" s="34">
        <f>IF(COUNTA($A274:$B274,$D274:$O274,$AC274:$AD274)=0,"",IF(OR($A274="",$B274=""),"Missing period/driver",IF($C274="Driver ID not found","Invalid driver ID",IF(COUNTIFS($A$5:$A$1000,$A274,$B$5:$B$1000,$B274)&gt;1,"Duplicate driver/period",IF(OR($E274&lt;=0,$F274&lt;=0,$G274&lt;=0,$I274&lt;=0),"Check required activity",IF($H274&gt;$G274,"On-time stops exceed total",IF($J274&gt;$I274,"Completed inspections exceed required",IF(OR($H274&lt;0,$J274&lt;0,$K274&lt;0,$L274&lt;0,$M274&lt;0,$N274&lt;0),"Negative count",IF($AC274="","Select review status",IF(AND($AC274="Coaching Scheduled",$AD274=""),"Add follow-up date","OK"))))))))))</f>
        <v/>
      </c>
      <c r="AC274" s="30" t="n"/>
      <c r="AD274" s="58" t="n"/>
    </row>
    <row r="275">
      <c r="A275" s="53" t="n"/>
      <c r="B275" s="26" t="n"/>
      <c r="C275" s="27">
        <f>IF(OR($A275="",$B275=""),"",IFERROR(VLOOKUP($B275,'Settings'!$D$4:$E$103,2,FALSE),"Driver ID not found"))</f>
        <v/>
      </c>
      <c r="D275" s="26" t="n"/>
      <c r="E275" s="28" t="n"/>
      <c r="F275" s="54" t="n"/>
      <c r="G275" s="28" t="n"/>
      <c r="H275" s="28" t="n"/>
      <c r="I275" s="28" t="n"/>
      <c r="J275" s="28" t="n"/>
      <c r="K275" s="28" t="n"/>
      <c r="L275" s="28" t="n"/>
      <c r="M275" s="28" t="n"/>
      <c r="N275" s="28" t="n"/>
      <c r="O275" s="30" t="n"/>
      <c r="P275" s="55">
        <f>IF(OR($A275="",$B275=""),"",IFERROR($E275/$F275,0))</f>
        <v/>
      </c>
      <c r="Q275" s="56">
        <f>IF(OR($A275="",$B275=""),"",IFERROR($H275/$G275,0))</f>
        <v/>
      </c>
      <c r="R275" s="56">
        <f>IF(OR($A275="",$B275=""),"",IFERROR($J275/$I275,0))</f>
        <v/>
      </c>
      <c r="S275" s="55">
        <f>IF(OR($A275="",$B275=""),"",IFERROR(($K275+$L275)/$E275*1000,0))</f>
        <v/>
      </c>
      <c r="T275" s="55">
        <f>IF(OR($A275="",$B275=""),"",MAX(0,MIN(100,100-($S275*'Settings'!$B$13)-($M275*'Settings'!$B$14))))</f>
        <v/>
      </c>
      <c r="U275" s="55">
        <f>IF(OR($A275="",$B275=""),"",MAX(0,MIN(100,IFERROR($Q275/'Settings'!$B$10*100,0))))</f>
        <v/>
      </c>
      <c r="V275" s="55">
        <f>IF(OR($A275="",$B275=""),"",MAX(0,MIN(100,IFERROR($P275/'Settings'!$B$11*100,0))))</f>
        <v/>
      </c>
      <c r="W275" s="55">
        <f>IF(OR($A275="",$B275=""),"",MAX(0,MIN(100,IFERROR($R275/'Settings'!$B$12*100,0))))</f>
        <v/>
      </c>
      <c r="X275" s="55">
        <f>IF(OR($A275="",$B275=""),"",MAX(0,MIN(100,100-($N275*'Settings'!$B$15))))</f>
        <v/>
      </c>
      <c r="Y275" s="55">
        <f>IF(OR($A275="",$B275=""),"",($T275*'Settings'!$B$4)+($U275*'Settings'!$B$5)+($V275*'Settings'!$B$6)+($W275*'Settings'!$B$7)+($X275*'Settings'!$B$8))</f>
        <v/>
      </c>
      <c r="Z275" s="19">
        <f>IF($Y275="","",IF($Y275&gt;='Settings'!$B$17,"Excellent",IF($Y275&gt;='Settings'!$B$18,"Good",IF($Y275&gt;='Settings'!$B$19,"Needs Improvement","Poor"))))</f>
        <v/>
      </c>
      <c r="AA275" s="57">
        <f>IF($Z275="","",IF($Z275="Excellent",'Settings'!$B$21,IF($Z275="Good",'Settings'!$B$22,0)))</f>
        <v/>
      </c>
      <c r="AB275" s="34">
        <f>IF(COUNTA($A275:$B275,$D275:$O275,$AC275:$AD275)=0,"",IF(OR($A275="",$B275=""),"Missing period/driver",IF($C275="Driver ID not found","Invalid driver ID",IF(COUNTIFS($A$5:$A$1000,$A275,$B$5:$B$1000,$B275)&gt;1,"Duplicate driver/period",IF(OR($E275&lt;=0,$F275&lt;=0,$G275&lt;=0,$I275&lt;=0),"Check required activity",IF($H275&gt;$G275,"On-time stops exceed total",IF($J275&gt;$I275,"Completed inspections exceed required",IF(OR($H275&lt;0,$J275&lt;0,$K275&lt;0,$L275&lt;0,$M275&lt;0,$N275&lt;0),"Negative count",IF($AC275="","Select review status",IF(AND($AC275="Coaching Scheduled",$AD275=""),"Add follow-up date","OK"))))))))))</f>
        <v/>
      </c>
      <c r="AC275" s="30" t="n"/>
      <c r="AD275" s="58" t="n"/>
    </row>
    <row r="276">
      <c r="A276" s="53" t="n"/>
      <c r="B276" s="26" t="n"/>
      <c r="C276" s="27">
        <f>IF(OR($A276="",$B276=""),"",IFERROR(VLOOKUP($B276,'Settings'!$D$4:$E$103,2,FALSE),"Driver ID not found"))</f>
        <v/>
      </c>
      <c r="D276" s="26" t="n"/>
      <c r="E276" s="28" t="n"/>
      <c r="F276" s="54" t="n"/>
      <c r="G276" s="28" t="n"/>
      <c r="H276" s="28" t="n"/>
      <c r="I276" s="28" t="n"/>
      <c r="J276" s="28" t="n"/>
      <c r="K276" s="28" t="n"/>
      <c r="L276" s="28" t="n"/>
      <c r="M276" s="28" t="n"/>
      <c r="N276" s="28" t="n"/>
      <c r="O276" s="30" t="n"/>
      <c r="P276" s="55">
        <f>IF(OR($A276="",$B276=""),"",IFERROR($E276/$F276,0))</f>
        <v/>
      </c>
      <c r="Q276" s="56">
        <f>IF(OR($A276="",$B276=""),"",IFERROR($H276/$G276,0))</f>
        <v/>
      </c>
      <c r="R276" s="56">
        <f>IF(OR($A276="",$B276=""),"",IFERROR($J276/$I276,0))</f>
        <v/>
      </c>
      <c r="S276" s="55">
        <f>IF(OR($A276="",$B276=""),"",IFERROR(($K276+$L276)/$E276*1000,0))</f>
        <v/>
      </c>
      <c r="T276" s="55">
        <f>IF(OR($A276="",$B276=""),"",MAX(0,MIN(100,100-($S276*'Settings'!$B$13)-($M276*'Settings'!$B$14))))</f>
        <v/>
      </c>
      <c r="U276" s="55">
        <f>IF(OR($A276="",$B276=""),"",MAX(0,MIN(100,IFERROR($Q276/'Settings'!$B$10*100,0))))</f>
        <v/>
      </c>
      <c r="V276" s="55">
        <f>IF(OR($A276="",$B276=""),"",MAX(0,MIN(100,IFERROR($P276/'Settings'!$B$11*100,0))))</f>
        <v/>
      </c>
      <c r="W276" s="55">
        <f>IF(OR($A276="",$B276=""),"",MAX(0,MIN(100,IFERROR($R276/'Settings'!$B$12*100,0))))</f>
        <v/>
      </c>
      <c r="X276" s="55">
        <f>IF(OR($A276="",$B276=""),"",MAX(0,MIN(100,100-($N276*'Settings'!$B$15))))</f>
        <v/>
      </c>
      <c r="Y276" s="55">
        <f>IF(OR($A276="",$B276=""),"",($T276*'Settings'!$B$4)+($U276*'Settings'!$B$5)+($V276*'Settings'!$B$6)+($W276*'Settings'!$B$7)+($X276*'Settings'!$B$8))</f>
        <v/>
      </c>
      <c r="Z276" s="19">
        <f>IF($Y276="","",IF($Y276&gt;='Settings'!$B$17,"Excellent",IF($Y276&gt;='Settings'!$B$18,"Good",IF($Y276&gt;='Settings'!$B$19,"Needs Improvement","Poor"))))</f>
        <v/>
      </c>
      <c r="AA276" s="57">
        <f>IF($Z276="","",IF($Z276="Excellent",'Settings'!$B$21,IF($Z276="Good",'Settings'!$B$22,0)))</f>
        <v/>
      </c>
      <c r="AB276" s="34">
        <f>IF(COUNTA($A276:$B276,$D276:$O276,$AC276:$AD276)=0,"",IF(OR($A276="",$B276=""),"Missing period/driver",IF($C276="Driver ID not found","Invalid driver ID",IF(COUNTIFS($A$5:$A$1000,$A276,$B$5:$B$1000,$B276)&gt;1,"Duplicate driver/period",IF(OR($E276&lt;=0,$F276&lt;=0,$G276&lt;=0,$I276&lt;=0),"Check required activity",IF($H276&gt;$G276,"On-time stops exceed total",IF($J276&gt;$I276,"Completed inspections exceed required",IF(OR($H276&lt;0,$J276&lt;0,$K276&lt;0,$L276&lt;0,$M276&lt;0,$N276&lt;0),"Negative count",IF($AC276="","Select review status",IF(AND($AC276="Coaching Scheduled",$AD276=""),"Add follow-up date","OK"))))))))))</f>
        <v/>
      </c>
      <c r="AC276" s="30" t="n"/>
      <c r="AD276" s="58" t="n"/>
    </row>
    <row r="277">
      <c r="A277" s="53" t="n"/>
      <c r="B277" s="26" t="n"/>
      <c r="C277" s="27">
        <f>IF(OR($A277="",$B277=""),"",IFERROR(VLOOKUP($B277,'Settings'!$D$4:$E$103,2,FALSE),"Driver ID not found"))</f>
        <v/>
      </c>
      <c r="D277" s="26" t="n"/>
      <c r="E277" s="28" t="n"/>
      <c r="F277" s="54" t="n"/>
      <c r="G277" s="28" t="n"/>
      <c r="H277" s="28" t="n"/>
      <c r="I277" s="28" t="n"/>
      <c r="J277" s="28" t="n"/>
      <c r="K277" s="28" t="n"/>
      <c r="L277" s="28" t="n"/>
      <c r="M277" s="28" t="n"/>
      <c r="N277" s="28" t="n"/>
      <c r="O277" s="30" t="n"/>
      <c r="P277" s="55">
        <f>IF(OR($A277="",$B277=""),"",IFERROR($E277/$F277,0))</f>
        <v/>
      </c>
      <c r="Q277" s="56">
        <f>IF(OR($A277="",$B277=""),"",IFERROR($H277/$G277,0))</f>
        <v/>
      </c>
      <c r="R277" s="56">
        <f>IF(OR($A277="",$B277=""),"",IFERROR($J277/$I277,0))</f>
        <v/>
      </c>
      <c r="S277" s="55">
        <f>IF(OR($A277="",$B277=""),"",IFERROR(($K277+$L277)/$E277*1000,0))</f>
        <v/>
      </c>
      <c r="T277" s="55">
        <f>IF(OR($A277="",$B277=""),"",MAX(0,MIN(100,100-($S277*'Settings'!$B$13)-($M277*'Settings'!$B$14))))</f>
        <v/>
      </c>
      <c r="U277" s="55">
        <f>IF(OR($A277="",$B277=""),"",MAX(0,MIN(100,IFERROR($Q277/'Settings'!$B$10*100,0))))</f>
        <v/>
      </c>
      <c r="V277" s="55">
        <f>IF(OR($A277="",$B277=""),"",MAX(0,MIN(100,IFERROR($P277/'Settings'!$B$11*100,0))))</f>
        <v/>
      </c>
      <c r="W277" s="55">
        <f>IF(OR($A277="",$B277=""),"",MAX(0,MIN(100,IFERROR($R277/'Settings'!$B$12*100,0))))</f>
        <v/>
      </c>
      <c r="X277" s="55">
        <f>IF(OR($A277="",$B277=""),"",MAX(0,MIN(100,100-($N277*'Settings'!$B$15))))</f>
        <v/>
      </c>
      <c r="Y277" s="55">
        <f>IF(OR($A277="",$B277=""),"",($T277*'Settings'!$B$4)+($U277*'Settings'!$B$5)+($V277*'Settings'!$B$6)+($W277*'Settings'!$B$7)+($X277*'Settings'!$B$8))</f>
        <v/>
      </c>
      <c r="Z277" s="19">
        <f>IF($Y277="","",IF($Y277&gt;='Settings'!$B$17,"Excellent",IF($Y277&gt;='Settings'!$B$18,"Good",IF($Y277&gt;='Settings'!$B$19,"Needs Improvement","Poor"))))</f>
        <v/>
      </c>
      <c r="AA277" s="57">
        <f>IF($Z277="","",IF($Z277="Excellent",'Settings'!$B$21,IF($Z277="Good",'Settings'!$B$22,0)))</f>
        <v/>
      </c>
      <c r="AB277" s="34">
        <f>IF(COUNTA($A277:$B277,$D277:$O277,$AC277:$AD277)=0,"",IF(OR($A277="",$B277=""),"Missing period/driver",IF($C277="Driver ID not found","Invalid driver ID",IF(COUNTIFS($A$5:$A$1000,$A277,$B$5:$B$1000,$B277)&gt;1,"Duplicate driver/period",IF(OR($E277&lt;=0,$F277&lt;=0,$G277&lt;=0,$I277&lt;=0),"Check required activity",IF($H277&gt;$G277,"On-time stops exceed total",IF($J277&gt;$I277,"Completed inspections exceed required",IF(OR($H277&lt;0,$J277&lt;0,$K277&lt;0,$L277&lt;0,$M277&lt;0,$N277&lt;0),"Negative count",IF($AC277="","Select review status",IF(AND($AC277="Coaching Scheduled",$AD277=""),"Add follow-up date","OK"))))))))))</f>
        <v/>
      </c>
      <c r="AC277" s="30" t="n"/>
      <c r="AD277" s="58" t="n"/>
    </row>
    <row r="278">
      <c r="A278" s="53" t="n"/>
      <c r="B278" s="26" t="n"/>
      <c r="C278" s="27">
        <f>IF(OR($A278="",$B278=""),"",IFERROR(VLOOKUP($B278,'Settings'!$D$4:$E$103,2,FALSE),"Driver ID not found"))</f>
        <v/>
      </c>
      <c r="D278" s="26" t="n"/>
      <c r="E278" s="28" t="n"/>
      <c r="F278" s="54" t="n"/>
      <c r="G278" s="28" t="n"/>
      <c r="H278" s="28" t="n"/>
      <c r="I278" s="28" t="n"/>
      <c r="J278" s="28" t="n"/>
      <c r="K278" s="28" t="n"/>
      <c r="L278" s="28" t="n"/>
      <c r="M278" s="28" t="n"/>
      <c r="N278" s="28" t="n"/>
      <c r="O278" s="30" t="n"/>
      <c r="P278" s="55">
        <f>IF(OR($A278="",$B278=""),"",IFERROR($E278/$F278,0))</f>
        <v/>
      </c>
      <c r="Q278" s="56">
        <f>IF(OR($A278="",$B278=""),"",IFERROR($H278/$G278,0))</f>
        <v/>
      </c>
      <c r="R278" s="56">
        <f>IF(OR($A278="",$B278=""),"",IFERROR($J278/$I278,0))</f>
        <v/>
      </c>
      <c r="S278" s="55">
        <f>IF(OR($A278="",$B278=""),"",IFERROR(($K278+$L278)/$E278*1000,0))</f>
        <v/>
      </c>
      <c r="T278" s="55">
        <f>IF(OR($A278="",$B278=""),"",MAX(0,MIN(100,100-($S278*'Settings'!$B$13)-($M278*'Settings'!$B$14))))</f>
        <v/>
      </c>
      <c r="U278" s="55">
        <f>IF(OR($A278="",$B278=""),"",MAX(0,MIN(100,IFERROR($Q278/'Settings'!$B$10*100,0))))</f>
        <v/>
      </c>
      <c r="V278" s="55">
        <f>IF(OR($A278="",$B278=""),"",MAX(0,MIN(100,IFERROR($P278/'Settings'!$B$11*100,0))))</f>
        <v/>
      </c>
      <c r="W278" s="55">
        <f>IF(OR($A278="",$B278=""),"",MAX(0,MIN(100,IFERROR($R278/'Settings'!$B$12*100,0))))</f>
        <v/>
      </c>
      <c r="X278" s="55">
        <f>IF(OR($A278="",$B278=""),"",MAX(0,MIN(100,100-($N278*'Settings'!$B$15))))</f>
        <v/>
      </c>
      <c r="Y278" s="55">
        <f>IF(OR($A278="",$B278=""),"",($T278*'Settings'!$B$4)+($U278*'Settings'!$B$5)+($V278*'Settings'!$B$6)+($W278*'Settings'!$B$7)+($X278*'Settings'!$B$8))</f>
        <v/>
      </c>
      <c r="Z278" s="19">
        <f>IF($Y278="","",IF($Y278&gt;='Settings'!$B$17,"Excellent",IF($Y278&gt;='Settings'!$B$18,"Good",IF($Y278&gt;='Settings'!$B$19,"Needs Improvement","Poor"))))</f>
        <v/>
      </c>
      <c r="AA278" s="57">
        <f>IF($Z278="","",IF($Z278="Excellent",'Settings'!$B$21,IF($Z278="Good",'Settings'!$B$22,0)))</f>
        <v/>
      </c>
      <c r="AB278" s="34">
        <f>IF(COUNTA($A278:$B278,$D278:$O278,$AC278:$AD278)=0,"",IF(OR($A278="",$B278=""),"Missing period/driver",IF($C278="Driver ID not found","Invalid driver ID",IF(COUNTIFS($A$5:$A$1000,$A278,$B$5:$B$1000,$B278)&gt;1,"Duplicate driver/period",IF(OR($E278&lt;=0,$F278&lt;=0,$G278&lt;=0,$I278&lt;=0),"Check required activity",IF($H278&gt;$G278,"On-time stops exceed total",IF($J278&gt;$I278,"Completed inspections exceed required",IF(OR($H278&lt;0,$J278&lt;0,$K278&lt;0,$L278&lt;0,$M278&lt;0,$N278&lt;0),"Negative count",IF($AC278="","Select review status",IF(AND($AC278="Coaching Scheduled",$AD278=""),"Add follow-up date","OK"))))))))))</f>
        <v/>
      </c>
      <c r="AC278" s="30" t="n"/>
      <c r="AD278" s="58" t="n"/>
    </row>
    <row r="279">
      <c r="A279" s="53" t="n"/>
      <c r="B279" s="26" t="n"/>
      <c r="C279" s="27">
        <f>IF(OR($A279="",$B279=""),"",IFERROR(VLOOKUP($B279,'Settings'!$D$4:$E$103,2,FALSE),"Driver ID not found"))</f>
        <v/>
      </c>
      <c r="D279" s="26" t="n"/>
      <c r="E279" s="28" t="n"/>
      <c r="F279" s="54" t="n"/>
      <c r="G279" s="28" t="n"/>
      <c r="H279" s="28" t="n"/>
      <c r="I279" s="28" t="n"/>
      <c r="J279" s="28" t="n"/>
      <c r="K279" s="28" t="n"/>
      <c r="L279" s="28" t="n"/>
      <c r="M279" s="28" t="n"/>
      <c r="N279" s="28" t="n"/>
      <c r="O279" s="30" t="n"/>
      <c r="P279" s="55">
        <f>IF(OR($A279="",$B279=""),"",IFERROR($E279/$F279,0))</f>
        <v/>
      </c>
      <c r="Q279" s="56">
        <f>IF(OR($A279="",$B279=""),"",IFERROR($H279/$G279,0))</f>
        <v/>
      </c>
      <c r="R279" s="56">
        <f>IF(OR($A279="",$B279=""),"",IFERROR($J279/$I279,0))</f>
        <v/>
      </c>
      <c r="S279" s="55">
        <f>IF(OR($A279="",$B279=""),"",IFERROR(($K279+$L279)/$E279*1000,0))</f>
        <v/>
      </c>
      <c r="T279" s="55">
        <f>IF(OR($A279="",$B279=""),"",MAX(0,MIN(100,100-($S279*'Settings'!$B$13)-($M279*'Settings'!$B$14))))</f>
        <v/>
      </c>
      <c r="U279" s="55">
        <f>IF(OR($A279="",$B279=""),"",MAX(0,MIN(100,IFERROR($Q279/'Settings'!$B$10*100,0))))</f>
        <v/>
      </c>
      <c r="V279" s="55">
        <f>IF(OR($A279="",$B279=""),"",MAX(0,MIN(100,IFERROR($P279/'Settings'!$B$11*100,0))))</f>
        <v/>
      </c>
      <c r="W279" s="55">
        <f>IF(OR($A279="",$B279=""),"",MAX(0,MIN(100,IFERROR($R279/'Settings'!$B$12*100,0))))</f>
        <v/>
      </c>
      <c r="X279" s="55">
        <f>IF(OR($A279="",$B279=""),"",MAX(0,MIN(100,100-($N279*'Settings'!$B$15))))</f>
        <v/>
      </c>
      <c r="Y279" s="55">
        <f>IF(OR($A279="",$B279=""),"",($T279*'Settings'!$B$4)+($U279*'Settings'!$B$5)+($V279*'Settings'!$B$6)+($W279*'Settings'!$B$7)+($X279*'Settings'!$B$8))</f>
        <v/>
      </c>
      <c r="Z279" s="19">
        <f>IF($Y279="","",IF($Y279&gt;='Settings'!$B$17,"Excellent",IF($Y279&gt;='Settings'!$B$18,"Good",IF($Y279&gt;='Settings'!$B$19,"Needs Improvement","Poor"))))</f>
        <v/>
      </c>
      <c r="AA279" s="57">
        <f>IF($Z279="","",IF($Z279="Excellent",'Settings'!$B$21,IF($Z279="Good",'Settings'!$B$22,0)))</f>
        <v/>
      </c>
      <c r="AB279" s="34">
        <f>IF(COUNTA($A279:$B279,$D279:$O279,$AC279:$AD279)=0,"",IF(OR($A279="",$B279=""),"Missing period/driver",IF($C279="Driver ID not found","Invalid driver ID",IF(COUNTIFS($A$5:$A$1000,$A279,$B$5:$B$1000,$B279)&gt;1,"Duplicate driver/period",IF(OR($E279&lt;=0,$F279&lt;=0,$G279&lt;=0,$I279&lt;=0),"Check required activity",IF($H279&gt;$G279,"On-time stops exceed total",IF($J279&gt;$I279,"Completed inspections exceed required",IF(OR($H279&lt;0,$J279&lt;0,$K279&lt;0,$L279&lt;0,$M279&lt;0,$N279&lt;0),"Negative count",IF($AC279="","Select review status",IF(AND($AC279="Coaching Scheduled",$AD279=""),"Add follow-up date","OK"))))))))))</f>
        <v/>
      </c>
      <c r="AC279" s="30" t="n"/>
      <c r="AD279" s="58" t="n"/>
    </row>
    <row r="280">
      <c r="A280" s="53" t="n"/>
      <c r="B280" s="26" t="n"/>
      <c r="C280" s="27">
        <f>IF(OR($A280="",$B280=""),"",IFERROR(VLOOKUP($B280,'Settings'!$D$4:$E$103,2,FALSE),"Driver ID not found"))</f>
        <v/>
      </c>
      <c r="D280" s="26" t="n"/>
      <c r="E280" s="28" t="n"/>
      <c r="F280" s="54" t="n"/>
      <c r="G280" s="28" t="n"/>
      <c r="H280" s="28" t="n"/>
      <c r="I280" s="28" t="n"/>
      <c r="J280" s="28" t="n"/>
      <c r="K280" s="28" t="n"/>
      <c r="L280" s="28" t="n"/>
      <c r="M280" s="28" t="n"/>
      <c r="N280" s="28" t="n"/>
      <c r="O280" s="30" t="n"/>
      <c r="P280" s="55">
        <f>IF(OR($A280="",$B280=""),"",IFERROR($E280/$F280,0))</f>
        <v/>
      </c>
      <c r="Q280" s="56">
        <f>IF(OR($A280="",$B280=""),"",IFERROR($H280/$G280,0))</f>
        <v/>
      </c>
      <c r="R280" s="56">
        <f>IF(OR($A280="",$B280=""),"",IFERROR($J280/$I280,0))</f>
        <v/>
      </c>
      <c r="S280" s="55">
        <f>IF(OR($A280="",$B280=""),"",IFERROR(($K280+$L280)/$E280*1000,0))</f>
        <v/>
      </c>
      <c r="T280" s="55">
        <f>IF(OR($A280="",$B280=""),"",MAX(0,MIN(100,100-($S280*'Settings'!$B$13)-($M280*'Settings'!$B$14))))</f>
        <v/>
      </c>
      <c r="U280" s="55">
        <f>IF(OR($A280="",$B280=""),"",MAX(0,MIN(100,IFERROR($Q280/'Settings'!$B$10*100,0))))</f>
        <v/>
      </c>
      <c r="V280" s="55">
        <f>IF(OR($A280="",$B280=""),"",MAX(0,MIN(100,IFERROR($P280/'Settings'!$B$11*100,0))))</f>
        <v/>
      </c>
      <c r="W280" s="55">
        <f>IF(OR($A280="",$B280=""),"",MAX(0,MIN(100,IFERROR($R280/'Settings'!$B$12*100,0))))</f>
        <v/>
      </c>
      <c r="X280" s="55">
        <f>IF(OR($A280="",$B280=""),"",MAX(0,MIN(100,100-($N280*'Settings'!$B$15))))</f>
        <v/>
      </c>
      <c r="Y280" s="55">
        <f>IF(OR($A280="",$B280=""),"",($T280*'Settings'!$B$4)+($U280*'Settings'!$B$5)+($V280*'Settings'!$B$6)+($W280*'Settings'!$B$7)+($X280*'Settings'!$B$8))</f>
        <v/>
      </c>
      <c r="Z280" s="19">
        <f>IF($Y280="","",IF($Y280&gt;='Settings'!$B$17,"Excellent",IF($Y280&gt;='Settings'!$B$18,"Good",IF($Y280&gt;='Settings'!$B$19,"Needs Improvement","Poor"))))</f>
        <v/>
      </c>
      <c r="AA280" s="57">
        <f>IF($Z280="","",IF($Z280="Excellent",'Settings'!$B$21,IF($Z280="Good",'Settings'!$B$22,0)))</f>
        <v/>
      </c>
      <c r="AB280" s="34">
        <f>IF(COUNTA($A280:$B280,$D280:$O280,$AC280:$AD280)=0,"",IF(OR($A280="",$B280=""),"Missing period/driver",IF($C280="Driver ID not found","Invalid driver ID",IF(COUNTIFS($A$5:$A$1000,$A280,$B$5:$B$1000,$B280)&gt;1,"Duplicate driver/period",IF(OR($E280&lt;=0,$F280&lt;=0,$G280&lt;=0,$I280&lt;=0),"Check required activity",IF($H280&gt;$G280,"On-time stops exceed total",IF($J280&gt;$I280,"Completed inspections exceed required",IF(OR($H280&lt;0,$J280&lt;0,$K280&lt;0,$L280&lt;0,$M280&lt;0,$N280&lt;0),"Negative count",IF($AC280="","Select review status",IF(AND($AC280="Coaching Scheduled",$AD280=""),"Add follow-up date","OK"))))))))))</f>
        <v/>
      </c>
      <c r="AC280" s="30" t="n"/>
      <c r="AD280" s="58" t="n"/>
    </row>
    <row r="281">
      <c r="A281" s="53" t="n"/>
      <c r="B281" s="26" t="n"/>
      <c r="C281" s="27">
        <f>IF(OR($A281="",$B281=""),"",IFERROR(VLOOKUP($B281,'Settings'!$D$4:$E$103,2,FALSE),"Driver ID not found"))</f>
        <v/>
      </c>
      <c r="D281" s="26" t="n"/>
      <c r="E281" s="28" t="n"/>
      <c r="F281" s="54" t="n"/>
      <c r="G281" s="28" t="n"/>
      <c r="H281" s="28" t="n"/>
      <c r="I281" s="28" t="n"/>
      <c r="J281" s="28" t="n"/>
      <c r="K281" s="28" t="n"/>
      <c r="L281" s="28" t="n"/>
      <c r="M281" s="28" t="n"/>
      <c r="N281" s="28" t="n"/>
      <c r="O281" s="30" t="n"/>
      <c r="P281" s="55">
        <f>IF(OR($A281="",$B281=""),"",IFERROR($E281/$F281,0))</f>
        <v/>
      </c>
      <c r="Q281" s="56">
        <f>IF(OR($A281="",$B281=""),"",IFERROR($H281/$G281,0))</f>
        <v/>
      </c>
      <c r="R281" s="56">
        <f>IF(OR($A281="",$B281=""),"",IFERROR($J281/$I281,0))</f>
        <v/>
      </c>
      <c r="S281" s="55">
        <f>IF(OR($A281="",$B281=""),"",IFERROR(($K281+$L281)/$E281*1000,0))</f>
        <v/>
      </c>
      <c r="T281" s="55">
        <f>IF(OR($A281="",$B281=""),"",MAX(0,MIN(100,100-($S281*'Settings'!$B$13)-($M281*'Settings'!$B$14))))</f>
        <v/>
      </c>
      <c r="U281" s="55">
        <f>IF(OR($A281="",$B281=""),"",MAX(0,MIN(100,IFERROR($Q281/'Settings'!$B$10*100,0))))</f>
        <v/>
      </c>
      <c r="V281" s="55">
        <f>IF(OR($A281="",$B281=""),"",MAX(0,MIN(100,IFERROR($P281/'Settings'!$B$11*100,0))))</f>
        <v/>
      </c>
      <c r="W281" s="55">
        <f>IF(OR($A281="",$B281=""),"",MAX(0,MIN(100,IFERROR($R281/'Settings'!$B$12*100,0))))</f>
        <v/>
      </c>
      <c r="X281" s="55">
        <f>IF(OR($A281="",$B281=""),"",MAX(0,MIN(100,100-($N281*'Settings'!$B$15))))</f>
        <v/>
      </c>
      <c r="Y281" s="55">
        <f>IF(OR($A281="",$B281=""),"",($T281*'Settings'!$B$4)+($U281*'Settings'!$B$5)+($V281*'Settings'!$B$6)+($W281*'Settings'!$B$7)+($X281*'Settings'!$B$8))</f>
        <v/>
      </c>
      <c r="Z281" s="19">
        <f>IF($Y281="","",IF($Y281&gt;='Settings'!$B$17,"Excellent",IF($Y281&gt;='Settings'!$B$18,"Good",IF($Y281&gt;='Settings'!$B$19,"Needs Improvement","Poor"))))</f>
        <v/>
      </c>
      <c r="AA281" s="57">
        <f>IF($Z281="","",IF($Z281="Excellent",'Settings'!$B$21,IF($Z281="Good",'Settings'!$B$22,0)))</f>
        <v/>
      </c>
      <c r="AB281" s="34">
        <f>IF(COUNTA($A281:$B281,$D281:$O281,$AC281:$AD281)=0,"",IF(OR($A281="",$B281=""),"Missing period/driver",IF($C281="Driver ID not found","Invalid driver ID",IF(COUNTIFS($A$5:$A$1000,$A281,$B$5:$B$1000,$B281)&gt;1,"Duplicate driver/period",IF(OR($E281&lt;=0,$F281&lt;=0,$G281&lt;=0,$I281&lt;=0),"Check required activity",IF($H281&gt;$G281,"On-time stops exceed total",IF($J281&gt;$I281,"Completed inspections exceed required",IF(OR($H281&lt;0,$J281&lt;0,$K281&lt;0,$L281&lt;0,$M281&lt;0,$N281&lt;0),"Negative count",IF($AC281="","Select review status",IF(AND($AC281="Coaching Scheduled",$AD281=""),"Add follow-up date","OK"))))))))))</f>
        <v/>
      </c>
      <c r="AC281" s="30" t="n"/>
      <c r="AD281" s="58" t="n"/>
    </row>
    <row r="282">
      <c r="A282" s="53" t="n"/>
      <c r="B282" s="26" t="n"/>
      <c r="C282" s="27">
        <f>IF(OR($A282="",$B282=""),"",IFERROR(VLOOKUP($B282,'Settings'!$D$4:$E$103,2,FALSE),"Driver ID not found"))</f>
        <v/>
      </c>
      <c r="D282" s="26" t="n"/>
      <c r="E282" s="28" t="n"/>
      <c r="F282" s="54" t="n"/>
      <c r="G282" s="28" t="n"/>
      <c r="H282" s="28" t="n"/>
      <c r="I282" s="28" t="n"/>
      <c r="J282" s="28" t="n"/>
      <c r="K282" s="28" t="n"/>
      <c r="L282" s="28" t="n"/>
      <c r="M282" s="28" t="n"/>
      <c r="N282" s="28" t="n"/>
      <c r="O282" s="30" t="n"/>
      <c r="P282" s="55">
        <f>IF(OR($A282="",$B282=""),"",IFERROR($E282/$F282,0))</f>
        <v/>
      </c>
      <c r="Q282" s="56">
        <f>IF(OR($A282="",$B282=""),"",IFERROR($H282/$G282,0))</f>
        <v/>
      </c>
      <c r="R282" s="56">
        <f>IF(OR($A282="",$B282=""),"",IFERROR($J282/$I282,0))</f>
        <v/>
      </c>
      <c r="S282" s="55">
        <f>IF(OR($A282="",$B282=""),"",IFERROR(($K282+$L282)/$E282*1000,0))</f>
        <v/>
      </c>
      <c r="T282" s="55">
        <f>IF(OR($A282="",$B282=""),"",MAX(0,MIN(100,100-($S282*'Settings'!$B$13)-($M282*'Settings'!$B$14))))</f>
        <v/>
      </c>
      <c r="U282" s="55">
        <f>IF(OR($A282="",$B282=""),"",MAX(0,MIN(100,IFERROR($Q282/'Settings'!$B$10*100,0))))</f>
        <v/>
      </c>
      <c r="V282" s="55">
        <f>IF(OR($A282="",$B282=""),"",MAX(0,MIN(100,IFERROR($P282/'Settings'!$B$11*100,0))))</f>
        <v/>
      </c>
      <c r="W282" s="55">
        <f>IF(OR($A282="",$B282=""),"",MAX(0,MIN(100,IFERROR($R282/'Settings'!$B$12*100,0))))</f>
        <v/>
      </c>
      <c r="X282" s="55">
        <f>IF(OR($A282="",$B282=""),"",MAX(0,MIN(100,100-($N282*'Settings'!$B$15))))</f>
        <v/>
      </c>
      <c r="Y282" s="55">
        <f>IF(OR($A282="",$B282=""),"",($T282*'Settings'!$B$4)+($U282*'Settings'!$B$5)+($V282*'Settings'!$B$6)+($W282*'Settings'!$B$7)+($X282*'Settings'!$B$8))</f>
        <v/>
      </c>
      <c r="Z282" s="19">
        <f>IF($Y282="","",IF($Y282&gt;='Settings'!$B$17,"Excellent",IF($Y282&gt;='Settings'!$B$18,"Good",IF($Y282&gt;='Settings'!$B$19,"Needs Improvement","Poor"))))</f>
        <v/>
      </c>
      <c r="AA282" s="57">
        <f>IF($Z282="","",IF($Z282="Excellent",'Settings'!$B$21,IF($Z282="Good",'Settings'!$B$22,0)))</f>
        <v/>
      </c>
      <c r="AB282" s="34">
        <f>IF(COUNTA($A282:$B282,$D282:$O282,$AC282:$AD282)=0,"",IF(OR($A282="",$B282=""),"Missing period/driver",IF($C282="Driver ID not found","Invalid driver ID",IF(COUNTIFS($A$5:$A$1000,$A282,$B$5:$B$1000,$B282)&gt;1,"Duplicate driver/period",IF(OR($E282&lt;=0,$F282&lt;=0,$G282&lt;=0,$I282&lt;=0),"Check required activity",IF($H282&gt;$G282,"On-time stops exceed total",IF($J282&gt;$I282,"Completed inspections exceed required",IF(OR($H282&lt;0,$J282&lt;0,$K282&lt;0,$L282&lt;0,$M282&lt;0,$N282&lt;0),"Negative count",IF($AC282="","Select review status",IF(AND($AC282="Coaching Scheduled",$AD282=""),"Add follow-up date","OK"))))))))))</f>
        <v/>
      </c>
      <c r="AC282" s="30" t="n"/>
      <c r="AD282" s="58" t="n"/>
    </row>
    <row r="283">
      <c r="A283" s="53" t="n"/>
      <c r="B283" s="26" t="n"/>
      <c r="C283" s="27">
        <f>IF(OR($A283="",$B283=""),"",IFERROR(VLOOKUP($B283,'Settings'!$D$4:$E$103,2,FALSE),"Driver ID not found"))</f>
        <v/>
      </c>
      <c r="D283" s="26" t="n"/>
      <c r="E283" s="28" t="n"/>
      <c r="F283" s="54" t="n"/>
      <c r="G283" s="28" t="n"/>
      <c r="H283" s="28" t="n"/>
      <c r="I283" s="28" t="n"/>
      <c r="J283" s="28" t="n"/>
      <c r="K283" s="28" t="n"/>
      <c r="L283" s="28" t="n"/>
      <c r="M283" s="28" t="n"/>
      <c r="N283" s="28" t="n"/>
      <c r="O283" s="30" t="n"/>
      <c r="P283" s="55">
        <f>IF(OR($A283="",$B283=""),"",IFERROR($E283/$F283,0))</f>
        <v/>
      </c>
      <c r="Q283" s="56">
        <f>IF(OR($A283="",$B283=""),"",IFERROR($H283/$G283,0))</f>
        <v/>
      </c>
      <c r="R283" s="56">
        <f>IF(OR($A283="",$B283=""),"",IFERROR($J283/$I283,0))</f>
        <v/>
      </c>
      <c r="S283" s="55">
        <f>IF(OR($A283="",$B283=""),"",IFERROR(($K283+$L283)/$E283*1000,0))</f>
        <v/>
      </c>
      <c r="T283" s="55">
        <f>IF(OR($A283="",$B283=""),"",MAX(0,MIN(100,100-($S283*'Settings'!$B$13)-($M283*'Settings'!$B$14))))</f>
        <v/>
      </c>
      <c r="U283" s="55">
        <f>IF(OR($A283="",$B283=""),"",MAX(0,MIN(100,IFERROR($Q283/'Settings'!$B$10*100,0))))</f>
        <v/>
      </c>
      <c r="V283" s="55">
        <f>IF(OR($A283="",$B283=""),"",MAX(0,MIN(100,IFERROR($P283/'Settings'!$B$11*100,0))))</f>
        <v/>
      </c>
      <c r="W283" s="55">
        <f>IF(OR($A283="",$B283=""),"",MAX(0,MIN(100,IFERROR($R283/'Settings'!$B$12*100,0))))</f>
        <v/>
      </c>
      <c r="X283" s="55">
        <f>IF(OR($A283="",$B283=""),"",MAX(0,MIN(100,100-($N283*'Settings'!$B$15))))</f>
        <v/>
      </c>
      <c r="Y283" s="55">
        <f>IF(OR($A283="",$B283=""),"",($T283*'Settings'!$B$4)+($U283*'Settings'!$B$5)+($V283*'Settings'!$B$6)+($W283*'Settings'!$B$7)+($X283*'Settings'!$B$8))</f>
        <v/>
      </c>
      <c r="Z283" s="19">
        <f>IF($Y283="","",IF($Y283&gt;='Settings'!$B$17,"Excellent",IF($Y283&gt;='Settings'!$B$18,"Good",IF($Y283&gt;='Settings'!$B$19,"Needs Improvement","Poor"))))</f>
        <v/>
      </c>
      <c r="AA283" s="57">
        <f>IF($Z283="","",IF($Z283="Excellent",'Settings'!$B$21,IF($Z283="Good",'Settings'!$B$22,0)))</f>
        <v/>
      </c>
      <c r="AB283" s="34">
        <f>IF(COUNTA($A283:$B283,$D283:$O283,$AC283:$AD283)=0,"",IF(OR($A283="",$B283=""),"Missing period/driver",IF($C283="Driver ID not found","Invalid driver ID",IF(COUNTIFS($A$5:$A$1000,$A283,$B$5:$B$1000,$B283)&gt;1,"Duplicate driver/period",IF(OR($E283&lt;=0,$F283&lt;=0,$G283&lt;=0,$I283&lt;=0),"Check required activity",IF($H283&gt;$G283,"On-time stops exceed total",IF($J283&gt;$I283,"Completed inspections exceed required",IF(OR($H283&lt;0,$J283&lt;0,$K283&lt;0,$L283&lt;0,$M283&lt;0,$N283&lt;0),"Negative count",IF($AC283="","Select review status",IF(AND($AC283="Coaching Scheduled",$AD283=""),"Add follow-up date","OK"))))))))))</f>
        <v/>
      </c>
      <c r="AC283" s="30" t="n"/>
      <c r="AD283" s="58" t="n"/>
    </row>
    <row r="284">
      <c r="A284" s="53" t="n"/>
      <c r="B284" s="26" t="n"/>
      <c r="C284" s="27">
        <f>IF(OR($A284="",$B284=""),"",IFERROR(VLOOKUP($B284,'Settings'!$D$4:$E$103,2,FALSE),"Driver ID not found"))</f>
        <v/>
      </c>
      <c r="D284" s="26" t="n"/>
      <c r="E284" s="28" t="n"/>
      <c r="F284" s="54" t="n"/>
      <c r="G284" s="28" t="n"/>
      <c r="H284" s="28" t="n"/>
      <c r="I284" s="28" t="n"/>
      <c r="J284" s="28" t="n"/>
      <c r="K284" s="28" t="n"/>
      <c r="L284" s="28" t="n"/>
      <c r="M284" s="28" t="n"/>
      <c r="N284" s="28" t="n"/>
      <c r="O284" s="30" t="n"/>
      <c r="P284" s="55">
        <f>IF(OR($A284="",$B284=""),"",IFERROR($E284/$F284,0))</f>
        <v/>
      </c>
      <c r="Q284" s="56">
        <f>IF(OR($A284="",$B284=""),"",IFERROR($H284/$G284,0))</f>
        <v/>
      </c>
      <c r="R284" s="56">
        <f>IF(OR($A284="",$B284=""),"",IFERROR($J284/$I284,0))</f>
        <v/>
      </c>
      <c r="S284" s="55">
        <f>IF(OR($A284="",$B284=""),"",IFERROR(($K284+$L284)/$E284*1000,0))</f>
        <v/>
      </c>
      <c r="T284" s="55">
        <f>IF(OR($A284="",$B284=""),"",MAX(0,MIN(100,100-($S284*'Settings'!$B$13)-($M284*'Settings'!$B$14))))</f>
        <v/>
      </c>
      <c r="U284" s="55">
        <f>IF(OR($A284="",$B284=""),"",MAX(0,MIN(100,IFERROR($Q284/'Settings'!$B$10*100,0))))</f>
        <v/>
      </c>
      <c r="V284" s="55">
        <f>IF(OR($A284="",$B284=""),"",MAX(0,MIN(100,IFERROR($P284/'Settings'!$B$11*100,0))))</f>
        <v/>
      </c>
      <c r="W284" s="55">
        <f>IF(OR($A284="",$B284=""),"",MAX(0,MIN(100,IFERROR($R284/'Settings'!$B$12*100,0))))</f>
        <v/>
      </c>
      <c r="X284" s="55">
        <f>IF(OR($A284="",$B284=""),"",MAX(0,MIN(100,100-($N284*'Settings'!$B$15))))</f>
        <v/>
      </c>
      <c r="Y284" s="55">
        <f>IF(OR($A284="",$B284=""),"",($T284*'Settings'!$B$4)+($U284*'Settings'!$B$5)+($V284*'Settings'!$B$6)+($W284*'Settings'!$B$7)+($X284*'Settings'!$B$8))</f>
        <v/>
      </c>
      <c r="Z284" s="19">
        <f>IF($Y284="","",IF($Y284&gt;='Settings'!$B$17,"Excellent",IF($Y284&gt;='Settings'!$B$18,"Good",IF($Y284&gt;='Settings'!$B$19,"Needs Improvement","Poor"))))</f>
        <v/>
      </c>
      <c r="AA284" s="57">
        <f>IF($Z284="","",IF($Z284="Excellent",'Settings'!$B$21,IF($Z284="Good",'Settings'!$B$22,0)))</f>
        <v/>
      </c>
      <c r="AB284" s="34">
        <f>IF(COUNTA($A284:$B284,$D284:$O284,$AC284:$AD284)=0,"",IF(OR($A284="",$B284=""),"Missing period/driver",IF($C284="Driver ID not found","Invalid driver ID",IF(COUNTIFS($A$5:$A$1000,$A284,$B$5:$B$1000,$B284)&gt;1,"Duplicate driver/period",IF(OR($E284&lt;=0,$F284&lt;=0,$G284&lt;=0,$I284&lt;=0),"Check required activity",IF($H284&gt;$G284,"On-time stops exceed total",IF($J284&gt;$I284,"Completed inspections exceed required",IF(OR($H284&lt;0,$J284&lt;0,$K284&lt;0,$L284&lt;0,$M284&lt;0,$N284&lt;0),"Negative count",IF($AC284="","Select review status",IF(AND($AC284="Coaching Scheduled",$AD284=""),"Add follow-up date","OK"))))))))))</f>
        <v/>
      </c>
      <c r="AC284" s="30" t="n"/>
      <c r="AD284" s="58" t="n"/>
    </row>
    <row r="285">
      <c r="A285" s="53" t="n"/>
      <c r="B285" s="26" t="n"/>
      <c r="C285" s="27">
        <f>IF(OR($A285="",$B285=""),"",IFERROR(VLOOKUP($B285,'Settings'!$D$4:$E$103,2,FALSE),"Driver ID not found"))</f>
        <v/>
      </c>
      <c r="D285" s="26" t="n"/>
      <c r="E285" s="28" t="n"/>
      <c r="F285" s="54" t="n"/>
      <c r="G285" s="28" t="n"/>
      <c r="H285" s="28" t="n"/>
      <c r="I285" s="28" t="n"/>
      <c r="J285" s="28" t="n"/>
      <c r="K285" s="28" t="n"/>
      <c r="L285" s="28" t="n"/>
      <c r="M285" s="28" t="n"/>
      <c r="N285" s="28" t="n"/>
      <c r="O285" s="30" t="n"/>
      <c r="P285" s="55">
        <f>IF(OR($A285="",$B285=""),"",IFERROR($E285/$F285,0))</f>
        <v/>
      </c>
      <c r="Q285" s="56">
        <f>IF(OR($A285="",$B285=""),"",IFERROR($H285/$G285,0))</f>
        <v/>
      </c>
      <c r="R285" s="56">
        <f>IF(OR($A285="",$B285=""),"",IFERROR($J285/$I285,0))</f>
        <v/>
      </c>
      <c r="S285" s="55">
        <f>IF(OR($A285="",$B285=""),"",IFERROR(($K285+$L285)/$E285*1000,0))</f>
        <v/>
      </c>
      <c r="T285" s="55">
        <f>IF(OR($A285="",$B285=""),"",MAX(0,MIN(100,100-($S285*'Settings'!$B$13)-($M285*'Settings'!$B$14))))</f>
        <v/>
      </c>
      <c r="U285" s="55">
        <f>IF(OR($A285="",$B285=""),"",MAX(0,MIN(100,IFERROR($Q285/'Settings'!$B$10*100,0))))</f>
        <v/>
      </c>
      <c r="V285" s="55">
        <f>IF(OR($A285="",$B285=""),"",MAX(0,MIN(100,IFERROR($P285/'Settings'!$B$11*100,0))))</f>
        <v/>
      </c>
      <c r="W285" s="55">
        <f>IF(OR($A285="",$B285=""),"",MAX(0,MIN(100,IFERROR($R285/'Settings'!$B$12*100,0))))</f>
        <v/>
      </c>
      <c r="X285" s="55">
        <f>IF(OR($A285="",$B285=""),"",MAX(0,MIN(100,100-($N285*'Settings'!$B$15))))</f>
        <v/>
      </c>
      <c r="Y285" s="55">
        <f>IF(OR($A285="",$B285=""),"",($T285*'Settings'!$B$4)+($U285*'Settings'!$B$5)+($V285*'Settings'!$B$6)+($W285*'Settings'!$B$7)+($X285*'Settings'!$B$8))</f>
        <v/>
      </c>
      <c r="Z285" s="19">
        <f>IF($Y285="","",IF($Y285&gt;='Settings'!$B$17,"Excellent",IF($Y285&gt;='Settings'!$B$18,"Good",IF($Y285&gt;='Settings'!$B$19,"Needs Improvement","Poor"))))</f>
        <v/>
      </c>
      <c r="AA285" s="57">
        <f>IF($Z285="","",IF($Z285="Excellent",'Settings'!$B$21,IF($Z285="Good",'Settings'!$B$22,0)))</f>
        <v/>
      </c>
      <c r="AB285" s="34">
        <f>IF(COUNTA($A285:$B285,$D285:$O285,$AC285:$AD285)=0,"",IF(OR($A285="",$B285=""),"Missing period/driver",IF($C285="Driver ID not found","Invalid driver ID",IF(COUNTIFS($A$5:$A$1000,$A285,$B$5:$B$1000,$B285)&gt;1,"Duplicate driver/period",IF(OR($E285&lt;=0,$F285&lt;=0,$G285&lt;=0,$I285&lt;=0),"Check required activity",IF($H285&gt;$G285,"On-time stops exceed total",IF($J285&gt;$I285,"Completed inspections exceed required",IF(OR($H285&lt;0,$J285&lt;0,$K285&lt;0,$L285&lt;0,$M285&lt;0,$N285&lt;0),"Negative count",IF($AC285="","Select review status",IF(AND($AC285="Coaching Scheduled",$AD285=""),"Add follow-up date","OK"))))))))))</f>
        <v/>
      </c>
      <c r="AC285" s="30" t="n"/>
      <c r="AD285" s="58" t="n"/>
    </row>
    <row r="286">
      <c r="A286" s="53" t="n"/>
      <c r="B286" s="26" t="n"/>
      <c r="C286" s="27">
        <f>IF(OR($A286="",$B286=""),"",IFERROR(VLOOKUP($B286,'Settings'!$D$4:$E$103,2,FALSE),"Driver ID not found"))</f>
        <v/>
      </c>
      <c r="D286" s="26" t="n"/>
      <c r="E286" s="28" t="n"/>
      <c r="F286" s="54" t="n"/>
      <c r="G286" s="28" t="n"/>
      <c r="H286" s="28" t="n"/>
      <c r="I286" s="28" t="n"/>
      <c r="J286" s="28" t="n"/>
      <c r="K286" s="28" t="n"/>
      <c r="L286" s="28" t="n"/>
      <c r="M286" s="28" t="n"/>
      <c r="N286" s="28" t="n"/>
      <c r="O286" s="30" t="n"/>
      <c r="P286" s="55">
        <f>IF(OR($A286="",$B286=""),"",IFERROR($E286/$F286,0))</f>
        <v/>
      </c>
      <c r="Q286" s="56">
        <f>IF(OR($A286="",$B286=""),"",IFERROR($H286/$G286,0))</f>
        <v/>
      </c>
      <c r="R286" s="56">
        <f>IF(OR($A286="",$B286=""),"",IFERROR($J286/$I286,0))</f>
        <v/>
      </c>
      <c r="S286" s="55">
        <f>IF(OR($A286="",$B286=""),"",IFERROR(($K286+$L286)/$E286*1000,0))</f>
        <v/>
      </c>
      <c r="T286" s="55">
        <f>IF(OR($A286="",$B286=""),"",MAX(0,MIN(100,100-($S286*'Settings'!$B$13)-($M286*'Settings'!$B$14))))</f>
        <v/>
      </c>
      <c r="U286" s="55">
        <f>IF(OR($A286="",$B286=""),"",MAX(0,MIN(100,IFERROR($Q286/'Settings'!$B$10*100,0))))</f>
        <v/>
      </c>
      <c r="V286" s="55">
        <f>IF(OR($A286="",$B286=""),"",MAX(0,MIN(100,IFERROR($P286/'Settings'!$B$11*100,0))))</f>
        <v/>
      </c>
      <c r="W286" s="55">
        <f>IF(OR($A286="",$B286=""),"",MAX(0,MIN(100,IFERROR($R286/'Settings'!$B$12*100,0))))</f>
        <v/>
      </c>
      <c r="X286" s="55">
        <f>IF(OR($A286="",$B286=""),"",MAX(0,MIN(100,100-($N286*'Settings'!$B$15))))</f>
        <v/>
      </c>
      <c r="Y286" s="55">
        <f>IF(OR($A286="",$B286=""),"",($T286*'Settings'!$B$4)+($U286*'Settings'!$B$5)+($V286*'Settings'!$B$6)+($W286*'Settings'!$B$7)+($X286*'Settings'!$B$8))</f>
        <v/>
      </c>
      <c r="Z286" s="19">
        <f>IF($Y286="","",IF($Y286&gt;='Settings'!$B$17,"Excellent",IF($Y286&gt;='Settings'!$B$18,"Good",IF($Y286&gt;='Settings'!$B$19,"Needs Improvement","Poor"))))</f>
        <v/>
      </c>
      <c r="AA286" s="57">
        <f>IF($Z286="","",IF($Z286="Excellent",'Settings'!$B$21,IF($Z286="Good",'Settings'!$B$22,0)))</f>
        <v/>
      </c>
      <c r="AB286" s="34">
        <f>IF(COUNTA($A286:$B286,$D286:$O286,$AC286:$AD286)=0,"",IF(OR($A286="",$B286=""),"Missing period/driver",IF($C286="Driver ID not found","Invalid driver ID",IF(COUNTIFS($A$5:$A$1000,$A286,$B$5:$B$1000,$B286)&gt;1,"Duplicate driver/period",IF(OR($E286&lt;=0,$F286&lt;=0,$G286&lt;=0,$I286&lt;=0),"Check required activity",IF($H286&gt;$G286,"On-time stops exceed total",IF($J286&gt;$I286,"Completed inspections exceed required",IF(OR($H286&lt;0,$J286&lt;0,$K286&lt;0,$L286&lt;0,$M286&lt;0,$N286&lt;0),"Negative count",IF($AC286="","Select review status",IF(AND($AC286="Coaching Scheduled",$AD286=""),"Add follow-up date","OK"))))))))))</f>
        <v/>
      </c>
      <c r="AC286" s="30" t="n"/>
      <c r="AD286" s="58" t="n"/>
    </row>
    <row r="287">
      <c r="A287" s="53" t="n"/>
      <c r="B287" s="26" t="n"/>
      <c r="C287" s="27">
        <f>IF(OR($A287="",$B287=""),"",IFERROR(VLOOKUP($B287,'Settings'!$D$4:$E$103,2,FALSE),"Driver ID not found"))</f>
        <v/>
      </c>
      <c r="D287" s="26" t="n"/>
      <c r="E287" s="28" t="n"/>
      <c r="F287" s="54" t="n"/>
      <c r="G287" s="28" t="n"/>
      <c r="H287" s="28" t="n"/>
      <c r="I287" s="28" t="n"/>
      <c r="J287" s="28" t="n"/>
      <c r="K287" s="28" t="n"/>
      <c r="L287" s="28" t="n"/>
      <c r="M287" s="28" t="n"/>
      <c r="N287" s="28" t="n"/>
      <c r="O287" s="30" t="n"/>
      <c r="P287" s="55">
        <f>IF(OR($A287="",$B287=""),"",IFERROR($E287/$F287,0))</f>
        <v/>
      </c>
      <c r="Q287" s="56">
        <f>IF(OR($A287="",$B287=""),"",IFERROR($H287/$G287,0))</f>
        <v/>
      </c>
      <c r="R287" s="56">
        <f>IF(OR($A287="",$B287=""),"",IFERROR($J287/$I287,0))</f>
        <v/>
      </c>
      <c r="S287" s="55">
        <f>IF(OR($A287="",$B287=""),"",IFERROR(($K287+$L287)/$E287*1000,0))</f>
        <v/>
      </c>
      <c r="T287" s="55">
        <f>IF(OR($A287="",$B287=""),"",MAX(0,MIN(100,100-($S287*'Settings'!$B$13)-($M287*'Settings'!$B$14))))</f>
        <v/>
      </c>
      <c r="U287" s="55">
        <f>IF(OR($A287="",$B287=""),"",MAX(0,MIN(100,IFERROR($Q287/'Settings'!$B$10*100,0))))</f>
        <v/>
      </c>
      <c r="V287" s="55">
        <f>IF(OR($A287="",$B287=""),"",MAX(0,MIN(100,IFERROR($P287/'Settings'!$B$11*100,0))))</f>
        <v/>
      </c>
      <c r="W287" s="55">
        <f>IF(OR($A287="",$B287=""),"",MAX(0,MIN(100,IFERROR($R287/'Settings'!$B$12*100,0))))</f>
        <v/>
      </c>
      <c r="X287" s="55">
        <f>IF(OR($A287="",$B287=""),"",MAX(0,MIN(100,100-($N287*'Settings'!$B$15))))</f>
        <v/>
      </c>
      <c r="Y287" s="55">
        <f>IF(OR($A287="",$B287=""),"",($T287*'Settings'!$B$4)+($U287*'Settings'!$B$5)+($V287*'Settings'!$B$6)+($W287*'Settings'!$B$7)+($X287*'Settings'!$B$8))</f>
        <v/>
      </c>
      <c r="Z287" s="19">
        <f>IF($Y287="","",IF($Y287&gt;='Settings'!$B$17,"Excellent",IF($Y287&gt;='Settings'!$B$18,"Good",IF($Y287&gt;='Settings'!$B$19,"Needs Improvement","Poor"))))</f>
        <v/>
      </c>
      <c r="AA287" s="57">
        <f>IF($Z287="","",IF($Z287="Excellent",'Settings'!$B$21,IF($Z287="Good",'Settings'!$B$22,0)))</f>
        <v/>
      </c>
      <c r="AB287" s="34">
        <f>IF(COUNTA($A287:$B287,$D287:$O287,$AC287:$AD287)=0,"",IF(OR($A287="",$B287=""),"Missing period/driver",IF($C287="Driver ID not found","Invalid driver ID",IF(COUNTIFS($A$5:$A$1000,$A287,$B$5:$B$1000,$B287)&gt;1,"Duplicate driver/period",IF(OR($E287&lt;=0,$F287&lt;=0,$G287&lt;=0,$I287&lt;=0),"Check required activity",IF($H287&gt;$G287,"On-time stops exceed total",IF($J287&gt;$I287,"Completed inspections exceed required",IF(OR($H287&lt;0,$J287&lt;0,$K287&lt;0,$L287&lt;0,$M287&lt;0,$N287&lt;0),"Negative count",IF($AC287="","Select review status",IF(AND($AC287="Coaching Scheduled",$AD287=""),"Add follow-up date","OK"))))))))))</f>
        <v/>
      </c>
      <c r="AC287" s="30" t="n"/>
      <c r="AD287" s="58" t="n"/>
    </row>
    <row r="288">
      <c r="A288" s="53" t="n"/>
      <c r="B288" s="26" t="n"/>
      <c r="C288" s="27">
        <f>IF(OR($A288="",$B288=""),"",IFERROR(VLOOKUP($B288,'Settings'!$D$4:$E$103,2,FALSE),"Driver ID not found"))</f>
        <v/>
      </c>
      <c r="D288" s="26" t="n"/>
      <c r="E288" s="28" t="n"/>
      <c r="F288" s="54" t="n"/>
      <c r="G288" s="28" t="n"/>
      <c r="H288" s="28" t="n"/>
      <c r="I288" s="28" t="n"/>
      <c r="J288" s="28" t="n"/>
      <c r="K288" s="28" t="n"/>
      <c r="L288" s="28" t="n"/>
      <c r="M288" s="28" t="n"/>
      <c r="N288" s="28" t="n"/>
      <c r="O288" s="30" t="n"/>
      <c r="P288" s="55">
        <f>IF(OR($A288="",$B288=""),"",IFERROR($E288/$F288,0))</f>
        <v/>
      </c>
      <c r="Q288" s="56">
        <f>IF(OR($A288="",$B288=""),"",IFERROR($H288/$G288,0))</f>
        <v/>
      </c>
      <c r="R288" s="56">
        <f>IF(OR($A288="",$B288=""),"",IFERROR($J288/$I288,0))</f>
        <v/>
      </c>
      <c r="S288" s="55">
        <f>IF(OR($A288="",$B288=""),"",IFERROR(($K288+$L288)/$E288*1000,0))</f>
        <v/>
      </c>
      <c r="T288" s="55">
        <f>IF(OR($A288="",$B288=""),"",MAX(0,MIN(100,100-($S288*'Settings'!$B$13)-($M288*'Settings'!$B$14))))</f>
        <v/>
      </c>
      <c r="U288" s="55">
        <f>IF(OR($A288="",$B288=""),"",MAX(0,MIN(100,IFERROR($Q288/'Settings'!$B$10*100,0))))</f>
        <v/>
      </c>
      <c r="V288" s="55">
        <f>IF(OR($A288="",$B288=""),"",MAX(0,MIN(100,IFERROR($P288/'Settings'!$B$11*100,0))))</f>
        <v/>
      </c>
      <c r="W288" s="55">
        <f>IF(OR($A288="",$B288=""),"",MAX(0,MIN(100,IFERROR($R288/'Settings'!$B$12*100,0))))</f>
        <v/>
      </c>
      <c r="X288" s="55">
        <f>IF(OR($A288="",$B288=""),"",MAX(0,MIN(100,100-($N288*'Settings'!$B$15))))</f>
        <v/>
      </c>
      <c r="Y288" s="55">
        <f>IF(OR($A288="",$B288=""),"",($T288*'Settings'!$B$4)+($U288*'Settings'!$B$5)+($V288*'Settings'!$B$6)+($W288*'Settings'!$B$7)+($X288*'Settings'!$B$8))</f>
        <v/>
      </c>
      <c r="Z288" s="19">
        <f>IF($Y288="","",IF($Y288&gt;='Settings'!$B$17,"Excellent",IF($Y288&gt;='Settings'!$B$18,"Good",IF($Y288&gt;='Settings'!$B$19,"Needs Improvement","Poor"))))</f>
        <v/>
      </c>
      <c r="AA288" s="57">
        <f>IF($Z288="","",IF($Z288="Excellent",'Settings'!$B$21,IF($Z288="Good",'Settings'!$B$22,0)))</f>
        <v/>
      </c>
      <c r="AB288" s="34">
        <f>IF(COUNTA($A288:$B288,$D288:$O288,$AC288:$AD288)=0,"",IF(OR($A288="",$B288=""),"Missing period/driver",IF($C288="Driver ID not found","Invalid driver ID",IF(COUNTIFS($A$5:$A$1000,$A288,$B$5:$B$1000,$B288)&gt;1,"Duplicate driver/period",IF(OR($E288&lt;=0,$F288&lt;=0,$G288&lt;=0,$I288&lt;=0),"Check required activity",IF($H288&gt;$G288,"On-time stops exceed total",IF($J288&gt;$I288,"Completed inspections exceed required",IF(OR($H288&lt;0,$J288&lt;0,$K288&lt;0,$L288&lt;0,$M288&lt;0,$N288&lt;0),"Negative count",IF($AC288="","Select review status",IF(AND($AC288="Coaching Scheduled",$AD288=""),"Add follow-up date","OK"))))))))))</f>
        <v/>
      </c>
      <c r="AC288" s="30" t="n"/>
      <c r="AD288" s="58" t="n"/>
    </row>
    <row r="289">
      <c r="A289" s="53" t="n"/>
      <c r="B289" s="26" t="n"/>
      <c r="C289" s="27">
        <f>IF(OR($A289="",$B289=""),"",IFERROR(VLOOKUP($B289,'Settings'!$D$4:$E$103,2,FALSE),"Driver ID not found"))</f>
        <v/>
      </c>
      <c r="D289" s="26" t="n"/>
      <c r="E289" s="28" t="n"/>
      <c r="F289" s="54" t="n"/>
      <c r="G289" s="28" t="n"/>
      <c r="H289" s="28" t="n"/>
      <c r="I289" s="28" t="n"/>
      <c r="J289" s="28" t="n"/>
      <c r="K289" s="28" t="n"/>
      <c r="L289" s="28" t="n"/>
      <c r="M289" s="28" t="n"/>
      <c r="N289" s="28" t="n"/>
      <c r="O289" s="30" t="n"/>
      <c r="P289" s="55">
        <f>IF(OR($A289="",$B289=""),"",IFERROR($E289/$F289,0))</f>
        <v/>
      </c>
      <c r="Q289" s="56">
        <f>IF(OR($A289="",$B289=""),"",IFERROR($H289/$G289,0))</f>
        <v/>
      </c>
      <c r="R289" s="56">
        <f>IF(OR($A289="",$B289=""),"",IFERROR($J289/$I289,0))</f>
        <v/>
      </c>
      <c r="S289" s="55">
        <f>IF(OR($A289="",$B289=""),"",IFERROR(($K289+$L289)/$E289*1000,0))</f>
        <v/>
      </c>
      <c r="T289" s="55">
        <f>IF(OR($A289="",$B289=""),"",MAX(0,MIN(100,100-($S289*'Settings'!$B$13)-($M289*'Settings'!$B$14))))</f>
        <v/>
      </c>
      <c r="U289" s="55">
        <f>IF(OR($A289="",$B289=""),"",MAX(0,MIN(100,IFERROR($Q289/'Settings'!$B$10*100,0))))</f>
        <v/>
      </c>
      <c r="V289" s="55">
        <f>IF(OR($A289="",$B289=""),"",MAX(0,MIN(100,IFERROR($P289/'Settings'!$B$11*100,0))))</f>
        <v/>
      </c>
      <c r="W289" s="55">
        <f>IF(OR($A289="",$B289=""),"",MAX(0,MIN(100,IFERROR($R289/'Settings'!$B$12*100,0))))</f>
        <v/>
      </c>
      <c r="X289" s="55">
        <f>IF(OR($A289="",$B289=""),"",MAX(0,MIN(100,100-($N289*'Settings'!$B$15))))</f>
        <v/>
      </c>
      <c r="Y289" s="55">
        <f>IF(OR($A289="",$B289=""),"",($T289*'Settings'!$B$4)+($U289*'Settings'!$B$5)+($V289*'Settings'!$B$6)+($W289*'Settings'!$B$7)+($X289*'Settings'!$B$8))</f>
        <v/>
      </c>
      <c r="Z289" s="19">
        <f>IF($Y289="","",IF($Y289&gt;='Settings'!$B$17,"Excellent",IF($Y289&gt;='Settings'!$B$18,"Good",IF($Y289&gt;='Settings'!$B$19,"Needs Improvement","Poor"))))</f>
        <v/>
      </c>
      <c r="AA289" s="57">
        <f>IF($Z289="","",IF($Z289="Excellent",'Settings'!$B$21,IF($Z289="Good",'Settings'!$B$22,0)))</f>
        <v/>
      </c>
      <c r="AB289" s="34">
        <f>IF(COUNTA($A289:$B289,$D289:$O289,$AC289:$AD289)=0,"",IF(OR($A289="",$B289=""),"Missing period/driver",IF($C289="Driver ID not found","Invalid driver ID",IF(COUNTIFS($A$5:$A$1000,$A289,$B$5:$B$1000,$B289)&gt;1,"Duplicate driver/period",IF(OR($E289&lt;=0,$F289&lt;=0,$G289&lt;=0,$I289&lt;=0),"Check required activity",IF($H289&gt;$G289,"On-time stops exceed total",IF($J289&gt;$I289,"Completed inspections exceed required",IF(OR($H289&lt;0,$J289&lt;0,$K289&lt;0,$L289&lt;0,$M289&lt;0,$N289&lt;0),"Negative count",IF($AC289="","Select review status",IF(AND($AC289="Coaching Scheduled",$AD289=""),"Add follow-up date","OK"))))))))))</f>
        <v/>
      </c>
      <c r="AC289" s="30" t="n"/>
      <c r="AD289" s="58" t="n"/>
    </row>
    <row r="290">
      <c r="A290" s="53" t="n"/>
      <c r="B290" s="26" t="n"/>
      <c r="C290" s="27">
        <f>IF(OR($A290="",$B290=""),"",IFERROR(VLOOKUP($B290,'Settings'!$D$4:$E$103,2,FALSE),"Driver ID not found"))</f>
        <v/>
      </c>
      <c r="D290" s="26" t="n"/>
      <c r="E290" s="28" t="n"/>
      <c r="F290" s="54" t="n"/>
      <c r="G290" s="28" t="n"/>
      <c r="H290" s="28" t="n"/>
      <c r="I290" s="28" t="n"/>
      <c r="J290" s="28" t="n"/>
      <c r="K290" s="28" t="n"/>
      <c r="L290" s="28" t="n"/>
      <c r="M290" s="28" t="n"/>
      <c r="N290" s="28" t="n"/>
      <c r="O290" s="30" t="n"/>
      <c r="P290" s="55">
        <f>IF(OR($A290="",$B290=""),"",IFERROR($E290/$F290,0))</f>
        <v/>
      </c>
      <c r="Q290" s="56">
        <f>IF(OR($A290="",$B290=""),"",IFERROR($H290/$G290,0))</f>
        <v/>
      </c>
      <c r="R290" s="56">
        <f>IF(OR($A290="",$B290=""),"",IFERROR($J290/$I290,0))</f>
        <v/>
      </c>
      <c r="S290" s="55">
        <f>IF(OR($A290="",$B290=""),"",IFERROR(($K290+$L290)/$E290*1000,0))</f>
        <v/>
      </c>
      <c r="T290" s="55">
        <f>IF(OR($A290="",$B290=""),"",MAX(0,MIN(100,100-($S290*'Settings'!$B$13)-($M290*'Settings'!$B$14))))</f>
        <v/>
      </c>
      <c r="U290" s="55">
        <f>IF(OR($A290="",$B290=""),"",MAX(0,MIN(100,IFERROR($Q290/'Settings'!$B$10*100,0))))</f>
        <v/>
      </c>
      <c r="V290" s="55">
        <f>IF(OR($A290="",$B290=""),"",MAX(0,MIN(100,IFERROR($P290/'Settings'!$B$11*100,0))))</f>
        <v/>
      </c>
      <c r="W290" s="55">
        <f>IF(OR($A290="",$B290=""),"",MAX(0,MIN(100,IFERROR($R290/'Settings'!$B$12*100,0))))</f>
        <v/>
      </c>
      <c r="X290" s="55">
        <f>IF(OR($A290="",$B290=""),"",MAX(0,MIN(100,100-($N290*'Settings'!$B$15))))</f>
        <v/>
      </c>
      <c r="Y290" s="55">
        <f>IF(OR($A290="",$B290=""),"",($T290*'Settings'!$B$4)+($U290*'Settings'!$B$5)+($V290*'Settings'!$B$6)+($W290*'Settings'!$B$7)+($X290*'Settings'!$B$8))</f>
        <v/>
      </c>
      <c r="Z290" s="19">
        <f>IF($Y290="","",IF($Y290&gt;='Settings'!$B$17,"Excellent",IF($Y290&gt;='Settings'!$B$18,"Good",IF($Y290&gt;='Settings'!$B$19,"Needs Improvement","Poor"))))</f>
        <v/>
      </c>
      <c r="AA290" s="57">
        <f>IF($Z290="","",IF($Z290="Excellent",'Settings'!$B$21,IF($Z290="Good",'Settings'!$B$22,0)))</f>
        <v/>
      </c>
      <c r="AB290" s="34">
        <f>IF(COUNTA($A290:$B290,$D290:$O290,$AC290:$AD290)=0,"",IF(OR($A290="",$B290=""),"Missing period/driver",IF($C290="Driver ID not found","Invalid driver ID",IF(COUNTIFS($A$5:$A$1000,$A290,$B$5:$B$1000,$B290)&gt;1,"Duplicate driver/period",IF(OR($E290&lt;=0,$F290&lt;=0,$G290&lt;=0,$I290&lt;=0),"Check required activity",IF($H290&gt;$G290,"On-time stops exceed total",IF($J290&gt;$I290,"Completed inspections exceed required",IF(OR($H290&lt;0,$J290&lt;0,$K290&lt;0,$L290&lt;0,$M290&lt;0,$N290&lt;0),"Negative count",IF($AC290="","Select review status",IF(AND($AC290="Coaching Scheduled",$AD290=""),"Add follow-up date","OK"))))))))))</f>
        <v/>
      </c>
      <c r="AC290" s="30" t="n"/>
      <c r="AD290" s="58" t="n"/>
    </row>
    <row r="291">
      <c r="A291" s="53" t="n"/>
      <c r="B291" s="26" t="n"/>
      <c r="C291" s="27">
        <f>IF(OR($A291="",$B291=""),"",IFERROR(VLOOKUP($B291,'Settings'!$D$4:$E$103,2,FALSE),"Driver ID not found"))</f>
        <v/>
      </c>
      <c r="D291" s="26" t="n"/>
      <c r="E291" s="28" t="n"/>
      <c r="F291" s="54" t="n"/>
      <c r="G291" s="28" t="n"/>
      <c r="H291" s="28" t="n"/>
      <c r="I291" s="28" t="n"/>
      <c r="J291" s="28" t="n"/>
      <c r="K291" s="28" t="n"/>
      <c r="L291" s="28" t="n"/>
      <c r="M291" s="28" t="n"/>
      <c r="N291" s="28" t="n"/>
      <c r="O291" s="30" t="n"/>
      <c r="P291" s="55">
        <f>IF(OR($A291="",$B291=""),"",IFERROR($E291/$F291,0))</f>
        <v/>
      </c>
      <c r="Q291" s="56">
        <f>IF(OR($A291="",$B291=""),"",IFERROR($H291/$G291,0))</f>
        <v/>
      </c>
      <c r="R291" s="56">
        <f>IF(OR($A291="",$B291=""),"",IFERROR($J291/$I291,0))</f>
        <v/>
      </c>
      <c r="S291" s="55">
        <f>IF(OR($A291="",$B291=""),"",IFERROR(($K291+$L291)/$E291*1000,0))</f>
        <v/>
      </c>
      <c r="T291" s="55">
        <f>IF(OR($A291="",$B291=""),"",MAX(0,MIN(100,100-($S291*'Settings'!$B$13)-($M291*'Settings'!$B$14))))</f>
        <v/>
      </c>
      <c r="U291" s="55">
        <f>IF(OR($A291="",$B291=""),"",MAX(0,MIN(100,IFERROR($Q291/'Settings'!$B$10*100,0))))</f>
        <v/>
      </c>
      <c r="V291" s="55">
        <f>IF(OR($A291="",$B291=""),"",MAX(0,MIN(100,IFERROR($P291/'Settings'!$B$11*100,0))))</f>
        <v/>
      </c>
      <c r="W291" s="55">
        <f>IF(OR($A291="",$B291=""),"",MAX(0,MIN(100,IFERROR($R291/'Settings'!$B$12*100,0))))</f>
        <v/>
      </c>
      <c r="X291" s="55">
        <f>IF(OR($A291="",$B291=""),"",MAX(0,MIN(100,100-($N291*'Settings'!$B$15))))</f>
        <v/>
      </c>
      <c r="Y291" s="55">
        <f>IF(OR($A291="",$B291=""),"",($T291*'Settings'!$B$4)+($U291*'Settings'!$B$5)+($V291*'Settings'!$B$6)+($W291*'Settings'!$B$7)+($X291*'Settings'!$B$8))</f>
        <v/>
      </c>
      <c r="Z291" s="19">
        <f>IF($Y291="","",IF($Y291&gt;='Settings'!$B$17,"Excellent",IF($Y291&gt;='Settings'!$B$18,"Good",IF($Y291&gt;='Settings'!$B$19,"Needs Improvement","Poor"))))</f>
        <v/>
      </c>
      <c r="AA291" s="57">
        <f>IF($Z291="","",IF($Z291="Excellent",'Settings'!$B$21,IF($Z291="Good",'Settings'!$B$22,0)))</f>
        <v/>
      </c>
      <c r="AB291" s="34">
        <f>IF(COUNTA($A291:$B291,$D291:$O291,$AC291:$AD291)=0,"",IF(OR($A291="",$B291=""),"Missing period/driver",IF($C291="Driver ID not found","Invalid driver ID",IF(COUNTIFS($A$5:$A$1000,$A291,$B$5:$B$1000,$B291)&gt;1,"Duplicate driver/period",IF(OR($E291&lt;=0,$F291&lt;=0,$G291&lt;=0,$I291&lt;=0),"Check required activity",IF($H291&gt;$G291,"On-time stops exceed total",IF($J291&gt;$I291,"Completed inspections exceed required",IF(OR($H291&lt;0,$J291&lt;0,$K291&lt;0,$L291&lt;0,$M291&lt;0,$N291&lt;0),"Negative count",IF($AC291="","Select review status",IF(AND($AC291="Coaching Scheduled",$AD291=""),"Add follow-up date","OK"))))))))))</f>
        <v/>
      </c>
      <c r="AC291" s="30" t="n"/>
      <c r="AD291" s="58" t="n"/>
    </row>
    <row r="292">
      <c r="A292" s="53" t="n"/>
      <c r="B292" s="26" t="n"/>
      <c r="C292" s="27">
        <f>IF(OR($A292="",$B292=""),"",IFERROR(VLOOKUP($B292,'Settings'!$D$4:$E$103,2,FALSE),"Driver ID not found"))</f>
        <v/>
      </c>
      <c r="D292" s="26" t="n"/>
      <c r="E292" s="28" t="n"/>
      <c r="F292" s="54" t="n"/>
      <c r="G292" s="28" t="n"/>
      <c r="H292" s="28" t="n"/>
      <c r="I292" s="28" t="n"/>
      <c r="J292" s="28" t="n"/>
      <c r="K292" s="28" t="n"/>
      <c r="L292" s="28" t="n"/>
      <c r="M292" s="28" t="n"/>
      <c r="N292" s="28" t="n"/>
      <c r="O292" s="30" t="n"/>
      <c r="P292" s="55">
        <f>IF(OR($A292="",$B292=""),"",IFERROR($E292/$F292,0))</f>
        <v/>
      </c>
      <c r="Q292" s="56">
        <f>IF(OR($A292="",$B292=""),"",IFERROR($H292/$G292,0))</f>
        <v/>
      </c>
      <c r="R292" s="56">
        <f>IF(OR($A292="",$B292=""),"",IFERROR($J292/$I292,0))</f>
        <v/>
      </c>
      <c r="S292" s="55">
        <f>IF(OR($A292="",$B292=""),"",IFERROR(($K292+$L292)/$E292*1000,0))</f>
        <v/>
      </c>
      <c r="T292" s="55">
        <f>IF(OR($A292="",$B292=""),"",MAX(0,MIN(100,100-($S292*'Settings'!$B$13)-($M292*'Settings'!$B$14))))</f>
        <v/>
      </c>
      <c r="U292" s="55">
        <f>IF(OR($A292="",$B292=""),"",MAX(0,MIN(100,IFERROR($Q292/'Settings'!$B$10*100,0))))</f>
        <v/>
      </c>
      <c r="V292" s="55">
        <f>IF(OR($A292="",$B292=""),"",MAX(0,MIN(100,IFERROR($P292/'Settings'!$B$11*100,0))))</f>
        <v/>
      </c>
      <c r="W292" s="55">
        <f>IF(OR($A292="",$B292=""),"",MAX(0,MIN(100,IFERROR($R292/'Settings'!$B$12*100,0))))</f>
        <v/>
      </c>
      <c r="X292" s="55">
        <f>IF(OR($A292="",$B292=""),"",MAX(0,MIN(100,100-($N292*'Settings'!$B$15))))</f>
        <v/>
      </c>
      <c r="Y292" s="55">
        <f>IF(OR($A292="",$B292=""),"",($T292*'Settings'!$B$4)+($U292*'Settings'!$B$5)+($V292*'Settings'!$B$6)+($W292*'Settings'!$B$7)+($X292*'Settings'!$B$8))</f>
        <v/>
      </c>
      <c r="Z292" s="19">
        <f>IF($Y292="","",IF($Y292&gt;='Settings'!$B$17,"Excellent",IF($Y292&gt;='Settings'!$B$18,"Good",IF($Y292&gt;='Settings'!$B$19,"Needs Improvement","Poor"))))</f>
        <v/>
      </c>
      <c r="AA292" s="57">
        <f>IF($Z292="","",IF($Z292="Excellent",'Settings'!$B$21,IF($Z292="Good",'Settings'!$B$22,0)))</f>
        <v/>
      </c>
      <c r="AB292" s="34">
        <f>IF(COUNTA($A292:$B292,$D292:$O292,$AC292:$AD292)=0,"",IF(OR($A292="",$B292=""),"Missing period/driver",IF($C292="Driver ID not found","Invalid driver ID",IF(COUNTIFS($A$5:$A$1000,$A292,$B$5:$B$1000,$B292)&gt;1,"Duplicate driver/period",IF(OR($E292&lt;=0,$F292&lt;=0,$G292&lt;=0,$I292&lt;=0),"Check required activity",IF($H292&gt;$G292,"On-time stops exceed total",IF($J292&gt;$I292,"Completed inspections exceed required",IF(OR($H292&lt;0,$J292&lt;0,$K292&lt;0,$L292&lt;0,$M292&lt;0,$N292&lt;0),"Negative count",IF($AC292="","Select review status",IF(AND($AC292="Coaching Scheduled",$AD292=""),"Add follow-up date","OK"))))))))))</f>
        <v/>
      </c>
      <c r="AC292" s="30" t="n"/>
      <c r="AD292" s="58" t="n"/>
    </row>
    <row r="293">
      <c r="A293" s="53" t="n"/>
      <c r="B293" s="26" t="n"/>
      <c r="C293" s="27">
        <f>IF(OR($A293="",$B293=""),"",IFERROR(VLOOKUP($B293,'Settings'!$D$4:$E$103,2,FALSE),"Driver ID not found"))</f>
        <v/>
      </c>
      <c r="D293" s="26" t="n"/>
      <c r="E293" s="28" t="n"/>
      <c r="F293" s="54" t="n"/>
      <c r="G293" s="28" t="n"/>
      <c r="H293" s="28" t="n"/>
      <c r="I293" s="28" t="n"/>
      <c r="J293" s="28" t="n"/>
      <c r="K293" s="28" t="n"/>
      <c r="L293" s="28" t="n"/>
      <c r="M293" s="28" t="n"/>
      <c r="N293" s="28" t="n"/>
      <c r="O293" s="30" t="n"/>
      <c r="P293" s="55">
        <f>IF(OR($A293="",$B293=""),"",IFERROR($E293/$F293,0))</f>
        <v/>
      </c>
      <c r="Q293" s="56">
        <f>IF(OR($A293="",$B293=""),"",IFERROR($H293/$G293,0))</f>
        <v/>
      </c>
      <c r="R293" s="56">
        <f>IF(OR($A293="",$B293=""),"",IFERROR($J293/$I293,0))</f>
        <v/>
      </c>
      <c r="S293" s="55">
        <f>IF(OR($A293="",$B293=""),"",IFERROR(($K293+$L293)/$E293*1000,0))</f>
        <v/>
      </c>
      <c r="T293" s="55">
        <f>IF(OR($A293="",$B293=""),"",MAX(0,MIN(100,100-($S293*'Settings'!$B$13)-($M293*'Settings'!$B$14))))</f>
        <v/>
      </c>
      <c r="U293" s="55">
        <f>IF(OR($A293="",$B293=""),"",MAX(0,MIN(100,IFERROR($Q293/'Settings'!$B$10*100,0))))</f>
        <v/>
      </c>
      <c r="V293" s="55">
        <f>IF(OR($A293="",$B293=""),"",MAX(0,MIN(100,IFERROR($P293/'Settings'!$B$11*100,0))))</f>
        <v/>
      </c>
      <c r="W293" s="55">
        <f>IF(OR($A293="",$B293=""),"",MAX(0,MIN(100,IFERROR($R293/'Settings'!$B$12*100,0))))</f>
        <v/>
      </c>
      <c r="X293" s="55">
        <f>IF(OR($A293="",$B293=""),"",MAX(0,MIN(100,100-($N293*'Settings'!$B$15))))</f>
        <v/>
      </c>
      <c r="Y293" s="55">
        <f>IF(OR($A293="",$B293=""),"",($T293*'Settings'!$B$4)+($U293*'Settings'!$B$5)+($V293*'Settings'!$B$6)+($W293*'Settings'!$B$7)+($X293*'Settings'!$B$8))</f>
        <v/>
      </c>
      <c r="Z293" s="19">
        <f>IF($Y293="","",IF($Y293&gt;='Settings'!$B$17,"Excellent",IF($Y293&gt;='Settings'!$B$18,"Good",IF($Y293&gt;='Settings'!$B$19,"Needs Improvement","Poor"))))</f>
        <v/>
      </c>
      <c r="AA293" s="57">
        <f>IF($Z293="","",IF($Z293="Excellent",'Settings'!$B$21,IF($Z293="Good",'Settings'!$B$22,0)))</f>
        <v/>
      </c>
      <c r="AB293" s="34">
        <f>IF(COUNTA($A293:$B293,$D293:$O293,$AC293:$AD293)=0,"",IF(OR($A293="",$B293=""),"Missing period/driver",IF($C293="Driver ID not found","Invalid driver ID",IF(COUNTIFS($A$5:$A$1000,$A293,$B$5:$B$1000,$B293)&gt;1,"Duplicate driver/period",IF(OR($E293&lt;=0,$F293&lt;=0,$G293&lt;=0,$I293&lt;=0),"Check required activity",IF($H293&gt;$G293,"On-time stops exceed total",IF($J293&gt;$I293,"Completed inspections exceed required",IF(OR($H293&lt;0,$J293&lt;0,$K293&lt;0,$L293&lt;0,$M293&lt;0,$N293&lt;0),"Negative count",IF($AC293="","Select review status",IF(AND($AC293="Coaching Scheduled",$AD293=""),"Add follow-up date","OK"))))))))))</f>
        <v/>
      </c>
      <c r="AC293" s="30" t="n"/>
      <c r="AD293" s="58" t="n"/>
    </row>
    <row r="294">
      <c r="A294" s="53" t="n"/>
      <c r="B294" s="26" t="n"/>
      <c r="C294" s="27">
        <f>IF(OR($A294="",$B294=""),"",IFERROR(VLOOKUP($B294,'Settings'!$D$4:$E$103,2,FALSE),"Driver ID not found"))</f>
        <v/>
      </c>
      <c r="D294" s="26" t="n"/>
      <c r="E294" s="28" t="n"/>
      <c r="F294" s="54" t="n"/>
      <c r="G294" s="28" t="n"/>
      <c r="H294" s="28" t="n"/>
      <c r="I294" s="28" t="n"/>
      <c r="J294" s="28" t="n"/>
      <c r="K294" s="28" t="n"/>
      <c r="L294" s="28" t="n"/>
      <c r="M294" s="28" t="n"/>
      <c r="N294" s="28" t="n"/>
      <c r="O294" s="30" t="n"/>
      <c r="P294" s="55">
        <f>IF(OR($A294="",$B294=""),"",IFERROR($E294/$F294,0))</f>
        <v/>
      </c>
      <c r="Q294" s="56">
        <f>IF(OR($A294="",$B294=""),"",IFERROR($H294/$G294,0))</f>
        <v/>
      </c>
      <c r="R294" s="56">
        <f>IF(OR($A294="",$B294=""),"",IFERROR($J294/$I294,0))</f>
        <v/>
      </c>
      <c r="S294" s="55">
        <f>IF(OR($A294="",$B294=""),"",IFERROR(($K294+$L294)/$E294*1000,0))</f>
        <v/>
      </c>
      <c r="T294" s="55">
        <f>IF(OR($A294="",$B294=""),"",MAX(0,MIN(100,100-($S294*'Settings'!$B$13)-($M294*'Settings'!$B$14))))</f>
        <v/>
      </c>
      <c r="U294" s="55">
        <f>IF(OR($A294="",$B294=""),"",MAX(0,MIN(100,IFERROR($Q294/'Settings'!$B$10*100,0))))</f>
        <v/>
      </c>
      <c r="V294" s="55">
        <f>IF(OR($A294="",$B294=""),"",MAX(0,MIN(100,IFERROR($P294/'Settings'!$B$11*100,0))))</f>
        <v/>
      </c>
      <c r="W294" s="55">
        <f>IF(OR($A294="",$B294=""),"",MAX(0,MIN(100,IFERROR($R294/'Settings'!$B$12*100,0))))</f>
        <v/>
      </c>
      <c r="X294" s="55">
        <f>IF(OR($A294="",$B294=""),"",MAX(0,MIN(100,100-($N294*'Settings'!$B$15))))</f>
        <v/>
      </c>
      <c r="Y294" s="55">
        <f>IF(OR($A294="",$B294=""),"",($T294*'Settings'!$B$4)+($U294*'Settings'!$B$5)+($V294*'Settings'!$B$6)+($W294*'Settings'!$B$7)+($X294*'Settings'!$B$8))</f>
        <v/>
      </c>
      <c r="Z294" s="19">
        <f>IF($Y294="","",IF($Y294&gt;='Settings'!$B$17,"Excellent",IF($Y294&gt;='Settings'!$B$18,"Good",IF($Y294&gt;='Settings'!$B$19,"Needs Improvement","Poor"))))</f>
        <v/>
      </c>
      <c r="AA294" s="57">
        <f>IF($Z294="","",IF($Z294="Excellent",'Settings'!$B$21,IF($Z294="Good",'Settings'!$B$22,0)))</f>
        <v/>
      </c>
      <c r="AB294" s="34">
        <f>IF(COUNTA($A294:$B294,$D294:$O294,$AC294:$AD294)=0,"",IF(OR($A294="",$B294=""),"Missing period/driver",IF($C294="Driver ID not found","Invalid driver ID",IF(COUNTIFS($A$5:$A$1000,$A294,$B$5:$B$1000,$B294)&gt;1,"Duplicate driver/period",IF(OR($E294&lt;=0,$F294&lt;=0,$G294&lt;=0,$I294&lt;=0),"Check required activity",IF($H294&gt;$G294,"On-time stops exceed total",IF($J294&gt;$I294,"Completed inspections exceed required",IF(OR($H294&lt;0,$J294&lt;0,$K294&lt;0,$L294&lt;0,$M294&lt;0,$N294&lt;0),"Negative count",IF($AC294="","Select review status",IF(AND($AC294="Coaching Scheduled",$AD294=""),"Add follow-up date","OK"))))))))))</f>
        <v/>
      </c>
      <c r="AC294" s="30" t="n"/>
      <c r="AD294" s="58" t="n"/>
    </row>
    <row r="295">
      <c r="A295" s="53" t="n"/>
      <c r="B295" s="26" t="n"/>
      <c r="C295" s="27">
        <f>IF(OR($A295="",$B295=""),"",IFERROR(VLOOKUP($B295,'Settings'!$D$4:$E$103,2,FALSE),"Driver ID not found"))</f>
        <v/>
      </c>
      <c r="D295" s="26" t="n"/>
      <c r="E295" s="28" t="n"/>
      <c r="F295" s="54" t="n"/>
      <c r="G295" s="28" t="n"/>
      <c r="H295" s="28" t="n"/>
      <c r="I295" s="28" t="n"/>
      <c r="J295" s="28" t="n"/>
      <c r="K295" s="28" t="n"/>
      <c r="L295" s="28" t="n"/>
      <c r="M295" s="28" t="n"/>
      <c r="N295" s="28" t="n"/>
      <c r="O295" s="30" t="n"/>
      <c r="P295" s="55">
        <f>IF(OR($A295="",$B295=""),"",IFERROR($E295/$F295,0))</f>
        <v/>
      </c>
      <c r="Q295" s="56">
        <f>IF(OR($A295="",$B295=""),"",IFERROR($H295/$G295,0))</f>
        <v/>
      </c>
      <c r="R295" s="56">
        <f>IF(OR($A295="",$B295=""),"",IFERROR($J295/$I295,0))</f>
        <v/>
      </c>
      <c r="S295" s="55">
        <f>IF(OR($A295="",$B295=""),"",IFERROR(($K295+$L295)/$E295*1000,0))</f>
        <v/>
      </c>
      <c r="T295" s="55">
        <f>IF(OR($A295="",$B295=""),"",MAX(0,MIN(100,100-($S295*'Settings'!$B$13)-($M295*'Settings'!$B$14))))</f>
        <v/>
      </c>
      <c r="U295" s="55">
        <f>IF(OR($A295="",$B295=""),"",MAX(0,MIN(100,IFERROR($Q295/'Settings'!$B$10*100,0))))</f>
        <v/>
      </c>
      <c r="V295" s="55">
        <f>IF(OR($A295="",$B295=""),"",MAX(0,MIN(100,IFERROR($P295/'Settings'!$B$11*100,0))))</f>
        <v/>
      </c>
      <c r="W295" s="55">
        <f>IF(OR($A295="",$B295=""),"",MAX(0,MIN(100,IFERROR($R295/'Settings'!$B$12*100,0))))</f>
        <v/>
      </c>
      <c r="X295" s="55">
        <f>IF(OR($A295="",$B295=""),"",MAX(0,MIN(100,100-($N295*'Settings'!$B$15))))</f>
        <v/>
      </c>
      <c r="Y295" s="55">
        <f>IF(OR($A295="",$B295=""),"",($T295*'Settings'!$B$4)+($U295*'Settings'!$B$5)+($V295*'Settings'!$B$6)+($W295*'Settings'!$B$7)+($X295*'Settings'!$B$8))</f>
        <v/>
      </c>
      <c r="Z295" s="19">
        <f>IF($Y295="","",IF($Y295&gt;='Settings'!$B$17,"Excellent",IF($Y295&gt;='Settings'!$B$18,"Good",IF($Y295&gt;='Settings'!$B$19,"Needs Improvement","Poor"))))</f>
        <v/>
      </c>
      <c r="AA295" s="57">
        <f>IF($Z295="","",IF($Z295="Excellent",'Settings'!$B$21,IF($Z295="Good",'Settings'!$B$22,0)))</f>
        <v/>
      </c>
      <c r="AB295" s="34">
        <f>IF(COUNTA($A295:$B295,$D295:$O295,$AC295:$AD295)=0,"",IF(OR($A295="",$B295=""),"Missing period/driver",IF($C295="Driver ID not found","Invalid driver ID",IF(COUNTIFS($A$5:$A$1000,$A295,$B$5:$B$1000,$B295)&gt;1,"Duplicate driver/period",IF(OR($E295&lt;=0,$F295&lt;=0,$G295&lt;=0,$I295&lt;=0),"Check required activity",IF($H295&gt;$G295,"On-time stops exceed total",IF($J295&gt;$I295,"Completed inspections exceed required",IF(OR($H295&lt;0,$J295&lt;0,$K295&lt;0,$L295&lt;0,$M295&lt;0,$N295&lt;0),"Negative count",IF($AC295="","Select review status",IF(AND($AC295="Coaching Scheduled",$AD295=""),"Add follow-up date","OK"))))))))))</f>
        <v/>
      </c>
      <c r="AC295" s="30" t="n"/>
      <c r="AD295" s="58" t="n"/>
    </row>
    <row r="296">
      <c r="A296" s="53" t="n"/>
      <c r="B296" s="26" t="n"/>
      <c r="C296" s="27">
        <f>IF(OR($A296="",$B296=""),"",IFERROR(VLOOKUP($B296,'Settings'!$D$4:$E$103,2,FALSE),"Driver ID not found"))</f>
        <v/>
      </c>
      <c r="D296" s="26" t="n"/>
      <c r="E296" s="28" t="n"/>
      <c r="F296" s="54" t="n"/>
      <c r="G296" s="28" t="n"/>
      <c r="H296" s="28" t="n"/>
      <c r="I296" s="28" t="n"/>
      <c r="J296" s="28" t="n"/>
      <c r="K296" s="28" t="n"/>
      <c r="L296" s="28" t="n"/>
      <c r="M296" s="28" t="n"/>
      <c r="N296" s="28" t="n"/>
      <c r="O296" s="30" t="n"/>
      <c r="P296" s="55">
        <f>IF(OR($A296="",$B296=""),"",IFERROR($E296/$F296,0))</f>
        <v/>
      </c>
      <c r="Q296" s="56">
        <f>IF(OR($A296="",$B296=""),"",IFERROR($H296/$G296,0))</f>
        <v/>
      </c>
      <c r="R296" s="56">
        <f>IF(OR($A296="",$B296=""),"",IFERROR($J296/$I296,0))</f>
        <v/>
      </c>
      <c r="S296" s="55">
        <f>IF(OR($A296="",$B296=""),"",IFERROR(($K296+$L296)/$E296*1000,0))</f>
        <v/>
      </c>
      <c r="T296" s="55">
        <f>IF(OR($A296="",$B296=""),"",MAX(0,MIN(100,100-($S296*'Settings'!$B$13)-($M296*'Settings'!$B$14))))</f>
        <v/>
      </c>
      <c r="U296" s="55">
        <f>IF(OR($A296="",$B296=""),"",MAX(0,MIN(100,IFERROR($Q296/'Settings'!$B$10*100,0))))</f>
        <v/>
      </c>
      <c r="V296" s="55">
        <f>IF(OR($A296="",$B296=""),"",MAX(0,MIN(100,IFERROR($P296/'Settings'!$B$11*100,0))))</f>
        <v/>
      </c>
      <c r="W296" s="55">
        <f>IF(OR($A296="",$B296=""),"",MAX(0,MIN(100,IFERROR($R296/'Settings'!$B$12*100,0))))</f>
        <v/>
      </c>
      <c r="X296" s="55">
        <f>IF(OR($A296="",$B296=""),"",MAX(0,MIN(100,100-($N296*'Settings'!$B$15))))</f>
        <v/>
      </c>
      <c r="Y296" s="55">
        <f>IF(OR($A296="",$B296=""),"",($T296*'Settings'!$B$4)+($U296*'Settings'!$B$5)+($V296*'Settings'!$B$6)+($W296*'Settings'!$B$7)+($X296*'Settings'!$B$8))</f>
        <v/>
      </c>
      <c r="Z296" s="19">
        <f>IF($Y296="","",IF($Y296&gt;='Settings'!$B$17,"Excellent",IF($Y296&gt;='Settings'!$B$18,"Good",IF($Y296&gt;='Settings'!$B$19,"Needs Improvement","Poor"))))</f>
        <v/>
      </c>
      <c r="AA296" s="57">
        <f>IF($Z296="","",IF($Z296="Excellent",'Settings'!$B$21,IF($Z296="Good",'Settings'!$B$22,0)))</f>
        <v/>
      </c>
      <c r="AB296" s="34">
        <f>IF(COUNTA($A296:$B296,$D296:$O296,$AC296:$AD296)=0,"",IF(OR($A296="",$B296=""),"Missing period/driver",IF($C296="Driver ID not found","Invalid driver ID",IF(COUNTIFS($A$5:$A$1000,$A296,$B$5:$B$1000,$B296)&gt;1,"Duplicate driver/period",IF(OR($E296&lt;=0,$F296&lt;=0,$G296&lt;=0,$I296&lt;=0),"Check required activity",IF($H296&gt;$G296,"On-time stops exceed total",IF($J296&gt;$I296,"Completed inspections exceed required",IF(OR($H296&lt;0,$J296&lt;0,$K296&lt;0,$L296&lt;0,$M296&lt;0,$N296&lt;0),"Negative count",IF($AC296="","Select review status",IF(AND($AC296="Coaching Scheduled",$AD296=""),"Add follow-up date","OK"))))))))))</f>
        <v/>
      </c>
      <c r="AC296" s="30" t="n"/>
      <c r="AD296" s="58" t="n"/>
    </row>
    <row r="297">
      <c r="A297" s="53" t="n"/>
      <c r="B297" s="26" t="n"/>
      <c r="C297" s="27">
        <f>IF(OR($A297="",$B297=""),"",IFERROR(VLOOKUP($B297,'Settings'!$D$4:$E$103,2,FALSE),"Driver ID not found"))</f>
        <v/>
      </c>
      <c r="D297" s="26" t="n"/>
      <c r="E297" s="28" t="n"/>
      <c r="F297" s="54" t="n"/>
      <c r="G297" s="28" t="n"/>
      <c r="H297" s="28" t="n"/>
      <c r="I297" s="28" t="n"/>
      <c r="J297" s="28" t="n"/>
      <c r="K297" s="28" t="n"/>
      <c r="L297" s="28" t="n"/>
      <c r="M297" s="28" t="n"/>
      <c r="N297" s="28" t="n"/>
      <c r="O297" s="30" t="n"/>
      <c r="P297" s="55">
        <f>IF(OR($A297="",$B297=""),"",IFERROR($E297/$F297,0))</f>
        <v/>
      </c>
      <c r="Q297" s="56">
        <f>IF(OR($A297="",$B297=""),"",IFERROR($H297/$G297,0))</f>
        <v/>
      </c>
      <c r="R297" s="56">
        <f>IF(OR($A297="",$B297=""),"",IFERROR($J297/$I297,0))</f>
        <v/>
      </c>
      <c r="S297" s="55">
        <f>IF(OR($A297="",$B297=""),"",IFERROR(($K297+$L297)/$E297*1000,0))</f>
        <v/>
      </c>
      <c r="T297" s="55">
        <f>IF(OR($A297="",$B297=""),"",MAX(0,MIN(100,100-($S297*'Settings'!$B$13)-($M297*'Settings'!$B$14))))</f>
        <v/>
      </c>
      <c r="U297" s="55">
        <f>IF(OR($A297="",$B297=""),"",MAX(0,MIN(100,IFERROR($Q297/'Settings'!$B$10*100,0))))</f>
        <v/>
      </c>
      <c r="V297" s="55">
        <f>IF(OR($A297="",$B297=""),"",MAX(0,MIN(100,IFERROR($P297/'Settings'!$B$11*100,0))))</f>
        <v/>
      </c>
      <c r="W297" s="55">
        <f>IF(OR($A297="",$B297=""),"",MAX(0,MIN(100,IFERROR($R297/'Settings'!$B$12*100,0))))</f>
        <v/>
      </c>
      <c r="X297" s="55">
        <f>IF(OR($A297="",$B297=""),"",MAX(0,MIN(100,100-($N297*'Settings'!$B$15))))</f>
        <v/>
      </c>
      <c r="Y297" s="55">
        <f>IF(OR($A297="",$B297=""),"",($T297*'Settings'!$B$4)+($U297*'Settings'!$B$5)+($V297*'Settings'!$B$6)+($W297*'Settings'!$B$7)+($X297*'Settings'!$B$8))</f>
        <v/>
      </c>
      <c r="Z297" s="19">
        <f>IF($Y297="","",IF($Y297&gt;='Settings'!$B$17,"Excellent",IF($Y297&gt;='Settings'!$B$18,"Good",IF($Y297&gt;='Settings'!$B$19,"Needs Improvement","Poor"))))</f>
        <v/>
      </c>
      <c r="AA297" s="57">
        <f>IF($Z297="","",IF($Z297="Excellent",'Settings'!$B$21,IF($Z297="Good",'Settings'!$B$22,0)))</f>
        <v/>
      </c>
      <c r="AB297" s="34">
        <f>IF(COUNTA($A297:$B297,$D297:$O297,$AC297:$AD297)=0,"",IF(OR($A297="",$B297=""),"Missing period/driver",IF($C297="Driver ID not found","Invalid driver ID",IF(COUNTIFS($A$5:$A$1000,$A297,$B$5:$B$1000,$B297)&gt;1,"Duplicate driver/period",IF(OR($E297&lt;=0,$F297&lt;=0,$G297&lt;=0,$I297&lt;=0),"Check required activity",IF($H297&gt;$G297,"On-time stops exceed total",IF($J297&gt;$I297,"Completed inspections exceed required",IF(OR($H297&lt;0,$J297&lt;0,$K297&lt;0,$L297&lt;0,$M297&lt;0,$N297&lt;0),"Negative count",IF($AC297="","Select review status",IF(AND($AC297="Coaching Scheduled",$AD297=""),"Add follow-up date","OK"))))))))))</f>
        <v/>
      </c>
      <c r="AC297" s="30" t="n"/>
      <c r="AD297" s="58" t="n"/>
    </row>
    <row r="298">
      <c r="A298" s="53" t="n"/>
      <c r="B298" s="26" t="n"/>
      <c r="C298" s="27">
        <f>IF(OR($A298="",$B298=""),"",IFERROR(VLOOKUP($B298,'Settings'!$D$4:$E$103,2,FALSE),"Driver ID not found"))</f>
        <v/>
      </c>
      <c r="D298" s="26" t="n"/>
      <c r="E298" s="28" t="n"/>
      <c r="F298" s="54" t="n"/>
      <c r="G298" s="28" t="n"/>
      <c r="H298" s="28" t="n"/>
      <c r="I298" s="28" t="n"/>
      <c r="J298" s="28" t="n"/>
      <c r="K298" s="28" t="n"/>
      <c r="L298" s="28" t="n"/>
      <c r="M298" s="28" t="n"/>
      <c r="N298" s="28" t="n"/>
      <c r="O298" s="30" t="n"/>
      <c r="P298" s="55">
        <f>IF(OR($A298="",$B298=""),"",IFERROR($E298/$F298,0))</f>
        <v/>
      </c>
      <c r="Q298" s="56">
        <f>IF(OR($A298="",$B298=""),"",IFERROR($H298/$G298,0))</f>
        <v/>
      </c>
      <c r="R298" s="56">
        <f>IF(OR($A298="",$B298=""),"",IFERROR($J298/$I298,0))</f>
        <v/>
      </c>
      <c r="S298" s="55">
        <f>IF(OR($A298="",$B298=""),"",IFERROR(($K298+$L298)/$E298*1000,0))</f>
        <v/>
      </c>
      <c r="T298" s="55">
        <f>IF(OR($A298="",$B298=""),"",MAX(0,MIN(100,100-($S298*'Settings'!$B$13)-($M298*'Settings'!$B$14))))</f>
        <v/>
      </c>
      <c r="U298" s="55">
        <f>IF(OR($A298="",$B298=""),"",MAX(0,MIN(100,IFERROR($Q298/'Settings'!$B$10*100,0))))</f>
        <v/>
      </c>
      <c r="V298" s="55">
        <f>IF(OR($A298="",$B298=""),"",MAX(0,MIN(100,IFERROR($P298/'Settings'!$B$11*100,0))))</f>
        <v/>
      </c>
      <c r="W298" s="55">
        <f>IF(OR($A298="",$B298=""),"",MAX(0,MIN(100,IFERROR($R298/'Settings'!$B$12*100,0))))</f>
        <v/>
      </c>
      <c r="X298" s="55">
        <f>IF(OR($A298="",$B298=""),"",MAX(0,MIN(100,100-($N298*'Settings'!$B$15))))</f>
        <v/>
      </c>
      <c r="Y298" s="55">
        <f>IF(OR($A298="",$B298=""),"",($T298*'Settings'!$B$4)+($U298*'Settings'!$B$5)+($V298*'Settings'!$B$6)+($W298*'Settings'!$B$7)+($X298*'Settings'!$B$8))</f>
        <v/>
      </c>
      <c r="Z298" s="19">
        <f>IF($Y298="","",IF($Y298&gt;='Settings'!$B$17,"Excellent",IF($Y298&gt;='Settings'!$B$18,"Good",IF($Y298&gt;='Settings'!$B$19,"Needs Improvement","Poor"))))</f>
        <v/>
      </c>
      <c r="AA298" s="57">
        <f>IF($Z298="","",IF($Z298="Excellent",'Settings'!$B$21,IF($Z298="Good",'Settings'!$B$22,0)))</f>
        <v/>
      </c>
      <c r="AB298" s="34">
        <f>IF(COUNTA($A298:$B298,$D298:$O298,$AC298:$AD298)=0,"",IF(OR($A298="",$B298=""),"Missing period/driver",IF($C298="Driver ID not found","Invalid driver ID",IF(COUNTIFS($A$5:$A$1000,$A298,$B$5:$B$1000,$B298)&gt;1,"Duplicate driver/period",IF(OR($E298&lt;=0,$F298&lt;=0,$G298&lt;=0,$I298&lt;=0),"Check required activity",IF($H298&gt;$G298,"On-time stops exceed total",IF($J298&gt;$I298,"Completed inspections exceed required",IF(OR($H298&lt;0,$J298&lt;0,$K298&lt;0,$L298&lt;0,$M298&lt;0,$N298&lt;0),"Negative count",IF($AC298="","Select review status",IF(AND($AC298="Coaching Scheduled",$AD298=""),"Add follow-up date","OK"))))))))))</f>
        <v/>
      </c>
      <c r="AC298" s="30" t="n"/>
      <c r="AD298" s="58" t="n"/>
    </row>
    <row r="299">
      <c r="A299" s="53" t="n"/>
      <c r="B299" s="26" t="n"/>
      <c r="C299" s="27">
        <f>IF(OR($A299="",$B299=""),"",IFERROR(VLOOKUP($B299,'Settings'!$D$4:$E$103,2,FALSE),"Driver ID not found"))</f>
        <v/>
      </c>
      <c r="D299" s="26" t="n"/>
      <c r="E299" s="28" t="n"/>
      <c r="F299" s="54" t="n"/>
      <c r="G299" s="28" t="n"/>
      <c r="H299" s="28" t="n"/>
      <c r="I299" s="28" t="n"/>
      <c r="J299" s="28" t="n"/>
      <c r="K299" s="28" t="n"/>
      <c r="L299" s="28" t="n"/>
      <c r="M299" s="28" t="n"/>
      <c r="N299" s="28" t="n"/>
      <c r="O299" s="30" t="n"/>
      <c r="P299" s="55">
        <f>IF(OR($A299="",$B299=""),"",IFERROR($E299/$F299,0))</f>
        <v/>
      </c>
      <c r="Q299" s="56">
        <f>IF(OR($A299="",$B299=""),"",IFERROR($H299/$G299,0))</f>
        <v/>
      </c>
      <c r="R299" s="56">
        <f>IF(OR($A299="",$B299=""),"",IFERROR($J299/$I299,0))</f>
        <v/>
      </c>
      <c r="S299" s="55">
        <f>IF(OR($A299="",$B299=""),"",IFERROR(($K299+$L299)/$E299*1000,0))</f>
        <v/>
      </c>
      <c r="T299" s="55">
        <f>IF(OR($A299="",$B299=""),"",MAX(0,MIN(100,100-($S299*'Settings'!$B$13)-($M299*'Settings'!$B$14))))</f>
        <v/>
      </c>
      <c r="U299" s="55">
        <f>IF(OR($A299="",$B299=""),"",MAX(0,MIN(100,IFERROR($Q299/'Settings'!$B$10*100,0))))</f>
        <v/>
      </c>
      <c r="V299" s="55">
        <f>IF(OR($A299="",$B299=""),"",MAX(0,MIN(100,IFERROR($P299/'Settings'!$B$11*100,0))))</f>
        <v/>
      </c>
      <c r="W299" s="55">
        <f>IF(OR($A299="",$B299=""),"",MAX(0,MIN(100,IFERROR($R299/'Settings'!$B$12*100,0))))</f>
        <v/>
      </c>
      <c r="X299" s="55">
        <f>IF(OR($A299="",$B299=""),"",MAX(0,MIN(100,100-($N299*'Settings'!$B$15))))</f>
        <v/>
      </c>
      <c r="Y299" s="55">
        <f>IF(OR($A299="",$B299=""),"",($T299*'Settings'!$B$4)+($U299*'Settings'!$B$5)+($V299*'Settings'!$B$6)+($W299*'Settings'!$B$7)+($X299*'Settings'!$B$8))</f>
        <v/>
      </c>
      <c r="Z299" s="19">
        <f>IF($Y299="","",IF($Y299&gt;='Settings'!$B$17,"Excellent",IF($Y299&gt;='Settings'!$B$18,"Good",IF($Y299&gt;='Settings'!$B$19,"Needs Improvement","Poor"))))</f>
        <v/>
      </c>
      <c r="AA299" s="57">
        <f>IF($Z299="","",IF($Z299="Excellent",'Settings'!$B$21,IF($Z299="Good",'Settings'!$B$22,0)))</f>
        <v/>
      </c>
      <c r="AB299" s="34">
        <f>IF(COUNTA($A299:$B299,$D299:$O299,$AC299:$AD299)=0,"",IF(OR($A299="",$B299=""),"Missing period/driver",IF($C299="Driver ID not found","Invalid driver ID",IF(COUNTIFS($A$5:$A$1000,$A299,$B$5:$B$1000,$B299)&gt;1,"Duplicate driver/period",IF(OR($E299&lt;=0,$F299&lt;=0,$G299&lt;=0,$I299&lt;=0),"Check required activity",IF($H299&gt;$G299,"On-time stops exceed total",IF($J299&gt;$I299,"Completed inspections exceed required",IF(OR($H299&lt;0,$J299&lt;0,$K299&lt;0,$L299&lt;0,$M299&lt;0,$N299&lt;0),"Negative count",IF($AC299="","Select review status",IF(AND($AC299="Coaching Scheduled",$AD299=""),"Add follow-up date","OK"))))))))))</f>
        <v/>
      </c>
      <c r="AC299" s="30" t="n"/>
      <c r="AD299" s="58" t="n"/>
    </row>
    <row r="300">
      <c r="A300" s="53" t="n"/>
      <c r="B300" s="26" t="n"/>
      <c r="C300" s="27">
        <f>IF(OR($A300="",$B300=""),"",IFERROR(VLOOKUP($B300,'Settings'!$D$4:$E$103,2,FALSE),"Driver ID not found"))</f>
        <v/>
      </c>
      <c r="D300" s="26" t="n"/>
      <c r="E300" s="28" t="n"/>
      <c r="F300" s="54" t="n"/>
      <c r="G300" s="28" t="n"/>
      <c r="H300" s="28" t="n"/>
      <c r="I300" s="28" t="n"/>
      <c r="J300" s="28" t="n"/>
      <c r="K300" s="28" t="n"/>
      <c r="L300" s="28" t="n"/>
      <c r="M300" s="28" t="n"/>
      <c r="N300" s="28" t="n"/>
      <c r="O300" s="30" t="n"/>
      <c r="P300" s="55">
        <f>IF(OR($A300="",$B300=""),"",IFERROR($E300/$F300,0))</f>
        <v/>
      </c>
      <c r="Q300" s="56">
        <f>IF(OR($A300="",$B300=""),"",IFERROR($H300/$G300,0))</f>
        <v/>
      </c>
      <c r="R300" s="56">
        <f>IF(OR($A300="",$B300=""),"",IFERROR($J300/$I300,0))</f>
        <v/>
      </c>
      <c r="S300" s="55">
        <f>IF(OR($A300="",$B300=""),"",IFERROR(($K300+$L300)/$E300*1000,0))</f>
        <v/>
      </c>
      <c r="T300" s="55">
        <f>IF(OR($A300="",$B300=""),"",MAX(0,MIN(100,100-($S300*'Settings'!$B$13)-($M300*'Settings'!$B$14))))</f>
        <v/>
      </c>
      <c r="U300" s="55">
        <f>IF(OR($A300="",$B300=""),"",MAX(0,MIN(100,IFERROR($Q300/'Settings'!$B$10*100,0))))</f>
        <v/>
      </c>
      <c r="V300" s="55">
        <f>IF(OR($A300="",$B300=""),"",MAX(0,MIN(100,IFERROR($P300/'Settings'!$B$11*100,0))))</f>
        <v/>
      </c>
      <c r="W300" s="55">
        <f>IF(OR($A300="",$B300=""),"",MAX(0,MIN(100,IFERROR($R300/'Settings'!$B$12*100,0))))</f>
        <v/>
      </c>
      <c r="X300" s="55">
        <f>IF(OR($A300="",$B300=""),"",MAX(0,MIN(100,100-($N300*'Settings'!$B$15))))</f>
        <v/>
      </c>
      <c r="Y300" s="55">
        <f>IF(OR($A300="",$B300=""),"",($T300*'Settings'!$B$4)+($U300*'Settings'!$B$5)+($V300*'Settings'!$B$6)+($W300*'Settings'!$B$7)+($X300*'Settings'!$B$8))</f>
        <v/>
      </c>
      <c r="Z300" s="19">
        <f>IF($Y300="","",IF($Y300&gt;='Settings'!$B$17,"Excellent",IF($Y300&gt;='Settings'!$B$18,"Good",IF($Y300&gt;='Settings'!$B$19,"Needs Improvement","Poor"))))</f>
        <v/>
      </c>
      <c r="AA300" s="57">
        <f>IF($Z300="","",IF($Z300="Excellent",'Settings'!$B$21,IF($Z300="Good",'Settings'!$B$22,0)))</f>
        <v/>
      </c>
      <c r="AB300" s="34">
        <f>IF(COUNTA($A300:$B300,$D300:$O300,$AC300:$AD300)=0,"",IF(OR($A300="",$B300=""),"Missing period/driver",IF($C300="Driver ID not found","Invalid driver ID",IF(COUNTIFS($A$5:$A$1000,$A300,$B$5:$B$1000,$B300)&gt;1,"Duplicate driver/period",IF(OR($E300&lt;=0,$F300&lt;=0,$G300&lt;=0,$I300&lt;=0),"Check required activity",IF($H300&gt;$G300,"On-time stops exceed total",IF($J300&gt;$I300,"Completed inspections exceed required",IF(OR($H300&lt;0,$J300&lt;0,$K300&lt;0,$L300&lt;0,$M300&lt;0,$N300&lt;0),"Negative count",IF($AC300="","Select review status",IF(AND($AC300="Coaching Scheduled",$AD300=""),"Add follow-up date","OK"))))))))))</f>
        <v/>
      </c>
      <c r="AC300" s="30" t="n"/>
      <c r="AD300" s="58" t="n"/>
    </row>
    <row r="301">
      <c r="A301" s="53" t="n"/>
      <c r="B301" s="26" t="n"/>
      <c r="C301" s="27">
        <f>IF(OR($A301="",$B301=""),"",IFERROR(VLOOKUP($B301,'Settings'!$D$4:$E$103,2,FALSE),"Driver ID not found"))</f>
        <v/>
      </c>
      <c r="D301" s="26" t="n"/>
      <c r="E301" s="28" t="n"/>
      <c r="F301" s="54" t="n"/>
      <c r="G301" s="28" t="n"/>
      <c r="H301" s="28" t="n"/>
      <c r="I301" s="28" t="n"/>
      <c r="J301" s="28" t="n"/>
      <c r="K301" s="28" t="n"/>
      <c r="L301" s="28" t="n"/>
      <c r="M301" s="28" t="n"/>
      <c r="N301" s="28" t="n"/>
      <c r="O301" s="30" t="n"/>
      <c r="P301" s="55">
        <f>IF(OR($A301="",$B301=""),"",IFERROR($E301/$F301,0))</f>
        <v/>
      </c>
      <c r="Q301" s="56">
        <f>IF(OR($A301="",$B301=""),"",IFERROR($H301/$G301,0))</f>
        <v/>
      </c>
      <c r="R301" s="56">
        <f>IF(OR($A301="",$B301=""),"",IFERROR($J301/$I301,0))</f>
        <v/>
      </c>
      <c r="S301" s="55">
        <f>IF(OR($A301="",$B301=""),"",IFERROR(($K301+$L301)/$E301*1000,0))</f>
        <v/>
      </c>
      <c r="T301" s="55">
        <f>IF(OR($A301="",$B301=""),"",MAX(0,MIN(100,100-($S301*'Settings'!$B$13)-($M301*'Settings'!$B$14))))</f>
        <v/>
      </c>
      <c r="U301" s="55">
        <f>IF(OR($A301="",$B301=""),"",MAX(0,MIN(100,IFERROR($Q301/'Settings'!$B$10*100,0))))</f>
        <v/>
      </c>
      <c r="V301" s="55">
        <f>IF(OR($A301="",$B301=""),"",MAX(0,MIN(100,IFERROR($P301/'Settings'!$B$11*100,0))))</f>
        <v/>
      </c>
      <c r="W301" s="55">
        <f>IF(OR($A301="",$B301=""),"",MAX(0,MIN(100,IFERROR($R301/'Settings'!$B$12*100,0))))</f>
        <v/>
      </c>
      <c r="X301" s="55">
        <f>IF(OR($A301="",$B301=""),"",MAX(0,MIN(100,100-($N301*'Settings'!$B$15))))</f>
        <v/>
      </c>
      <c r="Y301" s="55">
        <f>IF(OR($A301="",$B301=""),"",($T301*'Settings'!$B$4)+($U301*'Settings'!$B$5)+($V301*'Settings'!$B$6)+($W301*'Settings'!$B$7)+($X301*'Settings'!$B$8))</f>
        <v/>
      </c>
      <c r="Z301" s="19">
        <f>IF($Y301="","",IF($Y301&gt;='Settings'!$B$17,"Excellent",IF($Y301&gt;='Settings'!$B$18,"Good",IF($Y301&gt;='Settings'!$B$19,"Needs Improvement","Poor"))))</f>
        <v/>
      </c>
      <c r="AA301" s="57">
        <f>IF($Z301="","",IF($Z301="Excellent",'Settings'!$B$21,IF($Z301="Good",'Settings'!$B$22,0)))</f>
        <v/>
      </c>
      <c r="AB301" s="34">
        <f>IF(COUNTA($A301:$B301,$D301:$O301,$AC301:$AD301)=0,"",IF(OR($A301="",$B301=""),"Missing period/driver",IF($C301="Driver ID not found","Invalid driver ID",IF(COUNTIFS($A$5:$A$1000,$A301,$B$5:$B$1000,$B301)&gt;1,"Duplicate driver/period",IF(OR($E301&lt;=0,$F301&lt;=0,$G301&lt;=0,$I301&lt;=0),"Check required activity",IF($H301&gt;$G301,"On-time stops exceed total",IF($J301&gt;$I301,"Completed inspections exceed required",IF(OR($H301&lt;0,$J301&lt;0,$K301&lt;0,$L301&lt;0,$M301&lt;0,$N301&lt;0),"Negative count",IF($AC301="","Select review status",IF(AND($AC301="Coaching Scheduled",$AD301=""),"Add follow-up date","OK"))))))))))</f>
        <v/>
      </c>
      <c r="AC301" s="30" t="n"/>
      <c r="AD301" s="58" t="n"/>
    </row>
    <row r="302">
      <c r="A302" s="53" t="n"/>
      <c r="B302" s="26" t="n"/>
      <c r="C302" s="27">
        <f>IF(OR($A302="",$B302=""),"",IFERROR(VLOOKUP($B302,'Settings'!$D$4:$E$103,2,FALSE),"Driver ID not found"))</f>
        <v/>
      </c>
      <c r="D302" s="26" t="n"/>
      <c r="E302" s="28" t="n"/>
      <c r="F302" s="54" t="n"/>
      <c r="G302" s="28" t="n"/>
      <c r="H302" s="28" t="n"/>
      <c r="I302" s="28" t="n"/>
      <c r="J302" s="28" t="n"/>
      <c r="K302" s="28" t="n"/>
      <c r="L302" s="28" t="n"/>
      <c r="M302" s="28" t="n"/>
      <c r="N302" s="28" t="n"/>
      <c r="O302" s="30" t="n"/>
      <c r="P302" s="55">
        <f>IF(OR($A302="",$B302=""),"",IFERROR($E302/$F302,0))</f>
        <v/>
      </c>
      <c r="Q302" s="56">
        <f>IF(OR($A302="",$B302=""),"",IFERROR($H302/$G302,0))</f>
        <v/>
      </c>
      <c r="R302" s="56">
        <f>IF(OR($A302="",$B302=""),"",IFERROR($J302/$I302,0))</f>
        <v/>
      </c>
      <c r="S302" s="55">
        <f>IF(OR($A302="",$B302=""),"",IFERROR(($K302+$L302)/$E302*1000,0))</f>
        <v/>
      </c>
      <c r="T302" s="55">
        <f>IF(OR($A302="",$B302=""),"",MAX(0,MIN(100,100-($S302*'Settings'!$B$13)-($M302*'Settings'!$B$14))))</f>
        <v/>
      </c>
      <c r="U302" s="55">
        <f>IF(OR($A302="",$B302=""),"",MAX(0,MIN(100,IFERROR($Q302/'Settings'!$B$10*100,0))))</f>
        <v/>
      </c>
      <c r="V302" s="55">
        <f>IF(OR($A302="",$B302=""),"",MAX(0,MIN(100,IFERROR($P302/'Settings'!$B$11*100,0))))</f>
        <v/>
      </c>
      <c r="W302" s="55">
        <f>IF(OR($A302="",$B302=""),"",MAX(0,MIN(100,IFERROR($R302/'Settings'!$B$12*100,0))))</f>
        <v/>
      </c>
      <c r="X302" s="55">
        <f>IF(OR($A302="",$B302=""),"",MAX(0,MIN(100,100-($N302*'Settings'!$B$15))))</f>
        <v/>
      </c>
      <c r="Y302" s="55">
        <f>IF(OR($A302="",$B302=""),"",($T302*'Settings'!$B$4)+($U302*'Settings'!$B$5)+($V302*'Settings'!$B$6)+($W302*'Settings'!$B$7)+($X302*'Settings'!$B$8))</f>
        <v/>
      </c>
      <c r="Z302" s="19">
        <f>IF($Y302="","",IF($Y302&gt;='Settings'!$B$17,"Excellent",IF($Y302&gt;='Settings'!$B$18,"Good",IF($Y302&gt;='Settings'!$B$19,"Needs Improvement","Poor"))))</f>
        <v/>
      </c>
      <c r="AA302" s="57">
        <f>IF($Z302="","",IF($Z302="Excellent",'Settings'!$B$21,IF($Z302="Good",'Settings'!$B$22,0)))</f>
        <v/>
      </c>
      <c r="AB302" s="34">
        <f>IF(COUNTA($A302:$B302,$D302:$O302,$AC302:$AD302)=0,"",IF(OR($A302="",$B302=""),"Missing period/driver",IF($C302="Driver ID not found","Invalid driver ID",IF(COUNTIFS($A$5:$A$1000,$A302,$B$5:$B$1000,$B302)&gt;1,"Duplicate driver/period",IF(OR($E302&lt;=0,$F302&lt;=0,$G302&lt;=0,$I302&lt;=0),"Check required activity",IF($H302&gt;$G302,"On-time stops exceed total",IF($J302&gt;$I302,"Completed inspections exceed required",IF(OR($H302&lt;0,$J302&lt;0,$K302&lt;0,$L302&lt;0,$M302&lt;0,$N302&lt;0),"Negative count",IF($AC302="","Select review status",IF(AND($AC302="Coaching Scheduled",$AD302=""),"Add follow-up date","OK"))))))))))</f>
        <v/>
      </c>
      <c r="AC302" s="30" t="n"/>
      <c r="AD302" s="58" t="n"/>
    </row>
    <row r="303">
      <c r="A303" s="53" t="n"/>
      <c r="B303" s="26" t="n"/>
      <c r="C303" s="27">
        <f>IF(OR($A303="",$B303=""),"",IFERROR(VLOOKUP($B303,'Settings'!$D$4:$E$103,2,FALSE),"Driver ID not found"))</f>
        <v/>
      </c>
      <c r="D303" s="26" t="n"/>
      <c r="E303" s="28" t="n"/>
      <c r="F303" s="54" t="n"/>
      <c r="G303" s="28" t="n"/>
      <c r="H303" s="28" t="n"/>
      <c r="I303" s="28" t="n"/>
      <c r="J303" s="28" t="n"/>
      <c r="K303" s="28" t="n"/>
      <c r="L303" s="28" t="n"/>
      <c r="M303" s="28" t="n"/>
      <c r="N303" s="28" t="n"/>
      <c r="O303" s="30" t="n"/>
      <c r="P303" s="55">
        <f>IF(OR($A303="",$B303=""),"",IFERROR($E303/$F303,0))</f>
        <v/>
      </c>
      <c r="Q303" s="56">
        <f>IF(OR($A303="",$B303=""),"",IFERROR($H303/$G303,0))</f>
        <v/>
      </c>
      <c r="R303" s="56">
        <f>IF(OR($A303="",$B303=""),"",IFERROR($J303/$I303,0))</f>
        <v/>
      </c>
      <c r="S303" s="55">
        <f>IF(OR($A303="",$B303=""),"",IFERROR(($K303+$L303)/$E303*1000,0))</f>
        <v/>
      </c>
      <c r="T303" s="55">
        <f>IF(OR($A303="",$B303=""),"",MAX(0,MIN(100,100-($S303*'Settings'!$B$13)-($M303*'Settings'!$B$14))))</f>
        <v/>
      </c>
      <c r="U303" s="55">
        <f>IF(OR($A303="",$B303=""),"",MAX(0,MIN(100,IFERROR($Q303/'Settings'!$B$10*100,0))))</f>
        <v/>
      </c>
      <c r="V303" s="55">
        <f>IF(OR($A303="",$B303=""),"",MAX(0,MIN(100,IFERROR($P303/'Settings'!$B$11*100,0))))</f>
        <v/>
      </c>
      <c r="W303" s="55">
        <f>IF(OR($A303="",$B303=""),"",MAX(0,MIN(100,IFERROR($R303/'Settings'!$B$12*100,0))))</f>
        <v/>
      </c>
      <c r="X303" s="55">
        <f>IF(OR($A303="",$B303=""),"",MAX(0,MIN(100,100-($N303*'Settings'!$B$15))))</f>
        <v/>
      </c>
      <c r="Y303" s="55">
        <f>IF(OR($A303="",$B303=""),"",($T303*'Settings'!$B$4)+($U303*'Settings'!$B$5)+($V303*'Settings'!$B$6)+($W303*'Settings'!$B$7)+($X303*'Settings'!$B$8))</f>
        <v/>
      </c>
      <c r="Z303" s="19">
        <f>IF($Y303="","",IF($Y303&gt;='Settings'!$B$17,"Excellent",IF($Y303&gt;='Settings'!$B$18,"Good",IF($Y303&gt;='Settings'!$B$19,"Needs Improvement","Poor"))))</f>
        <v/>
      </c>
      <c r="AA303" s="57">
        <f>IF($Z303="","",IF($Z303="Excellent",'Settings'!$B$21,IF($Z303="Good",'Settings'!$B$22,0)))</f>
        <v/>
      </c>
      <c r="AB303" s="34">
        <f>IF(COUNTA($A303:$B303,$D303:$O303,$AC303:$AD303)=0,"",IF(OR($A303="",$B303=""),"Missing period/driver",IF($C303="Driver ID not found","Invalid driver ID",IF(COUNTIFS($A$5:$A$1000,$A303,$B$5:$B$1000,$B303)&gt;1,"Duplicate driver/period",IF(OR($E303&lt;=0,$F303&lt;=0,$G303&lt;=0,$I303&lt;=0),"Check required activity",IF($H303&gt;$G303,"On-time stops exceed total",IF($J303&gt;$I303,"Completed inspections exceed required",IF(OR($H303&lt;0,$J303&lt;0,$K303&lt;0,$L303&lt;0,$M303&lt;0,$N303&lt;0),"Negative count",IF($AC303="","Select review status",IF(AND($AC303="Coaching Scheduled",$AD303=""),"Add follow-up date","OK"))))))))))</f>
        <v/>
      </c>
      <c r="AC303" s="30" t="n"/>
      <c r="AD303" s="58" t="n"/>
    </row>
    <row r="304">
      <c r="A304" s="53" t="n"/>
      <c r="B304" s="26" t="n"/>
      <c r="C304" s="27">
        <f>IF(OR($A304="",$B304=""),"",IFERROR(VLOOKUP($B304,'Settings'!$D$4:$E$103,2,FALSE),"Driver ID not found"))</f>
        <v/>
      </c>
      <c r="D304" s="26" t="n"/>
      <c r="E304" s="28" t="n"/>
      <c r="F304" s="54" t="n"/>
      <c r="G304" s="28" t="n"/>
      <c r="H304" s="28" t="n"/>
      <c r="I304" s="28" t="n"/>
      <c r="J304" s="28" t="n"/>
      <c r="K304" s="28" t="n"/>
      <c r="L304" s="28" t="n"/>
      <c r="M304" s="28" t="n"/>
      <c r="N304" s="28" t="n"/>
      <c r="O304" s="30" t="n"/>
      <c r="P304" s="55">
        <f>IF(OR($A304="",$B304=""),"",IFERROR($E304/$F304,0))</f>
        <v/>
      </c>
      <c r="Q304" s="56">
        <f>IF(OR($A304="",$B304=""),"",IFERROR($H304/$G304,0))</f>
        <v/>
      </c>
      <c r="R304" s="56">
        <f>IF(OR($A304="",$B304=""),"",IFERROR($J304/$I304,0))</f>
        <v/>
      </c>
      <c r="S304" s="55">
        <f>IF(OR($A304="",$B304=""),"",IFERROR(($K304+$L304)/$E304*1000,0))</f>
        <v/>
      </c>
      <c r="T304" s="55">
        <f>IF(OR($A304="",$B304=""),"",MAX(0,MIN(100,100-($S304*'Settings'!$B$13)-($M304*'Settings'!$B$14))))</f>
        <v/>
      </c>
      <c r="U304" s="55">
        <f>IF(OR($A304="",$B304=""),"",MAX(0,MIN(100,IFERROR($Q304/'Settings'!$B$10*100,0))))</f>
        <v/>
      </c>
      <c r="V304" s="55">
        <f>IF(OR($A304="",$B304=""),"",MAX(0,MIN(100,IFERROR($P304/'Settings'!$B$11*100,0))))</f>
        <v/>
      </c>
      <c r="W304" s="55">
        <f>IF(OR($A304="",$B304=""),"",MAX(0,MIN(100,IFERROR($R304/'Settings'!$B$12*100,0))))</f>
        <v/>
      </c>
      <c r="X304" s="55">
        <f>IF(OR($A304="",$B304=""),"",MAX(0,MIN(100,100-($N304*'Settings'!$B$15))))</f>
        <v/>
      </c>
      <c r="Y304" s="55">
        <f>IF(OR($A304="",$B304=""),"",($T304*'Settings'!$B$4)+($U304*'Settings'!$B$5)+($V304*'Settings'!$B$6)+($W304*'Settings'!$B$7)+($X304*'Settings'!$B$8))</f>
        <v/>
      </c>
      <c r="Z304" s="19">
        <f>IF($Y304="","",IF($Y304&gt;='Settings'!$B$17,"Excellent",IF($Y304&gt;='Settings'!$B$18,"Good",IF($Y304&gt;='Settings'!$B$19,"Needs Improvement","Poor"))))</f>
        <v/>
      </c>
      <c r="AA304" s="57">
        <f>IF($Z304="","",IF($Z304="Excellent",'Settings'!$B$21,IF($Z304="Good",'Settings'!$B$22,0)))</f>
        <v/>
      </c>
      <c r="AB304" s="34">
        <f>IF(COUNTA($A304:$B304,$D304:$O304,$AC304:$AD304)=0,"",IF(OR($A304="",$B304=""),"Missing period/driver",IF($C304="Driver ID not found","Invalid driver ID",IF(COUNTIFS($A$5:$A$1000,$A304,$B$5:$B$1000,$B304)&gt;1,"Duplicate driver/period",IF(OR($E304&lt;=0,$F304&lt;=0,$G304&lt;=0,$I304&lt;=0),"Check required activity",IF($H304&gt;$G304,"On-time stops exceed total",IF($J304&gt;$I304,"Completed inspections exceed required",IF(OR($H304&lt;0,$J304&lt;0,$K304&lt;0,$L304&lt;0,$M304&lt;0,$N304&lt;0),"Negative count",IF($AC304="","Select review status",IF(AND($AC304="Coaching Scheduled",$AD304=""),"Add follow-up date","OK"))))))))))</f>
        <v/>
      </c>
      <c r="AC304" s="30" t="n"/>
      <c r="AD304" s="58" t="n"/>
    </row>
    <row r="305">
      <c r="A305" s="53" t="n"/>
      <c r="B305" s="26" t="n"/>
      <c r="C305" s="27">
        <f>IF(OR($A305="",$B305=""),"",IFERROR(VLOOKUP($B305,'Settings'!$D$4:$E$103,2,FALSE),"Driver ID not found"))</f>
        <v/>
      </c>
      <c r="D305" s="26" t="n"/>
      <c r="E305" s="28" t="n"/>
      <c r="F305" s="54" t="n"/>
      <c r="G305" s="28" t="n"/>
      <c r="H305" s="28" t="n"/>
      <c r="I305" s="28" t="n"/>
      <c r="J305" s="28" t="n"/>
      <c r="K305" s="28" t="n"/>
      <c r="L305" s="28" t="n"/>
      <c r="M305" s="28" t="n"/>
      <c r="N305" s="28" t="n"/>
      <c r="O305" s="30" t="n"/>
      <c r="P305" s="55">
        <f>IF(OR($A305="",$B305=""),"",IFERROR($E305/$F305,0))</f>
        <v/>
      </c>
      <c r="Q305" s="56">
        <f>IF(OR($A305="",$B305=""),"",IFERROR($H305/$G305,0))</f>
        <v/>
      </c>
      <c r="R305" s="56">
        <f>IF(OR($A305="",$B305=""),"",IFERROR($J305/$I305,0))</f>
        <v/>
      </c>
      <c r="S305" s="55">
        <f>IF(OR($A305="",$B305=""),"",IFERROR(($K305+$L305)/$E305*1000,0))</f>
        <v/>
      </c>
      <c r="T305" s="55">
        <f>IF(OR($A305="",$B305=""),"",MAX(0,MIN(100,100-($S305*'Settings'!$B$13)-($M305*'Settings'!$B$14))))</f>
        <v/>
      </c>
      <c r="U305" s="55">
        <f>IF(OR($A305="",$B305=""),"",MAX(0,MIN(100,IFERROR($Q305/'Settings'!$B$10*100,0))))</f>
        <v/>
      </c>
      <c r="V305" s="55">
        <f>IF(OR($A305="",$B305=""),"",MAX(0,MIN(100,IFERROR($P305/'Settings'!$B$11*100,0))))</f>
        <v/>
      </c>
      <c r="W305" s="55">
        <f>IF(OR($A305="",$B305=""),"",MAX(0,MIN(100,IFERROR($R305/'Settings'!$B$12*100,0))))</f>
        <v/>
      </c>
      <c r="X305" s="55">
        <f>IF(OR($A305="",$B305=""),"",MAX(0,MIN(100,100-($N305*'Settings'!$B$15))))</f>
        <v/>
      </c>
      <c r="Y305" s="55">
        <f>IF(OR($A305="",$B305=""),"",($T305*'Settings'!$B$4)+($U305*'Settings'!$B$5)+($V305*'Settings'!$B$6)+($W305*'Settings'!$B$7)+($X305*'Settings'!$B$8))</f>
        <v/>
      </c>
      <c r="Z305" s="19">
        <f>IF($Y305="","",IF($Y305&gt;='Settings'!$B$17,"Excellent",IF($Y305&gt;='Settings'!$B$18,"Good",IF($Y305&gt;='Settings'!$B$19,"Needs Improvement","Poor"))))</f>
        <v/>
      </c>
      <c r="AA305" s="57">
        <f>IF($Z305="","",IF($Z305="Excellent",'Settings'!$B$21,IF($Z305="Good",'Settings'!$B$22,0)))</f>
        <v/>
      </c>
      <c r="AB305" s="34">
        <f>IF(COUNTA($A305:$B305,$D305:$O305,$AC305:$AD305)=0,"",IF(OR($A305="",$B305=""),"Missing period/driver",IF($C305="Driver ID not found","Invalid driver ID",IF(COUNTIFS($A$5:$A$1000,$A305,$B$5:$B$1000,$B305)&gt;1,"Duplicate driver/period",IF(OR($E305&lt;=0,$F305&lt;=0,$G305&lt;=0,$I305&lt;=0),"Check required activity",IF($H305&gt;$G305,"On-time stops exceed total",IF($J305&gt;$I305,"Completed inspections exceed required",IF(OR($H305&lt;0,$J305&lt;0,$K305&lt;0,$L305&lt;0,$M305&lt;0,$N305&lt;0),"Negative count",IF($AC305="","Select review status",IF(AND($AC305="Coaching Scheduled",$AD305=""),"Add follow-up date","OK"))))))))))</f>
        <v/>
      </c>
      <c r="AC305" s="30" t="n"/>
      <c r="AD305" s="58" t="n"/>
    </row>
    <row r="306">
      <c r="A306" s="53" t="n"/>
      <c r="B306" s="26" t="n"/>
      <c r="C306" s="27">
        <f>IF(OR($A306="",$B306=""),"",IFERROR(VLOOKUP($B306,'Settings'!$D$4:$E$103,2,FALSE),"Driver ID not found"))</f>
        <v/>
      </c>
      <c r="D306" s="26" t="n"/>
      <c r="E306" s="28" t="n"/>
      <c r="F306" s="54" t="n"/>
      <c r="G306" s="28" t="n"/>
      <c r="H306" s="28" t="n"/>
      <c r="I306" s="28" t="n"/>
      <c r="J306" s="28" t="n"/>
      <c r="K306" s="28" t="n"/>
      <c r="L306" s="28" t="n"/>
      <c r="M306" s="28" t="n"/>
      <c r="N306" s="28" t="n"/>
      <c r="O306" s="30" t="n"/>
      <c r="P306" s="55">
        <f>IF(OR($A306="",$B306=""),"",IFERROR($E306/$F306,0))</f>
        <v/>
      </c>
      <c r="Q306" s="56">
        <f>IF(OR($A306="",$B306=""),"",IFERROR($H306/$G306,0))</f>
        <v/>
      </c>
      <c r="R306" s="56">
        <f>IF(OR($A306="",$B306=""),"",IFERROR($J306/$I306,0))</f>
        <v/>
      </c>
      <c r="S306" s="55">
        <f>IF(OR($A306="",$B306=""),"",IFERROR(($K306+$L306)/$E306*1000,0))</f>
        <v/>
      </c>
      <c r="T306" s="55">
        <f>IF(OR($A306="",$B306=""),"",MAX(0,MIN(100,100-($S306*'Settings'!$B$13)-($M306*'Settings'!$B$14))))</f>
        <v/>
      </c>
      <c r="U306" s="55">
        <f>IF(OR($A306="",$B306=""),"",MAX(0,MIN(100,IFERROR($Q306/'Settings'!$B$10*100,0))))</f>
        <v/>
      </c>
      <c r="V306" s="55">
        <f>IF(OR($A306="",$B306=""),"",MAX(0,MIN(100,IFERROR($P306/'Settings'!$B$11*100,0))))</f>
        <v/>
      </c>
      <c r="W306" s="55">
        <f>IF(OR($A306="",$B306=""),"",MAX(0,MIN(100,IFERROR($R306/'Settings'!$B$12*100,0))))</f>
        <v/>
      </c>
      <c r="X306" s="55">
        <f>IF(OR($A306="",$B306=""),"",MAX(0,MIN(100,100-($N306*'Settings'!$B$15))))</f>
        <v/>
      </c>
      <c r="Y306" s="55">
        <f>IF(OR($A306="",$B306=""),"",($T306*'Settings'!$B$4)+($U306*'Settings'!$B$5)+($V306*'Settings'!$B$6)+($W306*'Settings'!$B$7)+($X306*'Settings'!$B$8))</f>
        <v/>
      </c>
      <c r="Z306" s="19">
        <f>IF($Y306="","",IF($Y306&gt;='Settings'!$B$17,"Excellent",IF($Y306&gt;='Settings'!$B$18,"Good",IF($Y306&gt;='Settings'!$B$19,"Needs Improvement","Poor"))))</f>
        <v/>
      </c>
      <c r="AA306" s="57">
        <f>IF($Z306="","",IF($Z306="Excellent",'Settings'!$B$21,IF($Z306="Good",'Settings'!$B$22,0)))</f>
        <v/>
      </c>
      <c r="AB306" s="34">
        <f>IF(COUNTA($A306:$B306,$D306:$O306,$AC306:$AD306)=0,"",IF(OR($A306="",$B306=""),"Missing period/driver",IF($C306="Driver ID not found","Invalid driver ID",IF(COUNTIFS($A$5:$A$1000,$A306,$B$5:$B$1000,$B306)&gt;1,"Duplicate driver/period",IF(OR($E306&lt;=0,$F306&lt;=0,$G306&lt;=0,$I306&lt;=0),"Check required activity",IF($H306&gt;$G306,"On-time stops exceed total",IF($J306&gt;$I306,"Completed inspections exceed required",IF(OR($H306&lt;0,$J306&lt;0,$K306&lt;0,$L306&lt;0,$M306&lt;0,$N306&lt;0),"Negative count",IF($AC306="","Select review status",IF(AND($AC306="Coaching Scheduled",$AD306=""),"Add follow-up date","OK"))))))))))</f>
        <v/>
      </c>
      <c r="AC306" s="30" t="n"/>
      <c r="AD306" s="58" t="n"/>
    </row>
    <row r="307">
      <c r="A307" s="53" t="n"/>
      <c r="B307" s="26" t="n"/>
      <c r="C307" s="27">
        <f>IF(OR($A307="",$B307=""),"",IFERROR(VLOOKUP($B307,'Settings'!$D$4:$E$103,2,FALSE),"Driver ID not found"))</f>
        <v/>
      </c>
      <c r="D307" s="26" t="n"/>
      <c r="E307" s="28" t="n"/>
      <c r="F307" s="54" t="n"/>
      <c r="G307" s="28" t="n"/>
      <c r="H307" s="28" t="n"/>
      <c r="I307" s="28" t="n"/>
      <c r="J307" s="28" t="n"/>
      <c r="K307" s="28" t="n"/>
      <c r="L307" s="28" t="n"/>
      <c r="M307" s="28" t="n"/>
      <c r="N307" s="28" t="n"/>
      <c r="O307" s="30" t="n"/>
      <c r="P307" s="55">
        <f>IF(OR($A307="",$B307=""),"",IFERROR($E307/$F307,0))</f>
        <v/>
      </c>
      <c r="Q307" s="56">
        <f>IF(OR($A307="",$B307=""),"",IFERROR($H307/$G307,0))</f>
        <v/>
      </c>
      <c r="R307" s="56">
        <f>IF(OR($A307="",$B307=""),"",IFERROR($J307/$I307,0))</f>
        <v/>
      </c>
      <c r="S307" s="55">
        <f>IF(OR($A307="",$B307=""),"",IFERROR(($K307+$L307)/$E307*1000,0))</f>
        <v/>
      </c>
      <c r="T307" s="55">
        <f>IF(OR($A307="",$B307=""),"",MAX(0,MIN(100,100-($S307*'Settings'!$B$13)-($M307*'Settings'!$B$14))))</f>
        <v/>
      </c>
      <c r="U307" s="55">
        <f>IF(OR($A307="",$B307=""),"",MAX(0,MIN(100,IFERROR($Q307/'Settings'!$B$10*100,0))))</f>
        <v/>
      </c>
      <c r="V307" s="55">
        <f>IF(OR($A307="",$B307=""),"",MAX(0,MIN(100,IFERROR($P307/'Settings'!$B$11*100,0))))</f>
        <v/>
      </c>
      <c r="W307" s="55">
        <f>IF(OR($A307="",$B307=""),"",MAX(0,MIN(100,IFERROR($R307/'Settings'!$B$12*100,0))))</f>
        <v/>
      </c>
      <c r="X307" s="55">
        <f>IF(OR($A307="",$B307=""),"",MAX(0,MIN(100,100-($N307*'Settings'!$B$15))))</f>
        <v/>
      </c>
      <c r="Y307" s="55">
        <f>IF(OR($A307="",$B307=""),"",($T307*'Settings'!$B$4)+($U307*'Settings'!$B$5)+($V307*'Settings'!$B$6)+($W307*'Settings'!$B$7)+($X307*'Settings'!$B$8))</f>
        <v/>
      </c>
      <c r="Z307" s="19">
        <f>IF($Y307="","",IF($Y307&gt;='Settings'!$B$17,"Excellent",IF($Y307&gt;='Settings'!$B$18,"Good",IF($Y307&gt;='Settings'!$B$19,"Needs Improvement","Poor"))))</f>
        <v/>
      </c>
      <c r="AA307" s="57">
        <f>IF($Z307="","",IF($Z307="Excellent",'Settings'!$B$21,IF($Z307="Good",'Settings'!$B$22,0)))</f>
        <v/>
      </c>
      <c r="AB307" s="34">
        <f>IF(COUNTA($A307:$B307,$D307:$O307,$AC307:$AD307)=0,"",IF(OR($A307="",$B307=""),"Missing period/driver",IF($C307="Driver ID not found","Invalid driver ID",IF(COUNTIFS($A$5:$A$1000,$A307,$B$5:$B$1000,$B307)&gt;1,"Duplicate driver/period",IF(OR($E307&lt;=0,$F307&lt;=0,$G307&lt;=0,$I307&lt;=0),"Check required activity",IF($H307&gt;$G307,"On-time stops exceed total",IF($J307&gt;$I307,"Completed inspections exceed required",IF(OR($H307&lt;0,$J307&lt;0,$K307&lt;0,$L307&lt;0,$M307&lt;0,$N307&lt;0),"Negative count",IF($AC307="","Select review status",IF(AND($AC307="Coaching Scheduled",$AD307=""),"Add follow-up date","OK"))))))))))</f>
        <v/>
      </c>
      <c r="AC307" s="30" t="n"/>
      <c r="AD307" s="58" t="n"/>
    </row>
    <row r="308">
      <c r="A308" s="53" t="n"/>
      <c r="B308" s="26" t="n"/>
      <c r="C308" s="27">
        <f>IF(OR($A308="",$B308=""),"",IFERROR(VLOOKUP($B308,'Settings'!$D$4:$E$103,2,FALSE),"Driver ID not found"))</f>
        <v/>
      </c>
      <c r="D308" s="26" t="n"/>
      <c r="E308" s="28" t="n"/>
      <c r="F308" s="54" t="n"/>
      <c r="G308" s="28" t="n"/>
      <c r="H308" s="28" t="n"/>
      <c r="I308" s="28" t="n"/>
      <c r="J308" s="28" t="n"/>
      <c r="K308" s="28" t="n"/>
      <c r="L308" s="28" t="n"/>
      <c r="M308" s="28" t="n"/>
      <c r="N308" s="28" t="n"/>
      <c r="O308" s="30" t="n"/>
      <c r="P308" s="55">
        <f>IF(OR($A308="",$B308=""),"",IFERROR($E308/$F308,0))</f>
        <v/>
      </c>
      <c r="Q308" s="56">
        <f>IF(OR($A308="",$B308=""),"",IFERROR($H308/$G308,0))</f>
        <v/>
      </c>
      <c r="R308" s="56">
        <f>IF(OR($A308="",$B308=""),"",IFERROR($J308/$I308,0))</f>
        <v/>
      </c>
      <c r="S308" s="55">
        <f>IF(OR($A308="",$B308=""),"",IFERROR(($K308+$L308)/$E308*1000,0))</f>
        <v/>
      </c>
      <c r="T308" s="55">
        <f>IF(OR($A308="",$B308=""),"",MAX(0,MIN(100,100-($S308*'Settings'!$B$13)-($M308*'Settings'!$B$14))))</f>
        <v/>
      </c>
      <c r="U308" s="55">
        <f>IF(OR($A308="",$B308=""),"",MAX(0,MIN(100,IFERROR($Q308/'Settings'!$B$10*100,0))))</f>
        <v/>
      </c>
      <c r="V308" s="55">
        <f>IF(OR($A308="",$B308=""),"",MAX(0,MIN(100,IFERROR($P308/'Settings'!$B$11*100,0))))</f>
        <v/>
      </c>
      <c r="W308" s="55">
        <f>IF(OR($A308="",$B308=""),"",MAX(0,MIN(100,IFERROR($R308/'Settings'!$B$12*100,0))))</f>
        <v/>
      </c>
      <c r="X308" s="55">
        <f>IF(OR($A308="",$B308=""),"",MAX(0,MIN(100,100-($N308*'Settings'!$B$15))))</f>
        <v/>
      </c>
      <c r="Y308" s="55">
        <f>IF(OR($A308="",$B308=""),"",($T308*'Settings'!$B$4)+($U308*'Settings'!$B$5)+($V308*'Settings'!$B$6)+($W308*'Settings'!$B$7)+($X308*'Settings'!$B$8))</f>
        <v/>
      </c>
      <c r="Z308" s="19">
        <f>IF($Y308="","",IF($Y308&gt;='Settings'!$B$17,"Excellent",IF($Y308&gt;='Settings'!$B$18,"Good",IF($Y308&gt;='Settings'!$B$19,"Needs Improvement","Poor"))))</f>
        <v/>
      </c>
      <c r="AA308" s="57">
        <f>IF($Z308="","",IF($Z308="Excellent",'Settings'!$B$21,IF($Z308="Good",'Settings'!$B$22,0)))</f>
        <v/>
      </c>
      <c r="AB308" s="34">
        <f>IF(COUNTA($A308:$B308,$D308:$O308,$AC308:$AD308)=0,"",IF(OR($A308="",$B308=""),"Missing period/driver",IF($C308="Driver ID not found","Invalid driver ID",IF(COUNTIFS($A$5:$A$1000,$A308,$B$5:$B$1000,$B308)&gt;1,"Duplicate driver/period",IF(OR($E308&lt;=0,$F308&lt;=0,$G308&lt;=0,$I308&lt;=0),"Check required activity",IF($H308&gt;$G308,"On-time stops exceed total",IF($J308&gt;$I308,"Completed inspections exceed required",IF(OR($H308&lt;0,$J308&lt;0,$K308&lt;0,$L308&lt;0,$M308&lt;0,$N308&lt;0),"Negative count",IF($AC308="","Select review status",IF(AND($AC308="Coaching Scheduled",$AD308=""),"Add follow-up date","OK"))))))))))</f>
        <v/>
      </c>
      <c r="AC308" s="30" t="n"/>
      <c r="AD308" s="58" t="n"/>
    </row>
    <row r="309">
      <c r="A309" s="53" t="n"/>
      <c r="B309" s="26" t="n"/>
      <c r="C309" s="27">
        <f>IF(OR($A309="",$B309=""),"",IFERROR(VLOOKUP($B309,'Settings'!$D$4:$E$103,2,FALSE),"Driver ID not found"))</f>
        <v/>
      </c>
      <c r="D309" s="26" t="n"/>
      <c r="E309" s="28" t="n"/>
      <c r="F309" s="54" t="n"/>
      <c r="G309" s="28" t="n"/>
      <c r="H309" s="28" t="n"/>
      <c r="I309" s="28" t="n"/>
      <c r="J309" s="28" t="n"/>
      <c r="K309" s="28" t="n"/>
      <c r="L309" s="28" t="n"/>
      <c r="M309" s="28" t="n"/>
      <c r="N309" s="28" t="n"/>
      <c r="O309" s="30" t="n"/>
      <c r="P309" s="55">
        <f>IF(OR($A309="",$B309=""),"",IFERROR($E309/$F309,0))</f>
        <v/>
      </c>
      <c r="Q309" s="56">
        <f>IF(OR($A309="",$B309=""),"",IFERROR($H309/$G309,0))</f>
        <v/>
      </c>
      <c r="R309" s="56">
        <f>IF(OR($A309="",$B309=""),"",IFERROR($J309/$I309,0))</f>
        <v/>
      </c>
      <c r="S309" s="55">
        <f>IF(OR($A309="",$B309=""),"",IFERROR(($K309+$L309)/$E309*1000,0))</f>
        <v/>
      </c>
      <c r="T309" s="55">
        <f>IF(OR($A309="",$B309=""),"",MAX(0,MIN(100,100-($S309*'Settings'!$B$13)-($M309*'Settings'!$B$14))))</f>
        <v/>
      </c>
      <c r="U309" s="55">
        <f>IF(OR($A309="",$B309=""),"",MAX(0,MIN(100,IFERROR($Q309/'Settings'!$B$10*100,0))))</f>
        <v/>
      </c>
      <c r="V309" s="55">
        <f>IF(OR($A309="",$B309=""),"",MAX(0,MIN(100,IFERROR($P309/'Settings'!$B$11*100,0))))</f>
        <v/>
      </c>
      <c r="W309" s="55">
        <f>IF(OR($A309="",$B309=""),"",MAX(0,MIN(100,IFERROR($R309/'Settings'!$B$12*100,0))))</f>
        <v/>
      </c>
      <c r="X309" s="55">
        <f>IF(OR($A309="",$B309=""),"",MAX(0,MIN(100,100-($N309*'Settings'!$B$15))))</f>
        <v/>
      </c>
      <c r="Y309" s="55">
        <f>IF(OR($A309="",$B309=""),"",($T309*'Settings'!$B$4)+($U309*'Settings'!$B$5)+($V309*'Settings'!$B$6)+($W309*'Settings'!$B$7)+($X309*'Settings'!$B$8))</f>
        <v/>
      </c>
      <c r="Z309" s="19">
        <f>IF($Y309="","",IF($Y309&gt;='Settings'!$B$17,"Excellent",IF($Y309&gt;='Settings'!$B$18,"Good",IF($Y309&gt;='Settings'!$B$19,"Needs Improvement","Poor"))))</f>
        <v/>
      </c>
      <c r="AA309" s="57">
        <f>IF($Z309="","",IF($Z309="Excellent",'Settings'!$B$21,IF($Z309="Good",'Settings'!$B$22,0)))</f>
        <v/>
      </c>
      <c r="AB309" s="34">
        <f>IF(COUNTA($A309:$B309,$D309:$O309,$AC309:$AD309)=0,"",IF(OR($A309="",$B309=""),"Missing period/driver",IF($C309="Driver ID not found","Invalid driver ID",IF(COUNTIFS($A$5:$A$1000,$A309,$B$5:$B$1000,$B309)&gt;1,"Duplicate driver/period",IF(OR($E309&lt;=0,$F309&lt;=0,$G309&lt;=0,$I309&lt;=0),"Check required activity",IF($H309&gt;$G309,"On-time stops exceed total",IF($J309&gt;$I309,"Completed inspections exceed required",IF(OR($H309&lt;0,$J309&lt;0,$K309&lt;0,$L309&lt;0,$M309&lt;0,$N309&lt;0),"Negative count",IF($AC309="","Select review status",IF(AND($AC309="Coaching Scheduled",$AD309=""),"Add follow-up date","OK"))))))))))</f>
        <v/>
      </c>
      <c r="AC309" s="30" t="n"/>
      <c r="AD309" s="58" t="n"/>
    </row>
    <row r="310">
      <c r="A310" s="53" t="n"/>
      <c r="B310" s="26" t="n"/>
      <c r="C310" s="27">
        <f>IF(OR($A310="",$B310=""),"",IFERROR(VLOOKUP($B310,'Settings'!$D$4:$E$103,2,FALSE),"Driver ID not found"))</f>
        <v/>
      </c>
      <c r="D310" s="26" t="n"/>
      <c r="E310" s="28" t="n"/>
      <c r="F310" s="54" t="n"/>
      <c r="G310" s="28" t="n"/>
      <c r="H310" s="28" t="n"/>
      <c r="I310" s="28" t="n"/>
      <c r="J310" s="28" t="n"/>
      <c r="K310" s="28" t="n"/>
      <c r="L310" s="28" t="n"/>
      <c r="M310" s="28" t="n"/>
      <c r="N310" s="28" t="n"/>
      <c r="O310" s="30" t="n"/>
      <c r="P310" s="55">
        <f>IF(OR($A310="",$B310=""),"",IFERROR($E310/$F310,0))</f>
        <v/>
      </c>
      <c r="Q310" s="56">
        <f>IF(OR($A310="",$B310=""),"",IFERROR($H310/$G310,0))</f>
        <v/>
      </c>
      <c r="R310" s="56">
        <f>IF(OR($A310="",$B310=""),"",IFERROR($J310/$I310,0))</f>
        <v/>
      </c>
      <c r="S310" s="55">
        <f>IF(OR($A310="",$B310=""),"",IFERROR(($K310+$L310)/$E310*1000,0))</f>
        <v/>
      </c>
      <c r="T310" s="55">
        <f>IF(OR($A310="",$B310=""),"",MAX(0,MIN(100,100-($S310*'Settings'!$B$13)-($M310*'Settings'!$B$14))))</f>
        <v/>
      </c>
      <c r="U310" s="55">
        <f>IF(OR($A310="",$B310=""),"",MAX(0,MIN(100,IFERROR($Q310/'Settings'!$B$10*100,0))))</f>
        <v/>
      </c>
      <c r="V310" s="55">
        <f>IF(OR($A310="",$B310=""),"",MAX(0,MIN(100,IFERROR($P310/'Settings'!$B$11*100,0))))</f>
        <v/>
      </c>
      <c r="W310" s="55">
        <f>IF(OR($A310="",$B310=""),"",MAX(0,MIN(100,IFERROR($R310/'Settings'!$B$12*100,0))))</f>
        <v/>
      </c>
      <c r="X310" s="55">
        <f>IF(OR($A310="",$B310=""),"",MAX(0,MIN(100,100-($N310*'Settings'!$B$15))))</f>
        <v/>
      </c>
      <c r="Y310" s="55">
        <f>IF(OR($A310="",$B310=""),"",($T310*'Settings'!$B$4)+($U310*'Settings'!$B$5)+($V310*'Settings'!$B$6)+($W310*'Settings'!$B$7)+($X310*'Settings'!$B$8))</f>
        <v/>
      </c>
      <c r="Z310" s="19">
        <f>IF($Y310="","",IF($Y310&gt;='Settings'!$B$17,"Excellent",IF($Y310&gt;='Settings'!$B$18,"Good",IF($Y310&gt;='Settings'!$B$19,"Needs Improvement","Poor"))))</f>
        <v/>
      </c>
      <c r="AA310" s="57">
        <f>IF($Z310="","",IF($Z310="Excellent",'Settings'!$B$21,IF($Z310="Good",'Settings'!$B$22,0)))</f>
        <v/>
      </c>
      <c r="AB310" s="34">
        <f>IF(COUNTA($A310:$B310,$D310:$O310,$AC310:$AD310)=0,"",IF(OR($A310="",$B310=""),"Missing period/driver",IF($C310="Driver ID not found","Invalid driver ID",IF(COUNTIFS($A$5:$A$1000,$A310,$B$5:$B$1000,$B310)&gt;1,"Duplicate driver/period",IF(OR($E310&lt;=0,$F310&lt;=0,$G310&lt;=0,$I310&lt;=0),"Check required activity",IF($H310&gt;$G310,"On-time stops exceed total",IF($J310&gt;$I310,"Completed inspections exceed required",IF(OR($H310&lt;0,$J310&lt;0,$K310&lt;0,$L310&lt;0,$M310&lt;0,$N310&lt;0),"Negative count",IF($AC310="","Select review status",IF(AND($AC310="Coaching Scheduled",$AD310=""),"Add follow-up date","OK"))))))))))</f>
        <v/>
      </c>
      <c r="AC310" s="30" t="n"/>
      <c r="AD310" s="58" t="n"/>
    </row>
    <row r="311">
      <c r="A311" s="53" t="n"/>
      <c r="B311" s="26" t="n"/>
      <c r="C311" s="27">
        <f>IF(OR($A311="",$B311=""),"",IFERROR(VLOOKUP($B311,'Settings'!$D$4:$E$103,2,FALSE),"Driver ID not found"))</f>
        <v/>
      </c>
      <c r="D311" s="26" t="n"/>
      <c r="E311" s="28" t="n"/>
      <c r="F311" s="54" t="n"/>
      <c r="G311" s="28" t="n"/>
      <c r="H311" s="28" t="n"/>
      <c r="I311" s="28" t="n"/>
      <c r="J311" s="28" t="n"/>
      <c r="K311" s="28" t="n"/>
      <c r="L311" s="28" t="n"/>
      <c r="M311" s="28" t="n"/>
      <c r="N311" s="28" t="n"/>
      <c r="O311" s="30" t="n"/>
      <c r="P311" s="55">
        <f>IF(OR($A311="",$B311=""),"",IFERROR($E311/$F311,0))</f>
        <v/>
      </c>
      <c r="Q311" s="56">
        <f>IF(OR($A311="",$B311=""),"",IFERROR($H311/$G311,0))</f>
        <v/>
      </c>
      <c r="R311" s="56">
        <f>IF(OR($A311="",$B311=""),"",IFERROR($J311/$I311,0))</f>
        <v/>
      </c>
      <c r="S311" s="55">
        <f>IF(OR($A311="",$B311=""),"",IFERROR(($K311+$L311)/$E311*1000,0))</f>
        <v/>
      </c>
      <c r="T311" s="55">
        <f>IF(OR($A311="",$B311=""),"",MAX(0,MIN(100,100-($S311*'Settings'!$B$13)-($M311*'Settings'!$B$14))))</f>
        <v/>
      </c>
      <c r="U311" s="55">
        <f>IF(OR($A311="",$B311=""),"",MAX(0,MIN(100,IFERROR($Q311/'Settings'!$B$10*100,0))))</f>
        <v/>
      </c>
      <c r="V311" s="55">
        <f>IF(OR($A311="",$B311=""),"",MAX(0,MIN(100,IFERROR($P311/'Settings'!$B$11*100,0))))</f>
        <v/>
      </c>
      <c r="W311" s="55">
        <f>IF(OR($A311="",$B311=""),"",MAX(0,MIN(100,IFERROR($R311/'Settings'!$B$12*100,0))))</f>
        <v/>
      </c>
      <c r="X311" s="55">
        <f>IF(OR($A311="",$B311=""),"",MAX(0,MIN(100,100-($N311*'Settings'!$B$15))))</f>
        <v/>
      </c>
      <c r="Y311" s="55">
        <f>IF(OR($A311="",$B311=""),"",($T311*'Settings'!$B$4)+($U311*'Settings'!$B$5)+($V311*'Settings'!$B$6)+($W311*'Settings'!$B$7)+($X311*'Settings'!$B$8))</f>
        <v/>
      </c>
      <c r="Z311" s="19">
        <f>IF($Y311="","",IF($Y311&gt;='Settings'!$B$17,"Excellent",IF($Y311&gt;='Settings'!$B$18,"Good",IF($Y311&gt;='Settings'!$B$19,"Needs Improvement","Poor"))))</f>
        <v/>
      </c>
      <c r="AA311" s="57">
        <f>IF($Z311="","",IF($Z311="Excellent",'Settings'!$B$21,IF($Z311="Good",'Settings'!$B$22,0)))</f>
        <v/>
      </c>
      <c r="AB311" s="34">
        <f>IF(COUNTA($A311:$B311,$D311:$O311,$AC311:$AD311)=0,"",IF(OR($A311="",$B311=""),"Missing period/driver",IF($C311="Driver ID not found","Invalid driver ID",IF(COUNTIFS($A$5:$A$1000,$A311,$B$5:$B$1000,$B311)&gt;1,"Duplicate driver/period",IF(OR($E311&lt;=0,$F311&lt;=0,$G311&lt;=0,$I311&lt;=0),"Check required activity",IF($H311&gt;$G311,"On-time stops exceed total",IF($J311&gt;$I311,"Completed inspections exceed required",IF(OR($H311&lt;0,$J311&lt;0,$K311&lt;0,$L311&lt;0,$M311&lt;0,$N311&lt;0),"Negative count",IF($AC311="","Select review status",IF(AND($AC311="Coaching Scheduled",$AD311=""),"Add follow-up date","OK"))))))))))</f>
        <v/>
      </c>
      <c r="AC311" s="30" t="n"/>
      <c r="AD311" s="58" t="n"/>
    </row>
    <row r="312">
      <c r="A312" s="53" t="n"/>
      <c r="B312" s="26" t="n"/>
      <c r="C312" s="27">
        <f>IF(OR($A312="",$B312=""),"",IFERROR(VLOOKUP($B312,'Settings'!$D$4:$E$103,2,FALSE),"Driver ID not found"))</f>
        <v/>
      </c>
      <c r="D312" s="26" t="n"/>
      <c r="E312" s="28" t="n"/>
      <c r="F312" s="54" t="n"/>
      <c r="G312" s="28" t="n"/>
      <c r="H312" s="28" t="n"/>
      <c r="I312" s="28" t="n"/>
      <c r="J312" s="28" t="n"/>
      <c r="K312" s="28" t="n"/>
      <c r="L312" s="28" t="n"/>
      <c r="M312" s="28" t="n"/>
      <c r="N312" s="28" t="n"/>
      <c r="O312" s="30" t="n"/>
      <c r="P312" s="55">
        <f>IF(OR($A312="",$B312=""),"",IFERROR($E312/$F312,0))</f>
        <v/>
      </c>
      <c r="Q312" s="56">
        <f>IF(OR($A312="",$B312=""),"",IFERROR($H312/$G312,0))</f>
        <v/>
      </c>
      <c r="R312" s="56">
        <f>IF(OR($A312="",$B312=""),"",IFERROR($J312/$I312,0))</f>
        <v/>
      </c>
      <c r="S312" s="55">
        <f>IF(OR($A312="",$B312=""),"",IFERROR(($K312+$L312)/$E312*1000,0))</f>
        <v/>
      </c>
      <c r="T312" s="55">
        <f>IF(OR($A312="",$B312=""),"",MAX(0,MIN(100,100-($S312*'Settings'!$B$13)-($M312*'Settings'!$B$14))))</f>
        <v/>
      </c>
      <c r="U312" s="55">
        <f>IF(OR($A312="",$B312=""),"",MAX(0,MIN(100,IFERROR($Q312/'Settings'!$B$10*100,0))))</f>
        <v/>
      </c>
      <c r="V312" s="55">
        <f>IF(OR($A312="",$B312=""),"",MAX(0,MIN(100,IFERROR($P312/'Settings'!$B$11*100,0))))</f>
        <v/>
      </c>
      <c r="W312" s="55">
        <f>IF(OR($A312="",$B312=""),"",MAX(0,MIN(100,IFERROR($R312/'Settings'!$B$12*100,0))))</f>
        <v/>
      </c>
      <c r="X312" s="55">
        <f>IF(OR($A312="",$B312=""),"",MAX(0,MIN(100,100-($N312*'Settings'!$B$15))))</f>
        <v/>
      </c>
      <c r="Y312" s="55">
        <f>IF(OR($A312="",$B312=""),"",($T312*'Settings'!$B$4)+($U312*'Settings'!$B$5)+($V312*'Settings'!$B$6)+($W312*'Settings'!$B$7)+($X312*'Settings'!$B$8))</f>
        <v/>
      </c>
      <c r="Z312" s="19">
        <f>IF($Y312="","",IF($Y312&gt;='Settings'!$B$17,"Excellent",IF($Y312&gt;='Settings'!$B$18,"Good",IF($Y312&gt;='Settings'!$B$19,"Needs Improvement","Poor"))))</f>
        <v/>
      </c>
      <c r="AA312" s="57">
        <f>IF($Z312="","",IF($Z312="Excellent",'Settings'!$B$21,IF($Z312="Good",'Settings'!$B$22,0)))</f>
        <v/>
      </c>
      <c r="AB312" s="34">
        <f>IF(COUNTA($A312:$B312,$D312:$O312,$AC312:$AD312)=0,"",IF(OR($A312="",$B312=""),"Missing period/driver",IF($C312="Driver ID not found","Invalid driver ID",IF(COUNTIFS($A$5:$A$1000,$A312,$B$5:$B$1000,$B312)&gt;1,"Duplicate driver/period",IF(OR($E312&lt;=0,$F312&lt;=0,$G312&lt;=0,$I312&lt;=0),"Check required activity",IF($H312&gt;$G312,"On-time stops exceed total",IF($J312&gt;$I312,"Completed inspections exceed required",IF(OR($H312&lt;0,$J312&lt;0,$K312&lt;0,$L312&lt;0,$M312&lt;0,$N312&lt;0),"Negative count",IF($AC312="","Select review status",IF(AND($AC312="Coaching Scheduled",$AD312=""),"Add follow-up date","OK"))))))))))</f>
        <v/>
      </c>
      <c r="AC312" s="30" t="n"/>
      <c r="AD312" s="58" t="n"/>
    </row>
    <row r="313">
      <c r="A313" s="53" t="n"/>
      <c r="B313" s="26" t="n"/>
      <c r="C313" s="27">
        <f>IF(OR($A313="",$B313=""),"",IFERROR(VLOOKUP($B313,'Settings'!$D$4:$E$103,2,FALSE),"Driver ID not found"))</f>
        <v/>
      </c>
      <c r="D313" s="26" t="n"/>
      <c r="E313" s="28" t="n"/>
      <c r="F313" s="54" t="n"/>
      <c r="G313" s="28" t="n"/>
      <c r="H313" s="28" t="n"/>
      <c r="I313" s="28" t="n"/>
      <c r="J313" s="28" t="n"/>
      <c r="K313" s="28" t="n"/>
      <c r="L313" s="28" t="n"/>
      <c r="M313" s="28" t="n"/>
      <c r="N313" s="28" t="n"/>
      <c r="O313" s="30" t="n"/>
      <c r="P313" s="55">
        <f>IF(OR($A313="",$B313=""),"",IFERROR($E313/$F313,0))</f>
        <v/>
      </c>
      <c r="Q313" s="56">
        <f>IF(OR($A313="",$B313=""),"",IFERROR($H313/$G313,0))</f>
        <v/>
      </c>
      <c r="R313" s="56">
        <f>IF(OR($A313="",$B313=""),"",IFERROR($J313/$I313,0))</f>
        <v/>
      </c>
      <c r="S313" s="55">
        <f>IF(OR($A313="",$B313=""),"",IFERROR(($K313+$L313)/$E313*1000,0))</f>
        <v/>
      </c>
      <c r="T313" s="55">
        <f>IF(OR($A313="",$B313=""),"",MAX(0,MIN(100,100-($S313*'Settings'!$B$13)-($M313*'Settings'!$B$14))))</f>
        <v/>
      </c>
      <c r="U313" s="55">
        <f>IF(OR($A313="",$B313=""),"",MAX(0,MIN(100,IFERROR($Q313/'Settings'!$B$10*100,0))))</f>
        <v/>
      </c>
      <c r="V313" s="55">
        <f>IF(OR($A313="",$B313=""),"",MAX(0,MIN(100,IFERROR($P313/'Settings'!$B$11*100,0))))</f>
        <v/>
      </c>
      <c r="W313" s="55">
        <f>IF(OR($A313="",$B313=""),"",MAX(0,MIN(100,IFERROR($R313/'Settings'!$B$12*100,0))))</f>
        <v/>
      </c>
      <c r="X313" s="55">
        <f>IF(OR($A313="",$B313=""),"",MAX(0,MIN(100,100-($N313*'Settings'!$B$15))))</f>
        <v/>
      </c>
      <c r="Y313" s="55">
        <f>IF(OR($A313="",$B313=""),"",($T313*'Settings'!$B$4)+($U313*'Settings'!$B$5)+($V313*'Settings'!$B$6)+($W313*'Settings'!$B$7)+($X313*'Settings'!$B$8))</f>
        <v/>
      </c>
      <c r="Z313" s="19">
        <f>IF($Y313="","",IF($Y313&gt;='Settings'!$B$17,"Excellent",IF($Y313&gt;='Settings'!$B$18,"Good",IF($Y313&gt;='Settings'!$B$19,"Needs Improvement","Poor"))))</f>
        <v/>
      </c>
      <c r="AA313" s="57">
        <f>IF($Z313="","",IF($Z313="Excellent",'Settings'!$B$21,IF($Z313="Good",'Settings'!$B$22,0)))</f>
        <v/>
      </c>
      <c r="AB313" s="34">
        <f>IF(COUNTA($A313:$B313,$D313:$O313,$AC313:$AD313)=0,"",IF(OR($A313="",$B313=""),"Missing period/driver",IF($C313="Driver ID not found","Invalid driver ID",IF(COUNTIFS($A$5:$A$1000,$A313,$B$5:$B$1000,$B313)&gt;1,"Duplicate driver/period",IF(OR($E313&lt;=0,$F313&lt;=0,$G313&lt;=0,$I313&lt;=0),"Check required activity",IF($H313&gt;$G313,"On-time stops exceed total",IF($J313&gt;$I313,"Completed inspections exceed required",IF(OR($H313&lt;0,$J313&lt;0,$K313&lt;0,$L313&lt;0,$M313&lt;0,$N313&lt;0),"Negative count",IF($AC313="","Select review status",IF(AND($AC313="Coaching Scheduled",$AD313=""),"Add follow-up date","OK"))))))))))</f>
        <v/>
      </c>
      <c r="AC313" s="30" t="n"/>
      <c r="AD313" s="58" t="n"/>
    </row>
    <row r="314">
      <c r="A314" s="53" t="n"/>
      <c r="B314" s="26" t="n"/>
      <c r="C314" s="27">
        <f>IF(OR($A314="",$B314=""),"",IFERROR(VLOOKUP($B314,'Settings'!$D$4:$E$103,2,FALSE),"Driver ID not found"))</f>
        <v/>
      </c>
      <c r="D314" s="26" t="n"/>
      <c r="E314" s="28" t="n"/>
      <c r="F314" s="54" t="n"/>
      <c r="G314" s="28" t="n"/>
      <c r="H314" s="28" t="n"/>
      <c r="I314" s="28" t="n"/>
      <c r="J314" s="28" t="n"/>
      <c r="K314" s="28" t="n"/>
      <c r="L314" s="28" t="n"/>
      <c r="M314" s="28" t="n"/>
      <c r="N314" s="28" t="n"/>
      <c r="O314" s="30" t="n"/>
      <c r="P314" s="55">
        <f>IF(OR($A314="",$B314=""),"",IFERROR($E314/$F314,0))</f>
        <v/>
      </c>
      <c r="Q314" s="56">
        <f>IF(OR($A314="",$B314=""),"",IFERROR($H314/$G314,0))</f>
        <v/>
      </c>
      <c r="R314" s="56">
        <f>IF(OR($A314="",$B314=""),"",IFERROR($J314/$I314,0))</f>
        <v/>
      </c>
      <c r="S314" s="55">
        <f>IF(OR($A314="",$B314=""),"",IFERROR(($K314+$L314)/$E314*1000,0))</f>
        <v/>
      </c>
      <c r="T314" s="55">
        <f>IF(OR($A314="",$B314=""),"",MAX(0,MIN(100,100-($S314*'Settings'!$B$13)-($M314*'Settings'!$B$14))))</f>
        <v/>
      </c>
      <c r="U314" s="55">
        <f>IF(OR($A314="",$B314=""),"",MAX(0,MIN(100,IFERROR($Q314/'Settings'!$B$10*100,0))))</f>
        <v/>
      </c>
      <c r="V314" s="55">
        <f>IF(OR($A314="",$B314=""),"",MAX(0,MIN(100,IFERROR($P314/'Settings'!$B$11*100,0))))</f>
        <v/>
      </c>
      <c r="W314" s="55">
        <f>IF(OR($A314="",$B314=""),"",MAX(0,MIN(100,IFERROR($R314/'Settings'!$B$12*100,0))))</f>
        <v/>
      </c>
      <c r="X314" s="55">
        <f>IF(OR($A314="",$B314=""),"",MAX(0,MIN(100,100-($N314*'Settings'!$B$15))))</f>
        <v/>
      </c>
      <c r="Y314" s="55">
        <f>IF(OR($A314="",$B314=""),"",($T314*'Settings'!$B$4)+($U314*'Settings'!$B$5)+($V314*'Settings'!$B$6)+($W314*'Settings'!$B$7)+($X314*'Settings'!$B$8))</f>
        <v/>
      </c>
      <c r="Z314" s="19">
        <f>IF($Y314="","",IF($Y314&gt;='Settings'!$B$17,"Excellent",IF($Y314&gt;='Settings'!$B$18,"Good",IF($Y314&gt;='Settings'!$B$19,"Needs Improvement","Poor"))))</f>
        <v/>
      </c>
      <c r="AA314" s="57">
        <f>IF($Z314="","",IF($Z314="Excellent",'Settings'!$B$21,IF($Z314="Good",'Settings'!$B$22,0)))</f>
        <v/>
      </c>
      <c r="AB314" s="34">
        <f>IF(COUNTA($A314:$B314,$D314:$O314,$AC314:$AD314)=0,"",IF(OR($A314="",$B314=""),"Missing period/driver",IF($C314="Driver ID not found","Invalid driver ID",IF(COUNTIFS($A$5:$A$1000,$A314,$B$5:$B$1000,$B314)&gt;1,"Duplicate driver/period",IF(OR($E314&lt;=0,$F314&lt;=0,$G314&lt;=0,$I314&lt;=0),"Check required activity",IF($H314&gt;$G314,"On-time stops exceed total",IF($J314&gt;$I314,"Completed inspections exceed required",IF(OR($H314&lt;0,$J314&lt;0,$K314&lt;0,$L314&lt;0,$M314&lt;0,$N314&lt;0),"Negative count",IF($AC314="","Select review status",IF(AND($AC314="Coaching Scheduled",$AD314=""),"Add follow-up date","OK"))))))))))</f>
        <v/>
      </c>
      <c r="AC314" s="30" t="n"/>
      <c r="AD314" s="58" t="n"/>
    </row>
    <row r="315">
      <c r="A315" s="53" t="n"/>
      <c r="B315" s="26" t="n"/>
      <c r="C315" s="27">
        <f>IF(OR($A315="",$B315=""),"",IFERROR(VLOOKUP($B315,'Settings'!$D$4:$E$103,2,FALSE),"Driver ID not found"))</f>
        <v/>
      </c>
      <c r="D315" s="26" t="n"/>
      <c r="E315" s="28" t="n"/>
      <c r="F315" s="54" t="n"/>
      <c r="G315" s="28" t="n"/>
      <c r="H315" s="28" t="n"/>
      <c r="I315" s="28" t="n"/>
      <c r="J315" s="28" t="n"/>
      <c r="K315" s="28" t="n"/>
      <c r="L315" s="28" t="n"/>
      <c r="M315" s="28" t="n"/>
      <c r="N315" s="28" t="n"/>
      <c r="O315" s="30" t="n"/>
      <c r="P315" s="55">
        <f>IF(OR($A315="",$B315=""),"",IFERROR($E315/$F315,0))</f>
        <v/>
      </c>
      <c r="Q315" s="56">
        <f>IF(OR($A315="",$B315=""),"",IFERROR($H315/$G315,0))</f>
        <v/>
      </c>
      <c r="R315" s="56">
        <f>IF(OR($A315="",$B315=""),"",IFERROR($J315/$I315,0))</f>
        <v/>
      </c>
      <c r="S315" s="55">
        <f>IF(OR($A315="",$B315=""),"",IFERROR(($K315+$L315)/$E315*1000,0))</f>
        <v/>
      </c>
      <c r="T315" s="55">
        <f>IF(OR($A315="",$B315=""),"",MAX(0,MIN(100,100-($S315*'Settings'!$B$13)-($M315*'Settings'!$B$14))))</f>
        <v/>
      </c>
      <c r="U315" s="55">
        <f>IF(OR($A315="",$B315=""),"",MAX(0,MIN(100,IFERROR($Q315/'Settings'!$B$10*100,0))))</f>
        <v/>
      </c>
      <c r="V315" s="55">
        <f>IF(OR($A315="",$B315=""),"",MAX(0,MIN(100,IFERROR($P315/'Settings'!$B$11*100,0))))</f>
        <v/>
      </c>
      <c r="W315" s="55">
        <f>IF(OR($A315="",$B315=""),"",MAX(0,MIN(100,IFERROR($R315/'Settings'!$B$12*100,0))))</f>
        <v/>
      </c>
      <c r="X315" s="55">
        <f>IF(OR($A315="",$B315=""),"",MAX(0,MIN(100,100-($N315*'Settings'!$B$15))))</f>
        <v/>
      </c>
      <c r="Y315" s="55">
        <f>IF(OR($A315="",$B315=""),"",($T315*'Settings'!$B$4)+($U315*'Settings'!$B$5)+($V315*'Settings'!$B$6)+($W315*'Settings'!$B$7)+($X315*'Settings'!$B$8))</f>
        <v/>
      </c>
      <c r="Z315" s="19">
        <f>IF($Y315="","",IF($Y315&gt;='Settings'!$B$17,"Excellent",IF($Y315&gt;='Settings'!$B$18,"Good",IF($Y315&gt;='Settings'!$B$19,"Needs Improvement","Poor"))))</f>
        <v/>
      </c>
      <c r="AA315" s="57">
        <f>IF($Z315="","",IF($Z315="Excellent",'Settings'!$B$21,IF($Z315="Good",'Settings'!$B$22,0)))</f>
        <v/>
      </c>
      <c r="AB315" s="34">
        <f>IF(COUNTA($A315:$B315,$D315:$O315,$AC315:$AD315)=0,"",IF(OR($A315="",$B315=""),"Missing period/driver",IF($C315="Driver ID not found","Invalid driver ID",IF(COUNTIFS($A$5:$A$1000,$A315,$B$5:$B$1000,$B315)&gt;1,"Duplicate driver/period",IF(OR($E315&lt;=0,$F315&lt;=0,$G315&lt;=0,$I315&lt;=0),"Check required activity",IF($H315&gt;$G315,"On-time stops exceed total",IF($J315&gt;$I315,"Completed inspections exceed required",IF(OR($H315&lt;0,$J315&lt;0,$K315&lt;0,$L315&lt;0,$M315&lt;0,$N315&lt;0),"Negative count",IF($AC315="","Select review status",IF(AND($AC315="Coaching Scheduled",$AD315=""),"Add follow-up date","OK"))))))))))</f>
        <v/>
      </c>
      <c r="AC315" s="30" t="n"/>
      <c r="AD315" s="58" t="n"/>
    </row>
    <row r="316">
      <c r="A316" s="53" t="n"/>
      <c r="B316" s="26" t="n"/>
      <c r="C316" s="27">
        <f>IF(OR($A316="",$B316=""),"",IFERROR(VLOOKUP($B316,'Settings'!$D$4:$E$103,2,FALSE),"Driver ID not found"))</f>
        <v/>
      </c>
      <c r="D316" s="26" t="n"/>
      <c r="E316" s="28" t="n"/>
      <c r="F316" s="54" t="n"/>
      <c r="G316" s="28" t="n"/>
      <c r="H316" s="28" t="n"/>
      <c r="I316" s="28" t="n"/>
      <c r="J316" s="28" t="n"/>
      <c r="K316" s="28" t="n"/>
      <c r="L316" s="28" t="n"/>
      <c r="M316" s="28" t="n"/>
      <c r="N316" s="28" t="n"/>
      <c r="O316" s="30" t="n"/>
      <c r="P316" s="55">
        <f>IF(OR($A316="",$B316=""),"",IFERROR($E316/$F316,0))</f>
        <v/>
      </c>
      <c r="Q316" s="56">
        <f>IF(OR($A316="",$B316=""),"",IFERROR($H316/$G316,0))</f>
        <v/>
      </c>
      <c r="R316" s="56">
        <f>IF(OR($A316="",$B316=""),"",IFERROR($J316/$I316,0))</f>
        <v/>
      </c>
      <c r="S316" s="55">
        <f>IF(OR($A316="",$B316=""),"",IFERROR(($K316+$L316)/$E316*1000,0))</f>
        <v/>
      </c>
      <c r="T316" s="55">
        <f>IF(OR($A316="",$B316=""),"",MAX(0,MIN(100,100-($S316*'Settings'!$B$13)-($M316*'Settings'!$B$14))))</f>
        <v/>
      </c>
      <c r="U316" s="55">
        <f>IF(OR($A316="",$B316=""),"",MAX(0,MIN(100,IFERROR($Q316/'Settings'!$B$10*100,0))))</f>
        <v/>
      </c>
      <c r="V316" s="55">
        <f>IF(OR($A316="",$B316=""),"",MAX(0,MIN(100,IFERROR($P316/'Settings'!$B$11*100,0))))</f>
        <v/>
      </c>
      <c r="W316" s="55">
        <f>IF(OR($A316="",$B316=""),"",MAX(0,MIN(100,IFERROR($R316/'Settings'!$B$12*100,0))))</f>
        <v/>
      </c>
      <c r="X316" s="55">
        <f>IF(OR($A316="",$B316=""),"",MAX(0,MIN(100,100-($N316*'Settings'!$B$15))))</f>
        <v/>
      </c>
      <c r="Y316" s="55">
        <f>IF(OR($A316="",$B316=""),"",($T316*'Settings'!$B$4)+($U316*'Settings'!$B$5)+($V316*'Settings'!$B$6)+($W316*'Settings'!$B$7)+($X316*'Settings'!$B$8))</f>
        <v/>
      </c>
      <c r="Z316" s="19">
        <f>IF($Y316="","",IF($Y316&gt;='Settings'!$B$17,"Excellent",IF($Y316&gt;='Settings'!$B$18,"Good",IF($Y316&gt;='Settings'!$B$19,"Needs Improvement","Poor"))))</f>
        <v/>
      </c>
      <c r="AA316" s="57">
        <f>IF($Z316="","",IF($Z316="Excellent",'Settings'!$B$21,IF($Z316="Good",'Settings'!$B$22,0)))</f>
        <v/>
      </c>
      <c r="AB316" s="34">
        <f>IF(COUNTA($A316:$B316,$D316:$O316,$AC316:$AD316)=0,"",IF(OR($A316="",$B316=""),"Missing period/driver",IF($C316="Driver ID not found","Invalid driver ID",IF(COUNTIFS($A$5:$A$1000,$A316,$B$5:$B$1000,$B316)&gt;1,"Duplicate driver/period",IF(OR($E316&lt;=0,$F316&lt;=0,$G316&lt;=0,$I316&lt;=0),"Check required activity",IF($H316&gt;$G316,"On-time stops exceed total",IF($J316&gt;$I316,"Completed inspections exceed required",IF(OR($H316&lt;0,$J316&lt;0,$K316&lt;0,$L316&lt;0,$M316&lt;0,$N316&lt;0),"Negative count",IF($AC316="","Select review status",IF(AND($AC316="Coaching Scheduled",$AD316=""),"Add follow-up date","OK"))))))))))</f>
        <v/>
      </c>
      <c r="AC316" s="30" t="n"/>
      <c r="AD316" s="58" t="n"/>
    </row>
    <row r="317">
      <c r="A317" s="53" t="n"/>
      <c r="B317" s="26" t="n"/>
      <c r="C317" s="27">
        <f>IF(OR($A317="",$B317=""),"",IFERROR(VLOOKUP($B317,'Settings'!$D$4:$E$103,2,FALSE),"Driver ID not found"))</f>
        <v/>
      </c>
      <c r="D317" s="26" t="n"/>
      <c r="E317" s="28" t="n"/>
      <c r="F317" s="54" t="n"/>
      <c r="G317" s="28" t="n"/>
      <c r="H317" s="28" t="n"/>
      <c r="I317" s="28" t="n"/>
      <c r="J317" s="28" t="n"/>
      <c r="K317" s="28" t="n"/>
      <c r="L317" s="28" t="n"/>
      <c r="M317" s="28" t="n"/>
      <c r="N317" s="28" t="n"/>
      <c r="O317" s="30" t="n"/>
      <c r="P317" s="55">
        <f>IF(OR($A317="",$B317=""),"",IFERROR($E317/$F317,0))</f>
        <v/>
      </c>
      <c r="Q317" s="56">
        <f>IF(OR($A317="",$B317=""),"",IFERROR($H317/$G317,0))</f>
        <v/>
      </c>
      <c r="R317" s="56">
        <f>IF(OR($A317="",$B317=""),"",IFERROR($J317/$I317,0))</f>
        <v/>
      </c>
      <c r="S317" s="55">
        <f>IF(OR($A317="",$B317=""),"",IFERROR(($K317+$L317)/$E317*1000,0))</f>
        <v/>
      </c>
      <c r="T317" s="55">
        <f>IF(OR($A317="",$B317=""),"",MAX(0,MIN(100,100-($S317*'Settings'!$B$13)-($M317*'Settings'!$B$14))))</f>
        <v/>
      </c>
      <c r="U317" s="55">
        <f>IF(OR($A317="",$B317=""),"",MAX(0,MIN(100,IFERROR($Q317/'Settings'!$B$10*100,0))))</f>
        <v/>
      </c>
      <c r="V317" s="55">
        <f>IF(OR($A317="",$B317=""),"",MAX(0,MIN(100,IFERROR($P317/'Settings'!$B$11*100,0))))</f>
        <v/>
      </c>
      <c r="W317" s="55">
        <f>IF(OR($A317="",$B317=""),"",MAX(0,MIN(100,IFERROR($R317/'Settings'!$B$12*100,0))))</f>
        <v/>
      </c>
      <c r="X317" s="55">
        <f>IF(OR($A317="",$B317=""),"",MAX(0,MIN(100,100-($N317*'Settings'!$B$15))))</f>
        <v/>
      </c>
      <c r="Y317" s="55">
        <f>IF(OR($A317="",$B317=""),"",($T317*'Settings'!$B$4)+($U317*'Settings'!$B$5)+($V317*'Settings'!$B$6)+($W317*'Settings'!$B$7)+($X317*'Settings'!$B$8))</f>
        <v/>
      </c>
      <c r="Z317" s="19">
        <f>IF($Y317="","",IF($Y317&gt;='Settings'!$B$17,"Excellent",IF($Y317&gt;='Settings'!$B$18,"Good",IF($Y317&gt;='Settings'!$B$19,"Needs Improvement","Poor"))))</f>
        <v/>
      </c>
      <c r="AA317" s="57">
        <f>IF($Z317="","",IF($Z317="Excellent",'Settings'!$B$21,IF($Z317="Good",'Settings'!$B$22,0)))</f>
        <v/>
      </c>
      <c r="AB317" s="34">
        <f>IF(COUNTA($A317:$B317,$D317:$O317,$AC317:$AD317)=0,"",IF(OR($A317="",$B317=""),"Missing period/driver",IF($C317="Driver ID not found","Invalid driver ID",IF(COUNTIFS($A$5:$A$1000,$A317,$B$5:$B$1000,$B317)&gt;1,"Duplicate driver/period",IF(OR($E317&lt;=0,$F317&lt;=0,$G317&lt;=0,$I317&lt;=0),"Check required activity",IF($H317&gt;$G317,"On-time stops exceed total",IF($J317&gt;$I317,"Completed inspections exceed required",IF(OR($H317&lt;0,$J317&lt;0,$K317&lt;0,$L317&lt;0,$M317&lt;0,$N317&lt;0),"Negative count",IF($AC317="","Select review status",IF(AND($AC317="Coaching Scheduled",$AD317=""),"Add follow-up date","OK"))))))))))</f>
        <v/>
      </c>
      <c r="AC317" s="30" t="n"/>
      <c r="AD317" s="58" t="n"/>
    </row>
    <row r="318">
      <c r="A318" s="53" t="n"/>
      <c r="B318" s="26" t="n"/>
      <c r="C318" s="27">
        <f>IF(OR($A318="",$B318=""),"",IFERROR(VLOOKUP($B318,'Settings'!$D$4:$E$103,2,FALSE),"Driver ID not found"))</f>
        <v/>
      </c>
      <c r="D318" s="26" t="n"/>
      <c r="E318" s="28" t="n"/>
      <c r="F318" s="54" t="n"/>
      <c r="G318" s="28" t="n"/>
      <c r="H318" s="28" t="n"/>
      <c r="I318" s="28" t="n"/>
      <c r="J318" s="28" t="n"/>
      <c r="K318" s="28" t="n"/>
      <c r="L318" s="28" t="n"/>
      <c r="M318" s="28" t="n"/>
      <c r="N318" s="28" t="n"/>
      <c r="O318" s="30" t="n"/>
      <c r="P318" s="55">
        <f>IF(OR($A318="",$B318=""),"",IFERROR($E318/$F318,0))</f>
        <v/>
      </c>
      <c r="Q318" s="56">
        <f>IF(OR($A318="",$B318=""),"",IFERROR($H318/$G318,0))</f>
        <v/>
      </c>
      <c r="R318" s="56">
        <f>IF(OR($A318="",$B318=""),"",IFERROR($J318/$I318,0))</f>
        <v/>
      </c>
      <c r="S318" s="55">
        <f>IF(OR($A318="",$B318=""),"",IFERROR(($K318+$L318)/$E318*1000,0))</f>
        <v/>
      </c>
      <c r="T318" s="55">
        <f>IF(OR($A318="",$B318=""),"",MAX(0,MIN(100,100-($S318*'Settings'!$B$13)-($M318*'Settings'!$B$14))))</f>
        <v/>
      </c>
      <c r="U318" s="55">
        <f>IF(OR($A318="",$B318=""),"",MAX(0,MIN(100,IFERROR($Q318/'Settings'!$B$10*100,0))))</f>
        <v/>
      </c>
      <c r="V318" s="55">
        <f>IF(OR($A318="",$B318=""),"",MAX(0,MIN(100,IFERROR($P318/'Settings'!$B$11*100,0))))</f>
        <v/>
      </c>
      <c r="W318" s="55">
        <f>IF(OR($A318="",$B318=""),"",MAX(0,MIN(100,IFERROR($R318/'Settings'!$B$12*100,0))))</f>
        <v/>
      </c>
      <c r="X318" s="55">
        <f>IF(OR($A318="",$B318=""),"",MAX(0,MIN(100,100-($N318*'Settings'!$B$15))))</f>
        <v/>
      </c>
      <c r="Y318" s="55">
        <f>IF(OR($A318="",$B318=""),"",($T318*'Settings'!$B$4)+($U318*'Settings'!$B$5)+($V318*'Settings'!$B$6)+($W318*'Settings'!$B$7)+($X318*'Settings'!$B$8))</f>
        <v/>
      </c>
      <c r="Z318" s="19">
        <f>IF($Y318="","",IF($Y318&gt;='Settings'!$B$17,"Excellent",IF($Y318&gt;='Settings'!$B$18,"Good",IF($Y318&gt;='Settings'!$B$19,"Needs Improvement","Poor"))))</f>
        <v/>
      </c>
      <c r="AA318" s="57">
        <f>IF($Z318="","",IF($Z318="Excellent",'Settings'!$B$21,IF($Z318="Good",'Settings'!$B$22,0)))</f>
        <v/>
      </c>
      <c r="AB318" s="34">
        <f>IF(COUNTA($A318:$B318,$D318:$O318,$AC318:$AD318)=0,"",IF(OR($A318="",$B318=""),"Missing period/driver",IF($C318="Driver ID not found","Invalid driver ID",IF(COUNTIFS($A$5:$A$1000,$A318,$B$5:$B$1000,$B318)&gt;1,"Duplicate driver/period",IF(OR($E318&lt;=0,$F318&lt;=0,$G318&lt;=0,$I318&lt;=0),"Check required activity",IF($H318&gt;$G318,"On-time stops exceed total",IF($J318&gt;$I318,"Completed inspections exceed required",IF(OR($H318&lt;0,$J318&lt;0,$K318&lt;0,$L318&lt;0,$M318&lt;0,$N318&lt;0),"Negative count",IF($AC318="","Select review status",IF(AND($AC318="Coaching Scheduled",$AD318=""),"Add follow-up date","OK"))))))))))</f>
        <v/>
      </c>
      <c r="AC318" s="30" t="n"/>
      <c r="AD318" s="58" t="n"/>
    </row>
    <row r="319">
      <c r="A319" s="53" t="n"/>
      <c r="B319" s="26" t="n"/>
      <c r="C319" s="27">
        <f>IF(OR($A319="",$B319=""),"",IFERROR(VLOOKUP($B319,'Settings'!$D$4:$E$103,2,FALSE),"Driver ID not found"))</f>
        <v/>
      </c>
      <c r="D319" s="26" t="n"/>
      <c r="E319" s="28" t="n"/>
      <c r="F319" s="54" t="n"/>
      <c r="G319" s="28" t="n"/>
      <c r="H319" s="28" t="n"/>
      <c r="I319" s="28" t="n"/>
      <c r="J319" s="28" t="n"/>
      <c r="K319" s="28" t="n"/>
      <c r="L319" s="28" t="n"/>
      <c r="M319" s="28" t="n"/>
      <c r="N319" s="28" t="n"/>
      <c r="O319" s="30" t="n"/>
      <c r="P319" s="55">
        <f>IF(OR($A319="",$B319=""),"",IFERROR($E319/$F319,0))</f>
        <v/>
      </c>
      <c r="Q319" s="56">
        <f>IF(OR($A319="",$B319=""),"",IFERROR($H319/$G319,0))</f>
        <v/>
      </c>
      <c r="R319" s="56">
        <f>IF(OR($A319="",$B319=""),"",IFERROR($J319/$I319,0))</f>
        <v/>
      </c>
      <c r="S319" s="55">
        <f>IF(OR($A319="",$B319=""),"",IFERROR(($K319+$L319)/$E319*1000,0))</f>
        <v/>
      </c>
      <c r="T319" s="55">
        <f>IF(OR($A319="",$B319=""),"",MAX(0,MIN(100,100-($S319*'Settings'!$B$13)-($M319*'Settings'!$B$14))))</f>
        <v/>
      </c>
      <c r="U319" s="55">
        <f>IF(OR($A319="",$B319=""),"",MAX(0,MIN(100,IFERROR($Q319/'Settings'!$B$10*100,0))))</f>
        <v/>
      </c>
      <c r="V319" s="55">
        <f>IF(OR($A319="",$B319=""),"",MAX(0,MIN(100,IFERROR($P319/'Settings'!$B$11*100,0))))</f>
        <v/>
      </c>
      <c r="W319" s="55">
        <f>IF(OR($A319="",$B319=""),"",MAX(0,MIN(100,IFERROR($R319/'Settings'!$B$12*100,0))))</f>
        <v/>
      </c>
      <c r="X319" s="55">
        <f>IF(OR($A319="",$B319=""),"",MAX(0,MIN(100,100-($N319*'Settings'!$B$15))))</f>
        <v/>
      </c>
      <c r="Y319" s="55">
        <f>IF(OR($A319="",$B319=""),"",($T319*'Settings'!$B$4)+($U319*'Settings'!$B$5)+($V319*'Settings'!$B$6)+($W319*'Settings'!$B$7)+($X319*'Settings'!$B$8))</f>
        <v/>
      </c>
      <c r="Z319" s="19">
        <f>IF($Y319="","",IF($Y319&gt;='Settings'!$B$17,"Excellent",IF($Y319&gt;='Settings'!$B$18,"Good",IF($Y319&gt;='Settings'!$B$19,"Needs Improvement","Poor"))))</f>
        <v/>
      </c>
      <c r="AA319" s="57">
        <f>IF($Z319="","",IF($Z319="Excellent",'Settings'!$B$21,IF($Z319="Good",'Settings'!$B$22,0)))</f>
        <v/>
      </c>
      <c r="AB319" s="34">
        <f>IF(COUNTA($A319:$B319,$D319:$O319,$AC319:$AD319)=0,"",IF(OR($A319="",$B319=""),"Missing period/driver",IF($C319="Driver ID not found","Invalid driver ID",IF(COUNTIFS($A$5:$A$1000,$A319,$B$5:$B$1000,$B319)&gt;1,"Duplicate driver/period",IF(OR($E319&lt;=0,$F319&lt;=0,$G319&lt;=0,$I319&lt;=0),"Check required activity",IF($H319&gt;$G319,"On-time stops exceed total",IF($J319&gt;$I319,"Completed inspections exceed required",IF(OR($H319&lt;0,$J319&lt;0,$K319&lt;0,$L319&lt;0,$M319&lt;0,$N319&lt;0),"Negative count",IF($AC319="","Select review status",IF(AND($AC319="Coaching Scheduled",$AD319=""),"Add follow-up date","OK"))))))))))</f>
        <v/>
      </c>
      <c r="AC319" s="30" t="n"/>
      <c r="AD319" s="58" t="n"/>
    </row>
    <row r="320">
      <c r="A320" s="53" t="n"/>
      <c r="B320" s="26" t="n"/>
      <c r="C320" s="27">
        <f>IF(OR($A320="",$B320=""),"",IFERROR(VLOOKUP($B320,'Settings'!$D$4:$E$103,2,FALSE),"Driver ID not found"))</f>
        <v/>
      </c>
      <c r="D320" s="26" t="n"/>
      <c r="E320" s="28" t="n"/>
      <c r="F320" s="54" t="n"/>
      <c r="G320" s="28" t="n"/>
      <c r="H320" s="28" t="n"/>
      <c r="I320" s="28" t="n"/>
      <c r="J320" s="28" t="n"/>
      <c r="K320" s="28" t="n"/>
      <c r="L320" s="28" t="n"/>
      <c r="M320" s="28" t="n"/>
      <c r="N320" s="28" t="n"/>
      <c r="O320" s="30" t="n"/>
      <c r="P320" s="55">
        <f>IF(OR($A320="",$B320=""),"",IFERROR($E320/$F320,0))</f>
        <v/>
      </c>
      <c r="Q320" s="56">
        <f>IF(OR($A320="",$B320=""),"",IFERROR($H320/$G320,0))</f>
        <v/>
      </c>
      <c r="R320" s="56">
        <f>IF(OR($A320="",$B320=""),"",IFERROR($J320/$I320,0))</f>
        <v/>
      </c>
      <c r="S320" s="55">
        <f>IF(OR($A320="",$B320=""),"",IFERROR(($K320+$L320)/$E320*1000,0))</f>
        <v/>
      </c>
      <c r="T320" s="55">
        <f>IF(OR($A320="",$B320=""),"",MAX(0,MIN(100,100-($S320*'Settings'!$B$13)-($M320*'Settings'!$B$14))))</f>
        <v/>
      </c>
      <c r="U320" s="55">
        <f>IF(OR($A320="",$B320=""),"",MAX(0,MIN(100,IFERROR($Q320/'Settings'!$B$10*100,0))))</f>
        <v/>
      </c>
      <c r="V320" s="55">
        <f>IF(OR($A320="",$B320=""),"",MAX(0,MIN(100,IFERROR($P320/'Settings'!$B$11*100,0))))</f>
        <v/>
      </c>
      <c r="W320" s="55">
        <f>IF(OR($A320="",$B320=""),"",MAX(0,MIN(100,IFERROR($R320/'Settings'!$B$12*100,0))))</f>
        <v/>
      </c>
      <c r="X320" s="55">
        <f>IF(OR($A320="",$B320=""),"",MAX(0,MIN(100,100-($N320*'Settings'!$B$15))))</f>
        <v/>
      </c>
      <c r="Y320" s="55">
        <f>IF(OR($A320="",$B320=""),"",($T320*'Settings'!$B$4)+($U320*'Settings'!$B$5)+($V320*'Settings'!$B$6)+($W320*'Settings'!$B$7)+($X320*'Settings'!$B$8))</f>
        <v/>
      </c>
      <c r="Z320" s="19">
        <f>IF($Y320="","",IF($Y320&gt;='Settings'!$B$17,"Excellent",IF($Y320&gt;='Settings'!$B$18,"Good",IF($Y320&gt;='Settings'!$B$19,"Needs Improvement","Poor"))))</f>
        <v/>
      </c>
      <c r="AA320" s="57">
        <f>IF($Z320="","",IF($Z320="Excellent",'Settings'!$B$21,IF($Z320="Good",'Settings'!$B$22,0)))</f>
        <v/>
      </c>
      <c r="AB320" s="34">
        <f>IF(COUNTA($A320:$B320,$D320:$O320,$AC320:$AD320)=0,"",IF(OR($A320="",$B320=""),"Missing period/driver",IF($C320="Driver ID not found","Invalid driver ID",IF(COUNTIFS($A$5:$A$1000,$A320,$B$5:$B$1000,$B320)&gt;1,"Duplicate driver/period",IF(OR($E320&lt;=0,$F320&lt;=0,$G320&lt;=0,$I320&lt;=0),"Check required activity",IF($H320&gt;$G320,"On-time stops exceed total",IF($J320&gt;$I320,"Completed inspections exceed required",IF(OR($H320&lt;0,$J320&lt;0,$K320&lt;0,$L320&lt;0,$M320&lt;0,$N320&lt;0),"Negative count",IF($AC320="","Select review status",IF(AND($AC320="Coaching Scheduled",$AD320=""),"Add follow-up date","OK"))))))))))</f>
        <v/>
      </c>
      <c r="AC320" s="30" t="n"/>
      <c r="AD320" s="58" t="n"/>
    </row>
    <row r="321">
      <c r="A321" s="53" t="n"/>
      <c r="B321" s="26" t="n"/>
      <c r="C321" s="27">
        <f>IF(OR($A321="",$B321=""),"",IFERROR(VLOOKUP($B321,'Settings'!$D$4:$E$103,2,FALSE),"Driver ID not found"))</f>
        <v/>
      </c>
      <c r="D321" s="26" t="n"/>
      <c r="E321" s="28" t="n"/>
      <c r="F321" s="54" t="n"/>
      <c r="G321" s="28" t="n"/>
      <c r="H321" s="28" t="n"/>
      <c r="I321" s="28" t="n"/>
      <c r="J321" s="28" t="n"/>
      <c r="K321" s="28" t="n"/>
      <c r="L321" s="28" t="n"/>
      <c r="M321" s="28" t="n"/>
      <c r="N321" s="28" t="n"/>
      <c r="O321" s="30" t="n"/>
      <c r="P321" s="55">
        <f>IF(OR($A321="",$B321=""),"",IFERROR($E321/$F321,0))</f>
        <v/>
      </c>
      <c r="Q321" s="56">
        <f>IF(OR($A321="",$B321=""),"",IFERROR($H321/$G321,0))</f>
        <v/>
      </c>
      <c r="R321" s="56">
        <f>IF(OR($A321="",$B321=""),"",IFERROR($J321/$I321,0))</f>
        <v/>
      </c>
      <c r="S321" s="55">
        <f>IF(OR($A321="",$B321=""),"",IFERROR(($K321+$L321)/$E321*1000,0))</f>
        <v/>
      </c>
      <c r="T321" s="55">
        <f>IF(OR($A321="",$B321=""),"",MAX(0,MIN(100,100-($S321*'Settings'!$B$13)-($M321*'Settings'!$B$14))))</f>
        <v/>
      </c>
      <c r="U321" s="55">
        <f>IF(OR($A321="",$B321=""),"",MAX(0,MIN(100,IFERROR($Q321/'Settings'!$B$10*100,0))))</f>
        <v/>
      </c>
      <c r="V321" s="55">
        <f>IF(OR($A321="",$B321=""),"",MAX(0,MIN(100,IFERROR($P321/'Settings'!$B$11*100,0))))</f>
        <v/>
      </c>
      <c r="W321" s="55">
        <f>IF(OR($A321="",$B321=""),"",MAX(0,MIN(100,IFERROR($R321/'Settings'!$B$12*100,0))))</f>
        <v/>
      </c>
      <c r="X321" s="55">
        <f>IF(OR($A321="",$B321=""),"",MAX(0,MIN(100,100-($N321*'Settings'!$B$15))))</f>
        <v/>
      </c>
      <c r="Y321" s="55">
        <f>IF(OR($A321="",$B321=""),"",($T321*'Settings'!$B$4)+($U321*'Settings'!$B$5)+($V321*'Settings'!$B$6)+($W321*'Settings'!$B$7)+($X321*'Settings'!$B$8))</f>
        <v/>
      </c>
      <c r="Z321" s="19">
        <f>IF($Y321="","",IF($Y321&gt;='Settings'!$B$17,"Excellent",IF($Y321&gt;='Settings'!$B$18,"Good",IF($Y321&gt;='Settings'!$B$19,"Needs Improvement","Poor"))))</f>
        <v/>
      </c>
      <c r="AA321" s="57">
        <f>IF($Z321="","",IF($Z321="Excellent",'Settings'!$B$21,IF($Z321="Good",'Settings'!$B$22,0)))</f>
        <v/>
      </c>
      <c r="AB321" s="34">
        <f>IF(COUNTA($A321:$B321,$D321:$O321,$AC321:$AD321)=0,"",IF(OR($A321="",$B321=""),"Missing period/driver",IF($C321="Driver ID not found","Invalid driver ID",IF(COUNTIFS($A$5:$A$1000,$A321,$B$5:$B$1000,$B321)&gt;1,"Duplicate driver/period",IF(OR($E321&lt;=0,$F321&lt;=0,$G321&lt;=0,$I321&lt;=0),"Check required activity",IF($H321&gt;$G321,"On-time stops exceed total",IF($J321&gt;$I321,"Completed inspections exceed required",IF(OR($H321&lt;0,$J321&lt;0,$K321&lt;0,$L321&lt;0,$M321&lt;0,$N321&lt;0),"Negative count",IF($AC321="","Select review status",IF(AND($AC321="Coaching Scheduled",$AD321=""),"Add follow-up date","OK"))))))))))</f>
        <v/>
      </c>
      <c r="AC321" s="30" t="n"/>
      <c r="AD321" s="58" t="n"/>
    </row>
    <row r="322">
      <c r="A322" s="53" t="n"/>
      <c r="B322" s="26" t="n"/>
      <c r="C322" s="27">
        <f>IF(OR($A322="",$B322=""),"",IFERROR(VLOOKUP($B322,'Settings'!$D$4:$E$103,2,FALSE),"Driver ID not found"))</f>
        <v/>
      </c>
      <c r="D322" s="26" t="n"/>
      <c r="E322" s="28" t="n"/>
      <c r="F322" s="54" t="n"/>
      <c r="G322" s="28" t="n"/>
      <c r="H322" s="28" t="n"/>
      <c r="I322" s="28" t="n"/>
      <c r="J322" s="28" t="n"/>
      <c r="K322" s="28" t="n"/>
      <c r="L322" s="28" t="n"/>
      <c r="M322" s="28" t="n"/>
      <c r="N322" s="28" t="n"/>
      <c r="O322" s="30" t="n"/>
      <c r="P322" s="55">
        <f>IF(OR($A322="",$B322=""),"",IFERROR($E322/$F322,0))</f>
        <v/>
      </c>
      <c r="Q322" s="56">
        <f>IF(OR($A322="",$B322=""),"",IFERROR($H322/$G322,0))</f>
        <v/>
      </c>
      <c r="R322" s="56">
        <f>IF(OR($A322="",$B322=""),"",IFERROR($J322/$I322,0))</f>
        <v/>
      </c>
      <c r="S322" s="55">
        <f>IF(OR($A322="",$B322=""),"",IFERROR(($K322+$L322)/$E322*1000,0))</f>
        <v/>
      </c>
      <c r="T322" s="55">
        <f>IF(OR($A322="",$B322=""),"",MAX(0,MIN(100,100-($S322*'Settings'!$B$13)-($M322*'Settings'!$B$14))))</f>
        <v/>
      </c>
      <c r="U322" s="55">
        <f>IF(OR($A322="",$B322=""),"",MAX(0,MIN(100,IFERROR($Q322/'Settings'!$B$10*100,0))))</f>
        <v/>
      </c>
      <c r="V322" s="55">
        <f>IF(OR($A322="",$B322=""),"",MAX(0,MIN(100,IFERROR($P322/'Settings'!$B$11*100,0))))</f>
        <v/>
      </c>
      <c r="W322" s="55">
        <f>IF(OR($A322="",$B322=""),"",MAX(0,MIN(100,IFERROR($R322/'Settings'!$B$12*100,0))))</f>
        <v/>
      </c>
      <c r="X322" s="55">
        <f>IF(OR($A322="",$B322=""),"",MAX(0,MIN(100,100-($N322*'Settings'!$B$15))))</f>
        <v/>
      </c>
      <c r="Y322" s="55">
        <f>IF(OR($A322="",$B322=""),"",($T322*'Settings'!$B$4)+($U322*'Settings'!$B$5)+($V322*'Settings'!$B$6)+($W322*'Settings'!$B$7)+($X322*'Settings'!$B$8))</f>
        <v/>
      </c>
      <c r="Z322" s="19">
        <f>IF($Y322="","",IF($Y322&gt;='Settings'!$B$17,"Excellent",IF($Y322&gt;='Settings'!$B$18,"Good",IF($Y322&gt;='Settings'!$B$19,"Needs Improvement","Poor"))))</f>
        <v/>
      </c>
      <c r="AA322" s="57">
        <f>IF($Z322="","",IF($Z322="Excellent",'Settings'!$B$21,IF($Z322="Good",'Settings'!$B$22,0)))</f>
        <v/>
      </c>
      <c r="AB322" s="34">
        <f>IF(COUNTA($A322:$B322,$D322:$O322,$AC322:$AD322)=0,"",IF(OR($A322="",$B322=""),"Missing period/driver",IF($C322="Driver ID not found","Invalid driver ID",IF(COUNTIFS($A$5:$A$1000,$A322,$B$5:$B$1000,$B322)&gt;1,"Duplicate driver/period",IF(OR($E322&lt;=0,$F322&lt;=0,$G322&lt;=0,$I322&lt;=0),"Check required activity",IF($H322&gt;$G322,"On-time stops exceed total",IF($J322&gt;$I322,"Completed inspections exceed required",IF(OR($H322&lt;0,$J322&lt;0,$K322&lt;0,$L322&lt;0,$M322&lt;0,$N322&lt;0),"Negative count",IF($AC322="","Select review status",IF(AND($AC322="Coaching Scheduled",$AD322=""),"Add follow-up date","OK"))))))))))</f>
        <v/>
      </c>
      <c r="AC322" s="30" t="n"/>
      <c r="AD322" s="58" t="n"/>
    </row>
    <row r="323">
      <c r="A323" s="53" t="n"/>
      <c r="B323" s="26" t="n"/>
      <c r="C323" s="27">
        <f>IF(OR($A323="",$B323=""),"",IFERROR(VLOOKUP($B323,'Settings'!$D$4:$E$103,2,FALSE),"Driver ID not found"))</f>
        <v/>
      </c>
      <c r="D323" s="26" t="n"/>
      <c r="E323" s="28" t="n"/>
      <c r="F323" s="54" t="n"/>
      <c r="G323" s="28" t="n"/>
      <c r="H323" s="28" t="n"/>
      <c r="I323" s="28" t="n"/>
      <c r="J323" s="28" t="n"/>
      <c r="K323" s="28" t="n"/>
      <c r="L323" s="28" t="n"/>
      <c r="M323" s="28" t="n"/>
      <c r="N323" s="28" t="n"/>
      <c r="O323" s="30" t="n"/>
      <c r="P323" s="55">
        <f>IF(OR($A323="",$B323=""),"",IFERROR($E323/$F323,0))</f>
        <v/>
      </c>
      <c r="Q323" s="56">
        <f>IF(OR($A323="",$B323=""),"",IFERROR($H323/$G323,0))</f>
        <v/>
      </c>
      <c r="R323" s="56">
        <f>IF(OR($A323="",$B323=""),"",IFERROR($J323/$I323,0))</f>
        <v/>
      </c>
      <c r="S323" s="55">
        <f>IF(OR($A323="",$B323=""),"",IFERROR(($K323+$L323)/$E323*1000,0))</f>
        <v/>
      </c>
      <c r="T323" s="55">
        <f>IF(OR($A323="",$B323=""),"",MAX(0,MIN(100,100-($S323*'Settings'!$B$13)-($M323*'Settings'!$B$14))))</f>
        <v/>
      </c>
      <c r="U323" s="55">
        <f>IF(OR($A323="",$B323=""),"",MAX(0,MIN(100,IFERROR($Q323/'Settings'!$B$10*100,0))))</f>
        <v/>
      </c>
      <c r="V323" s="55">
        <f>IF(OR($A323="",$B323=""),"",MAX(0,MIN(100,IFERROR($P323/'Settings'!$B$11*100,0))))</f>
        <v/>
      </c>
      <c r="W323" s="55">
        <f>IF(OR($A323="",$B323=""),"",MAX(0,MIN(100,IFERROR($R323/'Settings'!$B$12*100,0))))</f>
        <v/>
      </c>
      <c r="X323" s="55">
        <f>IF(OR($A323="",$B323=""),"",MAX(0,MIN(100,100-($N323*'Settings'!$B$15))))</f>
        <v/>
      </c>
      <c r="Y323" s="55">
        <f>IF(OR($A323="",$B323=""),"",($T323*'Settings'!$B$4)+($U323*'Settings'!$B$5)+($V323*'Settings'!$B$6)+($W323*'Settings'!$B$7)+($X323*'Settings'!$B$8))</f>
        <v/>
      </c>
      <c r="Z323" s="19">
        <f>IF($Y323="","",IF($Y323&gt;='Settings'!$B$17,"Excellent",IF($Y323&gt;='Settings'!$B$18,"Good",IF($Y323&gt;='Settings'!$B$19,"Needs Improvement","Poor"))))</f>
        <v/>
      </c>
      <c r="AA323" s="57">
        <f>IF($Z323="","",IF($Z323="Excellent",'Settings'!$B$21,IF($Z323="Good",'Settings'!$B$22,0)))</f>
        <v/>
      </c>
      <c r="AB323" s="34">
        <f>IF(COUNTA($A323:$B323,$D323:$O323,$AC323:$AD323)=0,"",IF(OR($A323="",$B323=""),"Missing period/driver",IF($C323="Driver ID not found","Invalid driver ID",IF(COUNTIFS($A$5:$A$1000,$A323,$B$5:$B$1000,$B323)&gt;1,"Duplicate driver/period",IF(OR($E323&lt;=0,$F323&lt;=0,$G323&lt;=0,$I323&lt;=0),"Check required activity",IF($H323&gt;$G323,"On-time stops exceed total",IF($J323&gt;$I323,"Completed inspections exceed required",IF(OR($H323&lt;0,$J323&lt;0,$K323&lt;0,$L323&lt;0,$M323&lt;0,$N323&lt;0),"Negative count",IF($AC323="","Select review status",IF(AND($AC323="Coaching Scheduled",$AD323=""),"Add follow-up date","OK"))))))))))</f>
        <v/>
      </c>
      <c r="AC323" s="30" t="n"/>
      <c r="AD323" s="58" t="n"/>
    </row>
    <row r="324">
      <c r="A324" s="53" t="n"/>
      <c r="B324" s="26" t="n"/>
      <c r="C324" s="27">
        <f>IF(OR($A324="",$B324=""),"",IFERROR(VLOOKUP($B324,'Settings'!$D$4:$E$103,2,FALSE),"Driver ID not found"))</f>
        <v/>
      </c>
      <c r="D324" s="26" t="n"/>
      <c r="E324" s="28" t="n"/>
      <c r="F324" s="54" t="n"/>
      <c r="G324" s="28" t="n"/>
      <c r="H324" s="28" t="n"/>
      <c r="I324" s="28" t="n"/>
      <c r="J324" s="28" t="n"/>
      <c r="K324" s="28" t="n"/>
      <c r="L324" s="28" t="n"/>
      <c r="M324" s="28" t="n"/>
      <c r="N324" s="28" t="n"/>
      <c r="O324" s="30" t="n"/>
      <c r="P324" s="55">
        <f>IF(OR($A324="",$B324=""),"",IFERROR($E324/$F324,0))</f>
        <v/>
      </c>
      <c r="Q324" s="56">
        <f>IF(OR($A324="",$B324=""),"",IFERROR($H324/$G324,0))</f>
        <v/>
      </c>
      <c r="R324" s="56">
        <f>IF(OR($A324="",$B324=""),"",IFERROR($J324/$I324,0))</f>
        <v/>
      </c>
      <c r="S324" s="55">
        <f>IF(OR($A324="",$B324=""),"",IFERROR(($K324+$L324)/$E324*1000,0))</f>
        <v/>
      </c>
      <c r="T324" s="55">
        <f>IF(OR($A324="",$B324=""),"",MAX(0,MIN(100,100-($S324*'Settings'!$B$13)-($M324*'Settings'!$B$14))))</f>
        <v/>
      </c>
      <c r="U324" s="55">
        <f>IF(OR($A324="",$B324=""),"",MAX(0,MIN(100,IFERROR($Q324/'Settings'!$B$10*100,0))))</f>
        <v/>
      </c>
      <c r="V324" s="55">
        <f>IF(OR($A324="",$B324=""),"",MAX(0,MIN(100,IFERROR($P324/'Settings'!$B$11*100,0))))</f>
        <v/>
      </c>
      <c r="W324" s="55">
        <f>IF(OR($A324="",$B324=""),"",MAX(0,MIN(100,IFERROR($R324/'Settings'!$B$12*100,0))))</f>
        <v/>
      </c>
      <c r="X324" s="55">
        <f>IF(OR($A324="",$B324=""),"",MAX(0,MIN(100,100-($N324*'Settings'!$B$15))))</f>
        <v/>
      </c>
      <c r="Y324" s="55">
        <f>IF(OR($A324="",$B324=""),"",($T324*'Settings'!$B$4)+($U324*'Settings'!$B$5)+($V324*'Settings'!$B$6)+($W324*'Settings'!$B$7)+($X324*'Settings'!$B$8))</f>
        <v/>
      </c>
      <c r="Z324" s="19">
        <f>IF($Y324="","",IF($Y324&gt;='Settings'!$B$17,"Excellent",IF($Y324&gt;='Settings'!$B$18,"Good",IF($Y324&gt;='Settings'!$B$19,"Needs Improvement","Poor"))))</f>
        <v/>
      </c>
      <c r="AA324" s="57">
        <f>IF($Z324="","",IF($Z324="Excellent",'Settings'!$B$21,IF($Z324="Good",'Settings'!$B$22,0)))</f>
        <v/>
      </c>
      <c r="AB324" s="34">
        <f>IF(COUNTA($A324:$B324,$D324:$O324,$AC324:$AD324)=0,"",IF(OR($A324="",$B324=""),"Missing period/driver",IF($C324="Driver ID not found","Invalid driver ID",IF(COUNTIFS($A$5:$A$1000,$A324,$B$5:$B$1000,$B324)&gt;1,"Duplicate driver/period",IF(OR($E324&lt;=0,$F324&lt;=0,$G324&lt;=0,$I324&lt;=0),"Check required activity",IF($H324&gt;$G324,"On-time stops exceed total",IF($J324&gt;$I324,"Completed inspections exceed required",IF(OR($H324&lt;0,$J324&lt;0,$K324&lt;0,$L324&lt;0,$M324&lt;0,$N324&lt;0),"Negative count",IF($AC324="","Select review status",IF(AND($AC324="Coaching Scheduled",$AD324=""),"Add follow-up date","OK"))))))))))</f>
        <v/>
      </c>
      <c r="AC324" s="30" t="n"/>
      <c r="AD324" s="58" t="n"/>
    </row>
    <row r="325">
      <c r="A325" s="53" t="n"/>
      <c r="B325" s="26" t="n"/>
      <c r="C325" s="27">
        <f>IF(OR($A325="",$B325=""),"",IFERROR(VLOOKUP($B325,'Settings'!$D$4:$E$103,2,FALSE),"Driver ID not found"))</f>
        <v/>
      </c>
      <c r="D325" s="26" t="n"/>
      <c r="E325" s="28" t="n"/>
      <c r="F325" s="54" t="n"/>
      <c r="G325" s="28" t="n"/>
      <c r="H325" s="28" t="n"/>
      <c r="I325" s="28" t="n"/>
      <c r="J325" s="28" t="n"/>
      <c r="K325" s="28" t="n"/>
      <c r="L325" s="28" t="n"/>
      <c r="M325" s="28" t="n"/>
      <c r="N325" s="28" t="n"/>
      <c r="O325" s="30" t="n"/>
      <c r="P325" s="55">
        <f>IF(OR($A325="",$B325=""),"",IFERROR($E325/$F325,0))</f>
        <v/>
      </c>
      <c r="Q325" s="56">
        <f>IF(OR($A325="",$B325=""),"",IFERROR($H325/$G325,0))</f>
        <v/>
      </c>
      <c r="R325" s="56">
        <f>IF(OR($A325="",$B325=""),"",IFERROR($J325/$I325,0))</f>
        <v/>
      </c>
      <c r="S325" s="55">
        <f>IF(OR($A325="",$B325=""),"",IFERROR(($K325+$L325)/$E325*1000,0))</f>
        <v/>
      </c>
      <c r="T325" s="55">
        <f>IF(OR($A325="",$B325=""),"",MAX(0,MIN(100,100-($S325*'Settings'!$B$13)-($M325*'Settings'!$B$14))))</f>
        <v/>
      </c>
      <c r="U325" s="55">
        <f>IF(OR($A325="",$B325=""),"",MAX(0,MIN(100,IFERROR($Q325/'Settings'!$B$10*100,0))))</f>
        <v/>
      </c>
      <c r="V325" s="55">
        <f>IF(OR($A325="",$B325=""),"",MAX(0,MIN(100,IFERROR($P325/'Settings'!$B$11*100,0))))</f>
        <v/>
      </c>
      <c r="W325" s="55">
        <f>IF(OR($A325="",$B325=""),"",MAX(0,MIN(100,IFERROR($R325/'Settings'!$B$12*100,0))))</f>
        <v/>
      </c>
      <c r="X325" s="55">
        <f>IF(OR($A325="",$B325=""),"",MAX(0,MIN(100,100-($N325*'Settings'!$B$15))))</f>
        <v/>
      </c>
      <c r="Y325" s="55">
        <f>IF(OR($A325="",$B325=""),"",($T325*'Settings'!$B$4)+($U325*'Settings'!$B$5)+($V325*'Settings'!$B$6)+($W325*'Settings'!$B$7)+($X325*'Settings'!$B$8))</f>
        <v/>
      </c>
      <c r="Z325" s="19">
        <f>IF($Y325="","",IF($Y325&gt;='Settings'!$B$17,"Excellent",IF($Y325&gt;='Settings'!$B$18,"Good",IF($Y325&gt;='Settings'!$B$19,"Needs Improvement","Poor"))))</f>
        <v/>
      </c>
      <c r="AA325" s="57">
        <f>IF($Z325="","",IF($Z325="Excellent",'Settings'!$B$21,IF($Z325="Good",'Settings'!$B$22,0)))</f>
        <v/>
      </c>
      <c r="AB325" s="34">
        <f>IF(COUNTA($A325:$B325,$D325:$O325,$AC325:$AD325)=0,"",IF(OR($A325="",$B325=""),"Missing period/driver",IF($C325="Driver ID not found","Invalid driver ID",IF(COUNTIFS($A$5:$A$1000,$A325,$B$5:$B$1000,$B325)&gt;1,"Duplicate driver/period",IF(OR($E325&lt;=0,$F325&lt;=0,$G325&lt;=0,$I325&lt;=0),"Check required activity",IF($H325&gt;$G325,"On-time stops exceed total",IF($J325&gt;$I325,"Completed inspections exceed required",IF(OR($H325&lt;0,$J325&lt;0,$K325&lt;0,$L325&lt;0,$M325&lt;0,$N325&lt;0),"Negative count",IF($AC325="","Select review status",IF(AND($AC325="Coaching Scheduled",$AD325=""),"Add follow-up date","OK"))))))))))</f>
        <v/>
      </c>
      <c r="AC325" s="30" t="n"/>
      <c r="AD325" s="58" t="n"/>
    </row>
    <row r="326">
      <c r="A326" s="53" t="n"/>
      <c r="B326" s="26" t="n"/>
      <c r="C326" s="27">
        <f>IF(OR($A326="",$B326=""),"",IFERROR(VLOOKUP($B326,'Settings'!$D$4:$E$103,2,FALSE),"Driver ID not found"))</f>
        <v/>
      </c>
      <c r="D326" s="26" t="n"/>
      <c r="E326" s="28" t="n"/>
      <c r="F326" s="54" t="n"/>
      <c r="G326" s="28" t="n"/>
      <c r="H326" s="28" t="n"/>
      <c r="I326" s="28" t="n"/>
      <c r="J326" s="28" t="n"/>
      <c r="K326" s="28" t="n"/>
      <c r="L326" s="28" t="n"/>
      <c r="M326" s="28" t="n"/>
      <c r="N326" s="28" t="n"/>
      <c r="O326" s="30" t="n"/>
      <c r="P326" s="55">
        <f>IF(OR($A326="",$B326=""),"",IFERROR($E326/$F326,0))</f>
        <v/>
      </c>
      <c r="Q326" s="56">
        <f>IF(OR($A326="",$B326=""),"",IFERROR($H326/$G326,0))</f>
        <v/>
      </c>
      <c r="R326" s="56">
        <f>IF(OR($A326="",$B326=""),"",IFERROR($J326/$I326,0))</f>
        <v/>
      </c>
      <c r="S326" s="55">
        <f>IF(OR($A326="",$B326=""),"",IFERROR(($K326+$L326)/$E326*1000,0))</f>
        <v/>
      </c>
      <c r="T326" s="55">
        <f>IF(OR($A326="",$B326=""),"",MAX(0,MIN(100,100-($S326*'Settings'!$B$13)-($M326*'Settings'!$B$14))))</f>
        <v/>
      </c>
      <c r="U326" s="55">
        <f>IF(OR($A326="",$B326=""),"",MAX(0,MIN(100,IFERROR($Q326/'Settings'!$B$10*100,0))))</f>
        <v/>
      </c>
      <c r="V326" s="55">
        <f>IF(OR($A326="",$B326=""),"",MAX(0,MIN(100,IFERROR($P326/'Settings'!$B$11*100,0))))</f>
        <v/>
      </c>
      <c r="W326" s="55">
        <f>IF(OR($A326="",$B326=""),"",MAX(0,MIN(100,IFERROR($R326/'Settings'!$B$12*100,0))))</f>
        <v/>
      </c>
      <c r="X326" s="55">
        <f>IF(OR($A326="",$B326=""),"",MAX(0,MIN(100,100-($N326*'Settings'!$B$15))))</f>
        <v/>
      </c>
      <c r="Y326" s="55">
        <f>IF(OR($A326="",$B326=""),"",($T326*'Settings'!$B$4)+($U326*'Settings'!$B$5)+($V326*'Settings'!$B$6)+($W326*'Settings'!$B$7)+($X326*'Settings'!$B$8))</f>
        <v/>
      </c>
      <c r="Z326" s="19">
        <f>IF($Y326="","",IF($Y326&gt;='Settings'!$B$17,"Excellent",IF($Y326&gt;='Settings'!$B$18,"Good",IF($Y326&gt;='Settings'!$B$19,"Needs Improvement","Poor"))))</f>
        <v/>
      </c>
      <c r="AA326" s="57">
        <f>IF($Z326="","",IF($Z326="Excellent",'Settings'!$B$21,IF($Z326="Good",'Settings'!$B$22,0)))</f>
        <v/>
      </c>
      <c r="AB326" s="34">
        <f>IF(COUNTA($A326:$B326,$D326:$O326,$AC326:$AD326)=0,"",IF(OR($A326="",$B326=""),"Missing period/driver",IF($C326="Driver ID not found","Invalid driver ID",IF(COUNTIFS($A$5:$A$1000,$A326,$B$5:$B$1000,$B326)&gt;1,"Duplicate driver/period",IF(OR($E326&lt;=0,$F326&lt;=0,$G326&lt;=0,$I326&lt;=0),"Check required activity",IF($H326&gt;$G326,"On-time stops exceed total",IF($J326&gt;$I326,"Completed inspections exceed required",IF(OR($H326&lt;0,$J326&lt;0,$K326&lt;0,$L326&lt;0,$M326&lt;0,$N326&lt;0),"Negative count",IF($AC326="","Select review status",IF(AND($AC326="Coaching Scheduled",$AD326=""),"Add follow-up date","OK"))))))))))</f>
        <v/>
      </c>
      <c r="AC326" s="30" t="n"/>
      <c r="AD326" s="58" t="n"/>
    </row>
    <row r="327">
      <c r="A327" s="53" t="n"/>
      <c r="B327" s="26" t="n"/>
      <c r="C327" s="27">
        <f>IF(OR($A327="",$B327=""),"",IFERROR(VLOOKUP($B327,'Settings'!$D$4:$E$103,2,FALSE),"Driver ID not found"))</f>
        <v/>
      </c>
      <c r="D327" s="26" t="n"/>
      <c r="E327" s="28" t="n"/>
      <c r="F327" s="54" t="n"/>
      <c r="G327" s="28" t="n"/>
      <c r="H327" s="28" t="n"/>
      <c r="I327" s="28" t="n"/>
      <c r="J327" s="28" t="n"/>
      <c r="K327" s="28" t="n"/>
      <c r="L327" s="28" t="n"/>
      <c r="M327" s="28" t="n"/>
      <c r="N327" s="28" t="n"/>
      <c r="O327" s="30" t="n"/>
      <c r="P327" s="55">
        <f>IF(OR($A327="",$B327=""),"",IFERROR($E327/$F327,0))</f>
        <v/>
      </c>
      <c r="Q327" s="56">
        <f>IF(OR($A327="",$B327=""),"",IFERROR($H327/$G327,0))</f>
        <v/>
      </c>
      <c r="R327" s="56">
        <f>IF(OR($A327="",$B327=""),"",IFERROR($J327/$I327,0))</f>
        <v/>
      </c>
      <c r="S327" s="55">
        <f>IF(OR($A327="",$B327=""),"",IFERROR(($K327+$L327)/$E327*1000,0))</f>
        <v/>
      </c>
      <c r="T327" s="55">
        <f>IF(OR($A327="",$B327=""),"",MAX(0,MIN(100,100-($S327*'Settings'!$B$13)-($M327*'Settings'!$B$14))))</f>
        <v/>
      </c>
      <c r="U327" s="55">
        <f>IF(OR($A327="",$B327=""),"",MAX(0,MIN(100,IFERROR($Q327/'Settings'!$B$10*100,0))))</f>
        <v/>
      </c>
      <c r="V327" s="55">
        <f>IF(OR($A327="",$B327=""),"",MAX(0,MIN(100,IFERROR($P327/'Settings'!$B$11*100,0))))</f>
        <v/>
      </c>
      <c r="W327" s="55">
        <f>IF(OR($A327="",$B327=""),"",MAX(0,MIN(100,IFERROR($R327/'Settings'!$B$12*100,0))))</f>
        <v/>
      </c>
      <c r="X327" s="55">
        <f>IF(OR($A327="",$B327=""),"",MAX(0,MIN(100,100-($N327*'Settings'!$B$15))))</f>
        <v/>
      </c>
      <c r="Y327" s="55">
        <f>IF(OR($A327="",$B327=""),"",($T327*'Settings'!$B$4)+($U327*'Settings'!$B$5)+($V327*'Settings'!$B$6)+($W327*'Settings'!$B$7)+($X327*'Settings'!$B$8))</f>
        <v/>
      </c>
      <c r="Z327" s="19">
        <f>IF($Y327="","",IF($Y327&gt;='Settings'!$B$17,"Excellent",IF($Y327&gt;='Settings'!$B$18,"Good",IF($Y327&gt;='Settings'!$B$19,"Needs Improvement","Poor"))))</f>
        <v/>
      </c>
      <c r="AA327" s="57">
        <f>IF($Z327="","",IF($Z327="Excellent",'Settings'!$B$21,IF($Z327="Good",'Settings'!$B$22,0)))</f>
        <v/>
      </c>
      <c r="AB327" s="34">
        <f>IF(COUNTA($A327:$B327,$D327:$O327,$AC327:$AD327)=0,"",IF(OR($A327="",$B327=""),"Missing period/driver",IF($C327="Driver ID not found","Invalid driver ID",IF(COUNTIFS($A$5:$A$1000,$A327,$B$5:$B$1000,$B327)&gt;1,"Duplicate driver/period",IF(OR($E327&lt;=0,$F327&lt;=0,$G327&lt;=0,$I327&lt;=0),"Check required activity",IF($H327&gt;$G327,"On-time stops exceed total",IF($J327&gt;$I327,"Completed inspections exceed required",IF(OR($H327&lt;0,$J327&lt;0,$K327&lt;0,$L327&lt;0,$M327&lt;0,$N327&lt;0),"Negative count",IF($AC327="","Select review status",IF(AND($AC327="Coaching Scheduled",$AD327=""),"Add follow-up date","OK"))))))))))</f>
        <v/>
      </c>
      <c r="AC327" s="30" t="n"/>
      <c r="AD327" s="58" t="n"/>
    </row>
    <row r="328">
      <c r="A328" s="53" t="n"/>
      <c r="B328" s="26" t="n"/>
      <c r="C328" s="27">
        <f>IF(OR($A328="",$B328=""),"",IFERROR(VLOOKUP($B328,'Settings'!$D$4:$E$103,2,FALSE),"Driver ID not found"))</f>
        <v/>
      </c>
      <c r="D328" s="26" t="n"/>
      <c r="E328" s="28" t="n"/>
      <c r="F328" s="54" t="n"/>
      <c r="G328" s="28" t="n"/>
      <c r="H328" s="28" t="n"/>
      <c r="I328" s="28" t="n"/>
      <c r="J328" s="28" t="n"/>
      <c r="K328" s="28" t="n"/>
      <c r="L328" s="28" t="n"/>
      <c r="M328" s="28" t="n"/>
      <c r="N328" s="28" t="n"/>
      <c r="O328" s="30" t="n"/>
      <c r="P328" s="55">
        <f>IF(OR($A328="",$B328=""),"",IFERROR($E328/$F328,0))</f>
        <v/>
      </c>
      <c r="Q328" s="56">
        <f>IF(OR($A328="",$B328=""),"",IFERROR($H328/$G328,0))</f>
        <v/>
      </c>
      <c r="R328" s="56">
        <f>IF(OR($A328="",$B328=""),"",IFERROR($J328/$I328,0))</f>
        <v/>
      </c>
      <c r="S328" s="55">
        <f>IF(OR($A328="",$B328=""),"",IFERROR(($K328+$L328)/$E328*1000,0))</f>
        <v/>
      </c>
      <c r="T328" s="55">
        <f>IF(OR($A328="",$B328=""),"",MAX(0,MIN(100,100-($S328*'Settings'!$B$13)-($M328*'Settings'!$B$14))))</f>
        <v/>
      </c>
      <c r="U328" s="55">
        <f>IF(OR($A328="",$B328=""),"",MAX(0,MIN(100,IFERROR($Q328/'Settings'!$B$10*100,0))))</f>
        <v/>
      </c>
      <c r="V328" s="55">
        <f>IF(OR($A328="",$B328=""),"",MAX(0,MIN(100,IFERROR($P328/'Settings'!$B$11*100,0))))</f>
        <v/>
      </c>
      <c r="W328" s="55">
        <f>IF(OR($A328="",$B328=""),"",MAX(0,MIN(100,IFERROR($R328/'Settings'!$B$12*100,0))))</f>
        <v/>
      </c>
      <c r="X328" s="55">
        <f>IF(OR($A328="",$B328=""),"",MAX(0,MIN(100,100-($N328*'Settings'!$B$15))))</f>
        <v/>
      </c>
      <c r="Y328" s="55">
        <f>IF(OR($A328="",$B328=""),"",($T328*'Settings'!$B$4)+($U328*'Settings'!$B$5)+($V328*'Settings'!$B$6)+($W328*'Settings'!$B$7)+($X328*'Settings'!$B$8))</f>
        <v/>
      </c>
      <c r="Z328" s="19">
        <f>IF($Y328="","",IF($Y328&gt;='Settings'!$B$17,"Excellent",IF($Y328&gt;='Settings'!$B$18,"Good",IF($Y328&gt;='Settings'!$B$19,"Needs Improvement","Poor"))))</f>
        <v/>
      </c>
      <c r="AA328" s="57">
        <f>IF($Z328="","",IF($Z328="Excellent",'Settings'!$B$21,IF($Z328="Good",'Settings'!$B$22,0)))</f>
        <v/>
      </c>
      <c r="AB328" s="34">
        <f>IF(COUNTA($A328:$B328,$D328:$O328,$AC328:$AD328)=0,"",IF(OR($A328="",$B328=""),"Missing period/driver",IF($C328="Driver ID not found","Invalid driver ID",IF(COUNTIFS($A$5:$A$1000,$A328,$B$5:$B$1000,$B328)&gt;1,"Duplicate driver/period",IF(OR($E328&lt;=0,$F328&lt;=0,$G328&lt;=0,$I328&lt;=0),"Check required activity",IF($H328&gt;$G328,"On-time stops exceed total",IF($J328&gt;$I328,"Completed inspections exceed required",IF(OR($H328&lt;0,$J328&lt;0,$K328&lt;0,$L328&lt;0,$M328&lt;0,$N328&lt;0),"Negative count",IF($AC328="","Select review status",IF(AND($AC328="Coaching Scheduled",$AD328=""),"Add follow-up date","OK"))))))))))</f>
        <v/>
      </c>
      <c r="AC328" s="30" t="n"/>
      <c r="AD328" s="58" t="n"/>
    </row>
    <row r="329">
      <c r="A329" s="53" t="n"/>
      <c r="B329" s="26" t="n"/>
      <c r="C329" s="27">
        <f>IF(OR($A329="",$B329=""),"",IFERROR(VLOOKUP($B329,'Settings'!$D$4:$E$103,2,FALSE),"Driver ID not found"))</f>
        <v/>
      </c>
      <c r="D329" s="26" t="n"/>
      <c r="E329" s="28" t="n"/>
      <c r="F329" s="54" t="n"/>
      <c r="G329" s="28" t="n"/>
      <c r="H329" s="28" t="n"/>
      <c r="I329" s="28" t="n"/>
      <c r="J329" s="28" t="n"/>
      <c r="K329" s="28" t="n"/>
      <c r="L329" s="28" t="n"/>
      <c r="M329" s="28" t="n"/>
      <c r="N329" s="28" t="n"/>
      <c r="O329" s="30" t="n"/>
      <c r="P329" s="55">
        <f>IF(OR($A329="",$B329=""),"",IFERROR($E329/$F329,0))</f>
        <v/>
      </c>
      <c r="Q329" s="56">
        <f>IF(OR($A329="",$B329=""),"",IFERROR($H329/$G329,0))</f>
        <v/>
      </c>
      <c r="R329" s="56">
        <f>IF(OR($A329="",$B329=""),"",IFERROR($J329/$I329,0))</f>
        <v/>
      </c>
      <c r="S329" s="55">
        <f>IF(OR($A329="",$B329=""),"",IFERROR(($K329+$L329)/$E329*1000,0))</f>
        <v/>
      </c>
      <c r="T329" s="55">
        <f>IF(OR($A329="",$B329=""),"",MAX(0,MIN(100,100-($S329*'Settings'!$B$13)-($M329*'Settings'!$B$14))))</f>
        <v/>
      </c>
      <c r="U329" s="55">
        <f>IF(OR($A329="",$B329=""),"",MAX(0,MIN(100,IFERROR($Q329/'Settings'!$B$10*100,0))))</f>
        <v/>
      </c>
      <c r="V329" s="55">
        <f>IF(OR($A329="",$B329=""),"",MAX(0,MIN(100,IFERROR($P329/'Settings'!$B$11*100,0))))</f>
        <v/>
      </c>
      <c r="W329" s="55">
        <f>IF(OR($A329="",$B329=""),"",MAX(0,MIN(100,IFERROR($R329/'Settings'!$B$12*100,0))))</f>
        <v/>
      </c>
      <c r="X329" s="55">
        <f>IF(OR($A329="",$B329=""),"",MAX(0,MIN(100,100-($N329*'Settings'!$B$15))))</f>
        <v/>
      </c>
      <c r="Y329" s="55">
        <f>IF(OR($A329="",$B329=""),"",($T329*'Settings'!$B$4)+($U329*'Settings'!$B$5)+($V329*'Settings'!$B$6)+($W329*'Settings'!$B$7)+($X329*'Settings'!$B$8))</f>
        <v/>
      </c>
      <c r="Z329" s="19">
        <f>IF($Y329="","",IF($Y329&gt;='Settings'!$B$17,"Excellent",IF($Y329&gt;='Settings'!$B$18,"Good",IF($Y329&gt;='Settings'!$B$19,"Needs Improvement","Poor"))))</f>
        <v/>
      </c>
      <c r="AA329" s="57">
        <f>IF($Z329="","",IF($Z329="Excellent",'Settings'!$B$21,IF($Z329="Good",'Settings'!$B$22,0)))</f>
        <v/>
      </c>
      <c r="AB329" s="34">
        <f>IF(COUNTA($A329:$B329,$D329:$O329,$AC329:$AD329)=0,"",IF(OR($A329="",$B329=""),"Missing period/driver",IF($C329="Driver ID not found","Invalid driver ID",IF(COUNTIFS($A$5:$A$1000,$A329,$B$5:$B$1000,$B329)&gt;1,"Duplicate driver/period",IF(OR($E329&lt;=0,$F329&lt;=0,$G329&lt;=0,$I329&lt;=0),"Check required activity",IF($H329&gt;$G329,"On-time stops exceed total",IF($J329&gt;$I329,"Completed inspections exceed required",IF(OR($H329&lt;0,$J329&lt;0,$K329&lt;0,$L329&lt;0,$M329&lt;0,$N329&lt;0),"Negative count",IF($AC329="","Select review status",IF(AND($AC329="Coaching Scheduled",$AD329=""),"Add follow-up date","OK"))))))))))</f>
        <v/>
      </c>
      <c r="AC329" s="30" t="n"/>
      <c r="AD329" s="58" t="n"/>
    </row>
    <row r="330">
      <c r="A330" s="53" t="n"/>
      <c r="B330" s="26" t="n"/>
      <c r="C330" s="27">
        <f>IF(OR($A330="",$B330=""),"",IFERROR(VLOOKUP($B330,'Settings'!$D$4:$E$103,2,FALSE),"Driver ID not found"))</f>
        <v/>
      </c>
      <c r="D330" s="26" t="n"/>
      <c r="E330" s="28" t="n"/>
      <c r="F330" s="54" t="n"/>
      <c r="G330" s="28" t="n"/>
      <c r="H330" s="28" t="n"/>
      <c r="I330" s="28" t="n"/>
      <c r="J330" s="28" t="n"/>
      <c r="K330" s="28" t="n"/>
      <c r="L330" s="28" t="n"/>
      <c r="M330" s="28" t="n"/>
      <c r="N330" s="28" t="n"/>
      <c r="O330" s="30" t="n"/>
      <c r="P330" s="55">
        <f>IF(OR($A330="",$B330=""),"",IFERROR($E330/$F330,0))</f>
        <v/>
      </c>
      <c r="Q330" s="56">
        <f>IF(OR($A330="",$B330=""),"",IFERROR($H330/$G330,0))</f>
        <v/>
      </c>
      <c r="R330" s="56">
        <f>IF(OR($A330="",$B330=""),"",IFERROR($J330/$I330,0))</f>
        <v/>
      </c>
      <c r="S330" s="55">
        <f>IF(OR($A330="",$B330=""),"",IFERROR(($K330+$L330)/$E330*1000,0))</f>
        <v/>
      </c>
      <c r="T330" s="55">
        <f>IF(OR($A330="",$B330=""),"",MAX(0,MIN(100,100-($S330*'Settings'!$B$13)-($M330*'Settings'!$B$14))))</f>
        <v/>
      </c>
      <c r="U330" s="55">
        <f>IF(OR($A330="",$B330=""),"",MAX(0,MIN(100,IFERROR($Q330/'Settings'!$B$10*100,0))))</f>
        <v/>
      </c>
      <c r="V330" s="55">
        <f>IF(OR($A330="",$B330=""),"",MAX(0,MIN(100,IFERROR($P330/'Settings'!$B$11*100,0))))</f>
        <v/>
      </c>
      <c r="W330" s="55">
        <f>IF(OR($A330="",$B330=""),"",MAX(0,MIN(100,IFERROR($R330/'Settings'!$B$12*100,0))))</f>
        <v/>
      </c>
      <c r="X330" s="55">
        <f>IF(OR($A330="",$B330=""),"",MAX(0,MIN(100,100-($N330*'Settings'!$B$15))))</f>
        <v/>
      </c>
      <c r="Y330" s="55">
        <f>IF(OR($A330="",$B330=""),"",($T330*'Settings'!$B$4)+($U330*'Settings'!$B$5)+($V330*'Settings'!$B$6)+($W330*'Settings'!$B$7)+($X330*'Settings'!$B$8))</f>
        <v/>
      </c>
      <c r="Z330" s="19">
        <f>IF($Y330="","",IF($Y330&gt;='Settings'!$B$17,"Excellent",IF($Y330&gt;='Settings'!$B$18,"Good",IF($Y330&gt;='Settings'!$B$19,"Needs Improvement","Poor"))))</f>
        <v/>
      </c>
      <c r="AA330" s="57">
        <f>IF($Z330="","",IF($Z330="Excellent",'Settings'!$B$21,IF($Z330="Good",'Settings'!$B$22,0)))</f>
        <v/>
      </c>
      <c r="AB330" s="34">
        <f>IF(COUNTA($A330:$B330,$D330:$O330,$AC330:$AD330)=0,"",IF(OR($A330="",$B330=""),"Missing period/driver",IF($C330="Driver ID not found","Invalid driver ID",IF(COUNTIFS($A$5:$A$1000,$A330,$B$5:$B$1000,$B330)&gt;1,"Duplicate driver/period",IF(OR($E330&lt;=0,$F330&lt;=0,$G330&lt;=0,$I330&lt;=0),"Check required activity",IF($H330&gt;$G330,"On-time stops exceed total",IF($J330&gt;$I330,"Completed inspections exceed required",IF(OR($H330&lt;0,$J330&lt;0,$K330&lt;0,$L330&lt;0,$M330&lt;0,$N330&lt;0),"Negative count",IF($AC330="","Select review status",IF(AND($AC330="Coaching Scheduled",$AD330=""),"Add follow-up date","OK"))))))))))</f>
        <v/>
      </c>
      <c r="AC330" s="30" t="n"/>
      <c r="AD330" s="58" t="n"/>
    </row>
    <row r="331">
      <c r="A331" s="53" t="n"/>
      <c r="B331" s="26" t="n"/>
      <c r="C331" s="27">
        <f>IF(OR($A331="",$B331=""),"",IFERROR(VLOOKUP($B331,'Settings'!$D$4:$E$103,2,FALSE),"Driver ID not found"))</f>
        <v/>
      </c>
      <c r="D331" s="26" t="n"/>
      <c r="E331" s="28" t="n"/>
      <c r="F331" s="54" t="n"/>
      <c r="G331" s="28" t="n"/>
      <c r="H331" s="28" t="n"/>
      <c r="I331" s="28" t="n"/>
      <c r="J331" s="28" t="n"/>
      <c r="K331" s="28" t="n"/>
      <c r="L331" s="28" t="n"/>
      <c r="M331" s="28" t="n"/>
      <c r="N331" s="28" t="n"/>
      <c r="O331" s="30" t="n"/>
      <c r="P331" s="55">
        <f>IF(OR($A331="",$B331=""),"",IFERROR($E331/$F331,0))</f>
        <v/>
      </c>
      <c r="Q331" s="56">
        <f>IF(OR($A331="",$B331=""),"",IFERROR($H331/$G331,0))</f>
        <v/>
      </c>
      <c r="R331" s="56">
        <f>IF(OR($A331="",$B331=""),"",IFERROR($J331/$I331,0))</f>
        <v/>
      </c>
      <c r="S331" s="55">
        <f>IF(OR($A331="",$B331=""),"",IFERROR(($K331+$L331)/$E331*1000,0))</f>
        <v/>
      </c>
      <c r="T331" s="55">
        <f>IF(OR($A331="",$B331=""),"",MAX(0,MIN(100,100-($S331*'Settings'!$B$13)-($M331*'Settings'!$B$14))))</f>
        <v/>
      </c>
      <c r="U331" s="55">
        <f>IF(OR($A331="",$B331=""),"",MAX(0,MIN(100,IFERROR($Q331/'Settings'!$B$10*100,0))))</f>
        <v/>
      </c>
      <c r="V331" s="55">
        <f>IF(OR($A331="",$B331=""),"",MAX(0,MIN(100,IFERROR($P331/'Settings'!$B$11*100,0))))</f>
        <v/>
      </c>
      <c r="W331" s="55">
        <f>IF(OR($A331="",$B331=""),"",MAX(0,MIN(100,IFERROR($R331/'Settings'!$B$12*100,0))))</f>
        <v/>
      </c>
      <c r="X331" s="55">
        <f>IF(OR($A331="",$B331=""),"",MAX(0,MIN(100,100-($N331*'Settings'!$B$15))))</f>
        <v/>
      </c>
      <c r="Y331" s="55">
        <f>IF(OR($A331="",$B331=""),"",($T331*'Settings'!$B$4)+($U331*'Settings'!$B$5)+($V331*'Settings'!$B$6)+($W331*'Settings'!$B$7)+($X331*'Settings'!$B$8))</f>
        <v/>
      </c>
      <c r="Z331" s="19">
        <f>IF($Y331="","",IF($Y331&gt;='Settings'!$B$17,"Excellent",IF($Y331&gt;='Settings'!$B$18,"Good",IF($Y331&gt;='Settings'!$B$19,"Needs Improvement","Poor"))))</f>
        <v/>
      </c>
      <c r="AA331" s="57">
        <f>IF($Z331="","",IF($Z331="Excellent",'Settings'!$B$21,IF($Z331="Good",'Settings'!$B$22,0)))</f>
        <v/>
      </c>
      <c r="AB331" s="34">
        <f>IF(COUNTA($A331:$B331,$D331:$O331,$AC331:$AD331)=0,"",IF(OR($A331="",$B331=""),"Missing period/driver",IF($C331="Driver ID not found","Invalid driver ID",IF(COUNTIFS($A$5:$A$1000,$A331,$B$5:$B$1000,$B331)&gt;1,"Duplicate driver/period",IF(OR($E331&lt;=0,$F331&lt;=0,$G331&lt;=0,$I331&lt;=0),"Check required activity",IF($H331&gt;$G331,"On-time stops exceed total",IF($J331&gt;$I331,"Completed inspections exceed required",IF(OR($H331&lt;0,$J331&lt;0,$K331&lt;0,$L331&lt;0,$M331&lt;0,$N331&lt;0),"Negative count",IF($AC331="","Select review status",IF(AND($AC331="Coaching Scheduled",$AD331=""),"Add follow-up date","OK"))))))))))</f>
        <v/>
      </c>
      <c r="AC331" s="30" t="n"/>
      <c r="AD331" s="58" t="n"/>
    </row>
    <row r="332">
      <c r="A332" s="53" t="n"/>
      <c r="B332" s="26" t="n"/>
      <c r="C332" s="27">
        <f>IF(OR($A332="",$B332=""),"",IFERROR(VLOOKUP($B332,'Settings'!$D$4:$E$103,2,FALSE),"Driver ID not found"))</f>
        <v/>
      </c>
      <c r="D332" s="26" t="n"/>
      <c r="E332" s="28" t="n"/>
      <c r="F332" s="54" t="n"/>
      <c r="G332" s="28" t="n"/>
      <c r="H332" s="28" t="n"/>
      <c r="I332" s="28" t="n"/>
      <c r="J332" s="28" t="n"/>
      <c r="K332" s="28" t="n"/>
      <c r="L332" s="28" t="n"/>
      <c r="M332" s="28" t="n"/>
      <c r="N332" s="28" t="n"/>
      <c r="O332" s="30" t="n"/>
      <c r="P332" s="55">
        <f>IF(OR($A332="",$B332=""),"",IFERROR($E332/$F332,0))</f>
        <v/>
      </c>
      <c r="Q332" s="56">
        <f>IF(OR($A332="",$B332=""),"",IFERROR($H332/$G332,0))</f>
        <v/>
      </c>
      <c r="R332" s="56">
        <f>IF(OR($A332="",$B332=""),"",IFERROR($J332/$I332,0))</f>
        <v/>
      </c>
      <c r="S332" s="55">
        <f>IF(OR($A332="",$B332=""),"",IFERROR(($K332+$L332)/$E332*1000,0))</f>
        <v/>
      </c>
      <c r="T332" s="55">
        <f>IF(OR($A332="",$B332=""),"",MAX(0,MIN(100,100-($S332*'Settings'!$B$13)-($M332*'Settings'!$B$14))))</f>
        <v/>
      </c>
      <c r="U332" s="55">
        <f>IF(OR($A332="",$B332=""),"",MAX(0,MIN(100,IFERROR($Q332/'Settings'!$B$10*100,0))))</f>
        <v/>
      </c>
      <c r="V332" s="55">
        <f>IF(OR($A332="",$B332=""),"",MAX(0,MIN(100,IFERROR($P332/'Settings'!$B$11*100,0))))</f>
        <v/>
      </c>
      <c r="W332" s="55">
        <f>IF(OR($A332="",$B332=""),"",MAX(0,MIN(100,IFERROR($R332/'Settings'!$B$12*100,0))))</f>
        <v/>
      </c>
      <c r="X332" s="55">
        <f>IF(OR($A332="",$B332=""),"",MAX(0,MIN(100,100-($N332*'Settings'!$B$15))))</f>
        <v/>
      </c>
      <c r="Y332" s="55">
        <f>IF(OR($A332="",$B332=""),"",($T332*'Settings'!$B$4)+($U332*'Settings'!$B$5)+($V332*'Settings'!$B$6)+($W332*'Settings'!$B$7)+($X332*'Settings'!$B$8))</f>
        <v/>
      </c>
      <c r="Z332" s="19">
        <f>IF($Y332="","",IF($Y332&gt;='Settings'!$B$17,"Excellent",IF($Y332&gt;='Settings'!$B$18,"Good",IF($Y332&gt;='Settings'!$B$19,"Needs Improvement","Poor"))))</f>
        <v/>
      </c>
      <c r="AA332" s="57">
        <f>IF($Z332="","",IF($Z332="Excellent",'Settings'!$B$21,IF($Z332="Good",'Settings'!$B$22,0)))</f>
        <v/>
      </c>
      <c r="AB332" s="34">
        <f>IF(COUNTA($A332:$B332,$D332:$O332,$AC332:$AD332)=0,"",IF(OR($A332="",$B332=""),"Missing period/driver",IF($C332="Driver ID not found","Invalid driver ID",IF(COUNTIFS($A$5:$A$1000,$A332,$B$5:$B$1000,$B332)&gt;1,"Duplicate driver/period",IF(OR($E332&lt;=0,$F332&lt;=0,$G332&lt;=0,$I332&lt;=0),"Check required activity",IF($H332&gt;$G332,"On-time stops exceed total",IF($J332&gt;$I332,"Completed inspections exceed required",IF(OR($H332&lt;0,$J332&lt;0,$K332&lt;0,$L332&lt;0,$M332&lt;0,$N332&lt;0),"Negative count",IF($AC332="","Select review status",IF(AND($AC332="Coaching Scheduled",$AD332=""),"Add follow-up date","OK"))))))))))</f>
        <v/>
      </c>
      <c r="AC332" s="30" t="n"/>
      <c r="AD332" s="58" t="n"/>
    </row>
    <row r="333">
      <c r="A333" s="53" t="n"/>
      <c r="B333" s="26" t="n"/>
      <c r="C333" s="27">
        <f>IF(OR($A333="",$B333=""),"",IFERROR(VLOOKUP($B333,'Settings'!$D$4:$E$103,2,FALSE),"Driver ID not found"))</f>
        <v/>
      </c>
      <c r="D333" s="26" t="n"/>
      <c r="E333" s="28" t="n"/>
      <c r="F333" s="54" t="n"/>
      <c r="G333" s="28" t="n"/>
      <c r="H333" s="28" t="n"/>
      <c r="I333" s="28" t="n"/>
      <c r="J333" s="28" t="n"/>
      <c r="K333" s="28" t="n"/>
      <c r="L333" s="28" t="n"/>
      <c r="M333" s="28" t="n"/>
      <c r="N333" s="28" t="n"/>
      <c r="O333" s="30" t="n"/>
      <c r="P333" s="55">
        <f>IF(OR($A333="",$B333=""),"",IFERROR($E333/$F333,0))</f>
        <v/>
      </c>
      <c r="Q333" s="56">
        <f>IF(OR($A333="",$B333=""),"",IFERROR($H333/$G333,0))</f>
        <v/>
      </c>
      <c r="R333" s="56">
        <f>IF(OR($A333="",$B333=""),"",IFERROR($J333/$I333,0))</f>
        <v/>
      </c>
      <c r="S333" s="55">
        <f>IF(OR($A333="",$B333=""),"",IFERROR(($K333+$L333)/$E333*1000,0))</f>
        <v/>
      </c>
      <c r="T333" s="55">
        <f>IF(OR($A333="",$B333=""),"",MAX(0,MIN(100,100-($S333*'Settings'!$B$13)-($M333*'Settings'!$B$14))))</f>
        <v/>
      </c>
      <c r="U333" s="55">
        <f>IF(OR($A333="",$B333=""),"",MAX(0,MIN(100,IFERROR($Q333/'Settings'!$B$10*100,0))))</f>
        <v/>
      </c>
      <c r="V333" s="55">
        <f>IF(OR($A333="",$B333=""),"",MAX(0,MIN(100,IFERROR($P333/'Settings'!$B$11*100,0))))</f>
        <v/>
      </c>
      <c r="W333" s="55">
        <f>IF(OR($A333="",$B333=""),"",MAX(0,MIN(100,IFERROR($R333/'Settings'!$B$12*100,0))))</f>
        <v/>
      </c>
      <c r="X333" s="55">
        <f>IF(OR($A333="",$B333=""),"",MAX(0,MIN(100,100-($N333*'Settings'!$B$15))))</f>
        <v/>
      </c>
      <c r="Y333" s="55">
        <f>IF(OR($A333="",$B333=""),"",($T333*'Settings'!$B$4)+($U333*'Settings'!$B$5)+($V333*'Settings'!$B$6)+($W333*'Settings'!$B$7)+($X333*'Settings'!$B$8))</f>
        <v/>
      </c>
      <c r="Z333" s="19">
        <f>IF($Y333="","",IF($Y333&gt;='Settings'!$B$17,"Excellent",IF($Y333&gt;='Settings'!$B$18,"Good",IF($Y333&gt;='Settings'!$B$19,"Needs Improvement","Poor"))))</f>
        <v/>
      </c>
      <c r="AA333" s="57">
        <f>IF($Z333="","",IF($Z333="Excellent",'Settings'!$B$21,IF($Z333="Good",'Settings'!$B$22,0)))</f>
        <v/>
      </c>
      <c r="AB333" s="34">
        <f>IF(COUNTA($A333:$B333,$D333:$O333,$AC333:$AD333)=0,"",IF(OR($A333="",$B333=""),"Missing period/driver",IF($C333="Driver ID not found","Invalid driver ID",IF(COUNTIFS($A$5:$A$1000,$A333,$B$5:$B$1000,$B333)&gt;1,"Duplicate driver/period",IF(OR($E333&lt;=0,$F333&lt;=0,$G333&lt;=0,$I333&lt;=0),"Check required activity",IF($H333&gt;$G333,"On-time stops exceed total",IF($J333&gt;$I333,"Completed inspections exceed required",IF(OR($H333&lt;0,$J333&lt;0,$K333&lt;0,$L333&lt;0,$M333&lt;0,$N333&lt;0),"Negative count",IF($AC333="","Select review status",IF(AND($AC333="Coaching Scheduled",$AD333=""),"Add follow-up date","OK"))))))))))</f>
        <v/>
      </c>
      <c r="AC333" s="30" t="n"/>
      <c r="AD333" s="58" t="n"/>
    </row>
    <row r="334">
      <c r="A334" s="53" t="n"/>
      <c r="B334" s="26" t="n"/>
      <c r="C334" s="27">
        <f>IF(OR($A334="",$B334=""),"",IFERROR(VLOOKUP($B334,'Settings'!$D$4:$E$103,2,FALSE),"Driver ID not found"))</f>
        <v/>
      </c>
      <c r="D334" s="26" t="n"/>
      <c r="E334" s="28" t="n"/>
      <c r="F334" s="54" t="n"/>
      <c r="G334" s="28" t="n"/>
      <c r="H334" s="28" t="n"/>
      <c r="I334" s="28" t="n"/>
      <c r="J334" s="28" t="n"/>
      <c r="K334" s="28" t="n"/>
      <c r="L334" s="28" t="n"/>
      <c r="M334" s="28" t="n"/>
      <c r="N334" s="28" t="n"/>
      <c r="O334" s="30" t="n"/>
      <c r="P334" s="55">
        <f>IF(OR($A334="",$B334=""),"",IFERROR($E334/$F334,0))</f>
        <v/>
      </c>
      <c r="Q334" s="56">
        <f>IF(OR($A334="",$B334=""),"",IFERROR($H334/$G334,0))</f>
        <v/>
      </c>
      <c r="R334" s="56">
        <f>IF(OR($A334="",$B334=""),"",IFERROR($J334/$I334,0))</f>
        <v/>
      </c>
      <c r="S334" s="55">
        <f>IF(OR($A334="",$B334=""),"",IFERROR(($K334+$L334)/$E334*1000,0))</f>
        <v/>
      </c>
      <c r="T334" s="55">
        <f>IF(OR($A334="",$B334=""),"",MAX(0,MIN(100,100-($S334*'Settings'!$B$13)-($M334*'Settings'!$B$14))))</f>
        <v/>
      </c>
      <c r="U334" s="55">
        <f>IF(OR($A334="",$B334=""),"",MAX(0,MIN(100,IFERROR($Q334/'Settings'!$B$10*100,0))))</f>
        <v/>
      </c>
      <c r="V334" s="55">
        <f>IF(OR($A334="",$B334=""),"",MAX(0,MIN(100,IFERROR($P334/'Settings'!$B$11*100,0))))</f>
        <v/>
      </c>
      <c r="W334" s="55">
        <f>IF(OR($A334="",$B334=""),"",MAX(0,MIN(100,IFERROR($R334/'Settings'!$B$12*100,0))))</f>
        <v/>
      </c>
      <c r="X334" s="55">
        <f>IF(OR($A334="",$B334=""),"",MAX(0,MIN(100,100-($N334*'Settings'!$B$15))))</f>
        <v/>
      </c>
      <c r="Y334" s="55">
        <f>IF(OR($A334="",$B334=""),"",($T334*'Settings'!$B$4)+($U334*'Settings'!$B$5)+($V334*'Settings'!$B$6)+($W334*'Settings'!$B$7)+($X334*'Settings'!$B$8))</f>
        <v/>
      </c>
      <c r="Z334" s="19">
        <f>IF($Y334="","",IF($Y334&gt;='Settings'!$B$17,"Excellent",IF($Y334&gt;='Settings'!$B$18,"Good",IF($Y334&gt;='Settings'!$B$19,"Needs Improvement","Poor"))))</f>
        <v/>
      </c>
      <c r="AA334" s="57">
        <f>IF($Z334="","",IF($Z334="Excellent",'Settings'!$B$21,IF($Z334="Good",'Settings'!$B$22,0)))</f>
        <v/>
      </c>
      <c r="AB334" s="34">
        <f>IF(COUNTA($A334:$B334,$D334:$O334,$AC334:$AD334)=0,"",IF(OR($A334="",$B334=""),"Missing period/driver",IF($C334="Driver ID not found","Invalid driver ID",IF(COUNTIFS($A$5:$A$1000,$A334,$B$5:$B$1000,$B334)&gt;1,"Duplicate driver/period",IF(OR($E334&lt;=0,$F334&lt;=0,$G334&lt;=0,$I334&lt;=0),"Check required activity",IF($H334&gt;$G334,"On-time stops exceed total",IF($J334&gt;$I334,"Completed inspections exceed required",IF(OR($H334&lt;0,$J334&lt;0,$K334&lt;0,$L334&lt;0,$M334&lt;0,$N334&lt;0),"Negative count",IF($AC334="","Select review status",IF(AND($AC334="Coaching Scheduled",$AD334=""),"Add follow-up date","OK"))))))))))</f>
        <v/>
      </c>
      <c r="AC334" s="30" t="n"/>
      <c r="AD334" s="58" t="n"/>
    </row>
    <row r="335">
      <c r="A335" s="53" t="n"/>
      <c r="B335" s="26" t="n"/>
      <c r="C335" s="27">
        <f>IF(OR($A335="",$B335=""),"",IFERROR(VLOOKUP($B335,'Settings'!$D$4:$E$103,2,FALSE),"Driver ID not found"))</f>
        <v/>
      </c>
      <c r="D335" s="26" t="n"/>
      <c r="E335" s="28" t="n"/>
      <c r="F335" s="54" t="n"/>
      <c r="G335" s="28" t="n"/>
      <c r="H335" s="28" t="n"/>
      <c r="I335" s="28" t="n"/>
      <c r="J335" s="28" t="n"/>
      <c r="K335" s="28" t="n"/>
      <c r="L335" s="28" t="n"/>
      <c r="M335" s="28" t="n"/>
      <c r="N335" s="28" t="n"/>
      <c r="O335" s="30" t="n"/>
      <c r="P335" s="55">
        <f>IF(OR($A335="",$B335=""),"",IFERROR($E335/$F335,0))</f>
        <v/>
      </c>
      <c r="Q335" s="56">
        <f>IF(OR($A335="",$B335=""),"",IFERROR($H335/$G335,0))</f>
        <v/>
      </c>
      <c r="R335" s="56">
        <f>IF(OR($A335="",$B335=""),"",IFERROR($J335/$I335,0))</f>
        <v/>
      </c>
      <c r="S335" s="55">
        <f>IF(OR($A335="",$B335=""),"",IFERROR(($K335+$L335)/$E335*1000,0))</f>
        <v/>
      </c>
      <c r="T335" s="55">
        <f>IF(OR($A335="",$B335=""),"",MAX(0,MIN(100,100-($S335*'Settings'!$B$13)-($M335*'Settings'!$B$14))))</f>
        <v/>
      </c>
      <c r="U335" s="55">
        <f>IF(OR($A335="",$B335=""),"",MAX(0,MIN(100,IFERROR($Q335/'Settings'!$B$10*100,0))))</f>
        <v/>
      </c>
      <c r="V335" s="55">
        <f>IF(OR($A335="",$B335=""),"",MAX(0,MIN(100,IFERROR($P335/'Settings'!$B$11*100,0))))</f>
        <v/>
      </c>
      <c r="W335" s="55">
        <f>IF(OR($A335="",$B335=""),"",MAX(0,MIN(100,IFERROR($R335/'Settings'!$B$12*100,0))))</f>
        <v/>
      </c>
      <c r="X335" s="55">
        <f>IF(OR($A335="",$B335=""),"",MAX(0,MIN(100,100-($N335*'Settings'!$B$15))))</f>
        <v/>
      </c>
      <c r="Y335" s="55">
        <f>IF(OR($A335="",$B335=""),"",($T335*'Settings'!$B$4)+($U335*'Settings'!$B$5)+($V335*'Settings'!$B$6)+($W335*'Settings'!$B$7)+($X335*'Settings'!$B$8))</f>
        <v/>
      </c>
      <c r="Z335" s="19">
        <f>IF($Y335="","",IF($Y335&gt;='Settings'!$B$17,"Excellent",IF($Y335&gt;='Settings'!$B$18,"Good",IF($Y335&gt;='Settings'!$B$19,"Needs Improvement","Poor"))))</f>
        <v/>
      </c>
      <c r="AA335" s="57">
        <f>IF($Z335="","",IF($Z335="Excellent",'Settings'!$B$21,IF($Z335="Good",'Settings'!$B$22,0)))</f>
        <v/>
      </c>
      <c r="AB335" s="34">
        <f>IF(COUNTA($A335:$B335,$D335:$O335,$AC335:$AD335)=0,"",IF(OR($A335="",$B335=""),"Missing period/driver",IF($C335="Driver ID not found","Invalid driver ID",IF(COUNTIFS($A$5:$A$1000,$A335,$B$5:$B$1000,$B335)&gt;1,"Duplicate driver/period",IF(OR($E335&lt;=0,$F335&lt;=0,$G335&lt;=0,$I335&lt;=0),"Check required activity",IF($H335&gt;$G335,"On-time stops exceed total",IF($J335&gt;$I335,"Completed inspections exceed required",IF(OR($H335&lt;0,$J335&lt;0,$K335&lt;0,$L335&lt;0,$M335&lt;0,$N335&lt;0),"Negative count",IF($AC335="","Select review status",IF(AND($AC335="Coaching Scheduled",$AD335=""),"Add follow-up date","OK"))))))))))</f>
        <v/>
      </c>
      <c r="AC335" s="30" t="n"/>
      <c r="AD335" s="58" t="n"/>
    </row>
    <row r="336">
      <c r="A336" s="53" t="n"/>
      <c r="B336" s="26" t="n"/>
      <c r="C336" s="27">
        <f>IF(OR($A336="",$B336=""),"",IFERROR(VLOOKUP($B336,'Settings'!$D$4:$E$103,2,FALSE),"Driver ID not found"))</f>
        <v/>
      </c>
      <c r="D336" s="26" t="n"/>
      <c r="E336" s="28" t="n"/>
      <c r="F336" s="54" t="n"/>
      <c r="G336" s="28" t="n"/>
      <c r="H336" s="28" t="n"/>
      <c r="I336" s="28" t="n"/>
      <c r="J336" s="28" t="n"/>
      <c r="K336" s="28" t="n"/>
      <c r="L336" s="28" t="n"/>
      <c r="M336" s="28" t="n"/>
      <c r="N336" s="28" t="n"/>
      <c r="O336" s="30" t="n"/>
      <c r="P336" s="55">
        <f>IF(OR($A336="",$B336=""),"",IFERROR($E336/$F336,0))</f>
        <v/>
      </c>
      <c r="Q336" s="56">
        <f>IF(OR($A336="",$B336=""),"",IFERROR($H336/$G336,0))</f>
        <v/>
      </c>
      <c r="R336" s="56">
        <f>IF(OR($A336="",$B336=""),"",IFERROR($J336/$I336,0))</f>
        <v/>
      </c>
      <c r="S336" s="55">
        <f>IF(OR($A336="",$B336=""),"",IFERROR(($K336+$L336)/$E336*1000,0))</f>
        <v/>
      </c>
      <c r="T336" s="55">
        <f>IF(OR($A336="",$B336=""),"",MAX(0,MIN(100,100-($S336*'Settings'!$B$13)-($M336*'Settings'!$B$14))))</f>
        <v/>
      </c>
      <c r="U336" s="55">
        <f>IF(OR($A336="",$B336=""),"",MAX(0,MIN(100,IFERROR($Q336/'Settings'!$B$10*100,0))))</f>
        <v/>
      </c>
      <c r="V336" s="55">
        <f>IF(OR($A336="",$B336=""),"",MAX(0,MIN(100,IFERROR($P336/'Settings'!$B$11*100,0))))</f>
        <v/>
      </c>
      <c r="W336" s="55">
        <f>IF(OR($A336="",$B336=""),"",MAX(0,MIN(100,IFERROR($R336/'Settings'!$B$12*100,0))))</f>
        <v/>
      </c>
      <c r="X336" s="55">
        <f>IF(OR($A336="",$B336=""),"",MAX(0,MIN(100,100-($N336*'Settings'!$B$15))))</f>
        <v/>
      </c>
      <c r="Y336" s="55">
        <f>IF(OR($A336="",$B336=""),"",($T336*'Settings'!$B$4)+($U336*'Settings'!$B$5)+($V336*'Settings'!$B$6)+($W336*'Settings'!$B$7)+($X336*'Settings'!$B$8))</f>
        <v/>
      </c>
      <c r="Z336" s="19">
        <f>IF($Y336="","",IF($Y336&gt;='Settings'!$B$17,"Excellent",IF($Y336&gt;='Settings'!$B$18,"Good",IF($Y336&gt;='Settings'!$B$19,"Needs Improvement","Poor"))))</f>
        <v/>
      </c>
      <c r="AA336" s="57">
        <f>IF($Z336="","",IF($Z336="Excellent",'Settings'!$B$21,IF($Z336="Good",'Settings'!$B$22,0)))</f>
        <v/>
      </c>
      <c r="AB336" s="34">
        <f>IF(COUNTA($A336:$B336,$D336:$O336,$AC336:$AD336)=0,"",IF(OR($A336="",$B336=""),"Missing period/driver",IF($C336="Driver ID not found","Invalid driver ID",IF(COUNTIFS($A$5:$A$1000,$A336,$B$5:$B$1000,$B336)&gt;1,"Duplicate driver/period",IF(OR($E336&lt;=0,$F336&lt;=0,$G336&lt;=0,$I336&lt;=0),"Check required activity",IF($H336&gt;$G336,"On-time stops exceed total",IF($J336&gt;$I336,"Completed inspections exceed required",IF(OR($H336&lt;0,$J336&lt;0,$K336&lt;0,$L336&lt;0,$M336&lt;0,$N336&lt;0),"Negative count",IF($AC336="","Select review status",IF(AND($AC336="Coaching Scheduled",$AD336=""),"Add follow-up date","OK"))))))))))</f>
        <v/>
      </c>
      <c r="AC336" s="30" t="n"/>
      <c r="AD336" s="58" t="n"/>
    </row>
    <row r="337">
      <c r="A337" s="53" t="n"/>
      <c r="B337" s="26" t="n"/>
      <c r="C337" s="27">
        <f>IF(OR($A337="",$B337=""),"",IFERROR(VLOOKUP($B337,'Settings'!$D$4:$E$103,2,FALSE),"Driver ID not found"))</f>
        <v/>
      </c>
      <c r="D337" s="26" t="n"/>
      <c r="E337" s="28" t="n"/>
      <c r="F337" s="54" t="n"/>
      <c r="G337" s="28" t="n"/>
      <c r="H337" s="28" t="n"/>
      <c r="I337" s="28" t="n"/>
      <c r="J337" s="28" t="n"/>
      <c r="K337" s="28" t="n"/>
      <c r="L337" s="28" t="n"/>
      <c r="M337" s="28" t="n"/>
      <c r="N337" s="28" t="n"/>
      <c r="O337" s="30" t="n"/>
      <c r="P337" s="55">
        <f>IF(OR($A337="",$B337=""),"",IFERROR($E337/$F337,0))</f>
        <v/>
      </c>
      <c r="Q337" s="56">
        <f>IF(OR($A337="",$B337=""),"",IFERROR($H337/$G337,0))</f>
        <v/>
      </c>
      <c r="R337" s="56">
        <f>IF(OR($A337="",$B337=""),"",IFERROR($J337/$I337,0))</f>
        <v/>
      </c>
      <c r="S337" s="55">
        <f>IF(OR($A337="",$B337=""),"",IFERROR(($K337+$L337)/$E337*1000,0))</f>
        <v/>
      </c>
      <c r="T337" s="55">
        <f>IF(OR($A337="",$B337=""),"",MAX(0,MIN(100,100-($S337*'Settings'!$B$13)-($M337*'Settings'!$B$14))))</f>
        <v/>
      </c>
      <c r="U337" s="55">
        <f>IF(OR($A337="",$B337=""),"",MAX(0,MIN(100,IFERROR($Q337/'Settings'!$B$10*100,0))))</f>
        <v/>
      </c>
      <c r="V337" s="55">
        <f>IF(OR($A337="",$B337=""),"",MAX(0,MIN(100,IFERROR($P337/'Settings'!$B$11*100,0))))</f>
        <v/>
      </c>
      <c r="W337" s="55">
        <f>IF(OR($A337="",$B337=""),"",MAX(0,MIN(100,IFERROR($R337/'Settings'!$B$12*100,0))))</f>
        <v/>
      </c>
      <c r="X337" s="55">
        <f>IF(OR($A337="",$B337=""),"",MAX(0,MIN(100,100-($N337*'Settings'!$B$15))))</f>
        <v/>
      </c>
      <c r="Y337" s="55">
        <f>IF(OR($A337="",$B337=""),"",($T337*'Settings'!$B$4)+($U337*'Settings'!$B$5)+($V337*'Settings'!$B$6)+($W337*'Settings'!$B$7)+($X337*'Settings'!$B$8))</f>
        <v/>
      </c>
      <c r="Z337" s="19">
        <f>IF($Y337="","",IF($Y337&gt;='Settings'!$B$17,"Excellent",IF($Y337&gt;='Settings'!$B$18,"Good",IF($Y337&gt;='Settings'!$B$19,"Needs Improvement","Poor"))))</f>
        <v/>
      </c>
      <c r="AA337" s="57">
        <f>IF($Z337="","",IF($Z337="Excellent",'Settings'!$B$21,IF($Z337="Good",'Settings'!$B$22,0)))</f>
        <v/>
      </c>
      <c r="AB337" s="34">
        <f>IF(COUNTA($A337:$B337,$D337:$O337,$AC337:$AD337)=0,"",IF(OR($A337="",$B337=""),"Missing period/driver",IF($C337="Driver ID not found","Invalid driver ID",IF(COUNTIFS($A$5:$A$1000,$A337,$B$5:$B$1000,$B337)&gt;1,"Duplicate driver/period",IF(OR($E337&lt;=0,$F337&lt;=0,$G337&lt;=0,$I337&lt;=0),"Check required activity",IF($H337&gt;$G337,"On-time stops exceed total",IF($J337&gt;$I337,"Completed inspections exceed required",IF(OR($H337&lt;0,$J337&lt;0,$K337&lt;0,$L337&lt;0,$M337&lt;0,$N337&lt;0),"Negative count",IF($AC337="","Select review status",IF(AND($AC337="Coaching Scheduled",$AD337=""),"Add follow-up date","OK"))))))))))</f>
        <v/>
      </c>
      <c r="AC337" s="30" t="n"/>
      <c r="AD337" s="58" t="n"/>
    </row>
    <row r="338">
      <c r="A338" s="53" t="n"/>
      <c r="B338" s="26" t="n"/>
      <c r="C338" s="27">
        <f>IF(OR($A338="",$B338=""),"",IFERROR(VLOOKUP($B338,'Settings'!$D$4:$E$103,2,FALSE),"Driver ID not found"))</f>
        <v/>
      </c>
      <c r="D338" s="26" t="n"/>
      <c r="E338" s="28" t="n"/>
      <c r="F338" s="54" t="n"/>
      <c r="G338" s="28" t="n"/>
      <c r="H338" s="28" t="n"/>
      <c r="I338" s="28" t="n"/>
      <c r="J338" s="28" t="n"/>
      <c r="K338" s="28" t="n"/>
      <c r="L338" s="28" t="n"/>
      <c r="M338" s="28" t="n"/>
      <c r="N338" s="28" t="n"/>
      <c r="O338" s="30" t="n"/>
      <c r="P338" s="55">
        <f>IF(OR($A338="",$B338=""),"",IFERROR($E338/$F338,0))</f>
        <v/>
      </c>
      <c r="Q338" s="56">
        <f>IF(OR($A338="",$B338=""),"",IFERROR($H338/$G338,0))</f>
        <v/>
      </c>
      <c r="R338" s="56">
        <f>IF(OR($A338="",$B338=""),"",IFERROR($J338/$I338,0))</f>
        <v/>
      </c>
      <c r="S338" s="55">
        <f>IF(OR($A338="",$B338=""),"",IFERROR(($K338+$L338)/$E338*1000,0))</f>
        <v/>
      </c>
      <c r="T338" s="55">
        <f>IF(OR($A338="",$B338=""),"",MAX(0,MIN(100,100-($S338*'Settings'!$B$13)-($M338*'Settings'!$B$14))))</f>
        <v/>
      </c>
      <c r="U338" s="55">
        <f>IF(OR($A338="",$B338=""),"",MAX(0,MIN(100,IFERROR($Q338/'Settings'!$B$10*100,0))))</f>
        <v/>
      </c>
      <c r="V338" s="55">
        <f>IF(OR($A338="",$B338=""),"",MAX(0,MIN(100,IFERROR($P338/'Settings'!$B$11*100,0))))</f>
        <v/>
      </c>
      <c r="W338" s="55">
        <f>IF(OR($A338="",$B338=""),"",MAX(0,MIN(100,IFERROR($R338/'Settings'!$B$12*100,0))))</f>
        <v/>
      </c>
      <c r="X338" s="55">
        <f>IF(OR($A338="",$B338=""),"",MAX(0,MIN(100,100-($N338*'Settings'!$B$15))))</f>
        <v/>
      </c>
      <c r="Y338" s="55">
        <f>IF(OR($A338="",$B338=""),"",($T338*'Settings'!$B$4)+($U338*'Settings'!$B$5)+($V338*'Settings'!$B$6)+($W338*'Settings'!$B$7)+($X338*'Settings'!$B$8))</f>
        <v/>
      </c>
      <c r="Z338" s="19">
        <f>IF($Y338="","",IF($Y338&gt;='Settings'!$B$17,"Excellent",IF($Y338&gt;='Settings'!$B$18,"Good",IF($Y338&gt;='Settings'!$B$19,"Needs Improvement","Poor"))))</f>
        <v/>
      </c>
      <c r="AA338" s="57">
        <f>IF($Z338="","",IF($Z338="Excellent",'Settings'!$B$21,IF($Z338="Good",'Settings'!$B$22,0)))</f>
        <v/>
      </c>
      <c r="AB338" s="34">
        <f>IF(COUNTA($A338:$B338,$D338:$O338,$AC338:$AD338)=0,"",IF(OR($A338="",$B338=""),"Missing period/driver",IF($C338="Driver ID not found","Invalid driver ID",IF(COUNTIFS($A$5:$A$1000,$A338,$B$5:$B$1000,$B338)&gt;1,"Duplicate driver/period",IF(OR($E338&lt;=0,$F338&lt;=0,$G338&lt;=0,$I338&lt;=0),"Check required activity",IF($H338&gt;$G338,"On-time stops exceed total",IF($J338&gt;$I338,"Completed inspections exceed required",IF(OR($H338&lt;0,$J338&lt;0,$K338&lt;0,$L338&lt;0,$M338&lt;0,$N338&lt;0),"Negative count",IF($AC338="","Select review status",IF(AND($AC338="Coaching Scheduled",$AD338=""),"Add follow-up date","OK"))))))))))</f>
        <v/>
      </c>
      <c r="AC338" s="30" t="n"/>
      <c r="AD338" s="58" t="n"/>
    </row>
    <row r="339">
      <c r="A339" s="53" t="n"/>
      <c r="B339" s="26" t="n"/>
      <c r="C339" s="27">
        <f>IF(OR($A339="",$B339=""),"",IFERROR(VLOOKUP($B339,'Settings'!$D$4:$E$103,2,FALSE),"Driver ID not found"))</f>
        <v/>
      </c>
      <c r="D339" s="26" t="n"/>
      <c r="E339" s="28" t="n"/>
      <c r="F339" s="54" t="n"/>
      <c r="G339" s="28" t="n"/>
      <c r="H339" s="28" t="n"/>
      <c r="I339" s="28" t="n"/>
      <c r="J339" s="28" t="n"/>
      <c r="K339" s="28" t="n"/>
      <c r="L339" s="28" t="n"/>
      <c r="M339" s="28" t="n"/>
      <c r="N339" s="28" t="n"/>
      <c r="O339" s="30" t="n"/>
      <c r="P339" s="55">
        <f>IF(OR($A339="",$B339=""),"",IFERROR($E339/$F339,0))</f>
        <v/>
      </c>
      <c r="Q339" s="56">
        <f>IF(OR($A339="",$B339=""),"",IFERROR($H339/$G339,0))</f>
        <v/>
      </c>
      <c r="R339" s="56">
        <f>IF(OR($A339="",$B339=""),"",IFERROR($J339/$I339,0))</f>
        <v/>
      </c>
      <c r="S339" s="55">
        <f>IF(OR($A339="",$B339=""),"",IFERROR(($K339+$L339)/$E339*1000,0))</f>
        <v/>
      </c>
      <c r="T339" s="55">
        <f>IF(OR($A339="",$B339=""),"",MAX(0,MIN(100,100-($S339*'Settings'!$B$13)-($M339*'Settings'!$B$14))))</f>
        <v/>
      </c>
      <c r="U339" s="55">
        <f>IF(OR($A339="",$B339=""),"",MAX(0,MIN(100,IFERROR($Q339/'Settings'!$B$10*100,0))))</f>
        <v/>
      </c>
      <c r="V339" s="55">
        <f>IF(OR($A339="",$B339=""),"",MAX(0,MIN(100,IFERROR($P339/'Settings'!$B$11*100,0))))</f>
        <v/>
      </c>
      <c r="W339" s="55">
        <f>IF(OR($A339="",$B339=""),"",MAX(0,MIN(100,IFERROR($R339/'Settings'!$B$12*100,0))))</f>
        <v/>
      </c>
      <c r="X339" s="55">
        <f>IF(OR($A339="",$B339=""),"",MAX(0,MIN(100,100-($N339*'Settings'!$B$15))))</f>
        <v/>
      </c>
      <c r="Y339" s="55">
        <f>IF(OR($A339="",$B339=""),"",($T339*'Settings'!$B$4)+($U339*'Settings'!$B$5)+($V339*'Settings'!$B$6)+($W339*'Settings'!$B$7)+($X339*'Settings'!$B$8))</f>
        <v/>
      </c>
      <c r="Z339" s="19">
        <f>IF($Y339="","",IF($Y339&gt;='Settings'!$B$17,"Excellent",IF($Y339&gt;='Settings'!$B$18,"Good",IF($Y339&gt;='Settings'!$B$19,"Needs Improvement","Poor"))))</f>
        <v/>
      </c>
      <c r="AA339" s="57">
        <f>IF($Z339="","",IF($Z339="Excellent",'Settings'!$B$21,IF($Z339="Good",'Settings'!$B$22,0)))</f>
        <v/>
      </c>
      <c r="AB339" s="34">
        <f>IF(COUNTA($A339:$B339,$D339:$O339,$AC339:$AD339)=0,"",IF(OR($A339="",$B339=""),"Missing period/driver",IF($C339="Driver ID not found","Invalid driver ID",IF(COUNTIFS($A$5:$A$1000,$A339,$B$5:$B$1000,$B339)&gt;1,"Duplicate driver/period",IF(OR($E339&lt;=0,$F339&lt;=0,$G339&lt;=0,$I339&lt;=0),"Check required activity",IF($H339&gt;$G339,"On-time stops exceed total",IF($J339&gt;$I339,"Completed inspections exceed required",IF(OR($H339&lt;0,$J339&lt;0,$K339&lt;0,$L339&lt;0,$M339&lt;0,$N339&lt;0),"Negative count",IF($AC339="","Select review status",IF(AND($AC339="Coaching Scheduled",$AD339=""),"Add follow-up date","OK"))))))))))</f>
        <v/>
      </c>
      <c r="AC339" s="30" t="n"/>
      <c r="AD339" s="58" t="n"/>
    </row>
    <row r="340">
      <c r="A340" s="53" t="n"/>
      <c r="B340" s="26" t="n"/>
      <c r="C340" s="27">
        <f>IF(OR($A340="",$B340=""),"",IFERROR(VLOOKUP($B340,'Settings'!$D$4:$E$103,2,FALSE),"Driver ID not found"))</f>
        <v/>
      </c>
      <c r="D340" s="26" t="n"/>
      <c r="E340" s="28" t="n"/>
      <c r="F340" s="54" t="n"/>
      <c r="G340" s="28" t="n"/>
      <c r="H340" s="28" t="n"/>
      <c r="I340" s="28" t="n"/>
      <c r="J340" s="28" t="n"/>
      <c r="K340" s="28" t="n"/>
      <c r="L340" s="28" t="n"/>
      <c r="M340" s="28" t="n"/>
      <c r="N340" s="28" t="n"/>
      <c r="O340" s="30" t="n"/>
      <c r="P340" s="55">
        <f>IF(OR($A340="",$B340=""),"",IFERROR($E340/$F340,0))</f>
        <v/>
      </c>
      <c r="Q340" s="56">
        <f>IF(OR($A340="",$B340=""),"",IFERROR($H340/$G340,0))</f>
        <v/>
      </c>
      <c r="R340" s="56">
        <f>IF(OR($A340="",$B340=""),"",IFERROR($J340/$I340,0))</f>
        <v/>
      </c>
      <c r="S340" s="55">
        <f>IF(OR($A340="",$B340=""),"",IFERROR(($K340+$L340)/$E340*1000,0))</f>
        <v/>
      </c>
      <c r="T340" s="55">
        <f>IF(OR($A340="",$B340=""),"",MAX(0,MIN(100,100-($S340*'Settings'!$B$13)-($M340*'Settings'!$B$14))))</f>
        <v/>
      </c>
      <c r="U340" s="55">
        <f>IF(OR($A340="",$B340=""),"",MAX(0,MIN(100,IFERROR($Q340/'Settings'!$B$10*100,0))))</f>
        <v/>
      </c>
      <c r="V340" s="55">
        <f>IF(OR($A340="",$B340=""),"",MAX(0,MIN(100,IFERROR($P340/'Settings'!$B$11*100,0))))</f>
        <v/>
      </c>
      <c r="W340" s="55">
        <f>IF(OR($A340="",$B340=""),"",MAX(0,MIN(100,IFERROR($R340/'Settings'!$B$12*100,0))))</f>
        <v/>
      </c>
      <c r="X340" s="55">
        <f>IF(OR($A340="",$B340=""),"",MAX(0,MIN(100,100-($N340*'Settings'!$B$15))))</f>
        <v/>
      </c>
      <c r="Y340" s="55">
        <f>IF(OR($A340="",$B340=""),"",($T340*'Settings'!$B$4)+($U340*'Settings'!$B$5)+($V340*'Settings'!$B$6)+($W340*'Settings'!$B$7)+($X340*'Settings'!$B$8))</f>
        <v/>
      </c>
      <c r="Z340" s="19">
        <f>IF($Y340="","",IF($Y340&gt;='Settings'!$B$17,"Excellent",IF($Y340&gt;='Settings'!$B$18,"Good",IF($Y340&gt;='Settings'!$B$19,"Needs Improvement","Poor"))))</f>
        <v/>
      </c>
      <c r="AA340" s="57">
        <f>IF($Z340="","",IF($Z340="Excellent",'Settings'!$B$21,IF($Z340="Good",'Settings'!$B$22,0)))</f>
        <v/>
      </c>
      <c r="AB340" s="34">
        <f>IF(COUNTA($A340:$B340,$D340:$O340,$AC340:$AD340)=0,"",IF(OR($A340="",$B340=""),"Missing period/driver",IF($C340="Driver ID not found","Invalid driver ID",IF(COUNTIFS($A$5:$A$1000,$A340,$B$5:$B$1000,$B340)&gt;1,"Duplicate driver/period",IF(OR($E340&lt;=0,$F340&lt;=0,$G340&lt;=0,$I340&lt;=0),"Check required activity",IF($H340&gt;$G340,"On-time stops exceed total",IF($J340&gt;$I340,"Completed inspections exceed required",IF(OR($H340&lt;0,$J340&lt;0,$K340&lt;0,$L340&lt;0,$M340&lt;0,$N340&lt;0),"Negative count",IF($AC340="","Select review status",IF(AND($AC340="Coaching Scheduled",$AD340=""),"Add follow-up date","OK"))))))))))</f>
        <v/>
      </c>
      <c r="AC340" s="30" t="n"/>
      <c r="AD340" s="58" t="n"/>
    </row>
    <row r="341">
      <c r="A341" s="53" t="n"/>
      <c r="B341" s="26" t="n"/>
      <c r="C341" s="27">
        <f>IF(OR($A341="",$B341=""),"",IFERROR(VLOOKUP($B341,'Settings'!$D$4:$E$103,2,FALSE),"Driver ID not found"))</f>
        <v/>
      </c>
      <c r="D341" s="26" t="n"/>
      <c r="E341" s="28" t="n"/>
      <c r="F341" s="54" t="n"/>
      <c r="G341" s="28" t="n"/>
      <c r="H341" s="28" t="n"/>
      <c r="I341" s="28" t="n"/>
      <c r="J341" s="28" t="n"/>
      <c r="K341" s="28" t="n"/>
      <c r="L341" s="28" t="n"/>
      <c r="M341" s="28" t="n"/>
      <c r="N341" s="28" t="n"/>
      <c r="O341" s="30" t="n"/>
      <c r="P341" s="55">
        <f>IF(OR($A341="",$B341=""),"",IFERROR($E341/$F341,0))</f>
        <v/>
      </c>
      <c r="Q341" s="56">
        <f>IF(OR($A341="",$B341=""),"",IFERROR($H341/$G341,0))</f>
        <v/>
      </c>
      <c r="R341" s="56">
        <f>IF(OR($A341="",$B341=""),"",IFERROR($J341/$I341,0))</f>
        <v/>
      </c>
      <c r="S341" s="55">
        <f>IF(OR($A341="",$B341=""),"",IFERROR(($K341+$L341)/$E341*1000,0))</f>
        <v/>
      </c>
      <c r="T341" s="55">
        <f>IF(OR($A341="",$B341=""),"",MAX(0,MIN(100,100-($S341*'Settings'!$B$13)-($M341*'Settings'!$B$14))))</f>
        <v/>
      </c>
      <c r="U341" s="55">
        <f>IF(OR($A341="",$B341=""),"",MAX(0,MIN(100,IFERROR($Q341/'Settings'!$B$10*100,0))))</f>
        <v/>
      </c>
      <c r="V341" s="55">
        <f>IF(OR($A341="",$B341=""),"",MAX(0,MIN(100,IFERROR($P341/'Settings'!$B$11*100,0))))</f>
        <v/>
      </c>
      <c r="W341" s="55">
        <f>IF(OR($A341="",$B341=""),"",MAX(0,MIN(100,IFERROR($R341/'Settings'!$B$12*100,0))))</f>
        <v/>
      </c>
      <c r="X341" s="55">
        <f>IF(OR($A341="",$B341=""),"",MAX(0,MIN(100,100-($N341*'Settings'!$B$15))))</f>
        <v/>
      </c>
      <c r="Y341" s="55">
        <f>IF(OR($A341="",$B341=""),"",($T341*'Settings'!$B$4)+($U341*'Settings'!$B$5)+($V341*'Settings'!$B$6)+($W341*'Settings'!$B$7)+($X341*'Settings'!$B$8))</f>
        <v/>
      </c>
      <c r="Z341" s="19">
        <f>IF($Y341="","",IF($Y341&gt;='Settings'!$B$17,"Excellent",IF($Y341&gt;='Settings'!$B$18,"Good",IF($Y341&gt;='Settings'!$B$19,"Needs Improvement","Poor"))))</f>
        <v/>
      </c>
      <c r="AA341" s="57">
        <f>IF($Z341="","",IF($Z341="Excellent",'Settings'!$B$21,IF($Z341="Good",'Settings'!$B$22,0)))</f>
        <v/>
      </c>
      <c r="AB341" s="34">
        <f>IF(COUNTA($A341:$B341,$D341:$O341,$AC341:$AD341)=0,"",IF(OR($A341="",$B341=""),"Missing period/driver",IF($C341="Driver ID not found","Invalid driver ID",IF(COUNTIFS($A$5:$A$1000,$A341,$B$5:$B$1000,$B341)&gt;1,"Duplicate driver/period",IF(OR($E341&lt;=0,$F341&lt;=0,$G341&lt;=0,$I341&lt;=0),"Check required activity",IF($H341&gt;$G341,"On-time stops exceed total",IF($J341&gt;$I341,"Completed inspections exceed required",IF(OR($H341&lt;0,$J341&lt;0,$K341&lt;0,$L341&lt;0,$M341&lt;0,$N341&lt;0),"Negative count",IF($AC341="","Select review status",IF(AND($AC341="Coaching Scheduled",$AD341=""),"Add follow-up date","OK"))))))))))</f>
        <v/>
      </c>
      <c r="AC341" s="30" t="n"/>
      <c r="AD341" s="58" t="n"/>
    </row>
    <row r="342">
      <c r="A342" s="53" t="n"/>
      <c r="B342" s="26" t="n"/>
      <c r="C342" s="27">
        <f>IF(OR($A342="",$B342=""),"",IFERROR(VLOOKUP($B342,'Settings'!$D$4:$E$103,2,FALSE),"Driver ID not found"))</f>
        <v/>
      </c>
      <c r="D342" s="26" t="n"/>
      <c r="E342" s="28" t="n"/>
      <c r="F342" s="54" t="n"/>
      <c r="G342" s="28" t="n"/>
      <c r="H342" s="28" t="n"/>
      <c r="I342" s="28" t="n"/>
      <c r="J342" s="28" t="n"/>
      <c r="K342" s="28" t="n"/>
      <c r="L342" s="28" t="n"/>
      <c r="M342" s="28" t="n"/>
      <c r="N342" s="28" t="n"/>
      <c r="O342" s="30" t="n"/>
      <c r="P342" s="55">
        <f>IF(OR($A342="",$B342=""),"",IFERROR($E342/$F342,0))</f>
        <v/>
      </c>
      <c r="Q342" s="56">
        <f>IF(OR($A342="",$B342=""),"",IFERROR($H342/$G342,0))</f>
        <v/>
      </c>
      <c r="R342" s="56">
        <f>IF(OR($A342="",$B342=""),"",IFERROR($J342/$I342,0))</f>
        <v/>
      </c>
      <c r="S342" s="55">
        <f>IF(OR($A342="",$B342=""),"",IFERROR(($K342+$L342)/$E342*1000,0))</f>
        <v/>
      </c>
      <c r="T342" s="55">
        <f>IF(OR($A342="",$B342=""),"",MAX(0,MIN(100,100-($S342*'Settings'!$B$13)-($M342*'Settings'!$B$14))))</f>
        <v/>
      </c>
      <c r="U342" s="55">
        <f>IF(OR($A342="",$B342=""),"",MAX(0,MIN(100,IFERROR($Q342/'Settings'!$B$10*100,0))))</f>
        <v/>
      </c>
      <c r="V342" s="55">
        <f>IF(OR($A342="",$B342=""),"",MAX(0,MIN(100,IFERROR($P342/'Settings'!$B$11*100,0))))</f>
        <v/>
      </c>
      <c r="W342" s="55">
        <f>IF(OR($A342="",$B342=""),"",MAX(0,MIN(100,IFERROR($R342/'Settings'!$B$12*100,0))))</f>
        <v/>
      </c>
      <c r="X342" s="55">
        <f>IF(OR($A342="",$B342=""),"",MAX(0,MIN(100,100-($N342*'Settings'!$B$15))))</f>
        <v/>
      </c>
      <c r="Y342" s="55">
        <f>IF(OR($A342="",$B342=""),"",($T342*'Settings'!$B$4)+($U342*'Settings'!$B$5)+($V342*'Settings'!$B$6)+($W342*'Settings'!$B$7)+($X342*'Settings'!$B$8))</f>
        <v/>
      </c>
      <c r="Z342" s="19">
        <f>IF($Y342="","",IF($Y342&gt;='Settings'!$B$17,"Excellent",IF($Y342&gt;='Settings'!$B$18,"Good",IF($Y342&gt;='Settings'!$B$19,"Needs Improvement","Poor"))))</f>
        <v/>
      </c>
      <c r="AA342" s="57">
        <f>IF($Z342="","",IF($Z342="Excellent",'Settings'!$B$21,IF($Z342="Good",'Settings'!$B$22,0)))</f>
        <v/>
      </c>
      <c r="AB342" s="34">
        <f>IF(COUNTA($A342:$B342,$D342:$O342,$AC342:$AD342)=0,"",IF(OR($A342="",$B342=""),"Missing period/driver",IF($C342="Driver ID not found","Invalid driver ID",IF(COUNTIFS($A$5:$A$1000,$A342,$B$5:$B$1000,$B342)&gt;1,"Duplicate driver/period",IF(OR($E342&lt;=0,$F342&lt;=0,$G342&lt;=0,$I342&lt;=0),"Check required activity",IF($H342&gt;$G342,"On-time stops exceed total",IF($J342&gt;$I342,"Completed inspections exceed required",IF(OR($H342&lt;0,$J342&lt;0,$K342&lt;0,$L342&lt;0,$M342&lt;0,$N342&lt;0),"Negative count",IF($AC342="","Select review status",IF(AND($AC342="Coaching Scheduled",$AD342=""),"Add follow-up date","OK"))))))))))</f>
        <v/>
      </c>
      <c r="AC342" s="30" t="n"/>
      <c r="AD342" s="58" t="n"/>
    </row>
    <row r="343">
      <c r="A343" s="53" t="n"/>
      <c r="B343" s="26" t="n"/>
      <c r="C343" s="27">
        <f>IF(OR($A343="",$B343=""),"",IFERROR(VLOOKUP($B343,'Settings'!$D$4:$E$103,2,FALSE),"Driver ID not found"))</f>
        <v/>
      </c>
      <c r="D343" s="26" t="n"/>
      <c r="E343" s="28" t="n"/>
      <c r="F343" s="54" t="n"/>
      <c r="G343" s="28" t="n"/>
      <c r="H343" s="28" t="n"/>
      <c r="I343" s="28" t="n"/>
      <c r="J343" s="28" t="n"/>
      <c r="K343" s="28" t="n"/>
      <c r="L343" s="28" t="n"/>
      <c r="M343" s="28" t="n"/>
      <c r="N343" s="28" t="n"/>
      <c r="O343" s="30" t="n"/>
      <c r="P343" s="55">
        <f>IF(OR($A343="",$B343=""),"",IFERROR($E343/$F343,0))</f>
        <v/>
      </c>
      <c r="Q343" s="56">
        <f>IF(OR($A343="",$B343=""),"",IFERROR($H343/$G343,0))</f>
        <v/>
      </c>
      <c r="R343" s="56">
        <f>IF(OR($A343="",$B343=""),"",IFERROR($J343/$I343,0))</f>
        <v/>
      </c>
      <c r="S343" s="55">
        <f>IF(OR($A343="",$B343=""),"",IFERROR(($K343+$L343)/$E343*1000,0))</f>
        <v/>
      </c>
      <c r="T343" s="55">
        <f>IF(OR($A343="",$B343=""),"",MAX(0,MIN(100,100-($S343*'Settings'!$B$13)-($M343*'Settings'!$B$14))))</f>
        <v/>
      </c>
      <c r="U343" s="55">
        <f>IF(OR($A343="",$B343=""),"",MAX(0,MIN(100,IFERROR($Q343/'Settings'!$B$10*100,0))))</f>
        <v/>
      </c>
      <c r="V343" s="55">
        <f>IF(OR($A343="",$B343=""),"",MAX(0,MIN(100,IFERROR($P343/'Settings'!$B$11*100,0))))</f>
        <v/>
      </c>
      <c r="W343" s="55">
        <f>IF(OR($A343="",$B343=""),"",MAX(0,MIN(100,IFERROR($R343/'Settings'!$B$12*100,0))))</f>
        <v/>
      </c>
      <c r="X343" s="55">
        <f>IF(OR($A343="",$B343=""),"",MAX(0,MIN(100,100-($N343*'Settings'!$B$15))))</f>
        <v/>
      </c>
      <c r="Y343" s="55">
        <f>IF(OR($A343="",$B343=""),"",($T343*'Settings'!$B$4)+($U343*'Settings'!$B$5)+($V343*'Settings'!$B$6)+($W343*'Settings'!$B$7)+($X343*'Settings'!$B$8))</f>
        <v/>
      </c>
      <c r="Z343" s="19">
        <f>IF($Y343="","",IF($Y343&gt;='Settings'!$B$17,"Excellent",IF($Y343&gt;='Settings'!$B$18,"Good",IF($Y343&gt;='Settings'!$B$19,"Needs Improvement","Poor"))))</f>
        <v/>
      </c>
      <c r="AA343" s="57">
        <f>IF($Z343="","",IF($Z343="Excellent",'Settings'!$B$21,IF($Z343="Good",'Settings'!$B$22,0)))</f>
        <v/>
      </c>
      <c r="AB343" s="34">
        <f>IF(COUNTA($A343:$B343,$D343:$O343,$AC343:$AD343)=0,"",IF(OR($A343="",$B343=""),"Missing period/driver",IF($C343="Driver ID not found","Invalid driver ID",IF(COUNTIFS($A$5:$A$1000,$A343,$B$5:$B$1000,$B343)&gt;1,"Duplicate driver/period",IF(OR($E343&lt;=0,$F343&lt;=0,$G343&lt;=0,$I343&lt;=0),"Check required activity",IF($H343&gt;$G343,"On-time stops exceed total",IF($J343&gt;$I343,"Completed inspections exceed required",IF(OR($H343&lt;0,$J343&lt;0,$K343&lt;0,$L343&lt;0,$M343&lt;0,$N343&lt;0),"Negative count",IF($AC343="","Select review status",IF(AND($AC343="Coaching Scheduled",$AD343=""),"Add follow-up date","OK"))))))))))</f>
        <v/>
      </c>
      <c r="AC343" s="30" t="n"/>
      <c r="AD343" s="58" t="n"/>
    </row>
    <row r="344">
      <c r="A344" s="53" t="n"/>
      <c r="B344" s="26" t="n"/>
      <c r="C344" s="27">
        <f>IF(OR($A344="",$B344=""),"",IFERROR(VLOOKUP($B344,'Settings'!$D$4:$E$103,2,FALSE),"Driver ID not found"))</f>
        <v/>
      </c>
      <c r="D344" s="26" t="n"/>
      <c r="E344" s="28" t="n"/>
      <c r="F344" s="54" t="n"/>
      <c r="G344" s="28" t="n"/>
      <c r="H344" s="28" t="n"/>
      <c r="I344" s="28" t="n"/>
      <c r="J344" s="28" t="n"/>
      <c r="K344" s="28" t="n"/>
      <c r="L344" s="28" t="n"/>
      <c r="M344" s="28" t="n"/>
      <c r="N344" s="28" t="n"/>
      <c r="O344" s="30" t="n"/>
      <c r="P344" s="55">
        <f>IF(OR($A344="",$B344=""),"",IFERROR($E344/$F344,0))</f>
        <v/>
      </c>
      <c r="Q344" s="56">
        <f>IF(OR($A344="",$B344=""),"",IFERROR($H344/$G344,0))</f>
        <v/>
      </c>
      <c r="R344" s="56">
        <f>IF(OR($A344="",$B344=""),"",IFERROR($J344/$I344,0))</f>
        <v/>
      </c>
      <c r="S344" s="55">
        <f>IF(OR($A344="",$B344=""),"",IFERROR(($K344+$L344)/$E344*1000,0))</f>
        <v/>
      </c>
      <c r="T344" s="55">
        <f>IF(OR($A344="",$B344=""),"",MAX(0,MIN(100,100-($S344*'Settings'!$B$13)-($M344*'Settings'!$B$14))))</f>
        <v/>
      </c>
      <c r="U344" s="55">
        <f>IF(OR($A344="",$B344=""),"",MAX(0,MIN(100,IFERROR($Q344/'Settings'!$B$10*100,0))))</f>
        <v/>
      </c>
      <c r="V344" s="55">
        <f>IF(OR($A344="",$B344=""),"",MAX(0,MIN(100,IFERROR($P344/'Settings'!$B$11*100,0))))</f>
        <v/>
      </c>
      <c r="W344" s="55">
        <f>IF(OR($A344="",$B344=""),"",MAX(0,MIN(100,IFERROR($R344/'Settings'!$B$12*100,0))))</f>
        <v/>
      </c>
      <c r="X344" s="55">
        <f>IF(OR($A344="",$B344=""),"",MAX(0,MIN(100,100-($N344*'Settings'!$B$15))))</f>
        <v/>
      </c>
      <c r="Y344" s="55">
        <f>IF(OR($A344="",$B344=""),"",($T344*'Settings'!$B$4)+($U344*'Settings'!$B$5)+($V344*'Settings'!$B$6)+($W344*'Settings'!$B$7)+($X344*'Settings'!$B$8))</f>
        <v/>
      </c>
      <c r="Z344" s="19">
        <f>IF($Y344="","",IF($Y344&gt;='Settings'!$B$17,"Excellent",IF($Y344&gt;='Settings'!$B$18,"Good",IF($Y344&gt;='Settings'!$B$19,"Needs Improvement","Poor"))))</f>
        <v/>
      </c>
      <c r="AA344" s="57">
        <f>IF($Z344="","",IF($Z344="Excellent",'Settings'!$B$21,IF($Z344="Good",'Settings'!$B$22,0)))</f>
        <v/>
      </c>
      <c r="AB344" s="34">
        <f>IF(COUNTA($A344:$B344,$D344:$O344,$AC344:$AD344)=0,"",IF(OR($A344="",$B344=""),"Missing period/driver",IF($C344="Driver ID not found","Invalid driver ID",IF(COUNTIFS($A$5:$A$1000,$A344,$B$5:$B$1000,$B344)&gt;1,"Duplicate driver/period",IF(OR($E344&lt;=0,$F344&lt;=0,$G344&lt;=0,$I344&lt;=0),"Check required activity",IF($H344&gt;$G344,"On-time stops exceed total",IF($J344&gt;$I344,"Completed inspections exceed required",IF(OR($H344&lt;0,$J344&lt;0,$K344&lt;0,$L344&lt;0,$M344&lt;0,$N344&lt;0),"Negative count",IF($AC344="","Select review status",IF(AND($AC344="Coaching Scheduled",$AD344=""),"Add follow-up date","OK"))))))))))</f>
        <v/>
      </c>
      <c r="AC344" s="30" t="n"/>
      <c r="AD344" s="58" t="n"/>
    </row>
    <row r="345">
      <c r="A345" s="53" t="n"/>
      <c r="B345" s="26" t="n"/>
      <c r="C345" s="27">
        <f>IF(OR($A345="",$B345=""),"",IFERROR(VLOOKUP($B345,'Settings'!$D$4:$E$103,2,FALSE),"Driver ID not found"))</f>
        <v/>
      </c>
      <c r="D345" s="26" t="n"/>
      <c r="E345" s="28" t="n"/>
      <c r="F345" s="54" t="n"/>
      <c r="G345" s="28" t="n"/>
      <c r="H345" s="28" t="n"/>
      <c r="I345" s="28" t="n"/>
      <c r="J345" s="28" t="n"/>
      <c r="K345" s="28" t="n"/>
      <c r="L345" s="28" t="n"/>
      <c r="M345" s="28" t="n"/>
      <c r="N345" s="28" t="n"/>
      <c r="O345" s="30" t="n"/>
      <c r="P345" s="55">
        <f>IF(OR($A345="",$B345=""),"",IFERROR($E345/$F345,0))</f>
        <v/>
      </c>
      <c r="Q345" s="56">
        <f>IF(OR($A345="",$B345=""),"",IFERROR($H345/$G345,0))</f>
        <v/>
      </c>
      <c r="R345" s="56">
        <f>IF(OR($A345="",$B345=""),"",IFERROR($J345/$I345,0))</f>
        <v/>
      </c>
      <c r="S345" s="55">
        <f>IF(OR($A345="",$B345=""),"",IFERROR(($K345+$L345)/$E345*1000,0))</f>
        <v/>
      </c>
      <c r="T345" s="55">
        <f>IF(OR($A345="",$B345=""),"",MAX(0,MIN(100,100-($S345*'Settings'!$B$13)-($M345*'Settings'!$B$14))))</f>
        <v/>
      </c>
      <c r="U345" s="55">
        <f>IF(OR($A345="",$B345=""),"",MAX(0,MIN(100,IFERROR($Q345/'Settings'!$B$10*100,0))))</f>
        <v/>
      </c>
      <c r="V345" s="55">
        <f>IF(OR($A345="",$B345=""),"",MAX(0,MIN(100,IFERROR($P345/'Settings'!$B$11*100,0))))</f>
        <v/>
      </c>
      <c r="W345" s="55">
        <f>IF(OR($A345="",$B345=""),"",MAX(0,MIN(100,IFERROR($R345/'Settings'!$B$12*100,0))))</f>
        <v/>
      </c>
      <c r="X345" s="55">
        <f>IF(OR($A345="",$B345=""),"",MAX(0,MIN(100,100-($N345*'Settings'!$B$15))))</f>
        <v/>
      </c>
      <c r="Y345" s="55">
        <f>IF(OR($A345="",$B345=""),"",($T345*'Settings'!$B$4)+($U345*'Settings'!$B$5)+($V345*'Settings'!$B$6)+($W345*'Settings'!$B$7)+($X345*'Settings'!$B$8))</f>
        <v/>
      </c>
      <c r="Z345" s="19">
        <f>IF($Y345="","",IF($Y345&gt;='Settings'!$B$17,"Excellent",IF($Y345&gt;='Settings'!$B$18,"Good",IF($Y345&gt;='Settings'!$B$19,"Needs Improvement","Poor"))))</f>
        <v/>
      </c>
      <c r="AA345" s="57">
        <f>IF($Z345="","",IF($Z345="Excellent",'Settings'!$B$21,IF($Z345="Good",'Settings'!$B$22,0)))</f>
        <v/>
      </c>
      <c r="AB345" s="34">
        <f>IF(COUNTA($A345:$B345,$D345:$O345,$AC345:$AD345)=0,"",IF(OR($A345="",$B345=""),"Missing period/driver",IF($C345="Driver ID not found","Invalid driver ID",IF(COUNTIFS($A$5:$A$1000,$A345,$B$5:$B$1000,$B345)&gt;1,"Duplicate driver/period",IF(OR($E345&lt;=0,$F345&lt;=0,$G345&lt;=0,$I345&lt;=0),"Check required activity",IF($H345&gt;$G345,"On-time stops exceed total",IF($J345&gt;$I345,"Completed inspections exceed required",IF(OR($H345&lt;0,$J345&lt;0,$K345&lt;0,$L345&lt;0,$M345&lt;0,$N345&lt;0),"Negative count",IF($AC345="","Select review status",IF(AND($AC345="Coaching Scheduled",$AD345=""),"Add follow-up date","OK"))))))))))</f>
        <v/>
      </c>
      <c r="AC345" s="30" t="n"/>
      <c r="AD345" s="58" t="n"/>
    </row>
    <row r="346">
      <c r="A346" s="53" t="n"/>
      <c r="B346" s="26" t="n"/>
      <c r="C346" s="27">
        <f>IF(OR($A346="",$B346=""),"",IFERROR(VLOOKUP($B346,'Settings'!$D$4:$E$103,2,FALSE),"Driver ID not found"))</f>
        <v/>
      </c>
      <c r="D346" s="26" t="n"/>
      <c r="E346" s="28" t="n"/>
      <c r="F346" s="54" t="n"/>
      <c r="G346" s="28" t="n"/>
      <c r="H346" s="28" t="n"/>
      <c r="I346" s="28" t="n"/>
      <c r="J346" s="28" t="n"/>
      <c r="K346" s="28" t="n"/>
      <c r="L346" s="28" t="n"/>
      <c r="M346" s="28" t="n"/>
      <c r="N346" s="28" t="n"/>
      <c r="O346" s="30" t="n"/>
      <c r="P346" s="55">
        <f>IF(OR($A346="",$B346=""),"",IFERROR($E346/$F346,0))</f>
        <v/>
      </c>
      <c r="Q346" s="56">
        <f>IF(OR($A346="",$B346=""),"",IFERROR($H346/$G346,0))</f>
        <v/>
      </c>
      <c r="R346" s="56">
        <f>IF(OR($A346="",$B346=""),"",IFERROR($J346/$I346,0))</f>
        <v/>
      </c>
      <c r="S346" s="55">
        <f>IF(OR($A346="",$B346=""),"",IFERROR(($K346+$L346)/$E346*1000,0))</f>
        <v/>
      </c>
      <c r="T346" s="55">
        <f>IF(OR($A346="",$B346=""),"",MAX(0,MIN(100,100-($S346*'Settings'!$B$13)-($M346*'Settings'!$B$14))))</f>
        <v/>
      </c>
      <c r="U346" s="55">
        <f>IF(OR($A346="",$B346=""),"",MAX(0,MIN(100,IFERROR($Q346/'Settings'!$B$10*100,0))))</f>
        <v/>
      </c>
      <c r="V346" s="55">
        <f>IF(OR($A346="",$B346=""),"",MAX(0,MIN(100,IFERROR($P346/'Settings'!$B$11*100,0))))</f>
        <v/>
      </c>
      <c r="W346" s="55">
        <f>IF(OR($A346="",$B346=""),"",MAX(0,MIN(100,IFERROR($R346/'Settings'!$B$12*100,0))))</f>
        <v/>
      </c>
      <c r="X346" s="55">
        <f>IF(OR($A346="",$B346=""),"",MAX(0,MIN(100,100-($N346*'Settings'!$B$15))))</f>
        <v/>
      </c>
      <c r="Y346" s="55">
        <f>IF(OR($A346="",$B346=""),"",($T346*'Settings'!$B$4)+($U346*'Settings'!$B$5)+($V346*'Settings'!$B$6)+($W346*'Settings'!$B$7)+($X346*'Settings'!$B$8))</f>
        <v/>
      </c>
      <c r="Z346" s="19">
        <f>IF($Y346="","",IF($Y346&gt;='Settings'!$B$17,"Excellent",IF($Y346&gt;='Settings'!$B$18,"Good",IF($Y346&gt;='Settings'!$B$19,"Needs Improvement","Poor"))))</f>
        <v/>
      </c>
      <c r="AA346" s="57">
        <f>IF($Z346="","",IF($Z346="Excellent",'Settings'!$B$21,IF($Z346="Good",'Settings'!$B$22,0)))</f>
        <v/>
      </c>
      <c r="AB346" s="34">
        <f>IF(COUNTA($A346:$B346,$D346:$O346,$AC346:$AD346)=0,"",IF(OR($A346="",$B346=""),"Missing period/driver",IF($C346="Driver ID not found","Invalid driver ID",IF(COUNTIFS($A$5:$A$1000,$A346,$B$5:$B$1000,$B346)&gt;1,"Duplicate driver/period",IF(OR($E346&lt;=0,$F346&lt;=0,$G346&lt;=0,$I346&lt;=0),"Check required activity",IF($H346&gt;$G346,"On-time stops exceed total",IF($J346&gt;$I346,"Completed inspections exceed required",IF(OR($H346&lt;0,$J346&lt;0,$K346&lt;0,$L346&lt;0,$M346&lt;0,$N346&lt;0),"Negative count",IF($AC346="","Select review status",IF(AND($AC346="Coaching Scheduled",$AD346=""),"Add follow-up date","OK"))))))))))</f>
        <v/>
      </c>
      <c r="AC346" s="30" t="n"/>
      <c r="AD346" s="58" t="n"/>
    </row>
    <row r="347">
      <c r="A347" s="53" t="n"/>
      <c r="B347" s="26" t="n"/>
      <c r="C347" s="27">
        <f>IF(OR($A347="",$B347=""),"",IFERROR(VLOOKUP($B347,'Settings'!$D$4:$E$103,2,FALSE),"Driver ID not found"))</f>
        <v/>
      </c>
      <c r="D347" s="26" t="n"/>
      <c r="E347" s="28" t="n"/>
      <c r="F347" s="54" t="n"/>
      <c r="G347" s="28" t="n"/>
      <c r="H347" s="28" t="n"/>
      <c r="I347" s="28" t="n"/>
      <c r="J347" s="28" t="n"/>
      <c r="K347" s="28" t="n"/>
      <c r="L347" s="28" t="n"/>
      <c r="M347" s="28" t="n"/>
      <c r="N347" s="28" t="n"/>
      <c r="O347" s="30" t="n"/>
      <c r="P347" s="55">
        <f>IF(OR($A347="",$B347=""),"",IFERROR($E347/$F347,0))</f>
        <v/>
      </c>
      <c r="Q347" s="56">
        <f>IF(OR($A347="",$B347=""),"",IFERROR($H347/$G347,0))</f>
        <v/>
      </c>
      <c r="R347" s="56">
        <f>IF(OR($A347="",$B347=""),"",IFERROR($J347/$I347,0))</f>
        <v/>
      </c>
      <c r="S347" s="55">
        <f>IF(OR($A347="",$B347=""),"",IFERROR(($K347+$L347)/$E347*1000,0))</f>
        <v/>
      </c>
      <c r="T347" s="55">
        <f>IF(OR($A347="",$B347=""),"",MAX(0,MIN(100,100-($S347*'Settings'!$B$13)-($M347*'Settings'!$B$14))))</f>
        <v/>
      </c>
      <c r="U347" s="55">
        <f>IF(OR($A347="",$B347=""),"",MAX(0,MIN(100,IFERROR($Q347/'Settings'!$B$10*100,0))))</f>
        <v/>
      </c>
      <c r="V347" s="55">
        <f>IF(OR($A347="",$B347=""),"",MAX(0,MIN(100,IFERROR($P347/'Settings'!$B$11*100,0))))</f>
        <v/>
      </c>
      <c r="W347" s="55">
        <f>IF(OR($A347="",$B347=""),"",MAX(0,MIN(100,IFERROR($R347/'Settings'!$B$12*100,0))))</f>
        <v/>
      </c>
      <c r="X347" s="55">
        <f>IF(OR($A347="",$B347=""),"",MAX(0,MIN(100,100-($N347*'Settings'!$B$15))))</f>
        <v/>
      </c>
      <c r="Y347" s="55">
        <f>IF(OR($A347="",$B347=""),"",($T347*'Settings'!$B$4)+($U347*'Settings'!$B$5)+($V347*'Settings'!$B$6)+($W347*'Settings'!$B$7)+($X347*'Settings'!$B$8))</f>
        <v/>
      </c>
      <c r="Z347" s="19">
        <f>IF($Y347="","",IF($Y347&gt;='Settings'!$B$17,"Excellent",IF($Y347&gt;='Settings'!$B$18,"Good",IF($Y347&gt;='Settings'!$B$19,"Needs Improvement","Poor"))))</f>
        <v/>
      </c>
      <c r="AA347" s="57">
        <f>IF($Z347="","",IF($Z347="Excellent",'Settings'!$B$21,IF($Z347="Good",'Settings'!$B$22,0)))</f>
        <v/>
      </c>
      <c r="AB347" s="34">
        <f>IF(COUNTA($A347:$B347,$D347:$O347,$AC347:$AD347)=0,"",IF(OR($A347="",$B347=""),"Missing period/driver",IF($C347="Driver ID not found","Invalid driver ID",IF(COUNTIFS($A$5:$A$1000,$A347,$B$5:$B$1000,$B347)&gt;1,"Duplicate driver/period",IF(OR($E347&lt;=0,$F347&lt;=0,$G347&lt;=0,$I347&lt;=0),"Check required activity",IF($H347&gt;$G347,"On-time stops exceed total",IF($J347&gt;$I347,"Completed inspections exceed required",IF(OR($H347&lt;0,$J347&lt;0,$K347&lt;0,$L347&lt;0,$M347&lt;0,$N347&lt;0),"Negative count",IF($AC347="","Select review status",IF(AND($AC347="Coaching Scheduled",$AD347=""),"Add follow-up date","OK"))))))))))</f>
        <v/>
      </c>
      <c r="AC347" s="30" t="n"/>
      <c r="AD347" s="58" t="n"/>
    </row>
    <row r="348">
      <c r="A348" s="53" t="n"/>
      <c r="B348" s="26" t="n"/>
      <c r="C348" s="27">
        <f>IF(OR($A348="",$B348=""),"",IFERROR(VLOOKUP($B348,'Settings'!$D$4:$E$103,2,FALSE),"Driver ID not found"))</f>
        <v/>
      </c>
      <c r="D348" s="26" t="n"/>
      <c r="E348" s="28" t="n"/>
      <c r="F348" s="54" t="n"/>
      <c r="G348" s="28" t="n"/>
      <c r="H348" s="28" t="n"/>
      <c r="I348" s="28" t="n"/>
      <c r="J348" s="28" t="n"/>
      <c r="K348" s="28" t="n"/>
      <c r="L348" s="28" t="n"/>
      <c r="M348" s="28" t="n"/>
      <c r="N348" s="28" t="n"/>
      <c r="O348" s="30" t="n"/>
      <c r="P348" s="55">
        <f>IF(OR($A348="",$B348=""),"",IFERROR($E348/$F348,0))</f>
        <v/>
      </c>
      <c r="Q348" s="56">
        <f>IF(OR($A348="",$B348=""),"",IFERROR($H348/$G348,0))</f>
        <v/>
      </c>
      <c r="R348" s="56">
        <f>IF(OR($A348="",$B348=""),"",IFERROR($J348/$I348,0))</f>
        <v/>
      </c>
      <c r="S348" s="55">
        <f>IF(OR($A348="",$B348=""),"",IFERROR(($K348+$L348)/$E348*1000,0))</f>
        <v/>
      </c>
      <c r="T348" s="55">
        <f>IF(OR($A348="",$B348=""),"",MAX(0,MIN(100,100-($S348*'Settings'!$B$13)-($M348*'Settings'!$B$14))))</f>
        <v/>
      </c>
      <c r="U348" s="55">
        <f>IF(OR($A348="",$B348=""),"",MAX(0,MIN(100,IFERROR($Q348/'Settings'!$B$10*100,0))))</f>
        <v/>
      </c>
      <c r="V348" s="55">
        <f>IF(OR($A348="",$B348=""),"",MAX(0,MIN(100,IFERROR($P348/'Settings'!$B$11*100,0))))</f>
        <v/>
      </c>
      <c r="W348" s="55">
        <f>IF(OR($A348="",$B348=""),"",MAX(0,MIN(100,IFERROR($R348/'Settings'!$B$12*100,0))))</f>
        <v/>
      </c>
      <c r="X348" s="55">
        <f>IF(OR($A348="",$B348=""),"",MAX(0,MIN(100,100-($N348*'Settings'!$B$15))))</f>
        <v/>
      </c>
      <c r="Y348" s="55">
        <f>IF(OR($A348="",$B348=""),"",($T348*'Settings'!$B$4)+($U348*'Settings'!$B$5)+($V348*'Settings'!$B$6)+($W348*'Settings'!$B$7)+($X348*'Settings'!$B$8))</f>
        <v/>
      </c>
      <c r="Z348" s="19">
        <f>IF($Y348="","",IF($Y348&gt;='Settings'!$B$17,"Excellent",IF($Y348&gt;='Settings'!$B$18,"Good",IF($Y348&gt;='Settings'!$B$19,"Needs Improvement","Poor"))))</f>
        <v/>
      </c>
      <c r="AA348" s="57">
        <f>IF($Z348="","",IF($Z348="Excellent",'Settings'!$B$21,IF($Z348="Good",'Settings'!$B$22,0)))</f>
        <v/>
      </c>
      <c r="AB348" s="34">
        <f>IF(COUNTA($A348:$B348,$D348:$O348,$AC348:$AD348)=0,"",IF(OR($A348="",$B348=""),"Missing period/driver",IF($C348="Driver ID not found","Invalid driver ID",IF(COUNTIFS($A$5:$A$1000,$A348,$B$5:$B$1000,$B348)&gt;1,"Duplicate driver/period",IF(OR($E348&lt;=0,$F348&lt;=0,$G348&lt;=0,$I348&lt;=0),"Check required activity",IF($H348&gt;$G348,"On-time stops exceed total",IF($J348&gt;$I348,"Completed inspections exceed required",IF(OR($H348&lt;0,$J348&lt;0,$K348&lt;0,$L348&lt;0,$M348&lt;0,$N348&lt;0),"Negative count",IF($AC348="","Select review status",IF(AND($AC348="Coaching Scheduled",$AD348=""),"Add follow-up date","OK"))))))))))</f>
        <v/>
      </c>
      <c r="AC348" s="30" t="n"/>
      <c r="AD348" s="58" t="n"/>
    </row>
    <row r="349">
      <c r="A349" s="53" t="n"/>
      <c r="B349" s="26" t="n"/>
      <c r="C349" s="27">
        <f>IF(OR($A349="",$B349=""),"",IFERROR(VLOOKUP($B349,'Settings'!$D$4:$E$103,2,FALSE),"Driver ID not found"))</f>
        <v/>
      </c>
      <c r="D349" s="26" t="n"/>
      <c r="E349" s="28" t="n"/>
      <c r="F349" s="54" t="n"/>
      <c r="G349" s="28" t="n"/>
      <c r="H349" s="28" t="n"/>
      <c r="I349" s="28" t="n"/>
      <c r="J349" s="28" t="n"/>
      <c r="K349" s="28" t="n"/>
      <c r="L349" s="28" t="n"/>
      <c r="M349" s="28" t="n"/>
      <c r="N349" s="28" t="n"/>
      <c r="O349" s="30" t="n"/>
      <c r="P349" s="55">
        <f>IF(OR($A349="",$B349=""),"",IFERROR($E349/$F349,0))</f>
        <v/>
      </c>
      <c r="Q349" s="56">
        <f>IF(OR($A349="",$B349=""),"",IFERROR($H349/$G349,0))</f>
        <v/>
      </c>
      <c r="R349" s="56">
        <f>IF(OR($A349="",$B349=""),"",IFERROR($J349/$I349,0))</f>
        <v/>
      </c>
      <c r="S349" s="55">
        <f>IF(OR($A349="",$B349=""),"",IFERROR(($K349+$L349)/$E349*1000,0))</f>
        <v/>
      </c>
      <c r="T349" s="55">
        <f>IF(OR($A349="",$B349=""),"",MAX(0,MIN(100,100-($S349*'Settings'!$B$13)-($M349*'Settings'!$B$14))))</f>
        <v/>
      </c>
      <c r="U349" s="55">
        <f>IF(OR($A349="",$B349=""),"",MAX(0,MIN(100,IFERROR($Q349/'Settings'!$B$10*100,0))))</f>
        <v/>
      </c>
      <c r="V349" s="55">
        <f>IF(OR($A349="",$B349=""),"",MAX(0,MIN(100,IFERROR($P349/'Settings'!$B$11*100,0))))</f>
        <v/>
      </c>
      <c r="W349" s="55">
        <f>IF(OR($A349="",$B349=""),"",MAX(0,MIN(100,IFERROR($R349/'Settings'!$B$12*100,0))))</f>
        <v/>
      </c>
      <c r="X349" s="55">
        <f>IF(OR($A349="",$B349=""),"",MAX(0,MIN(100,100-($N349*'Settings'!$B$15))))</f>
        <v/>
      </c>
      <c r="Y349" s="55">
        <f>IF(OR($A349="",$B349=""),"",($T349*'Settings'!$B$4)+($U349*'Settings'!$B$5)+($V349*'Settings'!$B$6)+($W349*'Settings'!$B$7)+($X349*'Settings'!$B$8))</f>
        <v/>
      </c>
      <c r="Z349" s="19">
        <f>IF($Y349="","",IF($Y349&gt;='Settings'!$B$17,"Excellent",IF($Y349&gt;='Settings'!$B$18,"Good",IF($Y349&gt;='Settings'!$B$19,"Needs Improvement","Poor"))))</f>
        <v/>
      </c>
      <c r="AA349" s="57">
        <f>IF($Z349="","",IF($Z349="Excellent",'Settings'!$B$21,IF($Z349="Good",'Settings'!$B$22,0)))</f>
        <v/>
      </c>
      <c r="AB349" s="34">
        <f>IF(COUNTA($A349:$B349,$D349:$O349,$AC349:$AD349)=0,"",IF(OR($A349="",$B349=""),"Missing period/driver",IF($C349="Driver ID not found","Invalid driver ID",IF(COUNTIFS($A$5:$A$1000,$A349,$B$5:$B$1000,$B349)&gt;1,"Duplicate driver/period",IF(OR($E349&lt;=0,$F349&lt;=0,$G349&lt;=0,$I349&lt;=0),"Check required activity",IF($H349&gt;$G349,"On-time stops exceed total",IF($J349&gt;$I349,"Completed inspections exceed required",IF(OR($H349&lt;0,$J349&lt;0,$K349&lt;0,$L349&lt;0,$M349&lt;0,$N349&lt;0),"Negative count",IF($AC349="","Select review status",IF(AND($AC349="Coaching Scheduled",$AD349=""),"Add follow-up date","OK"))))))))))</f>
        <v/>
      </c>
      <c r="AC349" s="30" t="n"/>
      <c r="AD349" s="58" t="n"/>
    </row>
    <row r="350">
      <c r="A350" s="53" t="n"/>
      <c r="B350" s="26" t="n"/>
      <c r="C350" s="27">
        <f>IF(OR($A350="",$B350=""),"",IFERROR(VLOOKUP($B350,'Settings'!$D$4:$E$103,2,FALSE),"Driver ID not found"))</f>
        <v/>
      </c>
      <c r="D350" s="26" t="n"/>
      <c r="E350" s="28" t="n"/>
      <c r="F350" s="54" t="n"/>
      <c r="G350" s="28" t="n"/>
      <c r="H350" s="28" t="n"/>
      <c r="I350" s="28" t="n"/>
      <c r="J350" s="28" t="n"/>
      <c r="K350" s="28" t="n"/>
      <c r="L350" s="28" t="n"/>
      <c r="M350" s="28" t="n"/>
      <c r="N350" s="28" t="n"/>
      <c r="O350" s="30" t="n"/>
      <c r="P350" s="55">
        <f>IF(OR($A350="",$B350=""),"",IFERROR($E350/$F350,0))</f>
        <v/>
      </c>
      <c r="Q350" s="56">
        <f>IF(OR($A350="",$B350=""),"",IFERROR($H350/$G350,0))</f>
        <v/>
      </c>
      <c r="R350" s="56">
        <f>IF(OR($A350="",$B350=""),"",IFERROR($J350/$I350,0))</f>
        <v/>
      </c>
      <c r="S350" s="55">
        <f>IF(OR($A350="",$B350=""),"",IFERROR(($K350+$L350)/$E350*1000,0))</f>
        <v/>
      </c>
      <c r="T350" s="55">
        <f>IF(OR($A350="",$B350=""),"",MAX(0,MIN(100,100-($S350*'Settings'!$B$13)-($M350*'Settings'!$B$14))))</f>
        <v/>
      </c>
      <c r="U350" s="55">
        <f>IF(OR($A350="",$B350=""),"",MAX(0,MIN(100,IFERROR($Q350/'Settings'!$B$10*100,0))))</f>
        <v/>
      </c>
      <c r="V350" s="55">
        <f>IF(OR($A350="",$B350=""),"",MAX(0,MIN(100,IFERROR($P350/'Settings'!$B$11*100,0))))</f>
        <v/>
      </c>
      <c r="W350" s="55">
        <f>IF(OR($A350="",$B350=""),"",MAX(0,MIN(100,IFERROR($R350/'Settings'!$B$12*100,0))))</f>
        <v/>
      </c>
      <c r="X350" s="55">
        <f>IF(OR($A350="",$B350=""),"",MAX(0,MIN(100,100-($N350*'Settings'!$B$15))))</f>
        <v/>
      </c>
      <c r="Y350" s="55">
        <f>IF(OR($A350="",$B350=""),"",($T350*'Settings'!$B$4)+($U350*'Settings'!$B$5)+($V350*'Settings'!$B$6)+($W350*'Settings'!$B$7)+($X350*'Settings'!$B$8))</f>
        <v/>
      </c>
      <c r="Z350" s="19">
        <f>IF($Y350="","",IF($Y350&gt;='Settings'!$B$17,"Excellent",IF($Y350&gt;='Settings'!$B$18,"Good",IF($Y350&gt;='Settings'!$B$19,"Needs Improvement","Poor"))))</f>
        <v/>
      </c>
      <c r="AA350" s="57">
        <f>IF($Z350="","",IF($Z350="Excellent",'Settings'!$B$21,IF($Z350="Good",'Settings'!$B$22,0)))</f>
        <v/>
      </c>
      <c r="AB350" s="34">
        <f>IF(COUNTA($A350:$B350,$D350:$O350,$AC350:$AD350)=0,"",IF(OR($A350="",$B350=""),"Missing period/driver",IF($C350="Driver ID not found","Invalid driver ID",IF(COUNTIFS($A$5:$A$1000,$A350,$B$5:$B$1000,$B350)&gt;1,"Duplicate driver/period",IF(OR($E350&lt;=0,$F350&lt;=0,$G350&lt;=0,$I350&lt;=0),"Check required activity",IF($H350&gt;$G350,"On-time stops exceed total",IF($J350&gt;$I350,"Completed inspections exceed required",IF(OR($H350&lt;0,$J350&lt;0,$K350&lt;0,$L350&lt;0,$M350&lt;0,$N350&lt;0),"Negative count",IF($AC350="","Select review status",IF(AND($AC350="Coaching Scheduled",$AD350=""),"Add follow-up date","OK"))))))))))</f>
        <v/>
      </c>
      <c r="AC350" s="30" t="n"/>
      <c r="AD350" s="58" t="n"/>
    </row>
    <row r="351">
      <c r="A351" s="53" t="n"/>
      <c r="B351" s="26" t="n"/>
      <c r="C351" s="27">
        <f>IF(OR($A351="",$B351=""),"",IFERROR(VLOOKUP($B351,'Settings'!$D$4:$E$103,2,FALSE),"Driver ID not found"))</f>
        <v/>
      </c>
      <c r="D351" s="26" t="n"/>
      <c r="E351" s="28" t="n"/>
      <c r="F351" s="54" t="n"/>
      <c r="G351" s="28" t="n"/>
      <c r="H351" s="28" t="n"/>
      <c r="I351" s="28" t="n"/>
      <c r="J351" s="28" t="n"/>
      <c r="K351" s="28" t="n"/>
      <c r="L351" s="28" t="n"/>
      <c r="M351" s="28" t="n"/>
      <c r="N351" s="28" t="n"/>
      <c r="O351" s="30" t="n"/>
      <c r="P351" s="55">
        <f>IF(OR($A351="",$B351=""),"",IFERROR($E351/$F351,0))</f>
        <v/>
      </c>
      <c r="Q351" s="56">
        <f>IF(OR($A351="",$B351=""),"",IFERROR($H351/$G351,0))</f>
        <v/>
      </c>
      <c r="R351" s="56">
        <f>IF(OR($A351="",$B351=""),"",IFERROR($J351/$I351,0))</f>
        <v/>
      </c>
      <c r="S351" s="55">
        <f>IF(OR($A351="",$B351=""),"",IFERROR(($K351+$L351)/$E351*1000,0))</f>
        <v/>
      </c>
      <c r="T351" s="55">
        <f>IF(OR($A351="",$B351=""),"",MAX(0,MIN(100,100-($S351*'Settings'!$B$13)-($M351*'Settings'!$B$14))))</f>
        <v/>
      </c>
      <c r="U351" s="55">
        <f>IF(OR($A351="",$B351=""),"",MAX(0,MIN(100,IFERROR($Q351/'Settings'!$B$10*100,0))))</f>
        <v/>
      </c>
      <c r="V351" s="55">
        <f>IF(OR($A351="",$B351=""),"",MAX(0,MIN(100,IFERROR($P351/'Settings'!$B$11*100,0))))</f>
        <v/>
      </c>
      <c r="W351" s="55">
        <f>IF(OR($A351="",$B351=""),"",MAX(0,MIN(100,IFERROR($R351/'Settings'!$B$12*100,0))))</f>
        <v/>
      </c>
      <c r="X351" s="55">
        <f>IF(OR($A351="",$B351=""),"",MAX(0,MIN(100,100-($N351*'Settings'!$B$15))))</f>
        <v/>
      </c>
      <c r="Y351" s="55">
        <f>IF(OR($A351="",$B351=""),"",($T351*'Settings'!$B$4)+($U351*'Settings'!$B$5)+($V351*'Settings'!$B$6)+($W351*'Settings'!$B$7)+($X351*'Settings'!$B$8))</f>
        <v/>
      </c>
      <c r="Z351" s="19">
        <f>IF($Y351="","",IF($Y351&gt;='Settings'!$B$17,"Excellent",IF($Y351&gt;='Settings'!$B$18,"Good",IF($Y351&gt;='Settings'!$B$19,"Needs Improvement","Poor"))))</f>
        <v/>
      </c>
      <c r="AA351" s="57">
        <f>IF($Z351="","",IF($Z351="Excellent",'Settings'!$B$21,IF($Z351="Good",'Settings'!$B$22,0)))</f>
        <v/>
      </c>
      <c r="AB351" s="34">
        <f>IF(COUNTA($A351:$B351,$D351:$O351,$AC351:$AD351)=0,"",IF(OR($A351="",$B351=""),"Missing period/driver",IF($C351="Driver ID not found","Invalid driver ID",IF(COUNTIFS($A$5:$A$1000,$A351,$B$5:$B$1000,$B351)&gt;1,"Duplicate driver/period",IF(OR($E351&lt;=0,$F351&lt;=0,$G351&lt;=0,$I351&lt;=0),"Check required activity",IF($H351&gt;$G351,"On-time stops exceed total",IF($J351&gt;$I351,"Completed inspections exceed required",IF(OR($H351&lt;0,$J351&lt;0,$K351&lt;0,$L351&lt;0,$M351&lt;0,$N351&lt;0),"Negative count",IF($AC351="","Select review status",IF(AND($AC351="Coaching Scheduled",$AD351=""),"Add follow-up date","OK"))))))))))</f>
        <v/>
      </c>
      <c r="AC351" s="30" t="n"/>
      <c r="AD351" s="58" t="n"/>
    </row>
    <row r="352">
      <c r="A352" s="53" t="n"/>
      <c r="B352" s="26" t="n"/>
      <c r="C352" s="27">
        <f>IF(OR($A352="",$B352=""),"",IFERROR(VLOOKUP($B352,'Settings'!$D$4:$E$103,2,FALSE),"Driver ID not found"))</f>
        <v/>
      </c>
      <c r="D352" s="26" t="n"/>
      <c r="E352" s="28" t="n"/>
      <c r="F352" s="54" t="n"/>
      <c r="G352" s="28" t="n"/>
      <c r="H352" s="28" t="n"/>
      <c r="I352" s="28" t="n"/>
      <c r="J352" s="28" t="n"/>
      <c r="K352" s="28" t="n"/>
      <c r="L352" s="28" t="n"/>
      <c r="M352" s="28" t="n"/>
      <c r="N352" s="28" t="n"/>
      <c r="O352" s="30" t="n"/>
      <c r="P352" s="55">
        <f>IF(OR($A352="",$B352=""),"",IFERROR($E352/$F352,0))</f>
        <v/>
      </c>
      <c r="Q352" s="56">
        <f>IF(OR($A352="",$B352=""),"",IFERROR($H352/$G352,0))</f>
        <v/>
      </c>
      <c r="R352" s="56">
        <f>IF(OR($A352="",$B352=""),"",IFERROR($J352/$I352,0))</f>
        <v/>
      </c>
      <c r="S352" s="55">
        <f>IF(OR($A352="",$B352=""),"",IFERROR(($K352+$L352)/$E352*1000,0))</f>
        <v/>
      </c>
      <c r="T352" s="55">
        <f>IF(OR($A352="",$B352=""),"",MAX(0,MIN(100,100-($S352*'Settings'!$B$13)-($M352*'Settings'!$B$14))))</f>
        <v/>
      </c>
      <c r="U352" s="55">
        <f>IF(OR($A352="",$B352=""),"",MAX(0,MIN(100,IFERROR($Q352/'Settings'!$B$10*100,0))))</f>
        <v/>
      </c>
      <c r="V352" s="55">
        <f>IF(OR($A352="",$B352=""),"",MAX(0,MIN(100,IFERROR($P352/'Settings'!$B$11*100,0))))</f>
        <v/>
      </c>
      <c r="W352" s="55">
        <f>IF(OR($A352="",$B352=""),"",MAX(0,MIN(100,IFERROR($R352/'Settings'!$B$12*100,0))))</f>
        <v/>
      </c>
      <c r="X352" s="55">
        <f>IF(OR($A352="",$B352=""),"",MAX(0,MIN(100,100-($N352*'Settings'!$B$15))))</f>
        <v/>
      </c>
      <c r="Y352" s="55">
        <f>IF(OR($A352="",$B352=""),"",($T352*'Settings'!$B$4)+($U352*'Settings'!$B$5)+($V352*'Settings'!$B$6)+($W352*'Settings'!$B$7)+($X352*'Settings'!$B$8))</f>
        <v/>
      </c>
      <c r="Z352" s="19">
        <f>IF($Y352="","",IF($Y352&gt;='Settings'!$B$17,"Excellent",IF($Y352&gt;='Settings'!$B$18,"Good",IF($Y352&gt;='Settings'!$B$19,"Needs Improvement","Poor"))))</f>
        <v/>
      </c>
      <c r="AA352" s="57">
        <f>IF($Z352="","",IF($Z352="Excellent",'Settings'!$B$21,IF($Z352="Good",'Settings'!$B$22,0)))</f>
        <v/>
      </c>
      <c r="AB352" s="34">
        <f>IF(COUNTA($A352:$B352,$D352:$O352,$AC352:$AD352)=0,"",IF(OR($A352="",$B352=""),"Missing period/driver",IF($C352="Driver ID not found","Invalid driver ID",IF(COUNTIFS($A$5:$A$1000,$A352,$B$5:$B$1000,$B352)&gt;1,"Duplicate driver/period",IF(OR($E352&lt;=0,$F352&lt;=0,$G352&lt;=0,$I352&lt;=0),"Check required activity",IF($H352&gt;$G352,"On-time stops exceed total",IF($J352&gt;$I352,"Completed inspections exceed required",IF(OR($H352&lt;0,$J352&lt;0,$K352&lt;0,$L352&lt;0,$M352&lt;0,$N352&lt;0),"Negative count",IF($AC352="","Select review status",IF(AND($AC352="Coaching Scheduled",$AD352=""),"Add follow-up date","OK"))))))))))</f>
        <v/>
      </c>
      <c r="AC352" s="30" t="n"/>
      <c r="AD352" s="58" t="n"/>
    </row>
    <row r="353">
      <c r="A353" s="53" t="n"/>
      <c r="B353" s="26" t="n"/>
      <c r="C353" s="27">
        <f>IF(OR($A353="",$B353=""),"",IFERROR(VLOOKUP($B353,'Settings'!$D$4:$E$103,2,FALSE),"Driver ID not found"))</f>
        <v/>
      </c>
      <c r="D353" s="26" t="n"/>
      <c r="E353" s="28" t="n"/>
      <c r="F353" s="54" t="n"/>
      <c r="G353" s="28" t="n"/>
      <c r="H353" s="28" t="n"/>
      <c r="I353" s="28" t="n"/>
      <c r="J353" s="28" t="n"/>
      <c r="K353" s="28" t="n"/>
      <c r="L353" s="28" t="n"/>
      <c r="M353" s="28" t="n"/>
      <c r="N353" s="28" t="n"/>
      <c r="O353" s="30" t="n"/>
      <c r="P353" s="55">
        <f>IF(OR($A353="",$B353=""),"",IFERROR($E353/$F353,0))</f>
        <v/>
      </c>
      <c r="Q353" s="56">
        <f>IF(OR($A353="",$B353=""),"",IFERROR($H353/$G353,0))</f>
        <v/>
      </c>
      <c r="R353" s="56">
        <f>IF(OR($A353="",$B353=""),"",IFERROR($J353/$I353,0))</f>
        <v/>
      </c>
      <c r="S353" s="55">
        <f>IF(OR($A353="",$B353=""),"",IFERROR(($K353+$L353)/$E353*1000,0))</f>
        <v/>
      </c>
      <c r="T353" s="55">
        <f>IF(OR($A353="",$B353=""),"",MAX(0,MIN(100,100-($S353*'Settings'!$B$13)-($M353*'Settings'!$B$14))))</f>
        <v/>
      </c>
      <c r="U353" s="55">
        <f>IF(OR($A353="",$B353=""),"",MAX(0,MIN(100,IFERROR($Q353/'Settings'!$B$10*100,0))))</f>
        <v/>
      </c>
      <c r="V353" s="55">
        <f>IF(OR($A353="",$B353=""),"",MAX(0,MIN(100,IFERROR($P353/'Settings'!$B$11*100,0))))</f>
        <v/>
      </c>
      <c r="W353" s="55">
        <f>IF(OR($A353="",$B353=""),"",MAX(0,MIN(100,IFERROR($R353/'Settings'!$B$12*100,0))))</f>
        <v/>
      </c>
      <c r="X353" s="55">
        <f>IF(OR($A353="",$B353=""),"",MAX(0,MIN(100,100-($N353*'Settings'!$B$15))))</f>
        <v/>
      </c>
      <c r="Y353" s="55">
        <f>IF(OR($A353="",$B353=""),"",($T353*'Settings'!$B$4)+($U353*'Settings'!$B$5)+($V353*'Settings'!$B$6)+($W353*'Settings'!$B$7)+($X353*'Settings'!$B$8))</f>
        <v/>
      </c>
      <c r="Z353" s="19">
        <f>IF($Y353="","",IF($Y353&gt;='Settings'!$B$17,"Excellent",IF($Y353&gt;='Settings'!$B$18,"Good",IF($Y353&gt;='Settings'!$B$19,"Needs Improvement","Poor"))))</f>
        <v/>
      </c>
      <c r="AA353" s="57">
        <f>IF($Z353="","",IF($Z353="Excellent",'Settings'!$B$21,IF($Z353="Good",'Settings'!$B$22,0)))</f>
        <v/>
      </c>
      <c r="AB353" s="34">
        <f>IF(COUNTA($A353:$B353,$D353:$O353,$AC353:$AD353)=0,"",IF(OR($A353="",$B353=""),"Missing period/driver",IF($C353="Driver ID not found","Invalid driver ID",IF(COUNTIFS($A$5:$A$1000,$A353,$B$5:$B$1000,$B353)&gt;1,"Duplicate driver/period",IF(OR($E353&lt;=0,$F353&lt;=0,$G353&lt;=0,$I353&lt;=0),"Check required activity",IF($H353&gt;$G353,"On-time stops exceed total",IF($J353&gt;$I353,"Completed inspections exceed required",IF(OR($H353&lt;0,$J353&lt;0,$K353&lt;0,$L353&lt;0,$M353&lt;0,$N353&lt;0),"Negative count",IF($AC353="","Select review status",IF(AND($AC353="Coaching Scheduled",$AD353=""),"Add follow-up date","OK"))))))))))</f>
        <v/>
      </c>
      <c r="AC353" s="30" t="n"/>
      <c r="AD353" s="58" t="n"/>
    </row>
    <row r="354">
      <c r="A354" s="53" t="n"/>
      <c r="B354" s="26" t="n"/>
      <c r="C354" s="27">
        <f>IF(OR($A354="",$B354=""),"",IFERROR(VLOOKUP($B354,'Settings'!$D$4:$E$103,2,FALSE),"Driver ID not found"))</f>
        <v/>
      </c>
      <c r="D354" s="26" t="n"/>
      <c r="E354" s="28" t="n"/>
      <c r="F354" s="54" t="n"/>
      <c r="G354" s="28" t="n"/>
      <c r="H354" s="28" t="n"/>
      <c r="I354" s="28" t="n"/>
      <c r="J354" s="28" t="n"/>
      <c r="K354" s="28" t="n"/>
      <c r="L354" s="28" t="n"/>
      <c r="M354" s="28" t="n"/>
      <c r="N354" s="28" t="n"/>
      <c r="O354" s="30" t="n"/>
      <c r="P354" s="55">
        <f>IF(OR($A354="",$B354=""),"",IFERROR($E354/$F354,0))</f>
        <v/>
      </c>
      <c r="Q354" s="56">
        <f>IF(OR($A354="",$B354=""),"",IFERROR($H354/$G354,0))</f>
        <v/>
      </c>
      <c r="R354" s="56">
        <f>IF(OR($A354="",$B354=""),"",IFERROR($J354/$I354,0))</f>
        <v/>
      </c>
      <c r="S354" s="55">
        <f>IF(OR($A354="",$B354=""),"",IFERROR(($K354+$L354)/$E354*1000,0))</f>
        <v/>
      </c>
      <c r="T354" s="55">
        <f>IF(OR($A354="",$B354=""),"",MAX(0,MIN(100,100-($S354*'Settings'!$B$13)-($M354*'Settings'!$B$14))))</f>
        <v/>
      </c>
      <c r="U354" s="55">
        <f>IF(OR($A354="",$B354=""),"",MAX(0,MIN(100,IFERROR($Q354/'Settings'!$B$10*100,0))))</f>
        <v/>
      </c>
      <c r="V354" s="55">
        <f>IF(OR($A354="",$B354=""),"",MAX(0,MIN(100,IFERROR($P354/'Settings'!$B$11*100,0))))</f>
        <v/>
      </c>
      <c r="W354" s="55">
        <f>IF(OR($A354="",$B354=""),"",MAX(0,MIN(100,IFERROR($R354/'Settings'!$B$12*100,0))))</f>
        <v/>
      </c>
      <c r="X354" s="55">
        <f>IF(OR($A354="",$B354=""),"",MAX(0,MIN(100,100-($N354*'Settings'!$B$15))))</f>
        <v/>
      </c>
      <c r="Y354" s="55">
        <f>IF(OR($A354="",$B354=""),"",($T354*'Settings'!$B$4)+($U354*'Settings'!$B$5)+($V354*'Settings'!$B$6)+($W354*'Settings'!$B$7)+($X354*'Settings'!$B$8))</f>
        <v/>
      </c>
      <c r="Z354" s="19">
        <f>IF($Y354="","",IF($Y354&gt;='Settings'!$B$17,"Excellent",IF($Y354&gt;='Settings'!$B$18,"Good",IF($Y354&gt;='Settings'!$B$19,"Needs Improvement","Poor"))))</f>
        <v/>
      </c>
      <c r="AA354" s="57">
        <f>IF($Z354="","",IF($Z354="Excellent",'Settings'!$B$21,IF($Z354="Good",'Settings'!$B$22,0)))</f>
        <v/>
      </c>
      <c r="AB354" s="34">
        <f>IF(COUNTA($A354:$B354,$D354:$O354,$AC354:$AD354)=0,"",IF(OR($A354="",$B354=""),"Missing period/driver",IF($C354="Driver ID not found","Invalid driver ID",IF(COUNTIFS($A$5:$A$1000,$A354,$B$5:$B$1000,$B354)&gt;1,"Duplicate driver/period",IF(OR($E354&lt;=0,$F354&lt;=0,$G354&lt;=0,$I354&lt;=0),"Check required activity",IF($H354&gt;$G354,"On-time stops exceed total",IF($J354&gt;$I354,"Completed inspections exceed required",IF(OR($H354&lt;0,$J354&lt;0,$K354&lt;0,$L354&lt;0,$M354&lt;0,$N354&lt;0),"Negative count",IF($AC354="","Select review status",IF(AND($AC354="Coaching Scheduled",$AD354=""),"Add follow-up date","OK"))))))))))</f>
        <v/>
      </c>
      <c r="AC354" s="30" t="n"/>
      <c r="AD354" s="58" t="n"/>
    </row>
    <row r="355">
      <c r="A355" s="53" t="n"/>
      <c r="B355" s="26" t="n"/>
      <c r="C355" s="27">
        <f>IF(OR($A355="",$B355=""),"",IFERROR(VLOOKUP($B355,'Settings'!$D$4:$E$103,2,FALSE),"Driver ID not found"))</f>
        <v/>
      </c>
      <c r="D355" s="26" t="n"/>
      <c r="E355" s="28" t="n"/>
      <c r="F355" s="54" t="n"/>
      <c r="G355" s="28" t="n"/>
      <c r="H355" s="28" t="n"/>
      <c r="I355" s="28" t="n"/>
      <c r="J355" s="28" t="n"/>
      <c r="K355" s="28" t="n"/>
      <c r="L355" s="28" t="n"/>
      <c r="M355" s="28" t="n"/>
      <c r="N355" s="28" t="n"/>
      <c r="O355" s="30" t="n"/>
      <c r="P355" s="55">
        <f>IF(OR($A355="",$B355=""),"",IFERROR($E355/$F355,0))</f>
        <v/>
      </c>
      <c r="Q355" s="56">
        <f>IF(OR($A355="",$B355=""),"",IFERROR($H355/$G355,0))</f>
        <v/>
      </c>
      <c r="R355" s="56">
        <f>IF(OR($A355="",$B355=""),"",IFERROR($J355/$I355,0))</f>
        <v/>
      </c>
      <c r="S355" s="55">
        <f>IF(OR($A355="",$B355=""),"",IFERROR(($K355+$L355)/$E355*1000,0))</f>
        <v/>
      </c>
      <c r="T355" s="55">
        <f>IF(OR($A355="",$B355=""),"",MAX(0,MIN(100,100-($S355*'Settings'!$B$13)-($M355*'Settings'!$B$14))))</f>
        <v/>
      </c>
      <c r="U355" s="55">
        <f>IF(OR($A355="",$B355=""),"",MAX(0,MIN(100,IFERROR($Q355/'Settings'!$B$10*100,0))))</f>
        <v/>
      </c>
      <c r="V355" s="55">
        <f>IF(OR($A355="",$B355=""),"",MAX(0,MIN(100,IFERROR($P355/'Settings'!$B$11*100,0))))</f>
        <v/>
      </c>
      <c r="W355" s="55">
        <f>IF(OR($A355="",$B355=""),"",MAX(0,MIN(100,IFERROR($R355/'Settings'!$B$12*100,0))))</f>
        <v/>
      </c>
      <c r="X355" s="55">
        <f>IF(OR($A355="",$B355=""),"",MAX(0,MIN(100,100-($N355*'Settings'!$B$15))))</f>
        <v/>
      </c>
      <c r="Y355" s="55">
        <f>IF(OR($A355="",$B355=""),"",($T355*'Settings'!$B$4)+($U355*'Settings'!$B$5)+($V355*'Settings'!$B$6)+($W355*'Settings'!$B$7)+($X355*'Settings'!$B$8))</f>
        <v/>
      </c>
      <c r="Z355" s="19">
        <f>IF($Y355="","",IF($Y355&gt;='Settings'!$B$17,"Excellent",IF($Y355&gt;='Settings'!$B$18,"Good",IF($Y355&gt;='Settings'!$B$19,"Needs Improvement","Poor"))))</f>
        <v/>
      </c>
      <c r="AA355" s="57">
        <f>IF($Z355="","",IF($Z355="Excellent",'Settings'!$B$21,IF($Z355="Good",'Settings'!$B$22,0)))</f>
        <v/>
      </c>
      <c r="AB355" s="34">
        <f>IF(COUNTA($A355:$B355,$D355:$O355,$AC355:$AD355)=0,"",IF(OR($A355="",$B355=""),"Missing period/driver",IF($C355="Driver ID not found","Invalid driver ID",IF(COUNTIFS($A$5:$A$1000,$A355,$B$5:$B$1000,$B355)&gt;1,"Duplicate driver/period",IF(OR($E355&lt;=0,$F355&lt;=0,$G355&lt;=0,$I355&lt;=0),"Check required activity",IF($H355&gt;$G355,"On-time stops exceed total",IF($J355&gt;$I355,"Completed inspections exceed required",IF(OR($H355&lt;0,$J355&lt;0,$K355&lt;0,$L355&lt;0,$M355&lt;0,$N355&lt;0),"Negative count",IF($AC355="","Select review status",IF(AND($AC355="Coaching Scheduled",$AD355=""),"Add follow-up date","OK"))))))))))</f>
        <v/>
      </c>
      <c r="AC355" s="30" t="n"/>
      <c r="AD355" s="58" t="n"/>
    </row>
    <row r="356">
      <c r="A356" s="53" t="n"/>
      <c r="B356" s="26" t="n"/>
      <c r="C356" s="27">
        <f>IF(OR($A356="",$B356=""),"",IFERROR(VLOOKUP($B356,'Settings'!$D$4:$E$103,2,FALSE),"Driver ID not found"))</f>
        <v/>
      </c>
      <c r="D356" s="26" t="n"/>
      <c r="E356" s="28" t="n"/>
      <c r="F356" s="54" t="n"/>
      <c r="G356" s="28" t="n"/>
      <c r="H356" s="28" t="n"/>
      <c r="I356" s="28" t="n"/>
      <c r="J356" s="28" t="n"/>
      <c r="K356" s="28" t="n"/>
      <c r="L356" s="28" t="n"/>
      <c r="M356" s="28" t="n"/>
      <c r="N356" s="28" t="n"/>
      <c r="O356" s="30" t="n"/>
      <c r="P356" s="55">
        <f>IF(OR($A356="",$B356=""),"",IFERROR($E356/$F356,0))</f>
        <v/>
      </c>
      <c r="Q356" s="56">
        <f>IF(OR($A356="",$B356=""),"",IFERROR($H356/$G356,0))</f>
        <v/>
      </c>
      <c r="R356" s="56">
        <f>IF(OR($A356="",$B356=""),"",IFERROR($J356/$I356,0))</f>
        <v/>
      </c>
      <c r="S356" s="55">
        <f>IF(OR($A356="",$B356=""),"",IFERROR(($K356+$L356)/$E356*1000,0))</f>
        <v/>
      </c>
      <c r="T356" s="55">
        <f>IF(OR($A356="",$B356=""),"",MAX(0,MIN(100,100-($S356*'Settings'!$B$13)-($M356*'Settings'!$B$14))))</f>
        <v/>
      </c>
      <c r="U356" s="55">
        <f>IF(OR($A356="",$B356=""),"",MAX(0,MIN(100,IFERROR($Q356/'Settings'!$B$10*100,0))))</f>
        <v/>
      </c>
      <c r="V356" s="55">
        <f>IF(OR($A356="",$B356=""),"",MAX(0,MIN(100,IFERROR($P356/'Settings'!$B$11*100,0))))</f>
        <v/>
      </c>
      <c r="W356" s="55">
        <f>IF(OR($A356="",$B356=""),"",MAX(0,MIN(100,IFERROR($R356/'Settings'!$B$12*100,0))))</f>
        <v/>
      </c>
      <c r="X356" s="55">
        <f>IF(OR($A356="",$B356=""),"",MAX(0,MIN(100,100-($N356*'Settings'!$B$15))))</f>
        <v/>
      </c>
      <c r="Y356" s="55">
        <f>IF(OR($A356="",$B356=""),"",($T356*'Settings'!$B$4)+($U356*'Settings'!$B$5)+($V356*'Settings'!$B$6)+($W356*'Settings'!$B$7)+($X356*'Settings'!$B$8))</f>
        <v/>
      </c>
      <c r="Z356" s="19">
        <f>IF($Y356="","",IF($Y356&gt;='Settings'!$B$17,"Excellent",IF($Y356&gt;='Settings'!$B$18,"Good",IF($Y356&gt;='Settings'!$B$19,"Needs Improvement","Poor"))))</f>
        <v/>
      </c>
      <c r="AA356" s="57">
        <f>IF($Z356="","",IF($Z356="Excellent",'Settings'!$B$21,IF($Z356="Good",'Settings'!$B$22,0)))</f>
        <v/>
      </c>
      <c r="AB356" s="34">
        <f>IF(COUNTA($A356:$B356,$D356:$O356,$AC356:$AD356)=0,"",IF(OR($A356="",$B356=""),"Missing period/driver",IF($C356="Driver ID not found","Invalid driver ID",IF(COUNTIFS($A$5:$A$1000,$A356,$B$5:$B$1000,$B356)&gt;1,"Duplicate driver/period",IF(OR($E356&lt;=0,$F356&lt;=0,$G356&lt;=0,$I356&lt;=0),"Check required activity",IF($H356&gt;$G356,"On-time stops exceed total",IF($J356&gt;$I356,"Completed inspections exceed required",IF(OR($H356&lt;0,$J356&lt;0,$K356&lt;0,$L356&lt;0,$M356&lt;0,$N356&lt;0),"Negative count",IF($AC356="","Select review status",IF(AND($AC356="Coaching Scheduled",$AD356=""),"Add follow-up date","OK"))))))))))</f>
        <v/>
      </c>
      <c r="AC356" s="30" t="n"/>
      <c r="AD356" s="58" t="n"/>
    </row>
    <row r="357">
      <c r="A357" s="53" t="n"/>
      <c r="B357" s="26" t="n"/>
      <c r="C357" s="27">
        <f>IF(OR($A357="",$B357=""),"",IFERROR(VLOOKUP($B357,'Settings'!$D$4:$E$103,2,FALSE),"Driver ID not found"))</f>
        <v/>
      </c>
      <c r="D357" s="26" t="n"/>
      <c r="E357" s="28" t="n"/>
      <c r="F357" s="54" t="n"/>
      <c r="G357" s="28" t="n"/>
      <c r="H357" s="28" t="n"/>
      <c r="I357" s="28" t="n"/>
      <c r="J357" s="28" t="n"/>
      <c r="K357" s="28" t="n"/>
      <c r="L357" s="28" t="n"/>
      <c r="M357" s="28" t="n"/>
      <c r="N357" s="28" t="n"/>
      <c r="O357" s="30" t="n"/>
      <c r="P357" s="55">
        <f>IF(OR($A357="",$B357=""),"",IFERROR($E357/$F357,0))</f>
        <v/>
      </c>
      <c r="Q357" s="56">
        <f>IF(OR($A357="",$B357=""),"",IFERROR($H357/$G357,0))</f>
        <v/>
      </c>
      <c r="R357" s="56">
        <f>IF(OR($A357="",$B357=""),"",IFERROR($J357/$I357,0))</f>
        <v/>
      </c>
      <c r="S357" s="55">
        <f>IF(OR($A357="",$B357=""),"",IFERROR(($K357+$L357)/$E357*1000,0))</f>
        <v/>
      </c>
      <c r="T357" s="55">
        <f>IF(OR($A357="",$B357=""),"",MAX(0,MIN(100,100-($S357*'Settings'!$B$13)-($M357*'Settings'!$B$14))))</f>
        <v/>
      </c>
      <c r="U357" s="55">
        <f>IF(OR($A357="",$B357=""),"",MAX(0,MIN(100,IFERROR($Q357/'Settings'!$B$10*100,0))))</f>
        <v/>
      </c>
      <c r="V357" s="55">
        <f>IF(OR($A357="",$B357=""),"",MAX(0,MIN(100,IFERROR($P357/'Settings'!$B$11*100,0))))</f>
        <v/>
      </c>
      <c r="W357" s="55">
        <f>IF(OR($A357="",$B357=""),"",MAX(0,MIN(100,IFERROR($R357/'Settings'!$B$12*100,0))))</f>
        <v/>
      </c>
      <c r="X357" s="55">
        <f>IF(OR($A357="",$B357=""),"",MAX(0,MIN(100,100-($N357*'Settings'!$B$15))))</f>
        <v/>
      </c>
      <c r="Y357" s="55">
        <f>IF(OR($A357="",$B357=""),"",($T357*'Settings'!$B$4)+($U357*'Settings'!$B$5)+($V357*'Settings'!$B$6)+($W357*'Settings'!$B$7)+($X357*'Settings'!$B$8))</f>
        <v/>
      </c>
      <c r="Z357" s="19">
        <f>IF($Y357="","",IF($Y357&gt;='Settings'!$B$17,"Excellent",IF($Y357&gt;='Settings'!$B$18,"Good",IF($Y357&gt;='Settings'!$B$19,"Needs Improvement","Poor"))))</f>
        <v/>
      </c>
      <c r="AA357" s="57">
        <f>IF($Z357="","",IF($Z357="Excellent",'Settings'!$B$21,IF($Z357="Good",'Settings'!$B$22,0)))</f>
        <v/>
      </c>
      <c r="AB357" s="34">
        <f>IF(COUNTA($A357:$B357,$D357:$O357,$AC357:$AD357)=0,"",IF(OR($A357="",$B357=""),"Missing period/driver",IF($C357="Driver ID not found","Invalid driver ID",IF(COUNTIFS($A$5:$A$1000,$A357,$B$5:$B$1000,$B357)&gt;1,"Duplicate driver/period",IF(OR($E357&lt;=0,$F357&lt;=0,$G357&lt;=0,$I357&lt;=0),"Check required activity",IF($H357&gt;$G357,"On-time stops exceed total",IF($J357&gt;$I357,"Completed inspections exceed required",IF(OR($H357&lt;0,$J357&lt;0,$K357&lt;0,$L357&lt;0,$M357&lt;0,$N357&lt;0),"Negative count",IF($AC357="","Select review status",IF(AND($AC357="Coaching Scheduled",$AD357=""),"Add follow-up date","OK"))))))))))</f>
        <v/>
      </c>
      <c r="AC357" s="30" t="n"/>
      <c r="AD357" s="58" t="n"/>
    </row>
    <row r="358">
      <c r="A358" s="53" t="n"/>
      <c r="B358" s="26" t="n"/>
      <c r="C358" s="27">
        <f>IF(OR($A358="",$B358=""),"",IFERROR(VLOOKUP($B358,'Settings'!$D$4:$E$103,2,FALSE),"Driver ID not found"))</f>
        <v/>
      </c>
      <c r="D358" s="26" t="n"/>
      <c r="E358" s="28" t="n"/>
      <c r="F358" s="54" t="n"/>
      <c r="G358" s="28" t="n"/>
      <c r="H358" s="28" t="n"/>
      <c r="I358" s="28" t="n"/>
      <c r="J358" s="28" t="n"/>
      <c r="K358" s="28" t="n"/>
      <c r="L358" s="28" t="n"/>
      <c r="M358" s="28" t="n"/>
      <c r="N358" s="28" t="n"/>
      <c r="O358" s="30" t="n"/>
      <c r="P358" s="55">
        <f>IF(OR($A358="",$B358=""),"",IFERROR($E358/$F358,0))</f>
        <v/>
      </c>
      <c r="Q358" s="56">
        <f>IF(OR($A358="",$B358=""),"",IFERROR($H358/$G358,0))</f>
        <v/>
      </c>
      <c r="R358" s="56">
        <f>IF(OR($A358="",$B358=""),"",IFERROR($J358/$I358,0))</f>
        <v/>
      </c>
      <c r="S358" s="55">
        <f>IF(OR($A358="",$B358=""),"",IFERROR(($K358+$L358)/$E358*1000,0))</f>
        <v/>
      </c>
      <c r="T358" s="55">
        <f>IF(OR($A358="",$B358=""),"",MAX(0,MIN(100,100-($S358*'Settings'!$B$13)-($M358*'Settings'!$B$14))))</f>
        <v/>
      </c>
      <c r="U358" s="55">
        <f>IF(OR($A358="",$B358=""),"",MAX(0,MIN(100,IFERROR($Q358/'Settings'!$B$10*100,0))))</f>
        <v/>
      </c>
      <c r="V358" s="55">
        <f>IF(OR($A358="",$B358=""),"",MAX(0,MIN(100,IFERROR($P358/'Settings'!$B$11*100,0))))</f>
        <v/>
      </c>
      <c r="W358" s="55">
        <f>IF(OR($A358="",$B358=""),"",MAX(0,MIN(100,IFERROR($R358/'Settings'!$B$12*100,0))))</f>
        <v/>
      </c>
      <c r="X358" s="55">
        <f>IF(OR($A358="",$B358=""),"",MAX(0,MIN(100,100-($N358*'Settings'!$B$15))))</f>
        <v/>
      </c>
      <c r="Y358" s="55">
        <f>IF(OR($A358="",$B358=""),"",($T358*'Settings'!$B$4)+($U358*'Settings'!$B$5)+($V358*'Settings'!$B$6)+($W358*'Settings'!$B$7)+($X358*'Settings'!$B$8))</f>
        <v/>
      </c>
      <c r="Z358" s="19">
        <f>IF($Y358="","",IF($Y358&gt;='Settings'!$B$17,"Excellent",IF($Y358&gt;='Settings'!$B$18,"Good",IF($Y358&gt;='Settings'!$B$19,"Needs Improvement","Poor"))))</f>
        <v/>
      </c>
      <c r="AA358" s="57">
        <f>IF($Z358="","",IF($Z358="Excellent",'Settings'!$B$21,IF($Z358="Good",'Settings'!$B$22,0)))</f>
        <v/>
      </c>
      <c r="AB358" s="34">
        <f>IF(COUNTA($A358:$B358,$D358:$O358,$AC358:$AD358)=0,"",IF(OR($A358="",$B358=""),"Missing period/driver",IF($C358="Driver ID not found","Invalid driver ID",IF(COUNTIFS($A$5:$A$1000,$A358,$B$5:$B$1000,$B358)&gt;1,"Duplicate driver/period",IF(OR($E358&lt;=0,$F358&lt;=0,$G358&lt;=0,$I358&lt;=0),"Check required activity",IF($H358&gt;$G358,"On-time stops exceed total",IF($J358&gt;$I358,"Completed inspections exceed required",IF(OR($H358&lt;0,$J358&lt;0,$K358&lt;0,$L358&lt;0,$M358&lt;0,$N358&lt;0),"Negative count",IF($AC358="","Select review status",IF(AND($AC358="Coaching Scheduled",$AD358=""),"Add follow-up date","OK"))))))))))</f>
        <v/>
      </c>
      <c r="AC358" s="30" t="n"/>
      <c r="AD358" s="58" t="n"/>
    </row>
    <row r="359">
      <c r="A359" s="53" t="n"/>
      <c r="B359" s="26" t="n"/>
      <c r="C359" s="27">
        <f>IF(OR($A359="",$B359=""),"",IFERROR(VLOOKUP($B359,'Settings'!$D$4:$E$103,2,FALSE),"Driver ID not found"))</f>
        <v/>
      </c>
      <c r="D359" s="26" t="n"/>
      <c r="E359" s="28" t="n"/>
      <c r="F359" s="54" t="n"/>
      <c r="G359" s="28" t="n"/>
      <c r="H359" s="28" t="n"/>
      <c r="I359" s="28" t="n"/>
      <c r="J359" s="28" t="n"/>
      <c r="K359" s="28" t="n"/>
      <c r="L359" s="28" t="n"/>
      <c r="M359" s="28" t="n"/>
      <c r="N359" s="28" t="n"/>
      <c r="O359" s="30" t="n"/>
      <c r="P359" s="55">
        <f>IF(OR($A359="",$B359=""),"",IFERROR($E359/$F359,0))</f>
        <v/>
      </c>
      <c r="Q359" s="56">
        <f>IF(OR($A359="",$B359=""),"",IFERROR($H359/$G359,0))</f>
        <v/>
      </c>
      <c r="R359" s="56">
        <f>IF(OR($A359="",$B359=""),"",IFERROR($J359/$I359,0))</f>
        <v/>
      </c>
      <c r="S359" s="55">
        <f>IF(OR($A359="",$B359=""),"",IFERROR(($K359+$L359)/$E359*1000,0))</f>
        <v/>
      </c>
      <c r="T359" s="55">
        <f>IF(OR($A359="",$B359=""),"",MAX(0,MIN(100,100-($S359*'Settings'!$B$13)-($M359*'Settings'!$B$14))))</f>
        <v/>
      </c>
      <c r="U359" s="55">
        <f>IF(OR($A359="",$B359=""),"",MAX(0,MIN(100,IFERROR($Q359/'Settings'!$B$10*100,0))))</f>
        <v/>
      </c>
      <c r="V359" s="55">
        <f>IF(OR($A359="",$B359=""),"",MAX(0,MIN(100,IFERROR($P359/'Settings'!$B$11*100,0))))</f>
        <v/>
      </c>
      <c r="W359" s="55">
        <f>IF(OR($A359="",$B359=""),"",MAX(0,MIN(100,IFERROR($R359/'Settings'!$B$12*100,0))))</f>
        <v/>
      </c>
      <c r="X359" s="55">
        <f>IF(OR($A359="",$B359=""),"",MAX(0,MIN(100,100-($N359*'Settings'!$B$15))))</f>
        <v/>
      </c>
      <c r="Y359" s="55">
        <f>IF(OR($A359="",$B359=""),"",($T359*'Settings'!$B$4)+($U359*'Settings'!$B$5)+($V359*'Settings'!$B$6)+($W359*'Settings'!$B$7)+($X359*'Settings'!$B$8))</f>
        <v/>
      </c>
      <c r="Z359" s="19">
        <f>IF($Y359="","",IF($Y359&gt;='Settings'!$B$17,"Excellent",IF($Y359&gt;='Settings'!$B$18,"Good",IF($Y359&gt;='Settings'!$B$19,"Needs Improvement","Poor"))))</f>
        <v/>
      </c>
      <c r="AA359" s="57">
        <f>IF($Z359="","",IF($Z359="Excellent",'Settings'!$B$21,IF($Z359="Good",'Settings'!$B$22,0)))</f>
        <v/>
      </c>
      <c r="AB359" s="34">
        <f>IF(COUNTA($A359:$B359,$D359:$O359,$AC359:$AD359)=0,"",IF(OR($A359="",$B359=""),"Missing period/driver",IF($C359="Driver ID not found","Invalid driver ID",IF(COUNTIFS($A$5:$A$1000,$A359,$B$5:$B$1000,$B359)&gt;1,"Duplicate driver/period",IF(OR($E359&lt;=0,$F359&lt;=0,$G359&lt;=0,$I359&lt;=0),"Check required activity",IF($H359&gt;$G359,"On-time stops exceed total",IF($J359&gt;$I359,"Completed inspections exceed required",IF(OR($H359&lt;0,$J359&lt;0,$K359&lt;0,$L359&lt;0,$M359&lt;0,$N359&lt;0),"Negative count",IF($AC359="","Select review status",IF(AND($AC359="Coaching Scheduled",$AD359=""),"Add follow-up date","OK"))))))))))</f>
        <v/>
      </c>
      <c r="AC359" s="30" t="n"/>
      <c r="AD359" s="58" t="n"/>
    </row>
    <row r="360">
      <c r="A360" s="53" t="n"/>
      <c r="B360" s="26" t="n"/>
      <c r="C360" s="27">
        <f>IF(OR($A360="",$B360=""),"",IFERROR(VLOOKUP($B360,'Settings'!$D$4:$E$103,2,FALSE),"Driver ID not found"))</f>
        <v/>
      </c>
      <c r="D360" s="26" t="n"/>
      <c r="E360" s="28" t="n"/>
      <c r="F360" s="54" t="n"/>
      <c r="G360" s="28" t="n"/>
      <c r="H360" s="28" t="n"/>
      <c r="I360" s="28" t="n"/>
      <c r="J360" s="28" t="n"/>
      <c r="K360" s="28" t="n"/>
      <c r="L360" s="28" t="n"/>
      <c r="M360" s="28" t="n"/>
      <c r="N360" s="28" t="n"/>
      <c r="O360" s="30" t="n"/>
      <c r="P360" s="55">
        <f>IF(OR($A360="",$B360=""),"",IFERROR($E360/$F360,0))</f>
        <v/>
      </c>
      <c r="Q360" s="56">
        <f>IF(OR($A360="",$B360=""),"",IFERROR($H360/$G360,0))</f>
        <v/>
      </c>
      <c r="R360" s="56">
        <f>IF(OR($A360="",$B360=""),"",IFERROR($J360/$I360,0))</f>
        <v/>
      </c>
      <c r="S360" s="55">
        <f>IF(OR($A360="",$B360=""),"",IFERROR(($K360+$L360)/$E360*1000,0))</f>
        <v/>
      </c>
      <c r="T360" s="55">
        <f>IF(OR($A360="",$B360=""),"",MAX(0,MIN(100,100-($S360*'Settings'!$B$13)-($M360*'Settings'!$B$14))))</f>
        <v/>
      </c>
      <c r="U360" s="55">
        <f>IF(OR($A360="",$B360=""),"",MAX(0,MIN(100,IFERROR($Q360/'Settings'!$B$10*100,0))))</f>
        <v/>
      </c>
      <c r="V360" s="55">
        <f>IF(OR($A360="",$B360=""),"",MAX(0,MIN(100,IFERROR($P360/'Settings'!$B$11*100,0))))</f>
        <v/>
      </c>
      <c r="W360" s="55">
        <f>IF(OR($A360="",$B360=""),"",MAX(0,MIN(100,IFERROR($R360/'Settings'!$B$12*100,0))))</f>
        <v/>
      </c>
      <c r="X360" s="55">
        <f>IF(OR($A360="",$B360=""),"",MAX(0,MIN(100,100-($N360*'Settings'!$B$15))))</f>
        <v/>
      </c>
      <c r="Y360" s="55">
        <f>IF(OR($A360="",$B360=""),"",($T360*'Settings'!$B$4)+($U360*'Settings'!$B$5)+($V360*'Settings'!$B$6)+($W360*'Settings'!$B$7)+($X360*'Settings'!$B$8))</f>
        <v/>
      </c>
      <c r="Z360" s="19">
        <f>IF($Y360="","",IF($Y360&gt;='Settings'!$B$17,"Excellent",IF($Y360&gt;='Settings'!$B$18,"Good",IF($Y360&gt;='Settings'!$B$19,"Needs Improvement","Poor"))))</f>
        <v/>
      </c>
      <c r="AA360" s="57">
        <f>IF($Z360="","",IF($Z360="Excellent",'Settings'!$B$21,IF($Z360="Good",'Settings'!$B$22,0)))</f>
        <v/>
      </c>
      <c r="AB360" s="34">
        <f>IF(COUNTA($A360:$B360,$D360:$O360,$AC360:$AD360)=0,"",IF(OR($A360="",$B360=""),"Missing period/driver",IF($C360="Driver ID not found","Invalid driver ID",IF(COUNTIFS($A$5:$A$1000,$A360,$B$5:$B$1000,$B360)&gt;1,"Duplicate driver/period",IF(OR($E360&lt;=0,$F360&lt;=0,$G360&lt;=0,$I360&lt;=0),"Check required activity",IF($H360&gt;$G360,"On-time stops exceed total",IF($J360&gt;$I360,"Completed inspections exceed required",IF(OR($H360&lt;0,$J360&lt;0,$K360&lt;0,$L360&lt;0,$M360&lt;0,$N360&lt;0),"Negative count",IF($AC360="","Select review status",IF(AND($AC360="Coaching Scheduled",$AD360=""),"Add follow-up date","OK"))))))))))</f>
        <v/>
      </c>
      <c r="AC360" s="30" t="n"/>
      <c r="AD360" s="58" t="n"/>
    </row>
    <row r="361">
      <c r="A361" s="53" t="n"/>
      <c r="B361" s="26" t="n"/>
      <c r="C361" s="27">
        <f>IF(OR($A361="",$B361=""),"",IFERROR(VLOOKUP($B361,'Settings'!$D$4:$E$103,2,FALSE),"Driver ID not found"))</f>
        <v/>
      </c>
      <c r="D361" s="26" t="n"/>
      <c r="E361" s="28" t="n"/>
      <c r="F361" s="54" t="n"/>
      <c r="G361" s="28" t="n"/>
      <c r="H361" s="28" t="n"/>
      <c r="I361" s="28" t="n"/>
      <c r="J361" s="28" t="n"/>
      <c r="K361" s="28" t="n"/>
      <c r="L361" s="28" t="n"/>
      <c r="M361" s="28" t="n"/>
      <c r="N361" s="28" t="n"/>
      <c r="O361" s="30" t="n"/>
      <c r="P361" s="55">
        <f>IF(OR($A361="",$B361=""),"",IFERROR($E361/$F361,0))</f>
        <v/>
      </c>
      <c r="Q361" s="56">
        <f>IF(OR($A361="",$B361=""),"",IFERROR($H361/$G361,0))</f>
        <v/>
      </c>
      <c r="R361" s="56">
        <f>IF(OR($A361="",$B361=""),"",IFERROR($J361/$I361,0))</f>
        <v/>
      </c>
      <c r="S361" s="55">
        <f>IF(OR($A361="",$B361=""),"",IFERROR(($K361+$L361)/$E361*1000,0))</f>
        <v/>
      </c>
      <c r="T361" s="55">
        <f>IF(OR($A361="",$B361=""),"",MAX(0,MIN(100,100-($S361*'Settings'!$B$13)-($M361*'Settings'!$B$14))))</f>
        <v/>
      </c>
      <c r="U361" s="55">
        <f>IF(OR($A361="",$B361=""),"",MAX(0,MIN(100,IFERROR($Q361/'Settings'!$B$10*100,0))))</f>
        <v/>
      </c>
      <c r="V361" s="55">
        <f>IF(OR($A361="",$B361=""),"",MAX(0,MIN(100,IFERROR($P361/'Settings'!$B$11*100,0))))</f>
        <v/>
      </c>
      <c r="W361" s="55">
        <f>IF(OR($A361="",$B361=""),"",MAX(0,MIN(100,IFERROR($R361/'Settings'!$B$12*100,0))))</f>
        <v/>
      </c>
      <c r="X361" s="55">
        <f>IF(OR($A361="",$B361=""),"",MAX(0,MIN(100,100-($N361*'Settings'!$B$15))))</f>
        <v/>
      </c>
      <c r="Y361" s="55">
        <f>IF(OR($A361="",$B361=""),"",($T361*'Settings'!$B$4)+($U361*'Settings'!$B$5)+($V361*'Settings'!$B$6)+($W361*'Settings'!$B$7)+($X361*'Settings'!$B$8))</f>
        <v/>
      </c>
      <c r="Z361" s="19">
        <f>IF($Y361="","",IF($Y361&gt;='Settings'!$B$17,"Excellent",IF($Y361&gt;='Settings'!$B$18,"Good",IF($Y361&gt;='Settings'!$B$19,"Needs Improvement","Poor"))))</f>
        <v/>
      </c>
      <c r="AA361" s="57">
        <f>IF($Z361="","",IF($Z361="Excellent",'Settings'!$B$21,IF($Z361="Good",'Settings'!$B$22,0)))</f>
        <v/>
      </c>
      <c r="AB361" s="34">
        <f>IF(COUNTA($A361:$B361,$D361:$O361,$AC361:$AD361)=0,"",IF(OR($A361="",$B361=""),"Missing period/driver",IF($C361="Driver ID not found","Invalid driver ID",IF(COUNTIFS($A$5:$A$1000,$A361,$B$5:$B$1000,$B361)&gt;1,"Duplicate driver/period",IF(OR($E361&lt;=0,$F361&lt;=0,$G361&lt;=0,$I361&lt;=0),"Check required activity",IF($H361&gt;$G361,"On-time stops exceed total",IF($J361&gt;$I361,"Completed inspections exceed required",IF(OR($H361&lt;0,$J361&lt;0,$K361&lt;0,$L361&lt;0,$M361&lt;0,$N361&lt;0),"Negative count",IF($AC361="","Select review status",IF(AND($AC361="Coaching Scheduled",$AD361=""),"Add follow-up date","OK"))))))))))</f>
        <v/>
      </c>
      <c r="AC361" s="30" t="n"/>
      <c r="AD361" s="58" t="n"/>
    </row>
    <row r="362">
      <c r="A362" s="53" t="n"/>
      <c r="B362" s="26" t="n"/>
      <c r="C362" s="27">
        <f>IF(OR($A362="",$B362=""),"",IFERROR(VLOOKUP($B362,'Settings'!$D$4:$E$103,2,FALSE),"Driver ID not found"))</f>
        <v/>
      </c>
      <c r="D362" s="26" t="n"/>
      <c r="E362" s="28" t="n"/>
      <c r="F362" s="54" t="n"/>
      <c r="G362" s="28" t="n"/>
      <c r="H362" s="28" t="n"/>
      <c r="I362" s="28" t="n"/>
      <c r="J362" s="28" t="n"/>
      <c r="K362" s="28" t="n"/>
      <c r="L362" s="28" t="n"/>
      <c r="M362" s="28" t="n"/>
      <c r="N362" s="28" t="n"/>
      <c r="O362" s="30" t="n"/>
      <c r="P362" s="55">
        <f>IF(OR($A362="",$B362=""),"",IFERROR($E362/$F362,0))</f>
        <v/>
      </c>
      <c r="Q362" s="56">
        <f>IF(OR($A362="",$B362=""),"",IFERROR($H362/$G362,0))</f>
        <v/>
      </c>
      <c r="R362" s="56">
        <f>IF(OR($A362="",$B362=""),"",IFERROR($J362/$I362,0))</f>
        <v/>
      </c>
      <c r="S362" s="55">
        <f>IF(OR($A362="",$B362=""),"",IFERROR(($K362+$L362)/$E362*1000,0))</f>
        <v/>
      </c>
      <c r="T362" s="55">
        <f>IF(OR($A362="",$B362=""),"",MAX(0,MIN(100,100-($S362*'Settings'!$B$13)-($M362*'Settings'!$B$14))))</f>
        <v/>
      </c>
      <c r="U362" s="55">
        <f>IF(OR($A362="",$B362=""),"",MAX(0,MIN(100,IFERROR($Q362/'Settings'!$B$10*100,0))))</f>
        <v/>
      </c>
      <c r="V362" s="55">
        <f>IF(OR($A362="",$B362=""),"",MAX(0,MIN(100,IFERROR($P362/'Settings'!$B$11*100,0))))</f>
        <v/>
      </c>
      <c r="W362" s="55">
        <f>IF(OR($A362="",$B362=""),"",MAX(0,MIN(100,IFERROR($R362/'Settings'!$B$12*100,0))))</f>
        <v/>
      </c>
      <c r="X362" s="55">
        <f>IF(OR($A362="",$B362=""),"",MAX(0,MIN(100,100-($N362*'Settings'!$B$15))))</f>
        <v/>
      </c>
      <c r="Y362" s="55">
        <f>IF(OR($A362="",$B362=""),"",($T362*'Settings'!$B$4)+($U362*'Settings'!$B$5)+($V362*'Settings'!$B$6)+($W362*'Settings'!$B$7)+($X362*'Settings'!$B$8))</f>
        <v/>
      </c>
      <c r="Z362" s="19">
        <f>IF($Y362="","",IF($Y362&gt;='Settings'!$B$17,"Excellent",IF($Y362&gt;='Settings'!$B$18,"Good",IF($Y362&gt;='Settings'!$B$19,"Needs Improvement","Poor"))))</f>
        <v/>
      </c>
      <c r="AA362" s="57">
        <f>IF($Z362="","",IF($Z362="Excellent",'Settings'!$B$21,IF($Z362="Good",'Settings'!$B$22,0)))</f>
        <v/>
      </c>
      <c r="AB362" s="34">
        <f>IF(COUNTA($A362:$B362,$D362:$O362,$AC362:$AD362)=0,"",IF(OR($A362="",$B362=""),"Missing period/driver",IF($C362="Driver ID not found","Invalid driver ID",IF(COUNTIFS($A$5:$A$1000,$A362,$B$5:$B$1000,$B362)&gt;1,"Duplicate driver/period",IF(OR($E362&lt;=0,$F362&lt;=0,$G362&lt;=0,$I362&lt;=0),"Check required activity",IF($H362&gt;$G362,"On-time stops exceed total",IF($J362&gt;$I362,"Completed inspections exceed required",IF(OR($H362&lt;0,$J362&lt;0,$K362&lt;0,$L362&lt;0,$M362&lt;0,$N362&lt;0),"Negative count",IF($AC362="","Select review status",IF(AND($AC362="Coaching Scheduled",$AD362=""),"Add follow-up date","OK"))))))))))</f>
        <v/>
      </c>
      <c r="AC362" s="30" t="n"/>
      <c r="AD362" s="58" t="n"/>
    </row>
    <row r="363">
      <c r="A363" s="53" t="n"/>
      <c r="B363" s="26" t="n"/>
      <c r="C363" s="27">
        <f>IF(OR($A363="",$B363=""),"",IFERROR(VLOOKUP($B363,'Settings'!$D$4:$E$103,2,FALSE),"Driver ID not found"))</f>
        <v/>
      </c>
      <c r="D363" s="26" t="n"/>
      <c r="E363" s="28" t="n"/>
      <c r="F363" s="54" t="n"/>
      <c r="G363" s="28" t="n"/>
      <c r="H363" s="28" t="n"/>
      <c r="I363" s="28" t="n"/>
      <c r="J363" s="28" t="n"/>
      <c r="K363" s="28" t="n"/>
      <c r="L363" s="28" t="n"/>
      <c r="M363" s="28" t="n"/>
      <c r="N363" s="28" t="n"/>
      <c r="O363" s="30" t="n"/>
      <c r="P363" s="55">
        <f>IF(OR($A363="",$B363=""),"",IFERROR($E363/$F363,0))</f>
        <v/>
      </c>
      <c r="Q363" s="56">
        <f>IF(OR($A363="",$B363=""),"",IFERROR($H363/$G363,0))</f>
        <v/>
      </c>
      <c r="R363" s="56">
        <f>IF(OR($A363="",$B363=""),"",IFERROR($J363/$I363,0))</f>
        <v/>
      </c>
      <c r="S363" s="55">
        <f>IF(OR($A363="",$B363=""),"",IFERROR(($K363+$L363)/$E363*1000,0))</f>
        <v/>
      </c>
      <c r="T363" s="55">
        <f>IF(OR($A363="",$B363=""),"",MAX(0,MIN(100,100-($S363*'Settings'!$B$13)-($M363*'Settings'!$B$14))))</f>
        <v/>
      </c>
      <c r="U363" s="55">
        <f>IF(OR($A363="",$B363=""),"",MAX(0,MIN(100,IFERROR($Q363/'Settings'!$B$10*100,0))))</f>
        <v/>
      </c>
      <c r="V363" s="55">
        <f>IF(OR($A363="",$B363=""),"",MAX(0,MIN(100,IFERROR($P363/'Settings'!$B$11*100,0))))</f>
        <v/>
      </c>
      <c r="W363" s="55">
        <f>IF(OR($A363="",$B363=""),"",MAX(0,MIN(100,IFERROR($R363/'Settings'!$B$12*100,0))))</f>
        <v/>
      </c>
      <c r="X363" s="55">
        <f>IF(OR($A363="",$B363=""),"",MAX(0,MIN(100,100-($N363*'Settings'!$B$15))))</f>
        <v/>
      </c>
      <c r="Y363" s="55">
        <f>IF(OR($A363="",$B363=""),"",($T363*'Settings'!$B$4)+($U363*'Settings'!$B$5)+($V363*'Settings'!$B$6)+($W363*'Settings'!$B$7)+($X363*'Settings'!$B$8))</f>
        <v/>
      </c>
      <c r="Z363" s="19">
        <f>IF($Y363="","",IF($Y363&gt;='Settings'!$B$17,"Excellent",IF($Y363&gt;='Settings'!$B$18,"Good",IF($Y363&gt;='Settings'!$B$19,"Needs Improvement","Poor"))))</f>
        <v/>
      </c>
      <c r="AA363" s="57">
        <f>IF($Z363="","",IF($Z363="Excellent",'Settings'!$B$21,IF($Z363="Good",'Settings'!$B$22,0)))</f>
        <v/>
      </c>
      <c r="AB363" s="34">
        <f>IF(COUNTA($A363:$B363,$D363:$O363,$AC363:$AD363)=0,"",IF(OR($A363="",$B363=""),"Missing period/driver",IF($C363="Driver ID not found","Invalid driver ID",IF(COUNTIFS($A$5:$A$1000,$A363,$B$5:$B$1000,$B363)&gt;1,"Duplicate driver/period",IF(OR($E363&lt;=0,$F363&lt;=0,$G363&lt;=0,$I363&lt;=0),"Check required activity",IF($H363&gt;$G363,"On-time stops exceed total",IF($J363&gt;$I363,"Completed inspections exceed required",IF(OR($H363&lt;0,$J363&lt;0,$K363&lt;0,$L363&lt;0,$M363&lt;0,$N363&lt;0),"Negative count",IF($AC363="","Select review status",IF(AND($AC363="Coaching Scheduled",$AD363=""),"Add follow-up date","OK"))))))))))</f>
        <v/>
      </c>
      <c r="AC363" s="30" t="n"/>
      <c r="AD363" s="58" t="n"/>
    </row>
    <row r="364">
      <c r="A364" s="53" t="n"/>
      <c r="B364" s="26" t="n"/>
      <c r="C364" s="27">
        <f>IF(OR($A364="",$B364=""),"",IFERROR(VLOOKUP($B364,'Settings'!$D$4:$E$103,2,FALSE),"Driver ID not found"))</f>
        <v/>
      </c>
      <c r="D364" s="26" t="n"/>
      <c r="E364" s="28" t="n"/>
      <c r="F364" s="54" t="n"/>
      <c r="G364" s="28" t="n"/>
      <c r="H364" s="28" t="n"/>
      <c r="I364" s="28" t="n"/>
      <c r="J364" s="28" t="n"/>
      <c r="K364" s="28" t="n"/>
      <c r="L364" s="28" t="n"/>
      <c r="M364" s="28" t="n"/>
      <c r="N364" s="28" t="n"/>
      <c r="O364" s="30" t="n"/>
      <c r="P364" s="55">
        <f>IF(OR($A364="",$B364=""),"",IFERROR($E364/$F364,0))</f>
        <v/>
      </c>
      <c r="Q364" s="56">
        <f>IF(OR($A364="",$B364=""),"",IFERROR($H364/$G364,0))</f>
        <v/>
      </c>
      <c r="R364" s="56">
        <f>IF(OR($A364="",$B364=""),"",IFERROR($J364/$I364,0))</f>
        <v/>
      </c>
      <c r="S364" s="55">
        <f>IF(OR($A364="",$B364=""),"",IFERROR(($K364+$L364)/$E364*1000,0))</f>
        <v/>
      </c>
      <c r="T364" s="55">
        <f>IF(OR($A364="",$B364=""),"",MAX(0,MIN(100,100-($S364*'Settings'!$B$13)-($M364*'Settings'!$B$14))))</f>
        <v/>
      </c>
      <c r="U364" s="55">
        <f>IF(OR($A364="",$B364=""),"",MAX(0,MIN(100,IFERROR($Q364/'Settings'!$B$10*100,0))))</f>
        <v/>
      </c>
      <c r="V364" s="55">
        <f>IF(OR($A364="",$B364=""),"",MAX(0,MIN(100,IFERROR($P364/'Settings'!$B$11*100,0))))</f>
        <v/>
      </c>
      <c r="W364" s="55">
        <f>IF(OR($A364="",$B364=""),"",MAX(0,MIN(100,IFERROR($R364/'Settings'!$B$12*100,0))))</f>
        <v/>
      </c>
      <c r="X364" s="55">
        <f>IF(OR($A364="",$B364=""),"",MAX(0,MIN(100,100-($N364*'Settings'!$B$15))))</f>
        <v/>
      </c>
      <c r="Y364" s="55">
        <f>IF(OR($A364="",$B364=""),"",($T364*'Settings'!$B$4)+($U364*'Settings'!$B$5)+($V364*'Settings'!$B$6)+($W364*'Settings'!$B$7)+($X364*'Settings'!$B$8))</f>
        <v/>
      </c>
      <c r="Z364" s="19">
        <f>IF($Y364="","",IF($Y364&gt;='Settings'!$B$17,"Excellent",IF($Y364&gt;='Settings'!$B$18,"Good",IF($Y364&gt;='Settings'!$B$19,"Needs Improvement","Poor"))))</f>
        <v/>
      </c>
      <c r="AA364" s="57">
        <f>IF($Z364="","",IF($Z364="Excellent",'Settings'!$B$21,IF($Z364="Good",'Settings'!$B$22,0)))</f>
        <v/>
      </c>
      <c r="AB364" s="34">
        <f>IF(COUNTA($A364:$B364,$D364:$O364,$AC364:$AD364)=0,"",IF(OR($A364="",$B364=""),"Missing period/driver",IF($C364="Driver ID not found","Invalid driver ID",IF(COUNTIFS($A$5:$A$1000,$A364,$B$5:$B$1000,$B364)&gt;1,"Duplicate driver/period",IF(OR($E364&lt;=0,$F364&lt;=0,$G364&lt;=0,$I364&lt;=0),"Check required activity",IF($H364&gt;$G364,"On-time stops exceed total",IF($J364&gt;$I364,"Completed inspections exceed required",IF(OR($H364&lt;0,$J364&lt;0,$K364&lt;0,$L364&lt;0,$M364&lt;0,$N364&lt;0),"Negative count",IF($AC364="","Select review status",IF(AND($AC364="Coaching Scheduled",$AD364=""),"Add follow-up date","OK"))))))))))</f>
        <v/>
      </c>
      <c r="AC364" s="30" t="n"/>
      <c r="AD364" s="58" t="n"/>
    </row>
    <row r="365">
      <c r="A365" s="53" t="n"/>
      <c r="B365" s="26" t="n"/>
      <c r="C365" s="27">
        <f>IF(OR($A365="",$B365=""),"",IFERROR(VLOOKUP($B365,'Settings'!$D$4:$E$103,2,FALSE),"Driver ID not found"))</f>
        <v/>
      </c>
      <c r="D365" s="26" t="n"/>
      <c r="E365" s="28" t="n"/>
      <c r="F365" s="54" t="n"/>
      <c r="G365" s="28" t="n"/>
      <c r="H365" s="28" t="n"/>
      <c r="I365" s="28" t="n"/>
      <c r="J365" s="28" t="n"/>
      <c r="K365" s="28" t="n"/>
      <c r="L365" s="28" t="n"/>
      <c r="M365" s="28" t="n"/>
      <c r="N365" s="28" t="n"/>
      <c r="O365" s="30" t="n"/>
      <c r="P365" s="55">
        <f>IF(OR($A365="",$B365=""),"",IFERROR($E365/$F365,0))</f>
        <v/>
      </c>
      <c r="Q365" s="56">
        <f>IF(OR($A365="",$B365=""),"",IFERROR($H365/$G365,0))</f>
        <v/>
      </c>
      <c r="R365" s="56">
        <f>IF(OR($A365="",$B365=""),"",IFERROR($J365/$I365,0))</f>
        <v/>
      </c>
      <c r="S365" s="55">
        <f>IF(OR($A365="",$B365=""),"",IFERROR(($K365+$L365)/$E365*1000,0))</f>
        <v/>
      </c>
      <c r="T365" s="55">
        <f>IF(OR($A365="",$B365=""),"",MAX(0,MIN(100,100-($S365*'Settings'!$B$13)-($M365*'Settings'!$B$14))))</f>
        <v/>
      </c>
      <c r="U365" s="55">
        <f>IF(OR($A365="",$B365=""),"",MAX(0,MIN(100,IFERROR($Q365/'Settings'!$B$10*100,0))))</f>
        <v/>
      </c>
      <c r="V365" s="55">
        <f>IF(OR($A365="",$B365=""),"",MAX(0,MIN(100,IFERROR($P365/'Settings'!$B$11*100,0))))</f>
        <v/>
      </c>
      <c r="W365" s="55">
        <f>IF(OR($A365="",$B365=""),"",MAX(0,MIN(100,IFERROR($R365/'Settings'!$B$12*100,0))))</f>
        <v/>
      </c>
      <c r="X365" s="55">
        <f>IF(OR($A365="",$B365=""),"",MAX(0,MIN(100,100-($N365*'Settings'!$B$15))))</f>
        <v/>
      </c>
      <c r="Y365" s="55">
        <f>IF(OR($A365="",$B365=""),"",($T365*'Settings'!$B$4)+($U365*'Settings'!$B$5)+($V365*'Settings'!$B$6)+($W365*'Settings'!$B$7)+($X365*'Settings'!$B$8))</f>
        <v/>
      </c>
      <c r="Z365" s="19">
        <f>IF($Y365="","",IF($Y365&gt;='Settings'!$B$17,"Excellent",IF($Y365&gt;='Settings'!$B$18,"Good",IF($Y365&gt;='Settings'!$B$19,"Needs Improvement","Poor"))))</f>
        <v/>
      </c>
      <c r="AA365" s="57">
        <f>IF($Z365="","",IF($Z365="Excellent",'Settings'!$B$21,IF($Z365="Good",'Settings'!$B$22,0)))</f>
        <v/>
      </c>
      <c r="AB365" s="34">
        <f>IF(COUNTA($A365:$B365,$D365:$O365,$AC365:$AD365)=0,"",IF(OR($A365="",$B365=""),"Missing period/driver",IF($C365="Driver ID not found","Invalid driver ID",IF(COUNTIFS($A$5:$A$1000,$A365,$B$5:$B$1000,$B365)&gt;1,"Duplicate driver/period",IF(OR($E365&lt;=0,$F365&lt;=0,$G365&lt;=0,$I365&lt;=0),"Check required activity",IF($H365&gt;$G365,"On-time stops exceed total",IF($J365&gt;$I365,"Completed inspections exceed required",IF(OR($H365&lt;0,$J365&lt;0,$K365&lt;0,$L365&lt;0,$M365&lt;0,$N365&lt;0),"Negative count",IF($AC365="","Select review status",IF(AND($AC365="Coaching Scheduled",$AD365=""),"Add follow-up date","OK"))))))))))</f>
        <v/>
      </c>
      <c r="AC365" s="30" t="n"/>
      <c r="AD365" s="58" t="n"/>
    </row>
    <row r="366">
      <c r="A366" s="53" t="n"/>
      <c r="B366" s="26" t="n"/>
      <c r="C366" s="27">
        <f>IF(OR($A366="",$B366=""),"",IFERROR(VLOOKUP($B366,'Settings'!$D$4:$E$103,2,FALSE),"Driver ID not found"))</f>
        <v/>
      </c>
      <c r="D366" s="26" t="n"/>
      <c r="E366" s="28" t="n"/>
      <c r="F366" s="54" t="n"/>
      <c r="G366" s="28" t="n"/>
      <c r="H366" s="28" t="n"/>
      <c r="I366" s="28" t="n"/>
      <c r="J366" s="28" t="n"/>
      <c r="K366" s="28" t="n"/>
      <c r="L366" s="28" t="n"/>
      <c r="M366" s="28" t="n"/>
      <c r="N366" s="28" t="n"/>
      <c r="O366" s="30" t="n"/>
      <c r="P366" s="55">
        <f>IF(OR($A366="",$B366=""),"",IFERROR($E366/$F366,0))</f>
        <v/>
      </c>
      <c r="Q366" s="56">
        <f>IF(OR($A366="",$B366=""),"",IFERROR($H366/$G366,0))</f>
        <v/>
      </c>
      <c r="R366" s="56">
        <f>IF(OR($A366="",$B366=""),"",IFERROR($J366/$I366,0))</f>
        <v/>
      </c>
      <c r="S366" s="55">
        <f>IF(OR($A366="",$B366=""),"",IFERROR(($K366+$L366)/$E366*1000,0))</f>
        <v/>
      </c>
      <c r="T366" s="55">
        <f>IF(OR($A366="",$B366=""),"",MAX(0,MIN(100,100-($S366*'Settings'!$B$13)-($M366*'Settings'!$B$14))))</f>
        <v/>
      </c>
      <c r="U366" s="55">
        <f>IF(OR($A366="",$B366=""),"",MAX(0,MIN(100,IFERROR($Q366/'Settings'!$B$10*100,0))))</f>
        <v/>
      </c>
      <c r="V366" s="55">
        <f>IF(OR($A366="",$B366=""),"",MAX(0,MIN(100,IFERROR($P366/'Settings'!$B$11*100,0))))</f>
        <v/>
      </c>
      <c r="W366" s="55">
        <f>IF(OR($A366="",$B366=""),"",MAX(0,MIN(100,IFERROR($R366/'Settings'!$B$12*100,0))))</f>
        <v/>
      </c>
      <c r="X366" s="55">
        <f>IF(OR($A366="",$B366=""),"",MAX(0,MIN(100,100-($N366*'Settings'!$B$15))))</f>
        <v/>
      </c>
      <c r="Y366" s="55">
        <f>IF(OR($A366="",$B366=""),"",($T366*'Settings'!$B$4)+($U366*'Settings'!$B$5)+($V366*'Settings'!$B$6)+($W366*'Settings'!$B$7)+($X366*'Settings'!$B$8))</f>
        <v/>
      </c>
      <c r="Z366" s="19">
        <f>IF($Y366="","",IF($Y366&gt;='Settings'!$B$17,"Excellent",IF($Y366&gt;='Settings'!$B$18,"Good",IF($Y366&gt;='Settings'!$B$19,"Needs Improvement","Poor"))))</f>
        <v/>
      </c>
      <c r="AA366" s="57">
        <f>IF($Z366="","",IF($Z366="Excellent",'Settings'!$B$21,IF($Z366="Good",'Settings'!$B$22,0)))</f>
        <v/>
      </c>
      <c r="AB366" s="34">
        <f>IF(COUNTA($A366:$B366,$D366:$O366,$AC366:$AD366)=0,"",IF(OR($A366="",$B366=""),"Missing period/driver",IF($C366="Driver ID not found","Invalid driver ID",IF(COUNTIFS($A$5:$A$1000,$A366,$B$5:$B$1000,$B366)&gt;1,"Duplicate driver/period",IF(OR($E366&lt;=0,$F366&lt;=0,$G366&lt;=0,$I366&lt;=0),"Check required activity",IF($H366&gt;$G366,"On-time stops exceed total",IF($J366&gt;$I366,"Completed inspections exceed required",IF(OR($H366&lt;0,$J366&lt;0,$K366&lt;0,$L366&lt;0,$M366&lt;0,$N366&lt;0),"Negative count",IF($AC366="","Select review status",IF(AND($AC366="Coaching Scheduled",$AD366=""),"Add follow-up date","OK"))))))))))</f>
        <v/>
      </c>
      <c r="AC366" s="30" t="n"/>
      <c r="AD366" s="58" t="n"/>
    </row>
    <row r="367">
      <c r="A367" s="53" t="n"/>
      <c r="B367" s="26" t="n"/>
      <c r="C367" s="27">
        <f>IF(OR($A367="",$B367=""),"",IFERROR(VLOOKUP($B367,'Settings'!$D$4:$E$103,2,FALSE),"Driver ID not found"))</f>
        <v/>
      </c>
      <c r="D367" s="26" t="n"/>
      <c r="E367" s="28" t="n"/>
      <c r="F367" s="54" t="n"/>
      <c r="G367" s="28" t="n"/>
      <c r="H367" s="28" t="n"/>
      <c r="I367" s="28" t="n"/>
      <c r="J367" s="28" t="n"/>
      <c r="K367" s="28" t="n"/>
      <c r="L367" s="28" t="n"/>
      <c r="M367" s="28" t="n"/>
      <c r="N367" s="28" t="n"/>
      <c r="O367" s="30" t="n"/>
      <c r="P367" s="55">
        <f>IF(OR($A367="",$B367=""),"",IFERROR($E367/$F367,0))</f>
        <v/>
      </c>
      <c r="Q367" s="56">
        <f>IF(OR($A367="",$B367=""),"",IFERROR($H367/$G367,0))</f>
        <v/>
      </c>
      <c r="R367" s="56">
        <f>IF(OR($A367="",$B367=""),"",IFERROR($J367/$I367,0))</f>
        <v/>
      </c>
      <c r="S367" s="55">
        <f>IF(OR($A367="",$B367=""),"",IFERROR(($K367+$L367)/$E367*1000,0))</f>
        <v/>
      </c>
      <c r="T367" s="55">
        <f>IF(OR($A367="",$B367=""),"",MAX(0,MIN(100,100-($S367*'Settings'!$B$13)-($M367*'Settings'!$B$14))))</f>
        <v/>
      </c>
      <c r="U367" s="55">
        <f>IF(OR($A367="",$B367=""),"",MAX(0,MIN(100,IFERROR($Q367/'Settings'!$B$10*100,0))))</f>
        <v/>
      </c>
      <c r="V367" s="55">
        <f>IF(OR($A367="",$B367=""),"",MAX(0,MIN(100,IFERROR($P367/'Settings'!$B$11*100,0))))</f>
        <v/>
      </c>
      <c r="W367" s="55">
        <f>IF(OR($A367="",$B367=""),"",MAX(0,MIN(100,IFERROR($R367/'Settings'!$B$12*100,0))))</f>
        <v/>
      </c>
      <c r="X367" s="55">
        <f>IF(OR($A367="",$B367=""),"",MAX(0,MIN(100,100-($N367*'Settings'!$B$15))))</f>
        <v/>
      </c>
      <c r="Y367" s="55">
        <f>IF(OR($A367="",$B367=""),"",($T367*'Settings'!$B$4)+($U367*'Settings'!$B$5)+($V367*'Settings'!$B$6)+($W367*'Settings'!$B$7)+($X367*'Settings'!$B$8))</f>
        <v/>
      </c>
      <c r="Z367" s="19">
        <f>IF($Y367="","",IF($Y367&gt;='Settings'!$B$17,"Excellent",IF($Y367&gt;='Settings'!$B$18,"Good",IF($Y367&gt;='Settings'!$B$19,"Needs Improvement","Poor"))))</f>
        <v/>
      </c>
      <c r="AA367" s="57">
        <f>IF($Z367="","",IF($Z367="Excellent",'Settings'!$B$21,IF($Z367="Good",'Settings'!$B$22,0)))</f>
        <v/>
      </c>
      <c r="AB367" s="34">
        <f>IF(COUNTA($A367:$B367,$D367:$O367,$AC367:$AD367)=0,"",IF(OR($A367="",$B367=""),"Missing period/driver",IF($C367="Driver ID not found","Invalid driver ID",IF(COUNTIFS($A$5:$A$1000,$A367,$B$5:$B$1000,$B367)&gt;1,"Duplicate driver/period",IF(OR($E367&lt;=0,$F367&lt;=0,$G367&lt;=0,$I367&lt;=0),"Check required activity",IF($H367&gt;$G367,"On-time stops exceed total",IF($J367&gt;$I367,"Completed inspections exceed required",IF(OR($H367&lt;0,$J367&lt;0,$K367&lt;0,$L367&lt;0,$M367&lt;0,$N367&lt;0),"Negative count",IF($AC367="","Select review status",IF(AND($AC367="Coaching Scheduled",$AD367=""),"Add follow-up date","OK"))))))))))</f>
        <v/>
      </c>
      <c r="AC367" s="30" t="n"/>
      <c r="AD367" s="58" t="n"/>
    </row>
    <row r="368">
      <c r="A368" s="53" t="n"/>
      <c r="B368" s="26" t="n"/>
      <c r="C368" s="27">
        <f>IF(OR($A368="",$B368=""),"",IFERROR(VLOOKUP($B368,'Settings'!$D$4:$E$103,2,FALSE),"Driver ID not found"))</f>
        <v/>
      </c>
      <c r="D368" s="26" t="n"/>
      <c r="E368" s="28" t="n"/>
      <c r="F368" s="54" t="n"/>
      <c r="G368" s="28" t="n"/>
      <c r="H368" s="28" t="n"/>
      <c r="I368" s="28" t="n"/>
      <c r="J368" s="28" t="n"/>
      <c r="K368" s="28" t="n"/>
      <c r="L368" s="28" t="n"/>
      <c r="M368" s="28" t="n"/>
      <c r="N368" s="28" t="n"/>
      <c r="O368" s="30" t="n"/>
      <c r="P368" s="55">
        <f>IF(OR($A368="",$B368=""),"",IFERROR($E368/$F368,0))</f>
        <v/>
      </c>
      <c r="Q368" s="56">
        <f>IF(OR($A368="",$B368=""),"",IFERROR($H368/$G368,0))</f>
        <v/>
      </c>
      <c r="R368" s="56">
        <f>IF(OR($A368="",$B368=""),"",IFERROR($J368/$I368,0))</f>
        <v/>
      </c>
      <c r="S368" s="55">
        <f>IF(OR($A368="",$B368=""),"",IFERROR(($K368+$L368)/$E368*1000,0))</f>
        <v/>
      </c>
      <c r="T368" s="55">
        <f>IF(OR($A368="",$B368=""),"",MAX(0,MIN(100,100-($S368*'Settings'!$B$13)-($M368*'Settings'!$B$14))))</f>
        <v/>
      </c>
      <c r="U368" s="55">
        <f>IF(OR($A368="",$B368=""),"",MAX(0,MIN(100,IFERROR($Q368/'Settings'!$B$10*100,0))))</f>
        <v/>
      </c>
      <c r="V368" s="55">
        <f>IF(OR($A368="",$B368=""),"",MAX(0,MIN(100,IFERROR($P368/'Settings'!$B$11*100,0))))</f>
        <v/>
      </c>
      <c r="W368" s="55">
        <f>IF(OR($A368="",$B368=""),"",MAX(0,MIN(100,IFERROR($R368/'Settings'!$B$12*100,0))))</f>
        <v/>
      </c>
      <c r="X368" s="55">
        <f>IF(OR($A368="",$B368=""),"",MAX(0,MIN(100,100-($N368*'Settings'!$B$15))))</f>
        <v/>
      </c>
      <c r="Y368" s="55">
        <f>IF(OR($A368="",$B368=""),"",($T368*'Settings'!$B$4)+($U368*'Settings'!$B$5)+($V368*'Settings'!$B$6)+($W368*'Settings'!$B$7)+($X368*'Settings'!$B$8))</f>
        <v/>
      </c>
      <c r="Z368" s="19">
        <f>IF($Y368="","",IF($Y368&gt;='Settings'!$B$17,"Excellent",IF($Y368&gt;='Settings'!$B$18,"Good",IF($Y368&gt;='Settings'!$B$19,"Needs Improvement","Poor"))))</f>
        <v/>
      </c>
      <c r="AA368" s="57">
        <f>IF($Z368="","",IF($Z368="Excellent",'Settings'!$B$21,IF($Z368="Good",'Settings'!$B$22,0)))</f>
        <v/>
      </c>
      <c r="AB368" s="34">
        <f>IF(COUNTA($A368:$B368,$D368:$O368,$AC368:$AD368)=0,"",IF(OR($A368="",$B368=""),"Missing period/driver",IF($C368="Driver ID not found","Invalid driver ID",IF(COUNTIFS($A$5:$A$1000,$A368,$B$5:$B$1000,$B368)&gt;1,"Duplicate driver/period",IF(OR($E368&lt;=0,$F368&lt;=0,$G368&lt;=0,$I368&lt;=0),"Check required activity",IF($H368&gt;$G368,"On-time stops exceed total",IF($J368&gt;$I368,"Completed inspections exceed required",IF(OR($H368&lt;0,$J368&lt;0,$K368&lt;0,$L368&lt;0,$M368&lt;0,$N368&lt;0),"Negative count",IF($AC368="","Select review status",IF(AND($AC368="Coaching Scheduled",$AD368=""),"Add follow-up date","OK"))))))))))</f>
        <v/>
      </c>
      <c r="AC368" s="30" t="n"/>
      <c r="AD368" s="58" t="n"/>
    </row>
    <row r="369">
      <c r="A369" s="53" t="n"/>
      <c r="B369" s="26" t="n"/>
      <c r="C369" s="27">
        <f>IF(OR($A369="",$B369=""),"",IFERROR(VLOOKUP($B369,'Settings'!$D$4:$E$103,2,FALSE),"Driver ID not found"))</f>
        <v/>
      </c>
      <c r="D369" s="26" t="n"/>
      <c r="E369" s="28" t="n"/>
      <c r="F369" s="54" t="n"/>
      <c r="G369" s="28" t="n"/>
      <c r="H369" s="28" t="n"/>
      <c r="I369" s="28" t="n"/>
      <c r="J369" s="28" t="n"/>
      <c r="K369" s="28" t="n"/>
      <c r="L369" s="28" t="n"/>
      <c r="M369" s="28" t="n"/>
      <c r="N369" s="28" t="n"/>
      <c r="O369" s="30" t="n"/>
      <c r="P369" s="55">
        <f>IF(OR($A369="",$B369=""),"",IFERROR($E369/$F369,0))</f>
        <v/>
      </c>
      <c r="Q369" s="56">
        <f>IF(OR($A369="",$B369=""),"",IFERROR($H369/$G369,0))</f>
        <v/>
      </c>
      <c r="R369" s="56">
        <f>IF(OR($A369="",$B369=""),"",IFERROR($J369/$I369,0))</f>
        <v/>
      </c>
      <c r="S369" s="55">
        <f>IF(OR($A369="",$B369=""),"",IFERROR(($K369+$L369)/$E369*1000,0))</f>
        <v/>
      </c>
      <c r="T369" s="55">
        <f>IF(OR($A369="",$B369=""),"",MAX(0,MIN(100,100-($S369*'Settings'!$B$13)-($M369*'Settings'!$B$14))))</f>
        <v/>
      </c>
      <c r="U369" s="55">
        <f>IF(OR($A369="",$B369=""),"",MAX(0,MIN(100,IFERROR($Q369/'Settings'!$B$10*100,0))))</f>
        <v/>
      </c>
      <c r="V369" s="55">
        <f>IF(OR($A369="",$B369=""),"",MAX(0,MIN(100,IFERROR($P369/'Settings'!$B$11*100,0))))</f>
        <v/>
      </c>
      <c r="W369" s="55">
        <f>IF(OR($A369="",$B369=""),"",MAX(0,MIN(100,IFERROR($R369/'Settings'!$B$12*100,0))))</f>
        <v/>
      </c>
      <c r="X369" s="55">
        <f>IF(OR($A369="",$B369=""),"",MAX(0,MIN(100,100-($N369*'Settings'!$B$15))))</f>
        <v/>
      </c>
      <c r="Y369" s="55">
        <f>IF(OR($A369="",$B369=""),"",($T369*'Settings'!$B$4)+($U369*'Settings'!$B$5)+($V369*'Settings'!$B$6)+($W369*'Settings'!$B$7)+($X369*'Settings'!$B$8))</f>
        <v/>
      </c>
      <c r="Z369" s="19">
        <f>IF($Y369="","",IF($Y369&gt;='Settings'!$B$17,"Excellent",IF($Y369&gt;='Settings'!$B$18,"Good",IF($Y369&gt;='Settings'!$B$19,"Needs Improvement","Poor"))))</f>
        <v/>
      </c>
      <c r="AA369" s="57">
        <f>IF($Z369="","",IF($Z369="Excellent",'Settings'!$B$21,IF($Z369="Good",'Settings'!$B$22,0)))</f>
        <v/>
      </c>
      <c r="AB369" s="34">
        <f>IF(COUNTA($A369:$B369,$D369:$O369,$AC369:$AD369)=0,"",IF(OR($A369="",$B369=""),"Missing period/driver",IF($C369="Driver ID not found","Invalid driver ID",IF(COUNTIFS($A$5:$A$1000,$A369,$B$5:$B$1000,$B369)&gt;1,"Duplicate driver/period",IF(OR($E369&lt;=0,$F369&lt;=0,$G369&lt;=0,$I369&lt;=0),"Check required activity",IF($H369&gt;$G369,"On-time stops exceed total",IF($J369&gt;$I369,"Completed inspections exceed required",IF(OR($H369&lt;0,$J369&lt;0,$K369&lt;0,$L369&lt;0,$M369&lt;0,$N369&lt;0),"Negative count",IF($AC369="","Select review status",IF(AND($AC369="Coaching Scheduled",$AD369=""),"Add follow-up date","OK"))))))))))</f>
        <v/>
      </c>
      <c r="AC369" s="30" t="n"/>
      <c r="AD369" s="58" t="n"/>
    </row>
    <row r="370">
      <c r="A370" s="53" t="n"/>
      <c r="B370" s="26" t="n"/>
      <c r="C370" s="27">
        <f>IF(OR($A370="",$B370=""),"",IFERROR(VLOOKUP($B370,'Settings'!$D$4:$E$103,2,FALSE),"Driver ID not found"))</f>
        <v/>
      </c>
      <c r="D370" s="26" t="n"/>
      <c r="E370" s="28" t="n"/>
      <c r="F370" s="54" t="n"/>
      <c r="G370" s="28" t="n"/>
      <c r="H370" s="28" t="n"/>
      <c r="I370" s="28" t="n"/>
      <c r="J370" s="28" t="n"/>
      <c r="K370" s="28" t="n"/>
      <c r="L370" s="28" t="n"/>
      <c r="M370" s="28" t="n"/>
      <c r="N370" s="28" t="n"/>
      <c r="O370" s="30" t="n"/>
      <c r="P370" s="55">
        <f>IF(OR($A370="",$B370=""),"",IFERROR($E370/$F370,0))</f>
        <v/>
      </c>
      <c r="Q370" s="56">
        <f>IF(OR($A370="",$B370=""),"",IFERROR($H370/$G370,0))</f>
        <v/>
      </c>
      <c r="R370" s="56">
        <f>IF(OR($A370="",$B370=""),"",IFERROR($J370/$I370,0))</f>
        <v/>
      </c>
      <c r="S370" s="55">
        <f>IF(OR($A370="",$B370=""),"",IFERROR(($K370+$L370)/$E370*1000,0))</f>
        <v/>
      </c>
      <c r="T370" s="55">
        <f>IF(OR($A370="",$B370=""),"",MAX(0,MIN(100,100-($S370*'Settings'!$B$13)-($M370*'Settings'!$B$14))))</f>
        <v/>
      </c>
      <c r="U370" s="55">
        <f>IF(OR($A370="",$B370=""),"",MAX(0,MIN(100,IFERROR($Q370/'Settings'!$B$10*100,0))))</f>
        <v/>
      </c>
      <c r="V370" s="55">
        <f>IF(OR($A370="",$B370=""),"",MAX(0,MIN(100,IFERROR($P370/'Settings'!$B$11*100,0))))</f>
        <v/>
      </c>
      <c r="W370" s="55">
        <f>IF(OR($A370="",$B370=""),"",MAX(0,MIN(100,IFERROR($R370/'Settings'!$B$12*100,0))))</f>
        <v/>
      </c>
      <c r="X370" s="55">
        <f>IF(OR($A370="",$B370=""),"",MAX(0,MIN(100,100-($N370*'Settings'!$B$15))))</f>
        <v/>
      </c>
      <c r="Y370" s="55">
        <f>IF(OR($A370="",$B370=""),"",($T370*'Settings'!$B$4)+($U370*'Settings'!$B$5)+($V370*'Settings'!$B$6)+($W370*'Settings'!$B$7)+($X370*'Settings'!$B$8))</f>
        <v/>
      </c>
      <c r="Z370" s="19">
        <f>IF($Y370="","",IF($Y370&gt;='Settings'!$B$17,"Excellent",IF($Y370&gt;='Settings'!$B$18,"Good",IF($Y370&gt;='Settings'!$B$19,"Needs Improvement","Poor"))))</f>
        <v/>
      </c>
      <c r="AA370" s="57">
        <f>IF($Z370="","",IF($Z370="Excellent",'Settings'!$B$21,IF($Z370="Good",'Settings'!$B$22,0)))</f>
        <v/>
      </c>
      <c r="AB370" s="34">
        <f>IF(COUNTA($A370:$B370,$D370:$O370,$AC370:$AD370)=0,"",IF(OR($A370="",$B370=""),"Missing period/driver",IF($C370="Driver ID not found","Invalid driver ID",IF(COUNTIFS($A$5:$A$1000,$A370,$B$5:$B$1000,$B370)&gt;1,"Duplicate driver/period",IF(OR($E370&lt;=0,$F370&lt;=0,$G370&lt;=0,$I370&lt;=0),"Check required activity",IF($H370&gt;$G370,"On-time stops exceed total",IF($J370&gt;$I370,"Completed inspections exceed required",IF(OR($H370&lt;0,$J370&lt;0,$K370&lt;0,$L370&lt;0,$M370&lt;0,$N370&lt;0),"Negative count",IF($AC370="","Select review status",IF(AND($AC370="Coaching Scheduled",$AD370=""),"Add follow-up date","OK"))))))))))</f>
        <v/>
      </c>
      <c r="AC370" s="30" t="n"/>
      <c r="AD370" s="58" t="n"/>
    </row>
    <row r="371">
      <c r="A371" s="53" t="n"/>
      <c r="B371" s="26" t="n"/>
      <c r="C371" s="27">
        <f>IF(OR($A371="",$B371=""),"",IFERROR(VLOOKUP($B371,'Settings'!$D$4:$E$103,2,FALSE),"Driver ID not found"))</f>
        <v/>
      </c>
      <c r="D371" s="26" t="n"/>
      <c r="E371" s="28" t="n"/>
      <c r="F371" s="54" t="n"/>
      <c r="G371" s="28" t="n"/>
      <c r="H371" s="28" t="n"/>
      <c r="I371" s="28" t="n"/>
      <c r="J371" s="28" t="n"/>
      <c r="K371" s="28" t="n"/>
      <c r="L371" s="28" t="n"/>
      <c r="M371" s="28" t="n"/>
      <c r="N371" s="28" t="n"/>
      <c r="O371" s="30" t="n"/>
      <c r="P371" s="55">
        <f>IF(OR($A371="",$B371=""),"",IFERROR($E371/$F371,0))</f>
        <v/>
      </c>
      <c r="Q371" s="56">
        <f>IF(OR($A371="",$B371=""),"",IFERROR($H371/$G371,0))</f>
        <v/>
      </c>
      <c r="R371" s="56">
        <f>IF(OR($A371="",$B371=""),"",IFERROR($J371/$I371,0))</f>
        <v/>
      </c>
      <c r="S371" s="55">
        <f>IF(OR($A371="",$B371=""),"",IFERROR(($K371+$L371)/$E371*1000,0))</f>
        <v/>
      </c>
      <c r="T371" s="55">
        <f>IF(OR($A371="",$B371=""),"",MAX(0,MIN(100,100-($S371*'Settings'!$B$13)-($M371*'Settings'!$B$14))))</f>
        <v/>
      </c>
      <c r="U371" s="55">
        <f>IF(OR($A371="",$B371=""),"",MAX(0,MIN(100,IFERROR($Q371/'Settings'!$B$10*100,0))))</f>
        <v/>
      </c>
      <c r="V371" s="55">
        <f>IF(OR($A371="",$B371=""),"",MAX(0,MIN(100,IFERROR($P371/'Settings'!$B$11*100,0))))</f>
        <v/>
      </c>
      <c r="W371" s="55">
        <f>IF(OR($A371="",$B371=""),"",MAX(0,MIN(100,IFERROR($R371/'Settings'!$B$12*100,0))))</f>
        <v/>
      </c>
      <c r="X371" s="55">
        <f>IF(OR($A371="",$B371=""),"",MAX(0,MIN(100,100-($N371*'Settings'!$B$15))))</f>
        <v/>
      </c>
      <c r="Y371" s="55">
        <f>IF(OR($A371="",$B371=""),"",($T371*'Settings'!$B$4)+($U371*'Settings'!$B$5)+($V371*'Settings'!$B$6)+($W371*'Settings'!$B$7)+($X371*'Settings'!$B$8))</f>
        <v/>
      </c>
      <c r="Z371" s="19">
        <f>IF($Y371="","",IF($Y371&gt;='Settings'!$B$17,"Excellent",IF($Y371&gt;='Settings'!$B$18,"Good",IF($Y371&gt;='Settings'!$B$19,"Needs Improvement","Poor"))))</f>
        <v/>
      </c>
      <c r="AA371" s="57">
        <f>IF($Z371="","",IF($Z371="Excellent",'Settings'!$B$21,IF($Z371="Good",'Settings'!$B$22,0)))</f>
        <v/>
      </c>
      <c r="AB371" s="34">
        <f>IF(COUNTA($A371:$B371,$D371:$O371,$AC371:$AD371)=0,"",IF(OR($A371="",$B371=""),"Missing period/driver",IF($C371="Driver ID not found","Invalid driver ID",IF(COUNTIFS($A$5:$A$1000,$A371,$B$5:$B$1000,$B371)&gt;1,"Duplicate driver/period",IF(OR($E371&lt;=0,$F371&lt;=0,$G371&lt;=0,$I371&lt;=0),"Check required activity",IF($H371&gt;$G371,"On-time stops exceed total",IF($J371&gt;$I371,"Completed inspections exceed required",IF(OR($H371&lt;0,$J371&lt;0,$K371&lt;0,$L371&lt;0,$M371&lt;0,$N371&lt;0),"Negative count",IF($AC371="","Select review status",IF(AND($AC371="Coaching Scheduled",$AD371=""),"Add follow-up date","OK"))))))))))</f>
        <v/>
      </c>
      <c r="AC371" s="30" t="n"/>
      <c r="AD371" s="58" t="n"/>
    </row>
    <row r="372">
      <c r="A372" s="53" t="n"/>
      <c r="B372" s="26" t="n"/>
      <c r="C372" s="27">
        <f>IF(OR($A372="",$B372=""),"",IFERROR(VLOOKUP($B372,'Settings'!$D$4:$E$103,2,FALSE),"Driver ID not found"))</f>
        <v/>
      </c>
      <c r="D372" s="26" t="n"/>
      <c r="E372" s="28" t="n"/>
      <c r="F372" s="54" t="n"/>
      <c r="G372" s="28" t="n"/>
      <c r="H372" s="28" t="n"/>
      <c r="I372" s="28" t="n"/>
      <c r="J372" s="28" t="n"/>
      <c r="K372" s="28" t="n"/>
      <c r="L372" s="28" t="n"/>
      <c r="M372" s="28" t="n"/>
      <c r="N372" s="28" t="n"/>
      <c r="O372" s="30" t="n"/>
      <c r="P372" s="55">
        <f>IF(OR($A372="",$B372=""),"",IFERROR($E372/$F372,0))</f>
        <v/>
      </c>
      <c r="Q372" s="56">
        <f>IF(OR($A372="",$B372=""),"",IFERROR($H372/$G372,0))</f>
        <v/>
      </c>
      <c r="R372" s="56">
        <f>IF(OR($A372="",$B372=""),"",IFERROR($J372/$I372,0))</f>
        <v/>
      </c>
      <c r="S372" s="55">
        <f>IF(OR($A372="",$B372=""),"",IFERROR(($K372+$L372)/$E372*1000,0))</f>
        <v/>
      </c>
      <c r="T372" s="55">
        <f>IF(OR($A372="",$B372=""),"",MAX(0,MIN(100,100-($S372*'Settings'!$B$13)-($M372*'Settings'!$B$14))))</f>
        <v/>
      </c>
      <c r="U372" s="55">
        <f>IF(OR($A372="",$B372=""),"",MAX(0,MIN(100,IFERROR($Q372/'Settings'!$B$10*100,0))))</f>
        <v/>
      </c>
      <c r="V372" s="55">
        <f>IF(OR($A372="",$B372=""),"",MAX(0,MIN(100,IFERROR($P372/'Settings'!$B$11*100,0))))</f>
        <v/>
      </c>
      <c r="W372" s="55">
        <f>IF(OR($A372="",$B372=""),"",MAX(0,MIN(100,IFERROR($R372/'Settings'!$B$12*100,0))))</f>
        <v/>
      </c>
      <c r="X372" s="55">
        <f>IF(OR($A372="",$B372=""),"",MAX(0,MIN(100,100-($N372*'Settings'!$B$15))))</f>
        <v/>
      </c>
      <c r="Y372" s="55">
        <f>IF(OR($A372="",$B372=""),"",($T372*'Settings'!$B$4)+($U372*'Settings'!$B$5)+($V372*'Settings'!$B$6)+($W372*'Settings'!$B$7)+($X372*'Settings'!$B$8))</f>
        <v/>
      </c>
      <c r="Z372" s="19">
        <f>IF($Y372="","",IF($Y372&gt;='Settings'!$B$17,"Excellent",IF($Y372&gt;='Settings'!$B$18,"Good",IF($Y372&gt;='Settings'!$B$19,"Needs Improvement","Poor"))))</f>
        <v/>
      </c>
      <c r="AA372" s="57">
        <f>IF($Z372="","",IF($Z372="Excellent",'Settings'!$B$21,IF($Z372="Good",'Settings'!$B$22,0)))</f>
        <v/>
      </c>
      <c r="AB372" s="34">
        <f>IF(COUNTA($A372:$B372,$D372:$O372,$AC372:$AD372)=0,"",IF(OR($A372="",$B372=""),"Missing period/driver",IF($C372="Driver ID not found","Invalid driver ID",IF(COUNTIFS($A$5:$A$1000,$A372,$B$5:$B$1000,$B372)&gt;1,"Duplicate driver/period",IF(OR($E372&lt;=0,$F372&lt;=0,$G372&lt;=0,$I372&lt;=0),"Check required activity",IF($H372&gt;$G372,"On-time stops exceed total",IF($J372&gt;$I372,"Completed inspections exceed required",IF(OR($H372&lt;0,$J372&lt;0,$K372&lt;0,$L372&lt;0,$M372&lt;0,$N372&lt;0),"Negative count",IF($AC372="","Select review status",IF(AND($AC372="Coaching Scheduled",$AD372=""),"Add follow-up date","OK"))))))))))</f>
        <v/>
      </c>
      <c r="AC372" s="30" t="n"/>
      <c r="AD372" s="58" t="n"/>
    </row>
    <row r="373">
      <c r="A373" s="53" t="n"/>
      <c r="B373" s="26" t="n"/>
      <c r="C373" s="27">
        <f>IF(OR($A373="",$B373=""),"",IFERROR(VLOOKUP($B373,'Settings'!$D$4:$E$103,2,FALSE),"Driver ID not found"))</f>
        <v/>
      </c>
      <c r="D373" s="26" t="n"/>
      <c r="E373" s="28" t="n"/>
      <c r="F373" s="54" t="n"/>
      <c r="G373" s="28" t="n"/>
      <c r="H373" s="28" t="n"/>
      <c r="I373" s="28" t="n"/>
      <c r="J373" s="28" t="n"/>
      <c r="K373" s="28" t="n"/>
      <c r="L373" s="28" t="n"/>
      <c r="M373" s="28" t="n"/>
      <c r="N373" s="28" t="n"/>
      <c r="O373" s="30" t="n"/>
      <c r="P373" s="55">
        <f>IF(OR($A373="",$B373=""),"",IFERROR($E373/$F373,0))</f>
        <v/>
      </c>
      <c r="Q373" s="56">
        <f>IF(OR($A373="",$B373=""),"",IFERROR($H373/$G373,0))</f>
        <v/>
      </c>
      <c r="R373" s="56">
        <f>IF(OR($A373="",$B373=""),"",IFERROR($J373/$I373,0))</f>
        <v/>
      </c>
      <c r="S373" s="55">
        <f>IF(OR($A373="",$B373=""),"",IFERROR(($K373+$L373)/$E373*1000,0))</f>
        <v/>
      </c>
      <c r="T373" s="55">
        <f>IF(OR($A373="",$B373=""),"",MAX(0,MIN(100,100-($S373*'Settings'!$B$13)-($M373*'Settings'!$B$14))))</f>
        <v/>
      </c>
      <c r="U373" s="55">
        <f>IF(OR($A373="",$B373=""),"",MAX(0,MIN(100,IFERROR($Q373/'Settings'!$B$10*100,0))))</f>
        <v/>
      </c>
      <c r="V373" s="55">
        <f>IF(OR($A373="",$B373=""),"",MAX(0,MIN(100,IFERROR($P373/'Settings'!$B$11*100,0))))</f>
        <v/>
      </c>
      <c r="W373" s="55">
        <f>IF(OR($A373="",$B373=""),"",MAX(0,MIN(100,IFERROR($R373/'Settings'!$B$12*100,0))))</f>
        <v/>
      </c>
      <c r="X373" s="55">
        <f>IF(OR($A373="",$B373=""),"",MAX(0,MIN(100,100-($N373*'Settings'!$B$15))))</f>
        <v/>
      </c>
      <c r="Y373" s="55">
        <f>IF(OR($A373="",$B373=""),"",($T373*'Settings'!$B$4)+($U373*'Settings'!$B$5)+($V373*'Settings'!$B$6)+($W373*'Settings'!$B$7)+($X373*'Settings'!$B$8))</f>
        <v/>
      </c>
      <c r="Z373" s="19">
        <f>IF($Y373="","",IF($Y373&gt;='Settings'!$B$17,"Excellent",IF($Y373&gt;='Settings'!$B$18,"Good",IF($Y373&gt;='Settings'!$B$19,"Needs Improvement","Poor"))))</f>
        <v/>
      </c>
      <c r="AA373" s="57">
        <f>IF($Z373="","",IF($Z373="Excellent",'Settings'!$B$21,IF($Z373="Good",'Settings'!$B$22,0)))</f>
        <v/>
      </c>
      <c r="AB373" s="34">
        <f>IF(COUNTA($A373:$B373,$D373:$O373,$AC373:$AD373)=0,"",IF(OR($A373="",$B373=""),"Missing period/driver",IF($C373="Driver ID not found","Invalid driver ID",IF(COUNTIFS($A$5:$A$1000,$A373,$B$5:$B$1000,$B373)&gt;1,"Duplicate driver/period",IF(OR($E373&lt;=0,$F373&lt;=0,$G373&lt;=0,$I373&lt;=0),"Check required activity",IF($H373&gt;$G373,"On-time stops exceed total",IF($J373&gt;$I373,"Completed inspections exceed required",IF(OR($H373&lt;0,$J373&lt;0,$K373&lt;0,$L373&lt;0,$M373&lt;0,$N373&lt;0),"Negative count",IF($AC373="","Select review status",IF(AND($AC373="Coaching Scheduled",$AD373=""),"Add follow-up date","OK"))))))))))</f>
        <v/>
      </c>
      <c r="AC373" s="30" t="n"/>
      <c r="AD373" s="58" t="n"/>
    </row>
    <row r="374">
      <c r="A374" s="53" t="n"/>
      <c r="B374" s="26" t="n"/>
      <c r="C374" s="27">
        <f>IF(OR($A374="",$B374=""),"",IFERROR(VLOOKUP($B374,'Settings'!$D$4:$E$103,2,FALSE),"Driver ID not found"))</f>
        <v/>
      </c>
      <c r="D374" s="26" t="n"/>
      <c r="E374" s="28" t="n"/>
      <c r="F374" s="54" t="n"/>
      <c r="G374" s="28" t="n"/>
      <c r="H374" s="28" t="n"/>
      <c r="I374" s="28" t="n"/>
      <c r="J374" s="28" t="n"/>
      <c r="K374" s="28" t="n"/>
      <c r="L374" s="28" t="n"/>
      <c r="M374" s="28" t="n"/>
      <c r="N374" s="28" t="n"/>
      <c r="O374" s="30" t="n"/>
      <c r="P374" s="55">
        <f>IF(OR($A374="",$B374=""),"",IFERROR($E374/$F374,0))</f>
        <v/>
      </c>
      <c r="Q374" s="56">
        <f>IF(OR($A374="",$B374=""),"",IFERROR($H374/$G374,0))</f>
        <v/>
      </c>
      <c r="R374" s="56">
        <f>IF(OR($A374="",$B374=""),"",IFERROR($J374/$I374,0))</f>
        <v/>
      </c>
      <c r="S374" s="55">
        <f>IF(OR($A374="",$B374=""),"",IFERROR(($K374+$L374)/$E374*1000,0))</f>
        <v/>
      </c>
      <c r="T374" s="55">
        <f>IF(OR($A374="",$B374=""),"",MAX(0,MIN(100,100-($S374*'Settings'!$B$13)-($M374*'Settings'!$B$14))))</f>
        <v/>
      </c>
      <c r="U374" s="55">
        <f>IF(OR($A374="",$B374=""),"",MAX(0,MIN(100,IFERROR($Q374/'Settings'!$B$10*100,0))))</f>
        <v/>
      </c>
      <c r="V374" s="55">
        <f>IF(OR($A374="",$B374=""),"",MAX(0,MIN(100,IFERROR($P374/'Settings'!$B$11*100,0))))</f>
        <v/>
      </c>
      <c r="W374" s="55">
        <f>IF(OR($A374="",$B374=""),"",MAX(0,MIN(100,IFERROR($R374/'Settings'!$B$12*100,0))))</f>
        <v/>
      </c>
      <c r="X374" s="55">
        <f>IF(OR($A374="",$B374=""),"",MAX(0,MIN(100,100-($N374*'Settings'!$B$15))))</f>
        <v/>
      </c>
      <c r="Y374" s="55">
        <f>IF(OR($A374="",$B374=""),"",($T374*'Settings'!$B$4)+($U374*'Settings'!$B$5)+($V374*'Settings'!$B$6)+($W374*'Settings'!$B$7)+($X374*'Settings'!$B$8))</f>
        <v/>
      </c>
      <c r="Z374" s="19">
        <f>IF($Y374="","",IF($Y374&gt;='Settings'!$B$17,"Excellent",IF($Y374&gt;='Settings'!$B$18,"Good",IF($Y374&gt;='Settings'!$B$19,"Needs Improvement","Poor"))))</f>
        <v/>
      </c>
      <c r="AA374" s="57">
        <f>IF($Z374="","",IF($Z374="Excellent",'Settings'!$B$21,IF($Z374="Good",'Settings'!$B$22,0)))</f>
        <v/>
      </c>
      <c r="AB374" s="34">
        <f>IF(COUNTA($A374:$B374,$D374:$O374,$AC374:$AD374)=0,"",IF(OR($A374="",$B374=""),"Missing period/driver",IF($C374="Driver ID not found","Invalid driver ID",IF(COUNTIFS($A$5:$A$1000,$A374,$B$5:$B$1000,$B374)&gt;1,"Duplicate driver/period",IF(OR($E374&lt;=0,$F374&lt;=0,$G374&lt;=0,$I374&lt;=0),"Check required activity",IF($H374&gt;$G374,"On-time stops exceed total",IF($J374&gt;$I374,"Completed inspections exceed required",IF(OR($H374&lt;0,$J374&lt;0,$K374&lt;0,$L374&lt;0,$M374&lt;0,$N374&lt;0),"Negative count",IF($AC374="","Select review status",IF(AND($AC374="Coaching Scheduled",$AD374=""),"Add follow-up date","OK"))))))))))</f>
        <v/>
      </c>
      <c r="AC374" s="30" t="n"/>
      <c r="AD374" s="58" t="n"/>
    </row>
    <row r="375">
      <c r="A375" s="53" t="n"/>
      <c r="B375" s="26" t="n"/>
      <c r="C375" s="27">
        <f>IF(OR($A375="",$B375=""),"",IFERROR(VLOOKUP($B375,'Settings'!$D$4:$E$103,2,FALSE),"Driver ID not found"))</f>
        <v/>
      </c>
      <c r="D375" s="26" t="n"/>
      <c r="E375" s="28" t="n"/>
      <c r="F375" s="54" t="n"/>
      <c r="G375" s="28" t="n"/>
      <c r="H375" s="28" t="n"/>
      <c r="I375" s="28" t="n"/>
      <c r="J375" s="28" t="n"/>
      <c r="K375" s="28" t="n"/>
      <c r="L375" s="28" t="n"/>
      <c r="M375" s="28" t="n"/>
      <c r="N375" s="28" t="n"/>
      <c r="O375" s="30" t="n"/>
      <c r="P375" s="55">
        <f>IF(OR($A375="",$B375=""),"",IFERROR($E375/$F375,0))</f>
        <v/>
      </c>
      <c r="Q375" s="56">
        <f>IF(OR($A375="",$B375=""),"",IFERROR($H375/$G375,0))</f>
        <v/>
      </c>
      <c r="R375" s="56">
        <f>IF(OR($A375="",$B375=""),"",IFERROR($J375/$I375,0))</f>
        <v/>
      </c>
      <c r="S375" s="55">
        <f>IF(OR($A375="",$B375=""),"",IFERROR(($K375+$L375)/$E375*1000,0))</f>
        <v/>
      </c>
      <c r="T375" s="55">
        <f>IF(OR($A375="",$B375=""),"",MAX(0,MIN(100,100-($S375*'Settings'!$B$13)-($M375*'Settings'!$B$14))))</f>
        <v/>
      </c>
      <c r="U375" s="55">
        <f>IF(OR($A375="",$B375=""),"",MAX(0,MIN(100,IFERROR($Q375/'Settings'!$B$10*100,0))))</f>
        <v/>
      </c>
      <c r="V375" s="55">
        <f>IF(OR($A375="",$B375=""),"",MAX(0,MIN(100,IFERROR($P375/'Settings'!$B$11*100,0))))</f>
        <v/>
      </c>
      <c r="W375" s="55">
        <f>IF(OR($A375="",$B375=""),"",MAX(0,MIN(100,IFERROR($R375/'Settings'!$B$12*100,0))))</f>
        <v/>
      </c>
      <c r="X375" s="55">
        <f>IF(OR($A375="",$B375=""),"",MAX(0,MIN(100,100-($N375*'Settings'!$B$15))))</f>
        <v/>
      </c>
      <c r="Y375" s="55">
        <f>IF(OR($A375="",$B375=""),"",($T375*'Settings'!$B$4)+($U375*'Settings'!$B$5)+($V375*'Settings'!$B$6)+($W375*'Settings'!$B$7)+($X375*'Settings'!$B$8))</f>
        <v/>
      </c>
      <c r="Z375" s="19">
        <f>IF($Y375="","",IF($Y375&gt;='Settings'!$B$17,"Excellent",IF($Y375&gt;='Settings'!$B$18,"Good",IF($Y375&gt;='Settings'!$B$19,"Needs Improvement","Poor"))))</f>
        <v/>
      </c>
      <c r="AA375" s="57">
        <f>IF($Z375="","",IF($Z375="Excellent",'Settings'!$B$21,IF($Z375="Good",'Settings'!$B$22,0)))</f>
        <v/>
      </c>
      <c r="AB375" s="34">
        <f>IF(COUNTA($A375:$B375,$D375:$O375,$AC375:$AD375)=0,"",IF(OR($A375="",$B375=""),"Missing period/driver",IF($C375="Driver ID not found","Invalid driver ID",IF(COUNTIFS($A$5:$A$1000,$A375,$B$5:$B$1000,$B375)&gt;1,"Duplicate driver/period",IF(OR($E375&lt;=0,$F375&lt;=0,$G375&lt;=0,$I375&lt;=0),"Check required activity",IF($H375&gt;$G375,"On-time stops exceed total",IF($J375&gt;$I375,"Completed inspections exceed required",IF(OR($H375&lt;0,$J375&lt;0,$K375&lt;0,$L375&lt;0,$M375&lt;0,$N375&lt;0),"Negative count",IF($AC375="","Select review status",IF(AND($AC375="Coaching Scheduled",$AD375=""),"Add follow-up date","OK"))))))))))</f>
        <v/>
      </c>
      <c r="AC375" s="30" t="n"/>
      <c r="AD375" s="58" t="n"/>
    </row>
    <row r="376">
      <c r="A376" s="53" t="n"/>
      <c r="B376" s="26" t="n"/>
      <c r="C376" s="27">
        <f>IF(OR($A376="",$B376=""),"",IFERROR(VLOOKUP($B376,'Settings'!$D$4:$E$103,2,FALSE),"Driver ID not found"))</f>
        <v/>
      </c>
      <c r="D376" s="26" t="n"/>
      <c r="E376" s="28" t="n"/>
      <c r="F376" s="54" t="n"/>
      <c r="G376" s="28" t="n"/>
      <c r="H376" s="28" t="n"/>
      <c r="I376" s="28" t="n"/>
      <c r="J376" s="28" t="n"/>
      <c r="K376" s="28" t="n"/>
      <c r="L376" s="28" t="n"/>
      <c r="M376" s="28" t="n"/>
      <c r="N376" s="28" t="n"/>
      <c r="O376" s="30" t="n"/>
      <c r="P376" s="55">
        <f>IF(OR($A376="",$B376=""),"",IFERROR($E376/$F376,0))</f>
        <v/>
      </c>
      <c r="Q376" s="56">
        <f>IF(OR($A376="",$B376=""),"",IFERROR($H376/$G376,0))</f>
        <v/>
      </c>
      <c r="R376" s="56">
        <f>IF(OR($A376="",$B376=""),"",IFERROR($J376/$I376,0))</f>
        <v/>
      </c>
      <c r="S376" s="55">
        <f>IF(OR($A376="",$B376=""),"",IFERROR(($K376+$L376)/$E376*1000,0))</f>
        <v/>
      </c>
      <c r="T376" s="55">
        <f>IF(OR($A376="",$B376=""),"",MAX(0,MIN(100,100-($S376*'Settings'!$B$13)-($M376*'Settings'!$B$14))))</f>
        <v/>
      </c>
      <c r="U376" s="55">
        <f>IF(OR($A376="",$B376=""),"",MAX(0,MIN(100,IFERROR($Q376/'Settings'!$B$10*100,0))))</f>
        <v/>
      </c>
      <c r="V376" s="55">
        <f>IF(OR($A376="",$B376=""),"",MAX(0,MIN(100,IFERROR($P376/'Settings'!$B$11*100,0))))</f>
        <v/>
      </c>
      <c r="W376" s="55">
        <f>IF(OR($A376="",$B376=""),"",MAX(0,MIN(100,IFERROR($R376/'Settings'!$B$12*100,0))))</f>
        <v/>
      </c>
      <c r="X376" s="55">
        <f>IF(OR($A376="",$B376=""),"",MAX(0,MIN(100,100-($N376*'Settings'!$B$15))))</f>
        <v/>
      </c>
      <c r="Y376" s="55">
        <f>IF(OR($A376="",$B376=""),"",($T376*'Settings'!$B$4)+($U376*'Settings'!$B$5)+($V376*'Settings'!$B$6)+($W376*'Settings'!$B$7)+($X376*'Settings'!$B$8))</f>
        <v/>
      </c>
      <c r="Z376" s="19">
        <f>IF($Y376="","",IF($Y376&gt;='Settings'!$B$17,"Excellent",IF($Y376&gt;='Settings'!$B$18,"Good",IF($Y376&gt;='Settings'!$B$19,"Needs Improvement","Poor"))))</f>
        <v/>
      </c>
      <c r="AA376" s="57">
        <f>IF($Z376="","",IF($Z376="Excellent",'Settings'!$B$21,IF($Z376="Good",'Settings'!$B$22,0)))</f>
        <v/>
      </c>
      <c r="AB376" s="34">
        <f>IF(COUNTA($A376:$B376,$D376:$O376,$AC376:$AD376)=0,"",IF(OR($A376="",$B376=""),"Missing period/driver",IF($C376="Driver ID not found","Invalid driver ID",IF(COUNTIFS($A$5:$A$1000,$A376,$B$5:$B$1000,$B376)&gt;1,"Duplicate driver/period",IF(OR($E376&lt;=0,$F376&lt;=0,$G376&lt;=0,$I376&lt;=0),"Check required activity",IF($H376&gt;$G376,"On-time stops exceed total",IF($J376&gt;$I376,"Completed inspections exceed required",IF(OR($H376&lt;0,$J376&lt;0,$K376&lt;0,$L376&lt;0,$M376&lt;0,$N376&lt;0),"Negative count",IF($AC376="","Select review status",IF(AND($AC376="Coaching Scheduled",$AD376=""),"Add follow-up date","OK"))))))))))</f>
        <v/>
      </c>
      <c r="AC376" s="30" t="n"/>
      <c r="AD376" s="58" t="n"/>
    </row>
    <row r="377">
      <c r="A377" s="53" t="n"/>
      <c r="B377" s="26" t="n"/>
      <c r="C377" s="27">
        <f>IF(OR($A377="",$B377=""),"",IFERROR(VLOOKUP($B377,'Settings'!$D$4:$E$103,2,FALSE),"Driver ID not found"))</f>
        <v/>
      </c>
      <c r="D377" s="26" t="n"/>
      <c r="E377" s="28" t="n"/>
      <c r="F377" s="54" t="n"/>
      <c r="G377" s="28" t="n"/>
      <c r="H377" s="28" t="n"/>
      <c r="I377" s="28" t="n"/>
      <c r="J377" s="28" t="n"/>
      <c r="K377" s="28" t="n"/>
      <c r="L377" s="28" t="n"/>
      <c r="M377" s="28" t="n"/>
      <c r="N377" s="28" t="n"/>
      <c r="O377" s="30" t="n"/>
      <c r="P377" s="55">
        <f>IF(OR($A377="",$B377=""),"",IFERROR($E377/$F377,0))</f>
        <v/>
      </c>
      <c r="Q377" s="56">
        <f>IF(OR($A377="",$B377=""),"",IFERROR($H377/$G377,0))</f>
        <v/>
      </c>
      <c r="R377" s="56">
        <f>IF(OR($A377="",$B377=""),"",IFERROR($J377/$I377,0))</f>
        <v/>
      </c>
      <c r="S377" s="55">
        <f>IF(OR($A377="",$B377=""),"",IFERROR(($K377+$L377)/$E377*1000,0))</f>
        <v/>
      </c>
      <c r="T377" s="55">
        <f>IF(OR($A377="",$B377=""),"",MAX(0,MIN(100,100-($S377*'Settings'!$B$13)-($M377*'Settings'!$B$14))))</f>
        <v/>
      </c>
      <c r="U377" s="55">
        <f>IF(OR($A377="",$B377=""),"",MAX(0,MIN(100,IFERROR($Q377/'Settings'!$B$10*100,0))))</f>
        <v/>
      </c>
      <c r="V377" s="55">
        <f>IF(OR($A377="",$B377=""),"",MAX(0,MIN(100,IFERROR($P377/'Settings'!$B$11*100,0))))</f>
        <v/>
      </c>
      <c r="W377" s="55">
        <f>IF(OR($A377="",$B377=""),"",MAX(0,MIN(100,IFERROR($R377/'Settings'!$B$12*100,0))))</f>
        <v/>
      </c>
      <c r="X377" s="55">
        <f>IF(OR($A377="",$B377=""),"",MAX(0,MIN(100,100-($N377*'Settings'!$B$15))))</f>
        <v/>
      </c>
      <c r="Y377" s="55">
        <f>IF(OR($A377="",$B377=""),"",($T377*'Settings'!$B$4)+($U377*'Settings'!$B$5)+($V377*'Settings'!$B$6)+($W377*'Settings'!$B$7)+($X377*'Settings'!$B$8))</f>
        <v/>
      </c>
      <c r="Z377" s="19">
        <f>IF($Y377="","",IF($Y377&gt;='Settings'!$B$17,"Excellent",IF($Y377&gt;='Settings'!$B$18,"Good",IF($Y377&gt;='Settings'!$B$19,"Needs Improvement","Poor"))))</f>
        <v/>
      </c>
      <c r="AA377" s="57">
        <f>IF($Z377="","",IF($Z377="Excellent",'Settings'!$B$21,IF($Z377="Good",'Settings'!$B$22,0)))</f>
        <v/>
      </c>
      <c r="AB377" s="34">
        <f>IF(COUNTA($A377:$B377,$D377:$O377,$AC377:$AD377)=0,"",IF(OR($A377="",$B377=""),"Missing period/driver",IF($C377="Driver ID not found","Invalid driver ID",IF(COUNTIFS($A$5:$A$1000,$A377,$B$5:$B$1000,$B377)&gt;1,"Duplicate driver/period",IF(OR($E377&lt;=0,$F377&lt;=0,$G377&lt;=0,$I377&lt;=0),"Check required activity",IF($H377&gt;$G377,"On-time stops exceed total",IF($J377&gt;$I377,"Completed inspections exceed required",IF(OR($H377&lt;0,$J377&lt;0,$K377&lt;0,$L377&lt;0,$M377&lt;0,$N377&lt;0),"Negative count",IF($AC377="","Select review status",IF(AND($AC377="Coaching Scheduled",$AD377=""),"Add follow-up date","OK"))))))))))</f>
        <v/>
      </c>
      <c r="AC377" s="30" t="n"/>
      <c r="AD377" s="58" t="n"/>
    </row>
    <row r="378">
      <c r="A378" s="53" t="n"/>
      <c r="B378" s="26" t="n"/>
      <c r="C378" s="27">
        <f>IF(OR($A378="",$B378=""),"",IFERROR(VLOOKUP($B378,'Settings'!$D$4:$E$103,2,FALSE),"Driver ID not found"))</f>
        <v/>
      </c>
      <c r="D378" s="26" t="n"/>
      <c r="E378" s="28" t="n"/>
      <c r="F378" s="54" t="n"/>
      <c r="G378" s="28" t="n"/>
      <c r="H378" s="28" t="n"/>
      <c r="I378" s="28" t="n"/>
      <c r="J378" s="28" t="n"/>
      <c r="K378" s="28" t="n"/>
      <c r="L378" s="28" t="n"/>
      <c r="M378" s="28" t="n"/>
      <c r="N378" s="28" t="n"/>
      <c r="O378" s="30" t="n"/>
      <c r="P378" s="55">
        <f>IF(OR($A378="",$B378=""),"",IFERROR($E378/$F378,0))</f>
        <v/>
      </c>
      <c r="Q378" s="56">
        <f>IF(OR($A378="",$B378=""),"",IFERROR($H378/$G378,0))</f>
        <v/>
      </c>
      <c r="R378" s="56">
        <f>IF(OR($A378="",$B378=""),"",IFERROR($J378/$I378,0))</f>
        <v/>
      </c>
      <c r="S378" s="55">
        <f>IF(OR($A378="",$B378=""),"",IFERROR(($K378+$L378)/$E378*1000,0))</f>
        <v/>
      </c>
      <c r="T378" s="55">
        <f>IF(OR($A378="",$B378=""),"",MAX(0,MIN(100,100-($S378*'Settings'!$B$13)-($M378*'Settings'!$B$14))))</f>
        <v/>
      </c>
      <c r="U378" s="55">
        <f>IF(OR($A378="",$B378=""),"",MAX(0,MIN(100,IFERROR($Q378/'Settings'!$B$10*100,0))))</f>
        <v/>
      </c>
      <c r="V378" s="55">
        <f>IF(OR($A378="",$B378=""),"",MAX(0,MIN(100,IFERROR($P378/'Settings'!$B$11*100,0))))</f>
        <v/>
      </c>
      <c r="W378" s="55">
        <f>IF(OR($A378="",$B378=""),"",MAX(0,MIN(100,IFERROR($R378/'Settings'!$B$12*100,0))))</f>
        <v/>
      </c>
      <c r="X378" s="55">
        <f>IF(OR($A378="",$B378=""),"",MAX(0,MIN(100,100-($N378*'Settings'!$B$15))))</f>
        <v/>
      </c>
      <c r="Y378" s="55">
        <f>IF(OR($A378="",$B378=""),"",($T378*'Settings'!$B$4)+($U378*'Settings'!$B$5)+($V378*'Settings'!$B$6)+($W378*'Settings'!$B$7)+($X378*'Settings'!$B$8))</f>
        <v/>
      </c>
      <c r="Z378" s="19">
        <f>IF($Y378="","",IF($Y378&gt;='Settings'!$B$17,"Excellent",IF($Y378&gt;='Settings'!$B$18,"Good",IF($Y378&gt;='Settings'!$B$19,"Needs Improvement","Poor"))))</f>
        <v/>
      </c>
      <c r="AA378" s="57">
        <f>IF($Z378="","",IF($Z378="Excellent",'Settings'!$B$21,IF($Z378="Good",'Settings'!$B$22,0)))</f>
        <v/>
      </c>
      <c r="AB378" s="34">
        <f>IF(COUNTA($A378:$B378,$D378:$O378,$AC378:$AD378)=0,"",IF(OR($A378="",$B378=""),"Missing period/driver",IF($C378="Driver ID not found","Invalid driver ID",IF(COUNTIFS($A$5:$A$1000,$A378,$B$5:$B$1000,$B378)&gt;1,"Duplicate driver/period",IF(OR($E378&lt;=0,$F378&lt;=0,$G378&lt;=0,$I378&lt;=0),"Check required activity",IF($H378&gt;$G378,"On-time stops exceed total",IF($J378&gt;$I378,"Completed inspections exceed required",IF(OR($H378&lt;0,$J378&lt;0,$K378&lt;0,$L378&lt;0,$M378&lt;0,$N378&lt;0),"Negative count",IF($AC378="","Select review status",IF(AND($AC378="Coaching Scheduled",$AD378=""),"Add follow-up date","OK"))))))))))</f>
        <v/>
      </c>
      <c r="AC378" s="30" t="n"/>
      <c r="AD378" s="58" t="n"/>
    </row>
    <row r="379">
      <c r="A379" s="53" t="n"/>
      <c r="B379" s="26" t="n"/>
      <c r="C379" s="27">
        <f>IF(OR($A379="",$B379=""),"",IFERROR(VLOOKUP($B379,'Settings'!$D$4:$E$103,2,FALSE),"Driver ID not found"))</f>
        <v/>
      </c>
      <c r="D379" s="26" t="n"/>
      <c r="E379" s="28" t="n"/>
      <c r="F379" s="54" t="n"/>
      <c r="G379" s="28" t="n"/>
      <c r="H379" s="28" t="n"/>
      <c r="I379" s="28" t="n"/>
      <c r="J379" s="28" t="n"/>
      <c r="K379" s="28" t="n"/>
      <c r="L379" s="28" t="n"/>
      <c r="M379" s="28" t="n"/>
      <c r="N379" s="28" t="n"/>
      <c r="O379" s="30" t="n"/>
      <c r="P379" s="55">
        <f>IF(OR($A379="",$B379=""),"",IFERROR($E379/$F379,0))</f>
        <v/>
      </c>
      <c r="Q379" s="56">
        <f>IF(OR($A379="",$B379=""),"",IFERROR($H379/$G379,0))</f>
        <v/>
      </c>
      <c r="R379" s="56">
        <f>IF(OR($A379="",$B379=""),"",IFERROR($J379/$I379,0))</f>
        <v/>
      </c>
      <c r="S379" s="55">
        <f>IF(OR($A379="",$B379=""),"",IFERROR(($K379+$L379)/$E379*1000,0))</f>
        <v/>
      </c>
      <c r="T379" s="55">
        <f>IF(OR($A379="",$B379=""),"",MAX(0,MIN(100,100-($S379*'Settings'!$B$13)-($M379*'Settings'!$B$14))))</f>
        <v/>
      </c>
      <c r="U379" s="55">
        <f>IF(OR($A379="",$B379=""),"",MAX(0,MIN(100,IFERROR($Q379/'Settings'!$B$10*100,0))))</f>
        <v/>
      </c>
      <c r="V379" s="55">
        <f>IF(OR($A379="",$B379=""),"",MAX(0,MIN(100,IFERROR($P379/'Settings'!$B$11*100,0))))</f>
        <v/>
      </c>
      <c r="W379" s="55">
        <f>IF(OR($A379="",$B379=""),"",MAX(0,MIN(100,IFERROR($R379/'Settings'!$B$12*100,0))))</f>
        <v/>
      </c>
      <c r="X379" s="55">
        <f>IF(OR($A379="",$B379=""),"",MAX(0,MIN(100,100-($N379*'Settings'!$B$15))))</f>
        <v/>
      </c>
      <c r="Y379" s="55">
        <f>IF(OR($A379="",$B379=""),"",($T379*'Settings'!$B$4)+($U379*'Settings'!$B$5)+($V379*'Settings'!$B$6)+($W379*'Settings'!$B$7)+($X379*'Settings'!$B$8))</f>
        <v/>
      </c>
      <c r="Z379" s="19">
        <f>IF($Y379="","",IF($Y379&gt;='Settings'!$B$17,"Excellent",IF($Y379&gt;='Settings'!$B$18,"Good",IF($Y379&gt;='Settings'!$B$19,"Needs Improvement","Poor"))))</f>
        <v/>
      </c>
      <c r="AA379" s="57">
        <f>IF($Z379="","",IF($Z379="Excellent",'Settings'!$B$21,IF($Z379="Good",'Settings'!$B$22,0)))</f>
        <v/>
      </c>
      <c r="AB379" s="34">
        <f>IF(COUNTA($A379:$B379,$D379:$O379,$AC379:$AD379)=0,"",IF(OR($A379="",$B379=""),"Missing period/driver",IF($C379="Driver ID not found","Invalid driver ID",IF(COUNTIFS($A$5:$A$1000,$A379,$B$5:$B$1000,$B379)&gt;1,"Duplicate driver/period",IF(OR($E379&lt;=0,$F379&lt;=0,$G379&lt;=0,$I379&lt;=0),"Check required activity",IF($H379&gt;$G379,"On-time stops exceed total",IF($J379&gt;$I379,"Completed inspections exceed required",IF(OR($H379&lt;0,$J379&lt;0,$K379&lt;0,$L379&lt;0,$M379&lt;0,$N379&lt;0),"Negative count",IF($AC379="","Select review status",IF(AND($AC379="Coaching Scheduled",$AD379=""),"Add follow-up date","OK"))))))))))</f>
        <v/>
      </c>
      <c r="AC379" s="30" t="n"/>
      <c r="AD379" s="58" t="n"/>
    </row>
    <row r="380">
      <c r="A380" s="53" t="n"/>
      <c r="B380" s="26" t="n"/>
      <c r="C380" s="27">
        <f>IF(OR($A380="",$B380=""),"",IFERROR(VLOOKUP($B380,'Settings'!$D$4:$E$103,2,FALSE),"Driver ID not found"))</f>
        <v/>
      </c>
      <c r="D380" s="26" t="n"/>
      <c r="E380" s="28" t="n"/>
      <c r="F380" s="54" t="n"/>
      <c r="G380" s="28" t="n"/>
      <c r="H380" s="28" t="n"/>
      <c r="I380" s="28" t="n"/>
      <c r="J380" s="28" t="n"/>
      <c r="K380" s="28" t="n"/>
      <c r="L380" s="28" t="n"/>
      <c r="M380" s="28" t="n"/>
      <c r="N380" s="28" t="n"/>
      <c r="O380" s="30" t="n"/>
      <c r="P380" s="55">
        <f>IF(OR($A380="",$B380=""),"",IFERROR($E380/$F380,0))</f>
        <v/>
      </c>
      <c r="Q380" s="56">
        <f>IF(OR($A380="",$B380=""),"",IFERROR($H380/$G380,0))</f>
        <v/>
      </c>
      <c r="R380" s="56">
        <f>IF(OR($A380="",$B380=""),"",IFERROR($J380/$I380,0))</f>
        <v/>
      </c>
      <c r="S380" s="55">
        <f>IF(OR($A380="",$B380=""),"",IFERROR(($K380+$L380)/$E380*1000,0))</f>
        <v/>
      </c>
      <c r="T380" s="55">
        <f>IF(OR($A380="",$B380=""),"",MAX(0,MIN(100,100-($S380*'Settings'!$B$13)-($M380*'Settings'!$B$14))))</f>
        <v/>
      </c>
      <c r="U380" s="55">
        <f>IF(OR($A380="",$B380=""),"",MAX(0,MIN(100,IFERROR($Q380/'Settings'!$B$10*100,0))))</f>
        <v/>
      </c>
      <c r="V380" s="55">
        <f>IF(OR($A380="",$B380=""),"",MAX(0,MIN(100,IFERROR($P380/'Settings'!$B$11*100,0))))</f>
        <v/>
      </c>
      <c r="W380" s="55">
        <f>IF(OR($A380="",$B380=""),"",MAX(0,MIN(100,IFERROR($R380/'Settings'!$B$12*100,0))))</f>
        <v/>
      </c>
      <c r="X380" s="55">
        <f>IF(OR($A380="",$B380=""),"",MAX(0,MIN(100,100-($N380*'Settings'!$B$15))))</f>
        <v/>
      </c>
      <c r="Y380" s="55">
        <f>IF(OR($A380="",$B380=""),"",($T380*'Settings'!$B$4)+($U380*'Settings'!$B$5)+($V380*'Settings'!$B$6)+($W380*'Settings'!$B$7)+($X380*'Settings'!$B$8))</f>
        <v/>
      </c>
      <c r="Z380" s="19">
        <f>IF($Y380="","",IF($Y380&gt;='Settings'!$B$17,"Excellent",IF($Y380&gt;='Settings'!$B$18,"Good",IF($Y380&gt;='Settings'!$B$19,"Needs Improvement","Poor"))))</f>
        <v/>
      </c>
      <c r="AA380" s="57">
        <f>IF($Z380="","",IF($Z380="Excellent",'Settings'!$B$21,IF($Z380="Good",'Settings'!$B$22,0)))</f>
        <v/>
      </c>
      <c r="AB380" s="34">
        <f>IF(COUNTA($A380:$B380,$D380:$O380,$AC380:$AD380)=0,"",IF(OR($A380="",$B380=""),"Missing period/driver",IF($C380="Driver ID not found","Invalid driver ID",IF(COUNTIFS($A$5:$A$1000,$A380,$B$5:$B$1000,$B380)&gt;1,"Duplicate driver/period",IF(OR($E380&lt;=0,$F380&lt;=0,$G380&lt;=0,$I380&lt;=0),"Check required activity",IF($H380&gt;$G380,"On-time stops exceed total",IF($J380&gt;$I380,"Completed inspections exceed required",IF(OR($H380&lt;0,$J380&lt;0,$K380&lt;0,$L380&lt;0,$M380&lt;0,$N380&lt;0),"Negative count",IF($AC380="","Select review status",IF(AND($AC380="Coaching Scheduled",$AD380=""),"Add follow-up date","OK"))))))))))</f>
        <v/>
      </c>
      <c r="AC380" s="30" t="n"/>
      <c r="AD380" s="58" t="n"/>
    </row>
    <row r="381">
      <c r="A381" s="53" t="n"/>
      <c r="B381" s="26" t="n"/>
      <c r="C381" s="27">
        <f>IF(OR($A381="",$B381=""),"",IFERROR(VLOOKUP($B381,'Settings'!$D$4:$E$103,2,FALSE),"Driver ID not found"))</f>
        <v/>
      </c>
      <c r="D381" s="26" t="n"/>
      <c r="E381" s="28" t="n"/>
      <c r="F381" s="54" t="n"/>
      <c r="G381" s="28" t="n"/>
      <c r="H381" s="28" t="n"/>
      <c r="I381" s="28" t="n"/>
      <c r="J381" s="28" t="n"/>
      <c r="K381" s="28" t="n"/>
      <c r="L381" s="28" t="n"/>
      <c r="M381" s="28" t="n"/>
      <c r="N381" s="28" t="n"/>
      <c r="O381" s="30" t="n"/>
      <c r="P381" s="55">
        <f>IF(OR($A381="",$B381=""),"",IFERROR($E381/$F381,0))</f>
        <v/>
      </c>
      <c r="Q381" s="56">
        <f>IF(OR($A381="",$B381=""),"",IFERROR($H381/$G381,0))</f>
        <v/>
      </c>
      <c r="R381" s="56">
        <f>IF(OR($A381="",$B381=""),"",IFERROR($J381/$I381,0))</f>
        <v/>
      </c>
      <c r="S381" s="55">
        <f>IF(OR($A381="",$B381=""),"",IFERROR(($K381+$L381)/$E381*1000,0))</f>
        <v/>
      </c>
      <c r="T381" s="55">
        <f>IF(OR($A381="",$B381=""),"",MAX(0,MIN(100,100-($S381*'Settings'!$B$13)-($M381*'Settings'!$B$14))))</f>
        <v/>
      </c>
      <c r="U381" s="55">
        <f>IF(OR($A381="",$B381=""),"",MAX(0,MIN(100,IFERROR($Q381/'Settings'!$B$10*100,0))))</f>
        <v/>
      </c>
      <c r="V381" s="55">
        <f>IF(OR($A381="",$B381=""),"",MAX(0,MIN(100,IFERROR($P381/'Settings'!$B$11*100,0))))</f>
        <v/>
      </c>
      <c r="W381" s="55">
        <f>IF(OR($A381="",$B381=""),"",MAX(0,MIN(100,IFERROR($R381/'Settings'!$B$12*100,0))))</f>
        <v/>
      </c>
      <c r="X381" s="55">
        <f>IF(OR($A381="",$B381=""),"",MAX(0,MIN(100,100-($N381*'Settings'!$B$15))))</f>
        <v/>
      </c>
      <c r="Y381" s="55">
        <f>IF(OR($A381="",$B381=""),"",($T381*'Settings'!$B$4)+($U381*'Settings'!$B$5)+($V381*'Settings'!$B$6)+($W381*'Settings'!$B$7)+($X381*'Settings'!$B$8))</f>
        <v/>
      </c>
      <c r="Z381" s="19">
        <f>IF($Y381="","",IF($Y381&gt;='Settings'!$B$17,"Excellent",IF($Y381&gt;='Settings'!$B$18,"Good",IF($Y381&gt;='Settings'!$B$19,"Needs Improvement","Poor"))))</f>
        <v/>
      </c>
      <c r="AA381" s="57">
        <f>IF($Z381="","",IF($Z381="Excellent",'Settings'!$B$21,IF($Z381="Good",'Settings'!$B$22,0)))</f>
        <v/>
      </c>
      <c r="AB381" s="34">
        <f>IF(COUNTA($A381:$B381,$D381:$O381,$AC381:$AD381)=0,"",IF(OR($A381="",$B381=""),"Missing period/driver",IF($C381="Driver ID not found","Invalid driver ID",IF(COUNTIFS($A$5:$A$1000,$A381,$B$5:$B$1000,$B381)&gt;1,"Duplicate driver/period",IF(OR($E381&lt;=0,$F381&lt;=0,$G381&lt;=0,$I381&lt;=0),"Check required activity",IF($H381&gt;$G381,"On-time stops exceed total",IF($J381&gt;$I381,"Completed inspections exceed required",IF(OR($H381&lt;0,$J381&lt;0,$K381&lt;0,$L381&lt;0,$M381&lt;0,$N381&lt;0),"Negative count",IF($AC381="","Select review status",IF(AND($AC381="Coaching Scheduled",$AD381=""),"Add follow-up date","OK"))))))))))</f>
        <v/>
      </c>
      <c r="AC381" s="30" t="n"/>
      <c r="AD381" s="58" t="n"/>
    </row>
    <row r="382">
      <c r="A382" s="53" t="n"/>
      <c r="B382" s="26" t="n"/>
      <c r="C382" s="27">
        <f>IF(OR($A382="",$B382=""),"",IFERROR(VLOOKUP($B382,'Settings'!$D$4:$E$103,2,FALSE),"Driver ID not found"))</f>
        <v/>
      </c>
      <c r="D382" s="26" t="n"/>
      <c r="E382" s="28" t="n"/>
      <c r="F382" s="54" t="n"/>
      <c r="G382" s="28" t="n"/>
      <c r="H382" s="28" t="n"/>
      <c r="I382" s="28" t="n"/>
      <c r="J382" s="28" t="n"/>
      <c r="K382" s="28" t="n"/>
      <c r="L382" s="28" t="n"/>
      <c r="M382" s="28" t="n"/>
      <c r="N382" s="28" t="n"/>
      <c r="O382" s="30" t="n"/>
      <c r="P382" s="55">
        <f>IF(OR($A382="",$B382=""),"",IFERROR($E382/$F382,0))</f>
        <v/>
      </c>
      <c r="Q382" s="56">
        <f>IF(OR($A382="",$B382=""),"",IFERROR($H382/$G382,0))</f>
        <v/>
      </c>
      <c r="R382" s="56">
        <f>IF(OR($A382="",$B382=""),"",IFERROR($J382/$I382,0))</f>
        <v/>
      </c>
      <c r="S382" s="55">
        <f>IF(OR($A382="",$B382=""),"",IFERROR(($K382+$L382)/$E382*1000,0))</f>
        <v/>
      </c>
      <c r="T382" s="55">
        <f>IF(OR($A382="",$B382=""),"",MAX(0,MIN(100,100-($S382*'Settings'!$B$13)-($M382*'Settings'!$B$14))))</f>
        <v/>
      </c>
      <c r="U382" s="55">
        <f>IF(OR($A382="",$B382=""),"",MAX(0,MIN(100,IFERROR($Q382/'Settings'!$B$10*100,0))))</f>
        <v/>
      </c>
      <c r="V382" s="55">
        <f>IF(OR($A382="",$B382=""),"",MAX(0,MIN(100,IFERROR($P382/'Settings'!$B$11*100,0))))</f>
        <v/>
      </c>
      <c r="W382" s="55">
        <f>IF(OR($A382="",$B382=""),"",MAX(0,MIN(100,IFERROR($R382/'Settings'!$B$12*100,0))))</f>
        <v/>
      </c>
      <c r="X382" s="55">
        <f>IF(OR($A382="",$B382=""),"",MAX(0,MIN(100,100-($N382*'Settings'!$B$15))))</f>
        <v/>
      </c>
      <c r="Y382" s="55">
        <f>IF(OR($A382="",$B382=""),"",($T382*'Settings'!$B$4)+($U382*'Settings'!$B$5)+($V382*'Settings'!$B$6)+($W382*'Settings'!$B$7)+($X382*'Settings'!$B$8))</f>
        <v/>
      </c>
      <c r="Z382" s="19">
        <f>IF($Y382="","",IF($Y382&gt;='Settings'!$B$17,"Excellent",IF($Y382&gt;='Settings'!$B$18,"Good",IF($Y382&gt;='Settings'!$B$19,"Needs Improvement","Poor"))))</f>
        <v/>
      </c>
      <c r="AA382" s="57">
        <f>IF($Z382="","",IF($Z382="Excellent",'Settings'!$B$21,IF($Z382="Good",'Settings'!$B$22,0)))</f>
        <v/>
      </c>
      <c r="AB382" s="34">
        <f>IF(COUNTA($A382:$B382,$D382:$O382,$AC382:$AD382)=0,"",IF(OR($A382="",$B382=""),"Missing period/driver",IF($C382="Driver ID not found","Invalid driver ID",IF(COUNTIFS($A$5:$A$1000,$A382,$B$5:$B$1000,$B382)&gt;1,"Duplicate driver/period",IF(OR($E382&lt;=0,$F382&lt;=0,$G382&lt;=0,$I382&lt;=0),"Check required activity",IF($H382&gt;$G382,"On-time stops exceed total",IF($J382&gt;$I382,"Completed inspections exceed required",IF(OR($H382&lt;0,$J382&lt;0,$K382&lt;0,$L382&lt;0,$M382&lt;0,$N382&lt;0),"Negative count",IF($AC382="","Select review status",IF(AND($AC382="Coaching Scheduled",$AD382=""),"Add follow-up date","OK"))))))))))</f>
        <v/>
      </c>
      <c r="AC382" s="30" t="n"/>
      <c r="AD382" s="58" t="n"/>
    </row>
    <row r="383">
      <c r="A383" s="53" t="n"/>
      <c r="B383" s="26" t="n"/>
      <c r="C383" s="27">
        <f>IF(OR($A383="",$B383=""),"",IFERROR(VLOOKUP($B383,'Settings'!$D$4:$E$103,2,FALSE),"Driver ID not found"))</f>
        <v/>
      </c>
      <c r="D383" s="26" t="n"/>
      <c r="E383" s="28" t="n"/>
      <c r="F383" s="54" t="n"/>
      <c r="G383" s="28" t="n"/>
      <c r="H383" s="28" t="n"/>
      <c r="I383" s="28" t="n"/>
      <c r="J383" s="28" t="n"/>
      <c r="K383" s="28" t="n"/>
      <c r="L383" s="28" t="n"/>
      <c r="M383" s="28" t="n"/>
      <c r="N383" s="28" t="n"/>
      <c r="O383" s="30" t="n"/>
      <c r="P383" s="55">
        <f>IF(OR($A383="",$B383=""),"",IFERROR($E383/$F383,0))</f>
        <v/>
      </c>
      <c r="Q383" s="56">
        <f>IF(OR($A383="",$B383=""),"",IFERROR($H383/$G383,0))</f>
        <v/>
      </c>
      <c r="R383" s="56">
        <f>IF(OR($A383="",$B383=""),"",IFERROR($J383/$I383,0))</f>
        <v/>
      </c>
      <c r="S383" s="55">
        <f>IF(OR($A383="",$B383=""),"",IFERROR(($K383+$L383)/$E383*1000,0))</f>
        <v/>
      </c>
      <c r="T383" s="55">
        <f>IF(OR($A383="",$B383=""),"",MAX(0,MIN(100,100-($S383*'Settings'!$B$13)-($M383*'Settings'!$B$14))))</f>
        <v/>
      </c>
      <c r="U383" s="55">
        <f>IF(OR($A383="",$B383=""),"",MAX(0,MIN(100,IFERROR($Q383/'Settings'!$B$10*100,0))))</f>
        <v/>
      </c>
      <c r="V383" s="55">
        <f>IF(OR($A383="",$B383=""),"",MAX(0,MIN(100,IFERROR($P383/'Settings'!$B$11*100,0))))</f>
        <v/>
      </c>
      <c r="W383" s="55">
        <f>IF(OR($A383="",$B383=""),"",MAX(0,MIN(100,IFERROR($R383/'Settings'!$B$12*100,0))))</f>
        <v/>
      </c>
      <c r="X383" s="55">
        <f>IF(OR($A383="",$B383=""),"",MAX(0,MIN(100,100-($N383*'Settings'!$B$15))))</f>
        <v/>
      </c>
      <c r="Y383" s="55">
        <f>IF(OR($A383="",$B383=""),"",($T383*'Settings'!$B$4)+($U383*'Settings'!$B$5)+($V383*'Settings'!$B$6)+($W383*'Settings'!$B$7)+($X383*'Settings'!$B$8))</f>
        <v/>
      </c>
      <c r="Z383" s="19">
        <f>IF($Y383="","",IF($Y383&gt;='Settings'!$B$17,"Excellent",IF($Y383&gt;='Settings'!$B$18,"Good",IF($Y383&gt;='Settings'!$B$19,"Needs Improvement","Poor"))))</f>
        <v/>
      </c>
      <c r="AA383" s="57">
        <f>IF($Z383="","",IF($Z383="Excellent",'Settings'!$B$21,IF($Z383="Good",'Settings'!$B$22,0)))</f>
        <v/>
      </c>
      <c r="AB383" s="34">
        <f>IF(COUNTA($A383:$B383,$D383:$O383,$AC383:$AD383)=0,"",IF(OR($A383="",$B383=""),"Missing period/driver",IF($C383="Driver ID not found","Invalid driver ID",IF(COUNTIFS($A$5:$A$1000,$A383,$B$5:$B$1000,$B383)&gt;1,"Duplicate driver/period",IF(OR($E383&lt;=0,$F383&lt;=0,$G383&lt;=0,$I383&lt;=0),"Check required activity",IF($H383&gt;$G383,"On-time stops exceed total",IF($J383&gt;$I383,"Completed inspections exceed required",IF(OR($H383&lt;0,$J383&lt;0,$K383&lt;0,$L383&lt;0,$M383&lt;0,$N383&lt;0),"Negative count",IF($AC383="","Select review status",IF(AND($AC383="Coaching Scheduled",$AD383=""),"Add follow-up date","OK"))))))))))</f>
        <v/>
      </c>
      <c r="AC383" s="30" t="n"/>
      <c r="AD383" s="58" t="n"/>
    </row>
    <row r="384">
      <c r="A384" s="53" t="n"/>
      <c r="B384" s="26" t="n"/>
      <c r="C384" s="27">
        <f>IF(OR($A384="",$B384=""),"",IFERROR(VLOOKUP($B384,'Settings'!$D$4:$E$103,2,FALSE),"Driver ID not found"))</f>
        <v/>
      </c>
      <c r="D384" s="26" t="n"/>
      <c r="E384" s="28" t="n"/>
      <c r="F384" s="54" t="n"/>
      <c r="G384" s="28" t="n"/>
      <c r="H384" s="28" t="n"/>
      <c r="I384" s="28" t="n"/>
      <c r="J384" s="28" t="n"/>
      <c r="K384" s="28" t="n"/>
      <c r="L384" s="28" t="n"/>
      <c r="M384" s="28" t="n"/>
      <c r="N384" s="28" t="n"/>
      <c r="O384" s="30" t="n"/>
      <c r="P384" s="55">
        <f>IF(OR($A384="",$B384=""),"",IFERROR($E384/$F384,0))</f>
        <v/>
      </c>
      <c r="Q384" s="56">
        <f>IF(OR($A384="",$B384=""),"",IFERROR($H384/$G384,0))</f>
        <v/>
      </c>
      <c r="R384" s="56">
        <f>IF(OR($A384="",$B384=""),"",IFERROR($J384/$I384,0))</f>
        <v/>
      </c>
      <c r="S384" s="55">
        <f>IF(OR($A384="",$B384=""),"",IFERROR(($K384+$L384)/$E384*1000,0))</f>
        <v/>
      </c>
      <c r="T384" s="55">
        <f>IF(OR($A384="",$B384=""),"",MAX(0,MIN(100,100-($S384*'Settings'!$B$13)-($M384*'Settings'!$B$14))))</f>
        <v/>
      </c>
      <c r="U384" s="55">
        <f>IF(OR($A384="",$B384=""),"",MAX(0,MIN(100,IFERROR($Q384/'Settings'!$B$10*100,0))))</f>
        <v/>
      </c>
      <c r="V384" s="55">
        <f>IF(OR($A384="",$B384=""),"",MAX(0,MIN(100,IFERROR($P384/'Settings'!$B$11*100,0))))</f>
        <v/>
      </c>
      <c r="W384" s="55">
        <f>IF(OR($A384="",$B384=""),"",MAX(0,MIN(100,IFERROR($R384/'Settings'!$B$12*100,0))))</f>
        <v/>
      </c>
      <c r="X384" s="55">
        <f>IF(OR($A384="",$B384=""),"",MAX(0,MIN(100,100-($N384*'Settings'!$B$15))))</f>
        <v/>
      </c>
      <c r="Y384" s="55">
        <f>IF(OR($A384="",$B384=""),"",($T384*'Settings'!$B$4)+($U384*'Settings'!$B$5)+($V384*'Settings'!$B$6)+($W384*'Settings'!$B$7)+($X384*'Settings'!$B$8))</f>
        <v/>
      </c>
      <c r="Z384" s="19">
        <f>IF($Y384="","",IF($Y384&gt;='Settings'!$B$17,"Excellent",IF($Y384&gt;='Settings'!$B$18,"Good",IF($Y384&gt;='Settings'!$B$19,"Needs Improvement","Poor"))))</f>
        <v/>
      </c>
      <c r="AA384" s="57">
        <f>IF($Z384="","",IF($Z384="Excellent",'Settings'!$B$21,IF($Z384="Good",'Settings'!$B$22,0)))</f>
        <v/>
      </c>
      <c r="AB384" s="34">
        <f>IF(COUNTA($A384:$B384,$D384:$O384,$AC384:$AD384)=0,"",IF(OR($A384="",$B384=""),"Missing period/driver",IF($C384="Driver ID not found","Invalid driver ID",IF(COUNTIFS($A$5:$A$1000,$A384,$B$5:$B$1000,$B384)&gt;1,"Duplicate driver/period",IF(OR($E384&lt;=0,$F384&lt;=0,$G384&lt;=0,$I384&lt;=0),"Check required activity",IF($H384&gt;$G384,"On-time stops exceed total",IF($J384&gt;$I384,"Completed inspections exceed required",IF(OR($H384&lt;0,$J384&lt;0,$K384&lt;0,$L384&lt;0,$M384&lt;0,$N384&lt;0),"Negative count",IF($AC384="","Select review status",IF(AND($AC384="Coaching Scheduled",$AD384=""),"Add follow-up date","OK"))))))))))</f>
        <v/>
      </c>
      <c r="AC384" s="30" t="n"/>
      <c r="AD384" s="58" t="n"/>
    </row>
    <row r="385">
      <c r="A385" s="53" t="n"/>
      <c r="B385" s="26" t="n"/>
      <c r="C385" s="27">
        <f>IF(OR($A385="",$B385=""),"",IFERROR(VLOOKUP($B385,'Settings'!$D$4:$E$103,2,FALSE),"Driver ID not found"))</f>
        <v/>
      </c>
      <c r="D385" s="26" t="n"/>
      <c r="E385" s="28" t="n"/>
      <c r="F385" s="54" t="n"/>
      <c r="G385" s="28" t="n"/>
      <c r="H385" s="28" t="n"/>
      <c r="I385" s="28" t="n"/>
      <c r="J385" s="28" t="n"/>
      <c r="K385" s="28" t="n"/>
      <c r="L385" s="28" t="n"/>
      <c r="M385" s="28" t="n"/>
      <c r="N385" s="28" t="n"/>
      <c r="O385" s="30" t="n"/>
      <c r="P385" s="55">
        <f>IF(OR($A385="",$B385=""),"",IFERROR($E385/$F385,0))</f>
        <v/>
      </c>
      <c r="Q385" s="56">
        <f>IF(OR($A385="",$B385=""),"",IFERROR($H385/$G385,0))</f>
        <v/>
      </c>
      <c r="R385" s="56">
        <f>IF(OR($A385="",$B385=""),"",IFERROR($J385/$I385,0))</f>
        <v/>
      </c>
      <c r="S385" s="55">
        <f>IF(OR($A385="",$B385=""),"",IFERROR(($K385+$L385)/$E385*1000,0))</f>
        <v/>
      </c>
      <c r="T385" s="55">
        <f>IF(OR($A385="",$B385=""),"",MAX(0,MIN(100,100-($S385*'Settings'!$B$13)-($M385*'Settings'!$B$14))))</f>
        <v/>
      </c>
      <c r="U385" s="55">
        <f>IF(OR($A385="",$B385=""),"",MAX(0,MIN(100,IFERROR($Q385/'Settings'!$B$10*100,0))))</f>
        <v/>
      </c>
      <c r="V385" s="55">
        <f>IF(OR($A385="",$B385=""),"",MAX(0,MIN(100,IFERROR($P385/'Settings'!$B$11*100,0))))</f>
        <v/>
      </c>
      <c r="W385" s="55">
        <f>IF(OR($A385="",$B385=""),"",MAX(0,MIN(100,IFERROR($R385/'Settings'!$B$12*100,0))))</f>
        <v/>
      </c>
      <c r="X385" s="55">
        <f>IF(OR($A385="",$B385=""),"",MAX(0,MIN(100,100-($N385*'Settings'!$B$15))))</f>
        <v/>
      </c>
      <c r="Y385" s="55">
        <f>IF(OR($A385="",$B385=""),"",($T385*'Settings'!$B$4)+($U385*'Settings'!$B$5)+($V385*'Settings'!$B$6)+($W385*'Settings'!$B$7)+($X385*'Settings'!$B$8))</f>
        <v/>
      </c>
      <c r="Z385" s="19">
        <f>IF($Y385="","",IF($Y385&gt;='Settings'!$B$17,"Excellent",IF($Y385&gt;='Settings'!$B$18,"Good",IF($Y385&gt;='Settings'!$B$19,"Needs Improvement","Poor"))))</f>
        <v/>
      </c>
      <c r="AA385" s="57">
        <f>IF($Z385="","",IF($Z385="Excellent",'Settings'!$B$21,IF($Z385="Good",'Settings'!$B$22,0)))</f>
        <v/>
      </c>
      <c r="AB385" s="34">
        <f>IF(COUNTA($A385:$B385,$D385:$O385,$AC385:$AD385)=0,"",IF(OR($A385="",$B385=""),"Missing period/driver",IF($C385="Driver ID not found","Invalid driver ID",IF(COUNTIFS($A$5:$A$1000,$A385,$B$5:$B$1000,$B385)&gt;1,"Duplicate driver/period",IF(OR($E385&lt;=0,$F385&lt;=0,$G385&lt;=0,$I385&lt;=0),"Check required activity",IF($H385&gt;$G385,"On-time stops exceed total",IF($J385&gt;$I385,"Completed inspections exceed required",IF(OR($H385&lt;0,$J385&lt;0,$K385&lt;0,$L385&lt;0,$M385&lt;0,$N385&lt;0),"Negative count",IF($AC385="","Select review status",IF(AND($AC385="Coaching Scheduled",$AD385=""),"Add follow-up date","OK"))))))))))</f>
        <v/>
      </c>
      <c r="AC385" s="30" t="n"/>
      <c r="AD385" s="58" t="n"/>
    </row>
    <row r="386">
      <c r="A386" s="53" t="n"/>
      <c r="B386" s="26" t="n"/>
      <c r="C386" s="27">
        <f>IF(OR($A386="",$B386=""),"",IFERROR(VLOOKUP($B386,'Settings'!$D$4:$E$103,2,FALSE),"Driver ID not found"))</f>
        <v/>
      </c>
      <c r="D386" s="26" t="n"/>
      <c r="E386" s="28" t="n"/>
      <c r="F386" s="54" t="n"/>
      <c r="G386" s="28" t="n"/>
      <c r="H386" s="28" t="n"/>
      <c r="I386" s="28" t="n"/>
      <c r="J386" s="28" t="n"/>
      <c r="K386" s="28" t="n"/>
      <c r="L386" s="28" t="n"/>
      <c r="M386" s="28" t="n"/>
      <c r="N386" s="28" t="n"/>
      <c r="O386" s="30" t="n"/>
      <c r="P386" s="55">
        <f>IF(OR($A386="",$B386=""),"",IFERROR($E386/$F386,0))</f>
        <v/>
      </c>
      <c r="Q386" s="56">
        <f>IF(OR($A386="",$B386=""),"",IFERROR($H386/$G386,0))</f>
        <v/>
      </c>
      <c r="R386" s="56">
        <f>IF(OR($A386="",$B386=""),"",IFERROR($J386/$I386,0))</f>
        <v/>
      </c>
      <c r="S386" s="55">
        <f>IF(OR($A386="",$B386=""),"",IFERROR(($K386+$L386)/$E386*1000,0))</f>
        <v/>
      </c>
      <c r="T386" s="55">
        <f>IF(OR($A386="",$B386=""),"",MAX(0,MIN(100,100-($S386*'Settings'!$B$13)-($M386*'Settings'!$B$14))))</f>
        <v/>
      </c>
      <c r="U386" s="55">
        <f>IF(OR($A386="",$B386=""),"",MAX(0,MIN(100,IFERROR($Q386/'Settings'!$B$10*100,0))))</f>
        <v/>
      </c>
      <c r="V386" s="55">
        <f>IF(OR($A386="",$B386=""),"",MAX(0,MIN(100,IFERROR($P386/'Settings'!$B$11*100,0))))</f>
        <v/>
      </c>
      <c r="W386" s="55">
        <f>IF(OR($A386="",$B386=""),"",MAX(0,MIN(100,IFERROR($R386/'Settings'!$B$12*100,0))))</f>
        <v/>
      </c>
      <c r="X386" s="55">
        <f>IF(OR($A386="",$B386=""),"",MAX(0,MIN(100,100-($N386*'Settings'!$B$15))))</f>
        <v/>
      </c>
      <c r="Y386" s="55">
        <f>IF(OR($A386="",$B386=""),"",($T386*'Settings'!$B$4)+($U386*'Settings'!$B$5)+($V386*'Settings'!$B$6)+($W386*'Settings'!$B$7)+($X386*'Settings'!$B$8))</f>
        <v/>
      </c>
      <c r="Z386" s="19">
        <f>IF($Y386="","",IF($Y386&gt;='Settings'!$B$17,"Excellent",IF($Y386&gt;='Settings'!$B$18,"Good",IF($Y386&gt;='Settings'!$B$19,"Needs Improvement","Poor"))))</f>
        <v/>
      </c>
      <c r="AA386" s="57">
        <f>IF($Z386="","",IF($Z386="Excellent",'Settings'!$B$21,IF($Z386="Good",'Settings'!$B$22,0)))</f>
        <v/>
      </c>
      <c r="AB386" s="34">
        <f>IF(COUNTA($A386:$B386,$D386:$O386,$AC386:$AD386)=0,"",IF(OR($A386="",$B386=""),"Missing period/driver",IF($C386="Driver ID not found","Invalid driver ID",IF(COUNTIFS($A$5:$A$1000,$A386,$B$5:$B$1000,$B386)&gt;1,"Duplicate driver/period",IF(OR($E386&lt;=0,$F386&lt;=0,$G386&lt;=0,$I386&lt;=0),"Check required activity",IF($H386&gt;$G386,"On-time stops exceed total",IF($J386&gt;$I386,"Completed inspections exceed required",IF(OR($H386&lt;0,$J386&lt;0,$K386&lt;0,$L386&lt;0,$M386&lt;0,$N386&lt;0),"Negative count",IF($AC386="","Select review status",IF(AND($AC386="Coaching Scheduled",$AD386=""),"Add follow-up date","OK"))))))))))</f>
        <v/>
      </c>
      <c r="AC386" s="30" t="n"/>
      <c r="AD386" s="58" t="n"/>
    </row>
    <row r="387">
      <c r="A387" s="53" t="n"/>
      <c r="B387" s="26" t="n"/>
      <c r="C387" s="27">
        <f>IF(OR($A387="",$B387=""),"",IFERROR(VLOOKUP($B387,'Settings'!$D$4:$E$103,2,FALSE),"Driver ID not found"))</f>
        <v/>
      </c>
      <c r="D387" s="26" t="n"/>
      <c r="E387" s="28" t="n"/>
      <c r="F387" s="54" t="n"/>
      <c r="G387" s="28" t="n"/>
      <c r="H387" s="28" t="n"/>
      <c r="I387" s="28" t="n"/>
      <c r="J387" s="28" t="n"/>
      <c r="K387" s="28" t="n"/>
      <c r="L387" s="28" t="n"/>
      <c r="M387" s="28" t="n"/>
      <c r="N387" s="28" t="n"/>
      <c r="O387" s="30" t="n"/>
      <c r="P387" s="55">
        <f>IF(OR($A387="",$B387=""),"",IFERROR($E387/$F387,0))</f>
        <v/>
      </c>
      <c r="Q387" s="56">
        <f>IF(OR($A387="",$B387=""),"",IFERROR($H387/$G387,0))</f>
        <v/>
      </c>
      <c r="R387" s="56">
        <f>IF(OR($A387="",$B387=""),"",IFERROR($J387/$I387,0))</f>
        <v/>
      </c>
      <c r="S387" s="55">
        <f>IF(OR($A387="",$B387=""),"",IFERROR(($K387+$L387)/$E387*1000,0))</f>
        <v/>
      </c>
      <c r="T387" s="55">
        <f>IF(OR($A387="",$B387=""),"",MAX(0,MIN(100,100-($S387*'Settings'!$B$13)-($M387*'Settings'!$B$14))))</f>
        <v/>
      </c>
      <c r="U387" s="55">
        <f>IF(OR($A387="",$B387=""),"",MAX(0,MIN(100,IFERROR($Q387/'Settings'!$B$10*100,0))))</f>
        <v/>
      </c>
      <c r="V387" s="55">
        <f>IF(OR($A387="",$B387=""),"",MAX(0,MIN(100,IFERROR($P387/'Settings'!$B$11*100,0))))</f>
        <v/>
      </c>
      <c r="W387" s="55">
        <f>IF(OR($A387="",$B387=""),"",MAX(0,MIN(100,IFERROR($R387/'Settings'!$B$12*100,0))))</f>
        <v/>
      </c>
      <c r="X387" s="55">
        <f>IF(OR($A387="",$B387=""),"",MAX(0,MIN(100,100-($N387*'Settings'!$B$15))))</f>
        <v/>
      </c>
      <c r="Y387" s="55">
        <f>IF(OR($A387="",$B387=""),"",($T387*'Settings'!$B$4)+($U387*'Settings'!$B$5)+($V387*'Settings'!$B$6)+($W387*'Settings'!$B$7)+($X387*'Settings'!$B$8))</f>
        <v/>
      </c>
      <c r="Z387" s="19">
        <f>IF($Y387="","",IF($Y387&gt;='Settings'!$B$17,"Excellent",IF($Y387&gt;='Settings'!$B$18,"Good",IF($Y387&gt;='Settings'!$B$19,"Needs Improvement","Poor"))))</f>
        <v/>
      </c>
      <c r="AA387" s="57">
        <f>IF($Z387="","",IF($Z387="Excellent",'Settings'!$B$21,IF($Z387="Good",'Settings'!$B$22,0)))</f>
        <v/>
      </c>
      <c r="AB387" s="34">
        <f>IF(COUNTA($A387:$B387,$D387:$O387,$AC387:$AD387)=0,"",IF(OR($A387="",$B387=""),"Missing period/driver",IF($C387="Driver ID not found","Invalid driver ID",IF(COUNTIFS($A$5:$A$1000,$A387,$B$5:$B$1000,$B387)&gt;1,"Duplicate driver/period",IF(OR($E387&lt;=0,$F387&lt;=0,$G387&lt;=0,$I387&lt;=0),"Check required activity",IF($H387&gt;$G387,"On-time stops exceed total",IF($J387&gt;$I387,"Completed inspections exceed required",IF(OR($H387&lt;0,$J387&lt;0,$K387&lt;0,$L387&lt;0,$M387&lt;0,$N387&lt;0),"Negative count",IF($AC387="","Select review status",IF(AND($AC387="Coaching Scheduled",$AD387=""),"Add follow-up date","OK"))))))))))</f>
        <v/>
      </c>
      <c r="AC387" s="30" t="n"/>
      <c r="AD387" s="58" t="n"/>
    </row>
    <row r="388">
      <c r="A388" s="53" t="n"/>
      <c r="B388" s="26" t="n"/>
      <c r="C388" s="27">
        <f>IF(OR($A388="",$B388=""),"",IFERROR(VLOOKUP($B388,'Settings'!$D$4:$E$103,2,FALSE),"Driver ID not found"))</f>
        <v/>
      </c>
      <c r="D388" s="26" t="n"/>
      <c r="E388" s="28" t="n"/>
      <c r="F388" s="54" t="n"/>
      <c r="G388" s="28" t="n"/>
      <c r="H388" s="28" t="n"/>
      <c r="I388" s="28" t="n"/>
      <c r="J388" s="28" t="n"/>
      <c r="K388" s="28" t="n"/>
      <c r="L388" s="28" t="n"/>
      <c r="M388" s="28" t="n"/>
      <c r="N388" s="28" t="n"/>
      <c r="O388" s="30" t="n"/>
      <c r="P388" s="55">
        <f>IF(OR($A388="",$B388=""),"",IFERROR($E388/$F388,0))</f>
        <v/>
      </c>
      <c r="Q388" s="56">
        <f>IF(OR($A388="",$B388=""),"",IFERROR($H388/$G388,0))</f>
        <v/>
      </c>
      <c r="R388" s="56">
        <f>IF(OR($A388="",$B388=""),"",IFERROR($J388/$I388,0))</f>
        <v/>
      </c>
      <c r="S388" s="55">
        <f>IF(OR($A388="",$B388=""),"",IFERROR(($K388+$L388)/$E388*1000,0))</f>
        <v/>
      </c>
      <c r="T388" s="55">
        <f>IF(OR($A388="",$B388=""),"",MAX(0,MIN(100,100-($S388*'Settings'!$B$13)-($M388*'Settings'!$B$14))))</f>
        <v/>
      </c>
      <c r="U388" s="55">
        <f>IF(OR($A388="",$B388=""),"",MAX(0,MIN(100,IFERROR($Q388/'Settings'!$B$10*100,0))))</f>
        <v/>
      </c>
      <c r="V388" s="55">
        <f>IF(OR($A388="",$B388=""),"",MAX(0,MIN(100,IFERROR($P388/'Settings'!$B$11*100,0))))</f>
        <v/>
      </c>
      <c r="W388" s="55">
        <f>IF(OR($A388="",$B388=""),"",MAX(0,MIN(100,IFERROR($R388/'Settings'!$B$12*100,0))))</f>
        <v/>
      </c>
      <c r="X388" s="55">
        <f>IF(OR($A388="",$B388=""),"",MAX(0,MIN(100,100-($N388*'Settings'!$B$15))))</f>
        <v/>
      </c>
      <c r="Y388" s="55">
        <f>IF(OR($A388="",$B388=""),"",($T388*'Settings'!$B$4)+($U388*'Settings'!$B$5)+($V388*'Settings'!$B$6)+($W388*'Settings'!$B$7)+($X388*'Settings'!$B$8))</f>
        <v/>
      </c>
      <c r="Z388" s="19">
        <f>IF($Y388="","",IF($Y388&gt;='Settings'!$B$17,"Excellent",IF($Y388&gt;='Settings'!$B$18,"Good",IF($Y388&gt;='Settings'!$B$19,"Needs Improvement","Poor"))))</f>
        <v/>
      </c>
      <c r="AA388" s="57">
        <f>IF($Z388="","",IF($Z388="Excellent",'Settings'!$B$21,IF($Z388="Good",'Settings'!$B$22,0)))</f>
        <v/>
      </c>
      <c r="AB388" s="34">
        <f>IF(COUNTA($A388:$B388,$D388:$O388,$AC388:$AD388)=0,"",IF(OR($A388="",$B388=""),"Missing period/driver",IF($C388="Driver ID not found","Invalid driver ID",IF(COUNTIFS($A$5:$A$1000,$A388,$B$5:$B$1000,$B388)&gt;1,"Duplicate driver/period",IF(OR($E388&lt;=0,$F388&lt;=0,$G388&lt;=0,$I388&lt;=0),"Check required activity",IF($H388&gt;$G388,"On-time stops exceed total",IF($J388&gt;$I388,"Completed inspections exceed required",IF(OR($H388&lt;0,$J388&lt;0,$K388&lt;0,$L388&lt;0,$M388&lt;0,$N388&lt;0),"Negative count",IF($AC388="","Select review status",IF(AND($AC388="Coaching Scheduled",$AD388=""),"Add follow-up date","OK"))))))))))</f>
        <v/>
      </c>
      <c r="AC388" s="30" t="n"/>
      <c r="AD388" s="58" t="n"/>
    </row>
    <row r="389">
      <c r="A389" s="53" t="n"/>
      <c r="B389" s="26" t="n"/>
      <c r="C389" s="27">
        <f>IF(OR($A389="",$B389=""),"",IFERROR(VLOOKUP($B389,'Settings'!$D$4:$E$103,2,FALSE),"Driver ID not found"))</f>
        <v/>
      </c>
      <c r="D389" s="26" t="n"/>
      <c r="E389" s="28" t="n"/>
      <c r="F389" s="54" t="n"/>
      <c r="G389" s="28" t="n"/>
      <c r="H389" s="28" t="n"/>
      <c r="I389" s="28" t="n"/>
      <c r="J389" s="28" t="n"/>
      <c r="K389" s="28" t="n"/>
      <c r="L389" s="28" t="n"/>
      <c r="M389" s="28" t="n"/>
      <c r="N389" s="28" t="n"/>
      <c r="O389" s="30" t="n"/>
      <c r="P389" s="55">
        <f>IF(OR($A389="",$B389=""),"",IFERROR($E389/$F389,0))</f>
        <v/>
      </c>
      <c r="Q389" s="56">
        <f>IF(OR($A389="",$B389=""),"",IFERROR($H389/$G389,0))</f>
        <v/>
      </c>
      <c r="R389" s="56">
        <f>IF(OR($A389="",$B389=""),"",IFERROR($J389/$I389,0))</f>
        <v/>
      </c>
      <c r="S389" s="55">
        <f>IF(OR($A389="",$B389=""),"",IFERROR(($K389+$L389)/$E389*1000,0))</f>
        <v/>
      </c>
      <c r="T389" s="55">
        <f>IF(OR($A389="",$B389=""),"",MAX(0,MIN(100,100-($S389*'Settings'!$B$13)-($M389*'Settings'!$B$14))))</f>
        <v/>
      </c>
      <c r="U389" s="55">
        <f>IF(OR($A389="",$B389=""),"",MAX(0,MIN(100,IFERROR($Q389/'Settings'!$B$10*100,0))))</f>
        <v/>
      </c>
      <c r="V389" s="55">
        <f>IF(OR($A389="",$B389=""),"",MAX(0,MIN(100,IFERROR($P389/'Settings'!$B$11*100,0))))</f>
        <v/>
      </c>
      <c r="W389" s="55">
        <f>IF(OR($A389="",$B389=""),"",MAX(0,MIN(100,IFERROR($R389/'Settings'!$B$12*100,0))))</f>
        <v/>
      </c>
      <c r="X389" s="55">
        <f>IF(OR($A389="",$B389=""),"",MAX(0,MIN(100,100-($N389*'Settings'!$B$15))))</f>
        <v/>
      </c>
      <c r="Y389" s="55">
        <f>IF(OR($A389="",$B389=""),"",($T389*'Settings'!$B$4)+($U389*'Settings'!$B$5)+($V389*'Settings'!$B$6)+($W389*'Settings'!$B$7)+($X389*'Settings'!$B$8))</f>
        <v/>
      </c>
      <c r="Z389" s="19">
        <f>IF($Y389="","",IF($Y389&gt;='Settings'!$B$17,"Excellent",IF($Y389&gt;='Settings'!$B$18,"Good",IF($Y389&gt;='Settings'!$B$19,"Needs Improvement","Poor"))))</f>
        <v/>
      </c>
      <c r="AA389" s="57">
        <f>IF($Z389="","",IF($Z389="Excellent",'Settings'!$B$21,IF($Z389="Good",'Settings'!$B$22,0)))</f>
        <v/>
      </c>
      <c r="AB389" s="34">
        <f>IF(COUNTA($A389:$B389,$D389:$O389,$AC389:$AD389)=0,"",IF(OR($A389="",$B389=""),"Missing period/driver",IF($C389="Driver ID not found","Invalid driver ID",IF(COUNTIFS($A$5:$A$1000,$A389,$B$5:$B$1000,$B389)&gt;1,"Duplicate driver/period",IF(OR($E389&lt;=0,$F389&lt;=0,$G389&lt;=0,$I389&lt;=0),"Check required activity",IF($H389&gt;$G389,"On-time stops exceed total",IF($J389&gt;$I389,"Completed inspections exceed required",IF(OR($H389&lt;0,$J389&lt;0,$K389&lt;0,$L389&lt;0,$M389&lt;0,$N389&lt;0),"Negative count",IF($AC389="","Select review status",IF(AND($AC389="Coaching Scheduled",$AD389=""),"Add follow-up date","OK"))))))))))</f>
        <v/>
      </c>
      <c r="AC389" s="30" t="n"/>
      <c r="AD389" s="58" t="n"/>
    </row>
    <row r="390">
      <c r="A390" s="53" t="n"/>
      <c r="B390" s="26" t="n"/>
      <c r="C390" s="27">
        <f>IF(OR($A390="",$B390=""),"",IFERROR(VLOOKUP($B390,'Settings'!$D$4:$E$103,2,FALSE),"Driver ID not found"))</f>
        <v/>
      </c>
      <c r="D390" s="26" t="n"/>
      <c r="E390" s="28" t="n"/>
      <c r="F390" s="54" t="n"/>
      <c r="G390" s="28" t="n"/>
      <c r="H390" s="28" t="n"/>
      <c r="I390" s="28" t="n"/>
      <c r="J390" s="28" t="n"/>
      <c r="K390" s="28" t="n"/>
      <c r="L390" s="28" t="n"/>
      <c r="M390" s="28" t="n"/>
      <c r="N390" s="28" t="n"/>
      <c r="O390" s="30" t="n"/>
      <c r="P390" s="55">
        <f>IF(OR($A390="",$B390=""),"",IFERROR($E390/$F390,0))</f>
        <v/>
      </c>
      <c r="Q390" s="56">
        <f>IF(OR($A390="",$B390=""),"",IFERROR($H390/$G390,0))</f>
        <v/>
      </c>
      <c r="R390" s="56">
        <f>IF(OR($A390="",$B390=""),"",IFERROR($J390/$I390,0))</f>
        <v/>
      </c>
      <c r="S390" s="55">
        <f>IF(OR($A390="",$B390=""),"",IFERROR(($K390+$L390)/$E390*1000,0))</f>
        <v/>
      </c>
      <c r="T390" s="55">
        <f>IF(OR($A390="",$B390=""),"",MAX(0,MIN(100,100-($S390*'Settings'!$B$13)-($M390*'Settings'!$B$14))))</f>
        <v/>
      </c>
      <c r="U390" s="55">
        <f>IF(OR($A390="",$B390=""),"",MAX(0,MIN(100,IFERROR($Q390/'Settings'!$B$10*100,0))))</f>
        <v/>
      </c>
      <c r="V390" s="55">
        <f>IF(OR($A390="",$B390=""),"",MAX(0,MIN(100,IFERROR($P390/'Settings'!$B$11*100,0))))</f>
        <v/>
      </c>
      <c r="W390" s="55">
        <f>IF(OR($A390="",$B390=""),"",MAX(0,MIN(100,IFERROR($R390/'Settings'!$B$12*100,0))))</f>
        <v/>
      </c>
      <c r="X390" s="55">
        <f>IF(OR($A390="",$B390=""),"",MAX(0,MIN(100,100-($N390*'Settings'!$B$15))))</f>
        <v/>
      </c>
      <c r="Y390" s="55">
        <f>IF(OR($A390="",$B390=""),"",($T390*'Settings'!$B$4)+($U390*'Settings'!$B$5)+($V390*'Settings'!$B$6)+($W390*'Settings'!$B$7)+($X390*'Settings'!$B$8))</f>
        <v/>
      </c>
      <c r="Z390" s="19">
        <f>IF($Y390="","",IF($Y390&gt;='Settings'!$B$17,"Excellent",IF($Y390&gt;='Settings'!$B$18,"Good",IF($Y390&gt;='Settings'!$B$19,"Needs Improvement","Poor"))))</f>
        <v/>
      </c>
      <c r="AA390" s="57">
        <f>IF($Z390="","",IF($Z390="Excellent",'Settings'!$B$21,IF($Z390="Good",'Settings'!$B$22,0)))</f>
        <v/>
      </c>
      <c r="AB390" s="34">
        <f>IF(COUNTA($A390:$B390,$D390:$O390,$AC390:$AD390)=0,"",IF(OR($A390="",$B390=""),"Missing period/driver",IF($C390="Driver ID not found","Invalid driver ID",IF(COUNTIFS($A$5:$A$1000,$A390,$B$5:$B$1000,$B390)&gt;1,"Duplicate driver/period",IF(OR($E390&lt;=0,$F390&lt;=0,$G390&lt;=0,$I390&lt;=0),"Check required activity",IF($H390&gt;$G390,"On-time stops exceed total",IF($J390&gt;$I390,"Completed inspections exceed required",IF(OR($H390&lt;0,$J390&lt;0,$K390&lt;0,$L390&lt;0,$M390&lt;0,$N390&lt;0),"Negative count",IF($AC390="","Select review status",IF(AND($AC390="Coaching Scheduled",$AD390=""),"Add follow-up date","OK"))))))))))</f>
        <v/>
      </c>
      <c r="AC390" s="30" t="n"/>
      <c r="AD390" s="58" t="n"/>
    </row>
    <row r="391">
      <c r="A391" s="53" t="n"/>
      <c r="B391" s="26" t="n"/>
      <c r="C391" s="27">
        <f>IF(OR($A391="",$B391=""),"",IFERROR(VLOOKUP($B391,'Settings'!$D$4:$E$103,2,FALSE),"Driver ID not found"))</f>
        <v/>
      </c>
      <c r="D391" s="26" t="n"/>
      <c r="E391" s="28" t="n"/>
      <c r="F391" s="54" t="n"/>
      <c r="G391" s="28" t="n"/>
      <c r="H391" s="28" t="n"/>
      <c r="I391" s="28" t="n"/>
      <c r="J391" s="28" t="n"/>
      <c r="K391" s="28" t="n"/>
      <c r="L391" s="28" t="n"/>
      <c r="M391" s="28" t="n"/>
      <c r="N391" s="28" t="n"/>
      <c r="O391" s="30" t="n"/>
      <c r="P391" s="55">
        <f>IF(OR($A391="",$B391=""),"",IFERROR($E391/$F391,0))</f>
        <v/>
      </c>
      <c r="Q391" s="56">
        <f>IF(OR($A391="",$B391=""),"",IFERROR($H391/$G391,0))</f>
        <v/>
      </c>
      <c r="R391" s="56">
        <f>IF(OR($A391="",$B391=""),"",IFERROR($J391/$I391,0))</f>
        <v/>
      </c>
      <c r="S391" s="55">
        <f>IF(OR($A391="",$B391=""),"",IFERROR(($K391+$L391)/$E391*1000,0))</f>
        <v/>
      </c>
      <c r="T391" s="55">
        <f>IF(OR($A391="",$B391=""),"",MAX(0,MIN(100,100-($S391*'Settings'!$B$13)-($M391*'Settings'!$B$14))))</f>
        <v/>
      </c>
      <c r="U391" s="55">
        <f>IF(OR($A391="",$B391=""),"",MAX(0,MIN(100,IFERROR($Q391/'Settings'!$B$10*100,0))))</f>
        <v/>
      </c>
      <c r="V391" s="55">
        <f>IF(OR($A391="",$B391=""),"",MAX(0,MIN(100,IFERROR($P391/'Settings'!$B$11*100,0))))</f>
        <v/>
      </c>
      <c r="W391" s="55">
        <f>IF(OR($A391="",$B391=""),"",MAX(0,MIN(100,IFERROR($R391/'Settings'!$B$12*100,0))))</f>
        <v/>
      </c>
      <c r="X391" s="55">
        <f>IF(OR($A391="",$B391=""),"",MAX(0,MIN(100,100-($N391*'Settings'!$B$15))))</f>
        <v/>
      </c>
      <c r="Y391" s="55">
        <f>IF(OR($A391="",$B391=""),"",($T391*'Settings'!$B$4)+($U391*'Settings'!$B$5)+($V391*'Settings'!$B$6)+($W391*'Settings'!$B$7)+($X391*'Settings'!$B$8))</f>
        <v/>
      </c>
      <c r="Z391" s="19">
        <f>IF($Y391="","",IF($Y391&gt;='Settings'!$B$17,"Excellent",IF($Y391&gt;='Settings'!$B$18,"Good",IF($Y391&gt;='Settings'!$B$19,"Needs Improvement","Poor"))))</f>
        <v/>
      </c>
      <c r="AA391" s="57">
        <f>IF($Z391="","",IF($Z391="Excellent",'Settings'!$B$21,IF($Z391="Good",'Settings'!$B$22,0)))</f>
        <v/>
      </c>
      <c r="AB391" s="34">
        <f>IF(COUNTA($A391:$B391,$D391:$O391,$AC391:$AD391)=0,"",IF(OR($A391="",$B391=""),"Missing period/driver",IF($C391="Driver ID not found","Invalid driver ID",IF(COUNTIFS($A$5:$A$1000,$A391,$B$5:$B$1000,$B391)&gt;1,"Duplicate driver/period",IF(OR($E391&lt;=0,$F391&lt;=0,$G391&lt;=0,$I391&lt;=0),"Check required activity",IF($H391&gt;$G391,"On-time stops exceed total",IF($J391&gt;$I391,"Completed inspections exceed required",IF(OR($H391&lt;0,$J391&lt;0,$K391&lt;0,$L391&lt;0,$M391&lt;0,$N391&lt;0),"Negative count",IF($AC391="","Select review status",IF(AND($AC391="Coaching Scheduled",$AD391=""),"Add follow-up date","OK"))))))))))</f>
        <v/>
      </c>
      <c r="AC391" s="30" t="n"/>
      <c r="AD391" s="58" t="n"/>
    </row>
    <row r="392">
      <c r="A392" s="53" t="n"/>
      <c r="B392" s="26" t="n"/>
      <c r="C392" s="27">
        <f>IF(OR($A392="",$B392=""),"",IFERROR(VLOOKUP($B392,'Settings'!$D$4:$E$103,2,FALSE),"Driver ID not found"))</f>
        <v/>
      </c>
      <c r="D392" s="26" t="n"/>
      <c r="E392" s="28" t="n"/>
      <c r="F392" s="54" t="n"/>
      <c r="G392" s="28" t="n"/>
      <c r="H392" s="28" t="n"/>
      <c r="I392" s="28" t="n"/>
      <c r="J392" s="28" t="n"/>
      <c r="K392" s="28" t="n"/>
      <c r="L392" s="28" t="n"/>
      <c r="M392" s="28" t="n"/>
      <c r="N392" s="28" t="n"/>
      <c r="O392" s="30" t="n"/>
      <c r="P392" s="55">
        <f>IF(OR($A392="",$B392=""),"",IFERROR($E392/$F392,0))</f>
        <v/>
      </c>
      <c r="Q392" s="56">
        <f>IF(OR($A392="",$B392=""),"",IFERROR($H392/$G392,0))</f>
        <v/>
      </c>
      <c r="R392" s="56">
        <f>IF(OR($A392="",$B392=""),"",IFERROR($J392/$I392,0))</f>
        <v/>
      </c>
      <c r="S392" s="55">
        <f>IF(OR($A392="",$B392=""),"",IFERROR(($K392+$L392)/$E392*1000,0))</f>
        <v/>
      </c>
      <c r="T392" s="55">
        <f>IF(OR($A392="",$B392=""),"",MAX(0,MIN(100,100-($S392*'Settings'!$B$13)-($M392*'Settings'!$B$14))))</f>
        <v/>
      </c>
      <c r="U392" s="55">
        <f>IF(OR($A392="",$B392=""),"",MAX(0,MIN(100,IFERROR($Q392/'Settings'!$B$10*100,0))))</f>
        <v/>
      </c>
      <c r="V392" s="55">
        <f>IF(OR($A392="",$B392=""),"",MAX(0,MIN(100,IFERROR($P392/'Settings'!$B$11*100,0))))</f>
        <v/>
      </c>
      <c r="W392" s="55">
        <f>IF(OR($A392="",$B392=""),"",MAX(0,MIN(100,IFERROR($R392/'Settings'!$B$12*100,0))))</f>
        <v/>
      </c>
      <c r="X392" s="55">
        <f>IF(OR($A392="",$B392=""),"",MAX(0,MIN(100,100-($N392*'Settings'!$B$15))))</f>
        <v/>
      </c>
      <c r="Y392" s="55">
        <f>IF(OR($A392="",$B392=""),"",($T392*'Settings'!$B$4)+($U392*'Settings'!$B$5)+($V392*'Settings'!$B$6)+($W392*'Settings'!$B$7)+($X392*'Settings'!$B$8))</f>
        <v/>
      </c>
      <c r="Z392" s="19">
        <f>IF($Y392="","",IF($Y392&gt;='Settings'!$B$17,"Excellent",IF($Y392&gt;='Settings'!$B$18,"Good",IF($Y392&gt;='Settings'!$B$19,"Needs Improvement","Poor"))))</f>
        <v/>
      </c>
      <c r="AA392" s="57">
        <f>IF($Z392="","",IF($Z392="Excellent",'Settings'!$B$21,IF($Z392="Good",'Settings'!$B$22,0)))</f>
        <v/>
      </c>
      <c r="AB392" s="34">
        <f>IF(COUNTA($A392:$B392,$D392:$O392,$AC392:$AD392)=0,"",IF(OR($A392="",$B392=""),"Missing period/driver",IF($C392="Driver ID not found","Invalid driver ID",IF(COUNTIFS($A$5:$A$1000,$A392,$B$5:$B$1000,$B392)&gt;1,"Duplicate driver/period",IF(OR($E392&lt;=0,$F392&lt;=0,$G392&lt;=0,$I392&lt;=0),"Check required activity",IF($H392&gt;$G392,"On-time stops exceed total",IF($J392&gt;$I392,"Completed inspections exceed required",IF(OR($H392&lt;0,$J392&lt;0,$K392&lt;0,$L392&lt;0,$M392&lt;0,$N392&lt;0),"Negative count",IF($AC392="","Select review status",IF(AND($AC392="Coaching Scheduled",$AD392=""),"Add follow-up date","OK"))))))))))</f>
        <v/>
      </c>
      <c r="AC392" s="30" t="n"/>
      <c r="AD392" s="58" t="n"/>
    </row>
    <row r="393">
      <c r="A393" s="53" t="n"/>
      <c r="B393" s="26" t="n"/>
      <c r="C393" s="27">
        <f>IF(OR($A393="",$B393=""),"",IFERROR(VLOOKUP($B393,'Settings'!$D$4:$E$103,2,FALSE),"Driver ID not found"))</f>
        <v/>
      </c>
      <c r="D393" s="26" t="n"/>
      <c r="E393" s="28" t="n"/>
      <c r="F393" s="54" t="n"/>
      <c r="G393" s="28" t="n"/>
      <c r="H393" s="28" t="n"/>
      <c r="I393" s="28" t="n"/>
      <c r="J393" s="28" t="n"/>
      <c r="K393" s="28" t="n"/>
      <c r="L393" s="28" t="n"/>
      <c r="M393" s="28" t="n"/>
      <c r="N393" s="28" t="n"/>
      <c r="O393" s="30" t="n"/>
      <c r="P393" s="55">
        <f>IF(OR($A393="",$B393=""),"",IFERROR($E393/$F393,0))</f>
        <v/>
      </c>
      <c r="Q393" s="56">
        <f>IF(OR($A393="",$B393=""),"",IFERROR($H393/$G393,0))</f>
        <v/>
      </c>
      <c r="R393" s="56">
        <f>IF(OR($A393="",$B393=""),"",IFERROR($J393/$I393,0))</f>
        <v/>
      </c>
      <c r="S393" s="55">
        <f>IF(OR($A393="",$B393=""),"",IFERROR(($K393+$L393)/$E393*1000,0))</f>
        <v/>
      </c>
      <c r="T393" s="55">
        <f>IF(OR($A393="",$B393=""),"",MAX(0,MIN(100,100-($S393*'Settings'!$B$13)-($M393*'Settings'!$B$14))))</f>
        <v/>
      </c>
      <c r="U393" s="55">
        <f>IF(OR($A393="",$B393=""),"",MAX(0,MIN(100,IFERROR($Q393/'Settings'!$B$10*100,0))))</f>
        <v/>
      </c>
      <c r="V393" s="55">
        <f>IF(OR($A393="",$B393=""),"",MAX(0,MIN(100,IFERROR($P393/'Settings'!$B$11*100,0))))</f>
        <v/>
      </c>
      <c r="W393" s="55">
        <f>IF(OR($A393="",$B393=""),"",MAX(0,MIN(100,IFERROR($R393/'Settings'!$B$12*100,0))))</f>
        <v/>
      </c>
      <c r="X393" s="55">
        <f>IF(OR($A393="",$B393=""),"",MAX(0,MIN(100,100-($N393*'Settings'!$B$15))))</f>
        <v/>
      </c>
      <c r="Y393" s="55">
        <f>IF(OR($A393="",$B393=""),"",($T393*'Settings'!$B$4)+($U393*'Settings'!$B$5)+($V393*'Settings'!$B$6)+($W393*'Settings'!$B$7)+($X393*'Settings'!$B$8))</f>
        <v/>
      </c>
      <c r="Z393" s="19">
        <f>IF($Y393="","",IF($Y393&gt;='Settings'!$B$17,"Excellent",IF($Y393&gt;='Settings'!$B$18,"Good",IF($Y393&gt;='Settings'!$B$19,"Needs Improvement","Poor"))))</f>
        <v/>
      </c>
      <c r="AA393" s="57">
        <f>IF($Z393="","",IF($Z393="Excellent",'Settings'!$B$21,IF($Z393="Good",'Settings'!$B$22,0)))</f>
        <v/>
      </c>
      <c r="AB393" s="34">
        <f>IF(COUNTA($A393:$B393,$D393:$O393,$AC393:$AD393)=0,"",IF(OR($A393="",$B393=""),"Missing period/driver",IF($C393="Driver ID not found","Invalid driver ID",IF(COUNTIFS($A$5:$A$1000,$A393,$B$5:$B$1000,$B393)&gt;1,"Duplicate driver/period",IF(OR($E393&lt;=0,$F393&lt;=0,$G393&lt;=0,$I393&lt;=0),"Check required activity",IF($H393&gt;$G393,"On-time stops exceed total",IF($J393&gt;$I393,"Completed inspections exceed required",IF(OR($H393&lt;0,$J393&lt;0,$K393&lt;0,$L393&lt;0,$M393&lt;0,$N393&lt;0),"Negative count",IF($AC393="","Select review status",IF(AND($AC393="Coaching Scheduled",$AD393=""),"Add follow-up date","OK"))))))))))</f>
        <v/>
      </c>
      <c r="AC393" s="30" t="n"/>
      <c r="AD393" s="58" t="n"/>
    </row>
    <row r="394">
      <c r="A394" s="53" t="n"/>
      <c r="B394" s="26" t="n"/>
      <c r="C394" s="27">
        <f>IF(OR($A394="",$B394=""),"",IFERROR(VLOOKUP($B394,'Settings'!$D$4:$E$103,2,FALSE),"Driver ID not found"))</f>
        <v/>
      </c>
      <c r="D394" s="26" t="n"/>
      <c r="E394" s="28" t="n"/>
      <c r="F394" s="54" t="n"/>
      <c r="G394" s="28" t="n"/>
      <c r="H394" s="28" t="n"/>
      <c r="I394" s="28" t="n"/>
      <c r="J394" s="28" t="n"/>
      <c r="K394" s="28" t="n"/>
      <c r="L394" s="28" t="n"/>
      <c r="M394" s="28" t="n"/>
      <c r="N394" s="28" t="n"/>
      <c r="O394" s="30" t="n"/>
      <c r="P394" s="55">
        <f>IF(OR($A394="",$B394=""),"",IFERROR($E394/$F394,0))</f>
        <v/>
      </c>
      <c r="Q394" s="56">
        <f>IF(OR($A394="",$B394=""),"",IFERROR($H394/$G394,0))</f>
        <v/>
      </c>
      <c r="R394" s="56">
        <f>IF(OR($A394="",$B394=""),"",IFERROR($J394/$I394,0))</f>
        <v/>
      </c>
      <c r="S394" s="55">
        <f>IF(OR($A394="",$B394=""),"",IFERROR(($K394+$L394)/$E394*1000,0))</f>
        <v/>
      </c>
      <c r="T394" s="55">
        <f>IF(OR($A394="",$B394=""),"",MAX(0,MIN(100,100-($S394*'Settings'!$B$13)-($M394*'Settings'!$B$14))))</f>
        <v/>
      </c>
      <c r="U394" s="55">
        <f>IF(OR($A394="",$B394=""),"",MAX(0,MIN(100,IFERROR($Q394/'Settings'!$B$10*100,0))))</f>
        <v/>
      </c>
      <c r="V394" s="55">
        <f>IF(OR($A394="",$B394=""),"",MAX(0,MIN(100,IFERROR($P394/'Settings'!$B$11*100,0))))</f>
        <v/>
      </c>
      <c r="W394" s="55">
        <f>IF(OR($A394="",$B394=""),"",MAX(0,MIN(100,IFERROR($R394/'Settings'!$B$12*100,0))))</f>
        <v/>
      </c>
      <c r="X394" s="55">
        <f>IF(OR($A394="",$B394=""),"",MAX(0,MIN(100,100-($N394*'Settings'!$B$15))))</f>
        <v/>
      </c>
      <c r="Y394" s="55">
        <f>IF(OR($A394="",$B394=""),"",($T394*'Settings'!$B$4)+($U394*'Settings'!$B$5)+($V394*'Settings'!$B$6)+($W394*'Settings'!$B$7)+($X394*'Settings'!$B$8))</f>
        <v/>
      </c>
      <c r="Z394" s="19">
        <f>IF($Y394="","",IF($Y394&gt;='Settings'!$B$17,"Excellent",IF($Y394&gt;='Settings'!$B$18,"Good",IF($Y394&gt;='Settings'!$B$19,"Needs Improvement","Poor"))))</f>
        <v/>
      </c>
      <c r="AA394" s="57">
        <f>IF($Z394="","",IF($Z394="Excellent",'Settings'!$B$21,IF($Z394="Good",'Settings'!$B$22,0)))</f>
        <v/>
      </c>
      <c r="AB394" s="34">
        <f>IF(COUNTA($A394:$B394,$D394:$O394,$AC394:$AD394)=0,"",IF(OR($A394="",$B394=""),"Missing period/driver",IF($C394="Driver ID not found","Invalid driver ID",IF(COUNTIFS($A$5:$A$1000,$A394,$B$5:$B$1000,$B394)&gt;1,"Duplicate driver/period",IF(OR($E394&lt;=0,$F394&lt;=0,$G394&lt;=0,$I394&lt;=0),"Check required activity",IF($H394&gt;$G394,"On-time stops exceed total",IF($J394&gt;$I394,"Completed inspections exceed required",IF(OR($H394&lt;0,$J394&lt;0,$K394&lt;0,$L394&lt;0,$M394&lt;0,$N394&lt;0),"Negative count",IF($AC394="","Select review status",IF(AND($AC394="Coaching Scheduled",$AD394=""),"Add follow-up date","OK"))))))))))</f>
        <v/>
      </c>
      <c r="AC394" s="30" t="n"/>
      <c r="AD394" s="58" t="n"/>
    </row>
    <row r="395">
      <c r="A395" s="53" t="n"/>
      <c r="B395" s="26" t="n"/>
      <c r="C395" s="27">
        <f>IF(OR($A395="",$B395=""),"",IFERROR(VLOOKUP($B395,'Settings'!$D$4:$E$103,2,FALSE),"Driver ID not found"))</f>
        <v/>
      </c>
      <c r="D395" s="26" t="n"/>
      <c r="E395" s="28" t="n"/>
      <c r="F395" s="54" t="n"/>
      <c r="G395" s="28" t="n"/>
      <c r="H395" s="28" t="n"/>
      <c r="I395" s="28" t="n"/>
      <c r="J395" s="28" t="n"/>
      <c r="K395" s="28" t="n"/>
      <c r="L395" s="28" t="n"/>
      <c r="M395" s="28" t="n"/>
      <c r="N395" s="28" t="n"/>
      <c r="O395" s="30" t="n"/>
      <c r="P395" s="55">
        <f>IF(OR($A395="",$B395=""),"",IFERROR($E395/$F395,0))</f>
        <v/>
      </c>
      <c r="Q395" s="56">
        <f>IF(OR($A395="",$B395=""),"",IFERROR($H395/$G395,0))</f>
        <v/>
      </c>
      <c r="R395" s="56">
        <f>IF(OR($A395="",$B395=""),"",IFERROR($J395/$I395,0))</f>
        <v/>
      </c>
      <c r="S395" s="55">
        <f>IF(OR($A395="",$B395=""),"",IFERROR(($K395+$L395)/$E395*1000,0))</f>
        <v/>
      </c>
      <c r="T395" s="55">
        <f>IF(OR($A395="",$B395=""),"",MAX(0,MIN(100,100-($S395*'Settings'!$B$13)-($M395*'Settings'!$B$14))))</f>
        <v/>
      </c>
      <c r="U395" s="55">
        <f>IF(OR($A395="",$B395=""),"",MAX(0,MIN(100,IFERROR($Q395/'Settings'!$B$10*100,0))))</f>
        <v/>
      </c>
      <c r="V395" s="55">
        <f>IF(OR($A395="",$B395=""),"",MAX(0,MIN(100,IFERROR($P395/'Settings'!$B$11*100,0))))</f>
        <v/>
      </c>
      <c r="W395" s="55">
        <f>IF(OR($A395="",$B395=""),"",MAX(0,MIN(100,IFERROR($R395/'Settings'!$B$12*100,0))))</f>
        <v/>
      </c>
      <c r="X395" s="55">
        <f>IF(OR($A395="",$B395=""),"",MAX(0,MIN(100,100-($N395*'Settings'!$B$15))))</f>
        <v/>
      </c>
      <c r="Y395" s="55">
        <f>IF(OR($A395="",$B395=""),"",($T395*'Settings'!$B$4)+($U395*'Settings'!$B$5)+($V395*'Settings'!$B$6)+($W395*'Settings'!$B$7)+($X395*'Settings'!$B$8))</f>
        <v/>
      </c>
      <c r="Z395" s="19">
        <f>IF($Y395="","",IF($Y395&gt;='Settings'!$B$17,"Excellent",IF($Y395&gt;='Settings'!$B$18,"Good",IF($Y395&gt;='Settings'!$B$19,"Needs Improvement","Poor"))))</f>
        <v/>
      </c>
      <c r="AA395" s="57">
        <f>IF($Z395="","",IF($Z395="Excellent",'Settings'!$B$21,IF($Z395="Good",'Settings'!$B$22,0)))</f>
        <v/>
      </c>
      <c r="AB395" s="34">
        <f>IF(COUNTA($A395:$B395,$D395:$O395,$AC395:$AD395)=0,"",IF(OR($A395="",$B395=""),"Missing period/driver",IF($C395="Driver ID not found","Invalid driver ID",IF(COUNTIFS($A$5:$A$1000,$A395,$B$5:$B$1000,$B395)&gt;1,"Duplicate driver/period",IF(OR($E395&lt;=0,$F395&lt;=0,$G395&lt;=0,$I395&lt;=0),"Check required activity",IF($H395&gt;$G395,"On-time stops exceed total",IF($J395&gt;$I395,"Completed inspections exceed required",IF(OR($H395&lt;0,$J395&lt;0,$K395&lt;0,$L395&lt;0,$M395&lt;0,$N395&lt;0),"Negative count",IF($AC395="","Select review status",IF(AND($AC395="Coaching Scheduled",$AD395=""),"Add follow-up date","OK"))))))))))</f>
        <v/>
      </c>
      <c r="AC395" s="30" t="n"/>
      <c r="AD395" s="58" t="n"/>
    </row>
    <row r="396">
      <c r="A396" s="53" t="n"/>
      <c r="B396" s="26" t="n"/>
      <c r="C396" s="27">
        <f>IF(OR($A396="",$B396=""),"",IFERROR(VLOOKUP($B396,'Settings'!$D$4:$E$103,2,FALSE),"Driver ID not found"))</f>
        <v/>
      </c>
      <c r="D396" s="26" t="n"/>
      <c r="E396" s="28" t="n"/>
      <c r="F396" s="54" t="n"/>
      <c r="G396" s="28" t="n"/>
      <c r="H396" s="28" t="n"/>
      <c r="I396" s="28" t="n"/>
      <c r="J396" s="28" t="n"/>
      <c r="K396" s="28" t="n"/>
      <c r="L396" s="28" t="n"/>
      <c r="M396" s="28" t="n"/>
      <c r="N396" s="28" t="n"/>
      <c r="O396" s="30" t="n"/>
      <c r="P396" s="55">
        <f>IF(OR($A396="",$B396=""),"",IFERROR($E396/$F396,0))</f>
        <v/>
      </c>
      <c r="Q396" s="56">
        <f>IF(OR($A396="",$B396=""),"",IFERROR($H396/$G396,0))</f>
        <v/>
      </c>
      <c r="R396" s="56">
        <f>IF(OR($A396="",$B396=""),"",IFERROR($J396/$I396,0))</f>
        <v/>
      </c>
      <c r="S396" s="55">
        <f>IF(OR($A396="",$B396=""),"",IFERROR(($K396+$L396)/$E396*1000,0))</f>
        <v/>
      </c>
      <c r="T396" s="55">
        <f>IF(OR($A396="",$B396=""),"",MAX(0,MIN(100,100-($S396*'Settings'!$B$13)-($M396*'Settings'!$B$14))))</f>
        <v/>
      </c>
      <c r="U396" s="55">
        <f>IF(OR($A396="",$B396=""),"",MAX(0,MIN(100,IFERROR($Q396/'Settings'!$B$10*100,0))))</f>
        <v/>
      </c>
      <c r="V396" s="55">
        <f>IF(OR($A396="",$B396=""),"",MAX(0,MIN(100,IFERROR($P396/'Settings'!$B$11*100,0))))</f>
        <v/>
      </c>
      <c r="W396" s="55">
        <f>IF(OR($A396="",$B396=""),"",MAX(0,MIN(100,IFERROR($R396/'Settings'!$B$12*100,0))))</f>
        <v/>
      </c>
      <c r="X396" s="55">
        <f>IF(OR($A396="",$B396=""),"",MAX(0,MIN(100,100-($N396*'Settings'!$B$15))))</f>
        <v/>
      </c>
      <c r="Y396" s="55">
        <f>IF(OR($A396="",$B396=""),"",($T396*'Settings'!$B$4)+($U396*'Settings'!$B$5)+($V396*'Settings'!$B$6)+($W396*'Settings'!$B$7)+($X396*'Settings'!$B$8))</f>
        <v/>
      </c>
      <c r="Z396" s="19">
        <f>IF($Y396="","",IF($Y396&gt;='Settings'!$B$17,"Excellent",IF($Y396&gt;='Settings'!$B$18,"Good",IF($Y396&gt;='Settings'!$B$19,"Needs Improvement","Poor"))))</f>
        <v/>
      </c>
      <c r="AA396" s="57">
        <f>IF($Z396="","",IF($Z396="Excellent",'Settings'!$B$21,IF($Z396="Good",'Settings'!$B$22,0)))</f>
        <v/>
      </c>
      <c r="AB396" s="34">
        <f>IF(COUNTA($A396:$B396,$D396:$O396,$AC396:$AD396)=0,"",IF(OR($A396="",$B396=""),"Missing period/driver",IF($C396="Driver ID not found","Invalid driver ID",IF(COUNTIFS($A$5:$A$1000,$A396,$B$5:$B$1000,$B396)&gt;1,"Duplicate driver/period",IF(OR($E396&lt;=0,$F396&lt;=0,$G396&lt;=0,$I396&lt;=0),"Check required activity",IF($H396&gt;$G396,"On-time stops exceed total",IF($J396&gt;$I396,"Completed inspections exceed required",IF(OR($H396&lt;0,$J396&lt;0,$K396&lt;0,$L396&lt;0,$M396&lt;0,$N396&lt;0),"Negative count",IF($AC396="","Select review status",IF(AND($AC396="Coaching Scheduled",$AD396=""),"Add follow-up date","OK"))))))))))</f>
        <v/>
      </c>
      <c r="AC396" s="30" t="n"/>
      <c r="AD396" s="58" t="n"/>
    </row>
    <row r="397">
      <c r="A397" s="53" t="n"/>
      <c r="B397" s="26" t="n"/>
      <c r="C397" s="27">
        <f>IF(OR($A397="",$B397=""),"",IFERROR(VLOOKUP($B397,'Settings'!$D$4:$E$103,2,FALSE),"Driver ID not found"))</f>
        <v/>
      </c>
      <c r="D397" s="26" t="n"/>
      <c r="E397" s="28" t="n"/>
      <c r="F397" s="54" t="n"/>
      <c r="G397" s="28" t="n"/>
      <c r="H397" s="28" t="n"/>
      <c r="I397" s="28" t="n"/>
      <c r="J397" s="28" t="n"/>
      <c r="K397" s="28" t="n"/>
      <c r="L397" s="28" t="n"/>
      <c r="M397" s="28" t="n"/>
      <c r="N397" s="28" t="n"/>
      <c r="O397" s="30" t="n"/>
      <c r="P397" s="55">
        <f>IF(OR($A397="",$B397=""),"",IFERROR($E397/$F397,0))</f>
        <v/>
      </c>
      <c r="Q397" s="56">
        <f>IF(OR($A397="",$B397=""),"",IFERROR($H397/$G397,0))</f>
        <v/>
      </c>
      <c r="R397" s="56">
        <f>IF(OR($A397="",$B397=""),"",IFERROR($J397/$I397,0))</f>
        <v/>
      </c>
      <c r="S397" s="55">
        <f>IF(OR($A397="",$B397=""),"",IFERROR(($K397+$L397)/$E397*1000,0))</f>
        <v/>
      </c>
      <c r="T397" s="55">
        <f>IF(OR($A397="",$B397=""),"",MAX(0,MIN(100,100-($S397*'Settings'!$B$13)-($M397*'Settings'!$B$14))))</f>
        <v/>
      </c>
      <c r="U397" s="55">
        <f>IF(OR($A397="",$B397=""),"",MAX(0,MIN(100,IFERROR($Q397/'Settings'!$B$10*100,0))))</f>
        <v/>
      </c>
      <c r="V397" s="55">
        <f>IF(OR($A397="",$B397=""),"",MAX(0,MIN(100,IFERROR($P397/'Settings'!$B$11*100,0))))</f>
        <v/>
      </c>
      <c r="W397" s="55">
        <f>IF(OR($A397="",$B397=""),"",MAX(0,MIN(100,IFERROR($R397/'Settings'!$B$12*100,0))))</f>
        <v/>
      </c>
      <c r="X397" s="55">
        <f>IF(OR($A397="",$B397=""),"",MAX(0,MIN(100,100-($N397*'Settings'!$B$15))))</f>
        <v/>
      </c>
      <c r="Y397" s="55">
        <f>IF(OR($A397="",$B397=""),"",($T397*'Settings'!$B$4)+($U397*'Settings'!$B$5)+($V397*'Settings'!$B$6)+($W397*'Settings'!$B$7)+($X397*'Settings'!$B$8))</f>
        <v/>
      </c>
      <c r="Z397" s="19">
        <f>IF($Y397="","",IF($Y397&gt;='Settings'!$B$17,"Excellent",IF($Y397&gt;='Settings'!$B$18,"Good",IF($Y397&gt;='Settings'!$B$19,"Needs Improvement","Poor"))))</f>
        <v/>
      </c>
      <c r="AA397" s="57">
        <f>IF($Z397="","",IF($Z397="Excellent",'Settings'!$B$21,IF($Z397="Good",'Settings'!$B$22,0)))</f>
        <v/>
      </c>
      <c r="AB397" s="34">
        <f>IF(COUNTA($A397:$B397,$D397:$O397,$AC397:$AD397)=0,"",IF(OR($A397="",$B397=""),"Missing period/driver",IF($C397="Driver ID not found","Invalid driver ID",IF(COUNTIFS($A$5:$A$1000,$A397,$B$5:$B$1000,$B397)&gt;1,"Duplicate driver/period",IF(OR($E397&lt;=0,$F397&lt;=0,$G397&lt;=0,$I397&lt;=0),"Check required activity",IF($H397&gt;$G397,"On-time stops exceed total",IF($J397&gt;$I397,"Completed inspections exceed required",IF(OR($H397&lt;0,$J397&lt;0,$K397&lt;0,$L397&lt;0,$M397&lt;0,$N397&lt;0),"Negative count",IF($AC397="","Select review status",IF(AND($AC397="Coaching Scheduled",$AD397=""),"Add follow-up date","OK"))))))))))</f>
        <v/>
      </c>
      <c r="AC397" s="30" t="n"/>
      <c r="AD397" s="58" t="n"/>
    </row>
    <row r="398">
      <c r="A398" s="53" t="n"/>
      <c r="B398" s="26" t="n"/>
      <c r="C398" s="27">
        <f>IF(OR($A398="",$B398=""),"",IFERROR(VLOOKUP($B398,'Settings'!$D$4:$E$103,2,FALSE),"Driver ID not found"))</f>
        <v/>
      </c>
      <c r="D398" s="26" t="n"/>
      <c r="E398" s="28" t="n"/>
      <c r="F398" s="54" t="n"/>
      <c r="G398" s="28" t="n"/>
      <c r="H398" s="28" t="n"/>
      <c r="I398" s="28" t="n"/>
      <c r="J398" s="28" t="n"/>
      <c r="K398" s="28" t="n"/>
      <c r="L398" s="28" t="n"/>
      <c r="M398" s="28" t="n"/>
      <c r="N398" s="28" t="n"/>
      <c r="O398" s="30" t="n"/>
      <c r="P398" s="55">
        <f>IF(OR($A398="",$B398=""),"",IFERROR($E398/$F398,0))</f>
        <v/>
      </c>
      <c r="Q398" s="56">
        <f>IF(OR($A398="",$B398=""),"",IFERROR($H398/$G398,0))</f>
        <v/>
      </c>
      <c r="R398" s="56">
        <f>IF(OR($A398="",$B398=""),"",IFERROR($J398/$I398,0))</f>
        <v/>
      </c>
      <c r="S398" s="55">
        <f>IF(OR($A398="",$B398=""),"",IFERROR(($K398+$L398)/$E398*1000,0))</f>
        <v/>
      </c>
      <c r="T398" s="55">
        <f>IF(OR($A398="",$B398=""),"",MAX(0,MIN(100,100-($S398*'Settings'!$B$13)-($M398*'Settings'!$B$14))))</f>
        <v/>
      </c>
      <c r="U398" s="55">
        <f>IF(OR($A398="",$B398=""),"",MAX(0,MIN(100,IFERROR($Q398/'Settings'!$B$10*100,0))))</f>
        <v/>
      </c>
      <c r="V398" s="55">
        <f>IF(OR($A398="",$B398=""),"",MAX(0,MIN(100,IFERROR($P398/'Settings'!$B$11*100,0))))</f>
        <v/>
      </c>
      <c r="W398" s="55">
        <f>IF(OR($A398="",$B398=""),"",MAX(0,MIN(100,IFERROR($R398/'Settings'!$B$12*100,0))))</f>
        <v/>
      </c>
      <c r="X398" s="55">
        <f>IF(OR($A398="",$B398=""),"",MAX(0,MIN(100,100-($N398*'Settings'!$B$15))))</f>
        <v/>
      </c>
      <c r="Y398" s="55">
        <f>IF(OR($A398="",$B398=""),"",($T398*'Settings'!$B$4)+($U398*'Settings'!$B$5)+($V398*'Settings'!$B$6)+($W398*'Settings'!$B$7)+($X398*'Settings'!$B$8))</f>
        <v/>
      </c>
      <c r="Z398" s="19">
        <f>IF($Y398="","",IF($Y398&gt;='Settings'!$B$17,"Excellent",IF($Y398&gt;='Settings'!$B$18,"Good",IF($Y398&gt;='Settings'!$B$19,"Needs Improvement","Poor"))))</f>
        <v/>
      </c>
      <c r="AA398" s="57">
        <f>IF($Z398="","",IF($Z398="Excellent",'Settings'!$B$21,IF($Z398="Good",'Settings'!$B$22,0)))</f>
        <v/>
      </c>
      <c r="AB398" s="34">
        <f>IF(COUNTA($A398:$B398,$D398:$O398,$AC398:$AD398)=0,"",IF(OR($A398="",$B398=""),"Missing period/driver",IF($C398="Driver ID not found","Invalid driver ID",IF(COUNTIFS($A$5:$A$1000,$A398,$B$5:$B$1000,$B398)&gt;1,"Duplicate driver/period",IF(OR($E398&lt;=0,$F398&lt;=0,$G398&lt;=0,$I398&lt;=0),"Check required activity",IF($H398&gt;$G398,"On-time stops exceed total",IF($J398&gt;$I398,"Completed inspections exceed required",IF(OR($H398&lt;0,$J398&lt;0,$K398&lt;0,$L398&lt;0,$M398&lt;0,$N398&lt;0),"Negative count",IF($AC398="","Select review status",IF(AND($AC398="Coaching Scheduled",$AD398=""),"Add follow-up date","OK"))))))))))</f>
        <v/>
      </c>
      <c r="AC398" s="30" t="n"/>
      <c r="AD398" s="58" t="n"/>
    </row>
    <row r="399">
      <c r="A399" s="53" t="n"/>
      <c r="B399" s="26" t="n"/>
      <c r="C399" s="27">
        <f>IF(OR($A399="",$B399=""),"",IFERROR(VLOOKUP($B399,'Settings'!$D$4:$E$103,2,FALSE),"Driver ID not found"))</f>
        <v/>
      </c>
      <c r="D399" s="26" t="n"/>
      <c r="E399" s="28" t="n"/>
      <c r="F399" s="54" t="n"/>
      <c r="G399" s="28" t="n"/>
      <c r="H399" s="28" t="n"/>
      <c r="I399" s="28" t="n"/>
      <c r="J399" s="28" t="n"/>
      <c r="K399" s="28" t="n"/>
      <c r="L399" s="28" t="n"/>
      <c r="M399" s="28" t="n"/>
      <c r="N399" s="28" t="n"/>
      <c r="O399" s="30" t="n"/>
      <c r="P399" s="55">
        <f>IF(OR($A399="",$B399=""),"",IFERROR($E399/$F399,0))</f>
        <v/>
      </c>
      <c r="Q399" s="56">
        <f>IF(OR($A399="",$B399=""),"",IFERROR($H399/$G399,0))</f>
        <v/>
      </c>
      <c r="R399" s="56">
        <f>IF(OR($A399="",$B399=""),"",IFERROR($J399/$I399,0))</f>
        <v/>
      </c>
      <c r="S399" s="55">
        <f>IF(OR($A399="",$B399=""),"",IFERROR(($K399+$L399)/$E399*1000,0))</f>
        <v/>
      </c>
      <c r="T399" s="55">
        <f>IF(OR($A399="",$B399=""),"",MAX(0,MIN(100,100-($S399*'Settings'!$B$13)-($M399*'Settings'!$B$14))))</f>
        <v/>
      </c>
      <c r="U399" s="55">
        <f>IF(OR($A399="",$B399=""),"",MAX(0,MIN(100,IFERROR($Q399/'Settings'!$B$10*100,0))))</f>
        <v/>
      </c>
      <c r="V399" s="55">
        <f>IF(OR($A399="",$B399=""),"",MAX(0,MIN(100,IFERROR($P399/'Settings'!$B$11*100,0))))</f>
        <v/>
      </c>
      <c r="W399" s="55">
        <f>IF(OR($A399="",$B399=""),"",MAX(0,MIN(100,IFERROR($R399/'Settings'!$B$12*100,0))))</f>
        <v/>
      </c>
      <c r="X399" s="55">
        <f>IF(OR($A399="",$B399=""),"",MAX(0,MIN(100,100-($N399*'Settings'!$B$15))))</f>
        <v/>
      </c>
      <c r="Y399" s="55">
        <f>IF(OR($A399="",$B399=""),"",($T399*'Settings'!$B$4)+($U399*'Settings'!$B$5)+($V399*'Settings'!$B$6)+($W399*'Settings'!$B$7)+($X399*'Settings'!$B$8))</f>
        <v/>
      </c>
      <c r="Z399" s="19">
        <f>IF($Y399="","",IF($Y399&gt;='Settings'!$B$17,"Excellent",IF($Y399&gt;='Settings'!$B$18,"Good",IF($Y399&gt;='Settings'!$B$19,"Needs Improvement","Poor"))))</f>
        <v/>
      </c>
      <c r="AA399" s="57">
        <f>IF($Z399="","",IF($Z399="Excellent",'Settings'!$B$21,IF($Z399="Good",'Settings'!$B$22,0)))</f>
        <v/>
      </c>
      <c r="AB399" s="34">
        <f>IF(COUNTA($A399:$B399,$D399:$O399,$AC399:$AD399)=0,"",IF(OR($A399="",$B399=""),"Missing period/driver",IF($C399="Driver ID not found","Invalid driver ID",IF(COUNTIFS($A$5:$A$1000,$A399,$B$5:$B$1000,$B399)&gt;1,"Duplicate driver/period",IF(OR($E399&lt;=0,$F399&lt;=0,$G399&lt;=0,$I399&lt;=0),"Check required activity",IF($H399&gt;$G399,"On-time stops exceed total",IF($J399&gt;$I399,"Completed inspections exceed required",IF(OR($H399&lt;0,$J399&lt;0,$K399&lt;0,$L399&lt;0,$M399&lt;0,$N399&lt;0),"Negative count",IF($AC399="","Select review status",IF(AND($AC399="Coaching Scheduled",$AD399=""),"Add follow-up date","OK"))))))))))</f>
        <v/>
      </c>
      <c r="AC399" s="30" t="n"/>
      <c r="AD399" s="58" t="n"/>
    </row>
    <row r="400">
      <c r="A400" s="53" t="n"/>
      <c r="B400" s="26" t="n"/>
      <c r="C400" s="27">
        <f>IF(OR($A400="",$B400=""),"",IFERROR(VLOOKUP($B400,'Settings'!$D$4:$E$103,2,FALSE),"Driver ID not found"))</f>
        <v/>
      </c>
      <c r="D400" s="26" t="n"/>
      <c r="E400" s="28" t="n"/>
      <c r="F400" s="54" t="n"/>
      <c r="G400" s="28" t="n"/>
      <c r="H400" s="28" t="n"/>
      <c r="I400" s="28" t="n"/>
      <c r="J400" s="28" t="n"/>
      <c r="K400" s="28" t="n"/>
      <c r="L400" s="28" t="n"/>
      <c r="M400" s="28" t="n"/>
      <c r="N400" s="28" t="n"/>
      <c r="O400" s="30" t="n"/>
      <c r="P400" s="55">
        <f>IF(OR($A400="",$B400=""),"",IFERROR($E400/$F400,0))</f>
        <v/>
      </c>
      <c r="Q400" s="56">
        <f>IF(OR($A400="",$B400=""),"",IFERROR($H400/$G400,0))</f>
        <v/>
      </c>
      <c r="R400" s="56">
        <f>IF(OR($A400="",$B400=""),"",IFERROR($J400/$I400,0))</f>
        <v/>
      </c>
      <c r="S400" s="55">
        <f>IF(OR($A400="",$B400=""),"",IFERROR(($K400+$L400)/$E400*1000,0))</f>
        <v/>
      </c>
      <c r="T400" s="55">
        <f>IF(OR($A400="",$B400=""),"",MAX(0,MIN(100,100-($S400*'Settings'!$B$13)-($M400*'Settings'!$B$14))))</f>
        <v/>
      </c>
      <c r="U400" s="55">
        <f>IF(OR($A400="",$B400=""),"",MAX(0,MIN(100,IFERROR($Q400/'Settings'!$B$10*100,0))))</f>
        <v/>
      </c>
      <c r="V400" s="55">
        <f>IF(OR($A400="",$B400=""),"",MAX(0,MIN(100,IFERROR($P400/'Settings'!$B$11*100,0))))</f>
        <v/>
      </c>
      <c r="W400" s="55">
        <f>IF(OR($A400="",$B400=""),"",MAX(0,MIN(100,IFERROR($R400/'Settings'!$B$12*100,0))))</f>
        <v/>
      </c>
      <c r="X400" s="55">
        <f>IF(OR($A400="",$B400=""),"",MAX(0,MIN(100,100-($N400*'Settings'!$B$15))))</f>
        <v/>
      </c>
      <c r="Y400" s="55">
        <f>IF(OR($A400="",$B400=""),"",($T400*'Settings'!$B$4)+($U400*'Settings'!$B$5)+($V400*'Settings'!$B$6)+($W400*'Settings'!$B$7)+($X400*'Settings'!$B$8))</f>
        <v/>
      </c>
      <c r="Z400" s="19">
        <f>IF($Y400="","",IF($Y400&gt;='Settings'!$B$17,"Excellent",IF($Y400&gt;='Settings'!$B$18,"Good",IF($Y400&gt;='Settings'!$B$19,"Needs Improvement","Poor"))))</f>
        <v/>
      </c>
      <c r="AA400" s="57">
        <f>IF($Z400="","",IF($Z400="Excellent",'Settings'!$B$21,IF($Z400="Good",'Settings'!$B$22,0)))</f>
        <v/>
      </c>
      <c r="AB400" s="34">
        <f>IF(COUNTA($A400:$B400,$D400:$O400,$AC400:$AD400)=0,"",IF(OR($A400="",$B400=""),"Missing period/driver",IF($C400="Driver ID not found","Invalid driver ID",IF(COUNTIFS($A$5:$A$1000,$A400,$B$5:$B$1000,$B400)&gt;1,"Duplicate driver/period",IF(OR($E400&lt;=0,$F400&lt;=0,$G400&lt;=0,$I400&lt;=0),"Check required activity",IF($H400&gt;$G400,"On-time stops exceed total",IF($J400&gt;$I400,"Completed inspections exceed required",IF(OR($H400&lt;0,$J400&lt;0,$K400&lt;0,$L400&lt;0,$M400&lt;0,$N400&lt;0),"Negative count",IF($AC400="","Select review status",IF(AND($AC400="Coaching Scheduled",$AD400=""),"Add follow-up date","OK"))))))))))</f>
        <v/>
      </c>
      <c r="AC400" s="30" t="n"/>
      <c r="AD400" s="58" t="n"/>
    </row>
    <row r="401">
      <c r="A401" s="53" t="n"/>
      <c r="B401" s="26" t="n"/>
      <c r="C401" s="27">
        <f>IF(OR($A401="",$B401=""),"",IFERROR(VLOOKUP($B401,'Settings'!$D$4:$E$103,2,FALSE),"Driver ID not found"))</f>
        <v/>
      </c>
      <c r="D401" s="26" t="n"/>
      <c r="E401" s="28" t="n"/>
      <c r="F401" s="54" t="n"/>
      <c r="G401" s="28" t="n"/>
      <c r="H401" s="28" t="n"/>
      <c r="I401" s="28" t="n"/>
      <c r="J401" s="28" t="n"/>
      <c r="K401" s="28" t="n"/>
      <c r="L401" s="28" t="n"/>
      <c r="M401" s="28" t="n"/>
      <c r="N401" s="28" t="n"/>
      <c r="O401" s="30" t="n"/>
      <c r="P401" s="55">
        <f>IF(OR($A401="",$B401=""),"",IFERROR($E401/$F401,0))</f>
        <v/>
      </c>
      <c r="Q401" s="56">
        <f>IF(OR($A401="",$B401=""),"",IFERROR($H401/$G401,0))</f>
        <v/>
      </c>
      <c r="R401" s="56">
        <f>IF(OR($A401="",$B401=""),"",IFERROR($J401/$I401,0))</f>
        <v/>
      </c>
      <c r="S401" s="55">
        <f>IF(OR($A401="",$B401=""),"",IFERROR(($K401+$L401)/$E401*1000,0))</f>
        <v/>
      </c>
      <c r="T401" s="55">
        <f>IF(OR($A401="",$B401=""),"",MAX(0,MIN(100,100-($S401*'Settings'!$B$13)-($M401*'Settings'!$B$14))))</f>
        <v/>
      </c>
      <c r="U401" s="55">
        <f>IF(OR($A401="",$B401=""),"",MAX(0,MIN(100,IFERROR($Q401/'Settings'!$B$10*100,0))))</f>
        <v/>
      </c>
      <c r="V401" s="55">
        <f>IF(OR($A401="",$B401=""),"",MAX(0,MIN(100,IFERROR($P401/'Settings'!$B$11*100,0))))</f>
        <v/>
      </c>
      <c r="W401" s="55">
        <f>IF(OR($A401="",$B401=""),"",MAX(0,MIN(100,IFERROR($R401/'Settings'!$B$12*100,0))))</f>
        <v/>
      </c>
      <c r="X401" s="55">
        <f>IF(OR($A401="",$B401=""),"",MAX(0,MIN(100,100-($N401*'Settings'!$B$15))))</f>
        <v/>
      </c>
      <c r="Y401" s="55">
        <f>IF(OR($A401="",$B401=""),"",($T401*'Settings'!$B$4)+($U401*'Settings'!$B$5)+($V401*'Settings'!$B$6)+($W401*'Settings'!$B$7)+($X401*'Settings'!$B$8))</f>
        <v/>
      </c>
      <c r="Z401" s="19">
        <f>IF($Y401="","",IF($Y401&gt;='Settings'!$B$17,"Excellent",IF($Y401&gt;='Settings'!$B$18,"Good",IF($Y401&gt;='Settings'!$B$19,"Needs Improvement","Poor"))))</f>
        <v/>
      </c>
      <c r="AA401" s="57">
        <f>IF($Z401="","",IF($Z401="Excellent",'Settings'!$B$21,IF($Z401="Good",'Settings'!$B$22,0)))</f>
        <v/>
      </c>
      <c r="AB401" s="34">
        <f>IF(COUNTA($A401:$B401,$D401:$O401,$AC401:$AD401)=0,"",IF(OR($A401="",$B401=""),"Missing period/driver",IF($C401="Driver ID not found","Invalid driver ID",IF(COUNTIFS($A$5:$A$1000,$A401,$B$5:$B$1000,$B401)&gt;1,"Duplicate driver/period",IF(OR($E401&lt;=0,$F401&lt;=0,$G401&lt;=0,$I401&lt;=0),"Check required activity",IF($H401&gt;$G401,"On-time stops exceed total",IF($J401&gt;$I401,"Completed inspections exceed required",IF(OR($H401&lt;0,$J401&lt;0,$K401&lt;0,$L401&lt;0,$M401&lt;0,$N401&lt;0),"Negative count",IF($AC401="","Select review status",IF(AND($AC401="Coaching Scheduled",$AD401=""),"Add follow-up date","OK"))))))))))</f>
        <v/>
      </c>
      <c r="AC401" s="30" t="n"/>
      <c r="AD401" s="58" t="n"/>
    </row>
    <row r="402">
      <c r="A402" s="53" t="n"/>
      <c r="B402" s="26" t="n"/>
      <c r="C402" s="27">
        <f>IF(OR($A402="",$B402=""),"",IFERROR(VLOOKUP($B402,'Settings'!$D$4:$E$103,2,FALSE),"Driver ID not found"))</f>
        <v/>
      </c>
      <c r="D402" s="26" t="n"/>
      <c r="E402" s="28" t="n"/>
      <c r="F402" s="54" t="n"/>
      <c r="G402" s="28" t="n"/>
      <c r="H402" s="28" t="n"/>
      <c r="I402" s="28" t="n"/>
      <c r="J402" s="28" t="n"/>
      <c r="K402" s="28" t="n"/>
      <c r="L402" s="28" t="n"/>
      <c r="M402" s="28" t="n"/>
      <c r="N402" s="28" t="n"/>
      <c r="O402" s="30" t="n"/>
      <c r="P402" s="55">
        <f>IF(OR($A402="",$B402=""),"",IFERROR($E402/$F402,0))</f>
        <v/>
      </c>
      <c r="Q402" s="56">
        <f>IF(OR($A402="",$B402=""),"",IFERROR($H402/$G402,0))</f>
        <v/>
      </c>
      <c r="R402" s="56">
        <f>IF(OR($A402="",$B402=""),"",IFERROR($J402/$I402,0))</f>
        <v/>
      </c>
      <c r="S402" s="55">
        <f>IF(OR($A402="",$B402=""),"",IFERROR(($K402+$L402)/$E402*1000,0))</f>
        <v/>
      </c>
      <c r="T402" s="55">
        <f>IF(OR($A402="",$B402=""),"",MAX(0,MIN(100,100-($S402*'Settings'!$B$13)-($M402*'Settings'!$B$14))))</f>
        <v/>
      </c>
      <c r="U402" s="55">
        <f>IF(OR($A402="",$B402=""),"",MAX(0,MIN(100,IFERROR($Q402/'Settings'!$B$10*100,0))))</f>
        <v/>
      </c>
      <c r="V402" s="55">
        <f>IF(OR($A402="",$B402=""),"",MAX(0,MIN(100,IFERROR($P402/'Settings'!$B$11*100,0))))</f>
        <v/>
      </c>
      <c r="W402" s="55">
        <f>IF(OR($A402="",$B402=""),"",MAX(0,MIN(100,IFERROR($R402/'Settings'!$B$12*100,0))))</f>
        <v/>
      </c>
      <c r="X402" s="55">
        <f>IF(OR($A402="",$B402=""),"",MAX(0,MIN(100,100-($N402*'Settings'!$B$15))))</f>
        <v/>
      </c>
      <c r="Y402" s="55">
        <f>IF(OR($A402="",$B402=""),"",($T402*'Settings'!$B$4)+($U402*'Settings'!$B$5)+($V402*'Settings'!$B$6)+($W402*'Settings'!$B$7)+($X402*'Settings'!$B$8))</f>
        <v/>
      </c>
      <c r="Z402" s="19">
        <f>IF($Y402="","",IF($Y402&gt;='Settings'!$B$17,"Excellent",IF($Y402&gt;='Settings'!$B$18,"Good",IF($Y402&gt;='Settings'!$B$19,"Needs Improvement","Poor"))))</f>
        <v/>
      </c>
      <c r="AA402" s="57">
        <f>IF($Z402="","",IF($Z402="Excellent",'Settings'!$B$21,IF($Z402="Good",'Settings'!$B$22,0)))</f>
        <v/>
      </c>
      <c r="AB402" s="34">
        <f>IF(COUNTA($A402:$B402,$D402:$O402,$AC402:$AD402)=0,"",IF(OR($A402="",$B402=""),"Missing period/driver",IF($C402="Driver ID not found","Invalid driver ID",IF(COUNTIFS($A$5:$A$1000,$A402,$B$5:$B$1000,$B402)&gt;1,"Duplicate driver/period",IF(OR($E402&lt;=0,$F402&lt;=0,$G402&lt;=0,$I402&lt;=0),"Check required activity",IF($H402&gt;$G402,"On-time stops exceed total",IF($J402&gt;$I402,"Completed inspections exceed required",IF(OR($H402&lt;0,$J402&lt;0,$K402&lt;0,$L402&lt;0,$M402&lt;0,$N402&lt;0),"Negative count",IF($AC402="","Select review status",IF(AND($AC402="Coaching Scheduled",$AD402=""),"Add follow-up date","OK"))))))))))</f>
        <v/>
      </c>
      <c r="AC402" s="30" t="n"/>
      <c r="AD402" s="58" t="n"/>
    </row>
    <row r="403">
      <c r="A403" s="53" t="n"/>
      <c r="B403" s="26" t="n"/>
      <c r="C403" s="27">
        <f>IF(OR($A403="",$B403=""),"",IFERROR(VLOOKUP($B403,'Settings'!$D$4:$E$103,2,FALSE),"Driver ID not found"))</f>
        <v/>
      </c>
      <c r="D403" s="26" t="n"/>
      <c r="E403" s="28" t="n"/>
      <c r="F403" s="54" t="n"/>
      <c r="G403" s="28" t="n"/>
      <c r="H403" s="28" t="n"/>
      <c r="I403" s="28" t="n"/>
      <c r="J403" s="28" t="n"/>
      <c r="K403" s="28" t="n"/>
      <c r="L403" s="28" t="n"/>
      <c r="M403" s="28" t="n"/>
      <c r="N403" s="28" t="n"/>
      <c r="O403" s="30" t="n"/>
      <c r="P403" s="55">
        <f>IF(OR($A403="",$B403=""),"",IFERROR($E403/$F403,0))</f>
        <v/>
      </c>
      <c r="Q403" s="56">
        <f>IF(OR($A403="",$B403=""),"",IFERROR($H403/$G403,0))</f>
        <v/>
      </c>
      <c r="R403" s="56">
        <f>IF(OR($A403="",$B403=""),"",IFERROR($J403/$I403,0))</f>
        <v/>
      </c>
      <c r="S403" s="55">
        <f>IF(OR($A403="",$B403=""),"",IFERROR(($K403+$L403)/$E403*1000,0))</f>
        <v/>
      </c>
      <c r="T403" s="55">
        <f>IF(OR($A403="",$B403=""),"",MAX(0,MIN(100,100-($S403*'Settings'!$B$13)-($M403*'Settings'!$B$14))))</f>
        <v/>
      </c>
      <c r="U403" s="55">
        <f>IF(OR($A403="",$B403=""),"",MAX(0,MIN(100,IFERROR($Q403/'Settings'!$B$10*100,0))))</f>
        <v/>
      </c>
      <c r="V403" s="55">
        <f>IF(OR($A403="",$B403=""),"",MAX(0,MIN(100,IFERROR($P403/'Settings'!$B$11*100,0))))</f>
        <v/>
      </c>
      <c r="W403" s="55">
        <f>IF(OR($A403="",$B403=""),"",MAX(0,MIN(100,IFERROR($R403/'Settings'!$B$12*100,0))))</f>
        <v/>
      </c>
      <c r="X403" s="55">
        <f>IF(OR($A403="",$B403=""),"",MAX(0,MIN(100,100-($N403*'Settings'!$B$15))))</f>
        <v/>
      </c>
      <c r="Y403" s="55">
        <f>IF(OR($A403="",$B403=""),"",($T403*'Settings'!$B$4)+($U403*'Settings'!$B$5)+($V403*'Settings'!$B$6)+($W403*'Settings'!$B$7)+($X403*'Settings'!$B$8))</f>
        <v/>
      </c>
      <c r="Z403" s="19">
        <f>IF($Y403="","",IF($Y403&gt;='Settings'!$B$17,"Excellent",IF($Y403&gt;='Settings'!$B$18,"Good",IF($Y403&gt;='Settings'!$B$19,"Needs Improvement","Poor"))))</f>
        <v/>
      </c>
      <c r="AA403" s="57">
        <f>IF($Z403="","",IF($Z403="Excellent",'Settings'!$B$21,IF($Z403="Good",'Settings'!$B$22,0)))</f>
        <v/>
      </c>
      <c r="AB403" s="34">
        <f>IF(COUNTA($A403:$B403,$D403:$O403,$AC403:$AD403)=0,"",IF(OR($A403="",$B403=""),"Missing period/driver",IF($C403="Driver ID not found","Invalid driver ID",IF(COUNTIFS($A$5:$A$1000,$A403,$B$5:$B$1000,$B403)&gt;1,"Duplicate driver/period",IF(OR($E403&lt;=0,$F403&lt;=0,$G403&lt;=0,$I403&lt;=0),"Check required activity",IF($H403&gt;$G403,"On-time stops exceed total",IF($J403&gt;$I403,"Completed inspections exceed required",IF(OR($H403&lt;0,$J403&lt;0,$K403&lt;0,$L403&lt;0,$M403&lt;0,$N403&lt;0),"Negative count",IF($AC403="","Select review status",IF(AND($AC403="Coaching Scheduled",$AD403=""),"Add follow-up date","OK"))))))))))</f>
        <v/>
      </c>
      <c r="AC403" s="30" t="n"/>
      <c r="AD403" s="58" t="n"/>
    </row>
    <row r="404">
      <c r="A404" s="53" t="n"/>
      <c r="B404" s="26" t="n"/>
      <c r="C404" s="27">
        <f>IF(OR($A404="",$B404=""),"",IFERROR(VLOOKUP($B404,'Settings'!$D$4:$E$103,2,FALSE),"Driver ID not found"))</f>
        <v/>
      </c>
      <c r="D404" s="26" t="n"/>
      <c r="E404" s="28" t="n"/>
      <c r="F404" s="54" t="n"/>
      <c r="G404" s="28" t="n"/>
      <c r="H404" s="28" t="n"/>
      <c r="I404" s="28" t="n"/>
      <c r="J404" s="28" t="n"/>
      <c r="K404" s="28" t="n"/>
      <c r="L404" s="28" t="n"/>
      <c r="M404" s="28" t="n"/>
      <c r="N404" s="28" t="n"/>
      <c r="O404" s="30" t="n"/>
      <c r="P404" s="55">
        <f>IF(OR($A404="",$B404=""),"",IFERROR($E404/$F404,0))</f>
        <v/>
      </c>
      <c r="Q404" s="56">
        <f>IF(OR($A404="",$B404=""),"",IFERROR($H404/$G404,0))</f>
        <v/>
      </c>
      <c r="R404" s="56">
        <f>IF(OR($A404="",$B404=""),"",IFERROR($J404/$I404,0))</f>
        <v/>
      </c>
      <c r="S404" s="55">
        <f>IF(OR($A404="",$B404=""),"",IFERROR(($K404+$L404)/$E404*1000,0))</f>
        <v/>
      </c>
      <c r="T404" s="55">
        <f>IF(OR($A404="",$B404=""),"",MAX(0,MIN(100,100-($S404*'Settings'!$B$13)-($M404*'Settings'!$B$14))))</f>
        <v/>
      </c>
      <c r="U404" s="55">
        <f>IF(OR($A404="",$B404=""),"",MAX(0,MIN(100,IFERROR($Q404/'Settings'!$B$10*100,0))))</f>
        <v/>
      </c>
      <c r="V404" s="55">
        <f>IF(OR($A404="",$B404=""),"",MAX(0,MIN(100,IFERROR($P404/'Settings'!$B$11*100,0))))</f>
        <v/>
      </c>
      <c r="W404" s="55">
        <f>IF(OR($A404="",$B404=""),"",MAX(0,MIN(100,IFERROR($R404/'Settings'!$B$12*100,0))))</f>
        <v/>
      </c>
      <c r="X404" s="55">
        <f>IF(OR($A404="",$B404=""),"",MAX(0,MIN(100,100-($N404*'Settings'!$B$15))))</f>
        <v/>
      </c>
      <c r="Y404" s="55">
        <f>IF(OR($A404="",$B404=""),"",($T404*'Settings'!$B$4)+($U404*'Settings'!$B$5)+($V404*'Settings'!$B$6)+($W404*'Settings'!$B$7)+($X404*'Settings'!$B$8))</f>
        <v/>
      </c>
      <c r="Z404" s="19">
        <f>IF($Y404="","",IF($Y404&gt;='Settings'!$B$17,"Excellent",IF($Y404&gt;='Settings'!$B$18,"Good",IF($Y404&gt;='Settings'!$B$19,"Needs Improvement","Poor"))))</f>
        <v/>
      </c>
      <c r="AA404" s="57">
        <f>IF($Z404="","",IF($Z404="Excellent",'Settings'!$B$21,IF($Z404="Good",'Settings'!$B$22,0)))</f>
        <v/>
      </c>
      <c r="AB404" s="34">
        <f>IF(COUNTA($A404:$B404,$D404:$O404,$AC404:$AD404)=0,"",IF(OR($A404="",$B404=""),"Missing period/driver",IF($C404="Driver ID not found","Invalid driver ID",IF(COUNTIFS($A$5:$A$1000,$A404,$B$5:$B$1000,$B404)&gt;1,"Duplicate driver/period",IF(OR($E404&lt;=0,$F404&lt;=0,$G404&lt;=0,$I404&lt;=0),"Check required activity",IF($H404&gt;$G404,"On-time stops exceed total",IF($J404&gt;$I404,"Completed inspections exceed required",IF(OR($H404&lt;0,$J404&lt;0,$K404&lt;0,$L404&lt;0,$M404&lt;0,$N404&lt;0),"Negative count",IF($AC404="","Select review status",IF(AND($AC404="Coaching Scheduled",$AD404=""),"Add follow-up date","OK"))))))))))</f>
        <v/>
      </c>
      <c r="AC404" s="30" t="n"/>
      <c r="AD404" s="58" t="n"/>
    </row>
    <row r="405">
      <c r="A405" s="53" t="n"/>
      <c r="B405" s="26" t="n"/>
      <c r="C405" s="27">
        <f>IF(OR($A405="",$B405=""),"",IFERROR(VLOOKUP($B405,'Settings'!$D$4:$E$103,2,FALSE),"Driver ID not found"))</f>
        <v/>
      </c>
      <c r="D405" s="26" t="n"/>
      <c r="E405" s="28" t="n"/>
      <c r="F405" s="54" t="n"/>
      <c r="G405" s="28" t="n"/>
      <c r="H405" s="28" t="n"/>
      <c r="I405" s="28" t="n"/>
      <c r="J405" s="28" t="n"/>
      <c r="K405" s="28" t="n"/>
      <c r="L405" s="28" t="n"/>
      <c r="M405" s="28" t="n"/>
      <c r="N405" s="28" t="n"/>
      <c r="O405" s="30" t="n"/>
      <c r="P405" s="55">
        <f>IF(OR($A405="",$B405=""),"",IFERROR($E405/$F405,0))</f>
        <v/>
      </c>
      <c r="Q405" s="56">
        <f>IF(OR($A405="",$B405=""),"",IFERROR($H405/$G405,0))</f>
        <v/>
      </c>
      <c r="R405" s="56">
        <f>IF(OR($A405="",$B405=""),"",IFERROR($J405/$I405,0))</f>
        <v/>
      </c>
      <c r="S405" s="55">
        <f>IF(OR($A405="",$B405=""),"",IFERROR(($K405+$L405)/$E405*1000,0))</f>
        <v/>
      </c>
      <c r="T405" s="55">
        <f>IF(OR($A405="",$B405=""),"",MAX(0,MIN(100,100-($S405*'Settings'!$B$13)-($M405*'Settings'!$B$14))))</f>
        <v/>
      </c>
      <c r="U405" s="55">
        <f>IF(OR($A405="",$B405=""),"",MAX(0,MIN(100,IFERROR($Q405/'Settings'!$B$10*100,0))))</f>
        <v/>
      </c>
      <c r="V405" s="55">
        <f>IF(OR($A405="",$B405=""),"",MAX(0,MIN(100,IFERROR($P405/'Settings'!$B$11*100,0))))</f>
        <v/>
      </c>
      <c r="W405" s="55">
        <f>IF(OR($A405="",$B405=""),"",MAX(0,MIN(100,IFERROR($R405/'Settings'!$B$12*100,0))))</f>
        <v/>
      </c>
      <c r="X405" s="55">
        <f>IF(OR($A405="",$B405=""),"",MAX(0,MIN(100,100-($N405*'Settings'!$B$15))))</f>
        <v/>
      </c>
      <c r="Y405" s="55">
        <f>IF(OR($A405="",$B405=""),"",($T405*'Settings'!$B$4)+($U405*'Settings'!$B$5)+($V405*'Settings'!$B$6)+($W405*'Settings'!$B$7)+($X405*'Settings'!$B$8))</f>
        <v/>
      </c>
      <c r="Z405" s="19">
        <f>IF($Y405="","",IF($Y405&gt;='Settings'!$B$17,"Excellent",IF($Y405&gt;='Settings'!$B$18,"Good",IF($Y405&gt;='Settings'!$B$19,"Needs Improvement","Poor"))))</f>
        <v/>
      </c>
      <c r="AA405" s="57">
        <f>IF($Z405="","",IF($Z405="Excellent",'Settings'!$B$21,IF($Z405="Good",'Settings'!$B$22,0)))</f>
        <v/>
      </c>
      <c r="AB405" s="34">
        <f>IF(COUNTA($A405:$B405,$D405:$O405,$AC405:$AD405)=0,"",IF(OR($A405="",$B405=""),"Missing period/driver",IF($C405="Driver ID not found","Invalid driver ID",IF(COUNTIFS($A$5:$A$1000,$A405,$B$5:$B$1000,$B405)&gt;1,"Duplicate driver/period",IF(OR($E405&lt;=0,$F405&lt;=0,$G405&lt;=0,$I405&lt;=0),"Check required activity",IF($H405&gt;$G405,"On-time stops exceed total",IF($J405&gt;$I405,"Completed inspections exceed required",IF(OR($H405&lt;0,$J405&lt;0,$K405&lt;0,$L405&lt;0,$M405&lt;0,$N405&lt;0),"Negative count",IF($AC405="","Select review status",IF(AND($AC405="Coaching Scheduled",$AD405=""),"Add follow-up date","OK"))))))))))</f>
        <v/>
      </c>
      <c r="AC405" s="30" t="n"/>
      <c r="AD405" s="58" t="n"/>
    </row>
    <row r="406">
      <c r="A406" s="53" t="n"/>
      <c r="B406" s="26" t="n"/>
      <c r="C406" s="27">
        <f>IF(OR($A406="",$B406=""),"",IFERROR(VLOOKUP($B406,'Settings'!$D$4:$E$103,2,FALSE),"Driver ID not found"))</f>
        <v/>
      </c>
      <c r="D406" s="26" t="n"/>
      <c r="E406" s="28" t="n"/>
      <c r="F406" s="54" t="n"/>
      <c r="G406" s="28" t="n"/>
      <c r="H406" s="28" t="n"/>
      <c r="I406" s="28" t="n"/>
      <c r="J406" s="28" t="n"/>
      <c r="K406" s="28" t="n"/>
      <c r="L406" s="28" t="n"/>
      <c r="M406" s="28" t="n"/>
      <c r="N406" s="28" t="n"/>
      <c r="O406" s="30" t="n"/>
      <c r="P406" s="55">
        <f>IF(OR($A406="",$B406=""),"",IFERROR($E406/$F406,0))</f>
        <v/>
      </c>
      <c r="Q406" s="56">
        <f>IF(OR($A406="",$B406=""),"",IFERROR($H406/$G406,0))</f>
        <v/>
      </c>
      <c r="R406" s="56">
        <f>IF(OR($A406="",$B406=""),"",IFERROR($J406/$I406,0))</f>
        <v/>
      </c>
      <c r="S406" s="55">
        <f>IF(OR($A406="",$B406=""),"",IFERROR(($K406+$L406)/$E406*1000,0))</f>
        <v/>
      </c>
      <c r="T406" s="55">
        <f>IF(OR($A406="",$B406=""),"",MAX(0,MIN(100,100-($S406*'Settings'!$B$13)-($M406*'Settings'!$B$14))))</f>
        <v/>
      </c>
      <c r="U406" s="55">
        <f>IF(OR($A406="",$B406=""),"",MAX(0,MIN(100,IFERROR($Q406/'Settings'!$B$10*100,0))))</f>
        <v/>
      </c>
      <c r="V406" s="55">
        <f>IF(OR($A406="",$B406=""),"",MAX(0,MIN(100,IFERROR($P406/'Settings'!$B$11*100,0))))</f>
        <v/>
      </c>
      <c r="W406" s="55">
        <f>IF(OR($A406="",$B406=""),"",MAX(0,MIN(100,IFERROR($R406/'Settings'!$B$12*100,0))))</f>
        <v/>
      </c>
      <c r="X406" s="55">
        <f>IF(OR($A406="",$B406=""),"",MAX(0,MIN(100,100-($N406*'Settings'!$B$15))))</f>
        <v/>
      </c>
      <c r="Y406" s="55">
        <f>IF(OR($A406="",$B406=""),"",($T406*'Settings'!$B$4)+($U406*'Settings'!$B$5)+($V406*'Settings'!$B$6)+($W406*'Settings'!$B$7)+($X406*'Settings'!$B$8))</f>
        <v/>
      </c>
      <c r="Z406" s="19">
        <f>IF($Y406="","",IF($Y406&gt;='Settings'!$B$17,"Excellent",IF($Y406&gt;='Settings'!$B$18,"Good",IF($Y406&gt;='Settings'!$B$19,"Needs Improvement","Poor"))))</f>
        <v/>
      </c>
      <c r="AA406" s="57">
        <f>IF($Z406="","",IF($Z406="Excellent",'Settings'!$B$21,IF($Z406="Good",'Settings'!$B$22,0)))</f>
        <v/>
      </c>
      <c r="AB406" s="34">
        <f>IF(COUNTA($A406:$B406,$D406:$O406,$AC406:$AD406)=0,"",IF(OR($A406="",$B406=""),"Missing period/driver",IF($C406="Driver ID not found","Invalid driver ID",IF(COUNTIFS($A$5:$A$1000,$A406,$B$5:$B$1000,$B406)&gt;1,"Duplicate driver/period",IF(OR($E406&lt;=0,$F406&lt;=0,$G406&lt;=0,$I406&lt;=0),"Check required activity",IF($H406&gt;$G406,"On-time stops exceed total",IF($J406&gt;$I406,"Completed inspections exceed required",IF(OR($H406&lt;0,$J406&lt;0,$K406&lt;0,$L406&lt;0,$M406&lt;0,$N406&lt;0),"Negative count",IF($AC406="","Select review status",IF(AND($AC406="Coaching Scheduled",$AD406=""),"Add follow-up date","OK"))))))))))</f>
        <v/>
      </c>
      <c r="AC406" s="30" t="n"/>
      <c r="AD406" s="58" t="n"/>
    </row>
    <row r="407">
      <c r="A407" s="53" t="n"/>
      <c r="B407" s="26" t="n"/>
      <c r="C407" s="27">
        <f>IF(OR($A407="",$B407=""),"",IFERROR(VLOOKUP($B407,'Settings'!$D$4:$E$103,2,FALSE),"Driver ID not found"))</f>
        <v/>
      </c>
      <c r="D407" s="26" t="n"/>
      <c r="E407" s="28" t="n"/>
      <c r="F407" s="54" t="n"/>
      <c r="G407" s="28" t="n"/>
      <c r="H407" s="28" t="n"/>
      <c r="I407" s="28" t="n"/>
      <c r="J407" s="28" t="n"/>
      <c r="K407" s="28" t="n"/>
      <c r="L407" s="28" t="n"/>
      <c r="M407" s="28" t="n"/>
      <c r="N407" s="28" t="n"/>
      <c r="O407" s="30" t="n"/>
      <c r="P407" s="55">
        <f>IF(OR($A407="",$B407=""),"",IFERROR($E407/$F407,0))</f>
        <v/>
      </c>
      <c r="Q407" s="56">
        <f>IF(OR($A407="",$B407=""),"",IFERROR($H407/$G407,0))</f>
        <v/>
      </c>
      <c r="R407" s="56">
        <f>IF(OR($A407="",$B407=""),"",IFERROR($J407/$I407,0))</f>
        <v/>
      </c>
      <c r="S407" s="55">
        <f>IF(OR($A407="",$B407=""),"",IFERROR(($K407+$L407)/$E407*1000,0))</f>
        <v/>
      </c>
      <c r="T407" s="55">
        <f>IF(OR($A407="",$B407=""),"",MAX(0,MIN(100,100-($S407*'Settings'!$B$13)-($M407*'Settings'!$B$14))))</f>
        <v/>
      </c>
      <c r="U407" s="55">
        <f>IF(OR($A407="",$B407=""),"",MAX(0,MIN(100,IFERROR($Q407/'Settings'!$B$10*100,0))))</f>
        <v/>
      </c>
      <c r="V407" s="55">
        <f>IF(OR($A407="",$B407=""),"",MAX(0,MIN(100,IFERROR($P407/'Settings'!$B$11*100,0))))</f>
        <v/>
      </c>
      <c r="W407" s="55">
        <f>IF(OR($A407="",$B407=""),"",MAX(0,MIN(100,IFERROR($R407/'Settings'!$B$12*100,0))))</f>
        <v/>
      </c>
      <c r="X407" s="55">
        <f>IF(OR($A407="",$B407=""),"",MAX(0,MIN(100,100-($N407*'Settings'!$B$15))))</f>
        <v/>
      </c>
      <c r="Y407" s="55">
        <f>IF(OR($A407="",$B407=""),"",($T407*'Settings'!$B$4)+($U407*'Settings'!$B$5)+($V407*'Settings'!$B$6)+($W407*'Settings'!$B$7)+($X407*'Settings'!$B$8))</f>
        <v/>
      </c>
      <c r="Z407" s="19">
        <f>IF($Y407="","",IF($Y407&gt;='Settings'!$B$17,"Excellent",IF($Y407&gt;='Settings'!$B$18,"Good",IF($Y407&gt;='Settings'!$B$19,"Needs Improvement","Poor"))))</f>
        <v/>
      </c>
      <c r="AA407" s="57">
        <f>IF($Z407="","",IF($Z407="Excellent",'Settings'!$B$21,IF($Z407="Good",'Settings'!$B$22,0)))</f>
        <v/>
      </c>
      <c r="AB407" s="34">
        <f>IF(COUNTA($A407:$B407,$D407:$O407,$AC407:$AD407)=0,"",IF(OR($A407="",$B407=""),"Missing period/driver",IF($C407="Driver ID not found","Invalid driver ID",IF(COUNTIFS($A$5:$A$1000,$A407,$B$5:$B$1000,$B407)&gt;1,"Duplicate driver/period",IF(OR($E407&lt;=0,$F407&lt;=0,$G407&lt;=0,$I407&lt;=0),"Check required activity",IF($H407&gt;$G407,"On-time stops exceed total",IF($J407&gt;$I407,"Completed inspections exceed required",IF(OR($H407&lt;0,$J407&lt;0,$K407&lt;0,$L407&lt;0,$M407&lt;0,$N407&lt;0),"Negative count",IF($AC407="","Select review status",IF(AND($AC407="Coaching Scheduled",$AD407=""),"Add follow-up date","OK"))))))))))</f>
        <v/>
      </c>
      <c r="AC407" s="30" t="n"/>
      <c r="AD407" s="58" t="n"/>
    </row>
    <row r="408">
      <c r="A408" s="53" t="n"/>
      <c r="B408" s="26" t="n"/>
      <c r="C408" s="27">
        <f>IF(OR($A408="",$B408=""),"",IFERROR(VLOOKUP($B408,'Settings'!$D$4:$E$103,2,FALSE),"Driver ID not found"))</f>
        <v/>
      </c>
      <c r="D408" s="26" t="n"/>
      <c r="E408" s="28" t="n"/>
      <c r="F408" s="54" t="n"/>
      <c r="G408" s="28" t="n"/>
      <c r="H408" s="28" t="n"/>
      <c r="I408" s="28" t="n"/>
      <c r="J408" s="28" t="n"/>
      <c r="K408" s="28" t="n"/>
      <c r="L408" s="28" t="n"/>
      <c r="M408" s="28" t="n"/>
      <c r="N408" s="28" t="n"/>
      <c r="O408" s="30" t="n"/>
      <c r="P408" s="55">
        <f>IF(OR($A408="",$B408=""),"",IFERROR($E408/$F408,0))</f>
        <v/>
      </c>
      <c r="Q408" s="56">
        <f>IF(OR($A408="",$B408=""),"",IFERROR($H408/$G408,0))</f>
        <v/>
      </c>
      <c r="R408" s="56">
        <f>IF(OR($A408="",$B408=""),"",IFERROR($J408/$I408,0))</f>
        <v/>
      </c>
      <c r="S408" s="55">
        <f>IF(OR($A408="",$B408=""),"",IFERROR(($K408+$L408)/$E408*1000,0))</f>
        <v/>
      </c>
      <c r="T408" s="55">
        <f>IF(OR($A408="",$B408=""),"",MAX(0,MIN(100,100-($S408*'Settings'!$B$13)-($M408*'Settings'!$B$14))))</f>
        <v/>
      </c>
      <c r="U408" s="55">
        <f>IF(OR($A408="",$B408=""),"",MAX(0,MIN(100,IFERROR($Q408/'Settings'!$B$10*100,0))))</f>
        <v/>
      </c>
      <c r="V408" s="55">
        <f>IF(OR($A408="",$B408=""),"",MAX(0,MIN(100,IFERROR($P408/'Settings'!$B$11*100,0))))</f>
        <v/>
      </c>
      <c r="W408" s="55">
        <f>IF(OR($A408="",$B408=""),"",MAX(0,MIN(100,IFERROR($R408/'Settings'!$B$12*100,0))))</f>
        <v/>
      </c>
      <c r="X408" s="55">
        <f>IF(OR($A408="",$B408=""),"",MAX(0,MIN(100,100-($N408*'Settings'!$B$15))))</f>
        <v/>
      </c>
      <c r="Y408" s="55">
        <f>IF(OR($A408="",$B408=""),"",($T408*'Settings'!$B$4)+($U408*'Settings'!$B$5)+($V408*'Settings'!$B$6)+($W408*'Settings'!$B$7)+($X408*'Settings'!$B$8))</f>
        <v/>
      </c>
      <c r="Z408" s="19">
        <f>IF($Y408="","",IF($Y408&gt;='Settings'!$B$17,"Excellent",IF($Y408&gt;='Settings'!$B$18,"Good",IF($Y408&gt;='Settings'!$B$19,"Needs Improvement","Poor"))))</f>
        <v/>
      </c>
      <c r="AA408" s="57">
        <f>IF($Z408="","",IF($Z408="Excellent",'Settings'!$B$21,IF($Z408="Good",'Settings'!$B$22,0)))</f>
        <v/>
      </c>
      <c r="AB408" s="34">
        <f>IF(COUNTA($A408:$B408,$D408:$O408,$AC408:$AD408)=0,"",IF(OR($A408="",$B408=""),"Missing period/driver",IF($C408="Driver ID not found","Invalid driver ID",IF(COUNTIFS($A$5:$A$1000,$A408,$B$5:$B$1000,$B408)&gt;1,"Duplicate driver/period",IF(OR($E408&lt;=0,$F408&lt;=0,$G408&lt;=0,$I408&lt;=0),"Check required activity",IF($H408&gt;$G408,"On-time stops exceed total",IF($J408&gt;$I408,"Completed inspections exceed required",IF(OR($H408&lt;0,$J408&lt;0,$K408&lt;0,$L408&lt;0,$M408&lt;0,$N408&lt;0),"Negative count",IF($AC408="","Select review status",IF(AND($AC408="Coaching Scheduled",$AD408=""),"Add follow-up date","OK"))))))))))</f>
        <v/>
      </c>
      <c r="AC408" s="30" t="n"/>
      <c r="AD408" s="58" t="n"/>
    </row>
    <row r="409">
      <c r="A409" s="53" t="n"/>
      <c r="B409" s="26" t="n"/>
      <c r="C409" s="27">
        <f>IF(OR($A409="",$B409=""),"",IFERROR(VLOOKUP($B409,'Settings'!$D$4:$E$103,2,FALSE),"Driver ID not found"))</f>
        <v/>
      </c>
      <c r="D409" s="26" t="n"/>
      <c r="E409" s="28" t="n"/>
      <c r="F409" s="54" t="n"/>
      <c r="G409" s="28" t="n"/>
      <c r="H409" s="28" t="n"/>
      <c r="I409" s="28" t="n"/>
      <c r="J409" s="28" t="n"/>
      <c r="K409" s="28" t="n"/>
      <c r="L409" s="28" t="n"/>
      <c r="M409" s="28" t="n"/>
      <c r="N409" s="28" t="n"/>
      <c r="O409" s="30" t="n"/>
      <c r="P409" s="55">
        <f>IF(OR($A409="",$B409=""),"",IFERROR($E409/$F409,0))</f>
        <v/>
      </c>
      <c r="Q409" s="56">
        <f>IF(OR($A409="",$B409=""),"",IFERROR($H409/$G409,0))</f>
        <v/>
      </c>
      <c r="R409" s="56">
        <f>IF(OR($A409="",$B409=""),"",IFERROR($J409/$I409,0))</f>
        <v/>
      </c>
      <c r="S409" s="55">
        <f>IF(OR($A409="",$B409=""),"",IFERROR(($K409+$L409)/$E409*1000,0))</f>
        <v/>
      </c>
      <c r="T409" s="55">
        <f>IF(OR($A409="",$B409=""),"",MAX(0,MIN(100,100-($S409*'Settings'!$B$13)-($M409*'Settings'!$B$14))))</f>
        <v/>
      </c>
      <c r="U409" s="55">
        <f>IF(OR($A409="",$B409=""),"",MAX(0,MIN(100,IFERROR($Q409/'Settings'!$B$10*100,0))))</f>
        <v/>
      </c>
      <c r="V409" s="55">
        <f>IF(OR($A409="",$B409=""),"",MAX(0,MIN(100,IFERROR($P409/'Settings'!$B$11*100,0))))</f>
        <v/>
      </c>
      <c r="W409" s="55">
        <f>IF(OR($A409="",$B409=""),"",MAX(0,MIN(100,IFERROR($R409/'Settings'!$B$12*100,0))))</f>
        <v/>
      </c>
      <c r="X409" s="55">
        <f>IF(OR($A409="",$B409=""),"",MAX(0,MIN(100,100-($N409*'Settings'!$B$15))))</f>
        <v/>
      </c>
      <c r="Y409" s="55">
        <f>IF(OR($A409="",$B409=""),"",($T409*'Settings'!$B$4)+($U409*'Settings'!$B$5)+($V409*'Settings'!$B$6)+($W409*'Settings'!$B$7)+($X409*'Settings'!$B$8))</f>
        <v/>
      </c>
      <c r="Z409" s="19">
        <f>IF($Y409="","",IF($Y409&gt;='Settings'!$B$17,"Excellent",IF($Y409&gt;='Settings'!$B$18,"Good",IF($Y409&gt;='Settings'!$B$19,"Needs Improvement","Poor"))))</f>
        <v/>
      </c>
      <c r="AA409" s="57">
        <f>IF($Z409="","",IF($Z409="Excellent",'Settings'!$B$21,IF($Z409="Good",'Settings'!$B$22,0)))</f>
        <v/>
      </c>
      <c r="AB409" s="34">
        <f>IF(COUNTA($A409:$B409,$D409:$O409,$AC409:$AD409)=0,"",IF(OR($A409="",$B409=""),"Missing period/driver",IF($C409="Driver ID not found","Invalid driver ID",IF(COUNTIFS($A$5:$A$1000,$A409,$B$5:$B$1000,$B409)&gt;1,"Duplicate driver/period",IF(OR($E409&lt;=0,$F409&lt;=0,$G409&lt;=0,$I409&lt;=0),"Check required activity",IF($H409&gt;$G409,"On-time stops exceed total",IF($J409&gt;$I409,"Completed inspections exceed required",IF(OR($H409&lt;0,$J409&lt;0,$K409&lt;0,$L409&lt;0,$M409&lt;0,$N409&lt;0),"Negative count",IF($AC409="","Select review status",IF(AND($AC409="Coaching Scheduled",$AD409=""),"Add follow-up date","OK"))))))))))</f>
        <v/>
      </c>
      <c r="AC409" s="30" t="n"/>
      <c r="AD409" s="58" t="n"/>
    </row>
    <row r="410">
      <c r="A410" s="53" t="n"/>
      <c r="B410" s="26" t="n"/>
      <c r="C410" s="27">
        <f>IF(OR($A410="",$B410=""),"",IFERROR(VLOOKUP($B410,'Settings'!$D$4:$E$103,2,FALSE),"Driver ID not found"))</f>
        <v/>
      </c>
      <c r="D410" s="26" t="n"/>
      <c r="E410" s="28" t="n"/>
      <c r="F410" s="54" t="n"/>
      <c r="G410" s="28" t="n"/>
      <c r="H410" s="28" t="n"/>
      <c r="I410" s="28" t="n"/>
      <c r="J410" s="28" t="n"/>
      <c r="K410" s="28" t="n"/>
      <c r="L410" s="28" t="n"/>
      <c r="M410" s="28" t="n"/>
      <c r="N410" s="28" t="n"/>
      <c r="O410" s="30" t="n"/>
      <c r="P410" s="55">
        <f>IF(OR($A410="",$B410=""),"",IFERROR($E410/$F410,0))</f>
        <v/>
      </c>
      <c r="Q410" s="56">
        <f>IF(OR($A410="",$B410=""),"",IFERROR($H410/$G410,0))</f>
        <v/>
      </c>
      <c r="R410" s="56">
        <f>IF(OR($A410="",$B410=""),"",IFERROR($J410/$I410,0))</f>
        <v/>
      </c>
      <c r="S410" s="55">
        <f>IF(OR($A410="",$B410=""),"",IFERROR(($K410+$L410)/$E410*1000,0))</f>
        <v/>
      </c>
      <c r="T410" s="55">
        <f>IF(OR($A410="",$B410=""),"",MAX(0,MIN(100,100-($S410*'Settings'!$B$13)-($M410*'Settings'!$B$14))))</f>
        <v/>
      </c>
      <c r="U410" s="55">
        <f>IF(OR($A410="",$B410=""),"",MAX(0,MIN(100,IFERROR($Q410/'Settings'!$B$10*100,0))))</f>
        <v/>
      </c>
      <c r="V410" s="55">
        <f>IF(OR($A410="",$B410=""),"",MAX(0,MIN(100,IFERROR($P410/'Settings'!$B$11*100,0))))</f>
        <v/>
      </c>
      <c r="W410" s="55">
        <f>IF(OR($A410="",$B410=""),"",MAX(0,MIN(100,IFERROR($R410/'Settings'!$B$12*100,0))))</f>
        <v/>
      </c>
      <c r="X410" s="55">
        <f>IF(OR($A410="",$B410=""),"",MAX(0,MIN(100,100-($N410*'Settings'!$B$15))))</f>
        <v/>
      </c>
      <c r="Y410" s="55">
        <f>IF(OR($A410="",$B410=""),"",($T410*'Settings'!$B$4)+($U410*'Settings'!$B$5)+($V410*'Settings'!$B$6)+($W410*'Settings'!$B$7)+($X410*'Settings'!$B$8))</f>
        <v/>
      </c>
      <c r="Z410" s="19">
        <f>IF($Y410="","",IF($Y410&gt;='Settings'!$B$17,"Excellent",IF($Y410&gt;='Settings'!$B$18,"Good",IF($Y410&gt;='Settings'!$B$19,"Needs Improvement","Poor"))))</f>
        <v/>
      </c>
      <c r="AA410" s="57">
        <f>IF($Z410="","",IF($Z410="Excellent",'Settings'!$B$21,IF($Z410="Good",'Settings'!$B$22,0)))</f>
        <v/>
      </c>
      <c r="AB410" s="34">
        <f>IF(COUNTA($A410:$B410,$D410:$O410,$AC410:$AD410)=0,"",IF(OR($A410="",$B410=""),"Missing period/driver",IF($C410="Driver ID not found","Invalid driver ID",IF(COUNTIFS($A$5:$A$1000,$A410,$B$5:$B$1000,$B410)&gt;1,"Duplicate driver/period",IF(OR($E410&lt;=0,$F410&lt;=0,$G410&lt;=0,$I410&lt;=0),"Check required activity",IF($H410&gt;$G410,"On-time stops exceed total",IF($J410&gt;$I410,"Completed inspections exceed required",IF(OR($H410&lt;0,$J410&lt;0,$K410&lt;0,$L410&lt;0,$M410&lt;0,$N410&lt;0),"Negative count",IF($AC410="","Select review status",IF(AND($AC410="Coaching Scheduled",$AD410=""),"Add follow-up date","OK"))))))))))</f>
        <v/>
      </c>
      <c r="AC410" s="30" t="n"/>
      <c r="AD410" s="58" t="n"/>
    </row>
    <row r="411">
      <c r="A411" s="53" t="n"/>
      <c r="B411" s="26" t="n"/>
      <c r="C411" s="27">
        <f>IF(OR($A411="",$B411=""),"",IFERROR(VLOOKUP($B411,'Settings'!$D$4:$E$103,2,FALSE),"Driver ID not found"))</f>
        <v/>
      </c>
      <c r="D411" s="26" t="n"/>
      <c r="E411" s="28" t="n"/>
      <c r="F411" s="54" t="n"/>
      <c r="G411" s="28" t="n"/>
      <c r="H411" s="28" t="n"/>
      <c r="I411" s="28" t="n"/>
      <c r="J411" s="28" t="n"/>
      <c r="K411" s="28" t="n"/>
      <c r="L411" s="28" t="n"/>
      <c r="M411" s="28" t="n"/>
      <c r="N411" s="28" t="n"/>
      <c r="O411" s="30" t="n"/>
      <c r="P411" s="55">
        <f>IF(OR($A411="",$B411=""),"",IFERROR($E411/$F411,0))</f>
        <v/>
      </c>
      <c r="Q411" s="56">
        <f>IF(OR($A411="",$B411=""),"",IFERROR($H411/$G411,0))</f>
        <v/>
      </c>
      <c r="R411" s="56">
        <f>IF(OR($A411="",$B411=""),"",IFERROR($J411/$I411,0))</f>
        <v/>
      </c>
      <c r="S411" s="55">
        <f>IF(OR($A411="",$B411=""),"",IFERROR(($K411+$L411)/$E411*1000,0))</f>
        <v/>
      </c>
      <c r="T411" s="55">
        <f>IF(OR($A411="",$B411=""),"",MAX(0,MIN(100,100-($S411*'Settings'!$B$13)-($M411*'Settings'!$B$14))))</f>
        <v/>
      </c>
      <c r="U411" s="55">
        <f>IF(OR($A411="",$B411=""),"",MAX(0,MIN(100,IFERROR($Q411/'Settings'!$B$10*100,0))))</f>
        <v/>
      </c>
      <c r="V411" s="55">
        <f>IF(OR($A411="",$B411=""),"",MAX(0,MIN(100,IFERROR($P411/'Settings'!$B$11*100,0))))</f>
        <v/>
      </c>
      <c r="W411" s="55">
        <f>IF(OR($A411="",$B411=""),"",MAX(0,MIN(100,IFERROR($R411/'Settings'!$B$12*100,0))))</f>
        <v/>
      </c>
      <c r="X411" s="55">
        <f>IF(OR($A411="",$B411=""),"",MAX(0,MIN(100,100-($N411*'Settings'!$B$15))))</f>
        <v/>
      </c>
      <c r="Y411" s="55">
        <f>IF(OR($A411="",$B411=""),"",($T411*'Settings'!$B$4)+($U411*'Settings'!$B$5)+($V411*'Settings'!$B$6)+($W411*'Settings'!$B$7)+($X411*'Settings'!$B$8))</f>
        <v/>
      </c>
      <c r="Z411" s="19">
        <f>IF($Y411="","",IF($Y411&gt;='Settings'!$B$17,"Excellent",IF($Y411&gt;='Settings'!$B$18,"Good",IF($Y411&gt;='Settings'!$B$19,"Needs Improvement","Poor"))))</f>
        <v/>
      </c>
      <c r="AA411" s="57">
        <f>IF($Z411="","",IF($Z411="Excellent",'Settings'!$B$21,IF($Z411="Good",'Settings'!$B$22,0)))</f>
        <v/>
      </c>
      <c r="AB411" s="34">
        <f>IF(COUNTA($A411:$B411,$D411:$O411,$AC411:$AD411)=0,"",IF(OR($A411="",$B411=""),"Missing period/driver",IF($C411="Driver ID not found","Invalid driver ID",IF(COUNTIFS($A$5:$A$1000,$A411,$B$5:$B$1000,$B411)&gt;1,"Duplicate driver/period",IF(OR($E411&lt;=0,$F411&lt;=0,$G411&lt;=0,$I411&lt;=0),"Check required activity",IF($H411&gt;$G411,"On-time stops exceed total",IF($J411&gt;$I411,"Completed inspections exceed required",IF(OR($H411&lt;0,$J411&lt;0,$K411&lt;0,$L411&lt;0,$M411&lt;0,$N411&lt;0),"Negative count",IF($AC411="","Select review status",IF(AND($AC411="Coaching Scheduled",$AD411=""),"Add follow-up date","OK"))))))))))</f>
        <v/>
      </c>
      <c r="AC411" s="30" t="n"/>
      <c r="AD411" s="58" t="n"/>
    </row>
    <row r="412">
      <c r="A412" s="53" t="n"/>
      <c r="B412" s="26" t="n"/>
      <c r="C412" s="27">
        <f>IF(OR($A412="",$B412=""),"",IFERROR(VLOOKUP($B412,'Settings'!$D$4:$E$103,2,FALSE),"Driver ID not found"))</f>
        <v/>
      </c>
      <c r="D412" s="26" t="n"/>
      <c r="E412" s="28" t="n"/>
      <c r="F412" s="54" t="n"/>
      <c r="G412" s="28" t="n"/>
      <c r="H412" s="28" t="n"/>
      <c r="I412" s="28" t="n"/>
      <c r="J412" s="28" t="n"/>
      <c r="K412" s="28" t="n"/>
      <c r="L412" s="28" t="n"/>
      <c r="M412" s="28" t="n"/>
      <c r="N412" s="28" t="n"/>
      <c r="O412" s="30" t="n"/>
      <c r="P412" s="55">
        <f>IF(OR($A412="",$B412=""),"",IFERROR($E412/$F412,0))</f>
        <v/>
      </c>
      <c r="Q412" s="56">
        <f>IF(OR($A412="",$B412=""),"",IFERROR($H412/$G412,0))</f>
        <v/>
      </c>
      <c r="R412" s="56">
        <f>IF(OR($A412="",$B412=""),"",IFERROR($J412/$I412,0))</f>
        <v/>
      </c>
      <c r="S412" s="55">
        <f>IF(OR($A412="",$B412=""),"",IFERROR(($K412+$L412)/$E412*1000,0))</f>
        <v/>
      </c>
      <c r="T412" s="55">
        <f>IF(OR($A412="",$B412=""),"",MAX(0,MIN(100,100-($S412*'Settings'!$B$13)-($M412*'Settings'!$B$14))))</f>
        <v/>
      </c>
      <c r="U412" s="55">
        <f>IF(OR($A412="",$B412=""),"",MAX(0,MIN(100,IFERROR($Q412/'Settings'!$B$10*100,0))))</f>
        <v/>
      </c>
      <c r="V412" s="55">
        <f>IF(OR($A412="",$B412=""),"",MAX(0,MIN(100,IFERROR($P412/'Settings'!$B$11*100,0))))</f>
        <v/>
      </c>
      <c r="W412" s="55">
        <f>IF(OR($A412="",$B412=""),"",MAX(0,MIN(100,IFERROR($R412/'Settings'!$B$12*100,0))))</f>
        <v/>
      </c>
      <c r="X412" s="55">
        <f>IF(OR($A412="",$B412=""),"",MAX(0,MIN(100,100-($N412*'Settings'!$B$15))))</f>
        <v/>
      </c>
      <c r="Y412" s="55">
        <f>IF(OR($A412="",$B412=""),"",($T412*'Settings'!$B$4)+($U412*'Settings'!$B$5)+($V412*'Settings'!$B$6)+($W412*'Settings'!$B$7)+($X412*'Settings'!$B$8))</f>
        <v/>
      </c>
      <c r="Z412" s="19">
        <f>IF($Y412="","",IF($Y412&gt;='Settings'!$B$17,"Excellent",IF($Y412&gt;='Settings'!$B$18,"Good",IF($Y412&gt;='Settings'!$B$19,"Needs Improvement","Poor"))))</f>
        <v/>
      </c>
      <c r="AA412" s="57">
        <f>IF($Z412="","",IF($Z412="Excellent",'Settings'!$B$21,IF($Z412="Good",'Settings'!$B$22,0)))</f>
        <v/>
      </c>
      <c r="AB412" s="34">
        <f>IF(COUNTA($A412:$B412,$D412:$O412,$AC412:$AD412)=0,"",IF(OR($A412="",$B412=""),"Missing period/driver",IF($C412="Driver ID not found","Invalid driver ID",IF(COUNTIFS($A$5:$A$1000,$A412,$B$5:$B$1000,$B412)&gt;1,"Duplicate driver/period",IF(OR($E412&lt;=0,$F412&lt;=0,$G412&lt;=0,$I412&lt;=0),"Check required activity",IF($H412&gt;$G412,"On-time stops exceed total",IF($J412&gt;$I412,"Completed inspections exceed required",IF(OR($H412&lt;0,$J412&lt;0,$K412&lt;0,$L412&lt;0,$M412&lt;0,$N412&lt;0),"Negative count",IF($AC412="","Select review status",IF(AND($AC412="Coaching Scheduled",$AD412=""),"Add follow-up date","OK"))))))))))</f>
        <v/>
      </c>
      <c r="AC412" s="30" t="n"/>
      <c r="AD412" s="58" t="n"/>
    </row>
    <row r="413">
      <c r="A413" s="53" t="n"/>
      <c r="B413" s="26" t="n"/>
      <c r="C413" s="27">
        <f>IF(OR($A413="",$B413=""),"",IFERROR(VLOOKUP($B413,'Settings'!$D$4:$E$103,2,FALSE),"Driver ID not found"))</f>
        <v/>
      </c>
      <c r="D413" s="26" t="n"/>
      <c r="E413" s="28" t="n"/>
      <c r="F413" s="54" t="n"/>
      <c r="G413" s="28" t="n"/>
      <c r="H413" s="28" t="n"/>
      <c r="I413" s="28" t="n"/>
      <c r="J413" s="28" t="n"/>
      <c r="K413" s="28" t="n"/>
      <c r="L413" s="28" t="n"/>
      <c r="M413" s="28" t="n"/>
      <c r="N413" s="28" t="n"/>
      <c r="O413" s="30" t="n"/>
      <c r="P413" s="55">
        <f>IF(OR($A413="",$B413=""),"",IFERROR($E413/$F413,0))</f>
        <v/>
      </c>
      <c r="Q413" s="56">
        <f>IF(OR($A413="",$B413=""),"",IFERROR($H413/$G413,0))</f>
        <v/>
      </c>
      <c r="R413" s="56">
        <f>IF(OR($A413="",$B413=""),"",IFERROR($J413/$I413,0))</f>
        <v/>
      </c>
      <c r="S413" s="55">
        <f>IF(OR($A413="",$B413=""),"",IFERROR(($K413+$L413)/$E413*1000,0))</f>
        <v/>
      </c>
      <c r="T413" s="55">
        <f>IF(OR($A413="",$B413=""),"",MAX(0,MIN(100,100-($S413*'Settings'!$B$13)-($M413*'Settings'!$B$14))))</f>
        <v/>
      </c>
      <c r="U413" s="55">
        <f>IF(OR($A413="",$B413=""),"",MAX(0,MIN(100,IFERROR($Q413/'Settings'!$B$10*100,0))))</f>
        <v/>
      </c>
      <c r="V413" s="55">
        <f>IF(OR($A413="",$B413=""),"",MAX(0,MIN(100,IFERROR($P413/'Settings'!$B$11*100,0))))</f>
        <v/>
      </c>
      <c r="W413" s="55">
        <f>IF(OR($A413="",$B413=""),"",MAX(0,MIN(100,IFERROR($R413/'Settings'!$B$12*100,0))))</f>
        <v/>
      </c>
      <c r="X413" s="55">
        <f>IF(OR($A413="",$B413=""),"",MAX(0,MIN(100,100-($N413*'Settings'!$B$15))))</f>
        <v/>
      </c>
      <c r="Y413" s="55">
        <f>IF(OR($A413="",$B413=""),"",($T413*'Settings'!$B$4)+($U413*'Settings'!$B$5)+($V413*'Settings'!$B$6)+($W413*'Settings'!$B$7)+($X413*'Settings'!$B$8))</f>
        <v/>
      </c>
      <c r="Z413" s="19">
        <f>IF($Y413="","",IF($Y413&gt;='Settings'!$B$17,"Excellent",IF($Y413&gt;='Settings'!$B$18,"Good",IF($Y413&gt;='Settings'!$B$19,"Needs Improvement","Poor"))))</f>
        <v/>
      </c>
      <c r="AA413" s="57">
        <f>IF($Z413="","",IF($Z413="Excellent",'Settings'!$B$21,IF($Z413="Good",'Settings'!$B$22,0)))</f>
        <v/>
      </c>
      <c r="AB413" s="34">
        <f>IF(COUNTA($A413:$B413,$D413:$O413,$AC413:$AD413)=0,"",IF(OR($A413="",$B413=""),"Missing period/driver",IF($C413="Driver ID not found","Invalid driver ID",IF(COUNTIFS($A$5:$A$1000,$A413,$B$5:$B$1000,$B413)&gt;1,"Duplicate driver/period",IF(OR($E413&lt;=0,$F413&lt;=0,$G413&lt;=0,$I413&lt;=0),"Check required activity",IF($H413&gt;$G413,"On-time stops exceed total",IF($J413&gt;$I413,"Completed inspections exceed required",IF(OR($H413&lt;0,$J413&lt;0,$K413&lt;0,$L413&lt;0,$M413&lt;0,$N413&lt;0),"Negative count",IF($AC413="","Select review status",IF(AND($AC413="Coaching Scheduled",$AD413=""),"Add follow-up date","OK"))))))))))</f>
        <v/>
      </c>
      <c r="AC413" s="30" t="n"/>
      <c r="AD413" s="58" t="n"/>
    </row>
    <row r="414">
      <c r="A414" s="53" t="n"/>
      <c r="B414" s="26" t="n"/>
      <c r="C414" s="27">
        <f>IF(OR($A414="",$B414=""),"",IFERROR(VLOOKUP($B414,'Settings'!$D$4:$E$103,2,FALSE),"Driver ID not found"))</f>
        <v/>
      </c>
      <c r="D414" s="26" t="n"/>
      <c r="E414" s="28" t="n"/>
      <c r="F414" s="54" t="n"/>
      <c r="G414" s="28" t="n"/>
      <c r="H414" s="28" t="n"/>
      <c r="I414" s="28" t="n"/>
      <c r="J414" s="28" t="n"/>
      <c r="K414" s="28" t="n"/>
      <c r="L414" s="28" t="n"/>
      <c r="M414" s="28" t="n"/>
      <c r="N414" s="28" t="n"/>
      <c r="O414" s="30" t="n"/>
      <c r="P414" s="55">
        <f>IF(OR($A414="",$B414=""),"",IFERROR($E414/$F414,0))</f>
        <v/>
      </c>
      <c r="Q414" s="56">
        <f>IF(OR($A414="",$B414=""),"",IFERROR($H414/$G414,0))</f>
        <v/>
      </c>
      <c r="R414" s="56">
        <f>IF(OR($A414="",$B414=""),"",IFERROR($J414/$I414,0))</f>
        <v/>
      </c>
      <c r="S414" s="55">
        <f>IF(OR($A414="",$B414=""),"",IFERROR(($K414+$L414)/$E414*1000,0))</f>
        <v/>
      </c>
      <c r="T414" s="55">
        <f>IF(OR($A414="",$B414=""),"",MAX(0,MIN(100,100-($S414*'Settings'!$B$13)-($M414*'Settings'!$B$14))))</f>
        <v/>
      </c>
      <c r="U414" s="55">
        <f>IF(OR($A414="",$B414=""),"",MAX(0,MIN(100,IFERROR($Q414/'Settings'!$B$10*100,0))))</f>
        <v/>
      </c>
      <c r="V414" s="55">
        <f>IF(OR($A414="",$B414=""),"",MAX(0,MIN(100,IFERROR($P414/'Settings'!$B$11*100,0))))</f>
        <v/>
      </c>
      <c r="W414" s="55">
        <f>IF(OR($A414="",$B414=""),"",MAX(0,MIN(100,IFERROR($R414/'Settings'!$B$12*100,0))))</f>
        <v/>
      </c>
      <c r="X414" s="55">
        <f>IF(OR($A414="",$B414=""),"",MAX(0,MIN(100,100-($N414*'Settings'!$B$15))))</f>
        <v/>
      </c>
      <c r="Y414" s="55">
        <f>IF(OR($A414="",$B414=""),"",($T414*'Settings'!$B$4)+($U414*'Settings'!$B$5)+($V414*'Settings'!$B$6)+($W414*'Settings'!$B$7)+($X414*'Settings'!$B$8))</f>
        <v/>
      </c>
      <c r="Z414" s="19">
        <f>IF($Y414="","",IF($Y414&gt;='Settings'!$B$17,"Excellent",IF($Y414&gt;='Settings'!$B$18,"Good",IF($Y414&gt;='Settings'!$B$19,"Needs Improvement","Poor"))))</f>
        <v/>
      </c>
      <c r="AA414" s="57">
        <f>IF($Z414="","",IF($Z414="Excellent",'Settings'!$B$21,IF($Z414="Good",'Settings'!$B$22,0)))</f>
        <v/>
      </c>
      <c r="AB414" s="34">
        <f>IF(COUNTA($A414:$B414,$D414:$O414,$AC414:$AD414)=0,"",IF(OR($A414="",$B414=""),"Missing period/driver",IF($C414="Driver ID not found","Invalid driver ID",IF(COUNTIFS($A$5:$A$1000,$A414,$B$5:$B$1000,$B414)&gt;1,"Duplicate driver/period",IF(OR($E414&lt;=0,$F414&lt;=0,$G414&lt;=0,$I414&lt;=0),"Check required activity",IF($H414&gt;$G414,"On-time stops exceed total",IF($J414&gt;$I414,"Completed inspections exceed required",IF(OR($H414&lt;0,$J414&lt;0,$K414&lt;0,$L414&lt;0,$M414&lt;0,$N414&lt;0),"Negative count",IF($AC414="","Select review status",IF(AND($AC414="Coaching Scheduled",$AD414=""),"Add follow-up date","OK"))))))))))</f>
        <v/>
      </c>
      <c r="AC414" s="30" t="n"/>
      <c r="AD414" s="58" t="n"/>
    </row>
    <row r="415">
      <c r="A415" s="53" t="n"/>
      <c r="B415" s="26" t="n"/>
      <c r="C415" s="27">
        <f>IF(OR($A415="",$B415=""),"",IFERROR(VLOOKUP($B415,'Settings'!$D$4:$E$103,2,FALSE),"Driver ID not found"))</f>
        <v/>
      </c>
      <c r="D415" s="26" t="n"/>
      <c r="E415" s="28" t="n"/>
      <c r="F415" s="54" t="n"/>
      <c r="G415" s="28" t="n"/>
      <c r="H415" s="28" t="n"/>
      <c r="I415" s="28" t="n"/>
      <c r="J415" s="28" t="n"/>
      <c r="K415" s="28" t="n"/>
      <c r="L415" s="28" t="n"/>
      <c r="M415" s="28" t="n"/>
      <c r="N415" s="28" t="n"/>
      <c r="O415" s="30" t="n"/>
      <c r="P415" s="55">
        <f>IF(OR($A415="",$B415=""),"",IFERROR($E415/$F415,0))</f>
        <v/>
      </c>
      <c r="Q415" s="56">
        <f>IF(OR($A415="",$B415=""),"",IFERROR($H415/$G415,0))</f>
        <v/>
      </c>
      <c r="R415" s="56">
        <f>IF(OR($A415="",$B415=""),"",IFERROR($J415/$I415,0))</f>
        <v/>
      </c>
      <c r="S415" s="55">
        <f>IF(OR($A415="",$B415=""),"",IFERROR(($K415+$L415)/$E415*1000,0))</f>
        <v/>
      </c>
      <c r="T415" s="55">
        <f>IF(OR($A415="",$B415=""),"",MAX(0,MIN(100,100-($S415*'Settings'!$B$13)-($M415*'Settings'!$B$14))))</f>
        <v/>
      </c>
      <c r="U415" s="55">
        <f>IF(OR($A415="",$B415=""),"",MAX(0,MIN(100,IFERROR($Q415/'Settings'!$B$10*100,0))))</f>
        <v/>
      </c>
      <c r="V415" s="55">
        <f>IF(OR($A415="",$B415=""),"",MAX(0,MIN(100,IFERROR($P415/'Settings'!$B$11*100,0))))</f>
        <v/>
      </c>
      <c r="W415" s="55">
        <f>IF(OR($A415="",$B415=""),"",MAX(0,MIN(100,IFERROR($R415/'Settings'!$B$12*100,0))))</f>
        <v/>
      </c>
      <c r="X415" s="55">
        <f>IF(OR($A415="",$B415=""),"",MAX(0,MIN(100,100-($N415*'Settings'!$B$15))))</f>
        <v/>
      </c>
      <c r="Y415" s="55">
        <f>IF(OR($A415="",$B415=""),"",($T415*'Settings'!$B$4)+($U415*'Settings'!$B$5)+($V415*'Settings'!$B$6)+($W415*'Settings'!$B$7)+($X415*'Settings'!$B$8))</f>
        <v/>
      </c>
      <c r="Z415" s="19">
        <f>IF($Y415="","",IF($Y415&gt;='Settings'!$B$17,"Excellent",IF($Y415&gt;='Settings'!$B$18,"Good",IF($Y415&gt;='Settings'!$B$19,"Needs Improvement","Poor"))))</f>
        <v/>
      </c>
      <c r="AA415" s="57">
        <f>IF($Z415="","",IF($Z415="Excellent",'Settings'!$B$21,IF($Z415="Good",'Settings'!$B$22,0)))</f>
        <v/>
      </c>
      <c r="AB415" s="34">
        <f>IF(COUNTA($A415:$B415,$D415:$O415,$AC415:$AD415)=0,"",IF(OR($A415="",$B415=""),"Missing period/driver",IF($C415="Driver ID not found","Invalid driver ID",IF(COUNTIFS($A$5:$A$1000,$A415,$B$5:$B$1000,$B415)&gt;1,"Duplicate driver/period",IF(OR($E415&lt;=0,$F415&lt;=0,$G415&lt;=0,$I415&lt;=0),"Check required activity",IF($H415&gt;$G415,"On-time stops exceed total",IF($J415&gt;$I415,"Completed inspections exceed required",IF(OR($H415&lt;0,$J415&lt;0,$K415&lt;0,$L415&lt;0,$M415&lt;0,$N415&lt;0),"Negative count",IF($AC415="","Select review status",IF(AND($AC415="Coaching Scheduled",$AD415=""),"Add follow-up date","OK"))))))))))</f>
        <v/>
      </c>
      <c r="AC415" s="30" t="n"/>
      <c r="AD415" s="58" t="n"/>
    </row>
    <row r="416">
      <c r="A416" s="53" t="n"/>
      <c r="B416" s="26" t="n"/>
      <c r="C416" s="27">
        <f>IF(OR($A416="",$B416=""),"",IFERROR(VLOOKUP($B416,'Settings'!$D$4:$E$103,2,FALSE),"Driver ID not found"))</f>
        <v/>
      </c>
      <c r="D416" s="26" t="n"/>
      <c r="E416" s="28" t="n"/>
      <c r="F416" s="54" t="n"/>
      <c r="G416" s="28" t="n"/>
      <c r="H416" s="28" t="n"/>
      <c r="I416" s="28" t="n"/>
      <c r="J416" s="28" t="n"/>
      <c r="K416" s="28" t="n"/>
      <c r="L416" s="28" t="n"/>
      <c r="M416" s="28" t="n"/>
      <c r="N416" s="28" t="n"/>
      <c r="O416" s="30" t="n"/>
      <c r="P416" s="55">
        <f>IF(OR($A416="",$B416=""),"",IFERROR($E416/$F416,0))</f>
        <v/>
      </c>
      <c r="Q416" s="56">
        <f>IF(OR($A416="",$B416=""),"",IFERROR($H416/$G416,0))</f>
        <v/>
      </c>
      <c r="R416" s="56">
        <f>IF(OR($A416="",$B416=""),"",IFERROR($J416/$I416,0))</f>
        <v/>
      </c>
      <c r="S416" s="55">
        <f>IF(OR($A416="",$B416=""),"",IFERROR(($K416+$L416)/$E416*1000,0))</f>
        <v/>
      </c>
      <c r="T416" s="55">
        <f>IF(OR($A416="",$B416=""),"",MAX(0,MIN(100,100-($S416*'Settings'!$B$13)-($M416*'Settings'!$B$14))))</f>
        <v/>
      </c>
      <c r="U416" s="55">
        <f>IF(OR($A416="",$B416=""),"",MAX(0,MIN(100,IFERROR($Q416/'Settings'!$B$10*100,0))))</f>
        <v/>
      </c>
      <c r="V416" s="55">
        <f>IF(OR($A416="",$B416=""),"",MAX(0,MIN(100,IFERROR($P416/'Settings'!$B$11*100,0))))</f>
        <v/>
      </c>
      <c r="W416" s="55">
        <f>IF(OR($A416="",$B416=""),"",MAX(0,MIN(100,IFERROR($R416/'Settings'!$B$12*100,0))))</f>
        <v/>
      </c>
      <c r="X416" s="55">
        <f>IF(OR($A416="",$B416=""),"",MAX(0,MIN(100,100-($N416*'Settings'!$B$15))))</f>
        <v/>
      </c>
      <c r="Y416" s="55">
        <f>IF(OR($A416="",$B416=""),"",($T416*'Settings'!$B$4)+($U416*'Settings'!$B$5)+($V416*'Settings'!$B$6)+($W416*'Settings'!$B$7)+($X416*'Settings'!$B$8))</f>
        <v/>
      </c>
      <c r="Z416" s="19">
        <f>IF($Y416="","",IF($Y416&gt;='Settings'!$B$17,"Excellent",IF($Y416&gt;='Settings'!$B$18,"Good",IF($Y416&gt;='Settings'!$B$19,"Needs Improvement","Poor"))))</f>
        <v/>
      </c>
      <c r="AA416" s="57">
        <f>IF($Z416="","",IF($Z416="Excellent",'Settings'!$B$21,IF($Z416="Good",'Settings'!$B$22,0)))</f>
        <v/>
      </c>
      <c r="AB416" s="34">
        <f>IF(COUNTA($A416:$B416,$D416:$O416,$AC416:$AD416)=0,"",IF(OR($A416="",$B416=""),"Missing period/driver",IF($C416="Driver ID not found","Invalid driver ID",IF(COUNTIFS($A$5:$A$1000,$A416,$B$5:$B$1000,$B416)&gt;1,"Duplicate driver/period",IF(OR($E416&lt;=0,$F416&lt;=0,$G416&lt;=0,$I416&lt;=0),"Check required activity",IF($H416&gt;$G416,"On-time stops exceed total",IF($J416&gt;$I416,"Completed inspections exceed required",IF(OR($H416&lt;0,$J416&lt;0,$K416&lt;0,$L416&lt;0,$M416&lt;0,$N416&lt;0),"Negative count",IF($AC416="","Select review status",IF(AND($AC416="Coaching Scheduled",$AD416=""),"Add follow-up date","OK"))))))))))</f>
        <v/>
      </c>
      <c r="AC416" s="30" t="n"/>
      <c r="AD416" s="58" t="n"/>
    </row>
    <row r="417">
      <c r="A417" s="53" t="n"/>
      <c r="B417" s="26" t="n"/>
      <c r="C417" s="27">
        <f>IF(OR($A417="",$B417=""),"",IFERROR(VLOOKUP($B417,'Settings'!$D$4:$E$103,2,FALSE),"Driver ID not found"))</f>
        <v/>
      </c>
      <c r="D417" s="26" t="n"/>
      <c r="E417" s="28" t="n"/>
      <c r="F417" s="54" t="n"/>
      <c r="G417" s="28" t="n"/>
      <c r="H417" s="28" t="n"/>
      <c r="I417" s="28" t="n"/>
      <c r="J417" s="28" t="n"/>
      <c r="K417" s="28" t="n"/>
      <c r="L417" s="28" t="n"/>
      <c r="M417" s="28" t="n"/>
      <c r="N417" s="28" t="n"/>
      <c r="O417" s="30" t="n"/>
      <c r="P417" s="55">
        <f>IF(OR($A417="",$B417=""),"",IFERROR($E417/$F417,0))</f>
        <v/>
      </c>
      <c r="Q417" s="56">
        <f>IF(OR($A417="",$B417=""),"",IFERROR($H417/$G417,0))</f>
        <v/>
      </c>
      <c r="R417" s="56">
        <f>IF(OR($A417="",$B417=""),"",IFERROR($J417/$I417,0))</f>
        <v/>
      </c>
      <c r="S417" s="55">
        <f>IF(OR($A417="",$B417=""),"",IFERROR(($K417+$L417)/$E417*1000,0))</f>
        <v/>
      </c>
      <c r="T417" s="55">
        <f>IF(OR($A417="",$B417=""),"",MAX(0,MIN(100,100-($S417*'Settings'!$B$13)-($M417*'Settings'!$B$14))))</f>
        <v/>
      </c>
      <c r="U417" s="55">
        <f>IF(OR($A417="",$B417=""),"",MAX(0,MIN(100,IFERROR($Q417/'Settings'!$B$10*100,0))))</f>
        <v/>
      </c>
      <c r="V417" s="55">
        <f>IF(OR($A417="",$B417=""),"",MAX(0,MIN(100,IFERROR($P417/'Settings'!$B$11*100,0))))</f>
        <v/>
      </c>
      <c r="W417" s="55">
        <f>IF(OR($A417="",$B417=""),"",MAX(0,MIN(100,IFERROR($R417/'Settings'!$B$12*100,0))))</f>
        <v/>
      </c>
      <c r="X417" s="55">
        <f>IF(OR($A417="",$B417=""),"",MAX(0,MIN(100,100-($N417*'Settings'!$B$15))))</f>
        <v/>
      </c>
      <c r="Y417" s="55">
        <f>IF(OR($A417="",$B417=""),"",($T417*'Settings'!$B$4)+($U417*'Settings'!$B$5)+($V417*'Settings'!$B$6)+($W417*'Settings'!$B$7)+($X417*'Settings'!$B$8))</f>
        <v/>
      </c>
      <c r="Z417" s="19">
        <f>IF($Y417="","",IF($Y417&gt;='Settings'!$B$17,"Excellent",IF($Y417&gt;='Settings'!$B$18,"Good",IF($Y417&gt;='Settings'!$B$19,"Needs Improvement","Poor"))))</f>
        <v/>
      </c>
      <c r="AA417" s="57">
        <f>IF($Z417="","",IF($Z417="Excellent",'Settings'!$B$21,IF($Z417="Good",'Settings'!$B$22,0)))</f>
        <v/>
      </c>
      <c r="AB417" s="34">
        <f>IF(COUNTA($A417:$B417,$D417:$O417,$AC417:$AD417)=0,"",IF(OR($A417="",$B417=""),"Missing period/driver",IF($C417="Driver ID not found","Invalid driver ID",IF(COUNTIFS($A$5:$A$1000,$A417,$B$5:$B$1000,$B417)&gt;1,"Duplicate driver/period",IF(OR($E417&lt;=0,$F417&lt;=0,$G417&lt;=0,$I417&lt;=0),"Check required activity",IF($H417&gt;$G417,"On-time stops exceed total",IF($J417&gt;$I417,"Completed inspections exceed required",IF(OR($H417&lt;0,$J417&lt;0,$K417&lt;0,$L417&lt;0,$M417&lt;0,$N417&lt;0),"Negative count",IF($AC417="","Select review status",IF(AND($AC417="Coaching Scheduled",$AD417=""),"Add follow-up date","OK"))))))))))</f>
        <v/>
      </c>
      <c r="AC417" s="30" t="n"/>
      <c r="AD417" s="58" t="n"/>
    </row>
    <row r="418">
      <c r="A418" s="53" t="n"/>
      <c r="B418" s="26" t="n"/>
      <c r="C418" s="27">
        <f>IF(OR($A418="",$B418=""),"",IFERROR(VLOOKUP($B418,'Settings'!$D$4:$E$103,2,FALSE),"Driver ID not found"))</f>
        <v/>
      </c>
      <c r="D418" s="26" t="n"/>
      <c r="E418" s="28" t="n"/>
      <c r="F418" s="54" t="n"/>
      <c r="G418" s="28" t="n"/>
      <c r="H418" s="28" t="n"/>
      <c r="I418" s="28" t="n"/>
      <c r="J418" s="28" t="n"/>
      <c r="K418" s="28" t="n"/>
      <c r="L418" s="28" t="n"/>
      <c r="M418" s="28" t="n"/>
      <c r="N418" s="28" t="n"/>
      <c r="O418" s="30" t="n"/>
      <c r="P418" s="55">
        <f>IF(OR($A418="",$B418=""),"",IFERROR($E418/$F418,0))</f>
        <v/>
      </c>
      <c r="Q418" s="56">
        <f>IF(OR($A418="",$B418=""),"",IFERROR($H418/$G418,0))</f>
        <v/>
      </c>
      <c r="R418" s="56">
        <f>IF(OR($A418="",$B418=""),"",IFERROR($J418/$I418,0))</f>
        <v/>
      </c>
      <c r="S418" s="55">
        <f>IF(OR($A418="",$B418=""),"",IFERROR(($K418+$L418)/$E418*1000,0))</f>
        <v/>
      </c>
      <c r="T418" s="55">
        <f>IF(OR($A418="",$B418=""),"",MAX(0,MIN(100,100-($S418*'Settings'!$B$13)-($M418*'Settings'!$B$14))))</f>
        <v/>
      </c>
      <c r="U418" s="55">
        <f>IF(OR($A418="",$B418=""),"",MAX(0,MIN(100,IFERROR($Q418/'Settings'!$B$10*100,0))))</f>
        <v/>
      </c>
      <c r="V418" s="55">
        <f>IF(OR($A418="",$B418=""),"",MAX(0,MIN(100,IFERROR($P418/'Settings'!$B$11*100,0))))</f>
        <v/>
      </c>
      <c r="W418" s="55">
        <f>IF(OR($A418="",$B418=""),"",MAX(0,MIN(100,IFERROR($R418/'Settings'!$B$12*100,0))))</f>
        <v/>
      </c>
      <c r="X418" s="55">
        <f>IF(OR($A418="",$B418=""),"",MAX(0,MIN(100,100-($N418*'Settings'!$B$15))))</f>
        <v/>
      </c>
      <c r="Y418" s="55">
        <f>IF(OR($A418="",$B418=""),"",($T418*'Settings'!$B$4)+($U418*'Settings'!$B$5)+($V418*'Settings'!$B$6)+($W418*'Settings'!$B$7)+($X418*'Settings'!$B$8))</f>
        <v/>
      </c>
      <c r="Z418" s="19">
        <f>IF($Y418="","",IF($Y418&gt;='Settings'!$B$17,"Excellent",IF($Y418&gt;='Settings'!$B$18,"Good",IF($Y418&gt;='Settings'!$B$19,"Needs Improvement","Poor"))))</f>
        <v/>
      </c>
      <c r="AA418" s="57">
        <f>IF($Z418="","",IF($Z418="Excellent",'Settings'!$B$21,IF($Z418="Good",'Settings'!$B$22,0)))</f>
        <v/>
      </c>
      <c r="AB418" s="34">
        <f>IF(COUNTA($A418:$B418,$D418:$O418,$AC418:$AD418)=0,"",IF(OR($A418="",$B418=""),"Missing period/driver",IF($C418="Driver ID not found","Invalid driver ID",IF(COUNTIFS($A$5:$A$1000,$A418,$B$5:$B$1000,$B418)&gt;1,"Duplicate driver/period",IF(OR($E418&lt;=0,$F418&lt;=0,$G418&lt;=0,$I418&lt;=0),"Check required activity",IF($H418&gt;$G418,"On-time stops exceed total",IF($J418&gt;$I418,"Completed inspections exceed required",IF(OR($H418&lt;0,$J418&lt;0,$K418&lt;0,$L418&lt;0,$M418&lt;0,$N418&lt;0),"Negative count",IF($AC418="","Select review status",IF(AND($AC418="Coaching Scheduled",$AD418=""),"Add follow-up date","OK"))))))))))</f>
        <v/>
      </c>
      <c r="AC418" s="30" t="n"/>
      <c r="AD418" s="58" t="n"/>
    </row>
    <row r="419">
      <c r="A419" s="53" t="n"/>
      <c r="B419" s="26" t="n"/>
      <c r="C419" s="27">
        <f>IF(OR($A419="",$B419=""),"",IFERROR(VLOOKUP($B419,'Settings'!$D$4:$E$103,2,FALSE),"Driver ID not found"))</f>
        <v/>
      </c>
      <c r="D419" s="26" t="n"/>
      <c r="E419" s="28" t="n"/>
      <c r="F419" s="54" t="n"/>
      <c r="G419" s="28" t="n"/>
      <c r="H419" s="28" t="n"/>
      <c r="I419" s="28" t="n"/>
      <c r="J419" s="28" t="n"/>
      <c r="K419" s="28" t="n"/>
      <c r="L419" s="28" t="n"/>
      <c r="M419" s="28" t="n"/>
      <c r="N419" s="28" t="n"/>
      <c r="O419" s="30" t="n"/>
      <c r="P419" s="55">
        <f>IF(OR($A419="",$B419=""),"",IFERROR($E419/$F419,0))</f>
        <v/>
      </c>
      <c r="Q419" s="56">
        <f>IF(OR($A419="",$B419=""),"",IFERROR($H419/$G419,0))</f>
        <v/>
      </c>
      <c r="R419" s="56">
        <f>IF(OR($A419="",$B419=""),"",IFERROR($J419/$I419,0))</f>
        <v/>
      </c>
      <c r="S419" s="55">
        <f>IF(OR($A419="",$B419=""),"",IFERROR(($K419+$L419)/$E419*1000,0))</f>
        <v/>
      </c>
      <c r="T419" s="55">
        <f>IF(OR($A419="",$B419=""),"",MAX(0,MIN(100,100-($S419*'Settings'!$B$13)-($M419*'Settings'!$B$14))))</f>
        <v/>
      </c>
      <c r="U419" s="55">
        <f>IF(OR($A419="",$B419=""),"",MAX(0,MIN(100,IFERROR($Q419/'Settings'!$B$10*100,0))))</f>
        <v/>
      </c>
      <c r="V419" s="55">
        <f>IF(OR($A419="",$B419=""),"",MAX(0,MIN(100,IFERROR($P419/'Settings'!$B$11*100,0))))</f>
        <v/>
      </c>
      <c r="W419" s="55">
        <f>IF(OR($A419="",$B419=""),"",MAX(0,MIN(100,IFERROR($R419/'Settings'!$B$12*100,0))))</f>
        <v/>
      </c>
      <c r="X419" s="55">
        <f>IF(OR($A419="",$B419=""),"",MAX(0,MIN(100,100-($N419*'Settings'!$B$15))))</f>
        <v/>
      </c>
      <c r="Y419" s="55">
        <f>IF(OR($A419="",$B419=""),"",($T419*'Settings'!$B$4)+($U419*'Settings'!$B$5)+($V419*'Settings'!$B$6)+($W419*'Settings'!$B$7)+($X419*'Settings'!$B$8))</f>
        <v/>
      </c>
      <c r="Z419" s="19">
        <f>IF($Y419="","",IF($Y419&gt;='Settings'!$B$17,"Excellent",IF($Y419&gt;='Settings'!$B$18,"Good",IF($Y419&gt;='Settings'!$B$19,"Needs Improvement","Poor"))))</f>
        <v/>
      </c>
      <c r="AA419" s="57">
        <f>IF($Z419="","",IF($Z419="Excellent",'Settings'!$B$21,IF($Z419="Good",'Settings'!$B$22,0)))</f>
        <v/>
      </c>
      <c r="AB419" s="34">
        <f>IF(COUNTA($A419:$B419,$D419:$O419,$AC419:$AD419)=0,"",IF(OR($A419="",$B419=""),"Missing period/driver",IF($C419="Driver ID not found","Invalid driver ID",IF(COUNTIFS($A$5:$A$1000,$A419,$B$5:$B$1000,$B419)&gt;1,"Duplicate driver/period",IF(OR($E419&lt;=0,$F419&lt;=0,$G419&lt;=0,$I419&lt;=0),"Check required activity",IF($H419&gt;$G419,"On-time stops exceed total",IF($J419&gt;$I419,"Completed inspections exceed required",IF(OR($H419&lt;0,$J419&lt;0,$K419&lt;0,$L419&lt;0,$M419&lt;0,$N419&lt;0),"Negative count",IF($AC419="","Select review status",IF(AND($AC419="Coaching Scheduled",$AD419=""),"Add follow-up date","OK"))))))))))</f>
        <v/>
      </c>
      <c r="AC419" s="30" t="n"/>
      <c r="AD419" s="58" t="n"/>
    </row>
    <row r="420">
      <c r="A420" s="53" t="n"/>
      <c r="B420" s="26" t="n"/>
      <c r="C420" s="27">
        <f>IF(OR($A420="",$B420=""),"",IFERROR(VLOOKUP($B420,'Settings'!$D$4:$E$103,2,FALSE),"Driver ID not found"))</f>
        <v/>
      </c>
      <c r="D420" s="26" t="n"/>
      <c r="E420" s="28" t="n"/>
      <c r="F420" s="54" t="n"/>
      <c r="G420" s="28" t="n"/>
      <c r="H420" s="28" t="n"/>
      <c r="I420" s="28" t="n"/>
      <c r="J420" s="28" t="n"/>
      <c r="K420" s="28" t="n"/>
      <c r="L420" s="28" t="n"/>
      <c r="M420" s="28" t="n"/>
      <c r="N420" s="28" t="n"/>
      <c r="O420" s="30" t="n"/>
      <c r="P420" s="55">
        <f>IF(OR($A420="",$B420=""),"",IFERROR($E420/$F420,0))</f>
        <v/>
      </c>
      <c r="Q420" s="56">
        <f>IF(OR($A420="",$B420=""),"",IFERROR($H420/$G420,0))</f>
        <v/>
      </c>
      <c r="R420" s="56">
        <f>IF(OR($A420="",$B420=""),"",IFERROR($J420/$I420,0))</f>
        <v/>
      </c>
      <c r="S420" s="55">
        <f>IF(OR($A420="",$B420=""),"",IFERROR(($K420+$L420)/$E420*1000,0))</f>
        <v/>
      </c>
      <c r="T420" s="55">
        <f>IF(OR($A420="",$B420=""),"",MAX(0,MIN(100,100-($S420*'Settings'!$B$13)-($M420*'Settings'!$B$14))))</f>
        <v/>
      </c>
      <c r="U420" s="55">
        <f>IF(OR($A420="",$B420=""),"",MAX(0,MIN(100,IFERROR($Q420/'Settings'!$B$10*100,0))))</f>
        <v/>
      </c>
      <c r="V420" s="55">
        <f>IF(OR($A420="",$B420=""),"",MAX(0,MIN(100,IFERROR($P420/'Settings'!$B$11*100,0))))</f>
        <v/>
      </c>
      <c r="W420" s="55">
        <f>IF(OR($A420="",$B420=""),"",MAX(0,MIN(100,IFERROR($R420/'Settings'!$B$12*100,0))))</f>
        <v/>
      </c>
      <c r="X420" s="55">
        <f>IF(OR($A420="",$B420=""),"",MAX(0,MIN(100,100-($N420*'Settings'!$B$15))))</f>
        <v/>
      </c>
      <c r="Y420" s="55">
        <f>IF(OR($A420="",$B420=""),"",($T420*'Settings'!$B$4)+($U420*'Settings'!$B$5)+($V420*'Settings'!$B$6)+($W420*'Settings'!$B$7)+($X420*'Settings'!$B$8))</f>
        <v/>
      </c>
      <c r="Z420" s="19">
        <f>IF($Y420="","",IF($Y420&gt;='Settings'!$B$17,"Excellent",IF($Y420&gt;='Settings'!$B$18,"Good",IF($Y420&gt;='Settings'!$B$19,"Needs Improvement","Poor"))))</f>
        <v/>
      </c>
      <c r="AA420" s="57">
        <f>IF($Z420="","",IF($Z420="Excellent",'Settings'!$B$21,IF($Z420="Good",'Settings'!$B$22,0)))</f>
        <v/>
      </c>
      <c r="AB420" s="34">
        <f>IF(COUNTA($A420:$B420,$D420:$O420,$AC420:$AD420)=0,"",IF(OR($A420="",$B420=""),"Missing period/driver",IF($C420="Driver ID not found","Invalid driver ID",IF(COUNTIFS($A$5:$A$1000,$A420,$B$5:$B$1000,$B420)&gt;1,"Duplicate driver/period",IF(OR($E420&lt;=0,$F420&lt;=0,$G420&lt;=0,$I420&lt;=0),"Check required activity",IF($H420&gt;$G420,"On-time stops exceed total",IF($J420&gt;$I420,"Completed inspections exceed required",IF(OR($H420&lt;0,$J420&lt;0,$K420&lt;0,$L420&lt;0,$M420&lt;0,$N420&lt;0),"Negative count",IF($AC420="","Select review status",IF(AND($AC420="Coaching Scheduled",$AD420=""),"Add follow-up date","OK"))))))))))</f>
        <v/>
      </c>
      <c r="AC420" s="30" t="n"/>
      <c r="AD420" s="58" t="n"/>
    </row>
    <row r="421">
      <c r="A421" s="53" t="n"/>
      <c r="B421" s="26" t="n"/>
      <c r="C421" s="27">
        <f>IF(OR($A421="",$B421=""),"",IFERROR(VLOOKUP($B421,'Settings'!$D$4:$E$103,2,FALSE),"Driver ID not found"))</f>
        <v/>
      </c>
      <c r="D421" s="26" t="n"/>
      <c r="E421" s="28" t="n"/>
      <c r="F421" s="54" t="n"/>
      <c r="G421" s="28" t="n"/>
      <c r="H421" s="28" t="n"/>
      <c r="I421" s="28" t="n"/>
      <c r="J421" s="28" t="n"/>
      <c r="K421" s="28" t="n"/>
      <c r="L421" s="28" t="n"/>
      <c r="M421" s="28" t="n"/>
      <c r="N421" s="28" t="n"/>
      <c r="O421" s="30" t="n"/>
      <c r="P421" s="55">
        <f>IF(OR($A421="",$B421=""),"",IFERROR($E421/$F421,0))</f>
        <v/>
      </c>
      <c r="Q421" s="56">
        <f>IF(OR($A421="",$B421=""),"",IFERROR($H421/$G421,0))</f>
        <v/>
      </c>
      <c r="R421" s="56">
        <f>IF(OR($A421="",$B421=""),"",IFERROR($J421/$I421,0))</f>
        <v/>
      </c>
      <c r="S421" s="55">
        <f>IF(OR($A421="",$B421=""),"",IFERROR(($K421+$L421)/$E421*1000,0))</f>
        <v/>
      </c>
      <c r="T421" s="55">
        <f>IF(OR($A421="",$B421=""),"",MAX(0,MIN(100,100-($S421*'Settings'!$B$13)-($M421*'Settings'!$B$14))))</f>
        <v/>
      </c>
      <c r="U421" s="55">
        <f>IF(OR($A421="",$B421=""),"",MAX(0,MIN(100,IFERROR($Q421/'Settings'!$B$10*100,0))))</f>
        <v/>
      </c>
      <c r="V421" s="55">
        <f>IF(OR($A421="",$B421=""),"",MAX(0,MIN(100,IFERROR($P421/'Settings'!$B$11*100,0))))</f>
        <v/>
      </c>
      <c r="W421" s="55">
        <f>IF(OR($A421="",$B421=""),"",MAX(0,MIN(100,IFERROR($R421/'Settings'!$B$12*100,0))))</f>
        <v/>
      </c>
      <c r="X421" s="55">
        <f>IF(OR($A421="",$B421=""),"",MAX(0,MIN(100,100-($N421*'Settings'!$B$15))))</f>
        <v/>
      </c>
      <c r="Y421" s="55">
        <f>IF(OR($A421="",$B421=""),"",($T421*'Settings'!$B$4)+($U421*'Settings'!$B$5)+($V421*'Settings'!$B$6)+($W421*'Settings'!$B$7)+($X421*'Settings'!$B$8))</f>
        <v/>
      </c>
      <c r="Z421" s="19">
        <f>IF($Y421="","",IF($Y421&gt;='Settings'!$B$17,"Excellent",IF($Y421&gt;='Settings'!$B$18,"Good",IF($Y421&gt;='Settings'!$B$19,"Needs Improvement","Poor"))))</f>
        <v/>
      </c>
      <c r="AA421" s="57">
        <f>IF($Z421="","",IF($Z421="Excellent",'Settings'!$B$21,IF($Z421="Good",'Settings'!$B$22,0)))</f>
        <v/>
      </c>
      <c r="AB421" s="34">
        <f>IF(COUNTA($A421:$B421,$D421:$O421,$AC421:$AD421)=0,"",IF(OR($A421="",$B421=""),"Missing period/driver",IF($C421="Driver ID not found","Invalid driver ID",IF(COUNTIFS($A$5:$A$1000,$A421,$B$5:$B$1000,$B421)&gt;1,"Duplicate driver/period",IF(OR($E421&lt;=0,$F421&lt;=0,$G421&lt;=0,$I421&lt;=0),"Check required activity",IF($H421&gt;$G421,"On-time stops exceed total",IF($J421&gt;$I421,"Completed inspections exceed required",IF(OR($H421&lt;0,$J421&lt;0,$K421&lt;0,$L421&lt;0,$M421&lt;0,$N421&lt;0),"Negative count",IF($AC421="","Select review status",IF(AND($AC421="Coaching Scheduled",$AD421=""),"Add follow-up date","OK"))))))))))</f>
        <v/>
      </c>
      <c r="AC421" s="30" t="n"/>
      <c r="AD421" s="58" t="n"/>
    </row>
    <row r="422">
      <c r="A422" s="53" t="n"/>
      <c r="B422" s="26" t="n"/>
      <c r="C422" s="27">
        <f>IF(OR($A422="",$B422=""),"",IFERROR(VLOOKUP($B422,'Settings'!$D$4:$E$103,2,FALSE),"Driver ID not found"))</f>
        <v/>
      </c>
      <c r="D422" s="26" t="n"/>
      <c r="E422" s="28" t="n"/>
      <c r="F422" s="54" t="n"/>
      <c r="G422" s="28" t="n"/>
      <c r="H422" s="28" t="n"/>
      <c r="I422" s="28" t="n"/>
      <c r="J422" s="28" t="n"/>
      <c r="K422" s="28" t="n"/>
      <c r="L422" s="28" t="n"/>
      <c r="M422" s="28" t="n"/>
      <c r="N422" s="28" t="n"/>
      <c r="O422" s="30" t="n"/>
      <c r="P422" s="55">
        <f>IF(OR($A422="",$B422=""),"",IFERROR($E422/$F422,0))</f>
        <v/>
      </c>
      <c r="Q422" s="56">
        <f>IF(OR($A422="",$B422=""),"",IFERROR($H422/$G422,0))</f>
        <v/>
      </c>
      <c r="R422" s="56">
        <f>IF(OR($A422="",$B422=""),"",IFERROR($J422/$I422,0))</f>
        <v/>
      </c>
      <c r="S422" s="55">
        <f>IF(OR($A422="",$B422=""),"",IFERROR(($K422+$L422)/$E422*1000,0))</f>
        <v/>
      </c>
      <c r="T422" s="55">
        <f>IF(OR($A422="",$B422=""),"",MAX(0,MIN(100,100-($S422*'Settings'!$B$13)-($M422*'Settings'!$B$14))))</f>
        <v/>
      </c>
      <c r="U422" s="55">
        <f>IF(OR($A422="",$B422=""),"",MAX(0,MIN(100,IFERROR($Q422/'Settings'!$B$10*100,0))))</f>
        <v/>
      </c>
      <c r="V422" s="55">
        <f>IF(OR($A422="",$B422=""),"",MAX(0,MIN(100,IFERROR($P422/'Settings'!$B$11*100,0))))</f>
        <v/>
      </c>
      <c r="W422" s="55">
        <f>IF(OR($A422="",$B422=""),"",MAX(0,MIN(100,IFERROR($R422/'Settings'!$B$12*100,0))))</f>
        <v/>
      </c>
      <c r="X422" s="55">
        <f>IF(OR($A422="",$B422=""),"",MAX(0,MIN(100,100-($N422*'Settings'!$B$15))))</f>
        <v/>
      </c>
      <c r="Y422" s="55">
        <f>IF(OR($A422="",$B422=""),"",($T422*'Settings'!$B$4)+($U422*'Settings'!$B$5)+($V422*'Settings'!$B$6)+($W422*'Settings'!$B$7)+($X422*'Settings'!$B$8))</f>
        <v/>
      </c>
      <c r="Z422" s="19">
        <f>IF($Y422="","",IF($Y422&gt;='Settings'!$B$17,"Excellent",IF($Y422&gt;='Settings'!$B$18,"Good",IF($Y422&gt;='Settings'!$B$19,"Needs Improvement","Poor"))))</f>
        <v/>
      </c>
      <c r="AA422" s="57">
        <f>IF($Z422="","",IF($Z422="Excellent",'Settings'!$B$21,IF($Z422="Good",'Settings'!$B$22,0)))</f>
        <v/>
      </c>
      <c r="AB422" s="34">
        <f>IF(COUNTA($A422:$B422,$D422:$O422,$AC422:$AD422)=0,"",IF(OR($A422="",$B422=""),"Missing period/driver",IF($C422="Driver ID not found","Invalid driver ID",IF(COUNTIFS($A$5:$A$1000,$A422,$B$5:$B$1000,$B422)&gt;1,"Duplicate driver/period",IF(OR($E422&lt;=0,$F422&lt;=0,$G422&lt;=0,$I422&lt;=0),"Check required activity",IF($H422&gt;$G422,"On-time stops exceed total",IF($J422&gt;$I422,"Completed inspections exceed required",IF(OR($H422&lt;0,$J422&lt;0,$K422&lt;0,$L422&lt;0,$M422&lt;0,$N422&lt;0),"Negative count",IF($AC422="","Select review status",IF(AND($AC422="Coaching Scheduled",$AD422=""),"Add follow-up date","OK"))))))))))</f>
        <v/>
      </c>
      <c r="AC422" s="30" t="n"/>
      <c r="AD422" s="58" t="n"/>
    </row>
    <row r="423">
      <c r="A423" s="53" t="n"/>
      <c r="B423" s="26" t="n"/>
      <c r="C423" s="27">
        <f>IF(OR($A423="",$B423=""),"",IFERROR(VLOOKUP($B423,'Settings'!$D$4:$E$103,2,FALSE),"Driver ID not found"))</f>
        <v/>
      </c>
      <c r="D423" s="26" t="n"/>
      <c r="E423" s="28" t="n"/>
      <c r="F423" s="54" t="n"/>
      <c r="G423" s="28" t="n"/>
      <c r="H423" s="28" t="n"/>
      <c r="I423" s="28" t="n"/>
      <c r="J423" s="28" t="n"/>
      <c r="K423" s="28" t="n"/>
      <c r="L423" s="28" t="n"/>
      <c r="M423" s="28" t="n"/>
      <c r="N423" s="28" t="n"/>
      <c r="O423" s="30" t="n"/>
      <c r="P423" s="55">
        <f>IF(OR($A423="",$B423=""),"",IFERROR($E423/$F423,0))</f>
        <v/>
      </c>
      <c r="Q423" s="56">
        <f>IF(OR($A423="",$B423=""),"",IFERROR($H423/$G423,0))</f>
        <v/>
      </c>
      <c r="R423" s="56">
        <f>IF(OR($A423="",$B423=""),"",IFERROR($J423/$I423,0))</f>
        <v/>
      </c>
      <c r="S423" s="55">
        <f>IF(OR($A423="",$B423=""),"",IFERROR(($K423+$L423)/$E423*1000,0))</f>
        <v/>
      </c>
      <c r="T423" s="55">
        <f>IF(OR($A423="",$B423=""),"",MAX(0,MIN(100,100-($S423*'Settings'!$B$13)-($M423*'Settings'!$B$14))))</f>
        <v/>
      </c>
      <c r="U423" s="55">
        <f>IF(OR($A423="",$B423=""),"",MAX(0,MIN(100,IFERROR($Q423/'Settings'!$B$10*100,0))))</f>
        <v/>
      </c>
      <c r="V423" s="55">
        <f>IF(OR($A423="",$B423=""),"",MAX(0,MIN(100,IFERROR($P423/'Settings'!$B$11*100,0))))</f>
        <v/>
      </c>
      <c r="W423" s="55">
        <f>IF(OR($A423="",$B423=""),"",MAX(0,MIN(100,IFERROR($R423/'Settings'!$B$12*100,0))))</f>
        <v/>
      </c>
      <c r="X423" s="55">
        <f>IF(OR($A423="",$B423=""),"",MAX(0,MIN(100,100-($N423*'Settings'!$B$15))))</f>
        <v/>
      </c>
      <c r="Y423" s="55">
        <f>IF(OR($A423="",$B423=""),"",($T423*'Settings'!$B$4)+($U423*'Settings'!$B$5)+($V423*'Settings'!$B$6)+($W423*'Settings'!$B$7)+($X423*'Settings'!$B$8))</f>
        <v/>
      </c>
      <c r="Z423" s="19">
        <f>IF($Y423="","",IF($Y423&gt;='Settings'!$B$17,"Excellent",IF($Y423&gt;='Settings'!$B$18,"Good",IF($Y423&gt;='Settings'!$B$19,"Needs Improvement","Poor"))))</f>
        <v/>
      </c>
      <c r="AA423" s="57">
        <f>IF($Z423="","",IF($Z423="Excellent",'Settings'!$B$21,IF($Z423="Good",'Settings'!$B$22,0)))</f>
        <v/>
      </c>
      <c r="AB423" s="34">
        <f>IF(COUNTA($A423:$B423,$D423:$O423,$AC423:$AD423)=0,"",IF(OR($A423="",$B423=""),"Missing period/driver",IF($C423="Driver ID not found","Invalid driver ID",IF(COUNTIFS($A$5:$A$1000,$A423,$B$5:$B$1000,$B423)&gt;1,"Duplicate driver/period",IF(OR($E423&lt;=0,$F423&lt;=0,$G423&lt;=0,$I423&lt;=0),"Check required activity",IF($H423&gt;$G423,"On-time stops exceed total",IF($J423&gt;$I423,"Completed inspections exceed required",IF(OR($H423&lt;0,$J423&lt;0,$K423&lt;0,$L423&lt;0,$M423&lt;0,$N423&lt;0),"Negative count",IF($AC423="","Select review status",IF(AND($AC423="Coaching Scheduled",$AD423=""),"Add follow-up date","OK"))))))))))</f>
        <v/>
      </c>
      <c r="AC423" s="30" t="n"/>
      <c r="AD423" s="58" t="n"/>
    </row>
    <row r="424">
      <c r="A424" s="53" t="n"/>
      <c r="B424" s="26" t="n"/>
      <c r="C424" s="27">
        <f>IF(OR($A424="",$B424=""),"",IFERROR(VLOOKUP($B424,'Settings'!$D$4:$E$103,2,FALSE),"Driver ID not found"))</f>
        <v/>
      </c>
      <c r="D424" s="26" t="n"/>
      <c r="E424" s="28" t="n"/>
      <c r="F424" s="54" t="n"/>
      <c r="G424" s="28" t="n"/>
      <c r="H424" s="28" t="n"/>
      <c r="I424" s="28" t="n"/>
      <c r="J424" s="28" t="n"/>
      <c r="K424" s="28" t="n"/>
      <c r="L424" s="28" t="n"/>
      <c r="M424" s="28" t="n"/>
      <c r="N424" s="28" t="n"/>
      <c r="O424" s="30" t="n"/>
      <c r="P424" s="55">
        <f>IF(OR($A424="",$B424=""),"",IFERROR($E424/$F424,0))</f>
        <v/>
      </c>
      <c r="Q424" s="56">
        <f>IF(OR($A424="",$B424=""),"",IFERROR($H424/$G424,0))</f>
        <v/>
      </c>
      <c r="R424" s="56">
        <f>IF(OR($A424="",$B424=""),"",IFERROR($J424/$I424,0))</f>
        <v/>
      </c>
      <c r="S424" s="55">
        <f>IF(OR($A424="",$B424=""),"",IFERROR(($K424+$L424)/$E424*1000,0))</f>
        <v/>
      </c>
      <c r="T424" s="55">
        <f>IF(OR($A424="",$B424=""),"",MAX(0,MIN(100,100-($S424*'Settings'!$B$13)-($M424*'Settings'!$B$14))))</f>
        <v/>
      </c>
      <c r="U424" s="55">
        <f>IF(OR($A424="",$B424=""),"",MAX(0,MIN(100,IFERROR($Q424/'Settings'!$B$10*100,0))))</f>
        <v/>
      </c>
      <c r="V424" s="55">
        <f>IF(OR($A424="",$B424=""),"",MAX(0,MIN(100,IFERROR($P424/'Settings'!$B$11*100,0))))</f>
        <v/>
      </c>
      <c r="W424" s="55">
        <f>IF(OR($A424="",$B424=""),"",MAX(0,MIN(100,IFERROR($R424/'Settings'!$B$12*100,0))))</f>
        <v/>
      </c>
      <c r="X424" s="55">
        <f>IF(OR($A424="",$B424=""),"",MAX(0,MIN(100,100-($N424*'Settings'!$B$15))))</f>
        <v/>
      </c>
      <c r="Y424" s="55">
        <f>IF(OR($A424="",$B424=""),"",($T424*'Settings'!$B$4)+($U424*'Settings'!$B$5)+($V424*'Settings'!$B$6)+($W424*'Settings'!$B$7)+($X424*'Settings'!$B$8))</f>
        <v/>
      </c>
      <c r="Z424" s="19">
        <f>IF($Y424="","",IF($Y424&gt;='Settings'!$B$17,"Excellent",IF($Y424&gt;='Settings'!$B$18,"Good",IF($Y424&gt;='Settings'!$B$19,"Needs Improvement","Poor"))))</f>
        <v/>
      </c>
      <c r="AA424" s="57">
        <f>IF($Z424="","",IF($Z424="Excellent",'Settings'!$B$21,IF($Z424="Good",'Settings'!$B$22,0)))</f>
        <v/>
      </c>
      <c r="AB424" s="34">
        <f>IF(COUNTA($A424:$B424,$D424:$O424,$AC424:$AD424)=0,"",IF(OR($A424="",$B424=""),"Missing period/driver",IF($C424="Driver ID not found","Invalid driver ID",IF(COUNTIFS($A$5:$A$1000,$A424,$B$5:$B$1000,$B424)&gt;1,"Duplicate driver/period",IF(OR($E424&lt;=0,$F424&lt;=0,$G424&lt;=0,$I424&lt;=0),"Check required activity",IF($H424&gt;$G424,"On-time stops exceed total",IF($J424&gt;$I424,"Completed inspections exceed required",IF(OR($H424&lt;0,$J424&lt;0,$K424&lt;0,$L424&lt;0,$M424&lt;0,$N424&lt;0),"Negative count",IF($AC424="","Select review status",IF(AND($AC424="Coaching Scheduled",$AD424=""),"Add follow-up date","OK"))))))))))</f>
        <v/>
      </c>
      <c r="AC424" s="30" t="n"/>
      <c r="AD424" s="58" t="n"/>
    </row>
    <row r="425">
      <c r="A425" s="53" t="n"/>
      <c r="B425" s="26" t="n"/>
      <c r="C425" s="27">
        <f>IF(OR($A425="",$B425=""),"",IFERROR(VLOOKUP($B425,'Settings'!$D$4:$E$103,2,FALSE),"Driver ID not found"))</f>
        <v/>
      </c>
      <c r="D425" s="26" t="n"/>
      <c r="E425" s="28" t="n"/>
      <c r="F425" s="54" t="n"/>
      <c r="G425" s="28" t="n"/>
      <c r="H425" s="28" t="n"/>
      <c r="I425" s="28" t="n"/>
      <c r="J425" s="28" t="n"/>
      <c r="K425" s="28" t="n"/>
      <c r="L425" s="28" t="n"/>
      <c r="M425" s="28" t="n"/>
      <c r="N425" s="28" t="n"/>
      <c r="O425" s="30" t="n"/>
      <c r="P425" s="55">
        <f>IF(OR($A425="",$B425=""),"",IFERROR($E425/$F425,0))</f>
        <v/>
      </c>
      <c r="Q425" s="56">
        <f>IF(OR($A425="",$B425=""),"",IFERROR($H425/$G425,0))</f>
        <v/>
      </c>
      <c r="R425" s="56">
        <f>IF(OR($A425="",$B425=""),"",IFERROR($J425/$I425,0))</f>
        <v/>
      </c>
      <c r="S425" s="55">
        <f>IF(OR($A425="",$B425=""),"",IFERROR(($K425+$L425)/$E425*1000,0))</f>
        <v/>
      </c>
      <c r="T425" s="55">
        <f>IF(OR($A425="",$B425=""),"",MAX(0,MIN(100,100-($S425*'Settings'!$B$13)-($M425*'Settings'!$B$14))))</f>
        <v/>
      </c>
      <c r="U425" s="55">
        <f>IF(OR($A425="",$B425=""),"",MAX(0,MIN(100,IFERROR($Q425/'Settings'!$B$10*100,0))))</f>
        <v/>
      </c>
      <c r="V425" s="55">
        <f>IF(OR($A425="",$B425=""),"",MAX(0,MIN(100,IFERROR($P425/'Settings'!$B$11*100,0))))</f>
        <v/>
      </c>
      <c r="W425" s="55">
        <f>IF(OR($A425="",$B425=""),"",MAX(0,MIN(100,IFERROR($R425/'Settings'!$B$12*100,0))))</f>
        <v/>
      </c>
      <c r="X425" s="55">
        <f>IF(OR($A425="",$B425=""),"",MAX(0,MIN(100,100-($N425*'Settings'!$B$15))))</f>
        <v/>
      </c>
      <c r="Y425" s="55">
        <f>IF(OR($A425="",$B425=""),"",($T425*'Settings'!$B$4)+($U425*'Settings'!$B$5)+($V425*'Settings'!$B$6)+($W425*'Settings'!$B$7)+($X425*'Settings'!$B$8))</f>
        <v/>
      </c>
      <c r="Z425" s="19">
        <f>IF($Y425="","",IF($Y425&gt;='Settings'!$B$17,"Excellent",IF($Y425&gt;='Settings'!$B$18,"Good",IF($Y425&gt;='Settings'!$B$19,"Needs Improvement","Poor"))))</f>
        <v/>
      </c>
      <c r="AA425" s="57">
        <f>IF($Z425="","",IF($Z425="Excellent",'Settings'!$B$21,IF($Z425="Good",'Settings'!$B$22,0)))</f>
        <v/>
      </c>
      <c r="AB425" s="34">
        <f>IF(COUNTA($A425:$B425,$D425:$O425,$AC425:$AD425)=0,"",IF(OR($A425="",$B425=""),"Missing period/driver",IF($C425="Driver ID not found","Invalid driver ID",IF(COUNTIFS($A$5:$A$1000,$A425,$B$5:$B$1000,$B425)&gt;1,"Duplicate driver/period",IF(OR($E425&lt;=0,$F425&lt;=0,$G425&lt;=0,$I425&lt;=0),"Check required activity",IF($H425&gt;$G425,"On-time stops exceed total",IF($J425&gt;$I425,"Completed inspections exceed required",IF(OR($H425&lt;0,$J425&lt;0,$K425&lt;0,$L425&lt;0,$M425&lt;0,$N425&lt;0),"Negative count",IF($AC425="","Select review status",IF(AND($AC425="Coaching Scheduled",$AD425=""),"Add follow-up date","OK"))))))))))</f>
        <v/>
      </c>
      <c r="AC425" s="30" t="n"/>
      <c r="AD425" s="58" t="n"/>
    </row>
    <row r="426">
      <c r="A426" s="53" t="n"/>
      <c r="B426" s="26" t="n"/>
      <c r="C426" s="27">
        <f>IF(OR($A426="",$B426=""),"",IFERROR(VLOOKUP($B426,'Settings'!$D$4:$E$103,2,FALSE),"Driver ID not found"))</f>
        <v/>
      </c>
      <c r="D426" s="26" t="n"/>
      <c r="E426" s="28" t="n"/>
      <c r="F426" s="54" t="n"/>
      <c r="G426" s="28" t="n"/>
      <c r="H426" s="28" t="n"/>
      <c r="I426" s="28" t="n"/>
      <c r="J426" s="28" t="n"/>
      <c r="K426" s="28" t="n"/>
      <c r="L426" s="28" t="n"/>
      <c r="M426" s="28" t="n"/>
      <c r="N426" s="28" t="n"/>
      <c r="O426" s="30" t="n"/>
      <c r="P426" s="55">
        <f>IF(OR($A426="",$B426=""),"",IFERROR($E426/$F426,0))</f>
        <v/>
      </c>
      <c r="Q426" s="56">
        <f>IF(OR($A426="",$B426=""),"",IFERROR($H426/$G426,0))</f>
        <v/>
      </c>
      <c r="R426" s="56">
        <f>IF(OR($A426="",$B426=""),"",IFERROR($J426/$I426,0))</f>
        <v/>
      </c>
      <c r="S426" s="55">
        <f>IF(OR($A426="",$B426=""),"",IFERROR(($K426+$L426)/$E426*1000,0))</f>
        <v/>
      </c>
      <c r="T426" s="55">
        <f>IF(OR($A426="",$B426=""),"",MAX(0,MIN(100,100-($S426*'Settings'!$B$13)-($M426*'Settings'!$B$14))))</f>
        <v/>
      </c>
      <c r="U426" s="55">
        <f>IF(OR($A426="",$B426=""),"",MAX(0,MIN(100,IFERROR($Q426/'Settings'!$B$10*100,0))))</f>
        <v/>
      </c>
      <c r="V426" s="55">
        <f>IF(OR($A426="",$B426=""),"",MAX(0,MIN(100,IFERROR($P426/'Settings'!$B$11*100,0))))</f>
        <v/>
      </c>
      <c r="W426" s="55">
        <f>IF(OR($A426="",$B426=""),"",MAX(0,MIN(100,IFERROR($R426/'Settings'!$B$12*100,0))))</f>
        <v/>
      </c>
      <c r="X426" s="55">
        <f>IF(OR($A426="",$B426=""),"",MAX(0,MIN(100,100-($N426*'Settings'!$B$15))))</f>
        <v/>
      </c>
      <c r="Y426" s="55">
        <f>IF(OR($A426="",$B426=""),"",($T426*'Settings'!$B$4)+($U426*'Settings'!$B$5)+($V426*'Settings'!$B$6)+($W426*'Settings'!$B$7)+($X426*'Settings'!$B$8))</f>
        <v/>
      </c>
      <c r="Z426" s="19">
        <f>IF($Y426="","",IF($Y426&gt;='Settings'!$B$17,"Excellent",IF($Y426&gt;='Settings'!$B$18,"Good",IF($Y426&gt;='Settings'!$B$19,"Needs Improvement","Poor"))))</f>
        <v/>
      </c>
      <c r="AA426" s="57">
        <f>IF($Z426="","",IF($Z426="Excellent",'Settings'!$B$21,IF($Z426="Good",'Settings'!$B$22,0)))</f>
        <v/>
      </c>
      <c r="AB426" s="34">
        <f>IF(COUNTA($A426:$B426,$D426:$O426,$AC426:$AD426)=0,"",IF(OR($A426="",$B426=""),"Missing period/driver",IF($C426="Driver ID not found","Invalid driver ID",IF(COUNTIFS($A$5:$A$1000,$A426,$B$5:$B$1000,$B426)&gt;1,"Duplicate driver/period",IF(OR($E426&lt;=0,$F426&lt;=0,$G426&lt;=0,$I426&lt;=0),"Check required activity",IF($H426&gt;$G426,"On-time stops exceed total",IF($J426&gt;$I426,"Completed inspections exceed required",IF(OR($H426&lt;0,$J426&lt;0,$K426&lt;0,$L426&lt;0,$M426&lt;0,$N426&lt;0),"Negative count",IF($AC426="","Select review status",IF(AND($AC426="Coaching Scheduled",$AD426=""),"Add follow-up date","OK"))))))))))</f>
        <v/>
      </c>
      <c r="AC426" s="30" t="n"/>
      <c r="AD426" s="58" t="n"/>
    </row>
    <row r="427">
      <c r="A427" s="53" t="n"/>
      <c r="B427" s="26" t="n"/>
      <c r="C427" s="27">
        <f>IF(OR($A427="",$B427=""),"",IFERROR(VLOOKUP($B427,'Settings'!$D$4:$E$103,2,FALSE),"Driver ID not found"))</f>
        <v/>
      </c>
      <c r="D427" s="26" t="n"/>
      <c r="E427" s="28" t="n"/>
      <c r="F427" s="54" t="n"/>
      <c r="G427" s="28" t="n"/>
      <c r="H427" s="28" t="n"/>
      <c r="I427" s="28" t="n"/>
      <c r="J427" s="28" t="n"/>
      <c r="K427" s="28" t="n"/>
      <c r="L427" s="28" t="n"/>
      <c r="M427" s="28" t="n"/>
      <c r="N427" s="28" t="n"/>
      <c r="O427" s="30" t="n"/>
      <c r="P427" s="55">
        <f>IF(OR($A427="",$B427=""),"",IFERROR($E427/$F427,0))</f>
        <v/>
      </c>
      <c r="Q427" s="56">
        <f>IF(OR($A427="",$B427=""),"",IFERROR($H427/$G427,0))</f>
        <v/>
      </c>
      <c r="R427" s="56">
        <f>IF(OR($A427="",$B427=""),"",IFERROR($J427/$I427,0))</f>
        <v/>
      </c>
      <c r="S427" s="55">
        <f>IF(OR($A427="",$B427=""),"",IFERROR(($K427+$L427)/$E427*1000,0))</f>
        <v/>
      </c>
      <c r="T427" s="55">
        <f>IF(OR($A427="",$B427=""),"",MAX(0,MIN(100,100-($S427*'Settings'!$B$13)-($M427*'Settings'!$B$14))))</f>
        <v/>
      </c>
      <c r="U427" s="55">
        <f>IF(OR($A427="",$B427=""),"",MAX(0,MIN(100,IFERROR($Q427/'Settings'!$B$10*100,0))))</f>
        <v/>
      </c>
      <c r="V427" s="55">
        <f>IF(OR($A427="",$B427=""),"",MAX(0,MIN(100,IFERROR($P427/'Settings'!$B$11*100,0))))</f>
        <v/>
      </c>
      <c r="W427" s="55">
        <f>IF(OR($A427="",$B427=""),"",MAX(0,MIN(100,IFERROR($R427/'Settings'!$B$12*100,0))))</f>
        <v/>
      </c>
      <c r="X427" s="55">
        <f>IF(OR($A427="",$B427=""),"",MAX(0,MIN(100,100-($N427*'Settings'!$B$15))))</f>
        <v/>
      </c>
      <c r="Y427" s="55">
        <f>IF(OR($A427="",$B427=""),"",($T427*'Settings'!$B$4)+($U427*'Settings'!$B$5)+($V427*'Settings'!$B$6)+($W427*'Settings'!$B$7)+($X427*'Settings'!$B$8))</f>
        <v/>
      </c>
      <c r="Z427" s="19">
        <f>IF($Y427="","",IF($Y427&gt;='Settings'!$B$17,"Excellent",IF($Y427&gt;='Settings'!$B$18,"Good",IF($Y427&gt;='Settings'!$B$19,"Needs Improvement","Poor"))))</f>
        <v/>
      </c>
      <c r="AA427" s="57">
        <f>IF($Z427="","",IF($Z427="Excellent",'Settings'!$B$21,IF($Z427="Good",'Settings'!$B$22,0)))</f>
        <v/>
      </c>
      <c r="AB427" s="34">
        <f>IF(COUNTA($A427:$B427,$D427:$O427,$AC427:$AD427)=0,"",IF(OR($A427="",$B427=""),"Missing period/driver",IF($C427="Driver ID not found","Invalid driver ID",IF(COUNTIFS($A$5:$A$1000,$A427,$B$5:$B$1000,$B427)&gt;1,"Duplicate driver/period",IF(OR($E427&lt;=0,$F427&lt;=0,$G427&lt;=0,$I427&lt;=0),"Check required activity",IF($H427&gt;$G427,"On-time stops exceed total",IF($J427&gt;$I427,"Completed inspections exceed required",IF(OR($H427&lt;0,$J427&lt;0,$K427&lt;0,$L427&lt;0,$M427&lt;0,$N427&lt;0),"Negative count",IF($AC427="","Select review status",IF(AND($AC427="Coaching Scheduled",$AD427=""),"Add follow-up date","OK"))))))))))</f>
        <v/>
      </c>
      <c r="AC427" s="30" t="n"/>
      <c r="AD427" s="58" t="n"/>
    </row>
    <row r="428">
      <c r="A428" s="53" t="n"/>
      <c r="B428" s="26" t="n"/>
      <c r="C428" s="27">
        <f>IF(OR($A428="",$B428=""),"",IFERROR(VLOOKUP($B428,'Settings'!$D$4:$E$103,2,FALSE),"Driver ID not found"))</f>
        <v/>
      </c>
      <c r="D428" s="26" t="n"/>
      <c r="E428" s="28" t="n"/>
      <c r="F428" s="54" t="n"/>
      <c r="G428" s="28" t="n"/>
      <c r="H428" s="28" t="n"/>
      <c r="I428" s="28" t="n"/>
      <c r="J428" s="28" t="n"/>
      <c r="K428" s="28" t="n"/>
      <c r="L428" s="28" t="n"/>
      <c r="M428" s="28" t="n"/>
      <c r="N428" s="28" t="n"/>
      <c r="O428" s="30" t="n"/>
      <c r="P428" s="55">
        <f>IF(OR($A428="",$B428=""),"",IFERROR($E428/$F428,0))</f>
        <v/>
      </c>
      <c r="Q428" s="56">
        <f>IF(OR($A428="",$B428=""),"",IFERROR($H428/$G428,0))</f>
        <v/>
      </c>
      <c r="R428" s="56">
        <f>IF(OR($A428="",$B428=""),"",IFERROR($J428/$I428,0))</f>
        <v/>
      </c>
      <c r="S428" s="55">
        <f>IF(OR($A428="",$B428=""),"",IFERROR(($K428+$L428)/$E428*1000,0))</f>
        <v/>
      </c>
      <c r="T428" s="55">
        <f>IF(OR($A428="",$B428=""),"",MAX(0,MIN(100,100-($S428*'Settings'!$B$13)-($M428*'Settings'!$B$14))))</f>
        <v/>
      </c>
      <c r="U428" s="55">
        <f>IF(OR($A428="",$B428=""),"",MAX(0,MIN(100,IFERROR($Q428/'Settings'!$B$10*100,0))))</f>
        <v/>
      </c>
      <c r="V428" s="55">
        <f>IF(OR($A428="",$B428=""),"",MAX(0,MIN(100,IFERROR($P428/'Settings'!$B$11*100,0))))</f>
        <v/>
      </c>
      <c r="W428" s="55">
        <f>IF(OR($A428="",$B428=""),"",MAX(0,MIN(100,IFERROR($R428/'Settings'!$B$12*100,0))))</f>
        <v/>
      </c>
      <c r="X428" s="55">
        <f>IF(OR($A428="",$B428=""),"",MAX(0,MIN(100,100-($N428*'Settings'!$B$15))))</f>
        <v/>
      </c>
      <c r="Y428" s="55">
        <f>IF(OR($A428="",$B428=""),"",($T428*'Settings'!$B$4)+($U428*'Settings'!$B$5)+($V428*'Settings'!$B$6)+($W428*'Settings'!$B$7)+($X428*'Settings'!$B$8))</f>
        <v/>
      </c>
      <c r="Z428" s="19">
        <f>IF($Y428="","",IF($Y428&gt;='Settings'!$B$17,"Excellent",IF($Y428&gt;='Settings'!$B$18,"Good",IF($Y428&gt;='Settings'!$B$19,"Needs Improvement","Poor"))))</f>
        <v/>
      </c>
      <c r="AA428" s="57">
        <f>IF($Z428="","",IF($Z428="Excellent",'Settings'!$B$21,IF($Z428="Good",'Settings'!$B$22,0)))</f>
        <v/>
      </c>
      <c r="AB428" s="34">
        <f>IF(COUNTA($A428:$B428,$D428:$O428,$AC428:$AD428)=0,"",IF(OR($A428="",$B428=""),"Missing period/driver",IF($C428="Driver ID not found","Invalid driver ID",IF(COUNTIFS($A$5:$A$1000,$A428,$B$5:$B$1000,$B428)&gt;1,"Duplicate driver/period",IF(OR($E428&lt;=0,$F428&lt;=0,$G428&lt;=0,$I428&lt;=0),"Check required activity",IF($H428&gt;$G428,"On-time stops exceed total",IF($J428&gt;$I428,"Completed inspections exceed required",IF(OR($H428&lt;0,$J428&lt;0,$K428&lt;0,$L428&lt;0,$M428&lt;0,$N428&lt;0),"Negative count",IF($AC428="","Select review status",IF(AND($AC428="Coaching Scheduled",$AD428=""),"Add follow-up date","OK"))))))))))</f>
        <v/>
      </c>
      <c r="AC428" s="30" t="n"/>
      <c r="AD428" s="58" t="n"/>
    </row>
    <row r="429">
      <c r="A429" s="53" t="n"/>
      <c r="B429" s="26" t="n"/>
      <c r="C429" s="27">
        <f>IF(OR($A429="",$B429=""),"",IFERROR(VLOOKUP($B429,'Settings'!$D$4:$E$103,2,FALSE),"Driver ID not found"))</f>
        <v/>
      </c>
      <c r="D429" s="26" t="n"/>
      <c r="E429" s="28" t="n"/>
      <c r="F429" s="54" t="n"/>
      <c r="G429" s="28" t="n"/>
      <c r="H429" s="28" t="n"/>
      <c r="I429" s="28" t="n"/>
      <c r="J429" s="28" t="n"/>
      <c r="K429" s="28" t="n"/>
      <c r="L429" s="28" t="n"/>
      <c r="M429" s="28" t="n"/>
      <c r="N429" s="28" t="n"/>
      <c r="O429" s="30" t="n"/>
      <c r="P429" s="55">
        <f>IF(OR($A429="",$B429=""),"",IFERROR($E429/$F429,0))</f>
        <v/>
      </c>
      <c r="Q429" s="56">
        <f>IF(OR($A429="",$B429=""),"",IFERROR($H429/$G429,0))</f>
        <v/>
      </c>
      <c r="R429" s="56">
        <f>IF(OR($A429="",$B429=""),"",IFERROR($J429/$I429,0))</f>
        <v/>
      </c>
      <c r="S429" s="55">
        <f>IF(OR($A429="",$B429=""),"",IFERROR(($K429+$L429)/$E429*1000,0))</f>
        <v/>
      </c>
      <c r="T429" s="55">
        <f>IF(OR($A429="",$B429=""),"",MAX(0,MIN(100,100-($S429*'Settings'!$B$13)-($M429*'Settings'!$B$14))))</f>
        <v/>
      </c>
      <c r="U429" s="55">
        <f>IF(OR($A429="",$B429=""),"",MAX(0,MIN(100,IFERROR($Q429/'Settings'!$B$10*100,0))))</f>
        <v/>
      </c>
      <c r="V429" s="55">
        <f>IF(OR($A429="",$B429=""),"",MAX(0,MIN(100,IFERROR($P429/'Settings'!$B$11*100,0))))</f>
        <v/>
      </c>
      <c r="W429" s="55">
        <f>IF(OR($A429="",$B429=""),"",MAX(0,MIN(100,IFERROR($R429/'Settings'!$B$12*100,0))))</f>
        <v/>
      </c>
      <c r="X429" s="55">
        <f>IF(OR($A429="",$B429=""),"",MAX(0,MIN(100,100-($N429*'Settings'!$B$15))))</f>
        <v/>
      </c>
      <c r="Y429" s="55">
        <f>IF(OR($A429="",$B429=""),"",($T429*'Settings'!$B$4)+($U429*'Settings'!$B$5)+($V429*'Settings'!$B$6)+($W429*'Settings'!$B$7)+($X429*'Settings'!$B$8))</f>
        <v/>
      </c>
      <c r="Z429" s="19">
        <f>IF($Y429="","",IF($Y429&gt;='Settings'!$B$17,"Excellent",IF($Y429&gt;='Settings'!$B$18,"Good",IF($Y429&gt;='Settings'!$B$19,"Needs Improvement","Poor"))))</f>
        <v/>
      </c>
      <c r="AA429" s="57">
        <f>IF($Z429="","",IF($Z429="Excellent",'Settings'!$B$21,IF($Z429="Good",'Settings'!$B$22,0)))</f>
        <v/>
      </c>
      <c r="AB429" s="34">
        <f>IF(COUNTA($A429:$B429,$D429:$O429,$AC429:$AD429)=0,"",IF(OR($A429="",$B429=""),"Missing period/driver",IF($C429="Driver ID not found","Invalid driver ID",IF(COUNTIFS($A$5:$A$1000,$A429,$B$5:$B$1000,$B429)&gt;1,"Duplicate driver/period",IF(OR($E429&lt;=0,$F429&lt;=0,$G429&lt;=0,$I429&lt;=0),"Check required activity",IF($H429&gt;$G429,"On-time stops exceed total",IF($J429&gt;$I429,"Completed inspections exceed required",IF(OR($H429&lt;0,$J429&lt;0,$K429&lt;0,$L429&lt;0,$M429&lt;0,$N429&lt;0),"Negative count",IF($AC429="","Select review status",IF(AND($AC429="Coaching Scheduled",$AD429=""),"Add follow-up date","OK"))))))))))</f>
        <v/>
      </c>
      <c r="AC429" s="30" t="n"/>
      <c r="AD429" s="58" t="n"/>
    </row>
    <row r="430">
      <c r="A430" s="53" t="n"/>
      <c r="B430" s="26" t="n"/>
      <c r="C430" s="27">
        <f>IF(OR($A430="",$B430=""),"",IFERROR(VLOOKUP($B430,'Settings'!$D$4:$E$103,2,FALSE),"Driver ID not found"))</f>
        <v/>
      </c>
      <c r="D430" s="26" t="n"/>
      <c r="E430" s="28" t="n"/>
      <c r="F430" s="54" t="n"/>
      <c r="G430" s="28" t="n"/>
      <c r="H430" s="28" t="n"/>
      <c r="I430" s="28" t="n"/>
      <c r="J430" s="28" t="n"/>
      <c r="K430" s="28" t="n"/>
      <c r="L430" s="28" t="n"/>
      <c r="M430" s="28" t="n"/>
      <c r="N430" s="28" t="n"/>
      <c r="O430" s="30" t="n"/>
      <c r="P430" s="55">
        <f>IF(OR($A430="",$B430=""),"",IFERROR($E430/$F430,0))</f>
        <v/>
      </c>
      <c r="Q430" s="56">
        <f>IF(OR($A430="",$B430=""),"",IFERROR($H430/$G430,0))</f>
        <v/>
      </c>
      <c r="R430" s="56">
        <f>IF(OR($A430="",$B430=""),"",IFERROR($J430/$I430,0))</f>
        <v/>
      </c>
      <c r="S430" s="55">
        <f>IF(OR($A430="",$B430=""),"",IFERROR(($K430+$L430)/$E430*1000,0))</f>
        <v/>
      </c>
      <c r="T430" s="55">
        <f>IF(OR($A430="",$B430=""),"",MAX(0,MIN(100,100-($S430*'Settings'!$B$13)-($M430*'Settings'!$B$14))))</f>
        <v/>
      </c>
      <c r="U430" s="55">
        <f>IF(OR($A430="",$B430=""),"",MAX(0,MIN(100,IFERROR($Q430/'Settings'!$B$10*100,0))))</f>
        <v/>
      </c>
      <c r="V430" s="55">
        <f>IF(OR($A430="",$B430=""),"",MAX(0,MIN(100,IFERROR($P430/'Settings'!$B$11*100,0))))</f>
        <v/>
      </c>
      <c r="W430" s="55">
        <f>IF(OR($A430="",$B430=""),"",MAX(0,MIN(100,IFERROR($R430/'Settings'!$B$12*100,0))))</f>
        <v/>
      </c>
      <c r="X430" s="55">
        <f>IF(OR($A430="",$B430=""),"",MAX(0,MIN(100,100-($N430*'Settings'!$B$15))))</f>
        <v/>
      </c>
      <c r="Y430" s="55">
        <f>IF(OR($A430="",$B430=""),"",($T430*'Settings'!$B$4)+($U430*'Settings'!$B$5)+($V430*'Settings'!$B$6)+($W430*'Settings'!$B$7)+($X430*'Settings'!$B$8))</f>
        <v/>
      </c>
      <c r="Z430" s="19">
        <f>IF($Y430="","",IF($Y430&gt;='Settings'!$B$17,"Excellent",IF($Y430&gt;='Settings'!$B$18,"Good",IF($Y430&gt;='Settings'!$B$19,"Needs Improvement","Poor"))))</f>
        <v/>
      </c>
      <c r="AA430" s="57">
        <f>IF($Z430="","",IF($Z430="Excellent",'Settings'!$B$21,IF($Z430="Good",'Settings'!$B$22,0)))</f>
        <v/>
      </c>
      <c r="AB430" s="34">
        <f>IF(COUNTA($A430:$B430,$D430:$O430,$AC430:$AD430)=0,"",IF(OR($A430="",$B430=""),"Missing period/driver",IF($C430="Driver ID not found","Invalid driver ID",IF(COUNTIFS($A$5:$A$1000,$A430,$B$5:$B$1000,$B430)&gt;1,"Duplicate driver/period",IF(OR($E430&lt;=0,$F430&lt;=0,$G430&lt;=0,$I430&lt;=0),"Check required activity",IF($H430&gt;$G430,"On-time stops exceed total",IF($J430&gt;$I430,"Completed inspections exceed required",IF(OR($H430&lt;0,$J430&lt;0,$K430&lt;0,$L430&lt;0,$M430&lt;0,$N430&lt;0),"Negative count",IF($AC430="","Select review status",IF(AND($AC430="Coaching Scheduled",$AD430=""),"Add follow-up date","OK"))))))))))</f>
        <v/>
      </c>
      <c r="AC430" s="30" t="n"/>
      <c r="AD430" s="58" t="n"/>
    </row>
    <row r="431">
      <c r="A431" s="53" t="n"/>
      <c r="B431" s="26" t="n"/>
      <c r="C431" s="27">
        <f>IF(OR($A431="",$B431=""),"",IFERROR(VLOOKUP($B431,'Settings'!$D$4:$E$103,2,FALSE),"Driver ID not found"))</f>
        <v/>
      </c>
      <c r="D431" s="26" t="n"/>
      <c r="E431" s="28" t="n"/>
      <c r="F431" s="54" t="n"/>
      <c r="G431" s="28" t="n"/>
      <c r="H431" s="28" t="n"/>
      <c r="I431" s="28" t="n"/>
      <c r="J431" s="28" t="n"/>
      <c r="K431" s="28" t="n"/>
      <c r="L431" s="28" t="n"/>
      <c r="M431" s="28" t="n"/>
      <c r="N431" s="28" t="n"/>
      <c r="O431" s="30" t="n"/>
      <c r="P431" s="55">
        <f>IF(OR($A431="",$B431=""),"",IFERROR($E431/$F431,0))</f>
        <v/>
      </c>
      <c r="Q431" s="56">
        <f>IF(OR($A431="",$B431=""),"",IFERROR($H431/$G431,0))</f>
        <v/>
      </c>
      <c r="R431" s="56">
        <f>IF(OR($A431="",$B431=""),"",IFERROR($J431/$I431,0))</f>
        <v/>
      </c>
      <c r="S431" s="55">
        <f>IF(OR($A431="",$B431=""),"",IFERROR(($K431+$L431)/$E431*1000,0))</f>
        <v/>
      </c>
      <c r="T431" s="55">
        <f>IF(OR($A431="",$B431=""),"",MAX(0,MIN(100,100-($S431*'Settings'!$B$13)-($M431*'Settings'!$B$14))))</f>
        <v/>
      </c>
      <c r="U431" s="55">
        <f>IF(OR($A431="",$B431=""),"",MAX(0,MIN(100,IFERROR($Q431/'Settings'!$B$10*100,0))))</f>
        <v/>
      </c>
      <c r="V431" s="55">
        <f>IF(OR($A431="",$B431=""),"",MAX(0,MIN(100,IFERROR($P431/'Settings'!$B$11*100,0))))</f>
        <v/>
      </c>
      <c r="W431" s="55">
        <f>IF(OR($A431="",$B431=""),"",MAX(0,MIN(100,IFERROR($R431/'Settings'!$B$12*100,0))))</f>
        <v/>
      </c>
      <c r="X431" s="55">
        <f>IF(OR($A431="",$B431=""),"",MAX(0,MIN(100,100-($N431*'Settings'!$B$15))))</f>
        <v/>
      </c>
      <c r="Y431" s="55">
        <f>IF(OR($A431="",$B431=""),"",($T431*'Settings'!$B$4)+($U431*'Settings'!$B$5)+($V431*'Settings'!$B$6)+($W431*'Settings'!$B$7)+($X431*'Settings'!$B$8))</f>
        <v/>
      </c>
      <c r="Z431" s="19">
        <f>IF($Y431="","",IF($Y431&gt;='Settings'!$B$17,"Excellent",IF($Y431&gt;='Settings'!$B$18,"Good",IF($Y431&gt;='Settings'!$B$19,"Needs Improvement","Poor"))))</f>
        <v/>
      </c>
      <c r="AA431" s="57">
        <f>IF($Z431="","",IF($Z431="Excellent",'Settings'!$B$21,IF($Z431="Good",'Settings'!$B$22,0)))</f>
        <v/>
      </c>
      <c r="AB431" s="34">
        <f>IF(COUNTA($A431:$B431,$D431:$O431,$AC431:$AD431)=0,"",IF(OR($A431="",$B431=""),"Missing period/driver",IF($C431="Driver ID not found","Invalid driver ID",IF(COUNTIFS($A$5:$A$1000,$A431,$B$5:$B$1000,$B431)&gt;1,"Duplicate driver/period",IF(OR($E431&lt;=0,$F431&lt;=0,$G431&lt;=0,$I431&lt;=0),"Check required activity",IF($H431&gt;$G431,"On-time stops exceed total",IF($J431&gt;$I431,"Completed inspections exceed required",IF(OR($H431&lt;0,$J431&lt;0,$K431&lt;0,$L431&lt;0,$M431&lt;0,$N431&lt;0),"Negative count",IF($AC431="","Select review status",IF(AND($AC431="Coaching Scheduled",$AD431=""),"Add follow-up date","OK"))))))))))</f>
        <v/>
      </c>
      <c r="AC431" s="30" t="n"/>
      <c r="AD431" s="58" t="n"/>
    </row>
    <row r="432">
      <c r="A432" s="53" t="n"/>
      <c r="B432" s="26" t="n"/>
      <c r="C432" s="27">
        <f>IF(OR($A432="",$B432=""),"",IFERROR(VLOOKUP($B432,'Settings'!$D$4:$E$103,2,FALSE),"Driver ID not found"))</f>
        <v/>
      </c>
      <c r="D432" s="26" t="n"/>
      <c r="E432" s="28" t="n"/>
      <c r="F432" s="54" t="n"/>
      <c r="G432" s="28" t="n"/>
      <c r="H432" s="28" t="n"/>
      <c r="I432" s="28" t="n"/>
      <c r="J432" s="28" t="n"/>
      <c r="K432" s="28" t="n"/>
      <c r="L432" s="28" t="n"/>
      <c r="M432" s="28" t="n"/>
      <c r="N432" s="28" t="n"/>
      <c r="O432" s="30" t="n"/>
      <c r="P432" s="55">
        <f>IF(OR($A432="",$B432=""),"",IFERROR($E432/$F432,0))</f>
        <v/>
      </c>
      <c r="Q432" s="56">
        <f>IF(OR($A432="",$B432=""),"",IFERROR($H432/$G432,0))</f>
        <v/>
      </c>
      <c r="R432" s="56">
        <f>IF(OR($A432="",$B432=""),"",IFERROR($J432/$I432,0))</f>
        <v/>
      </c>
      <c r="S432" s="55">
        <f>IF(OR($A432="",$B432=""),"",IFERROR(($K432+$L432)/$E432*1000,0))</f>
        <v/>
      </c>
      <c r="T432" s="55">
        <f>IF(OR($A432="",$B432=""),"",MAX(0,MIN(100,100-($S432*'Settings'!$B$13)-($M432*'Settings'!$B$14))))</f>
        <v/>
      </c>
      <c r="U432" s="55">
        <f>IF(OR($A432="",$B432=""),"",MAX(0,MIN(100,IFERROR($Q432/'Settings'!$B$10*100,0))))</f>
        <v/>
      </c>
      <c r="V432" s="55">
        <f>IF(OR($A432="",$B432=""),"",MAX(0,MIN(100,IFERROR($P432/'Settings'!$B$11*100,0))))</f>
        <v/>
      </c>
      <c r="W432" s="55">
        <f>IF(OR($A432="",$B432=""),"",MAX(0,MIN(100,IFERROR($R432/'Settings'!$B$12*100,0))))</f>
        <v/>
      </c>
      <c r="X432" s="55">
        <f>IF(OR($A432="",$B432=""),"",MAX(0,MIN(100,100-($N432*'Settings'!$B$15))))</f>
        <v/>
      </c>
      <c r="Y432" s="55">
        <f>IF(OR($A432="",$B432=""),"",($T432*'Settings'!$B$4)+($U432*'Settings'!$B$5)+($V432*'Settings'!$B$6)+($W432*'Settings'!$B$7)+($X432*'Settings'!$B$8))</f>
        <v/>
      </c>
      <c r="Z432" s="19">
        <f>IF($Y432="","",IF($Y432&gt;='Settings'!$B$17,"Excellent",IF($Y432&gt;='Settings'!$B$18,"Good",IF($Y432&gt;='Settings'!$B$19,"Needs Improvement","Poor"))))</f>
        <v/>
      </c>
      <c r="AA432" s="57">
        <f>IF($Z432="","",IF($Z432="Excellent",'Settings'!$B$21,IF($Z432="Good",'Settings'!$B$22,0)))</f>
        <v/>
      </c>
      <c r="AB432" s="34">
        <f>IF(COUNTA($A432:$B432,$D432:$O432,$AC432:$AD432)=0,"",IF(OR($A432="",$B432=""),"Missing period/driver",IF($C432="Driver ID not found","Invalid driver ID",IF(COUNTIFS($A$5:$A$1000,$A432,$B$5:$B$1000,$B432)&gt;1,"Duplicate driver/period",IF(OR($E432&lt;=0,$F432&lt;=0,$G432&lt;=0,$I432&lt;=0),"Check required activity",IF($H432&gt;$G432,"On-time stops exceed total",IF($J432&gt;$I432,"Completed inspections exceed required",IF(OR($H432&lt;0,$J432&lt;0,$K432&lt;0,$L432&lt;0,$M432&lt;0,$N432&lt;0),"Negative count",IF($AC432="","Select review status",IF(AND($AC432="Coaching Scheduled",$AD432=""),"Add follow-up date","OK"))))))))))</f>
        <v/>
      </c>
      <c r="AC432" s="30" t="n"/>
      <c r="AD432" s="58" t="n"/>
    </row>
    <row r="433">
      <c r="A433" s="53" t="n"/>
      <c r="B433" s="26" t="n"/>
      <c r="C433" s="27">
        <f>IF(OR($A433="",$B433=""),"",IFERROR(VLOOKUP($B433,'Settings'!$D$4:$E$103,2,FALSE),"Driver ID not found"))</f>
        <v/>
      </c>
      <c r="D433" s="26" t="n"/>
      <c r="E433" s="28" t="n"/>
      <c r="F433" s="54" t="n"/>
      <c r="G433" s="28" t="n"/>
      <c r="H433" s="28" t="n"/>
      <c r="I433" s="28" t="n"/>
      <c r="J433" s="28" t="n"/>
      <c r="K433" s="28" t="n"/>
      <c r="L433" s="28" t="n"/>
      <c r="M433" s="28" t="n"/>
      <c r="N433" s="28" t="n"/>
      <c r="O433" s="30" t="n"/>
      <c r="P433" s="55">
        <f>IF(OR($A433="",$B433=""),"",IFERROR($E433/$F433,0))</f>
        <v/>
      </c>
      <c r="Q433" s="56">
        <f>IF(OR($A433="",$B433=""),"",IFERROR($H433/$G433,0))</f>
        <v/>
      </c>
      <c r="R433" s="56">
        <f>IF(OR($A433="",$B433=""),"",IFERROR($J433/$I433,0))</f>
        <v/>
      </c>
      <c r="S433" s="55">
        <f>IF(OR($A433="",$B433=""),"",IFERROR(($K433+$L433)/$E433*1000,0))</f>
        <v/>
      </c>
      <c r="T433" s="55">
        <f>IF(OR($A433="",$B433=""),"",MAX(0,MIN(100,100-($S433*'Settings'!$B$13)-($M433*'Settings'!$B$14))))</f>
        <v/>
      </c>
      <c r="U433" s="55">
        <f>IF(OR($A433="",$B433=""),"",MAX(0,MIN(100,IFERROR($Q433/'Settings'!$B$10*100,0))))</f>
        <v/>
      </c>
      <c r="V433" s="55">
        <f>IF(OR($A433="",$B433=""),"",MAX(0,MIN(100,IFERROR($P433/'Settings'!$B$11*100,0))))</f>
        <v/>
      </c>
      <c r="W433" s="55">
        <f>IF(OR($A433="",$B433=""),"",MAX(0,MIN(100,IFERROR($R433/'Settings'!$B$12*100,0))))</f>
        <v/>
      </c>
      <c r="X433" s="55">
        <f>IF(OR($A433="",$B433=""),"",MAX(0,MIN(100,100-($N433*'Settings'!$B$15))))</f>
        <v/>
      </c>
      <c r="Y433" s="55">
        <f>IF(OR($A433="",$B433=""),"",($T433*'Settings'!$B$4)+($U433*'Settings'!$B$5)+($V433*'Settings'!$B$6)+($W433*'Settings'!$B$7)+($X433*'Settings'!$B$8))</f>
        <v/>
      </c>
      <c r="Z433" s="19">
        <f>IF($Y433="","",IF($Y433&gt;='Settings'!$B$17,"Excellent",IF($Y433&gt;='Settings'!$B$18,"Good",IF($Y433&gt;='Settings'!$B$19,"Needs Improvement","Poor"))))</f>
        <v/>
      </c>
      <c r="AA433" s="57">
        <f>IF($Z433="","",IF($Z433="Excellent",'Settings'!$B$21,IF($Z433="Good",'Settings'!$B$22,0)))</f>
        <v/>
      </c>
      <c r="AB433" s="34">
        <f>IF(COUNTA($A433:$B433,$D433:$O433,$AC433:$AD433)=0,"",IF(OR($A433="",$B433=""),"Missing period/driver",IF($C433="Driver ID not found","Invalid driver ID",IF(COUNTIFS($A$5:$A$1000,$A433,$B$5:$B$1000,$B433)&gt;1,"Duplicate driver/period",IF(OR($E433&lt;=0,$F433&lt;=0,$G433&lt;=0,$I433&lt;=0),"Check required activity",IF($H433&gt;$G433,"On-time stops exceed total",IF($J433&gt;$I433,"Completed inspections exceed required",IF(OR($H433&lt;0,$J433&lt;0,$K433&lt;0,$L433&lt;0,$M433&lt;0,$N433&lt;0),"Negative count",IF($AC433="","Select review status",IF(AND($AC433="Coaching Scheduled",$AD433=""),"Add follow-up date","OK"))))))))))</f>
        <v/>
      </c>
      <c r="AC433" s="30" t="n"/>
      <c r="AD433" s="58" t="n"/>
    </row>
    <row r="434">
      <c r="A434" s="53" t="n"/>
      <c r="B434" s="26" t="n"/>
      <c r="C434" s="27">
        <f>IF(OR($A434="",$B434=""),"",IFERROR(VLOOKUP($B434,'Settings'!$D$4:$E$103,2,FALSE),"Driver ID not found"))</f>
        <v/>
      </c>
      <c r="D434" s="26" t="n"/>
      <c r="E434" s="28" t="n"/>
      <c r="F434" s="54" t="n"/>
      <c r="G434" s="28" t="n"/>
      <c r="H434" s="28" t="n"/>
      <c r="I434" s="28" t="n"/>
      <c r="J434" s="28" t="n"/>
      <c r="K434" s="28" t="n"/>
      <c r="L434" s="28" t="n"/>
      <c r="M434" s="28" t="n"/>
      <c r="N434" s="28" t="n"/>
      <c r="O434" s="30" t="n"/>
      <c r="P434" s="55">
        <f>IF(OR($A434="",$B434=""),"",IFERROR($E434/$F434,0))</f>
        <v/>
      </c>
      <c r="Q434" s="56">
        <f>IF(OR($A434="",$B434=""),"",IFERROR($H434/$G434,0))</f>
        <v/>
      </c>
      <c r="R434" s="56">
        <f>IF(OR($A434="",$B434=""),"",IFERROR($J434/$I434,0))</f>
        <v/>
      </c>
      <c r="S434" s="55">
        <f>IF(OR($A434="",$B434=""),"",IFERROR(($K434+$L434)/$E434*1000,0))</f>
        <v/>
      </c>
      <c r="T434" s="55">
        <f>IF(OR($A434="",$B434=""),"",MAX(0,MIN(100,100-($S434*'Settings'!$B$13)-($M434*'Settings'!$B$14))))</f>
        <v/>
      </c>
      <c r="U434" s="55">
        <f>IF(OR($A434="",$B434=""),"",MAX(0,MIN(100,IFERROR($Q434/'Settings'!$B$10*100,0))))</f>
        <v/>
      </c>
      <c r="V434" s="55">
        <f>IF(OR($A434="",$B434=""),"",MAX(0,MIN(100,IFERROR($P434/'Settings'!$B$11*100,0))))</f>
        <v/>
      </c>
      <c r="W434" s="55">
        <f>IF(OR($A434="",$B434=""),"",MAX(0,MIN(100,IFERROR($R434/'Settings'!$B$12*100,0))))</f>
        <v/>
      </c>
      <c r="X434" s="55">
        <f>IF(OR($A434="",$B434=""),"",MAX(0,MIN(100,100-($N434*'Settings'!$B$15))))</f>
        <v/>
      </c>
      <c r="Y434" s="55">
        <f>IF(OR($A434="",$B434=""),"",($T434*'Settings'!$B$4)+($U434*'Settings'!$B$5)+($V434*'Settings'!$B$6)+($W434*'Settings'!$B$7)+($X434*'Settings'!$B$8))</f>
        <v/>
      </c>
      <c r="Z434" s="19">
        <f>IF($Y434="","",IF($Y434&gt;='Settings'!$B$17,"Excellent",IF($Y434&gt;='Settings'!$B$18,"Good",IF($Y434&gt;='Settings'!$B$19,"Needs Improvement","Poor"))))</f>
        <v/>
      </c>
      <c r="AA434" s="57">
        <f>IF($Z434="","",IF($Z434="Excellent",'Settings'!$B$21,IF($Z434="Good",'Settings'!$B$22,0)))</f>
        <v/>
      </c>
      <c r="AB434" s="34">
        <f>IF(COUNTA($A434:$B434,$D434:$O434,$AC434:$AD434)=0,"",IF(OR($A434="",$B434=""),"Missing period/driver",IF($C434="Driver ID not found","Invalid driver ID",IF(COUNTIFS($A$5:$A$1000,$A434,$B$5:$B$1000,$B434)&gt;1,"Duplicate driver/period",IF(OR($E434&lt;=0,$F434&lt;=0,$G434&lt;=0,$I434&lt;=0),"Check required activity",IF($H434&gt;$G434,"On-time stops exceed total",IF($J434&gt;$I434,"Completed inspections exceed required",IF(OR($H434&lt;0,$J434&lt;0,$K434&lt;0,$L434&lt;0,$M434&lt;0,$N434&lt;0),"Negative count",IF($AC434="","Select review status",IF(AND($AC434="Coaching Scheduled",$AD434=""),"Add follow-up date","OK"))))))))))</f>
        <v/>
      </c>
      <c r="AC434" s="30" t="n"/>
      <c r="AD434" s="58" t="n"/>
    </row>
    <row r="435">
      <c r="A435" s="53" t="n"/>
      <c r="B435" s="26" t="n"/>
      <c r="C435" s="27">
        <f>IF(OR($A435="",$B435=""),"",IFERROR(VLOOKUP($B435,'Settings'!$D$4:$E$103,2,FALSE),"Driver ID not found"))</f>
        <v/>
      </c>
      <c r="D435" s="26" t="n"/>
      <c r="E435" s="28" t="n"/>
      <c r="F435" s="54" t="n"/>
      <c r="G435" s="28" t="n"/>
      <c r="H435" s="28" t="n"/>
      <c r="I435" s="28" t="n"/>
      <c r="J435" s="28" t="n"/>
      <c r="K435" s="28" t="n"/>
      <c r="L435" s="28" t="n"/>
      <c r="M435" s="28" t="n"/>
      <c r="N435" s="28" t="n"/>
      <c r="O435" s="30" t="n"/>
      <c r="P435" s="55">
        <f>IF(OR($A435="",$B435=""),"",IFERROR($E435/$F435,0))</f>
        <v/>
      </c>
      <c r="Q435" s="56">
        <f>IF(OR($A435="",$B435=""),"",IFERROR($H435/$G435,0))</f>
        <v/>
      </c>
      <c r="R435" s="56">
        <f>IF(OR($A435="",$B435=""),"",IFERROR($J435/$I435,0))</f>
        <v/>
      </c>
      <c r="S435" s="55">
        <f>IF(OR($A435="",$B435=""),"",IFERROR(($K435+$L435)/$E435*1000,0))</f>
        <v/>
      </c>
      <c r="T435" s="55">
        <f>IF(OR($A435="",$B435=""),"",MAX(0,MIN(100,100-($S435*'Settings'!$B$13)-($M435*'Settings'!$B$14))))</f>
        <v/>
      </c>
      <c r="U435" s="55">
        <f>IF(OR($A435="",$B435=""),"",MAX(0,MIN(100,IFERROR($Q435/'Settings'!$B$10*100,0))))</f>
        <v/>
      </c>
      <c r="V435" s="55">
        <f>IF(OR($A435="",$B435=""),"",MAX(0,MIN(100,IFERROR($P435/'Settings'!$B$11*100,0))))</f>
        <v/>
      </c>
      <c r="W435" s="55">
        <f>IF(OR($A435="",$B435=""),"",MAX(0,MIN(100,IFERROR($R435/'Settings'!$B$12*100,0))))</f>
        <v/>
      </c>
      <c r="X435" s="55">
        <f>IF(OR($A435="",$B435=""),"",MAX(0,MIN(100,100-($N435*'Settings'!$B$15))))</f>
        <v/>
      </c>
      <c r="Y435" s="55">
        <f>IF(OR($A435="",$B435=""),"",($T435*'Settings'!$B$4)+($U435*'Settings'!$B$5)+($V435*'Settings'!$B$6)+($W435*'Settings'!$B$7)+($X435*'Settings'!$B$8))</f>
        <v/>
      </c>
      <c r="Z435" s="19">
        <f>IF($Y435="","",IF($Y435&gt;='Settings'!$B$17,"Excellent",IF($Y435&gt;='Settings'!$B$18,"Good",IF($Y435&gt;='Settings'!$B$19,"Needs Improvement","Poor"))))</f>
        <v/>
      </c>
      <c r="AA435" s="57">
        <f>IF($Z435="","",IF($Z435="Excellent",'Settings'!$B$21,IF($Z435="Good",'Settings'!$B$22,0)))</f>
        <v/>
      </c>
      <c r="AB435" s="34">
        <f>IF(COUNTA($A435:$B435,$D435:$O435,$AC435:$AD435)=0,"",IF(OR($A435="",$B435=""),"Missing period/driver",IF($C435="Driver ID not found","Invalid driver ID",IF(COUNTIFS($A$5:$A$1000,$A435,$B$5:$B$1000,$B435)&gt;1,"Duplicate driver/period",IF(OR($E435&lt;=0,$F435&lt;=0,$G435&lt;=0,$I435&lt;=0),"Check required activity",IF($H435&gt;$G435,"On-time stops exceed total",IF($J435&gt;$I435,"Completed inspections exceed required",IF(OR($H435&lt;0,$J435&lt;0,$K435&lt;0,$L435&lt;0,$M435&lt;0,$N435&lt;0),"Negative count",IF($AC435="","Select review status",IF(AND($AC435="Coaching Scheduled",$AD435=""),"Add follow-up date","OK"))))))))))</f>
        <v/>
      </c>
      <c r="AC435" s="30" t="n"/>
      <c r="AD435" s="58" t="n"/>
    </row>
    <row r="436">
      <c r="A436" s="53" t="n"/>
      <c r="B436" s="26" t="n"/>
      <c r="C436" s="27">
        <f>IF(OR($A436="",$B436=""),"",IFERROR(VLOOKUP($B436,'Settings'!$D$4:$E$103,2,FALSE),"Driver ID not found"))</f>
        <v/>
      </c>
      <c r="D436" s="26" t="n"/>
      <c r="E436" s="28" t="n"/>
      <c r="F436" s="54" t="n"/>
      <c r="G436" s="28" t="n"/>
      <c r="H436" s="28" t="n"/>
      <c r="I436" s="28" t="n"/>
      <c r="J436" s="28" t="n"/>
      <c r="K436" s="28" t="n"/>
      <c r="L436" s="28" t="n"/>
      <c r="M436" s="28" t="n"/>
      <c r="N436" s="28" t="n"/>
      <c r="O436" s="30" t="n"/>
      <c r="P436" s="55">
        <f>IF(OR($A436="",$B436=""),"",IFERROR($E436/$F436,0))</f>
        <v/>
      </c>
      <c r="Q436" s="56">
        <f>IF(OR($A436="",$B436=""),"",IFERROR($H436/$G436,0))</f>
        <v/>
      </c>
      <c r="R436" s="56">
        <f>IF(OR($A436="",$B436=""),"",IFERROR($J436/$I436,0))</f>
        <v/>
      </c>
      <c r="S436" s="55">
        <f>IF(OR($A436="",$B436=""),"",IFERROR(($K436+$L436)/$E436*1000,0))</f>
        <v/>
      </c>
      <c r="T436" s="55">
        <f>IF(OR($A436="",$B436=""),"",MAX(0,MIN(100,100-($S436*'Settings'!$B$13)-($M436*'Settings'!$B$14))))</f>
        <v/>
      </c>
      <c r="U436" s="55">
        <f>IF(OR($A436="",$B436=""),"",MAX(0,MIN(100,IFERROR($Q436/'Settings'!$B$10*100,0))))</f>
        <v/>
      </c>
      <c r="V436" s="55">
        <f>IF(OR($A436="",$B436=""),"",MAX(0,MIN(100,IFERROR($P436/'Settings'!$B$11*100,0))))</f>
        <v/>
      </c>
      <c r="W436" s="55">
        <f>IF(OR($A436="",$B436=""),"",MAX(0,MIN(100,IFERROR($R436/'Settings'!$B$12*100,0))))</f>
        <v/>
      </c>
      <c r="X436" s="55">
        <f>IF(OR($A436="",$B436=""),"",MAX(0,MIN(100,100-($N436*'Settings'!$B$15))))</f>
        <v/>
      </c>
      <c r="Y436" s="55">
        <f>IF(OR($A436="",$B436=""),"",($T436*'Settings'!$B$4)+($U436*'Settings'!$B$5)+($V436*'Settings'!$B$6)+($W436*'Settings'!$B$7)+($X436*'Settings'!$B$8))</f>
        <v/>
      </c>
      <c r="Z436" s="19">
        <f>IF($Y436="","",IF($Y436&gt;='Settings'!$B$17,"Excellent",IF($Y436&gt;='Settings'!$B$18,"Good",IF($Y436&gt;='Settings'!$B$19,"Needs Improvement","Poor"))))</f>
        <v/>
      </c>
      <c r="AA436" s="57">
        <f>IF($Z436="","",IF($Z436="Excellent",'Settings'!$B$21,IF($Z436="Good",'Settings'!$B$22,0)))</f>
        <v/>
      </c>
      <c r="AB436" s="34">
        <f>IF(COUNTA($A436:$B436,$D436:$O436,$AC436:$AD436)=0,"",IF(OR($A436="",$B436=""),"Missing period/driver",IF($C436="Driver ID not found","Invalid driver ID",IF(COUNTIFS($A$5:$A$1000,$A436,$B$5:$B$1000,$B436)&gt;1,"Duplicate driver/period",IF(OR($E436&lt;=0,$F436&lt;=0,$G436&lt;=0,$I436&lt;=0),"Check required activity",IF($H436&gt;$G436,"On-time stops exceed total",IF($J436&gt;$I436,"Completed inspections exceed required",IF(OR($H436&lt;0,$J436&lt;0,$K436&lt;0,$L436&lt;0,$M436&lt;0,$N436&lt;0),"Negative count",IF($AC436="","Select review status",IF(AND($AC436="Coaching Scheduled",$AD436=""),"Add follow-up date","OK"))))))))))</f>
        <v/>
      </c>
      <c r="AC436" s="30" t="n"/>
      <c r="AD436" s="58" t="n"/>
    </row>
    <row r="437">
      <c r="A437" s="53" t="n"/>
      <c r="B437" s="26" t="n"/>
      <c r="C437" s="27">
        <f>IF(OR($A437="",$B437=""),"",IFERROR(VLOOKUP($B437,'Settings'!$D$4:$E$103,2,FALSE),"Driver ID not found"))</f>
        <v/>
      </c>
      <c r="D437" s="26" t="n"/>
      <c r="E437" s="28" t="n"/>
      <c r="F437" s="54" t="n"/>
      <c r="G437" s="28" t="n"/>
      <c r="H437" s="28" t="n"/>
      <c r="I437" s="28" t="n"/>
      <c r="J437" s="28" t="n"/>
      <c r="K437" s="28" t="n"/>
      <c r="L437" s="28" t="n"/>
      <c r="M437" s="28" t="n"/>
      <c r="N437" s="28" t="n"/>
      <c r="O437" s="30" t="n"/>
      <c r="P437" s="55">
        <f>IF(OR($A437="",$B437=""),"",IFERROR($E437/$F437,0))</f>
        <v/>
      </c>
      <c r="Q437" s="56">
        <f>IF(OR($A437="",$B437=""),"",IFERROR($H437/$G437,0))</f>
        <v/>
      </c>
      <c r="R437" s="56">
        <f>IF(OR($A437="",$B437=""),"",IFERROR($J437/$I437,0))</f>
        <v/>
      </c>
      <c r="S437" s="55">
        <f>IF(OR($A437="",$B437=""),"",IFERROR(($K437+$L437)/$E437*1000,0))</f>
        <v/>
      </c>
      <c r="T437" s="55">
        <f>IF(OR($A437="",$B437=""),"",MAX(0,MIN(100,100-($S437*'Settings'!$B$13)-($M437*'Settings'!$B$14))))</f>
        <v/>
      </c>
      <c r="U437" s="55">
        <f>IF(OR($A437="",$B437=""),"",MAX(0,MIN(100,IFERROR($Q437/'Settings'!$B$10*100,0))))</f>
        <v/>
      </c>
      <c r="V437" s="55">
        <f>IF(OR($A437="",$B437=""),"",MAX(0,MIN(100,IFERROR($P437/'Settings'!$B$11*100,0))))</f>
        <v/>
      </c>
      <c r="W437" s="55">
        <f>IF(OR($A437="",$B437=""),"",MAX(0,MIN(100,IFERROR($R437/'Settings'!$B$12*100,0))))</f>
        <v/>
      </c>
      <c r="X437" s="55">
        <f>IF(OR($A437="",$B437=""),"",MAX(0,MIN(100,100-($N437*'Settings'!$B$15))))</f>
        <v/>
      </c>
      <c r="Y437" s="55">
        <f>IF(OR($A437="",$B437=""),"",($T437*'Settings'!$B$4)+($U437*'Settings'!$B$5)+($V437*'Settings'!$B$6)+($W437*'Settings'!$B$7)+($X437*'Settings'!$B$8))</f>
        <v/>
      </c>
      <c r="Z437" s="19">
        <f>IF($Y437="","",IF($Y437&gt;='Settings'!$B$17,"Excellent",IF($Y437&gt;='Settings'!$B$18,"Good",IF($Y437&gt;='Settings'!$B$19,"Needs Improvement","Poor"))))</f>
        <v/>
      </c>
      <c r="AA437" s="57">
        <f>IF($Z437="","",IF($Z437="Excellent",'Settings'!$B$21,IF($Z437="Good",'Settings'!$B$22,0)))</f>
        <v/>
      </c>
      <c r="AB437" s="34">
        <f>IF(COUNTA($A437:$B437,$D437:$O437,$AC437:$AD437)=0,"",IF(OR($A437="",$B437=""),"Missing period/driver",IF($C437="Driver ID not found","Invalid driver ID",IF(COUNTIFS($A$5:$A$1000,$A437,$B$5:$B$1000,$B437)&gt;1,"Duplicate driver/period",IF(OR($E437&lt;=0,$F437&lt;=0,$G437&lt;=0,$I437&lt;=0),"Check required activity",IF($H437&gt;$G437,"On-time stops exceed total",IF($J437&gt;$I437,"Completed inspections exceed required",IF(OR($H437&lt;0,$J437&lt;0,$K437&lt;0,$L437&lt;0,$M437&lt;0,$N437&lt;0),"Negative count",IF($AC437="","Select review status",IF(AND($AC437="Coaching Scheduled",$AD437=""),"Add follow-up date","OK"))))))))))</f>
        <v/>
      </c>
      <c r="AC437" s="30" t="n"/>
      <c r="AD437" s="58" t="n"/>
    </row>
    <row r="438">
      <c r="A438" s="53" t="n"/>
      <c r="B438" s="26" t="n"/>
      <c r="C438" s="27">
        <f>IF(OR($A438="",$B438=""),"",IFERROR(VLOOKUP($B438,'Settings'!$D$4:$E$103,2,FALSE),"Driver ID not found"))</f>
        <v/>
      </c>
      <c r="D438" s="26" t="n"/>
      <c r="E438" s="28" t="n"/>
      <c r="F438" s="54" t="n"/>
      <c r="G438" s="28" t="n"/>
      <c r="H438" s="28" t="n"/>
      <c r="I438" s="28" t="n"/>
      <c r="J438" s="28" t="n"/>
      <c r="K438" s="28" t="n"/>
      <c r="L438" s="28" t="n"/>
      <c r="M438" s="28" t="n"/>
      <c r="N438" s="28" t="n"/>
      <c r="O438" s="30" t="n"/>
      <c r="P438" s="55">
        <f>IF(OR($A438="",$B438=""),"",IFERROR($E438/$F438,0))</f>
        <v/>
      </c>
      <c r="Q438" s="56">
        <f>IF(OR($A438="",$B438=""),"",IFERROR($H438/$G438,0))</f>
        <v/>
      </c>
      <c r="R438" s="56">
        <f>IF(OR($A438="",$B438=""),"",IFERROR($J438/$I438,0))</f>
        <v/>
      </c>
      <c r="S438" s="55">
        <f>IF(OR($A438="",$B438=""),"",IFERROR(($K438+$L438)/$E438*1000,0))</f>
        <v/>
      </c>
      <c r="T438" s="55">
        <f>IF(OR($A438="",$B438=""),"",MAX(0,MIN(100,100-($S438*'Settings'!$B$13)-($M438*'Settings'!$B$14))))</f>
        <v/>
      </c>
      <c r="U438" s="55">
        <f>IF(OR($A438="",$B438=""),"",MAX(0,MIN(100,IFERROR($Q438/'Settings'!$B$10*100,0))))</f>
        <v/>
      </c>
      <c r="V438" s="55">
        <f>IF(OR($A438="",$B438=""),"",MAX(0,MIN(100,IFERROR($P438/'Settings'!$B$11*100,0))))</f>
        <v/>
      </c>
      <c r="W438" s="55">
        <f>IF(OR($A438="",$B438=""),"",MAX(0,MIN(100,IFERROR($R438/'Settings'!$B$12*100,0))))</f>
        <v/>
      </c>
      <c r="X438" s="55">
        <f>IF(OR($A438="",$B438=""),"",MAX(0,MIN(100,100-($N438*'Settings'!$B$15))))</f>
        <v/>
      </c>
      <c r="Y438" s="55">
        <f>IF(OR($A438="",$B438=""),"",($T438*'Settings'!$B$4)+($U438*'Settings'!$B$5)+($V438*'Settings'!$B$6)+($W438*'Settings'!$B$7)+($X438*'Settings'!$B$8))</f>
        <v/>
      </c>
      <c r="Z438" s="19">
        <f>IF($Y438="","",IF($Y438&gt;='Settings'!$B$17,"Excellent",IF($Y438&gt;='Settings'!$B$18,"Good",IF($Y438&gt;='Settings'!$B$19,"Needs Improvement","Poor"))))</f>
        <v/>
      </c>
      <c r="AA438" s="57">
        <f>IF($Z438="","",IF($Z438="Excellent",'Settings'!$B$21,IF($Z438="Good",'Settings'!$B$22,0)))</f>
        <v/>
      </c>
      <c r="AB438" s="34">
        <f>IF(COUNTA($A438:$B438,$D438:$O438,$AC438:$AD438)=0,"",IF(OR($A438="",$B438=""),"Missing period/driver",IF($C438="Driver ID not found","Invalid driver ID",IF(COUNTIFS($A$5:$A$1000,$A438,$B$5:$B$1000,$B438)&gt;1,"Duplicate driver/period",IF(OR($E438&lt;=0,$F438&lt;=0,$G438&lt;=0,$I438&lt;=0),"Check required activity",IF($H438&gt;$G438,"On-time stops exceed total",IF($J438&gt;$I438,"Completed inspections exceed required",IF(OR($H438&lt;0,$J438&lt;0,$K438&lt;0,$L438&lt;0,$M438&lt;0,$N438&lt;0),"Negative count",IF($AC438="","Select review status",IF(AND($AC438="Coaching Scheduled",$AD438=""),"Add follow-up date","OK"))))))))))</f>
        <v/>
      </c>
      <c r="AC438" s="30" t="n"/>
      <c r="AD438" s="58" t="n"/>
    </row>
    <row r="439">
      <c r="A439" s="53" t="n"/>
      <c r="B439" s="26" t="n"/>
      <c r="C439" s="27">
        <f>IF(OR($A439="",$B439=""),"",IFERROR(VLOOKUP($B439,'Settings'!$D$4:$E$103,2,FALSE),"Driver ID not found"))</f>
        <v/>
      </c>
      <c r="D439" s="26" t="n"/>
      <c r="E439" s="28" t="n"/>
      <c r="F439" s="54" t="n"/>
      <c r="G439" s="28" t="n"/>
      <c r="H439" s="28" t="n"/>
      <c r="I439" s="28" t="n"/>
      <c r="J439" s="28" t="n"/>
      <c r="K439" s="28" t="n"/>
      <c r="L439" s="28" t="n"/>
      <c r="M439" s="28" t="n"/>
      <c r="N439" s="28" t="n"/>
      <c r="O439" s="30" t="n"/>
      <c r="P439" s="55">
        <f>IF(OR($A439="",$B439=""),"",IFERROR($E439/$F439,0))</f>
        <v/>
      </c>
      <c r="Q439" s="56">
        <f>IF(OR($A439="",$B439=""),"",IFERROR($H439/$G439,0))</f>
        <v/>
      </c>
      <c r="R439" s="56">
        <f>IF(OR($A439="",$B439=""),"",IFERROR($J439/$I439,0))</f>
        <v/>
      </c>
      <c r="S439" s="55">
        <f>IF(OR($A439="",$B439=""),"",IFERROR(($K439+$L439)/$E439*1000,0))</f>
        <v/>
      </c>
      <c r="T439" s="55">
        <f>IF(OR($A439="",$B439=""),"",MAX(0,MIN(100,100-($S439*'Settings'!$B$13)-($M439*'Settings'!$B$14))))</f>
        <v/>
      </c>
      <c r="U439" s="55">
        <f>IF(OR($A439="",$B439=""),"",MAX(0,MIN(100,IFERROR($Q439/'Settings'!$B$10*100,0))))</f>
        <v/>
      </c>
      <c r="V439" s="55">
        <f>IF(OR($A439="",$B439=""),"",MAX(0,MIN(100,IFERROR($P439/'Settings'!$B$11*100,0))))</f>
        <v/>
      </c>
      <c r="W439" s="55">
        <f>IF(OR($A439="",$B439=""),"",MAX(0,MIN(100,IFERROR($R439/'Settings'!$B$12*100,0))))</f>
        <v/>
      </c>
      <c r="X439" s="55">
        <f>IF(OR($A439="",$B439=""),"",MAX(0,MIN(100,100-($N439*'Settings'!$B$15))))</f>
        <v/>
      </c>
      <c r="Y439" s="55">
        <f>IF(OR($A439="",$B439=""),"",($T439*'Settings'!$B$4)+($U439*'Settings'!$B$5)+($V439*'Settings'!$B$6)+($W439*'Settings'!$B$7)+($X439*'Settings'!$B$8))</f>
        <v/>
      </c>
      <c r="Z439" s="19">
        <f>IF($Y439="","",IF($Y439&gt;='Settings'!$B$17,"Excellent",IF($Y439&gt;='Settings'!$B$18,"Good",IF($Y439&gt;='Settings'!$B$19,"Needs Improvement","Poor"))))</f>
        <v/>
      </c>
      <c r="AA439" s="57">
        <f>IF($Z439="","",IF($Z439="Excellent",'Settings'!$B$21,IF($Z439="Good",'Settings'!$B$22,0)))</f>
        <v/>
      </c>
      <c r="AB439" s="34">
        <f>IF(COUNTA($A439:$B439,$D439:$O439,$AC439:$AD439)=0,"",IF(OR($A439="",$B439=""),"Missing period/driver",IF($C439="Driver ID not found","Invalid driver ID",IF(COUNTIFS($A$5:$A$1000,$A439,$B$5:$B$1000,$B439)&gt;1,"Duplicate driver/period",IF(OR($E439&lt;=0,$F439&lt;=0,$G439&lt;=0,$I439&lt;=0),"Check required activity",IF($H439&gt;$G439,"On-time stops exceed total",IF($J439&gt;$I439,"Completed inspections exceed required",IF(OR($H439&lt;0,$J439&lt;0,$K439&lt;0,$L439&lt;0,$M439&lt;0,$N439&lt;0),"Negative count",IF($AC439="","Select review status",IF(AND($AC439="Coaching Scheduled",$AD439=""),"Add follow-up date","OK"))))))))))</f>
        <v/>
      </c>
      <c r="AC439" s="30" t="n"/>
      <c r="AD439" s="58" t="n"/>
    </row>
    <row r="440">
      <c r="A440" s="53" t="n"/>
      <c r="B440" s="26" t="n"/>
      <c r="C440" s="27">
        <f>IF(OR($A440="",$B440=""),"",IFERROR(VLOOKUP($B440,'Settings'!$D$4:$E$103,2,FALSE),"Driver ID not found"))</f>
        <v/>
      </c>
      <c r="D440" s="26" t="n"/>
      <c r="E440" s="28" t="n"/>
      <c r="F440" s="54" t="n"/>
      <c r="G440" s="28" t="n"/>
      <c r="H440" s="28" t="n"/>
      <c r="I440" s="28" t="n"/>
      <c r="J440" s="28" t="n"/>
      <c r="K440" s="28" t="n"/>
      <c r="L440" s="28" t="n"/>
      <c r="M440" s="28" t="n"/>
      <c r="N440" s="28" t="n"/>
      <c r="O440" s="30" t="n"/>
      <c r="P440" s="55">
        <f>IF(OR($A440="",$B440=""),"",IFERROR($E440/$F440,0))</f>
        <v/>
      </c>
      <c r="Q440" s="56">
        <f>IF(OR($A440="",$B440=""),"",IFERROR($H440/$G440,0))</f>
        <v/>
      </c>
      <c r="R440" s="56">
        <f>IF(OR($A440="",$B440=""),"",IFERROR($J440/$I440,0))</f>
        <v/>
      </c>
      <c r="S440" s="55">
        <f>IF(OR($A440="",$B440=""),"",IFERROR(($K440+$L440)/$E440*1000,0))</f>
        <v/>
      </c>
      <c r="T440" s="55">
        <f>IF(OR($A440="",$B440=""),"",MAX(0,MIN(100,100-($S440*'Settings'!$B$13)-($M440*'Settings'!$B$14))))</f>
        <v/>
      </c>
      <c r="U440" s="55">
        <f>IF(OR($A440="",$B440=""),"",MAX(0,MIN(100,IFERROR($Q440/'Settings'!$B$10*100,0))))</f>
        <v/>
      </c>
      <c r="V440" s="55">
        <f>IF(OR($A440="",$B440=""),"",MAX(0,MIN(100,IFERROR($P440/'Settings'!$B$11*100,0))))</f>
        <v/>
      </c>
      <c r="W440" s="55">
        <f>IF(OR($A440="",$B440=""),"",MAX(0,MIN(100,IFERROR($R440/'Settings'!$B$12*100,0))))</f>
        <v/>
      </c>
      <c r="X440" s="55">
        <f>IF(OR($A440="",$B440=""),"",MAX(0,MIN(100,100-($N440*'Settings'!$B$15))))</f>
        <v/>
      </c>
      <c r="Y440" s="55">
        <f>IF(OR($A440="",$B440=""),"",($T440*'Settings'!$B$4)+($U440*'Settings'!$B$5)+($V440*'Settings'!$B$6)+($W440*'Settings'!$B$7)+($X440*'Settings'!$B$8))</f>
        <v/>
      </c>
      <c r="Z440" s="19">
        <f>IF($Y440="","",IF($Y440&gt;='Settings'!$B$17,"Excellent",IF($Y440&gt;='Settings'!$B$18,"Good",IF($Y440&gt;='Settings'!$B$19,"Needs Improvement","Poor"))))</f>
        <v/>
      </c>
      <c r="AA440" s="57">
        <f>IF($Z440="","",IF($Z440="Excellent",'Settings'!$B$21,IF($Z440="Good",'Settings'!$B$22,0)))</f>
        <v/>
      </c>
      <c r="AB440" s="34">
        <f>IF(COUNTA($A440:$B440,$D440:$O440,$AC440:$AD440)=0,"",IF(OR($A440="",$B440=""),"Missing period/driver",IF($C440="Driver ID not found","Invalid driver ID",IF(COUNTIFS($A$5:$A$1000,$A440,$B$5:$B$1000,$B440)&gt;1,"Duplicate driver/period",IF(OR($E440&lt;=0,$F440&lt;=0,$G440&lt;=0,$I440&lt;=0),"Check required activity",IF($H440&gt;$G440,"On-time stops exceed total",IF($J440&gt;$I440,"Completed inspections exceed required",IF(OR($H440&lt;0,$J440&lt;0,$K440&lt;0,$L440&lt;0,$M440&lt;0,$N440&lt;0),"Negative count",IF($AC440="","Select review status",IF(AND($AC440="Coaching Scheduled",$AD440=""),"Add follow-up date","OK"))))))))))</f>
        <v/>
      </c>
      <c r="AC440" s="30" t="n"/>
      <c r="AD440" s="58" t="n"/>
    </row>
    <row r="441">
      <c r="A441" s="53" t="n"/>
      <c r="B441" s="26" t="n"/>
      <c r="C441" s="27">
        <f>IF(OR($A441="",$B441=""),"",IFERROR(VLOOKUP($B441,'Settings'!$D$4:$E$103,2,FALSE),"Driver ID not found"))</f>
        <v/>
      </c>
      <c r="D441" s="26" t="n"/>
      <c r="E441" s="28" t="n"/>
      <c r="F441" s="54" t="n"/>
      <c r="G441" s="28" t="n"/>
      <c r="H441" s="28" t="n"/>
      <c r="I441" s="28" t="n"/>
      <c r="J441" s="28" t="n"/>
      <c r="K441" s="28" t="n"/>
      <c r="L441" s="28" t="n"/>
      <c r="M441" s="28" t="n"/>
      <c r="N441" s="28" t="n"/>
      <c r="O441" s="30" t="n"/>
      <c r="P441" s="55">
        <f>IF(OR($A441="",$B441=""),"",IFERROR($E441/$F441,0))</f>
        <v/>
      </c>
      <c r="Q441" s="56">
        <f>IF(OR($A441="",$B441=""),"",IFERROR($H441/$G441,0))</f>
        <v/>
      </c>
      <c r="R441" s="56">
        <f>IF(OR($A441="",$B441=""),"",IFERROR($J441/$I441,0))</f>
        <v/>
      </c>
      <c r="S441" s="55">
        <f>IF(OR($A441="",$B441=""),"",IFERROR(($K441+$L441)/$E441*1000,0))</f>
        <v/>
      </c>
      <c r="T441" s="55">
        <f>IF(OR($A441="",$B441=""),"",MAX(0,MIN(100,100-($S441*'Settings'!$B$13)-($M441*'Settings'!$B$14))))</f>
        <v/>
      </c>
      <c r="U441" s="55">
        <f>IF(OR($A441="",$B441=""),"",MAX(0,MIN(100,IFERROR($Q441/'Settings'!$B$10*100,0))))</f>
        <v/>
      </c>
      <c r="V441" s="55">
        <f>IF(OR($A441="",$B441=""),"",MAX(0,MIN(100,IFERROR($P441/'Settings'!$B$11*100,0))))</f>
        <v/>
      </c>
      <c r="W441" s="55">
        <f>IF(OR($A441="",$B441=""),"",MAX(0,MIN(100,IFERROR($R441/'Settings'!$B$12*100,0))))</f>
        <v/>
      </c>
      <c r="X441" s="55">
        <f>IF(OR($A441="",$B441=""),"",MAX(0,MIN(100,100-($N441*'Settings'!$B$15))))</f>
        <v/>
      </c>
      <c r="Y441" s="55">
        <f>IF(OR($A441="",$B441=""),"",($T441*'Settings'!$B$4)+($U441*'Settings'!$B$5)+($V441*'Settings'!$B$6)+($W441*'Settings'!$B$7)+($X441*'Settings'!$B$8))</f>
        <v/>
      </c>
      <c r="Z441" s="19">
        <f>IF($Y441="","",IF($Y441&gt;='Settings'!$B$17,"Excellent",IF($Y441&gt;='Settings'!$B$18,"Good",IF($Y441&gt;='Settings'!$B$19,"Needs Improvement","Poor"))))</f>
        <v/>
      </c>
      <c r="AA441" s="57">
        <f>IF($Z441="","",IF($Z441="Excellent",'Settings'!$B$21,IF($Z441="Good",'Settings'!$B$22,0)))</f>
        <v/>
      </c>
      <c r="AB441" s="34">
        <f>IF(COUNTA($A441:$B441,$D441:$O441,$AC441:$AD441)=0,"",IF(OR($A441="",$B441=""),"Missing period/driver",IF($C441="Driver ID not found","Invalid driver ID",IF(COUNTIFS($A$5:$A$1000,$A441,$B$5:$B$1000,$B441)&gt;1,"Duplicate driver/period",IF(OR($E441&lt;=0,$F441&lt;=0,$G441&lt;=0,$I441&lt;=0),"Check required activity",IF($H441&gt;$G441,"On-time stops exceed total",IF($J441&gt;$I441,"Completed inspections exceed required",IF(OR($H441&lt;0,$J441&lt;0,$K441&lt;0,$L441&lt;0,$M441&lt;0,$N441&lt;0),"Negative count",IF($AC441="","Select review status",IF(AND($AC441="Coaching Scheduled",$AD441=""),"Add follow-up date","OK"))))))))))</f>
        <v/>
      </c>
      <c r="AC441" s="30" t="n"/>
      <c r="AD441" s="58" t="n"/>
    </row>
    <row r="442">
      <c r="A442" s="53" t="n"/>
      <c r="B442" s="26" t="n"/>
      <c r="C442" s="27">
        <f>IF(OR($A442="",$B442=""),"",IFERROR(VLOOKUP($B442,'Settings'!$D$4:$E$103,2,FALSE),"Driver ID not found"))</f>
        <v/>
      </c>
      <c r="D442" s="26" t="n"/>
      <c r="E442" s="28" t="n"/>
      <c r="F442" s="54" t="n"/>
      <c r="G442" s="28" t="n"/>
      <c r="H442" s="28" t="n"/>
      <c r="I442" s="28" t="n"/>
      <c r="J442" s="28" t="n"/>
      <c r="K442" s="28" t="n"/>
      <c r="L442" s="28" t="n"/>
      <c r="M442" s="28" t="n"/>
      <c r="N442" s="28" t="n"/>
      <c r="O442" s="30" t="n"/>
      <c r="P442" s="55">
        <f>IF(OR($A442="",$B442=""),"",IFERROR($E442/$F442,0))</f>
        <v/>
      </c>
      <c r="Q442" s="56">
        <f>IF(OR($A442="",$B442=""),"",IFERROR($H442/$G442,0))</f>
        <v/>
      </c>
      <c r="R442" s="56">
        <f>IF(OR($A442="",$B442=""),"",IFERROR($J442/$I442,0))</f>
        <v/>
      </c>
      <c r="S442" s="55">
        <f>IF(OR($A442="",$B442=""),"",IFERROR(($K442+$L442)/$E442*1000,0))</f>
        <v/>
      </c>
      <c r="T442" s="55">
        <f>IF(OR($A442="",$B442=""),"",MAX(0,MIN(100,100-($S442*'Settings'!$B$13)-($M442*'Settings'!$B$14))))</f>
        <v/>
      </c>
      <c r="U442" s="55">
        <f>IF(OR($A442="",$B442=""),"",MAX(0,MIN(100,IFERROR($Q442/'Settings'!$B$10*100,0))))</f>
        <v/>
      </c>
      <c r="V442" s="55">
        <f>IF(OR($A442="",$B442=""),"",MAX(0,MIN(100,IFERROR($P442/'Settings'!$B$11*100,0))))</f>
        <v/>
      </c>
      <c r="W442" s="55">
        <f>IF(OR($A442="",$B442=""),"",MAX(0,MIN(100,IFERROR($R442/'Settings'!$B$12*100,0))))</f>
        <v/>
      </c>
      <c r="X442" s="55">
        <f>IF(OR($A442="",$B442=""),"",MAX(0,MIN(100,100-($N442*'Settings'!$B$15))))</f>
        <v/>
      </c>
      <c r="Y442" s="55">
        <f>IF(OR($A442="",$B442=""),"",($T442*'Settings'!$B$4)+($U442*'Settings'!$B$5)+($V442*'Settings'!$B$6)+($W442*'Settings'!$B$7)+($X442*'Settings'!$B$8))</f>
        <v/>
      </c>
      <c r="Z442" s="19">
        <f>IF($Y442="","",IF($Y442&gt;='Settings'!$B$17,"Excellent",IF($Y442&gt;='Settings'!$B$18,"Good",IF($Y442&gt;='Settings'!$B$19,"Needs Improvement","Poor"))))</f>
        <v/>
      </c>
      <c r="AA442" s="57">
        <f>IF($Z442="","",IF($Z442="Excellent",'Settings'!$B$21,IF($Z442="Good",'Settings'!$B$22,0)))</f>
        <v/>
      </c>
      <c r="AB442" s="34">
        <f>IF(COUNTA($A442:$B442,$D442:$O442,$AC442:$AD442)=0,"",IF(OR($A442="",$B442=""),"Missing period/driver",IF($C442="Driver ID not found","Invalid driver ID",IF(COUNTIFS($A$5:$A$1000,$A442,$B$5:$B$1000,$B442)&gt;1,"Duplicate driver/period",IF(OR($E442&lt;=0,$F442&lt;=0,$G442&lt;=0,$I442&lt;=0),"Check required activity",IF($H442&gt;$G442,"On-time stops exceed total",IF($J442&gt;$I442,"Completed inspections exceed required",IF(OR($H442&lt;0,$J442&lt;0,$K442&lt;0,$L442&lt;0,$M442&lt;0,$N442&lt;0),"Negative count",IF($AC442="","Select review status",IF(AND($AC442="Coaching Scheduled",$AD442=""),"Add follow-up date","OK"))))))))))</f>
        <v/>
      </c>
      <c r="AC442" s="30" t="n"/>
      <c r="AD442" s="58" t="n"/>
    </row>
    <row r="443">
      <c r="A443" s="53" t="n"/>
      <c r="B443" s="26" t="n"/>
      <c r="C443" s="27">
        <f>IF(OR($A443="",$B443=""),"",IFERROR(VLOOKUP($B443,'Settings'!$D$4:$E$103,2,FALSE),"Driver ID not found"))</f>
        <v/>
      </c>
      <c r="D443" s="26" t="n"/>
      <c r="E443" s="28" t="n"/>
      <c r="F443" s="54" t="n"/>
      <c r="G443" s="28" t="n"/>
      <c r="H443" s="28" t="n"/>
      <c r="I443" s="28" t="n"/>
      <c r="J443" s="28" t="n"/>
      <c r="K443" s="28" t="n"/>
      <c r="L443" s="28" t="n"/>
      <c r="M443" s="28" t="n"/>
      <c r="N443" s="28" t="n"/>
      <c r="O443" s="30" t="n"/>
      <c r="P443" s="55">
        <f>IF(OR($A443="",$B443=""),"",IFERROR($E443/$F443,0))</f>
        <v/>
      </c>
      <c r="Q443" s="56">
        <f>IF(OR($A443="",$B443=""),"",IFERROR($H443/$G443,0))</f>
        <v/>
      </c>
      <c r="R443" s="56">
        <f>IF(OR($A443="",$B443=""),"",IFERROR($J443/$I443,0))</f>
        <v/>
      </c>
      <c r="S443" s="55">
        <f>IF(OR($A443="",$B443=""),"",IFERROR(($K443+$L443)/$E443*1000,0))</f>
        <v/>
      </c>
      <c r="T443" s="55">
        <f>IF(OR($A443="",$B443=""),"",MAX(0,MIN(100,100-($S443*'Settings'!$B$13)-($M443*'Settings'!$B$14))))</f>
        <v/>
      </c>
      <c r="U443" s="55">
        <f>IF(OR($A443="",$B443=""),"",MAX(0,MIN(100,IFERROR($Q443/'Settings'!$B$10*100,0))))</f>
        <v/>
      </c>
      <c r="V443" s="55">
        <f>IF(OR($A443="",$B443=""),"",MAX(0,MIN(100,IFERROR($P443/'Settings'!$B$11*100,0))))</f>
        <v/>
      </c>
      <c r="W443" s="55">
        <f>IF(OR($A443="",$B443=""),"",MAX(0,MIN(100,IFERROR($R443/'Settings'!$B$12*100,0))))</f>
        <v/>
      </c>
      <c r="X443" s="55">
        <f>IF(OR($A443="",$B443=""),"",MAX(0,MIN(100,100-($N443*'Settings'!$B$15))))</f>
        <v/>
      </c>
      <c r="Y443" s="55">
        <f>IF(OR($A443="",$B443=""),"",($T443*'Settings'!$B$4)+($U443*'Settings'!$B$5)+($V443*'Settings'!$B$6)+($W443*'Settings'!$B$7)+($X443*'Settings'!$B$8))</f>
        <v/>
      </c>
      <c r="Z443" s="19">
        <f>IF($Y443="","",IF($Y443&gt;='Settings'!$B$17,"Excellent",IF($Y443&gt;='Settings'!$B$18,"Good",IF($Y443&gt;='Settings'!$B$19,"Needs Improvement","Poor"))))</f>
        <v/>
      </c>
      <c r="AA443" s="57">
        <f>IF($Z443="","",IF($Z443="Excellent",'Settings'!$B$21,IF($Z443="Good",'Settings'!$B$22,0)))</f>
        <v/>
      </c>
      <c r="AB443" s="34">
        <f>IF(COUNTA($A443:$B443,$D443:$O443,$AC443:$AD443)=0,"",IF(OR($A443="",$B443=""),"Missing period/driver",IF($C443="Driver ID not found","Invalid driver ID",IF(COUNTIFS($A$5:$A$1000,$A443,$B$5:$B$1000,$B443)&gt;1,"Duplicate driver/period",IF(OR($E443&lt;=0,$F443&lt;=0,$G443&lt;=0,$I443&lt;=0),"Check required activity",IF($H443&gt;$G443,"On-time stops exceed total",IF($J443&gt;$I443,"Completed inspections exceed required",IF(OR($H443&lt;0,$J443&lt;0,$K443&lt;0,$L443&lt;0,$M443&lt;0,$N443&lt;0),"Negative count",IF($AC443="","Select review status",IF(AND($AC443="Coaching Scheduled",$AD443=""),"Add follow-up date","OK"))))))))))</f>
        <v/>
      </c>
      <c r="AC443" s="30" t="n"/>
      <c r="AD443" s="58" t="n"/>
    </row>
    <row r="444">
      <c r="A444" s="53" t="n"/>
      <c r="B444" s="26" t="n"/>
      <c r="C444" s="27">
        <f>IF(OR($A444="",$B444=""),"",IFERROR(VLOOKUP($B444,'Settings'!$D$4:$E$103,2,FALSE),"Driver ID not found"))</f>
        <v/>
      </c>
      <c r="D444" s="26" t="n"/>
      <c r="E444" s="28" t="n"/>
      <c r="F444" s="54" t="n"/>
      <c r="G444" s="28" t="n"/>
      <c r="H444" s="28" t="n"/>
      <c r="I444" s="28" t="n"/>
      <c r="J444" s="28" t="n"/>
      <c r="K444" s="28" t="n"/>
      <c r="L444" s="28" t="n"/>
      <c r="M444" s="28" t="n"/>
      <c r="N444" s="28" t="n"/>
      <c r="O444" s="30" t="n"/>
      <c r="P444" s="55">
        <f>IF(OR($A444="",$B444=""),"",IFERROR($E444/$F444,0))</f>
        <v/>
      </c>
      <c r="Q444" s="56">
        <f>IF(OR($A444="",$B444=""),"",IFERROR($H444/$G444,0))</f>
        <v/>
      </c>
      <c r="R444" s="56">
        <f>IF(OR($A444="",$B444=""),"",IFERROR($J444/$I444,0))</f>
        <v/>
      </c>
      <c r="S444" s="55">
        <f>IF(OR($A444="",$B444=""),"",IFERROR(($K444+$L444)/$E444*1000,0))</f>
        <v/>
      </c>
      <c r="T444" s="55">
        <f>IF(OR($A444="",$B444=""),"",MAX(0,MIN(100,100-($S444*'Settings'!$B$13)-($M444*'Settings'!$B$14))))</f>
        <v/>
      </c>
      <c r="U444" s="55">
        <f>IF(OR($A444="",$B444=""),"",MAX(0,MIN(100,IFERROR($Q444/'Settings'!$B$10*100,0))))</f>
        <v/>
      </c>
      <c r="V444" s="55">
        <f>IF(OR($A444="",$B444=""),"",MAX(0,MIN(100,IFERROR($P444/'Settings'!$B$11*100,0))))</f>
        <v/>
      </c>
      <c r="W444" s="55">
        <f>IF(OR($A444="",$B444=""),"",MAX(0,MIN(100,IFERROR($R444/'Settings'!$B$12*100,0))))</f>
        <v/>
      </c>
      <c r="X444" s="55">
        <f>IF(OR($A444="",$B444=""),"",MAX(0,MIN(100,100-($N444*'Settings'!$B$15))))</f>
        <v/>
      </c>
      <c r="Y444" s="55">
        <f>IF(OR($A444="",$B444=""),"",($T444*'Settings'!$B$4)+($U444*'Settings'!$B$5)+($V444*'Settings'!$B$6)+($W444*'Settings'!$B$7)+($X444*'Settings'!$B$8))</f>
        <v/>
      </c>
      <c r="Z444" s="19">
        <f>IF($Y444="","",IF($Y444&gt;='Settings'!$B$17,"Excellent",IF($Y444&gt;='Settings'!$B$18,"Good",IF($Y444&gt;='Settings'!$B$19,"Needs Improvement","Poor"))))</f>
        <v/>
      </c>
      <c r="AA444" s="57">
        <f>IF($Z444="","",IF($Z444="Excellent",'Settings'!$B$21,IF($Z444="Good",'Settings'!$B$22,0)))</f>
        <v/>
      </c>
      <c r="AB444" s="34">
        <f>IF(COUNTA($A444:$B444,$D444:$O444,$AC444:$AD444)=0,"",IF(OR($A444="",$B444=""),"Missing period/driver",IF($C444="Driver ID not found","Invalid driver ID",IF(COUNTIFS($A$5:$A$1000,$A444,$B$5:$B$1000,$B444)&gt;1,"Duplicate driver/period",IF(OR($E444&lt;=0,$F444&lt;=0,$G444&lt;=0,$I444&lt;=0),"Check required activity",IF($H444&gt;$G444,"On-time stops exceed total",IF($J444&gt;$I444,"Completed inspections exceed required",IF(OR($H444&lt;0,$J444&lt;0,$K444&lt;0,$L444&lt;0,$M444&lt;0,$N444&lt;0),"Negative count",IF($AC444="","Select review status",IF(AND($AC444="Coaching Scheduled",$AD444=""),"Add follow-up date","OK"))))))))))</f>
        <v/>
      </c>
      <c r="AC444" s="30" t="n"/>
      <c r="AD444" s="58" t="n"/>
    </row>
    <row r="445">
      <c r="A445" s="53" t="n"/>
      <c r="B445" s="26" t="n"/>
      <c r="C445" s="27">
        <f>IF(OR($A445="",$B445=""),"",IFERROR(VLOOKUP($B445,'Settings'!$D$4:$E$103,2,FALSE),"Driver ID not found"))</f>
        <v/>
      </c>
      <c r="D445" s="26" t="n"/>
      <c r="E445" s="28" t="n"/>
      <c r="F445" s="54" t="n"/>
      <c r="G445" s="28" t="n"/>
      <c r="H445" s="28" t="n"/>
      <c r="I445" s="28" t="n"/>
      <c r="J445" s="28" t="n"/>
      <c r="K445" s="28" t="n"/>
      <c r="L445" s="28" t="n"/>
      <c r="M445" s="28" t="n"/>
      <c r="N445" s="28" t="n"/>
      <c r="O445" s="30" t="n"/>
      <c r="P445" s="55">
        <f>IF(OR($A445="",$B445=""),"",IFERROR($E445/$F445,0))</f>
        <v/>
      </c>
      <c r="Q445" s="56">
        <f>IF(OR($A445="",$B445=""),"",IFERROR($H445/$G445,0))</f>
        <v/>
      </c>
      <c r="R445" s="56">
        <f>IF(OR($A445="",$B445=""),"",IFERROR($J445/$I445,0))</f>
        <v/>
      </c>
      <c r="S445" s="55">
        <f>IF(OR($A445="",$B445=""),"",IFERROR(($K445+$L445)/$E445*1000,0))</f>
        <v/>
      </c>
      <c r="T445" s="55">
        <f>IF(OR($A445="",$B445=""),"",MAX(0,MIN(100,100-($S445*'Settings'!$B$13)-($M445*'Settings'!$B$14))))</f>
        <v/>
      </c>
      <c r="U445" s="55">
        <f>IF(OR($A445="",$B445=""),"",MAX(0,MIN(100,IFERROR($Q445/'Settings'!$B$10*100,0))))</f>
        <v/>
      </c>
      <c r="V445" s="55">
        <f>IF(OR($A445="",$B445=""),"",MAX(0,MIN(100,IFERROR($P445/'Settings'!$B$11*100,0))))</f>
        <v/>
      </c>
      <c r="W445" s="55">
        <f>IF(OR($A445="",$B445=""),"",MAX(0,MIN(100,IFERROR($R445/'Settings'!$B$12*100,0))))</f>
        <v/>
      </c>
      <c r="X445" s="55">
        <f>IF(OR($A445="",$B445=""),"",MAX(0,MIN(100,100-($N445*'Settings'!$B$15))))</f>
        <v/>
      </c>
      <c r="Y445" s="55">
        <f>IF(OR($A445="",$B445=""),"",($T445*'Settings'!$B$4)+($U445*'Settings'!$B$5)+($V445*'Settings'!$B$6)+($W445*'Settings'!$B$7)+($X445*'Settings'!$B$8))</f>
        <v/>
      </c>
      <c r="Z445" s="19">
        <f>IF($Y445="","",IF($Y445&gt;='Settings'!$B$17,"Excellent",IF($Y445&gt;='Settings'!$B$18,"Good",IF($Y445&gt;='Settings'!$B$19,"Needs Improvement","Poor"))))</f>
        <v/>
      </c>
      <c r="AA445" s="57">
        <f>IF($Z445="","",IF($Z445="Excellent",'Settings'!$B$21,IF($Z445="Good",'Settings'!$B$22,0)))</f>
        <v/>
      </c>
      <c r="AB445" s="34">
        <f>IF(COUNTA($A445:$B445,$D445:$O445,$AC445:$AD445)=0,"",IF(OR($A445="",$B445=""),"Missing period/driver",IF($C445="Driver ID not found","Invalid driver ID",IF(COUNTIFS($A$5:$A$1000,$A445,$B$5:$B$1000,$B445)&gt;1,"Duplicate driver/period",IF(OR($E445&lt;=0,$F445&lt;=0,$G445&lt;=0,$I445&lt;=0),"Check required activity",IF($H445&gt;$G445,"On-time stops exceed total",IF($J445&gt;$I445,"Completed inspections exceed required",IF(OR($H445&lt;0,$J445&lt;0,$K445&lt;0,$L445&lt;0,$M445&lt;0,$N445&lt;0),"Negative count",IF($AC445="","Select review status",IF(AND($AC445="Coaching Scheduled",$AD445=""),"Add follow-up date","OK"))))))))))</f>
        <v/>
      </c>
      <c r="AC445" s="30" t="n"/>
      <c r="AD445" s="58" t="n"/>
    </row>
    <row r="446">
      <c r="A446" s="53" t="n"/>
      <c r="B446" s="26" t="n"/>
      <c r="C446" s="27">
        <f>IF(OR($A446="",$B446=""),"",IFERROR(VLOOKUP($B446,'Settings'!$D$4:$E$103,2,FALSE),"Driver ID not found"))</f>
        <v/>
      </c>
      <c r="D446" s="26" t="n"/>
      <c r="E446" s="28" t="n"/>
      <c r="F446" s="54" t="n"/>
      <c r="G446" s="28" t="n"/>
      <c r="H446" s="28" t="n"/>
      <c r="I446" s="28" t="n"/>
      <c r="J446" s="28" t="n"/>
      <c r="K446" s="28" t="n"/>
      <c r="L446" s="28" t="n"/>
      <c r="M446" s="28" t="n"/>
      <c r="N446" s="28" t="n"/>
      <c r="O446" s="30" t="n"/>
      <c r="P446" s="55">
        <f>IF(OR($A446="",$B446=""),"",IFERROR($E446/$F446,0))</f>
        <v/>
      </c>
      <c r="Q446" s="56">
        <f>IF(OR($A446="",$B446=""),"",IFERROR($H446/$G446,0))</f>
        <v/>
      </c>
      <c r="R446" s="56">
        <f>IF(OR($A446="",$B446=""),"",IFERROR($J446/$I446,0))</f>
        <v/>
      </c>
      <c r="S446" s="55">
        <f>IF(OR($A446="",$B446=""),"",IFERROR(($K446+$L446)/$E446*1000,0))</f>
        <v/>
      </c>
      <c r="T446" s="55">
        <f>IF(OR($A446="",$B446=""),"",MAX(0,MIN(100,100-($S446*'Settings'!$B$13)-($M446*'Settings'!$B$14))))</f>
        <v/>
      </c>
      <c r="U446" s="55">
        <f>IF(OR($A446="",$B446=""),"",MAX(0,MIN(100,IFERROR($Q446/'Settings'!$B$10*100,0))))</f>
        <v/>
      </c>
      <c r="V446" s="55">
        <f>IF(OR($A446="",$B446=""),"",MAX(0,MIN(100,IFERROR($P446/'Settings'!$B$11*100,0))))</f>
        <v/>
      </c>
      <c r="W446" s="55">
        <f>IF(OR($A446="",$B446=""),"",MAX(0,MIN(100,IFERROR($R446/'Settings'!$B$12*100,0))))</f>
        <v/>
      </c>
      <c r="X446" s="55">
        <f>IF(OR($A446="",$B446=""),"",MAX(0,MIN(100,100-($N446*'Settings'!$B$15))))</f>
        <v/>
      </c>
      <c r="Y446" s="55">
        <f>IF(OR($A446="",$B446=""),"",($T446*'Settings'!$B$4)+($U446*'Settings'!$B$5)+($V446*'Settings'!$B$6)+($W446*'Settings'!$B$7)+($X446*'Settings'!$B$8))</f>
        <v/>
      </c>
      <c r="Z446" s="19">
        <f>IF($Y446="","",IF($Y446&gt;='Settings'!$B$17,"Excellent",IF($Y446&gt;='Settings'!$B$18,"Good",IF($Y446&gt;='Settings'!$B$19,"Needs Improvement","Poor"))))</f>
        <v/>
      </c>
      <c r="AA446" s="57">
        <f>IF($Z446="","",IF($Z446="Excellent",'Settings'!$B$21,IF($Z446="Good",'Settings'!$B$22,0)))</f>
        <v/>
      </c>
      <c r="AB446" s="34">
        <f>IF(COUNTA($A446:$B446,$D446:$O446,$AC446:$AD446)=0,"",IF(OR($A446="",$B446=""),"Missing period/driver",IF($C446="Driver ID not found","Invalid driver ID",IF(COUNTIFS($A$5:$A$1000,$A446,$B$5:$B$1000,$B446)&gt;1,"Duplicate driver/period",IF(OR($E446&lt;=0,$F446&lt;=0,$G446&lt;=0,$I446&lt;=0),"Check required activity",IF($H446&gt;$G446,"On-time stops exceed total",IF($J446&gt;$I446,"Completed inspections exceed required",IF(OR($H446&lt;0,$J446&lt;0,$K446&lt;0,$L446&lt;0,$M446&lt;0,$N446&lt;0),"Negative count",IF($AC446="","Select review status",IF(AND($AC446="Coaching Scheduled",$AD446=""),"Add follow-up date","OK"))))))))))</f>
        <v/>
      </c>
      <c r="AC446" s="30" t="n"/>
      <c r="AD446" s="58" t="n"/>
    </row>
    <row r="447">
      <c r="A447" s="53" t="n"/>
      <c r="B447" s="26" t="n"/>
      <c r="C447" s="27">
        <f>IF(OR($A447="",$B447=""),"",IFERROR(VLOOKUP($B447,'Settings'!$D$4:$E$103,2,FALSE),"Driver ID not found"))</f>
        <v/>
      </c>
      <c r="D447" s="26" t="n"/>
      <c r="E447" s="28" t="n"/>
      <c r="F447" s="54" t="n"/>
      <c r="G447" s="28" t="n"/>
      <c r="H447" s="28" t="n"/>
      <c r="I447" s="28" t="n"/>
      <c r="J447" s="28" t="n"/>
      <c r="K447" s="28" t="n"/>
      <c r="L447" s="28" t="n"/>
      <c r="M447" s="28" t="n"/>
      <c r="N447" s="28" t="n"/>
      <c r="O447" s="30" t="n"/>
      <c r="P447" s="55">
        <f>IF(OR($A447="",$B447=""),"",IFERROR($E447/$F447,0))</f>
        <v/>
      </c>
      <c r="Q447" s="56">
        <f>IF(OR($A447="",$B447=""),"",IFERROR($H447/$G447,0))</f>
        <v/>
      </c>
      <c r="R447" s="56">
        <f>IF(OR($A447="",$B447=""),"",IFERROR($J447/$I447,0))</f>
        <v/>
      </c>
      <c r="S447" s="55">
        <f>IF(OR($A447="",$B447=""),"",IFERROR(($K447+$L447)/$E447*1000,0))</f>
        <v/>
      </c>
      <c r="T447" s="55">
        <f>IF(OR($A447="",$B447=""),"",MAX(0,MIN(100,100-($S447*'Settings'!$B$13)-($M447*'Settings'!$B$14))))</f>
        <v/>
      </c>
      <c r="U447" s="55">
        <f>IF(OR($A447="",$B447=""),"",MAX(0,MIN(100,IFERROR($Q447/'Settings'!$B$10*100,0))))</f>
        <v/>
      </c>
      <c r="V447" s="55">
        <f>IF(OR($A447="",$B447=""),"",MAX(0,MIN(100,IFERROR($P447/'Settings'!$B$11*100,0))))</f>
        <v/>
      </c>
      <c r="W447" s="55">
        <f>IF(OR($A447="",$B447=""),"",MAX(0,MIN(100,IFERROR($R447/'Settings'!$B$12*100,0))))</f>
        <v/>
      </c>
      <c r="X447" s="55">
        <f>IF(OR($A447="",$B447=""),"",MAX(0,MIN(100,100-($N447*'Settings'!$B$15))))</f>
        <v/>
      </c>
      <c r="Y447" s="55">
        <f>IF(OR($A447="",$B447=""),"",($T447*'Settings'!$B$4)+($U447*'Settings'!$B$5)+($V447*'Settings'!$B$6)+($W447*'Settings'!$B$7)+($X447*'Settings'!$B$8))</f>
        <v/>
      </c>
      <c r="Z447" s="19">
        <f>IF($Y447="","",IF($Y447&gt;='Settings'!$B$17,"Excellent",IF($Y447&gt;='Settings'!$B$18,"Good",IF($Y447&gt;='Settings'!$B$19,"Needs Improvement","Poor"))))</f>
        <v/>
      </c>
      <c r="AA447" s="57">
        <f>IF($Z447="","",IF($Z447="Excellent",'Settings'!$B$21,IF($Z447="Good",'Settings'!$B$22,0)))</f>
        <v/>
      </c>
      <c r="AB447" s="34">
        <f>IF(COUNTA($A447:$B447,$D447:$O447,$AC447:$AD447)=0,"",IF(OR($A447="",$B447=""),"Missing period/driver",IF($C447="Driver ID not found","Invalid driver ID",IF(COUNTIFS($A$5:$A$1000,$A447,$B$5:$B$1000,$B447)&gt;1,"Duplicate driver/period",IF(OR($E447&lt;=0,$F447&lt;=0,$G447&lt;=0,$I447&lt;=0),"Check required activity",IF($H447&gt;$G447,"On-time stops exceed total",IF($J447&gt;$I447,"Completed inspections exceed required",IF(OR($H447&lt;0,$J447&lt;0,$K447&lt;0,$L447&lt;0,$M447&lt;0,$N447&lt;0),"Negative count",IF($AC447="","Select review status",IF(AND($AC447="Coaching Scheduled",$AD447=""),"Add follow-up date","OK"))))))))))</f>
        <v/>
      </c>
      <c r="AC447" s="30" t="n"/>
      <c r="AD447" s="58" t="n"/>
    </row>
    <row r="448">
      <c r="A448" s="53" t="n"/>
      <c r="B448" s="26" t="n"/>
      <c r="C448" s="27">
        <f>IF(OR($A448="",$B448=""),"",IFERROR(VLOOKUP($B448,'Settings'!$D$4:$E$103,2,FALSE),"Driver ID not found"))</f>
        <v/>
      </c>
      <c r="D448" s="26" t="n"/>
      <c r="E448" s="28" t="n"/>
      <c r="F448" s="54" t="n"/>
      <c r="G448" s="28" t="n"/>
      <c r="H448" s="28" t="n"/>
      <c r="I448" s="28" t="n"/>
      <c r="J448" s="28" t="n"/>
      <c r="K448" s="28" t="n"/>
      <c r="L448" s="28" t="n"/>
      <c r="M448" s="28" t="n"/>
      <c r="N448" s="28" t="n"/>
      <c r="O448" s="30" t="n"/>
      <c r="P448" s="55">
        <f>IF(OR($A448="",$B448=""),"",IFERROR($E448/$F448,0))</f>
        <v/>
      </c>
      <c r="Q448" s="56">
        <f>IF(OR($A448="",$B448=""),"",IFERROR($H448/$G448,0))</f>
        <v/>
      </c>
      <c r="R448" s="56">
        <f>IF(OR($A448="",$B448=""),"",IFERROR($J448/$I448,0))</f>
        <v/>
      </c>
      <c r="S448" s="55">
        <f>IF(OR($A448="",$B448=""),"",IFERROR(($K448+$L448)/$E448*1000,0))</f>
        <v/>
      </c>
      <c r="T448" s="55">
        <f>IF(OR($A448="",$B448=""),"",MAX(0,MIN(100,100-($S448*'Settings'!$B$13)-($M448*'Settings'!$B$14))))</f>
        <v/>
      </c>
      <c r="U448" s="55">
        <f>IF(OR($A448="",$B448=""),"",MAX(0,MIN(100,IFERROR($Q448/'Settings'!$B$10*100,0))))</f>
        <v/>
      </c>
      <c r="V448" s="55">
        <f>IF(OR($A448="",$B448=""),"",MAX(0,MIN(100,IFERROR($P448/'Settings'!$B$11*100,0))))</f>
        <v/>
      </c>
      <c r="W448" s="55">
        <f>IF(OR($A448="",$B448=""),"",MAX(0,MIN(100,IFERROR($R448/'Settings'!$B$12*100,0))))</f>
        <v/>
      </c>
      <c r="X448" s="55">
        <f>IF(OR($A448="",$B448=""),"",MAX(0,MIN(100,100-($N448*'Settings'!$B$15))))</f>
        <v/>
      </c>
      <c r="Y448" s="55">
        <f>IF(OR($A448="",$B448=""),"",($T448*'Settings'!$B$4)+($U448*'Settings'!$B$5)+($V448*'Settings'!$B$6)+($W448*'Settings'!$B$7)+($X448*'Settings'!$B$8))</f>
        <v/>
      </c>
      <c r="Z448" s="19">
        <f>IF($Y448="","",IF($Y448&gt;='Settings'!$B$17,"Excellent",IF($Y448&gt;='Settings'!$B$18,"Good",IF($Y448&gt;='Settings'!$B$19,"Needs Improvement","Poor"))))</f>
        <v/>
      </c>
      <c r="AA448" s="57">
        <f>IF($Z448="","",IF($Z448="Excellent",'Settings'!$B$21,IF($Z448="Good",'Settings'!$B$22,0)))</f>
        <v/>
      </c>
      <c r="AB448" s="34">
        <f>IF(COUNTA($A448:$B448,$D448:$O448,$AC448:$AD448)=0,"",IF(OR($A448="",$B448=""),"Missing period/driver",IF($C448="Driver ID not found","Invalid driver ID",IF(COUNTIFS($A$5:$A$1000,$A448,$B$5:$B$1000,$B448)&gt;1,"Duplicate driver/period",IF(OR($E448&lt;=0,$F448&lt;=0,$G448&lt;=0,$I448&lt;=0),"Check required activity",IF($H448&gt;$G448,"On-time stops exceed total",IF($J448&gt;$I448,"Completed inspections exceed required",IF(OR($H448&lt;0,$J448&lt;0,$K448&lt;0,$L448&lt;0,$M448&lt;0,$N448&lt;0),"Negative count",IF($AC448="","Select review status",IF(AND($AC448="Coaching Scheduled",$AD448=""),"Add follow-up date","OK"))))))))))</f>
        <v/>
      </c>
      <c r="AC448" s="30" t="n"/>
      <c r="AD448" s="58" t="n"/>
    </row>
    <row r="449">
      <c r="A449" s="53" t="n"/>
      <c r="B449" s="26" t="n"/>
      <c r="C449" s="27">
        <f>IF(OR($A449="",$B449=""),"",IFERROR(VLOOKUP($B449,'Settings'!$D$4:$E$103,2,FALSE),"Driver ID not found"))</f>
        <v/>
      </c>
      <c r="D449" s="26" t="n"/>
      <c r="E449" s="28" t="n"/>
      <c r="F449" s="54" t="n"/>
      <c r="G449" s="28" t="n"/>
      <c r="H449" s="28" t="n"/>
      <c r="I449" s="28" t="n"/>
      <c r="J449" s="28" t="n"/>
      <c r="K449" s="28" t="n"/>
      <c r="L449" s="28" t="n"/>
      <c r="M449" s="28" t="n"/>
      <c r="N449" s="28" t="n"/>
      <c r="O449" s="30" t="n"/>
      <c r="P449" s="55">
        <f>IF(OR($A449="",$B449=""),"",IFERROR($E449/$F449,0))</f>
        <v/>
      </c>
      <c r="Q449" s="56">
        <f>IF(OR($A449="",$B449=""),"",IFERROR($H449/$G449,0))</f>
        <v/>
      </c>
      <c r="R449" s="56">
        <f>IF(OR($A449="",$B449=""),"",IFERROR($J449/$I449,0))</f>
        <v/>
      </c>
      <c r="S449" s="55">
        <f>IF(OR($A449="",$B449=""),"",IFERROR(($K449+$L449)/$E449*1000,0))</f>
        <v/>
      </c>
      <c r="T449" s="55">
        <f>IF(OR($A449="",$B449=""),"",MAX(0,MIN(100,100-($S449*'Settings'!$B$13)-($M449*'Settings'!$B$14))))</f>
        <v/>
      </c>
      <c r="U449" s="55">
        <f>IF(OR($A449="",$B449=""),"",MAX(0,MIN(100,IFERROR($Q449/'Settings'!$B$10*100,0))))</f>
        <v/>
      </c>
      <c r="V449" s="55">
        <f>IF(OR($A449="",$B449=""),"",MAX(0,MIN(100,IFERROR($P449/'Settings'!$B$11*100,0))))</f>
        <v/>
      </c>
      <c r="W449" s="55">
        <f>IF(OR($A449="",$B449=""),"",MAX(0,MIN(100,IFERROR($R449/'Settings'!$B$12*100,0))))</f>
        <v/>
      </c>
      <c r="X449" s="55">
        <f>IF(OR($A449="",$B449=""),"",MAX(0,MIN(100,100-($N449*'Settings'!$B$15))))</f>
        <v/>
      </c>
      <c r="Y449" s="55">
        <f>IF(OR($A449="",$B449=""),"",($T449*'Settings'!$B$4)+($U449*'Settings'!$B$5)+($V449*'Settings'!$B$6)+($W449*'Settings'!$B$7)+($X449*'Settings'!$B$8))</f>
        <v/>
      </c>
      <c r="Z449" s="19">
        <f>IF($Y449="","",IF($Y449&gt;='Settings'!$B$17,"Excellent",IF($Y449&gt;='Settings'!$B$18,"Good",IF($Y449&gt;='Settings'!$B$19,"Needs Improvement","Poor"))))</f>
        <v/>
      </c>
      <c r="AA449" s="57">
        <f>IF($Z449="","",IF($Z449="Excellent",'Settings'!$B$21,IF($Z449="Good",'Settings'!$B$22,0)))</f>
        <v/>
      </c>
      <c r="AB449" s="34">
        <f>IF(COUNTA($A449:$B449,$D449:$O449,$AC449:$AD449)=0,"",IF(OR($A449="",$B449=""),"Missing period/driver",IF($C449="Driver ID not found","Invalid driver ID",IF(COUNTIFS($A$5:$A$1000,$A449,$B$5:$B$1000,$B449)&gt;1,"Duplicate driver/period",IF(OR($E449&lt;=0,$F449&lt;=0,$G449&lt;=0,$I449&lt;=0),"Check required activity",IF($H449&gt;$G449,"On-time stops exceed total",IF($J449&gt;$I449,"Completed inspections exceed required",IF(OR($H449&lt;0,$J449&lt;0,$K449&lt;0,$L449&lt;0,$M449&lt;0,$N449&lt;0),"Negative count",IF($AC449="","Select review status",IF(AND($AC449="Coaching Scheduled",$AD449=""),"Add follow-up date","OK"))))))))))</f>
        <v/>
      </c>
      <c r="AC449" s="30" t="n"/>
      <c r="AD449" s="58" t="n"/>
    </row>
    <row r="450">
      <c r="A450" s="53" t="n"/>
      <c r="B450" s="26" t="n"/>
      <c r="C450" s="27">
        <f>IF(OR($A450="",$B450=""),"",IFERROR(VLOOKUP($B450,'Settings'!$D$4:$E$103,2,FALSE),"Driver ID not found"))</f>
        <v/>
      </c>
      <c r="D450" s="26" t="n"/>
      <c r="E450" s="28" t="n"/>
      <c r="F450" s="54" t="n"/>
      <c r="G450" s="28" t="n"/>
      <c r="H450" s="28" t="n"/>
      <c r="I450" s="28" t="n"/>
      <c r="J450" s="28" t="n"/>
      <c r="K450" s="28" t="n"/>
      <c r="L450" s="28" t="n"/>
      <c r="M450" s="28" t="n"/>
      <c r="N450" s="28" t="n"/>
      <c r="O450" s="30" t="n"/>
      <c r="P450" s="55">
        <f>IF(OR($A450="",$B450=""),"",IFERROR($E450/$F450,0))</f>
        <v/>
      </c>
      <c r="Q450" s="56">
        <f>IF(OR($A450="",$B450=""),"",IFERROR($H450/$G450,0))</f>
        <v/>
      </c>
      <c r="R450" s="56">
        <f>IF(OR($A450="",$B450=""),"",IFERROR($J450/$I450,0))</f>
        <v/>
      </c>
      <c r="S450" s="55">
        <f>IF(OR($A450="",$B450=""),"",IFERROR(($K450+$L450)/$E450*1000,0))</f>
        <v/>
      </c>
      <c r="T450" s="55">
        <f>IF(OR($A450="",$B450=""),"",MAX(0,MIN(100,100-($S450*'Settings'!$B$13)-($M450*'Settings'!$B$14))))</f>
        <v/>
      </c>
      <c r="U450" s="55">
        <f>IF(OR($A450="",$B450=""),"",MAX(0,MIN(100,IFERROR($Q450/'Settings'!$B$10*100,0))))</f>
        <v/>
      </c>
      <c r="V450" s="55">
        <f>IF(OR($A450="",$B450=""),"",MAX(0,MIN(100,IFERROR($P450/'Settings'!$B$11*100,0))))</f>
        <v/>
      </c>
      <c r="W450" s="55">
        <f>IF(OR($A450="",$B450=""),"",MAX(0,MIN(100,IFERROR($R450/'Settings'!$B$12*100,0))))</f>
        <v/>
      </c>
      <c r="X450" s="55">
        <f>IF(OR($A450="",$B450=""),"",MAX(0,MIN(100,100-($N450*'Settings'!$B$15))))</f>
        <v/>
      </c>
      <c r="Y450" s="55">
        <f>IF(OR($A450="",$B450=""),"",($T450*'Settings'!$B$4)+($U450*'Settings'!$B$5)+($V450*'Settings'!$B$6)+($W450*'Settings'!$B$7)+($X450*'Settings'!$B$8))</f>
        <v/>
      </c>
      <c r="Z450" s="19">
        <f>IF($Y450="","",IF($Y450&gt;='Settings'!$B$17,"Excellent",IF($Y450&gt;='Settings'!$B$18,"Good",IF($Y450&gt;='Settings'!$B$19,"Needs Improvement","Poor"))))</f>
        <v/>
      </c>
      <c r="AA450" s="57">
        <f>IF($Z450="","",IF($Z450="Excellent",'Settings'!$B$21,IF($Z450="Good",'Settings'!$B$22,0)))</f>
        <v/>
      </c>
      <c r="AB450" s="34">
        <f>IF(COUNTA($A450:$B450,$D450:$O450,$AC450:$AD450)=0,"",IF(OR($A450="",$B450=""),"Missing period/driver",IF($C450="Driver ID not found","Invalid driver ID",IF(COUNTIFS($A$5:$A$1000,$A450,$B$5:$B$1000,$B450)&gt;1,"Duplicate driver/period",IF(OR($E450&lt;=0,$F450&lt;=0,$G450&lt;=0,$I450&lt;=0),"Check required activity",IF($H450&gt;$G450,"On-time stops exceed total",IF($J450&gt;$I450,"Completed inspections exceed required",IF(OR($H450&lt;0,$J450&lt;0,$K450&lt;0,$L450&lt;0,$M450&lt;0,$N450&lt;0),"Negative count",IF($AC450="","Select review status",IF(AND($AC450="Coaching Scheduled",$AD450=""),"Add follow-up date","OK"))))))))))</f>
        <v/>
      </c>
      <c r="AC450" s="30" t="n"/>
      <c r="AD450" s="58" t="n"/>
    </row>
    <row r="451">
      <c r="A451" s="53" t="n"/>
      <c r="B451" s="26" t="n"/>
      <c r="C451" s="27">
        <f>IF(OR($A451="",$B451=""),"",IFERROR(VLOOKUP($B451,'Settings'!$D$4:$E$103,2,FALSE),"Driver ID not found"))</f>
        <v/>
      </c>
      <c r="D451" s="26" t="n"/>
      <c r="E451" s="28" t="n"/>
      <c r="F451" s="54" t="n"/>
      <c r="G451" s="28" t="n"/>
      <c r="H451" s="28" t="n"/>
      <c r="I451" s="28" t="n"/>
      <c r="J451" s="28" t="n"/>
      <c r="K451" s="28" t="n"/>
      <c r="L451" s="28" t="n"/>
      <c r="M451" s="28" t="n"/>
      <c r="N451" s="28" t="n"/>
      <c r="O451" s="30" t="n"/>
      <c r="P451" s="55">
        <f>IF(OR($A451="",$B451=""),"",IFERROR($E451/$F451,0))</f>
        <v/>
      </c>
      <c r="Q451" s="56">
        <f>IF(OR($A451="",$B451=""),"",IFERROR($H451/$G451,0))</f>
        <v/>
      </c>
      <c r="R451" s="56">
        <f>IF(OR($A451="",$B451=""),"",IFERROR($J451/$I451,0))</f>
        <v/>
      </c>
      <c r="S451" s="55">
        <f>IF(OR($A451="",$B451=""),"",IFERROR(($K451+$L451)/$E451*1000,0))</f>
        <v/>
      </c>
      <c r="T451" s="55">
        <f>IF(OR($A451="",$B451=""),"",MAX(0,MIN(100,100-($S451*'Settings'!$B$13)-($M451*'Settings'!$B$14))))</f>
        <v/>
      </c>
      <c r="U451" s="55">
        <f>IF(OR($A451="",$B451=""),"",MAX(0,MIN(100,IFERROR($Q451/'Settings'!$B$10*100,0))))</f>
        <v/>
      </c>
      <c r="V451" s="55">
        <f>IF(OR($A451="",$B451=""),"",MAX(0,MIN(100,IFERROR($P451/'Settings'!$B$11*100,0))))</f>
        <v/>
      </c>
      <c r="W451" s="55">
        <f>IF(OR($A451="",$B451=""),"",MAX(0,MIN(100,IFERROR($R451/'Settings'!$B$12*100,0))))</f>
        <v/>
      </c>
      <c r="X451" s="55">
        <f>IF(OR($A451="",$B451=""),"",MAX(0,MIN(100,100-($N451*'Settings'!$B$15))))</f>
        <v/>
      </c>
      <c r="Y451" s="55">
        <f>IF(OR($A451="",$B451=""),"",($T451*'Settings'!$B$4)+($U451*'Settings'!$B$5)+($V451*'Settings'!$B$6)+($W451*'Settings'!$B$7)+($X451*'Settings'!$B$8))</f>
        <v/>
      </c>
      <c r="Z451" s="19">
        <f>IF($Y451="","",IF($Y451&gt;='Settings'!$B$17,"Excellent",IF($Y451&gt;='Settings'!$B$18,"Good",IF($Y451&gt;='Settings'!$B$19,"Needs Improvement","Poor"))))</f>
        <v/>
      </c>
      <c r="AA451" s="57">
        <f>IF($Z451="","",IF($Z451="Excellent",'Settings'!$B$21,IF($Z451="Good",'Settings'!$B$22,0)))</f>
        <v/>
      </c>
      <c r="AB451" s="34">
        <f>IF(COUNTA($A451:$B451,$D451:$O451,$AC451:$AD451)=0,"",IF(OR($A451="",$B451=""),"Missing period/driver",IF($C451="Driver ID not found","Invalid driver ID",IF(COUNTIFS($A$5:$A$1000,$A451,$B$5:$B$1000,$B451)&gt;1,"Duplicate driver/period",IF(OR($E451&lt;=0,$F451&lt;=0,$G451&lt;=0,$I451&lt;=0),"Check required activity",IF($H451&gt;$G451,"On-time stops exceed total",IF($J451&gt;$I451,"Completed inspections exceed required",IF(OR($H451&lt;0,$J451&lt;0,$K451&lt;0,$L451&lt;0,$M451&lt;0,$N451&lt;0),"Negative count",IF($AC451="","Select review status",IF(AND($AC451="Coaching Scheduled",$AD451=""),"Add follow-up date","OK"))))))))))</f>
        <v/>
      </c>
      <c r="AC451" s="30" t="n"/>
      <c r="AD451" s="58" t="n"/>
    </row>
    <row r="452">
      <c r="A452" s="53" t="n"/>
      <c r="B452" s="26" t="n"/>
      <c r="C452" s="27">
        <f>IF(OR($A452="",$B452=""),"",IFERROR(VLOOKUP($B452,'Settings'!$D$4:$E$103,2,FALSE),"Driver ID not found"))</f>
        <v/>
      </c>
      <c r="D452" s="26" t="n"/>
      <c r="E452" s="28" t="n"/>
      <c r="F452" s="54" t="n"/>
      <c r="G452" s="28" t="n"/>
      <c r="H452" s="28" t="n"/>
      <c r="I452" s="28" t="n"/>
      <c r="J452" s="28" t="n"/>
      <c r="K452" s="28" t="n"/>
      <c r="L452" s="28" t="n"/>
      <c r="M452" s="28" t="n"/>
      <c r="N452" s="28" t="n"/>
      <c r="O452" s="30" t="n"/>
      <c r="P452" s="55">
        <f>IF(OR($A452="",$B452=""),"",IFERROR($E452/$F452,0))</f>
        <v/>
      </c>
      <c r="Q452" s="56">
        <f>IF(OR($A452="",$B452=""),"",IFERROR($H452/$G452,0))</f>
        <v/>
      </c>
      <c r="R452" s="56">
        <f>IF(OR($A452="",$B452=""),"",IFERROR($J452/$I452,0))</f>
        <v/>
      </c>
      <c r="S452" s="55">
        <f>IF(OR($A452="",$B452=""),"",IFERROR(($K452+$L452)/$E452*1000,0))</f>
        <v/>
      </c>
      <c r="T452" s="55">
        <f>IF(OR($A452="",$B452=""),"",MAX(0,MIN(100,100-($S452*'Settings'!$B$13)-($M452*'Settings'!$B$14))))</f>
        <v/>
      </c>
      <c r="U452" s="55">
        <f>IF(OR($A452="",$B452=""),"",MAX(0,MIN(100,IFERROR($Q452/'Settings'!$B$10*100,0))))</f>
        <v/>
      </c>
      <c r="V452" s="55">
        <f>IF(OR($A452="",$B452=""),"",MAX(0,MIN(100,IFERROR($P452/'Settings'!$B$11*100,0))))</f>
        <v/>
      </c>
      <c r="W452" s="55">
        <f>IF(OR($A452="",$B452=""),"",MAX(0,MIN(100,IFERROR($R452/'Settings'!$B$12*100,0))))</f>
        <v/>
      </c>
      <c r="X452" s="55">
        <f>IF(OR($A452="",$B452=""),"",MAX(0,MIN(100,100-($N452*'Settings'!$B$15))))</f>
        <v/>
      </c>
      <c r="Y452" s="55">
        <f>IF(OR($A452="",$B452=""),"",($T452*'Settings'!$B$4)+($U452*'Settings'!$B$5)+($V452*'Settings'!$B$6)+($W452*'Settings'!$B$7)+($X452*'Settings'!$B$8))</f>
        <v/>
      </c>
      <c r="Z452" s="19">
        <f>IF($Y452="","",IF($Y452&gt;='Settings'!$B$17,"Excellent",IF($Y452&gt;='Settings'!$B$18,"Good",IF($Y452&gt;='Settings'!$B$19,"Needs Improvement","Poor"))))</f>
        <v/>
      </c>
      <c r="AA452" s="57">
        <f>IF($Z452="","",IF($Z452="Excellent",'Settings'!$B$21,IF($Z452="Good",'Settings'!$B$22,0)))</f>
        <v/>
      </c>
      <c r="AB452" s="34">
        <f>IF(COUNTA($A452:$B452,$D452:$O452,$AC452:$AD452)=0,"",IF(OR($A452="",$B452=""),"Missing period/driver",IF($C452="Driver ID not found","Invalid driver ID",IF(COUNTIFS($A$5:$A$1000,$A452,$B$5:$B$1000,$B452)&gt;1,"Duplicate driver/period",IF(OR($E452&lt;=0,$F452&lt;=0,$G452&lt;=0,$I452&lt;=0),"Check required activity",IF($H452&gt;$G452,"On-time stops exceed total",IF($J452&gt;$I452,"Completed inspections exceed required",IF(OR($H452&lt;0,$J452&lt;0,$K452&lt;0,$L452&lt;0,$M452&lt;0,$N452&lt;0),"Negative count",IF($AC452="","Select review status",IF(AND($AC452="Coaching Scheduled",$AD452=""),"Add follow-up date","OK"))))))))))</f>
        <v/>
      </c>
      <c r="AC452" s="30" t="n"/>
      <c r="AD452" s="58" t="n"/>
    </row>
    <row r="453">
      <c r="A453" s="53" t="n"/>
      <c r="B453" s="26" t="n"/>
      <c r="C453" s="27">
        <f>IF(OR($A453="",$B453=""),"",IFERROR(VLOOKUP($B453,'Settings'!$D$4:$E$103,2,FALSE),"Driver ID not found"))</f>
        <v/>
      </c>
      <c r="D453" s="26" t="n"/>
      <c r="E453" s="28" t="n"/>
      <c r="F453" s="54" t="n"/>
      <c r="G453" s="28" t="n"/>
      <c r="H453" s="28" t="n"/>
      <c r="I453" s="28" t="n"/>
      <c r="J453" s="28" t="n"/>
      <c r="K453" s="28" t="n"/>
      <c r="L453" s="28" t="n"/>
      <c r="M453" s="28" t="n"/>
      <c r="N453" s="28" t="n"/>
      <c r="O453" s="30" t="n"/>
      <c r="P453" s="55">
        <f>IF(OR($A453="",$B453=""),"",IFERROR($E453/$F453,0))</f>
        <v/>
      </c>
      <c r="Q453" s="56">
        <f>IF(OR($A453="",$B453=""),"",IFERROR($H453/$G453,0))</f>
        <v/>
      </c>
      <c r="R453" s="56">
        <f>IF(OR($A453="",$B453=""),"",IFERROR($J453/$I453,0))</f>
        <v/>
      </c>
      <c r="S453" s="55">
        <f>IF(OR($A453="",$B453=""),"",IFERROR(($K453+$L453)/$E453*1000,0))</f>
        <v/>
      </c>
      <c r="T453" s="55">
        <f>IF(OR($A453="",$B453=""),"",MAX(0,MIN(100,100-($S453*'Settings'!$B$13)-($M453*'Settings'!$B$14))))</f>
        <v/>
      </c>
      <c r="U453" s="55">
        <f>IF(OR($A453="",$B453=""),"",MAX(0,MIN(100,IFERROR($Q453/'Settings'!$B$10*100,0))))</f>
        <v/>
      </c>
      <c r="V453" s="55">
        <f>IF(OR($A453="",$B453=""),"",MAX(0,MIN(100,IFERROR($P453/'Settings'!$B$11*100,0))))</f>
        <v/>
      </c>
      <c r="W453" s="55">
        <f>IF(OR($A453="",$B453=""),"",MAX(0,MIN(100,IFERROR($R453/'Settings'!$B$12*100,0))))</f>
        <v/>
      </c>
      <c r="X453" s="55">
        <f>IF(OR($A453="",$B453=""),"",MAX(0,MIN(100,100-($N453*'Settings'!$B$15))))</f>
        <v/>
      </c>
      <c r="Y453" s="55">
        <f>IF(OR($A453="",$B453=""),"",($T453*'Settings'!$B$4)+($U453*'Settings'!$B$5)+($V453*'Settings'!$B$6)+($W453*'Settings'!$B$7)+($X453*'Settings'!$B$8))</f>
        <v/>
      </c>
      <c r="Z453" s="19">
        <f>IF($Y453="","",IF($Y453&gt;='Settings'!$B$17,"Excellent",IF($Y453&gt;='Settings'!$B$18,"Good",IF($Y453&gt;='Settings'!$B$19,"Needs Improvement","Poor"))))</f>
        <v/>
      </c>
      <c r="AA453" s="57">
        <f>IF($Z453="","",IF($Z453="Excellent",'Settings'!$B$21,IF($Z453="Good",'Settings'!$B$22,0)))</f>
        <v/>
      </c>
      <c r="AB453" s="34">
        <f>IF(COUNTA($A453:$B453,$D453:$O453,$AC453:$AD453)=0,"",IF(OR($A453="",$B453=""),"Missing period/driver",IF($C453="Driver ID not found","Invalid driver ID",IF(COUNTIFS($A$5:$A$1000,$A453,$B$5:$B$1000,$B453)&gt;1,"Duplicate driver/period",IF(OR($E453&lt;=0,$F453&lt;=0,$G453&lt;=0,$I453&lt;=0),"Check required activity",IF($H453&gt;$G453,"On-time stops exceed total",IF($J453&gt;$I453,"Completed inspections exceed required",IF(OR($H453&lt;0,$J453&lt;0,$K453&lt;0,$L453&lt;0,$M453&lt;0,$N453&lt;0),"Negative count",IF($AC453="","Select review status",IF(AND($AC453="Coaching Scheduled",$AD453=""),"Add follow-up date","OK"))))))))))</f>
        <v/>
      </c>
      <c r="AC453" s="30" t="n"/>
      <c r="AD453" s="58" t="n"/>
    </row>
    <row r="454">
      <c r="A454" s="53" t="n"/>
      <c r="B454" s="26" t="n"/>
      <c r="C454" s="27">
        <f>IF(OR($A454="",$B454=""),"",IFERROR(VLOOKUP($B454,'Settings'!$D$4:$E$103,2,FALSE),"Driver ID not found"))</f>
        <v/>
      </c>
      <c r="D454" s="26" t="n"/>
      <c r="E454" s="28" t="n"/>
      <c r="F454" s="54" t="n"/>
      <c r="G454" s="28" t="n"/>
      <c r="H454" s="28" t="n"/>
      <c r="I454" s="28" t="n"/>
      <c r="J454" s="28" t="n"/>
      <c r="K454" s="28" t="n"/>
      <c r="L454" s="28" t="n"/>
      <c r="M454" s="28" t="n"/>
      <c r="N454" s="28" t="n"/>
      <c r="O454" s="30" t="n"/>
      <c r="P454" s="55">
        <f>IF(OR($A454="",$B454=""),"",IFERROR($E454/$F454,0))</f>
        <v/>
      </c>
      <c r="Q454" s="56">
        <f>IF(OR($A454="",$B454=""),"",IFERROR($H454/$G454,0))</f>
        <v/>
      </c>
      <c r="R454" s="56">
        <f>IF(OR($A454="",$B454=""),"",IFERROR($J454/$I454,0))</f>
        <v/>
      </c>
      <c r="S454" s="55">
        <f>IF(OR($A454="",$B454=""),"",IFERROR(($K454+$L454)/$E454*1000,0))</f>
        <v/>
      </c>
      <c r="T454" s="55">
        <f>IF(OR($A454="",$B454=""),"",MAX(0,MIN(100,100-($S454*'Settings'!$B$13)-($M454*'Settings'!$B$14))))</f>
        <v/>
      </c>
      <c r="U454" s="55">
        <f>IF(OR($A454="",$B454=""),"",MAX(0,MIN(100,IFERROR($Q454/'Settings'!$B$10*100,0))))</f>
        <v/>
      </c>
      <c r="V454" s="55">
        <f>IF(OR($A454="",$B454=""),"",MAX(0,MIN(100,IFERROR($P454/'Settings'!$B$11*100,0))))</f>
        <v/>
      </c>
      <c r="W454" s="55">
        <f>IF(OR($A454="",$B454=""),"",MAX(0,MIN(100,IFERROR($R454/'Settings'!$B$12*100,0))))</f>
        <v/>
      </c>
      <c r="X454" s="55">
        <f>IF(OR($A454="",$B454=""),"",MAX(0,MIN(100,100-($N454*'Settings'!$B$15))))</f>
        <v/>
      </c>
      <c r="Y454" s="55">
        <f>IF(OR($A454="",$B454=""),"",($T454*'Settings'!$B$4)+($U454*'Settings'!$B$5)+($V454*'Settings'!$B$6)+($W454*'Settings'!$B$7)+($X454*'Settings'!$B$8))</f>
        <v/>
      </c>
      <c r="Z454" s="19">
        <f>IF($Y454="","",IF($Y454&gt;='Settings'!$B$17,"Excellent",IF($Y454&gt;='Settings'!$B$18,"Good",IF($Y454&gt;='Settings'!$B$19,"Needs Improvement","Poor"))))</f>
        <v/>
      </c>
      <c r="AA454" s="57">
        <f>IF($Z454="","",IF($Z454="Excellent",'Settings'!$B$21,IF($Z454="Good",'Settings'!$B$22,0)))</f>
        <v/>
      </c>
      <c r="AB454" s="34">
        <f>IF(COUNTA($A454:$B454,$D454:$O454,$AC454:$AD454)=0,"",IF(OR($A454="",$B454=""),"Missing period/driver",IF($C454="Driver ID not found","Invalid driver ID",IF(COUNTIFS($A$5:$A$1000,$A454,$B$5:$B$1000,$B454)&gt;1,"Duplicate driver/period",IF(OR($E454&lt;=0,$F454&lt;=0,$G454&lt;=0,$I454&lt;=0),"Check required activity",IF($H454&gt;$G454,"On-time stops exceed total",IF($J454&gt;$I454,"Completed inspections exceed required",IF(OR($H454&lt;0,$J454&lt;0,$K454&lt;0,$L454&lt;0,$M454&lt;0,$N454&lt;0),"Negative count",IF($AC454="","Select review status",IF(AND($AC454="Coaching Scheduled",$AD454=""),"Add follow-up date","OK"))))))))))</f>
        <v/>
      </c>
      <c r="AC454" s="30" t="n"/>
      <c r="AD454" s="58" t="n"/>
    </row>
    <row r="455">
      <c r="A455" s="53" t="n"/>
      <c r="B455" s="26" t="n"/>
      <c r="C455" s="27">
        <f>IF(OR($A455="",$B455=""),"",IFERROR(VLOOKUP($B455,'Settings'!$D$4:$E$103,2,FALSE),"Driver ID not found"))</f>
        <v/>
      </c>
      <c r="D455" s="26" t="n"/>
      <c r="E455" s="28" t="n"/>
      <c r="F455" s="54" t="n"/>
      <c r="G455" s="28" t="n"/>
      <c r="H455" s="28" t="n"/>
      <c r="I455" s="28" t="n"/>
      <c r="J455" s="28" t="n"/>
      <c r="K455" s="28" t="n"/>
      <c r="L455" s="28" t="n"/>
      <c r="M455" s="28" t="n"/>
      <c r="N455" s="28" t="n"/>
      <c r="O455" s="30" t="n"/>
      <c r="P455" s="55">
        <f>IF(OR($A455="",$B455=""),"",IFERROR($E455/$F455,0))</f>
        <v/>
      </c>
      <c r="Q455" s="56">
        <f>IF(OR($A455="",$B455=""),"",IFERROR($H455/$G455,0))</f>
        <v/>
      </c>
      <c r="R455" s="56">
        <f>IF(OR($A455="",$B455=""),"",IFERROR($J455/$I455,0))</f>
        <v/>
      </c>
      <c r="S455" s="55">
        <f>IF(OR($A455="",$B455=""),"",IFERROR(($K455+$L455)/$E455*1000,0))</f>
        <v/>
      </c>
      <c r="T455" s="55">
        <f>IF(OR($A455="",$B455=""),"",MAX(0,MIN(100,100-($S455*'Settings'!$B$13)-($M455*'Settings'!$B$14))))</f>
        <v/>
      </c>
      <c r="U455" s="55">
        <f>IF(OR($A455="",$B455=""),"",MAX(0,MIN(100,IFERROR($Q455/'Settings'!$B$10*100,0))))</f>
        <v/>
      </c>
      <c r="V455" s="55">
        <f>IF(OR($A455="",$B455=""),"",MAX(0,MIN(100,IFERROR($P455/'Settings'!$B$11*100,0))))</f>
        <v/>
      </c>
      <c r="W455" s="55">
        <f>IF(OR($A455="",$B455=""),"",MAX(0,MIN(100,IFERROR($R455/'Settings'!$B$12*100,0))))</f>
        <v/>
      </c>
      <c r="X455" s="55">
        <f>IF(OR($A455="",$B455=""),"",MAX(0,MIN(100,100-($N455*'Settings'!$B$15))))</f>
        <v/>
      </c>
      <c r="Y455" s="55">
        <f>IF(OR($A455="",$B455=""),"",($T455*'Settings'!$B$4)+($U455*'Settings'!$B$5)+($V455*'Settings'!$B$6)+($W455*'Settings'!$B$7)+($X455*'Settings'!$B$8))</f>
        <v/>
      </c>
      <c r="Z455" s="19">
        <f>IF($Y455="","",IF($Y455&gt;='Settings'!$B$17,"Excellent",IF($Y455&gt;='Settings'!$B$18,"Good",IF($Y455&gt;='Settings'!$B$19,"Needs Improvement","Poor"))))</f>
        <v/>
      </c>
      <c r="AA455" s="57">
        <f>IF($Z455="","",IF($Z455="Excellent",'Settings'!$B$21,IF($Z455="Good",'Settings'!$B$22,0)))</f>
        <v/>
      </c>
      <c r="AB455" s="34">
        <f>IF(COUNTA($A455:$B455,$D455:$O455,$AC455:$AD455)=0,"",IF(OR($A455="",$B455=""),"Missing period/driver",IF($C455="Driver ID not found","Invalid driver ID",IF(COUNTIFS($A$5:$A$1000,$A455,$B$5:$B$1000,$B455)&gt;1,"Duplicate driver/period",IF(OR($E455&lt;=0,$F455&lt;=0,$G455&lt;=0,$I455&lt;=0),"Check required activity",IF($H455&gt;$G455,"On-time stops exceed total",IF($J455&gt;$I455,"Completed inspections exceed required",IF(OR($H455&lt;0,$J455&lt;0,$K455&lt;0,$L455&lt;0,$M455&lt;0,$N455&lt;0),"Negative count",IF($AC455="","Select review status",IF(AND($AC455="Coaching Scheduled",$AD455=""),"Add follow-up date","OK"))))))))))</f>
        <v/>
      </c>
      <c r="AC455" s="30" t="n"/>
      <c r="AD455" s="58" t="n"/>
    </row>
    <row r="456">
      <c r="A456" s="53" t="n"/>
      <c r="B456" s="26" t="n"/>
      <c r="C456" s="27">
        <f>IF(OR($A456="",$B456=""),"",IFERROR(VLOOKUP($B456,'Settings'!$D$4:$E$103,2,FALSE),"Driver ID not found"))</f>
        <v/>
      </c>
      <c r="D456" s="26" t="n"/>
      <c r="E456" s="28" t="n"/>
      <c r="F456" s="54" t="n"/>
      <c r="G456" s="28" t="n"/>
      <c r="H456" s="28" t="n"/>
      <c r="I456" s="28" t="n"/>
      <c r="J456" s="28" t="n"/>
      <c r="K456" s="28" t="n"/>
      <c r="L456" s="28" t="n"/>
      <c r="M456" s="28" t="n"/>
      <c r="N456" s="28" t="n"/>
      <c r="O456" s="30" t="n"/>
      <c r="P456" s="55">
        <f>IF(OR($A456="",$B456=""),"",IFERROR($E456/$F456,0))</f>
        <v/>
      </c>
      <c r="Q456" s="56">
        <f>IF(OR($A456="",$B456=""),"",IFERROR($H456/$G456,0))</f>
        <v/>
      </c>
      <c r="R456" s="56">
        <f>IF(OR($A456="",$B456=""),"",IFERROR($J456/$I456,0))</f>
        <v/>
      </c>
      <c r="S456" s="55">
        <f>IF(OR($A456="",$B456=""),"",IFERROR(($K456+$L456)/$E456*1000,0))</f>
        <v/>
      </c>
      <c r="T456" s="55">
        <f>IF(OR($A456="",$B456=""),"",MAX(0,MIN(100,100-($S456*'Settings'!$B$13)-($M456*'Settings'!$B$14))))</f>
        <v/>
      </c>
      <c r="U456" s="55">
        <f>IF(OR($A456="",$B456=""),"",MAX(0,MIN(100,IFERROR($Q456/'Settings'!$B$10*100,0))))</f>
        <v/>
      </c>
      <c r="V456" s="55">
        <f>IF(OR($A456="",$B456=""),"",MAX(0,MIN(100,IFERROR($P456/'Settings'!$B$11*100,0))))</f>
        <v/>
      </c>
      <c r="W456" s="55">
        <f>IF(OR($A456="",$B456=""),"",MAX(0,MIN(100,IFERROR($R456/'Settings'!$B$12*100,0))))</f>
        <v/>
      </c>
      <c r="X456" s="55">
        <f>IF(OR($A456="",$B456=""),"",MAX(0,MIN(100,100-($N456*'Settings'!$B$15))))</f>
        <v/>
      </c>
      <c r="Y456" s="55">
        <f>IF(OR($A456="",$B456=""),"",($T456*'Settings'!$B$4)+($U456*'Settings'!$B$5)+($V456*'Settings'!$B$6)+($W456*'Settings'!$B$7)+($X456*'Settings'!$B$8))</f>
        <v/>
      </c>
      <c r="Z456" s="19">
        <f>IF($Y456="","",IF($Y456&gt;='Settings'!$B$17,"Excellent",IF($Y456&gt;='Settings'!$B$18,"Good",IF($Y456&gt;='Settings'!$B$19,"Needs Improvement","Poor"))))</f>
        <v/>
      </c>
      <c r="AA456" s="57">
        <f>IF($Z456="","",IF($Z456="Excellent",'Settings'!$B$21,IF($Z456="Good",'Settings'!$B$22,0)))</f>
        <v/>
      </c>
      <c r="AB456" s="34">
        <f>IF(COUNTA($A456:$B456,$D456:$O456,$AC456:$AD456)=0,"",IF(OR($A456="",$B456=""),"Missing period/driver",IF($C456="Driver ID not found","Invalid driver ID",IF(COUNTIFS($A$5:$A$1000,$A456,$B$5:$B$1000,$B456)&gt;1,"Duplicate driver/period",IF(OR($E456&lt;=0,$F456&lt;=0,$G456&lt;=0,$I456&lt;=0),"Check required activity",IF($H456&gt;$G456,"On-time stops exceed total",IF($J456&gt;$I456,"Completed inspections exceed required",IF(OR($H456&lt;0,$J456&lt;0,$K456&lt;0,$L456&lt;0,$M456&lt;0,$N456&lt;0),"Negative count",IF($AC456="","Select review status",IF(AND($AC456="Coaching Scheduled",$AD456=""),"Add follow-up date","OK"))))))))))</f>
        <v/>
      </c>
      <c r="AC456" s="30" t="n"/>
      <c r="AD456" s="58" t="n"/>
    </row>
    <row r="457">
      <c r="A457" s="53" t="n"/>
      <c r="B457" s="26" t="n"/>
      <c r="C457" s="27">
        <f>IF(OR($A457="",$B457=""),"",IFERROR(VLOOKUP($B457,'Settings'!$D$4:$E$103,2,FALSE),"Driver ID not found"))</f>
        <v/>
      </c>
      <c r="D457" s="26" t="n"/>
      <c r="E457" s="28" t="n"/>
      <c r="F457" s="54" t="n"/>
      <c r="G457" s="28" t="n"/>
      <c r="H457" s="28" t="n"/>
      <c r="I457" s="28" t="n"/>
      <c r="J457" s="28" t="n"/>
      <c r="K457" s="28" t="n"/>
      <c r="L457" s="28" t="n"/>
      <c r="M457" s="28" t="n"/>
      <c r="N457" s="28" t="n"/>
      <c r="O457" s="30" t="n"/>
      <c r="P457" s="55">
        <f>IF(OR($A457="",$B457=""),"",IFERROR($E457/$F457,0))</f>
        <v/>
      </c>
      <c r="Q457" s="56">
        <f>IF(OR($A457="",$B457=""),"",IFERROR($H457/$G457,0))</f>
        <v/>
      </c>
      <c r="R457" s="56">
        <f>IF(OR($A457="",$B457=""),"",IFERROR($J457/$I457,0))</f>
        <v/>
      </c>
      <c r="S457" s="55">
        <f>IF(OR($A457="",$B457=""),"",IFERROR(($K457+$L457)/$E457*1000,0))</f>
        <v/>
      </c>
      <c r="T457" s="55">
        <f>IF(OR($A457="",$B457=""),"",MAX(0,MIN(100,100-($S457*'Settings'!$B$13)-($M457*'Settings'!$B$14))))</f>
        <v/>
      </c>
      <c r="U457" s="55">
        <f>IF(OR($A457="",$B457=""),"",MAX(0,MIN(100,IFERROR($Q457/'Settings'!$B$10*100,0))))</f>
        <v/>
      </c>
      <c r="V457" s="55">
        <f>IF(OR($A457="",$B457=""),"",MAX(0,MIN(100,IFERROR($P457/'Settings'!$B$11*100,0))))</f>
        <v/>
      </c>
      <c r="W457" s="55">
        <f>IF(OR($A457="",$B457=""),"",MAX(0,MIN(100,IFERROR($R457/'Settings'!$B$12*100,0))))</f>
        <v/>
      </c>
      <c r="X457" s="55">
        <f>IF(OR($A457="",$B457=""),"",MAX(0,MIN(100,100-($N457*'Settings'!$B$15))))</f>
        <v/>
      </c>
      <c r="Y457" s="55">
        <f>IF(OR($A457="",$B457=""),"",($T457*'Settings'!$B$4)+($U457*'Settings'!$B$5)+($V457*'Settings'!$B$6)+($W457*'Settings'!$B$7)+($X457*'Settings'!$B$8))</f>
        <v/>
      </c>
      <c r="Z457" s="19">
        <f>IF($Y457="","",IF($Y457&gt;='Settings'!$B$17,"Excellent",IF($Y457&gt;='Settings'!$B$18,"Good",IF($Y457&gt;='Settings'!$B$19,"Needs Improvement","Poor"))))</f>
        <v/>
      </c>
      <c r="AA457" s="57">
        <f>IF($Z457="","",IF($Z457="Excellent",'Settings'!$B$21,IF($Z457="Good",'Settings'!$B$22,0)))</f>
        <v/>
      </c>
      <c r="AB457" s="34">
        <f>IF(COUNTA($A457:$B457,$D457:$O457,$AC457:$AD457)=0,"",IF(OR($A457="",$B457=""),"Missing period/driver",IF($C457="Driver ID not found","Invalid driver ID",IF(COUNTIFS($A$5:$A$1000,$A457,$B$5:$B$1000,$B457)&gt;1,"Duplicate driver/period",IF(OR($E457&lt;=0,$F457&lt;=0,$G457&lt;=0,$I457&lt;=0),"Check required activity",IF($H457&gt;$G457,"On-time stops exceed total",IF($J457&gt;$I457,"Completed inspections exceed required",IF(OR($H457&lt;0,$J457&lt;0,$K457&lt;0,$L457&lt;0,$M457&lt;0,$N457&lt;0),"Negative count",IF($AC457="","Select review status",IF(AND($AC457="Coaching Scheduled",$AD457=""),"Add follow-up date","OK"))))))))))</f>
        <v/>
      </c>
      <c r="AC457" s="30" t="n"/>
      <c r="AD457" s="58" t="n"/>
    </row>
    <row r="458">
      <c r="A458" s="53" t="n"/>
      <c r="B458" s="26" t="n"/>
      <c r="C458" s="27">
        <f>IF(OR($A458="",$B458=""),"",IFERROR(VLOOKUP($B458,'Settings'!$D$4:$E$103,2,FALSE),"Driver ID not found"))</f>
        <v/>
      </c>
      <c r="D458" s="26" t="n"/>
      <c r="E458" s="28" t="n"/>
      <c r="F458" s="54" t="n"/>
      <c r="G458" s="28" t="n"/>
      <c r="H458" s="28" t="n"/>
      <c r="I458" s="28" t="n"/>
      <c r="J458" s="28" t="n"/>
      <c r="K458" s="28" t="n"/>
      <c r="L458" s="28" t="n"/>
      <c r="M458" s="28" t="n"/>
      <c r="N458" s="28" t="n"/>
      <c r="O458" s="30" t="n"/>
      <c r="P458" s="55">
        <f>IF(OR($A458="",$B458=""),"",IFERROR($E458/$F458,0))</f>
        <v/>
      </c>
      <c r="Q458" s="56">
        <f>IF(OR($A458="",$B458=""),"",IFERROR($H458/$G458,0))</f>
        <v/>
      </c>
      <c r="R458" s="56">
        <f>IF(OR($A458="",$B458=""),"",IFERROR($J458/$I458,0))</f>
        <v/>
      </c>
      <c r="S458" s="55">
        <f>IF(OR($A458="",$B458=""),"",IFERROR(($K458+$L458)/$E458*1000,0))</f>
        <v/>
      </c>
      <c r="T458" s="55">
        <f>IF(OR($A458="",$B458=""),"",MAX(0,MIN(100,100-($S458*'Settings'!$B$13)-($M458*'Settings'!$B$14))))</f>
        <v/>
      </c>
      <c r="U458" s="55">
        <f>IF(OR($A458="",$B458=""),"",MAX(0,MIN(100,IFERROR($Q458/'Settings'!$B$10*100,0))))</f>
        <v/>
      </c>
      <c r="V458" s="55">
        <f>IF(OR($A458="",$B458=""),"",MAX(0,MIN(100,IFERROR($P458/'Settings'!$B$11*100,0))))</f>
        <v/>
      </c>
      <c r="W458" s="55">
        <f>IF(OR($A458="",$B458=""),"",MAX(0,MIN(100,IFERROR($R458/'Settings'!$B$12*100,0))))</f>
        <v/>
      </c>
      <c r="X458" s="55">
        <f>IF(OR($A458="",$B458=""),"",MAX(0,MIN(100,100-($N458*'Settings'!$B$15))))</f>
        <v/>
      </c>
      <c r="Y458" s="55">
        <f>IF(OR($A458="",$B458=""),"",($T458*'Settings'!$B$4)+($U458*'Settings'!$B$5)+($V458*'Settings'!$B$6)+($W458*'Settings'!$B$7)+($X458*'Settings'!$B$8))</f>
        <v/>
      </c>
      <c r="Z458" s="19">
        <f>IF($Y458="","",IF($Y458&gt;='Settings'!$B$17,"Excellent",IF($Y458&gt;='Settings'!$B$18,"Good",IF($Y458&gt;='Settings'!$B$19,"Needs Improvement","Poor"))))</f>
        <v/>
      </c>
      <c r="AA458" s="57">
        <f>IF($Z458="","",IF($Z458="Excellent",'Settings'!$B$21,IF($Z458="Good",'Settings'!$B$22,0)))</f>
        <v/>
      </c>
      <c r="AB458" s="34">
        <f>IF(COUNTA($A458:$B458,$D458:$O458,$AC458:$AD458)=0,"",IF(OR($A458="",$B458=""),"Missing period/driver",IF($C458="Driver ID not found","Invalid driver ID",IF(COUNTIFS($A$5:$A$1000,$A458,$B$5:$B$1000,$B458)&gt;1,"Duplicate driver/period",IF(OR($E458&lt;=0,$F458&lt;=0,$G458&lt;=0,$I458&lt;=0),"Check required activity",IF($H458&gt;$G458,"On-time stops exceed total",IF($J458&gt;$I458,"Completed inspections exceed required",IF(OR($H458&lt;0,$J458&lt;0,$K458&lt;0,$L458&lt;0,$M458&lt;0,$N458&lt;0),"Negative count",IF($AC458="","Select review status",IF(AND($AC458="Coaching Scheduled",$AD458=""),"Add follow-up date","OK"))))))))))</f>
        <v/>
      </c>
      <c r="AC458" s="30" t="n"/>
      <c r="AD458" s="58" t="n"/>
    </row>
    <row r="459">
      <c r="A459" s="53" t="n"/>
      <c r="B459" s="26" t="n"/>
      <c r="C459" s="27">
        <f>IF(OR($A459="",$B459=""),"",IFERROR(VLOOKUP($B459,'Settings'!$D$4:$E$103,2,FALSE),"Driver ID not found"))</f>
        <v/>
      </c>
      <c r="D459" s="26" t="n"/>
      <c r="E459" s="28" t="n"/>
      <c r="F459" s="54" t="n"/>
      <c r="G459" s="28" t="n"/>
      <c r="H459" s="28" t="n"/>
      <c r="I459" s="28" t="n"/>
      <c r="J459" s="28" t="n"/>
      <c r="K459" s="28" t="n"/>
      <c r="L459" s="28" t="n"/>
      <c r="M459" s="28" t="n"/>
      <c r="N459" s="28" t="n"/>
      <c r="O459" s="30" t="n"/>
      <c r="P459" s="55">
        <f>IF(OR($A459="",$B459=""),"",IFERROR($E459/$F459,0))</f>
        <v/>
      </c>
      <c r="Q459" s="56">
        <f>IF(OR($A459="",$B459=""),"",IFERROR($H459/$G459,0))</f>
        <v/>
      </c>
      <c r="R459" s="56">
        <f>IF(OR($A459="",$B459=""),"",IFERROR($J459/$I459,0))</f>
        <v/>
      </c>
      <c r="S459" s="55">
        <f>IF(OR($A459="",$B459=""),"",IFERROR(($K459+$L459)/$E459*1000,0))</f>
        <v/>
      </c>
      <c r="T459" s="55">
        <f>IF(OR($A459="",$B459=""),"",MAX(0,MIN(100,100-($S459*'Settings'!$B$13)-($M459*'Settings'!$B$14))))</f>
        <v/>
      </c>
      <c r="U459" s="55">
        <f>IF(OR($A459="",$B459=""),"",MAX(0,MIN(100,IFERROR($Q459/'Settings'!$B$10*100,0))))</f>
        <v/>
      </c>
      <c r="V459" s="55">
        <f>IF(OR($A459="",$B459=""),"",MAX(0,MIN(100,IFERROR($P459/'Settings'!$B$11*100,0))))</f>
        <v/>
      </c>
      <c r="W459" s="55">
        <f>IF(OR($A459="",$B459=""),"",MAX(0,MIN(100,IFERROR($R459/'Settings'!$B$12*100,0))))</f>
        <v/>
      </c>
      <c r="X459" s="55">
        <f>IF(OR($A459="",$B459=""),"",MAX(0,MIN(100,100-($N459*'Settings'!$B$15))))</f>
        <v/>
      </c>
      <c r="Y459" s="55">
        <f>IF(OR($A459="",$B459=""),"",($T459*'Settings'!$B$4)+($U459*'Settings'!$B$5)+($V459*'Settings'!$B$6)+($W459*'Settings'!$B$7)+($X459*'Settings'!$B$8))</f>
        <v/>
      </c>
      <c r="Z459" s="19">
        <f>IF($Y459="","",IF($Y459&gt;='Settings'!$B$17,"Excellent",IF($Y459&gt;='Settings'!$B$18,"Good",IF($Y459&gt;='Settings'!$B$19,"Needs Improvement","Poor"))))</f>
        <v/>
      </c>
      <c r="AA459" s="57">
        <f>IF($Z459="","",IF($Z459="Excellent",'Settings'!$B$21,IF($Z459="Good",'Settings'!$B$22,0)))</f>
        <v/>
      </c>
      <c r="AB459" s="34">
        <f>IF(COUNTA($A459:$B459,$D459:$O459,$AC459:$AD459)=0,"",IF(OR($A459="",$B459=""),"Missing period/driver",IF($C459="Driver ID not found","Invalid driver ID",IF(COUNTIFS($A$5:$A$1000,$A459,$B$5:$B$1000,$B459)&gt;1,"Duplicate driver/period",IF(OR($E459&lt;=0,$F459&lt;=0,$G459&lt;=0,$I459&lt;=0),"Check required activity",IF($H459&gt;$G459,"On-time stops exceed total",IF($J459&gt;$I459,"Completed inspections exceed required",IF(OR($H459&lt;0,$J459&lt;0,$K459&lt;0,$L459&lt;0,$M459&lt;0,$N459&lt;0),"Negative count",IF($AC459="","Select review status",IF(AND($AC459="Coaching Scheduled",$AD459=""),"Add follow-up date","OK"))))))))))</f>
        <v/>
      </c>
      <c r="AC459" s="30" t="n"/>
      <c r="AD459" s="58" t="n"/>
    </row>
    <row r="460">
      <c r="A460" s="53" t="n"/>
      <c r="B460" s="26" t="n"/>
      <c r="C460" s="27">
        <f>IF(OR($A460="",$B460=""),"",IFERROR(VLOOKUP($B460,'Settings'!$D$4:$E$103,2,FALSE),"Driver ID not found"))</f>
        <v/>
      </c>
      <c r="D460" s="26" t="n"/>
      <c r="E460" s="28" t="n"/>
      <c r="F460" s="54" t="n"/>
      <c r="G460" s="28" t="n"/>
      <c r="H460" s="28" t="n"/>
      <c r="I460" s="28" t="n"/>
      <c r="J460" s="28" t="n"/>
      <c r="K460" s="28" t="n"/>
      <c r="L460" s="28" t="n"/>
      <c r="M460" s="28" t="n"/>
      <c r="N460" s="28" t="n"/>
      <c r="O460" s="30" t="n"/>
      <c r="P460" s="55">
        <f>IF(OR($A460="",$B460=""),"",IFERROR($E460/$F460,0))</f>
        <v/>
      </c>
      <c r="Q460" s="56">
        <f>IF(OR($A460="",$B460=""),"",IFERROR($H460/$G460,0))</f>
        <v/>
      </c>
      <c r="R460" s="56">
        <f>IF(OR($A460="",$B460=""),"",IFERROR($J460/$I460,0))</f>
        <v/>
      </c>
      <c r="S460" s="55">
        <f>IF(OR($A460="",$B460=""),"",IFERROR(($K460+$L460)/$E460*1000,0))</f>
        <v/>
      </c>
      <c r="T460" s="55">
        <f>IF(OR($A460="",$B460=""),"",MAX(0,MIN(100,100-($S460*'Settings'!$B$13)-($M460*'Settings'!$B$14))))</f>
        <v/>
      </c>
      <c r="U460" s="55">
        <f>IF(OR($A460="",$B460=""),"",MAX(0,MIN(100,IFERROR($Q460/'Settings'!$B$10*100,0))))</f>
        <v/>
      </c>
      <c r="V460" s="55">
        <f>IF(OR($A460="",$B460=""),"",MAX(0,MIN(100,IFERROR($P460/'Settings'!$B$11*100,0))))</f>
        <v/>
      </c>
      <c r="W460" s="55">
        <f>IF(OR($A460="",$B460=""),"",MAX(0,MIN(100,IFERROR($R460/'Settings'!$B$12*100,0))))</f>
        <v/>
      </c>
      <c r="X460" s="55">
        <f>IF(OR($A460="",$B460=""),"",MAX(0,MIN(100,100-($N460*'Settings'!$B$15))))</f>
        <v/>
      </c>
      <c r="Y460" s="55">
        <f>IF(OR($A460="",$B460=""),"",($T460*'Settings'!$B$4)+($U460*'Settings'!$B$5)+($V460*'Settings'!$B$6)+($W460*'Settings'!$B$7)+($X460*'Settings'!$B$8))</f>
        <v/>
      </c>
      <c r="Z460" s="19">
        <f>IF($Y460="","",IF($Y460&gt;='Settings'!$B$17,"Excellent",IF($Y460&gt;='Settings'!$B$18,"Good",IF($Y460&gt;='Settings'!$B$19,"Needs Improvement","Poor"))))</f>
        <v/>
      </c>
      <c r="AA460" s="57">
        <f>IF($Z460="","",IF($Z460="Excellent",'Settings'!$B$21,IF($Z460="Good",'Settings'!$B$22,0)))</f>
        <v/>
      </c>
      <c r="AB460" s="34">
        <f>IF(COUNTA($A460:$B460,$D460:$O460,$AC460:$AD460)=0,"",IF(OR($A460="",$B460=""),"Missing period/driver",IF($C460="Driver ID not found","Invalid driver ID",IF(COUNTIFS($A$5:$A$1000,$A460,$B$5:$B$1000,$B460)&gt;1,"Duplicate driver/period",IF(OR($E460&lt;=0,$F460&lt;=0,$G460&lt;=0,$I460&lt;=0),"Check required activity",IF($H460&gt;$G460,"On-time stops exceed total",IF($J460&gt;$I460,"Completed inspections exceed required",IF(OR($H460&lt;0,$J460&lt;0,$K460&lt;0,$L460&lt;0,$M460&lt;0,$N460&lt;0),"Negative count",IF($AC460="","Select review status",IF(AND($AC460="Coaching Scheduled",$AD460=""),"Add follow-up date","OK"))))))))))</f>
        <v/>
      </c>
      <c r="AC460" s="30" t="n"/>
      <c r="AD460" s="58" t="n"/>
    </row>
    <row r="461">
      <c r="A461" s="53" t="n"/>
      <c r="B461" s="26" t="n"/>
      <c r="C461" s="27">
        <f>IF(OR($A461="",$B461=""),"",IFERROR(VLOOKUP($B461,'Settings'!$D$4:$E$103,2,FALSE),"Driver ID not found"))</f>
        <v/>
      </c>
      <c r="D461" s="26" t="n"/>
      <c r="E461" s="28" t="n"/>
      <c r="F461" s="54" t="n"/>
      <c r="G461" s="28" t="n"/>
      <c r="H461" s="28" t="n"/>
      <c r="I461" s="28" t="n"/>
      <c r="J461" s="28" t="n"/>
      <c r="K461" s="28" t="n"/>
      <c r="L461" s="28" t="n"/>
      <c r="M461" s="28" t="n"/>
      <c r="N461" s="28" t="n"/>
      <c r="O461" s="30" t="n"/>
      <c r="P461" s="55">
        <f>IF(OR($A461="",$B461=""),"",IFERROR($E461/$F461,0))</f>
        <v/>
      </c>
      <c r="Q461" s="56">
        <f>IF(OR($A461="",$B461=""),"",IFERROR($H461/$G461,0))</f>
        <v/>
      </c>
      <c r="R461" s="56">
        <f>IF(OR($A461="",$B461=""),"",IFERROR($J461/$I461,0))</f>
        <v/>
      </c>
      <c r="S461" s="55">
        <f>IF(OR($A461="",$B461=""),"",IFERROR(($K461+$L461)/$E461*1000,0))</f>
        <v/>
      </c>
      <c r="T461" s="55">
        <f>IF(OR($A461="",$B461=""),"",MAX(0,MIN(100,100-($S461*'Settings'!$B$13)-($M461*'Settings'!$B$14))))</f>
        <v/>
      </c>
      <c r="U461" s="55">
        <f>IF(OR($A461="",$B461=""),"",MAX(0,MIN(100,IFERROR($Q461/'Settings'!$B$10*100,0))))</f>
        <v/>
      </c>
      <c r="V461" s="55">
        <f>IF(OR($A461="",$B461=""),"",MAX(0,MIN(100,IFERROR($P461/'Settings'!$B$11*100,0))))</f>
        <v/>
      </c>
      <c r="W461" s="55">
        <f>IF(OR($A461="",$B461=""),"",MAX(0,MIN(100,IFERROR($R461/'Settings'!$B$12*100,0))))</f>
        <v/>
      </c>
      <c r="X461" s="55">
        <f>IF(OR($A461="",$B461=""),"",MAX(0,MIN(100,100-($N461*'Settings'!$B$15))))</f>
        <v/>
      </c>
      <c r="Y461" s="55">
        <f>IF(OR($A461="",$B461=""),"",($T461*'Settings'!$B$4)+($U461*'Settings'!$B$5)+($V461*'Settings'!$B$6)+($W461*'Settings'!$B$7)+($X461*'Settings'!$B$8))</f>
        <v/>
      </c>
      <c r="Z461" s="19">
        <f>IF($Y461="","",IF($Y461&gt;='Settings'!$B$17,"Excellent",IF($Y461&gt;='Settings'!$B$18,"Good",IF($Y461&gt;='Settings'!$B$19,"Needs Improvement","Poor"))))</f>
        <v/>
      </c>
      <c r="AA461" s="57">
        <f>IF($Z461="","",IF($Z461="Excellent",'Settings'!$B$21,IF($Z461="Good",'Settings'!$B$22,0)))</f>
        <v/>
      </c>
      <c r="AB461" s="34">
        <f>IF(COUNTA($A461:$B461,$D461:$O461,$AC461:$AD461)=0,"",IF(OR($A461="",$B461=""),"Missing period/driver",IF($C461="Driver ID not found","Invalid driver ID",IF(COUNTIFS($A$5:$A$1000,$A461,$B$5:$B$1000,$B461)&gt;1,"Duplicate driver/period",IF(OR($E461&lt;=0,$F461&lt;=0,$G461&lt;=0,$I461&lt;=0),"Check required activity",IF($H461&gt;$G461,"On-time stops exceed total",IF($J461&gt;$I461,"Completed inspections exceed required",IF(OR($H461&lt;0,$J461&lt;0,$K461&lt;0,$L461&lt;0,$M461&lt;0,$N461&lt;0),"Negative count",IF($AC461="","Select review status",IF(AND($AC461="Coaching Scheduled",$AD461=""),"Add follow-up date","OK"))))))))))</f>
        <v/>
      </c>
      <c r="AC461" s="30" t="n"/>
      <c r="AD461" s="58" t="n"/>
    </row>
    <row r="462">
      <c r="A462" s="53" t="n"/>
      <c r="B462" s="26" t="n"/>
      <c r="C462" s="27">
        <f>IF(OR($A462="",$B462=""),"",IFERROR(VLOOKUP($B462,'Settings'!$D$4:$E$103,2,FALSE),"Driver ID not found"))</f>
        <v/>
      </c>
      <c r="D462" s="26" t="n"/>
      <c r="E462" s="28" t="n"/>
      <c r="F462" s="54" t="n"/>
      <c r="G462" s="28" t="n"/>
      <c r="H462" s="28" t="n"/>
      <c r="I462" s="28" t="n"/>
      <c r="J462" s="28" t="n"/>
      <c r="K462" s="28" t="n"/>
      <c r="L462" s="28" t="n"/>
      <c r="M462" s="28" t="n"/>
      <c r="N462" s="28" t="n"/>
      <c r="O462" s="30" t="n"/>
      <c r="P462" s="55">
        <f>IF(OR($A462="",$B462=""),"",IFERROR($E462/$F462,0))</f>
        <v/>
      </c>
      <c r="Q462" s="56">
        <f>IF(OR($A462="",$B462=""),"",IFERROR($H462/$G462,0))</f>
        <v/>
      </c>
      <c r="R462" s="56">
        <f>IF(OR($A462="",$B462=""),"",IFERROR($J462/$I462,0))</f>
        <v/>
      </c>
      <c r="S462" s="55">
        <f>IF(OR($A462="",$B462=""),"",IFERROR(($K462+$L462)/$E462*1000,0))</f>
        <v/>
      </c>
      <c r="T462" s="55">
        <f>IF(OR($A462="",$B462=""),"",MAX(0,MIN(100,100-($S462*'Settings'!$B$13)-($M462*'Settings'!$B$14))))</f>
        <v/>
      </c>
      <c r="U462" s="55">
        <f>IF(OR($A462="",$B462=""),"",MAX(0,MIN(100,IFERROR($Q462/'Settings'!$B$10*100,0))))</f>
        <v/>
      </c>
      <c r="V462" s="55">
        <f>IF(OR($A462="",$B462=""),"",MAX(0,MIN(100,IFERROR($P462/'Settings'!$B$11*100,0))))</f>
        <v/>
      </c>
      <c r="W462" s="55">
        <f>IF(OR($A462="",$B462=""),"",MAX(0,MIN(100,IFERROR($R462/'Settings'!$B$12*100,0))))</f>
        <v/>
      </c>
      <c r="X462" s="55">
        <f>IF(OR($A462="",$B462=""),"",MAX(0,MIN(100,100-($N462*'Settings'!$B$15))))</f>
        <v/>
      </c>
      <c r="Y462" s="55">
        <f>IF(OR($A462="",$B462=""),"",($T462*'Settings'!$B$4)+($U462*'Settings'!$B$5)+($V462*'Settings'!$B$6)+($W462*'Settings'!$B$7)+($X462*'Settings'!$B$8))</f>
        <v/>
      </c>
      <c r="Z462" s="19">
        <f>IF($Y462="","",IF($Y462&gt;='Settings'!$B$17,"Excellent",IF($Y462&gt;='Settings'!$B$18,"Good",IF($Y462&gt;='Settings'!$B$19,"Needs Improvement","Poor"))))</f>
        <v/>
      </c>
      <c r="AA462" s="57">
        <f>IF($Z462="","",IF($Z462="Excellent",'Settings'!$B$21,IF($Z462="Good",'Settings'!$B$22,0)))</f>
        <v/>
      </c>
      <c r="AB462" s="34">
        <f>IF(COUNTA($A462:$B462,$D462:$O462,$AC462:$AD462)=0,"",IF(OR($A462="",$B462=""),"Missing period/driver",IF($C462="Driver ID not found","Invalid driver ID",IF(COUNTIFS($A$5:$A$1000,$A462,$B$5:$B$1000,$B462)&gt;1,"Duplicate driver/period",IF(OR($E462&lt;=0,$F462&lt;=0,$G462&lt;=0,$I462&lt;=0),"Check required activity",IF($H462&gt;$G462,"On-time stops exceed total",IF($J462&gt;$I462,"Completed inspections exceed required",IF(OR($H462&lt;0,$J462&lt;0,$K462&lt;0,$L462&lt;0,$M462&lt;0,$N462&lt;0),"Negative count",IF($AC462="","Select review status",IF(AND($AC462="Coaching Scheduled",$AD462=""),"Add follow-up date","OK"))))))))))</f>
        <v/>
      </c>
      <c r="AC462" s="30" t="n"/>
      <c r="AD462" s="58" t="n"/>
    </row>
    <row r="463">
      <c r="A463" s="53" t="n"/>
      <c r="B463" s="26" t="n"/>
      <c r="C463" s="27">
        <f>IF(OR($A463="",$B463=""),"",IFERROR(VLOOKUP($B463,'Settings'!$D$4:$E$103,2,FALSE),"Driver ID not found"))</f>
        <v/>
      </c>
      <c r="D463" s="26" t="n"/>
      <c r="E463" s="28" t="n"/>
      <c r="F463" s="54" t="n"/>
      <c r="G463" s="28" t="n"/>
      <c r="H463" s="28" t="n"/>
      <c r="I463" s="28" t="n"/>
      <c r="J463" s="28" t="n"/>
      <c r="K463" s="28" t="n"/>
      <c r="L463" s="28" t="n"/>
      <c r="M463" s="28" t="n"/>
      <c r="N463" s="28" t="n"/>
      <c r="O463" s="30" t="n"/>
      <c r="P463" s="55">
        <f>IF(OR($A463="",$B463=""),"",IFERROR($E463/$F463,0))</f>
        <v/>
      </c>
      <c r="Q463" s="56">
        <f>IF(OR($A463="",$B463=""),"",IFERROR($H463/$G463,0))</f>
        <v/>
      </c>
      <c r="R463" s="56">
        <f>IF(OR($A463="",$B463=""),"",IFERROR($J463/$I463,0))</f>
        <v/>
      </c>
      <c r="S463" s="55">
        <f>IF(OR($A463="",$B463=""),"",IFERROR(($K463+$L463)/$E463*1000,0))</f>
        <v/>
      </c>
      <c r="T463" s="55">
        <f>IF(OR($A463="",$B463=""),"",MAX(0,MIN(100,100-($S463*'Settings'!$B$13)-($M463*'Settings'!$B$14))))</f>
        <v/>
      </c>
      <c r="U463" s="55">
        <f>IF(OR($A463="",$B463=""),"",MAX(0,MIN(100,IFERROR($Q463/'Settings'!$B$10*100,0))))</f>
        <v/>
      </c>
      <c r="V463" s="55">
        <f>IF(OR($A463="",$B463=""),"",MAX(0,MIN(100,IFERROR($P463/'Settings'!$B$11*100,0))))</f>
        <v/>
      </c>
      <c r="W463" s="55">
        <f>IF(OR($A463="",$B463=""),"",MAX(0,MIN(100,IFERROR($R463/'Settings'!$B$12*100,0))))</f>
        <v/>
      </c>
      <c r="X463" s="55">
        <f>IF(OR($A463="",$B463=""),"",MAX(0,MIN(100,100-($N463*'Settings'!$B$15))))</f>
        <v/>
      </c>
      <c r="Y463" s="55">
        <f>IF(OR($A463="",$B463=""),"",($T463*'Settings'!$B$4)+($U463*'Settings'!$B$5)+($V463*'Settings'!$B$6)+($W463*'Settings'!$B$7)+($X463*'Settings'!$B$8))</f>
        <v/>
      </c>
      <c r="Z463" s="19">
        <f>IF($Y463="","",IF($Y463&gt;='Settings'!$B$17,"Excellent",IF($Y463&gt;='Settings'!$B$18,"Good",IF($Y463&gt;='Settings'!$B$19,"Needs Improvement","Poor"))))</f>
        <v/>
      </c>
      <c r="AA463" s="57">
        <f>IF($Z463="","",IF($Z463="Excellent",'Settings'!$B$21,IF($Z463="Good",'Settings'!$B$22,0)))</f>
        <v/>
      </c>
      <c r="AB463" s="34">
        <f>IF(COUNTA($A463:$B463,$D463:$O463,$AC463:$AD463)=0,"",IF(OR($A463="",$B463=""),"Missing period/driver",IF($C463="Driver ID not found","Invalid driver ID",IF(COUNTIFS($A$5:$A$1000,$A463,$B$5:$B$1000,$B463)&gt;1,"Duplicate driver/period",IF(OR($E463&lt;=0,$F463&lt;=0,$G463&lt;=0,$I463&lt;=0),"Check required activity",IF($H463&gt;$G463,"On-time stops exceed total",IF($J463&gt;$I463,"Completed inspections exceed required",IF(OR($H463&lt;0,$J463&lt;0,$K463&lt;0,$L463&lt;0,$M463&lt;0,$N463&lt;0),"Negative count",IF($AC463="","Select review status",IF(AND($AC463="Coaching Scheduled",$AD463=""),"Add follow-up date","OK"))))))))))</f>
        <v/>
      </c>
      <c r="AC463" s="30" t="n"/>
      <c r="AD463" s="58" t="n"/>
    </row>
    <row r="464">
      <c r="A464" s="53" t="n"/>
      <c r="B464" s="26" t="n"/>
      <c r="C464" s="27">
        <f>IF(OR($A464="",$B464=""),"",IFERROR(VLOOKUP($B464,'Settings'!$D$4:$E$103,2,FALSE),"Driver ID not found"))</f>
        <v/>
      </c>
      <c r="D464" s="26" t="n"/>
      <c r="E464" s="28" t="n"/>
      <c r="F464" s="54" t="n"/>
      <c r="G464" s="28" t="n"/>
      <c r="H464" s="28" t="n"/>
      <c r="I464" s="28" t="n"/>
      <c r="J464" s="28" t="n"/>
      <c r="K464" s="28" t="n"/>
      <c r="L464" s="28" t="n"/>
      <c r="M464" s="28" t="n"/>
      <c r="N464" s="28" t="n"/>
      <c r="O464" s="30" t="n"/>
      <c r="P464" s="55">
        <f>IF(OR($A464="",$B464=""),"",IFERROR($E464/$F464,0))</f>
        <v/>
      </c>
      <c r="Q464" s="56">
        <f>IF(OR($A464="",$B464=""),"",IFERROR($H464/$G464,0))</f>
        <v/>
      </c>
      <c r="R464" s="56">
        <f>IF(OR($A464="",$B464=""),"",IFERROR($J464/$I464,0))</f>
        <v/>
      </c>
      <c r="S464" s="55">
        <f>IF(OR($A464="",$B464=""),"",IFERROR(($K464+$L464)/$E464*1000,0))</f>
        <v/>
      </c>
      <c r="T464" s="55">
        <f>IF(OR($A464="",$B464=""),"",MAX(0,MIN(100,100-($S464*'Settings'!$B$13)-($M464*'Settings'!$B$14))))</f>
        <v/>
      </c>
      <c r="U464" s="55">
        <f>IF(OR($A464="",$B464=""),"",MAX(0,MIN(100,IFERROR($Q464/'Settings'!$B$10*100,0))))</f>
        <v/>
      </c>
      <c r="V464" s="55">
        <f>IF(OR($A464="",$B464=""),"",MAX(0,MIN(100,IFERROR($P464/'Settings'!$B$11*100,0))))</f>
        <v/>
      </c>
      <c r="W464" s="55">
        <f>IF(OR($A464="",$B464=""),"",MAX(0,MIN(100,IFERROR($R464/'Settings'!$B$12*100,0))))</f>
        <v/>
      </c>
      <c r="X464" s="55">
        <f>IF(OR($A464="",$B464=""),"",MAX(0,MIN(100,100-($N464*'Settings'!$B$15))))</f>
        <v/>
      </c>
      <c r="Y464" s="55">
        <f>IF(OR($A464="",$B464=""),"",($T464*'Settings'!$B$4)+($U464*'Settings'!$B$5)+($V464*'Settings'!$B$6)+($W464*'Settings'!$B$7)+($X464*'Settings'!$B$8))</f>
        <v/>
      </c>
      <c r="Z464" s="19">
        <f>IF($Y464="","",IF($Y464&gt;='Settings'!$B$17,"Excellent",IF($Y464&gt;='Settings'!$B$18,"Good",IF($Y464&gt;='Settings'!$B$19,"Needs Improvement","Poor"))))</f>
        <v/>
      </c>
      <c r="AA464" s="57">
        <f>IF($Z464="","",IF($Z464="Excellent",'Settings'!$B$21,IF($Z464="Good",'Settings'!$B$22,0)))</f>
        <v/>
      </c>
      <c r="AB464" s="34">
        <f>IF(COUNTA($A464:$B464,$D464:$O464,$AC464:$AD464)=0,"",IF(OR($A464="",$B464=""),"Missing period/driver",IF($C464="Driver ID not found","Invalid driver ID",IF(COUNTIFS($A$5:$A$1000,$A464,$B$5:$B$1000,$B464)&gt;1,"Duplicate driver/period",IF(OR($E464&lt;=0,$F464&lt;=0,$G464&lt;=0,$I464&lt;=0),"Check required activity",IF($H464&gt;$G464,"On-time stops exceed total",IF($J464&gt;$I464,"Completed inspections exceed required",IF(OR($H464&lt;0,$J464&lt;0,$K464&lt;0,$L464&lt;0,$M464&lt;0,$N464&lt;0),"Negative count",IF($AC464="","Select review status",IF(AND($AC464="Coaching Scheduled",$AD464=""),"Add follow-up date","OK"))))))))))</f>
        <v/>
      </c>
      <c r="AC464" s="30" t="n"/>
      <c r="AD464" s="58" t="n"/>
    </row>
    <row r="465">
      <c r="A465" s="53" t="n"/>
      <c r="B465" s="26" t="n"/>
      <c r="C465" s="27">
        <f>IF(OR($A465="",$B465=""),"",IFERROR(VLOOKUP($B465,'Settings'!$D$4:$E$103,2,FALSE),"Driver ID not found"))</f>
        <v/>
      </c>
      <c r="D465" s="26" t="n"/>
      <c r="E465" s="28" t="n"/>
      <c r="F465" s="54" t="n"/>
      <c r="G465" s="28" t="n"/>
      <c r="H465" s="28" t="n"/>
      <c r="I465" s="28" t="n"/>
      <c r="J465" s="28" t="n"/>
      <c r="K465" s="28" t="n"/>
      <c r="L465" s="28" t="n"/>
      <c r="M465" s="28" t="n"/>
      <c r="N465" s="28" t="n"/>
      <c r="O465" s="30" t="n"/>
      <c r="P465" s="55">
        <f>IF(OR($A465="",$B465=""),"",IFERROR($E465/$F465,0))</f>
        <v/>
      </c>
      <c r="Q465" s="56">
        <f>IF(OR($A465="",$B465=""),"",IFERROR($H465/$G465,0))</f>
        <v/>
      </c>
      <c r="R465" s="56">
        <f>IF(OR($A465="",$B465=""),"",IFERROR($J465/$I465,0))</f>
        <v/>
      </c>
      <c r="S465" s="55">
        <f>IF(OR($A465="",$B465=""),"",IFERROR(($K465+$L465)/$E465*1000,0))</f>
        <v/>
      </c>
      <c r="T465" s="55">
        <f>IF(OR($A465="",$B465=""),"",MAX(0,MIN(100,100-($S465*'Settings'!$B$13)-($M465*'Settings'!$B$14))))</f>
        <v/>
      </c>
      <c r="U465" s="55">
        <f>IF(OR($A465="",$B465=""),"",MAX(0,MIN(100,IFERROR($Q465/'Settings'!$B$10*100,0))))</f>
        <v/>
      </c>
      <c r="V465" s="55">
        <f>IF(OR($A465="",$B465=""),"",MAX(0,MIN(100,IFERROR($P465/'Settings'!$B$11*100,0))))</f>
        <v/>
      </c>
      <c r="W465" s="55">
        <f>IF(OR($A465="",$B465=""),"",MAX(0,MIN(100,IFERROR($R465/'Settings'!$B$12*100,0))))</f>
        <v/>
      </c>
      <c r="X465" s="55">
        <f>IF(OR($A465="",$B465=""),"",MAX(0,MIN(100,100-($N465*'Settings'!$B$15))))</f>
        <v/>
      </c>
      <c r="Y465" s="55">
        <f>IF(OR($A465="",$B465=""),"",($T465*'Settings'!$B$4)+($U465*'Settings'!$B$5)+($V465*'Settings'!$B$6)+($W465*'Settings'!$B$7)+($X465*'Settings'!$B$8))</f>
        <v/>
      </c>
      <c r="Z465" s="19">
        <f>IF($Y465="","",IF($Y465&gt;='Settings'!$B$17,"Excellent",IF($Y465&gt;='Settings'!$B$18,"Good",IF($Y465&gt;='Settings'!$B$19,"Needs Improvement","Poor"))))</f>
        <v/>
      </c>
      <c r="AA465" s="57">
        <f>IF($Z465="","",IF($Z465="Excellent",'Settings'!$B$21,IF($Z465="Good",'Settings'!$B$22,0)))</f>
        <v/>
      </c>
      <c r="AB465" s="34">
        <f>IF(COUNTA($A465:$B465,$D465:$O465,$AC465:$AD465)=0,"",IF(OR($A465="",$B465=""),"Missing period/driver",IF($C465="Driver ID not found","Invalid driver ID",IF(COUNTIFS($A$5:$A$1000,$A465,$B$5:$B$1000,$B465)&gt;1,"Duplicate driver/period",IF(OR($E465&lt;=0,$F465&lt;=0,$G465&lt;=0,$I465&lt;=0),"Check required activity",IF($H465&gt;$G465,"On-time stops exceed total",IF($J465&gt;$I465,"Completed inspections exceed required",IF(OR($H465&lt;0,$J465&lt;0,$K465&lt;0,$L465&lt;0,$M465&lt;0,$N465&lt;0),"Negative count",IF($AC465="","Select review status",IF(AND($AC465="Coaching Scheduled",$AD465=""),"Add follow-up date","OK"))))))))))</f>
        <v/>
      </c>
      <c r="AC465" s="30" t="n"/>
      <c r="AD465" s="58" t="n"/>
    </row>
    <row r="466">
      <c r="A466" s="53" t="n"/>
      <c r="B466" s="26" t="n"/>
      <c r="C466" s="27">
        <f>IF(OR($A466="",$B466=""),"",IFERROR(VLOOKUP($B466,'Settings'!$D$4:$E$103,2,FALSE),"Driver ID not found"))</f>
        <v/>
      </c>
      <c r="D466" s="26" t="n"/>
      <c r="E466" s="28" t="n"/>
      <c r="F466" s="54" t="n"/>
      <c r="G466" s="28" t="n"/>
      <c r="H466" s="28" t="n"/>
      <c r="I466" s="28" t="n"/>
      <c r="J466" s="28" t="n"/>
      <c r="K466" s="28" t="n"/>
      <c r="L466" s="28" t="n"/>
      <c r="M466" s="28" t="n"/>
      <c r="N466" s="28" t="n"/>
      <c r="O466" s="30" t="n"/>
      <c r="P466" s="55">
        <f>IF(OR($A466="",$B466=""),"",IFERROR($E466/$F466,0))</f>
        <v/>
      </c>
      <c r="Q466" s="56">
        <f>IF(OR($A466="",$B466=""),"",IFERROR($H466/$G466,0))</f>
        <v/>
      </c>
      <c r="R466" s="56">
        <f>IF(OR($A466="",$B466=""),"",IFERROR($J466/$I466,0))</f>
        <v/>
      </c>
      <c r="S466" s="55">
        <f>IF(OR($A466="",$B466=""),"",IFERROR(($K466+$L466)/$E466*1000,0))</f>
        <v/>
      </c>
      <c r="T466" s="55">
        <f>IF(OR($A466="",$B466=""),"",MAX(0,MIN(100,100-($S466*'Settings'!$B$13)-($M466*'Settings'!$B$14))))</f>
        <v/>
      </c>
      <c r="U466" s="55">
        <f>IF(OR($A466="",$B466=""),"",MAX(0,MIN(100,IFERROR($Q466/'Settings'!$B$10*100,0))))</f>
        <v/>
      </c>
      <c r="V466" s="55">
        <f>IF(OR($A466="",$B466=""),"",MAX(0,MIN(100,IFERROR($P466/'Settings'!$B$11*100,0))))</f>
        <v/>
      </c>
      <c r="W466" s="55">
        <f>IF(OR($A466="",$B466=""),"",MAX(0,MIN(100,IFERROR($R466/'Settings'!$B$12*100,0))))</f>
        <v/>
      </c>
      <c r="X466" s="55">
        <f>IF(OR($A466="",$B466=""),"",MAX(0,MIN(100,100-($N466*'Settings'!$B$15))))</f>
        <v/>
      </c>
      <c r="Y466" s="55">
        <f>IF(OR($A466="",$B466=""),"",($T466*'Settings'!$B$4)+($U466*'Settings'!$B$5)+($V466*'Settings'!$B$6)+($W466*'Settings'!$B$7)+($X466*'Settings'!$B$8))</f>
        <v/>
      </c>
      <c r="Z466" s="19">
        <f>IF($Y466="","",IF($Y466&gt;='Settings'!$B$17,"Excellent",IF($Y466&gt;='Settings'!$B$18,"Good",IF($Y466&gt;='Settings'!$B$19,"Needs Improvement","Poor"))))</f>
        <v/>
      </c>
      <c r="AA466" s="57">
        <f>IF($Z466="","",IF($Z466="Excellent",'Settings'!$B$21,IF($Z466="Good",'Settings'!$B$22,0)))</f>
        <v/>
      </c>
      <c r="AB466" s="34">
        <f>IF(COUNTA($A466:$B466,$D466:$O466,$AC466:$AD466)=0,"",IF(OR($A466="",$B466=""),"Missing period/driver",IF($C466="Driver ID not found","Invalid driver ID",IF(COUNTIFS($A$5:$A$1000,$A466,$B$5:$B$1000,$B466)&gt;1,"Duplicate driver/period",IF(OR($E466&lt;=0,$F466&lt;=0,$G466&lt;=0,$I466&lt;=0),"Check required activity",IF($H466&gt;$G466,"On-time stops exceed total",IF($J466&gt;$I466,"Completed inspections exceed required",IF(OR($H466&lt;0,$J466&lt;0,$K466&lt;0,$L466&lt;0,$M466&lt;0,$N466&lt;0),"Negative count",IF($AC466="","Select review status",IF(AND($AC466="Coaching Scheduled",$AD466=""),"Add follow-up date","OK"))))))))))</f>
        <v/>
      </c>
      <c r="AC466" s="30" t="n"/>
      <c r="AD466" s="58" t="n"/>
    </row>
    <row r="467">
      <c r="A467" s="53" t="n"/>
      <c r="B467" s="26" t="n"/>
      <c r="C467" s="27">
        <f>IF(OR($A467="",$B467=""),"",IFERROR(VLOOKUP($B467,'Settings'!$D$4:$E$103,2,FALSE),"Driver ID not found"))</f>
        <v/>
      </c>
      <c r="D467" s="26" t="n"/>
      <c r="E467" s="28" t="n"/>
      <c r="F467" s="54" t="n"/>
      <c r="G467" s="28" t="n"/>
      <c r="H467" s="28" t="n"/>
      <c r="I467" s="28" t="n"/>
      <c r="J467" s="28" t="n"/>
      <c r="K467" s="28" t="n"/>
      <c r="L467" s="28" t="n"/>
      <c r="M467" s="28" t="n"/>
      <c r="N467" s="28" t="n"/>
      <c r="O467" s="30" t="n"/>
      <c r="P467" s="55">
        <f>IF(OR($A467="",$B467=""),"",IFERROR($E467/$F467,0))</f>
        <v/>
      </c>
      <c r="Q467" s="56">
        <f>IF(OR($A467="",$B467=""),"",IFERROR($H467/$G467,0))</f>
        <v/>
      </c>
      <c r="R467" s="56">
        <f>IF(OR($A467="",$B467=""),"",IFERROR($J467/$I467,0))</f>
        <v/>
      </c>
      <c r="S467" s="55">
        <f>IF(OR($A467="",$B467=""),"",IFERROR(($K467+$L467)/$E467*1000,0))</f>
        <v/>
      </c>
      <c r="T467" s="55">
        <f>IF(OR($A467="",$B467=""),"",MAX(0,MIN(100,100-($S467*'Settings'!$B$13)-($M467*'Settings'!$B$14))))</f>
        <v/>
      </c>
      <c r="U467" s="55">
        <f>IF(OR($A467="",$B467=""),"",MAX(0,MIN(100,IFERROR($Q467/'Settings'!$B$10*100,0))))</f>
        <v/>
      </c>
      <c r="V467" s="55">
        <f>IF(OR($A467="",$B467=""),"",MAX(0,MIN(100,IFERROR($P467/'Settings'!$B$11*100,0))))</f>
        <v/>
      </c>
      <c r="W467" s="55">
        <f>IF(OR($A467="",$B467=""),"",MAX(0,MIN(100,IFERROR($R467/'Settings'!$B$12*100,0))))</f>
        <v/>
      </c>
      <c r="X467" s="55">
        <f>IF(OR($A467="",$B467=""),"",MAX(0,MIN(100,100-($N467*'Settings'!$B$15))))</f>
        <v/>
      </c>
      <c r="Y467" s="55">
        <f>IF(OR($A467="",$B467=""),"",($T467*'Settings'!$B$4)+($U467*'Settings'!$B$5)+($V467*'Settings'!$B$6)+($W467*'Settings'!$B$7)+($X467*'Settings'!$B$8))</f>
        <v/>
      </c>
      <c r="Z467" s="19">
        <f>IF($Y467="","",IF($Y467&gt;='Settings'!$B$17,"Excellent",IF($Y467&gt;='Settings'!$B$18,"Good",IF($Y467&gt;='Settings'!$B$19,"Needs Improvement","Poor"))))</f>
        <v/>
      </c>
      <c r="AA467" s="57">
        <f>IF($Z467="","",IF($Z467="Excellent",'Settings'!$B$21,IF($Z467="Good",'Settings'!$B$22,0)))</f>
        <v/>
      </c>
      <c r="AB467" s="34">
        <f>IF(COUNTA($A467:$B467,$D467:$O467,$AC467:$AD467)=0,"",IF(OR($A467="",$B467=""),"Missing period/driver",IF($C467="Driver ID not found","Invalid driver ID",IF(COUNTIFS($A$5:$A$1000,$A467,$B$5:$B$1000,$B467)&gt;1,"Duplicate driver/period",IF(OR($E467&lt;=0,$F467&lt;=0,$G467&lt;=0,$I467&lt;=0),"Check required activity",IF($H467&gt;$G467,"On-time stops exceed total",IF($J467&gt;$I467,"Completed inspections exceed required",IF(OR($H467&lt;0,$J467&lt;0,$K467&lt;0,$L467&lt;0,$M467&lt;0,$N467&lt;0),"Negative count",IF($AC467="","Select review status",IF(AND($AC467="Coaching Scheduled",$AD467=""),"Add follow-up date","OK"))))))))))</f>
        <v/>
      </c>
      <c r="AC467" s="30" t="n"/>
      <c r="AD467" s="58" t="n"/>
    </row>
    <row r="468">
      <c r="A468" s="53" t="n"/>
      <c r="B468" s="26" t="n"/>
      <c r="C468" s="27">
        <f>IF(OR($A468="",$B468=""),"",IFERROR(VLOOKUP($B468,'Settings'!$D$4:$E$103,2,FALSE),"Driver ID not found"))</f>
        <v/>
      </c>
      <c r="D468" s="26" t="n"/>
      <c r="E468" s="28" t="n"/>
      <c r="F468" s="54" t="n"/>
      <c r="G468" s="28" t="n"/>
      <c r="H468" s="28" t="n"/>
      <c r="I468" s="28" t="n"/>
      <c r="J468" s="28" t="n"/>
      <c r="K468" s="28" t="n"/>
      <c r="L468" s="28" t="n"/>
      <c r="M468" s="28" t="n"/>
      <c r="N468" s="28" t="n"/>
      <c r="O468" s="30" t="n"/>
      <c r="P468" s="55">
        <f>IF(OR($A468="",$B468=""),"",IFERROR($E468/$F468,0))</f>
        <v/>
      </c>
      <c r="Q468" s="56">
        <f>IF(OR($A468="",$B468=""),"",IFERROR($H468/$G468,0))</f>
        <v/>
      </c>
      <c r="R468" s="56">
        <f>IF(OR($A468="",$B468=""),"",IFERROR($J468/$I468,0))</f>
        <v/>
      </c>
      <c r="S468" s="55">
        <f>IF(OR($A468="",$B468=""),"",IFERROR(($K468+$L468)/$E468*1000,0))</f>
        <v/>
      </c>
      <c r="T468" s="55">
        <f>IF(OR($A468="",$B468=""),"",MAX(0,MIN(100,100-($S468*'Settings'!$B$13)-($M468*'Settings'!$B$14))))</f>
        <v/>
      </c>
      <c r="U468" s="55">
        <f>IF(OR($A468="",$B468=""),"",MAX(0,MIN(100,IFERROR($Q468/'Settings'!$B$10*100,0))))</f>
        <v/>
      </c>
      <c r="V468" s="55">
        <f>IF(OR($A468="",$B468=""),"",MAX(0,MIN(100,IFERROR($P468/'Settings'!$B$11*100,0))))</f>
        <v/>
      </c>
      <c r="W468" s="55">
        <f>IF(OR($A468="",$B468=""),"",MAX(0,MIN(100,IFERROR($R468/'Settings'!$B$12*100,0))))</f>
        <v/>
      </c>
      <c r="X468" s="55">
        <f>IF(OR($A468="",$B468=""),"",MAX(0,MIN(100,100-($N468*'Settings'!$B$15))))</f>
        <v/>
      </c>
      <c r="Y468" s="55">
        <f>IF(OR($A468="",$B468=""),"",($T468*'Settings'!$B$4)+($U468*'Settings'!$B$5)+($V468*'Settings'!$B$6)+($W468*'Settings'!$B$7)+($X468*'Settings'!$B$8))</f>
        <v/>
      </c>
      <c r="Z468" s="19">
        <f>IF($Y468="","",IF($Y468&gt;='Settings'!$B$17,"Excellent",IF($Y468&gt;='Settings'!$B$18,"Good",IF($Y468&gt;='Settings'!$B$19,"Needs Improvement","Poor"))))</f>
        <v/>
      </c>
      <c r="AA468" s="57">
        <f>IF($Z468="","",IF($Z468="Excellent",'Settings'!$B$21,IF($Z468="Good",'Settings'!$B$22,0)))</f>
        <v/>
      </c>
      <c r="AB468" s="34">
        <f>IF(COUNTA($A468:$B468,$D468:$O468,$AC468:$AD468)=0,"",IF(OR($A468="",$B468=""),"Missing period/driver",IF($C468="Driver ID not found","Invalid driver ID",IF(COUNTIFS($A$5:$A$1000,$A468,$B$5:$B$1000,$B468)&gt;1,"Duplicate driver/period",IF(OR($E468&lt;=0,$F468&lt;=0,$G468&lt;=0,$I468&lt;=0),"Check required activity",IF($H468&gt;$G468,"On-time stops exceed total",IF($J468&gt;$I468,"Completed inspections exceed required",IF(OR($H468&lt;0,$J468&lt;0,$K468&lt;0,$L468&lt;0,$M468&lt;0,$N468&lt;0),"Negative count",IF($AC468="","Select review status",IF(AND($AC468="Coaching Scheduled",$AD468=""),"Add follow-up date","OK"))))))))))</f>
        <v/>
      </c>
      <c r="AC468" s="30" t="n"/>
      <c r="AD468" s="58" t="n"/>
    </row>
    <row r="469">
      <c r="A469" s="53" t="n"/>
      <c r="B469" s="26" t="n"/>
      <c r="C469" s="27">
        <f>IF(OR($A469="",$B469=""),"",IFERROR(VLOOKUP($B469,'Settings'!$D$4:$E$103,2,FALSE),"Driver ID not found"))</f>
        <v/>
      </c>
      <c r="D469" s="26" t="n"/>
      <c r="E469" s="28" t="n"/>
      <c r="F469" s="54" t="n"/>
      <c r="G469" s="28" t="n"/>
      <c r="H469" s="28" t="n"/>
      <c r="I469" s="28" t="n"/>
      <c r="J469" s="28" t="n"/>
      <c r="K469" s="28" t="n"/>
      <c r="L469" s="28" t="n"/>
      <c r="M469" s="28" t="n"/>
      <c r="N469" s="28" t="n"/>
      <c r="O469" s="30" t="n"/>
      <c r="P469" s="55">
        <f>IF(OR($A469="",$B469=""),"",IFERROR($E469/$F469,0))</f>
        <v/>
      </c>
      <c r="Q469" s="56">
        <f>IF(OR($A469="",$B469=""),"",IFERROR($H469/$G469,0))</f>
        <v/>
      </c>
      <c r="R469" s="56">
        <f>IF(OR($A469="",$B469=""),"",IFERROR($J469/$I469,0))</f>
        <v/>
      </c>
      <c r="S469" s="55">
        <f>IF(OR($A469="",$B469=""),"",IFERROR(($K469+$L469)/$E469*1000,0))</f>
        <v/>
      </c>
      <c r="T469" s="55">
        <f>IF(OR($A469="",$B469=""),"",MAX(0,MIN(100,100-($S469*'Settings'!$B$13)-($M469*'Settings'!$B$14))))</f>
        <v/>
      </c>
      <c r="U469" s="55">
        <f>IF(OR($A469="",$B469=""),"",MAX(0,MIN(100,IFERROR($Q469/'Settings'!$B$10*100,0))))</f>
        <v/>
      </c>
      <c r="V469" s="55">
        <f>IF(OR($A469="",$B469=""),"",MAX(0,MIN(100,IFERROR($P469/'Settings'!$B$11*100,0))))</f>
        <v/>
      </c>
      <c r="W469" s="55">
        <f>IF(OR($A469="",$B469=""),"",MAX(0,MIN(100,IFERROR($R469/'Settings'!$B$12*100,0))))</f>
        <v/>
      </c>
      <c r="X469" s="55">
        <f>IF(OR($A469="",$B469=""),"",MAX(0,MIN(100,100-($N469*'Settings'!$B$15))))</f>
        <v/>
      </c>
      <c r="Y469" s="55">
        <f>IF(OR($A469="",$B469=""),"",($T469*'Settings'!$B$4)+($U469*'Settings'!$B$5)+($V469*'Settings'!$B$6)+($W469*'Settings'!$B$7)+($X469*'Settings'!$B$8))</f>
        <v/>
      </c>
      <c r="Z469" s="19">
        <f>IF($Y469="","",IF($Y469&gt;='Settings'!$B$17,"Excellent",IF($Y469&gt;='Settings'!$B$18,"Good",IF($Y469&gt;='Settings'!$B$19,"Needs Improvement","Poor"))))</f>
        <v/>
      </c>
      <c r="AA469" s="57">
        <f>IF($Z469="","",IF($Z469="Excellent",'Settings'!$B$21,IF($Z469="Good",'Settings'!$B$22,0)))</f>
        <v/>
      </c>
      <c r="AB469" s="34">
        <f>IF(COUNTA($A469:$B469,$D469:$O469,$AC469:$AD469)=0,"",IF(OR($A469="",$B469=""),"Missing period/driver",IF($C469="Driver ID not found","Invalid driver ID",IF(COUNTIFS($A$5:$A$1000,$A469,$B$5:$B$1000,$B469)&gt;1,"Duplicate driver/period",IF(OR($E469&lt;=0,$F469&lt;=0,$G469&lt;=0,$I469&lt;=0),"Check required activity",IF($H469&gt;$G469,"On-time stops exceed total",IF($J469&gt;$I469,"Completed inspections exceed required",IF(OR($H469&lt;0,$J469&lt;0,$K469&lt;0,$L469&lt;0,$M469&lt;0,$N469&lt;0),"Negative count",IF($AC469="","Select review status",IF(AND($AC469="Coaching Scheduled",$AD469=""),"Add follow-up date","OK"))))))))))</f>
        <v/>
      </c>
      <c r="AC469" s="30" t="n"/>
      <c r="AD469" s="58" t="n"/>
    </row>
    <row r="470">
      <c r="A470" s="53" t="n"/>
      <c r="B470" s="26" t="n"/>
      <c r="C470" s="27">
        <f>IF(OR($A470="",$B470=""),"",IFERROR(VLOOKUP($B470,'Settings'!$D$4:$E$103,2,FALSE),"Driver ID not found"))</f>
        <v/>
      </c>
      <c r="D470" s="26" t="n"/>
      <c r="E470" s="28" t="n"/>
      <c r="F470" s="54" t="n"/>
      <c r="G470" s="28" t="n"/>
      <c r="H470" s="28" t="n"/>
      <c r="I470" s="28" t="n"/>
      <c r="J470" s="28" t="n"/>
      <c r="K470" s="28" t="n"/>
      <c r="L470" s="28" t="n"/>
      <c r="M470" s="28" t="n"/>
      <c r="N470" s="28" t="n"/>
      <c r="O470" s="30" t="n"/>
      <c r="P470" s="55">
        <f>IF(OR($A470="",$B470=""),"",IFERROR($E470/$F470,0))</f>
        <v/>
      </c>
      <c r="Q470" s="56">
        <f>IF(OR($A470="",$B470=""),"",IFERROR($H470/$G470,0))</f>
        <v/>
      </c>
      <c r="R470" s="56">
        <f>IF(OR($A470="",$B470=""),"",IFERROR($J470/$I470,0))</f>
        <v/>
      </c>
      <c r="S470" s="55">
        <f>IF(OR($A470="",$B470=""),"",IFERROR(($K470+$L470)/$E470*1000,0))</f>
        <v/>
      </c>
      <c r="T470" s="55">
        <f>IF(OR($A470="",$B470=""),"",MAX(0,MIN(100,100-($S470*'Settings'!$B$13)-($M470*'Settings'!$B$14))))</f>
        <v/>
      </c>
      <c r="U470" s="55">
        <f>IF(OR($A470="",$B470=""),"",MAX(0,MIN(100,IFERROR($Q470/'Settings'!$B$10*100,0))))</f>
        <v/>
      </c>
      <c r="V470" s="55">
        <f>IF(OR($A470="",$B470=""),"",MAX(0,MIN(100,IFERROR($P470/'Settings'!$B$11*100,0))))</f>
        <v/>
      </c>
      <c r="W470" s="55">
        <f>IF(OR($A470="",$B470=""),"",MAX(0,MIN(100,IFERROR($R470/'Settings'!$B$12*100,0))))</f>
        <v/>
      </c>
      <c r="X470" s="55">
        <f>IF(OR($A470="",$B470=""),"",MAX(0,MIN(100,100-($N470*'Settings'!$B$15))))</f>
        <v/>
      </c>
      <c r="Y470" s="55">
        <f>IF(OR($A470="",$B470=""),"",($T470*'Settings'!$B$4)+($U470*'Settings'!$B$5)+($V470*'Settings'!$B$6)+($W470*'Settings'!$B$7)+($X470*'Settings'!$B$8))</f>
        <v/>
      </c>
      <c r="Z470" s="19">
        <f>IF($Y470="","",IF($Y470&gt;='Settings'!$B$17,"Excellent",IF($Y470&gt;='Settings'!$B$18,"Good",IF($Y470&gt;='Settings'!$B$19,"Needs Improvement","Poor"))))</f>
        <v/>
      </c>
      <c r="AA470" s="57">
        <f>IF($Z470="","",IF($Z470="Excellent",'Settings'!$B$21,IF($Z470="Good",'Settings'!$B$22,0)))</f>
        <v/>
      </c>
      <c r="AB470" s="34">
        <f>IF(COUNTA($A470:$B470,$D470:$O470,$AC470:$AD470)=0,"",IF(OR($A470="",$B470=""),"Missing period/driver",IF($C470="Driver ID not found","Invalid driver ID",IF(COUNTIFS($A$5:$A$1000,$A470,$B$5:$B$1000,$B470)&gt;1,"Duplicate driver/period",IF(OR($E470&lt;=0,$F470&lt;=0,$G470&lt;=0,$I470&lt;=0),"Check required activity",IF($H470&gt;$G470,"On-time stops exceed total",IF($J470&gt;$I470,"Completed inspections exceed required",IF(OR($H470&lt;0,$J470&lt;0,$K470&lt;0,$L470&lt;0,$M470&lt;0,$N470&lt;0),"Negative count",IF($AC470="","Select review status",IF(AND($AC470="Coaching Scheduled",$AD470=""),"Add follow-up date","OK"))))))))))</f>
        <v/>
      </c>
      <c r="AC470" s="30" t="n"/>
      <c r="AD470" s="58" t="n"/>
    </row>
    <row r="471">
      <c r="A471" s="53" t="n"/>
      <c r="B471" s="26" t="n"/>
      <c r="C471" s="27">
        <f>IF(OR($A471="",$B471=""),"",IFERROR(VLOOKUP($B471,'Settings'!$D$4:$E$103,2,FALSE),"Driver ID not found"))</f>
        <v/>
      </c>
      <c r="D471" s="26" t="n"/>
      <c r="E471" s="28" t="n"/>
      <c r="F471" s="54" t="n"/>
      <c r="G471" s="28" t="n"/>
      <c r="H471" s="28" t="n"/>
      <c r="I471" s="28" t="n"/>
      <c r="J471" s="28" t="n"/>
      <c r="K471" s="28" t="n"/>
      <c r="L471" s="28" t="n"/>
      <c r="M471" s="28" t="n"/>
      <c r="N471" s="28" t="n"/>
      <c r="O471" s="30" t="n"/>
      <c r="P471" s="55">
        <f>IF(OR($A471="",$B471=""),"",IFERROR($E471/$F471,0))</f>
        <v/>
      </c>
      <c r="Q471" s="56">
        <f>IF(OR($A471="",$B471=""),"",IFERROR($H471/$G471,0))</f>
        <v/>
      </c>
      <c r="R471" s="56">
        <f>IF(OR($A471="",$B471=""),"",IFERROR($J471/$I471,0))</f>
        <v/>
      </c>
      <c r="S471" s="55">
        <f>IF(OR($A471="",$B471=""),"",IFERROR(($K471+$L471)/$E471*1000,0))</f>
        <v/>
      </c>
      <c r="T471" s="55">
        <f>IF(OR($A471="",$B471=""),"",MAX(0,MIN(100,100-($S471*'Settings'!$B$13)-($M471*'Settings'!$B$14))))</f>
        <v/>
      </c>
      <c r="U471" s="55">
        <f>IF(OR($A471="",$B471=""),"",MAX(0,MIN(100,IFERROR($Q471/'Settings'!$B$10*100,0))))</f>
        <v/>
      </c>
      <c r="V471" s="55">
        <f>IF(OR($A471="",$B471=""),"",MAX(0,MIN(100,IFERROR($P471/'Settings'!$B$11*100,0))))</f>
        <v/>
      </c>
      <c r="W471" s="55">
        <f>IF(OR($A471="",$B471=""),"",MAX(0,MIN(100,IFERROR($R471/'Settings'!$B$12*100,0))))</f>
        <v/>
      </c>
      <c r="X471" s="55">
        <f>IF(OR($A471="",$B471=""),"",MAX(0,MIN(100,100-($N471*'Settings'!$B$15))))</f>
        <v/>
      </c>
      <c r="Y471" s="55">
        <f>IF(OR($A471="",$B471=""),"",($T471*'Settings'!$B$4)+($U471*'Settings'!$B$5)+($V471*'Settings'!$B$6)+($W471*'Settings'!$B$7)+($X471*'Settings'!$B$8))</f>
        <v/>
      </c>
      <c r="Z471" s="19">
        <f>IF($Y471="","",IF($Y471&gt;='Settings'!$B$17,"Excellent",IF($Y471&gt;='Settings'!$B$18,"Good",IF($Y471&gt;='Settings'!$B$19,"Needs Improvement","Poor"))))</f>
        <v/>
      </c>
      <c r="AA471" s="57">
        <f>IF($Z471="","",IF($Z471="Excellent",'Settings'!$B$21,IF($Z471="Good",'Settings'!$B$22,0)))</f>
        <v/>
      </c>
      <c r="AB471" s="34">
        <f>IF(COUNTA($A471:$B471,$D471:$O471,$AC471:$AD471)=0,"",IF(OR($A471="",$B471=""),"Missing period/driver",IF($C471="Driver ID not found","Invalid driver ID",IF(COUNTIFS($A$5:$A$1000,$A471,$B$5:$B$1000,$B471)&gt;1,"Duplicate driver/period",IF(OR($E471&lt;=0,$F471&lt;=0,$G471&lt;=0,$I471&lt;=0),"Check required activity",IF($H471&gt;$G471,"On-time stops exceed total",IF($J471&gt;$I471,"Completed inspections exceed required",IF(OR($H471&lt;0,$J471&lt;0,$K471&lt;0,$L471&lt;0,$M471&lt;0,$N471&lt;0),"Negative count",IF($AC471="","Select review status",IF(AND($AC471="Coaching Scheduled",$AD471=""),"Add follow-up date","OK"))))))))))</f>
        <v/>
      </c>
      <c r="AC471" s="30" t="n"/>
      <c r="AD471" s="58" t="n"/>
    </row>
    <row r="472">
      <c r="A472" s="53" t="n"/>
      <c r="B472" s="26" t="n"/>
      <c r="C472" s="27">
        <f>IF(OR($A472="",$B472=""),"",IFERROR(VLOOKUP($B472,'Settings'!$D$4:$E$103,2,FALSE),"Driver ID not found"))</f>
        <v/>
      </c>
      <c r="D472" s="26" t="n"/>
      <c r="E472" s="28" t="n"/>
      <c r="F472" s="54" t="n"/>
      <c r="G472" s="28" t="n"/>
      <c r="H472" s="28" t="n"/>
      <c r="I472" s="28" t="n"/>
      <c r="J472" s="28" t="n"/>
      <c r="K472" s="28" t="n"/>
      <c r="L472" s="28" t="n"/>
      <c r="M472" s="28" t="n"/>
      <c r="N472" s="28" t="n"/>
      <c r="O472" s="30" t="n"/>
      <c r="P472" s="55">
        <f>IF(OR($A472="",$B472=""),"",IFERROR($E472/$F472,0))</f>
        <v/>
      </c>
      <c r="Q472" s="56">
        <f>IF(OR($A472="",$B472=""),"",IFERROR($H472/$G472,0))</f>
        <v/>
      </c>
      <c r="R472" s="56">
        <f>IF(OR($A472="",$B472=""),"",IFERROR($J472/$I472,0))</f>
        <v/>
      </c>
      <c r="S472" s="55">
        <f>IF(OR($A472="",$B472=""),"",IFERROR(($K472+$L472)/$E472*1000,0))</f>
        <v/>
      </c>
      <c r="T472" s="55">
        <f>IF(OR($A472="",$B472=""),"",MAX(0,MIN(100,100-($S472*'Settings'!$B$13)-($M472*'Settings'!$B$14))))</f>
        <v/>
      </c>
      <c r="U472" s="55">
        <f>IF(OR($A472="",$B472=""),"",MAX(0,MIN(100,IFERROR($Q472/'Settings'!$B$10*100,0))))</f>
        <v/>
      </c>
      <c r="V472" s="55">
        <f>IF(OR($A472="",$B472=""),"",MAX(0,MIN(100,IFERROR($P472/'Settings'!$B$11*100,0))))</f>
        <v/>
      </c>
      <c r="W472" s="55">
        <f>IF(OR($A472="",$B472=""),"",MAX(0,MIN(100,IFERROR($R472/'Settings'!$B$12*100,0))))</f>
        <v/>
      </c>
      <c r="X472" s="55">
        <f>IF(OR($A472="",$B472=""),"",MAX(0,MIN(100,100-($N472*'Settings'!$B$15))))</f>
        <v/>
      </c>
      <c r="Y472" s="55">
        <f>IF(OR($A472="",$B472=""),"",($T472*'Settings'!$B$4)+($U472*'Settings'!$B$5)+($V472*'Settings'!$B$6)+($W472*'Settings'!$B$7)+($X472*'Settings'!$B$8))</f>
        <v/>
      </c>
      <c r="Z472" s="19">
        <f>IF($Y472="","",IF($Y472&gt;='Settings'!$B$17,"Excellent",IF($Y472&gt;='Settings'!$B$18,"Good",IF($Y472&gt;='Settings'!$B$19,"Needs Improvement","Poor"))))</f>
        <v/>
      </c>
      <c r="AA472" s="57">
        <f>IF($Z472="","",IF($Z472="Excellent",'Settings'!$B$21,IF($Z472="Good",'Settings'!$B$22,0)))</f>
        <v/>
      </c>
      <c r="AB472" s="34">
        <f>IF(COUNTA($A472:$B472,$D472:$O472,$AC472:$AD472)=0,"",IF(OR($A472="",$B472=""),"Missing period/driver",IF($C472="Driver ID not found","Invalid driver ID",IF(COUNTIFS($A$5:$A$1000,$A472,$B$5:$B$1000,$B472)&gt;1,"Duplicate driver/period",IF(OR($E472&lt;=0,$F472&lt;=0,$G472&lt;=0,$I472&lt;=0),"Check required activity",IF($H472&gt;$G472,"On-time stops exceed total",IF($J472&gt;$I472,"Completed inspections exceed required",IF(OR($H472&lt;0,$J472&lt;0,$K472&lt;0,$L472&lt;0,$M472&lt;0,$N472&lt;0),"Negative count",IF($AC472="","Select review status",IF(AND($AC472="Coaching Scheduled",$AD472=""),"Add follow-up date","OK"))))))))))</f>
        <v/>
      </c>
      <c r="AC472" s="30" t="n"/>
      <c r="AD472" s="58" t="n"/>
    </row>
    <row r="473">
      <c r="A473" s="53" t="n"/>
      <c r="B473" s="26" t="n"/>
      <c r="C473" s="27">
        <f>IF(OR($A473="",$B473=""),"",IFERROR(VLOOKUP($B473,'Settings'!$D$4:$E$103,2,FALSE),"Driver ID not found"))</f>
        <v/>
      </c>
      <c r="D473" s="26" t="n"/>
      <c r="E473" s="28" t="n"/>
      <c r="F473" s="54" t="n"/>
      <c r="G473" s="28" t="n"/>
      <c r="H473" s="28" t="n"/>
      <c r="I473" s="28" t="n"/>
      <c r="J473" s="28" t="n"/>
      <c r="K473" s="28" t="n"/>
      <c r="L473" s="28" t="n"/>
      <c r="M473" s="28" t="n"/>
      <c r="N473" s="28" t="n"/>
      <c r="O473" s="30" t="n"/>
      <c r="P473" s="55">
        <f>IF(OR($A473="",$B473=""),"",IFERROR($E473/$F473,0))</f>
        <v/>
      </c>
      <c r="Q473" s="56">
        <f>IF(OR($A473="",$B473=""),"",IFERROR($H473/$G473,0))</f>
        <v/>
      </c>
      <c r="R473" s="56">
        <f>IF(OR($A473="",$B473=""),"",IFERROR($J473/$I473,0))</f>
        <v/>
      </c>
      <c r="S473" s="55">
        <f>IF(OR($A473="",$B473=""),"",IFERROR(($K473+$L473)/$E473*1000,0))</f>
        <v/>
      </c>
      <c r="T473" s="55">
        <f>IF(OR($A473="",$B473=""),"",MAX(0,MIN(100,100-($S473*'Settings'!$B$13)-($M473*'Settings'!$B$14))))</f>
        <v/>
      </c>
      <c r="U473" s="55">
        <f>IF(OR($A473="",$B473=""),"",MAX(0,MIN(100,IFERROR($Q473/'Settings'!$B$10*100,0))))</f>
        <v/>
      </c>
      <c r="V473" s="55">
        <f>IF(OR($A473="",$B473=""),"",MAX(0,MIN(100,IFERROR($P473/'Settings'!$B$11*100,0))))</f>
        <v/>
      </c>
      <c r="W473" s="55">
        <f>IF(OR($A473="",$B473=""),"",MAX(0,MIN(100,IFERROR($R473/'Settings'!$B$12*100,0))))</f>
        <v/>
      </c>
      <c r="X473" s="55">
        <f>IF(OR($A473="",$B473=""),"",MAX(0,MIN(100,100-($N473*'Settings'!$B$15))))</f>
        <v/>
      </c>
      <c r="Y473" s="55">
        <f>IF(OR($A473="",$B473=""),"",($T473*'Settings'!$B$4)+($U473*'Settings'!$B$5)+($V473*'Settings'!$B$6)+($W473*'Settings'!$B$7)+($X473*'Settings'!$B$8))</f>
        <v/>
      </c>
      <c r="Z473" s="19">
        <f>IF($Y473="","",IF($Y473&gt;='Settings'!$B$17,"Excellent",IF($Y473&gt;='Settings'!$B$18,"Good",IF($Y473&gt;='Settings'!$B$19,"Needs Improvement","Poor"))))</f>
        <v/>
      </c>
      <c r="AA473" s="57">
        <f>IF($Z473="","",IF($Z473="Excellent",'Settings'!$B$21,IF($Z473="Good",'Settings'!$B$22,0)))</f>
        <v/>
      </c>
      <c r="AB473" s="34">
        <f>IF(COUNTA($A473:$B473,$D473:$O473,$AC473:$AD473)=0,"",IF(OR($A473="",$B473=""),"Missing period/driver",IF($C473="Driver ID not found","Invalid driver ID",IF(COUNTIFS($A$5:$A$1000,$A473,$B$5:$B$1000,$B473)&gt;1,"Duplicate driver/period",IF(OR($E473&lt;=0,$F473&lt;=0,$G473&lt;=0,$I473&lt;=0),"Check required activity",IF($H473&gt;$G473,"On-time stops exceed total",IF($J473&gt;$I473,"Completed inspections exceed required",IF(OR($H473&lt;0,$J473&lt;0,$K473&lt;0,$L473&lt;0,$M473&lt;0,$N473&lt;0),"Negative count",IF($AC473="","Select review status",IF(AND($AC473="Coaching Scheduled",$AD473=""),"Add follow-up date","OK"))))))))))</f>
        <v/>
      </c>
      <c r="AC473" s="30" t="n"/>
      <c r="AD473" s="58" t="n"/>
    </row>
    <row r="474">
      <c r="A474" s="53" t="n"/>
      <c r="B474" s="26" t="n"/>
      <c r="C474" s="27">
        <f>IF(OR($A474="",$B474=""),"",IFERROR(VLOOKUP($B474,'Settings'!$D$4:$E$103,2,FALSE),"Driver ID not found"))</f>
        <v/>
      </c>
      <c r="D474" s="26" t="n"/>
      <c r="E474" s="28" t="n"/>
      <c r="F474" s="54" t="n"/>
      <c r="G474" s="28" t="n"/>
      <c r="H474" s="28" t="n"/>
      <c r="I474" s="28" t="n"/>
      <c r="J474" s="28" t="n"/>
      <c r="K474" s="28" t="n"/>
      <c r="L474" s="28" t="n"/>
      <c r="M474" s="28" t="n"/>
      <c r="N474" s="28" t="n"/>
      <c r="O474" s="30" t="n"/>
      <c r="P474" s="55">
        <f>IF(OR($A474="",$B474=""),"",IFERROR($E474/$F474,0))</f>
        <v/>
      </c>
      <c r="Q474" s="56">
        <f>IF(OR($A474="",$B474=""),"",IFERROR($H474/$G474,0))</f>
        <v/>
      </c>
      <c r="R474" s="56">
        <f>IF(OR($A474="",$B474=""),"",IFERROR($J474/$I474,0))</f>
        <v/>
      </c>
      <c r="S474" s="55">
        <f>IF(OR($A474="",$B474=""),"",IFERROR(($K474+$L474)/$E474*1000,0))</f>
        <v/>
      </c>
      <c r="T474" s="55">
        <f>IF(OR($A474="",$B474=""),"",MAX(0,MIN(100,100-($S474*'Settings'!$B$13)-($M474*'Settings'!$B$14))))</f>
        <v/>
      </c>
      <c r="U474" s="55">
        <f>IF(OR($A474="",$B474=""),"",MAX(0,MIN(100,IFERROR($Q474/'Settings'!$B$10*100,0))))</f>
        <v/>
      </c>
      <c r="V474" s="55">
        <f>IF(OR($A474="",$B474=""),"",MAX(0,MIN(100,IFERROR($P474/'Settings'!$B$11*100,0))))</f>
        <v/>
      </c>
      <c r="W474" s="55">
        <f>IF(OR($A474="",$B474=""),"",MAX(0,MIN(100,IFERROR($R474/'Settings'!$B$12*100,0))))</f>
        <v/>
      </c>
      <c r="X474" s="55">
        <f>IF(OR($A474="",$B474=""),"",MAX(0,MIN(100,100-($N474*'Settings'!$B$15))))</f>
        <v/>
      </c>
      <c r="Y474" s="55">
        <f>IF(OR($A474="",$B474=""),"",($T474*'Settings'!$B$4)+($U474*'Settings'!$B$5)+($V474*'Settings'!$B$6)+($W474*'Settings'!$B$7)+($X474*'Settings'!$B$8))</f>
        <v/>
      </c>
      <c r="Z474" s="19">
        <f>IF($Y474="","",IF($Y474&gt;='Settings'!$B$17,"Excellent",IF($Y474&gt;='Settings'!$B$18,"Good",IF($Y474&gt;='Settings'!$B$19,"Needs Improvement","Poor"))))</f>
        <v/>
      </c>
      <c r="AA474" s="57">
        <f>IF($Z474="","",IF($Z474="Excellent",'Settings'!$B$21,IF($Z474="Good",'Settings'!$B$22,0)))</f>
        <v/>
      </c>
      <c r="AB474" s="34">
        <f>IF(COUNTA($A474:$B474,$D474:$O474,$AC474:$AD474)=0,"",IF(OR($A474="",$B474=""),"Missing period/driver",IF($C474="Driver ID not found","Invalid driver ID",IF(COUNTIFS($A$5:$A$1000,$A474,$B$5:$B$1000,$B474)&gt;1,"Duplicate driver/period",IF(OR($E474&lt;=0,$F474&lt;=0,$G474&lt;=0,$I474&lt;=0),"Check required activity",IF($H474&gt;$G474,"On-time stops exceed total",IF($J474&gt;$I474,"Completed inspections exceed required",IF(OR($H474&lt;0,$J474&lt;0,$K474&lt;0,$L474&lt;0,$M474&lt;0,$N474&lt;0),"Negative count",IF($AC474="","Select review status",IF(AND($AC474="Coaching Scheduled",$AD474=""),"Add follow-up date","OK"))))))))))</f>
        <v/>
      </c>
      <c r="AC474" s="30" t="n"/>
      <c r="AD474" s="58" t="n"/>
    </row>
    <row r="475">
      <c r="A475" s="53" t="n"/>
      <c r="B475" s="26" t="n"/>
      <c r="C475" s="27">
        <f>IF(OR($A475="",$B475=""),"",IFERROR(VLOOKUP($B475,'Settings'!$D$4:$E$103,2,FALSE),"Driver ID not found"))</f>
        <v/>
      </c>
      <c r="D475" s="26" t="n"/>
      <c r="E475" s="28" t="n"/>
      <c r="F475" s="54" t="n"/>
      <c r="G475" s="28" t="n"/>
      <c r="H475" s="28" t="n"/>
      <c r="I475" s="28" t="n"/>
      <c r="J475" s="28" t="n"/>
      <c r="K475" s="28" t="n"/>
      <c r="L475" s="28" t="n"/>
      <c r="M475" s="28" t="n"/>
      <c r="N475" s="28" t="n"/>
      <c r="O475" s="30" t="n"/>
      <c r="P475" s="55">
        <f>IF(OR($A475="",$B475=""),"",IFERROR($E475/$F475,0))</f>
        <v/>
      </c>
      <c r="Q475" s="56">
        <f>IF(OR($A475="",$B475=""),"",IFERROR($H475/$G475,0))</f>
        <v/>
      </c>
      <c r="R475" s="56">
        <f>IF(OR($A475="",$B475=""),"",IFERROR($J475/$I475,0))</f>
        <v/>
      </c>
      <c r="S475" s="55">
        <f>IF(OR($A475="",$B475=""),"",IFERROR(($K475+$L475)/$E475*1000,0))</f>
        <v/>
      </c>
      <c r="T475" s="55">
        <f>IF(OR($A475="",$B475=""),"",MAX(0,MIN(100,100-($S475*'Settings'!$B$13)-($M475*'Settings'!$B$14))))</f>
        <v/>
      </c>
      <c r="U475" s="55">
        <f>IF(OR($A475="",$B475=""),"",MAX(0,MIN(100,IFERROR($Q475/'Settings'!$B$10*100,0))))</f>
        <v/>
      </c>
      <c r="V475" s="55">
        <f>IF(OR($A475="",$B475=""),"",MAX(0,MIN(100,IFERROR($P475/'Settings'!$B$11*100,0))))</f>
        <v/>
      </c>
      <c r="W475" s="55">
        <f>IF(OR($A475="",$B475=""),"",MAX(0,MIN(100,IFERROR($R475/'Settings'!$B$12*100,0))))</f>
        <v/>
      </c>
      <c r="X475" s="55">
        <f>IF(OR($A475="",$B475=""),"",MAX(0,MIN(100,100-($N475*'Settings'!$B$15))))</f>
        <v/>
      </c>
      <c r="Y475" s="55">
        <f>IF(OR($A475="",$B475=""),"",($T475*'Settings'!$B$4)+($U475*'Settings'!$B$5)+($V475*'Settings'!$B$6)+($W475*'Settings'!$B$7)+($X475*'Settings'!$B$8))</f>
        <v/>
      </c>
      <c r="Z475" s="19">
        <f>IF($Y475="","",IF($Y475&gt;='Settings'!$B$17,"Excellent",IF($Y475&gt;='Settings'!$B$18,"Good",IF($Y475&gt;='Settings'!$B$19,"Needs Improvement","Poor"))))</f>
        <v/>
      </c>
      <c r="AA475" s="57">
        <f>IF($Z475="","",IF($Z475="Excellent",'Settings'!$B$21,IF($Z475="Good",'Settings'!$B$22,0)))</f>
        <v/>
      </c>
      <c r="AB475" s="34">
        <f>IF(COUNTA($A475:$B475,$D475:$O475,$AC475:$AD475)=0,"",IF(OR($A475="",$B475=""),"Missing period/driver",IF($C475="Driver ID not found","Invalid driver ID",IF(COUNTIFS($A$5:$A$1000,$A475,$B$5:$B$1000,$B475)&gt;1,"Duplicate driver/period",IF(OR($E475&lt;=0,$F475&lt;=0,$G475&lt;=0,$I475&lt;=0),"Check required activity",IF($H475&gt;$G475,"On-time stops exceed total",IF($J475&gt;$I475,"Completed inspections exceed required",IF(OR($H475&lt;0,$J475&lt;0,$K475&lt;0,$L475&lt;0,$M475&lt;0,$N475&lt;0),"Negative count",IF($AC475="","Select review status",IF(AND($AC475="Coaching Scheduled",$AD475=""),"Add follow-up date","OK"))))))))))</f>
        <v/>
      </c>
      <c r="AC475" s="30" t="n"/>
      <c r="AD475" s="58" t="n"/>
    </row>
    <row r="476">
      <c r="A476" s="53" t="n"/>
      <c r="B476" s="26" t="n"/>
      <c r="C476" s="27">
        <f>IF(OR($A476="",$B476=""),"",IFERROR(VLOOKUP($B476,'Settings'!$D$4:$E$103,2,FALSE),"Driver ID not found"))</f>
        <v/>
      </c>
      <c r="D476" s="26" t="n"/>
      <c r="E476" s="28" t="n"/>
      <c r="F476" s="54" t="n"/>
      <c r="G476" s="28" t="n"/>
      <c r="H476" s="28" t="n"/>
      <c r="I476" s="28" t="n"/>
      <c r="J476" s="28" t="n"/>
      <c r="K476" s="28" t="n"/>
      <c r="L476" s="28" t="n"/>
      <c r="M476" s="28" t="n"/>
      <c r="N476" s="28" t="n"/>
      <c r="O476" s="30" t="n"/>
      <c r="P476" s="55">
        <f>IF(OR($A476="",$B476=""),"",IFERROR($E476/$F476,0))</f>
        <v/>
      </c>
      <c r="Q476" s="56">
        <f>IF(OR($A476="",$B476=""),"",IFERROR($H476/$G476,0))</f>
        <v/>
      </c>
      <c r="R476" s="56">
        <f>IF(OR($A476="",$B476=""),"",IFERROR($J476/$I476,0))</f>
        <v/>
      </c>
      <c r="S476" s="55">
        <f>IF(OR($A476="",$B476=""),"",IFERROR(($K476+$L476)/$E476*1000,0))</f>
        <v/>
      </c>
      <c r="T476" s="55">
        <f>IF(OR($A476="",$B476=""),"",MAX(0,MIN(100,100-($S476*'Settings'!$B$13)-($M476*'Settings'!$B$14))))</f>
        <v/>
      </c>
      <c r="U476" s="55">
        <f>IF(OR($A476="",$B476=""),"",MAX(0,MIN(100,IFERROR($Q476/'Settings'!$B$10*100,0))))</f>
        <v/>
      </c>
      <c r="V476" s="55">
        <f>IF(OR($A476="",$B476=""),"",MAX(0,MIN(100,IFERROR($P476/'Settings'!$B$11*100,0))))</f>
        <v/>
      </c>
      <c r="W476" s="55">
        <f>IF(OR($A476="",$B476=""),"",MAX(0,MIN(100,IFERROR($R476/'Settings'!$B$12*100,0))))</f>
        <v/>
      </c>
      <c r="X476" s="55">
        <f>IF(OR($A476="",$B476=""),"",MAX(0,MIN(100,100-($N476*'Settings'!$B$15))))</f>
        <v/>
      </c>
      <c r="Y476" s="55">
        <f>IF(OR($A476="",$B476=""),"",($T476*'Settings'!$B$4)+($U476*'Settings'!$B$5)+($V476*'Settings'!$B$6)+($W476*'Settings'!$B$7)+($X476*'Settings'!$B$8))</f>
        <v/>
      </c>
      <c r="Z476" s="19">
        <f>IF($Y476="","",IF($Y476&gt;='Settings'!$B$17,"Excellent",IF($Y476&gt;='Settings'!$B$18,"Good",IF($Y476&gt;='Settings'!$B$19,"Needs Improvement","Poor"))))</f>
        <v/>
      </c>
      <c r="AA476" s="57">
        <f>IF($Z476="","",IF($Z476="Excellent",'Settings'!$B$21,IF($Z476="Good",'Settings'!$B$22,0)))</f>
        <v/>
      </c>
      <c r="AB476" s="34">
        <f>IF(COUNTA($A476:$B476,$D476:$O476,$AC476:$AD476)=0,"",IF(OR($A476="",$B476=""),"Missing period/driver",IF($C476="Driver ID not found","Invalid driver ID",IF(COUNTIFS($A$5:$A$1000,$A476,$B$5:$B$1000,$B476)&gt;1,"Duplicate driver/period",IF(OR($E476&lt;=0,$F476&lt;=0,$G476&lt;=0,$I476&lt;=0),"Check required activity",IF($H476&gt;$G476,"On-time stops exceed total",IF($J476&gt;$I476,"Completed inspections exceed required",IF(OR($H476&lt;0,$J476&lt;0,$K476&lt;0,$L476&lt;0,$M476&lt;0,$N476&lt;0),"Negative count",IF($AC476="","Select review status",IF(AND($AC476="Coaching Scheduled",$AD476=""),"Add follow-up date","OK"))))))))))</f>
        <v/>
      </c>
      <c r="AC476" s="30" t="n"/>
      <c r="AD476" s="58" t="n"/>
    </row>
    <row r="477">
      <c r="A477" s="53" t="n"/>
      <c r="B477" s="26" t="n"/>
      <c r="C477" s="27">
        <f>IF(OR($A477="",$B477=""),"",IFERROR(VLOOKUP($B477,'Settings'!$D$4:$E$103,2,FALSE),"Driver ID not found"))</f>
        <v/>
      </c>
      <c r="D477" s="26" t="n"/>
      <c r="E477" s="28" t="n"/>
      <c r="F477" s="54" t="n"/>
      <c r="G477" s="28" t="n"/>
      <c r="H477" s="28" t="n"/>
      <c r="I477" s="28" t="n"/>
      <c r="J477" s="28" t="n"/>
      <c r="K477" s="28" t="n"/>
      <c r="L477" s="28" t="n"/>
      <c r="M477" s="28" t="n"/>
      <c r="N477" s="28" t="n"/>
      <c r="O477" s="30" t="n"/>
      <c r="P477" s="55">
        <f>IF(OR($A477="",$B477=""),"",IFERROR($E477/$F477,0))</f>
        <v/>
      </c>
      <c r="Q477" s="56">
        <f>IF(OR($A477="",$B477=""),"",IFERROR($H477/$G477,0))</f>
        <v/>
      </c>
      <c r="R477" s="56">
        <f>IF(OR($A477="",$B477=""),"",IFERROR($J477/$I477,0))</f>
        <v/>
      </c>
      <c r="S477" s="55">
        <f>IF(OR($A477="",$B477=""),"",IFERROR(($K477+$L477)/$E477*1000,0))</f>
        <v/>
      </c>
      <c r="T477" s="55">
        <f>IF(OR($A477="",$B477=""),"",MAX(0,MIN(100,100-($S477*'Settings'!$B$13)-($M477*'Settings'!$B$14))))</f>
        <v/>
      </c>
      <c r="U477" s="55">
        <f>IF(OR($A477="",$B477=""),"",MAX(0,MIN(100,IFERROR($Q477/'Settings'!$B$10*100,0))))</f>
        <v/>
      </c>
      <c r="V477" s="55">
        <f>IF(OR($A477="",$B477=""),"",MAX(0,MIN(100,IFERROR($P477/'Settings'!$B$11*100,0))))</f>
        <v/>
      </c>
      <c r="W477" s="55">
        <f>IF(OR($A477="",$B477=""),"",MAX(0,MIN(100,IFERROR($R477/'Settings'!$B$12*100,0))))</f>
        <v/>
      </c>
      <c r="X477" s="55">
        <f>IF(OR($A477="",$B477=""),"",MAX(0,MIN(100,100-($N477*'Settings'!$B$15))))</f>
        <v/>
      </c>
      <c r="Y477" s="55">
        <f>IF(OR($A477="",$B477=""),"",($T477*'Settings'!$B$4)+($U477*'Settings'!$B$5)+($V477*'Settings'!$B$6)+($W477*'Settings'!$B$7)+($X477*'Settings'!$B$8))</f>
        <v/>
      </c>
      <c r="Z477" s="19">
        <f>IF($Y477="","",IF($Y477&gt;='Settings'!$B$17,"Excellent",IF($Y477&gt;='Settings'!$B$18,"Good",IF($Y477&gt;='Settings'!$B$19,"Needs Improvement","Poor"))))</f>
        <v/>
      </c>
      <c r="AA477" s="57">
        <f>IF($Z477="","",IF($Z477="Excellent",'Settings'!$B$21,IF($Z477="Good",'Settings'!$B$22,0)))</f>
        <v/>
      </c>
      <c r="AB477" s="34">
        <f>IF(COUNTA($A477:$B477,$D477:$O477,$AC477:$AD477)=0,"",IF(OR($A477="",$B477=""),"Missing period/driver",IF($C477="Driver ID not found","Invalid driver ID",IF(COUNTIFS($A$5:$A$1000,$A477,$B$5:$B$1000,$B477)&gt;1,"Duplicate driver/period",IF(OR($E477&lt;=0,$F477&lt;=0,$G477&lt;=0,$I477&lt;=0),"Check required activity",IF($H477&gt;$G477,"On-time stops exceed total",IF($J477&gt;$I477,"Completed inspections exceed required",IF(OR($H477&lt;0,$J477&lt;0,$K477&lt;0,$L477&lt;0,$M477&lt;0,$N477&lt;0),"Negative count",IF($AC477="","Select review status",IF(AND($AC477="Coaching Scheduled",$AD477=""),"Add follow-up date","OK"))))))))))</f>
        <v/>
      </c>
      <c r="AC477" s="30" t="n"/>
      <c r="AD477" s="58" t="n"/>
    </row>
    <row r="478">
      <c r="A478" s="53" t="n"/>
      <c r="B478" s="26" t="n"/>
      <c r="C478" s="27">
        <f>IF(OR($A478="",$B478=""),"",IFERROR(VLOOKUP($B478,'Settings'!$D$4:$E$103,2,FALSE),"Driver ID not found"))</f>
        <v/>
      </c>
      <c r="D478" s="26" t="n"/>
      <c r="E478" s="28" t="n"/>
      <c r="F478" s="54" t="n"/>
      <c r="G478" s="28" t="n"/>
      <c r="H478" s="28" t="n"/>
      <c r="I478" s="28" t="n"/>
      <c r="J478" s="28" t="n"/>
      <c r="K478" s="28" t="n"/>
      <c r="L478" s="28" t="n"/>
      <c r="M478" s="28" t="n"/>
      <c r="N478" s="28" t="n"/>
      <c r="O478" s="30" t="n"/>
      <c r="P478" s="55">
        <f>IF(OR($A478="",$B478=""),"",IFERROR($E478/$F478,0))</f>
        <v/>
      </c>
      <c r="Q478" s="56">
        <f>IF(OR($A478="",$B478=""),"",IFERROR($H478/$G478,0))</f>
        <v/>
      </c>
      <c r="R478" s="56">
        <f>IF(OR($A478="",$B478=""),"",IFERROR($J478/$I478,0))</f>
        <v/>
      </c>
      <c r="S478" s="55">
        <f>IF(OR($A478="",$B478=""),"",IFERROR(($K478+$L478)/$E478*1000,0))</f>
        <v/>
      </c>
      <c r="T478" s="55">
        <f>IF(OR($A478="",$B478=""),"",MAX(0,MIN(100,100-($S478*'Settings'!$B$13)-($M478*'Settings'!$B$14))))</f>
        <v/>
      </c>
      <c r="U478" s="55">
        <f>IF(OR($A478="",$B478=""),"",MAX(0,MIN(100,IFERROR($Q478/'Settings'!$B$10*100,0))))</f>
        <v/>
      </c>
      <c r="V478" s="55">
        <f>IF(OR($A478="",$B478=""),"",MAX(0,MIN(100,IFERROR($P478/'Settings'!$B$11*100,0))))</f>
        <v/>
      </c>
      <c r="W478" s="55">
        <f>IF(OR($A478="",$B478=""),"",MAX(0,MIN(100,IFERROR($R478/'Settings'!$B$12*100,0))))</f>
        <v/>
      </c>
      <c r="X478" s="55">
        <f>IF(OR($A478="",$B478=""),"",MAX(0,MIN(100,100-($N478*'Settings'!$B$15))))</f>
        <v/>
      </c>
      <c r="Y478" s="55">
        <f>IF(OR($A478="",$B478=""),"",($T478*'Settings'!$B$4)+($U478*'Settings'!$B$5)+($V478*'Settings'!$B$6)+($W478*'Settings'!$B$7)+($X478*'Settings'!$B$8))</f>
        <v/>
      </c>
      <c r="Z478" s="19">
        <f>IF($Y478="","",IF($Y478&gt;='Settings'!$B$17,"Excellent",IF($Y478&gt;='Settings'!$B$18,"Good",IF($Y478&gt;='Settings'!$B$19,"Needs Improvement","Poor"))))</f>
        <v/>
      </c>
      <c r="AA478" s="57">
        <f>IF($Z478="","",IF($Z478="Excellent",'Settings'!$B$21,IF($Z478="Good",'Settings'!$B$22,0)))</f>
        <v/>
      </c>
      <c r="AB478" s="34">
        <f>IF(COUNTA($A478:$B478,$D478:$O478,$AC478:$AD478)=0,"",IF(OR($A478="",$B478=""),"Missing period/driver",IF($C478="Driver ID not found","Invalid driver ID",IF(COUNTIFS($A$5:$A$1000,$A478,$B$5:$B$1000,$B478)&gt;1,"Duplicate driver/period",IF(OR($E478&lt;=0,$F478&lt;=0,$G478&lt;=0,$I478&lt;=0),"Check required activity",IF($H478&gt;$G478,"On-time stops exceed total",IF($J478&gt;$I478,"Completed inspections exceed required",IF(OR($H478&lt;0,$J478&lt;0,$K478&lt;0,$L478&lt;0,$M478&lt;0,$N478&lt;0),"Negative count",IF($AC478="","Select review status",IF(AND($AC478="Coaching Scheduled",$AD478=""),"Add follow-up date","OK"))))))))))</f>
        <v/>
      </c>
      <c r="AC478" s="30" t="n"/>
      <c r="AD478" s="58" t="n"/>
    </row>
    <row r="479">
      <c r="A479" s="53" t="n"/>
      <c r="B479" s="26" t="n"/>
      <c r="C479" s="27">
        <f>IF(OR($A479="",$B479=""),"",IFERROR(VLOOKUP($B479,'Settings'!$D$4:$E$103,2,FALSE),"Driver ID not found"))</f>
        <v/>
      </c>
      <c r="D479" s="26" t="n"/>
      <c r="E479" s="28" t="n"/>
      <c r="F479" s="54" t="n"/>
      <c r="G479" s="28" t="n"/>
      <c r="H479" s="28" t="n"/>
      <c r="I479" s="28" t="n"/>
      <c r="J479" s="28" t="n"/>
      <c r="K479" s="28" t="n"/>
      <c r="L479" s="28" t="n"/>
      <c r="M479" s="28" t="n"/>
      <c r="N479" s="28" t="n"/>
      <c r="O479" s="30" t="n"/>
      <c r="P479" s="55">
        <f>IF(OR($A479="",$B479=""),"",IFERROR($E479/$F479,0))</f>
        <v/>
      </c>
      <c r="Q479" s="56">
        <f>IF(OR($A479="",$B479=""),"",IFERROR($H479/$G479,0))</f>
        <v/>
      </c>
      <c r="R479" s="56">
        <f>IF(OR($A479="",$B479=""),"",IFERROR($J479/$I479,0))</f>
        <v/>
      </c>
      <c r="S479" s="55">
        <f>IF(OR($A479="",$B479=""),"",IFERROR(($K479+$L479)/$E479*1000,0))</f>
        <v/>
      </c>
      <c r="T479" s="55">
        <f>IF(OR($A479="",$B479=""),"",MAX(0,MIN(100,100-($S479*'Settings'!$B$13)-($M479*'Settings'!$B$14))))</f>
        <v/>
      </c>
      <c r="U479" s="55">
        <f>IF(OR($A479="",$B479=""),"",MAX(0,MIN(100,IFERROR($Q479/'Settings'!$B$10*100,0))))</f>
        <v/>
      </c>
      <c r="V479" s="55">
        <f>IF(OR($A479="",$B479=""),"",MAX(0,MIN(100,IFERROR($P479/'Settings'!$B$11*100,0))))</f>
        <v/>
      </c>
      <c r="W479" s="55">
        <f>IF(OR($A479="",$B479=""),"",MAX(0,MIN(100,IFERROR($R479/'Settings'!$B$12*100,0))))</f>
        <v/>
      </c>
      <c r="X479" s="55">
        <f>IF(OR($A479="",$B479=""),"",MAX(0,MIN(100,100-($N479*'Settings'!$B$15))))</f>
        <v/>
      </c>
      <c r="Y479" s="55">
        <f>IF(OR($A479="",$B479=""),"",($T479*'Settings'!$B$4)+($U479*'Settings'!$B$5)+($V479*'Settings'!$B$6)+($W479*'Settings'!$B$7)+($X479*'Settings'!$B$8))</f>
        <v/>
      </c>
      <c r="Z479" s="19">
        <f>IF($Y479="","",IF($Y479&gt;='Settings'!$B$17,"Excellent",IF($Y479&gt;='Settings'!$B$18,"Good",IF($Y479&gt;='Settings'!$B$19,"Needs Improvement","Poor"))))</f>
        <v/>
      </c>
      <c r="AA479" s="57">
        <f>IF($Z479="","",IF($Z479="Excellent",'Settings'!$B$21,IF($Z479="Good",'Settings'!$B$22,0)))</f>
        <v/>
      </c>
      <c r="AB479" s="34">
        <f>IF(COUNTA($A479:$B479,$D479:$O479,$AC479:$AD479)=0,"",IF(OR($A479="",$B479=""),"Missing period/driver",IF($C479="Driver ID not found","Invalid driver ID",IF(COUNTIFS($A$5:$A$1000,$A479,$B$5:$B$1000,$B479)&gt;1,"Duplicate driver/period",IF(OR($E479&lt;=0,$F479&lt;=0,$G479&lt;=0,$I479&lt;=0),"Check required activity",IF($H479&gt;$G479,"On-time stops exceed total",IF($J479&gt;$I479,"Completed inspections exceed required",IF(OR($H479&lt;0,$J479&lt;0,$K479&lt;0,$L479&lt;0,$M479&lt;0,$N479&lt;0),"Negative count",IF($AC479="","Select review status",IF(AND($AC479="Coaching Scheduled",$AD479=""),"Add follow-up date","OK"))))))))))</f>
        <v/>
      </c>
      <c r="AC479" s="30" t="n"/>
      <c r="AD479" s="58" t="n"/>
    </row>
    <row r="480">
      <c r="A480" s="53" t="n"/>
      <c r="B480" s="26" t="n"/>
      <c r="C480" s="27">
        <f>IF(OR($A480="",$B480=""),"",IFERROR(VLOOKUP($B480,'Settings'!$D$4:$E$103,2,FALSE),"Driver ID not found"))</f>
        <v/>
      </c>
      <c r="D480" s="26" t="n"/>
      <c r="E480" s="28" t="n"/>
      <c r="F480" s="54" t="n"/>
      <c r="G480" s="28" t="n"/>
      <c r="H480" s="28" t="n"/>
      <c r="I480" s="28" t="n"/>
      <c r="J480" s="28" t="n"/>
      <c r="K480" s="28" t="n"/>
      <c r="L480" s="28" t="n"/>
      <c r="M480" s="28" t="n"/>
      <c r="N480" s="28" t="n"/>
      <c r="O480" s="30" t="n"/>
      <c r="P480" s="55">
        <f>IF(OR($A480="",$B480=""),"",IFERROR($E480/$F480,0))</f>
        <v/>
      </c>
      <c r="Q480" s="56">
        <f>IF(OR($A480="",$B480=""),"",IFERROR($H480/$G480,0))</f>
        <v/>
      </c>
      <c r="R480" s="56">
        <f>IF(OR($A480="",$B480=""),"",IFERROR($J480/$I480,0))</f>
        <v/>
      </c>
      <c r="S480" s="55">
        <f>IF(OR($A480="",$B480=""),"",IFERROR(($K480+$L480)/$E480*1000,0))</f>
        <v/>
      </c>
      <c r="T480" s="55">
        <f>IF(OR($A480="",$B480=""),"",MAX(0,MIN(100,100-($S480*'Settings'!$B$13)-($M480*'Settings'!$B$14))))</f>
        <v/>
      </c>
      <c r="U480" s="55">
        <f>IF(OR($A480="",$B480=""),"",MAX(0,MIN(100,IFERROR($Q480/'Settings'!$B$10*100,0))))</f>
        <v/>
      </c>
      <c r="V480" s="55">
        <f>IF(OR($A480="",$B480=""),"",MAX(0,MIN(100,IFERROR($P480/'Settings'!$B$11*100,0))))</f>
        <v/>
      </c>
      <c r="W480" s="55">
        <f>IF(OR($A480="",$B480=""),"",MAX(0,MIN(100,IFERROR($R480/'Settings'!$B$12*100,0))))</f>
        <v/>
      </c>
      <c r="X480" s="55">
        <f>IF(OR($A480="",$B480=""),"",MAX(0,MIN(100,100-($N480*'Settings'!$B$15))))</f>
        <v/>
      </c>
      <c r="Y480" s="55">
        <f>IF(OR($A480="",$B480=""),"",($T480*'Settings'!$B$4)+($U480*'Settings'!$B$5)+($V480*'Settings'!$B$6)+($W480*'Settings'!$B$7)+($X480*'Settings'!$B$8))</f>
        <v/>
      </c>
      <c r="Z480" s="19">
        <f>IF($Y480="","",IF($Y480&gt;='Settings'!$B$17,"Excellent",IF($Y480&gt;='Settings'!$B$18,"Good",IF($Y480&gt;='Settings'!$B$19,"Needs Improvement","Poor"))))</f>
        <v/>
      </c>
      <c r="AA480" s="57">
        <f>IF($Z480="","",IF($Z480="Excellent",'Settings'!$B$21,IF($Z480="Good",'Settings'!$B$22,0)))</f>
        <v/>
      </c>
      <c r="AB480" s="34">
        <f>IF(COUNTA($A480:$B480,$D480:$O480,$AC480:$AD480)=0,"",IF(OR($A480="",$B480=""),"Missing period/driver",IF($C480="Driver ID not found","Invalid driver ID",IF(COUNTIFS($A$5:$A$1000,$A480,$B$5:$B$1000,$B480)&gt;1,"Duplicate driver/period",IF(OR($E480&lt;=0,$F480&lt;=0,$G480&lt;=0,$I480&lt;=0),"Check required activity",IF($H480&gt;$G480,"On-time stops exceed total",IF($J480&gt;$I480,"Completed inspections exceed required",IF(OR($H480&lt;0,$J480&lt;0,$K480&lt;0,$L480&lt;0,$M480&lt;0,$N480&lt;0),"Negative count",IF($AC480="","Select review status",IF(AND($AC480="Coaching Scheduled",$AD480=""),"Add follow-up date","OK"))))))))))</f>
        <v/>
      </c>
      <c r="AC480" s="30" t="n"/>
      <c r="AD480" s="58" t="n"/>
    </row>
    <row r="481">
      <c r="A481" s="53" t="n"/>
      <c r="B481" s="26" t="n"/>
      <c r="C481" s="27">
        <f>IF(OR($A481="",$B481=""),"",IFERROR(VLOOKUP($B481,'Settings'!$D$4:$E$103,2,FALSE),"Driver ID not found"))</f>
        <v/>
      </c>
      <c r="D481" s="26" t="n"/>
      <c r="E481" s="28" t="n"/>
      <c r="F481" s="54" t="n"/>
      <c r="G481" s="28" t="n"/>
      <c r="H481" s="28" t="n"/>
      <c r="I481" s="28" t="n"/>
      <c r="J481" s="28" t="n"/>
      <c r="K481" s="28" t="n"/>
      <c r="L481" s="28" t="n"/>
      <c r="M481" s="28" t="n"/>
      <c r="N481" s="28" t="n"/>
      <c r="O481" s="30" t="n"/>
      <c r="P481" s="55">
        <f>IF(OR($A481="",$B481=""),"",IFERROR($E481/$F481,0))</f>
        <v/>
      </c>
      <c r="Q481" s="56">
        <f>IF(OR($A481="",$B481=""),"",IFERROR($H481/$G481,0))</f>
        <v/>
      </c>
      <c r="R481" s="56">
        <f>IF(OR($A481="",$B481=""),"",IFERROR($J481/$I481,0))</f>
        <v/>
      </c>
      <c r="S481" s="55">
        <f>IF(OR($A481="",$B481=""),"",IFERROR(($K481+$L481)/$E481*1000,0))</f>
        <v/>
      </c>
      <c r="T481" s="55">
        <f>IF(OR($A481="",$B481=""),"",MAX(0,MIN(100,100-($S481*'Settings'!$B$13)-($M481*'Settings'!$B$14))))</f>
        <v/>
      </c>
      <c r="U481" s="55">
        <f>IF(OR($A481="",$B481=""),"",MAX(0,MIN(100,IFERROR($Q481/'Settings'!$B$10*100,0))))</f>
        <v/>
      </c>
      <c r="V481" s="55">
        <f>IF(OR($A481="",$B481=""),"",MAX(0,MIN(100,IFERROR($P481/'Settings'!$B$11*100,0))))</f>
        <v/>
      </c>
      <c r="W481" s="55">
        <f>IF(OR($A481="",$B481=""),"",MAX(0,MIN(100,IFERROR($R481/'Settings'!$B$12*100,0))))</f>
        <v/>
      </c>
      <c r="X481" s="55">
        <f>IF(OR($A481="",$B481=""),"",MAX(0,MIN(100,100-($N481*'Settings'!$B$15))))</f>
        <v/>
      </c>
      <c r="Y481" s="55">
        <f>IF(OR($A481="",$B481=""),"",($T481*'Settings'!$B$4)+($U481*'Settings'!$B$5)+($V481*'Settings'!$B$6)+($W481*'Settings'!$B$7)+($X481*'Settings'!$B$8))</f>
        <v/>
      </c>
      <c r="Z481" s="19">
        <f>IF($Y481="","",IF($Y481&gt;='Settings'!$B$17,"Excellent",IF($Y481&gt;='Settings'!$B$18,"Good",IF($Y481&gt;='Settings'!$B$19,"Needs Improvement","Poor"))))</f>
        <v/>
      </c>
      <c r="AA481" s="57">
        <f>IF($Z481="","",IF($Z481="Excellent",'Settings'!$B$21,IF($Z481="Good",'Settings'!$B$22,0)))</f>
        <v/>
      </c>
      <c r="AB481" s="34">
        <f>IF(COUNTA($A481:$B481,$D481:$O481,$AC481:$AD481)=0,"",IF(OR($A481="",$B481=""),"Missing period/driver",IF($C481="Driver ID not found","Invalid driver ID",IF(COUNTIFS($A$5:$A$1000,$A481,$B$5:$B$1000,$B481)&gt;1,"Duplicate driver/period",IF(OR($E481&lt;=0,$F481&lt;=0,$G481&lt;=0,$I481&lt;=0),"Check required activity",IF($H481&gt;$G481,"On-time stops exceed total",IF($J481&gt;$I481,"Completed inspections exceed required",IF(OR($H481&lt;0,$J481&lt;0,$K481&lt;0,$L481&lt;0,$M481&lt;0,$N481&lt;0),"Negative count",IF($AC481="","Select review status",IF(AND($AC481="Coaching Scheduled",$AD481=""),"Add follow-up date","OK"))))))))))</f>
        <v/>
      </c>
      <c r="AC481" s="30" t="n"/>
      <c r="AD481" s="58" t="n"/>
    </row>
    <row r="482">
      <c r="A482" s="53" t="n"/>
      <c r="B482" s="26" t="n"/>
      <c r="C482" s="27">
        <f>IF(OR($A482="",$B482=""),"",IFERROR(VLOOKUP($B482,'Settings'!$D$4:$E$103,2,FALSE),"Driver ID not found"))</f>
        <v/>
      </c>
      <c r="D482" s="26" t="n"/>
      <c r="E482" s="28" t="n"/>
      <c r="F482" s="54" t="n"/>
      <c r="G482" s="28" t="n"/>
      <c r="H482" s="28" t="n"/>
      <c r="I482" s="28" t="n"/>
      <c r="J482" s="28" t="n"/>
      <c r="K482" s="28" t="n"/>
      <c r="L482" s="28" t="n"/>
      <c r="M482" s="28" t="n"/>
      <c r="N482" s="28" t="n"/>
      <c r="O482" s="30" t="n"/>
      <c r="P482" s="55">
        <f>IF(OR($A482="",$B482=""),"",IFERROR($E482/$F482,0))</f>
        <v/>
      </c>
      <c r="Q482" s="56">
        <f>IF(OR($A482="",$B482=""),"",IFERROR($H482/$G482,0))</f>
        <v/>
      </c>
      <c r="R482" s="56">
        <f>IF(OR($A482="",$B482=""),"",IFERROR($J482/$I482,0))</f>
        <v/>
      </c>
      <c r="S482" s="55">
        <f>IF(OR($A482="",$B482=""),"",IFERROR(($K482+$L482)/$E482*1000,0))</f>
        <v/>
      </c>
      <c r="T482" s="55">
        <f>IF(OR($A482="",$B482=""),"",MAX(0,MIN(100,100-($S482*'Settings'!$B$13)-($M482*'Settings'!$B$14))))</f>
        <v/>
      </c>
      <c r="U482" s="55">
        <f>IF(OR($A482="",$B482=""),"",MAX(0,MIN(100,IFERROR($Q482/'Settings'!$B$10*100,0))))</f>
        <v/>
      </c>
      <c r="V482" s="55">
        <f>IF(OR($A482="",$B482=""),"",MAX(0,MIN(100,IFERROR($P482/'Settings'!$B$11*100,0))))</f>
        <v/>
      </c>
      <c r="W482" s="55">
        <f>IF(OR($A482="",$B482=""),"",MAX(0,MIN(100,IFERROR($R482/'Settings'!$B$12*100,0))))</f>
        <v/>
      </c>
      <c r="X482" s="55">
        <f>IF(OR($A482="",$B482=""),"",MAX(0,MIN(100,100-($N482*'Settings'!$B$15))))</f>
        <v/>
      </c>
      <c r="Y482" s="55">
        <f>IF(OR($A482="",$B482=""),"",($T482*'Settings'!$B$4)+($U482*'Settings'!$B$5)+($V482*'Settings'!$B$6)+($W482*'Settings'!$B$7)+($X482*'Settings'!$B$8))</f>
        <v/>
      </c>
      <c r="Z482" s="19">
        <f>IF($Y482="","",IF($Y482&gt;='Settings'!$B$17,"Excellent",IF($Y482&gt;='Settings'!$B$18,"Good",IF($Y482&gt;='Settings'!$B$19,"Needs Improvement","Poor"))))</f>
        <v/>
      </c>
      <c r="AA482" s="57">
        <f>IF($Z482="","",IF($Z482="Excellent",'Settings'!$B$21,IF($Z482="Good",'Settings'!$B$22,0)))</f>
        <v/>
      </c>
      <c r="AB482" s="34">
        <f>IF(COUNTA($A482:$B482,$D482:$O482,$AC482:$AD482)=0,"",IF(OR($A482="",$B482=""),"Missing period/driver",IF($C482="Driver ID not found","Invalid driver ID",IF(COUNTIFS($A$5:$A$1000,$A482,$B$5:$B$1000,$B482)&gt;1,"Duplicate driver/period",IF(OR($E482&lt;=0,$F482&lt;=0,$G482&lt;=0,$I482&lt;=0),"Check required activity",IF($H482&gt;$G482,"On-time stops exceed total",IF($J482&gt;$I482,"Completed inspections exceed required",IF(OR($H482&lt;0,$J482&lt;0,$K482&lt;0,$L482&lt;0,$M482&lt;0,$N482&lt;0),"Negative count",IF($AC482="","Select review status",IF(AND($AC482="Coaching Scheduled",$AD482=""),"Add follow-up date","OK"))))))))))</f>
        <v/>
      </c>
      <c r="AC482" s="30" t="n"/>
      <c r="AD482" s="58" t="n"/>
    </row>
    <row r="483">
      <c r="A483" s="53" t="n"/>
      <c r="B483" s="26" t="n"/>
      <c r="C483" s="27">
        <f>IF(OR($A483="",$B483=""),"",IFERROR(VLOOKUP($B483,'Settings'!$D$4:$E$103,2,FALSE),"Driver ID not found"))</f>
        <v/>
      </c>
      <c r="D483" s="26" t="n"/>
      <c r="E483" s="28" t="n"/>
      <c r="F483" s="54" t="n"/>
      <c r="G483" s="28" t="n"/>
      <c r="H483" s="28" t="n"/>
      <c r="I483" s="28" t="n"/>
      <c r="J483" s="28" t="n"/>
      <c r="K483" s="28" t="n"/>
      <c r="L483" s="28" t="n"/>
      <c r="M483" s="28" t="n"/>
      <c r="N483" s="28" t="n"/>
      <c r="O483" s="30" t="n"/>
      <c r="P483" s="55">
        <f>IF(OR($A483="",$B483=""),"",IFERROR($E483/$F483,0))</f>
        <v/>
      </c>
      <c r="Q483" s="56">
        <f>IF(OR($A483="",$B483=""),"",IFERROR($H483/$G483,0))</f>
        <v/>
      </c>
      <c r="R483" s="56">
        <f>IF(OR($A483="",$B483=""),"",IFERROR($J483/$I483,0))</f>
        <v/>
      </c>
      <c r="S483" s="55">
        <f>IF(OR($A483="",$B483=""),"",IFERROR(($K483+$L483)/$E483*1000,0))</f>
        <v/>
      </c>
      <c r="T483" s="55">
        <f>IF(OR($A483="",$B483=""),"",MAX(0,MIN(100,100-($S483*'Settings'!$B$13)-($M483*'Settings'!$B$14))))</f>
        <v/>
      </c>
      <c r="U483" s="55">
        <f>IF(OR($A483="",$B483=""),"",MAX(0,MIN(100,IFERROR($Q483/'Settings'!$B$10*100,0))))</f>
        <v/>
      </c>
      <c r="V483" s="55">
        <f>IF(OR($A483="",$B483=""),"",MAX(0,MIN(100,IFERROR($P483/'Settings'!$B$11*100,0))))</f>
        <v/>
      </c>
      <c r="W483" s="55">
        <f>IF(OR($A483="",$B483=""),"",MAX(0,MIN(100,IFERROR($R483/'Settings'!$B$12*100,0))))</f>
        <v/>
      </c>
      <c r="X483" s="55">
        <f>IF(OR($A483="",$B483=""),"",MAX(0,MIN(100,100-($N483*'Settings'!$B$15))))</f>
        <v/>
      </c>
      <c r="Y483" s="55">
        <f>IF(OR($A483="",$B483=""),"",($T483*'Settings'!$B$4)+($U483*'Settings'!$B$5)+($V483*'Settings'!$B$6)+($W483*'Settings'!$B$7)+($X483*'Settings'!$B$8))</f>
        <v/>
      </c>
      <c r="Z483" s="19">
        <f>IF($Y483="","",IF($Y483&gt;='Settings'!$B$17,"Excellent",IF($Y483&gt;='Settings'!$B$18,"Good",IF($Y483&gt;='Settings'!$B$19,"Needs Improvement","Poor"))))</f>
        <v/>
      </c>
      <c r="AA483" s="57">
        <f>IF($Z483="","",IF($Z483="Excellent",'Settings'!$B$21,IF($Z483="Good",'Settings'!$B$22,0)))</f>
        <v/>
      </c>
      <c r="AB483" s="34">
        <f>IF(COUNTA($A483:$B483,$D483:$O483,$AC483:$AD483)=0,"",IF(OR($A483="",$B483=""),"Missing period/driver",IF($C483="Driver ID not found","Invalid driver ID",IF(COUNTIFS($A$5:$A$1000,$A483,$B$5:$B$1000,$B483)&gt;1,"Duplicate driver/period",IF(OR($E483&lt;=0,$F483&lt;=0,$G483&lt;=0,$I483&lt;=0),"Check required activity",IF($H483&gt;$G483,"On-time stops exceed total",IF($J483&gt;$I483,"Completed inspections exceed required",IF(OR($H483&lt;0,$J483&lt;0,$K483&lt;0,$L483&lt;0,$M483&lt;0,$N483&lt;0),"Negative count",IF($AC483="","Select review status",IF(AND($AC483="Coaching Scheduled",$AD483=""),"Add follow-up date","OK"))))))))))</f>
        <v/>
      </c>
      <c r="AC483" s="30" t="n"/>
      <c r="AD483" s="58" t="n"/>
    </row>
    <row r="484">
      <c r="A484" s="53" t="n"/>
      <c r="B484" s="26" t="n"/>
      <c r="C484" s="27">
        <f>IF(OR($A484="",$B484=""),"",IFERROR(VLOOKUP($B484,'Settings'!$D$4:$E$103,2,FALSE),"Driver ID not found"))</f>
        <v/>
      </c>
      <c r="D484" s="26" t="n"/>
      <c r="E484" s="28" t="n"/>
      <c r="F484" s="54" t="n"/>
      <c r="G484" s="28" t="n"/>
      <c r="H484" s="28" t="n"/>
      <c r="I484" s="28" t="n"/>
      <c r="J484" s="28" t="n"/>
      <c r="K484" s="28" t="n"/>
      <c r="L484" s="28" t="n"/>
      <c r="M484" s="28" t="n"/>
      <c r="N484" s="28" t="n"/>
      <c r="O484" s="30" t="n"/>
      <c r="P484" s="55">
        <f>IF(OR($A484="",$B484=""),"",IFERROR($E484/$F484,0))</f>
        <v/>
      </c>
      <c r="Q484" s="56">
        <f>IF(OR($A484="",$B484=""),"",IFERROR($H484/$G484,0))</f>
        <v/>
      </c>
      <c r="R484" s="56">
        <f>IF(OR($A484="",$B484=""),"",IFERROR($J484/$I484,0))</f>
        <v/>
      </c>
      <c r="S484" s="55">
        <f>IF(OR($A484="",$B484=""),"",IFERROR(($K484+$L484)/$E484*1000,0))</f>
        <v/>
      </c>
      <c r="T484" s="55">
        <f>IF(OR($A484="",$B484=""),"",MAX(0,MIN(100,100-($S484*'Settings'!$B$13)-($M484*'Settings'!$B$14))))</f>
        <v/>
      </c>
      <c r="U484" s="55">
        <f>IF(OR($A484="",$B484=""),"",MAX(0,MIN(100,IFERROR($Q484/'Settings'!$B$10*100,0))))</f>
        <v/>
      </c>
      <c r="V484" s="55">
        <f>IF(OR($A484="",$B484=""),"",MAX(0,MIN(100,IFERROR($P484/'Settings'!$B$11*100,0))))</f>
        <v/>
      </c>
      <c r="W484" s="55">
        <f>IF(OR($A484="",$B484=""),"",MAX(0,MIN(100,IFERROR($R484/'Settings'!$B$12*100,0))))</f>
        <v/>
      </c>
      <c r="X484" s="55">
        <f>IF(OR($A484="",$B484=""),"",MAX(0,MIN(100,100-($N484*'Settings'!$B$15))))</f>
        <v/>
      </c>
      <c r="Y484" s="55">
        <f>IF(OR($A484="",$B484=""),"",($T484*'Settings'!$B$4)+($U484*'Settings'!$B$5)+($V484*'Settings'!$B$6)+($W484*'Settings'!$B$7)+($X484*'Settings'!$B$8))</f>
        <v/>
      </c>
      <c r="Z484" s="19">
        <f>IF($Y484="","",IF($Y484&gt;='Settings'!$B$17,"Excellent",IF($Y484&gt;='Settings'!$B$18,"Good",IF($Y484&gt;='Settings'!$B$19,"Needs Improvement","Poor"))))</f>
        <v/>
      </c>
      <c r="AA484" s="57">
        <f>IF($Z484="","",IF($Z484="Excellent",'Settings'!$B$21,IF($Z484="Good",'Settings'!$B$22,0)))</f>
        <v/>
      </c>
      <c r="AB484" s="34">
        <f>IF(COUNTA($A484:$B484,$D484:$O484,$AC484:$AD484)=0,"",IF(OR($A484="",$B484=""),"Missing period/driver",IF($C484="Driver ID not found","Invalid driver ID",IF(COUNTIFS($A$5:$A$1000,$A484,$B$5:$B$1000,$B484)&gt;1,"Duplicate driver/period",IF(OR($E484&lt;=0,$F484&lt;=0,$G484&lt;=0,$I484&lt;=0),"Check required activity",IF($H484&gt;$G484,"On-time stops exceed total",IF($J484&gt;$I484,"Completed inspections exceed required",IF(OR($H484&lt;0,$J484&lt;0,$K484&lt;0,$L484&lt;0,$M484&lt;0,$N484&lt;0),"Negative count",IF($AC484="","Select review status",IF(AND($AC484="Coaching Scheduled",$AD484=""),"Add follow-up date","OK"))))))))))</f>
        <v/>
      </c>
      <c r="AC484" s="30" t="n"/>
      <c r="AD484" s="58" t="n"/>
    </row>
    <row r="485">
      <c r="A485" s="53" t="n"/>
      <c r="B485" s="26" t="n"/>
      <c r="C485" s="27">
        <f>IF(OR($A485="",$B485=""),"",IFERROR(VLOOKUP($B485,'Settings'!$D$4:$E$103,2,FALSE),"Driver ID not found"))</f>
        <v/>
      </c>
      <c r="D485" s="26" t="n"/>
      <c r="E485" s="28" t="n"/>
      <c r="F485" s="54" t="n"/>
      <c r="G485" s="28" t="n"/>
      <c r="H485" s="28" t="n"/>
      <c r="I485" s="28" t="n"/>
      <c r="J485" s="28" t="n"/>
      <c r="K485" s="28" t="n"/>
      <c r="L485" s="28" t="n"/>
      <c r="M485" s="28" t="n"/>
      <c r="N485" s="28" t="n"/>
      <c r="O485" s="30" t="n"/>
      <c r="P485" s="55">
        <f>IF(OR($A485="",$B485=""),"",IFERROR($E485/$F485,0))</f>
        <v/>
      </c>
      <c r="Q485" s="56">
        <f>IF(OR($A485="",$B485=""),"",IFERROR($H485/$G485,0))</f>
        <v/>
      </c>
      <c r="R485" s="56">
        <f>IF(OR($A485="",$B485=""),"",IFERROR($J485/$I485,0))</f>
        <v/>
      </c>
      <c r="S485" s="55">
        <f>IF(OR($A485="",$B485=""),"",IFERROR(($K485+$L485)/$E485*1000,0))</f>
        <v/>
      </c>
      <c r="T485" s="55">
        <f>IF(OR($A485="",$B485=""),"",MAX(0,MIN(100,100-($S485*'Settings'!$B$13)-($M485*'Settings'!$B$14))))</f>
        <v/>
      </c>
      <c r="U485" s="55">
        <f>IF(OR($A485="",$B485=""),"",MAX(0,MIN(100,IFERROR($Q485/'Settings'!$B$10*100,0))))</f>
        <v/>
      </c>
      <c r="V485" s="55">
        <f>IF(OR($A485="",$B485=""),"",MAX(0,MIN(100,IFERROR($P485/'Settings'!$B$11*100,0))))</f>
        <v/>
      </c>
      <c r="W485" s="55">
        <f>IF(OR($A485="",$B485=""),"",MAX(0,MIN(100,IFERROR($R485/'Settings'!$B$12*100,0))))</f>
        <v/>
      </c>
      <c r="X485" s="55">
        <f>IF(OR($A485="",$B485=""),"",MAX(0,MIN(100,100-($N485*'Settings'!$B$15))))</f>
        <v/>
      </c>
      <c r="Y485" s="55">
        <f>IF(OR($A485="",$B485=""),"",($T485*'Settings'!$B$4)+($U485*'Settings'!$B$5)+($V485*'Settings'!$B$6)+($W485*'Settings'!$B$7)+($X485*'Settings'!$B$8))</f>
        <v/>
      </c>
      <c r="Z485" s="19">
        <f>IF($Y485="","",IF($Y485&gt;='Settings'!$B$17,"Excellent",IF($Y485&gt;='Settings'!$B$18,"Good",IF($Y485&gt;='Settings'!$B$19,"Needs Improvement","Poor"))))</f>
        <v/>
      </c>
      <c r="AA485" s="57">
        <f>IF($Z485="","",IF($Z485="Excellent",'Settings'!$B$21,IF($Z485="Good",'Settings'!$B$22,0)))</f>
        <v/>
      </c>
      <c r="AB485" s="34">
        <f>IF(COUNTA($A485:$B485,$D485:$O485,$AC485:$AD485)=0,"",IF(OR($A485="",$B485=""),"Missing period/driver",IF($C485="Driver ID not found","Invalid driver ID",IF(COUNTIFS($A$5:$A$1000,$A485,$B$5:$B$1000,$B485)&gt;1,"Duplicate driver/period",IF(OR($E485&lt;=0,$F485&lt;=0,$G485&lt;=0,$I485&lt;=0),"Check required activity",IF($H485&gt;$G485,"On-time stops exceed total",IF($J485&gt;$I485,"Completed inspections exceed required",IF(OR($H485&lt;0,$J485&lt;0,$K485&lt;0,$L485&lt;0,$M485&lt;0,$N485&lt;0),"Negative count",IF($AC485="","Select review status",IF(AND($AC485="Coaching Scheduled",$AD485=""),"Add follow-up date","OK"))))))))))</f>
        <v/>
      </c>
      <c r="AC485" s="30" t="n"/>
      <c r="AD485" s="58" t="n"/>
    </row>
    <row r="486">
      <c r="A486" s="53" t="n"/>
      <c r="B486" s="26" t="n"/>
      <c r="C486" s="27">
        <f>IF(OR($A486="",$B486=""),"",IFERROR(VLOOKUP($B486,'Settings'!$D$4:$E$103,2,FALSE),"Driver ID not found"))</f>
        <v/>
      </c>
      <c r="D486" s="26" t="n"/>
      <c r="E486" s="28" t="n"/>
      <c r="F486" s="54" t="n"/>
      <c r="G486" s="28" t="n"/>
      <c r="H486" s="28" t="n"/>
      <c r="I486" s="28" t="n"/>
      <c r="J486" s="28" t="n"/>
      <c r="K486" s="28" t="n"/>
      <c r="L486" s="28" t="n"/>
      <c r="M486" s="28" t="n"/>
      <c r="N486" s="28" t="n"/>
      <c r="O486" s="30" t="n"/>
      <c r="P486" s="55">
        <f>IF(OR($A486="",$B486=""),"",IFERROR($E486/$F486,0))</f>
        <v/>
      </c>
      <c r="Q486" s="56">
        <f>IF(OR($A486="",$B486=""),"",IFERROR($H486/$G486,0))</f>
        <v/>
      </c>
      <c r="R486" s="56">
        <f>IF(OR($A486="",$B486=""),"",IFERROR($J486/$I486,0))</f>
        <v/>
      </c>
      <c r="S486" s="55">
        <f>IF(OR($A486="",$B486=""),"",IFERROR(($K486+$L486)/$E486*1000,0))</f>
        <v/>
      </c>
      <c r="T486" s="55">
        <f>IF(OR($A486="",$B486=""),"",MAX(0,MIN(100,100-($S486*'Settings'!$B$13)-($M486*'Settings'!$B$14))))</f>
        <v/>
      </c>
      <c r="U486" s="55">
        <f>IF(OR($A486="",$B486=""),"",MAX(0,MIN(100,IFERROR($Q486/'Settings'!$B$10*100,0))))</f>
        <v/>
      </c>
      <c r="V486" s="55">
        <f>IF(OR($A486="",$B486=""),"",MAX(0,MIN(100,IFERROR($P486/'Settings'!$B$11*100,0))))</f>
        <v/>
      </c>
      <c r="W486" s="55">
        <f>IF(OR($A486="",$B486=""),"",MAX(0,MIN(100,IFERROR($R486/'Settings'!$B$12*100,0))))</f>
        <v/>
      </c>
      <c r="X486" s="55">
        <f>IF(OR($A486="",$B486=""),"",MAX(0,MIN(100,100-($N486*'Settings'!$B$15))))</f>
        <v/>
      </c>
      <c r="Y486" s="55">
        <f>IF(OR($A486="",$B486=""),"",($T486*'Settings'!$B$4)+($U486*'Settings'!$B$5)+($V486*'Settings'!$B$6)+($W486*'Settings'!$B$7)+($X486*'Settings'!$B$8))</f>
        <v/>
      </c>
      <c r="Z486" s="19">
        <f>IF($Y486="","",IF($Y486&gt;='Settings'!$B$17,"Excellent",IF($Y486&gt;='Settings'!$B$18,"Good",IF($Y486&gt;='Settings'!$B$19,"Needs Improvement","Poor"))))</f>
        <v/>
      </c>
      <c r="AA486" s="57">
        <f>IF($Z486="","",IF($Z486="Excellent",'Settings'!$B$21,IF($Z486="Good",'Settings'!$B$22,0)))</f>
        <v/>
      </c>
      <c r="AB486" s="34">
        <f>IF(COUNTA($A486:$B486,$D486:$O486,$AC486:$AD486)=0,"",IF(OR($A486="",$B486=""),"Missing period/driver",IF($C486="Driver ID not found","Invalid driver ID",IF(COUNTIFS($A$5:$A$1000,$A486,$B$5:$B$1000,$B486)&gt;1,"Duplicate driver/period",IF(OR($E486&lt;=0,$F486&lt;=0,$G486&lt;=0,$I486&lt;=0),"Check required activity",IF($H486&gt;$G486,"On-time stops exceed total",IF($J486&gt;$I486,"Completed inspections exceed required",IF(OR($H486&lt;0,$J486&lt;0,$K486&lt;0,$L486&lt;0,$M486&lt;0,$N486&lt;0),"Negative count",IF($AC486="","Select review status",IF(AND($AC486="Coaching Scheduled",$AD486=""),"Add follow-up date","OK"))))))))))</f>
        <v/>
      </c>
      <c r="AC486" s="30" t="n"/>
      <c r="AD486" s="58" t="n"/>
    </row>
    <row r="487">
      <c r="A487" s="53" t="n"/>
      <c r="B487" s="26" t="n"/>
      <c r="C487" s="27">
        <f>IF(OR($A487="",$B487=""),"",IFERROR(VLOOKUP($B487,'Settings'!$D$4:$E$103,2,FALSE),"Driver ID not found"))</f>
        <v/>
      </c>
      <c r="D487" s="26" t="n"/>
      <c r="E487" s="28" t="n"/>
      <c r="F487" s="54" t="n"/>
      <c r="G487" s="28" t="n"/>
      <c r="H487" s="28" t="n"/>
      <c r="I487" s="28" t="n"/>
      <c r="J487" s="28" t="n"/>
      <c r="K487" s="28" t="n"/>
      <c r="L487" s="28" t="n"/>
      <c r="M487" s="28" t="n"/>
      <c r="N487" s="28" t="n"/>
      <c r="O487" s="30" t="n"/>
      <c r="P487" s="55">
        <f>IF(OR($A487="",$B487=""),"",IFERROR($E487/$F487,0))</f>
        <v/>
      </c>
      <c r="Q487" s="56">
        <f>IF(OR($A487="",$B487=""),"",IFERROR($H487/$G487,0))</f>
        <v/>
      </c>
      <c r="R487" s="56">
        <f>IF(OR($A487="",$B487=""),"",IFERROR($J487/$I487,0))</f>
        <v/>
      </c>
      <c r="S487" s="55">
        <f>IF(OR($A487="",$B487=""),"",IFERROR(($K487+$L487)/$E487*1000,0))</f>
        <v/>
      </c>
      <c r="T487" s="55">
        <f>IF(OR($A487="",$B487=""),"",MAX(0,MIN(100,100-($S487*'Settings'!$B$13)-($M487*'Settings'!$B$14))))</f>
        <v/>
      </c>
      <c r="U487" s="55">
        <f>IF(OR($A487="",$B487=""),"",MAX(0,MIN(100,IFERROR($Q487/'Settings'!$B$10*100,0))))</f>
        <v/>
      </c>
      <c r="V487" s="55">
        <f>IF(OR($A487="",$B487=""),"",MAX(0,MIN(100,IFERROR($P487/'Settings'!$B$11*100,0))))</f>
        <v/>
      </c>
      <c r="W487" s="55">
        <f>IF(OR($A487="",$B487=""),"",MAX(0,MIN(100,IFERROR($R487/'Settings'!$B$12*100,0))))</f>
        <v/>
      </c>
      <c r="X487" s="55">
        <f>IF(OR($A487="",$B487=""),"",MAX(0,MIN(100,100-($N487*'Settings'!$B$15))))</f>
        <v/>
      </c>
      <c r="Y487" s="55">
        <f>IF(OR($A487="",$B487=""),"",($T487*'Settings'!$B$4)+($U487*'Settings'!$B$5)+($V487*'Settings'!$B$6)+($W487*'Settings'!$B$7)+($X487*'Settings'!$B$8))</f>
        <v/>
      </c>
      <c r="Z487" s="19">
        <f>IF($Y487="","",IF($Y487&gt;='Settings'!$B$17,"Excellent",IF($Y487&gt;='Settings'!$B$18,"Good",IF($Y487&gt;='Settings'!$B$19,"Needs Improvement","Poor"))))</f>
        <v/>
      </c>
      <c r="AA487" s="57">
        <f>IF($Z487="","",IF($Z487="Excellent",'Settings'!$B$21,IF($Z487="Good",'Settings'!$B$22,0)))</f>
        <v/>
      </c>
      <c r="AB487" s="34">
        <f>IF(COUNTA($A487:$B487,$D487:$O487,$AC487:$AD487)=0,"",IF(OR($A487="",$B487=""),"Missing period/driver",IF($C487="Driver ID not found","Invalid driver ID",IF(COUNTIFS($A$5:$A$1000,$A487,$B$5:$B$1000,$B487)&gt;1,"Duplicate driver/period",IF(OR($E487&lt;=0,$F487&lt;=0,$G487&lt;=0,$I487&lt;=0),"Check required activity",IF($H487&gt;$G487,"On-time stops exceed total",IF($J487&gt;$I487,"Completed inspections exceed required",IF(OR($H487&lt;0,$J487&lt;0,$K487&lt;0,$L487&lt;0,$M487&lt;0,$N487&lt;0),"Negative count",IF($AC487="","Select review status",IF(AND($AC487="Coaching Scheduled",$AD487=""),"Add follow-up date","OK"))))))))))</f>
        <v/>
      </c>
      <c r="AC487" s="30" t="n"/>
      <c r="AD487" s="58" t="n"/>
    </row>
    <row r="488">
      <c r="A488" s="53" t="n"/>
      <c r="B488" s="26" t="n"/>
      <c r="C488" s="27">
        <f>IF(OR($A488="",$B488=""),"",IFERROR(VLOOKUP($B488,'Settings'!$D$4:$E$103,2,FALSE),"Driver ID not found"))</f>
        <v/>
      </c>
      <c r="D488" s="26" t="n"/>
      <c r="E488" s="28" t="n"/>
      <c r="F488" s="54" t="n"/>
      <c r="G488" s="28" t="n"/>
      <c r="H488" s="28" t="n"/>
      <c r="I488" s="28" t="n"/>
      <c r="J488" s="28" t="n"/>
      <c r="K488" s="28" t="n"/>
      <c r="L488" s="28" t="n"/>
      <c r="M488" s="28" t="n"/>
      <c r="N488" s="28" t="n"/>
      <c r="O488" s="30" t="n"/>
      <c r="P488" s="55">
        <f>IF(OR($A488="",$B488=""),"",IFERROR($E488/$F488,0))</f>
        <v/>
      </c>
      <c r="Q488" s="56">
        <f>IF(OR($A488="",$B488=""),"",IFERROR($H488/$G488,0))</f>
        <v/>
      </c>
      <c r="R488" s="56">
        <f>IF(OR($A488="",$B488=""),"",IFERROR($J488/$I488,0))</f>
        <v/>
      </c>
      <c r="S488" s="55">
        <f>IF(OR($A488="",$B488=""),"",IFERROR(($K488+$L488)/$E488*1000,0))</f>
        <v/>
      </c>
      <c r="T488" s="55">
        <f>IF(OR($A488="",$B488=""),"",MAX(0,MIN(100,100-($S488*'Settings'!$B$13)-($M488*'Settings'!$B$14))))</f>
        <v/>
      </c>
      <c r="U488" s="55">
        <f>IF(OR($A488="",$B488=""),"",MAX(0,MIN(100,IFERROR($Q488/'Settings'!$B$10*100,0))))</f>
        <v/>
      </c>
      <c r="V488" s="55">
        <f>IF(OR($A488="",$B488=""),"",MAX(0,MIN(100,IFERROR($P488/'Settings'!$B$11*100,0))))</f>
        <v/>
      </c>
      <c r="W488" s="55">
        <f>IF(OR($A488="",$B488=""),"",MAX(0,MIN(100,IFERROR($R488/'Settings'!$B$12*100,0))))</f>
        <v/>
      </c>
      <c r="X488" s="55">
        <f>IF(OR($A488="",$B488=""),"",MAX(0,MIN(100,100-($N488*'Settings'!$B$15))))</f>
        <v/>
      </c>
      <c r="Y488" s="55">
        <f>IF(OR($A488="",$B488=""),"",($T488*'Settings'!$B$4)+($U488*'Settings'!$B$5)+($V488*'Settings'!$B$6)+($W488*'Settings'!$B$7)+($X488*'Settings'!$B$8))</f>
        <v/>
      </c>
      <c r="Z488" s="19">
        <f>IF($Y488="","",IF($Y488&gt;='Settings'!$B$17,"Excellent",IF($Y488&gt;='Settings'!$B$18,"Good",IF($Y488&gt;='Settings'!$B$19,"Needs Improvement","Poor"))))</f>
        <v/>
      </c>
      <c r="AA488" s="57">
        <f>IF($Z488="","",IF($Z488="Excellent",'Settings'!$B$21,IF($Z488="Good",'Settings'!$B$22,0)))</f>
        <v/>
      </c>
      <c r="AB488" s="34">
        <f>IF(COUNTA($A488:$B488,$D488:$O488,$AC488:$AD488)=0,"",IF(OR($A488="",$B488=""),"Missing period/driver",IF($C488="Driver ID not found","Invalid driver ID",IF(COUNTIFS($A$5:$A$1000,$A488,$B$5:$B$1000,$B488)&gt;1,"Duplicate driver/period",IF(OR($E488&lt;=0,$F488&lt;=0,$G488&lt;=0,$I488&lt;=0),"Check required activity",IF($H488&gt;$G488,"On-time stops exceed total",IF($J488&gt;$I488,"Completed inspections exceed required",IF(OR($H488&lt;0,$J488&lt;0,$K488&lt;0,$L488&lt;0,$M488&lt;0,$N488&lt;0),"Negative count",IF($AC488="","Select review status",IF(AND($AC488="Coaching Scheduled",$AD488=""),"Add follow-up date","OK"))))))))))</f>
        <v/>
      </c>
      <c r="AC488" s="30" t="n"/>
      <c r="AD488" s="58" t="n"/>
    </row>
    <row r="489">
      <c r="A489" s="53" t="n"/>
      <c r="B489" s="26" t="n"/>
      <c r="C489" s="27">
        <f>IF(OR($A489="",$B489=""),"",IFERROR(VLOOKUP($B489,'Settings'!$D$4:$E$103,2,FALSE),"Driver ID not found"))</f>
        <v/>
      </c>
      <c r="D489" s="26" t="n"/>
      <c r="E489" s="28" t="n"/>
      <c r="F489" s="54" t="n"/>
      <c r="G489" s="28" t="n"/>
      <c r="H489" s="28" t="n"/>
      <c r="I489" s="28" t="n"/>
      <c r="J489" s="28" t="n"/>
      <c r="K489" s="28" t="n"/>
      <c r="L489" s="28" t="n"/>
      <c r="M489" s="28" t="n"/>
      <c r="N489" s="28" t="n"/>
      <c r="O489" s="30" t="n"/>
      <c r="P489" s="55">
        <f>IF(OR($A489="",$B489=""),"",IFERROR($E489/$F489,0))</f>
        <v/>
      </c>
      <c r="Q489" s="56">
        <f>IF(OR($A489="",$B489=""),"",IFERROR($H489/$G489,0))</f>
        <v/>
      </c>
      <c r="R489" s="56">
        <f>IF(OR($A489="",$B489=""),"",IFERROR($J489/$I489,0))</f>
        <v/>
      </c>
      <c r="S489" s="55">
        <f>IF(OR($A489="",$B489=""),"",IFERROR(($K489+$L489)/$E489*1000,0))</f>
        <v/>
      </c>
      <c r="T489" s="55">
        <f>IF(OR($A489="",$B489=""),"",MAX(0,MIN(100,100-($S489*'Settings'!$B$13)-($M489*'Settings'!$B$14))))</f>
        <v/>
      </c>
      <c r="U489" s="55">
        <f>IF(OR($A489="",$B489=""),"",MAX(0,MIN(100,IFERROR($Q489/'Settings'!$B$10*100,0))))</f>
        <v/>
      </c>
      <c r="V489" s="55">
        <f>IF(OR($A489="",$B489=""),"",MAX(0,MIN(100,IFERROR($P489/'Settings'!$B$11*100,0))))</f>
        <v/>
      </c>
      <c r="W489" s="55">
        <f>IF(OR($A489="",$B489=""),"",MAX(0,MIN(100,IFERROR($R489/'Settings'!$B$12*100,0))))</f>
        <v/>
      </c>
      <c r="X489" s="55">
        <f>IF(OR($A489="",$B489=""),"",MAX(0,MIN(100,100-($N489*'Settings'!$B$15))))</f>
        <v/>
      </c>
      <c r="Y489" s="55">
        <f>IF(OR($A489="",$B489=""),"",($T489*'Settings'!$B$4)+($U489*'Settings'!$B$5)+($V489*'Settings'!$B$6)+($W489*'Settings'!$B$7)+($X489*'Settings'!$B$8))</f>
        <v/>
      </c>
      <c r="Z489" s="19">
        <f>IF($Y489="","",IF($Y489&gt;='Settings'!$B$17,"Excellent",IF($Y489&gt;='Settings'!$B$18,"Good",IF($Y489&gt;='Settings'!$B$19,"Needs Improvement","Poor"))))</f>
        <v/>
      </c>
      <c r="AA489" s="57">
        <f>IF($Z489="","",IF($Z489="Excellent",'Settings'!$B$21,IF($Z489="Good",'Settings'!$B$22,0)))</f>
        <v/>
      </c>
      <c r="AB489" s="34">
        <f>IF(COUNTA($A489:$B489,$D489:$O489,$AC489:$AD489)=0,"",IF(OR($A489="",$B489=""),"Missing period/driver",IF($C489="Driver ID not found","Invalid driver ID",IF(COUNTIFS($A$5:$A$1000,$A489,$B$5:$B$1000,$B489)&gt;1,"Duplicate driver/period",IF(OR($E489&lt;=0,$F489&lt;=0,$G489&lt;=0,$I489&lt;=0),"Check required activity",IF($H489&gt;$G489,"On-time stops exceed total",IF($J489&gt;$I489,"Completed inspections exceed required",IF(OR($H489&lt;0,$J489&lt;0,$K489&lt;0,$L489&lt;0,$M489&lt;0,$N489&lt;0),"Negative count",IF($AC489="","Select review status",IF(AND($AC489="Coaching Scheduled",$AD489=""),"Add follow-up date","OK"))))))))))</f>
        <v/>
      </c>
      <c r="AC489" s="30" t="n"/>
      <c r="AD489" s="58" t="n"/>
    </row>
    <row r="490">
      <c r="A490" s="53" t="n"/>
      <c r="B490" s="26" t="n"/>
      <c r="C490" s="27">
        <f>IF(OR($A490="",$B490=""),"",IFERROR(VLOOKUP($B490,'Settings'!$D$4:$E$103,2,FALSE),"Driver ID not found"))</f>
        <v/>
      </c>
      <c r="D490" s="26" t="n"/>
      <c r="E490" s="28" t="n"/>
      <c r="F490" s="54" t="n"/>
      <c r="G490" s="28" t="n"/>
      <c r="H490" s="28" t="n"/>
      <c r="I490" s="28" t="n"/>
      <c r="J490" s="28" t="n"/>
      <c r="K490" s="28" t="n"/>
      <c r="L490" s="28" t="n"/>
      <c r="M490" s="28" t="n"/>
      <c r="N490" s="28" t="n"/>
      <c r="O490" s="30" t="n"/>
      <c r="P490" s="55">
        <f>IF(OR($A490="",$B490=""),"",IFERROR($E490/$F490,0))</f>
        <v/>
      </c>
      <c r="Q490" s="56">
        <f>IF(OR($A490="",$B490=""),"",IFERROR($H490/$G490,0))</f>
        <v/>
      </c>
      <c r="R490" s="56">
        <f>IF(OR($A490="",$B490=""),"",IFERROR($J490/$I490,0))</f>
        <v/>
      </c>
      <c r="S490" s="55">
        <f>IF(OR($A490="",$B490=""),"",IFERROR(($K490+$L490)/$E490*1000,0))</f>
        <v/>
      </c>
      <c r="T490" s="55">
        <f>IF(OR($A490="",$B490=""),"",MAX(0,MIN(100,100-($S490*'Settings'!$B$13)-($M490*'Settings'!$B$14))))</f>
        <v/>
      </c>
      <c r="U490" s="55">
        <f>IF(OR($A490="",$B490=""),"",MAX(0,MIN(100,IFERROR($Q490/'Settings'!$B$10*100,0))))</f>
        <v/>
      </c>
      <c r="V490" s="55">
        <f>IF(OR($A490="",$B490=""),"",MAX(0,MIN(100,IFERROR($P490/'Settings'!$B$11*100,0))))</f>
        <v/>
      </c>
      <c r="W490" s="55">
        <f>IF(OR($A490="",$B490=""),"",MAX(0,MIN(100,IFERROR($R490/'Settings'!$B$12*100,0))))</f>
        <v/>
      </c>
      <c r="X490" s="55">
        <f>IF(OR($A490="",$B490=""),"",MAX(0,MIN(100,100-($N490*'Settings'!$B$15))))</f>
        <v/>
      </c>
      <c r="Y490" s="55">
        <f>IF(OR($A490="",$B490=""),"",($T490*'Settings'!$B$4)+($U490*'Settings'!$B$5)+($V490*'Settings'!$B$6)+($W490*'Settings'!$B$7)+($X490*'Settings'!$B$8))</f>
        <v/>
      </c>
      <c r="Z490" s="19">
        <f>IF($Y490="","",IF($Y490&gt;='Settings'!$B$17,"Excellent",IF($Y490&gt;='Settings'!$B$18,"Good",IF($Y490&gt;='Settings'!$B$19,"Needs Improvement","Poor"))))</f>
        <v/>
      </c>
      <c r="AA490" s="57">
        <f>IF($Z490="","",IF($Z490="Excellent",'Settings'!$B$21,IF($Z490="Good",'Settings'!$B$22,0)))</f>
        <v/>
      </c>
      <c r="AB490" s="34">
        <f>IF(COUNTA($A490:$B490,$D490:$O490,$AC490:$AD490)=0,"",IF(OR($A490="",$B490=""),"Missing period/driver",IF($C490="Driver ID not found","Invalid driver ID",IF(COUNTIFS($A$5:$A$1000,$A490,$B$5:$B$1000,$B490)&gt;1,"Duplicate driver/period",IF(OR($E490&lt;=0,$F490&lt;=0,$G490&lt;=0,$I490&lt;=0),"Check required activity",IF($H490&gt;$G490,"On-time stops exceed total",IF($J490&gt;$I490,"Completed inspections exceed required",IF(OR($H490&lt;0,$J490&lt;0,$K490&lt;0,$L490&lt;0,$M490&lt;0,$N490&lt;0),"Negative count",IF($AC490="","Select review status",IF(AND($AC490="Coaching Scheduled",$AD490=""),"Add follow-up date","OK"))))))))))</f>
        <v/>
      </c>
      <c r="AC490" s="30" t="n"/>
      <c r="AD490" s="58" t="n"/>
    </row>
    <row r="491">
      <c r="A491" s="53" t="n"/>
      <c r="B491" s="26" t="n"/>
      <c r="C491" s="27">
        <f>IF(OR($A491="",$B491=""),"",IFERROR(VLOOKUP($B491,'Settings'!$D$4:$E$103,2,FALSE),"Driver ID not found"))</f>
        <v/>
      </c>
      <c r="D491" s="26" t="n"/>
      <c r="E491" s="28" t="n"/>
      <c r="F491" s="54" t="n"/>
      <c r="G491" s="28" t="n"/>
      <c r="H491" s="28" t="n"/>
      <c r="I491" s="28" t="n"/>
      <c r="J491" s="28" t="n"/>
      <c r="K491" s="28" t="n"/>
      <c r="L491" s="28" t="n"/>
      <c r="M491" s="28" t="n"/>
      <c r="N491" s="28" t="n"/>
      <c r="O491" s="30" t="n"/>
      <c r="P491" s="55">
        <f>IF(OR($A491="",$B491=""),"",IFERROR($E491/$F491,0))</f>
        <v/>
      </c>
      <c r="Q491" s="56">
        <f>IF(OR($A491="",$B491=""),"",IFERROR($H491/$G491,0))</f>
        <v/>
      </c>
      <c r="R491" s="56">
        <f>IF(OR($A491="",$B491=""),"",IFERROR($J491/$I491,0))</f>
        <v/>
      </c>
      <c r="S491" s="55">
        <f>IF(OR($A491="",$B491=""),"",IFERROR(($K491+$L491)/$E491*1000,0))</f>
        <v/>
      </c>
      <c r="T491" s="55">
        <f>IF(OR($A491="",$B491=""),"",MAX(0,MIN(100,100-($S491*'Settings'!$B$13)-($M491*'Settings'!$B$14))))</f>
        <v/>
      </c>
      <c r="U491" s="55">
        <f>IF(OR($A491="",$B491=""),"",MAX(0,MIN(100,IFERROR($Q491/'Settings'!$B$10*100,0))))</f>
        <v/>
      </c>
      <c r="V491" s="55">
        <f>IF(OR($A491="",$B491=""),"",MAX(0,MIN(100,IFERROR($P491/'Settings'!$B$11*100,0))))</f>
        <v/>
      </c>
      <c r="W491" s="55">
        <f>IF(OR($A491="",$B491=""),"",MAX(0,MIN(100,IFERROR($R491/'Settings'!$B$12*100,0))))</f>
        <v/>
      </c>
      <c r="X491" s="55">
        <f>IF(OR($A491="",$B491=""),"",MAX(0,MIN(100,100-($N491*'Settings'!$B$15))))</f>
        <v/>
      </c>
      <c r="Y491" s="55">
        <f>IF(OR($A491="",$B491=""),"",($T491*'Settings'!$B$4)+($U491*'Settings'!$B$5)+($V491*'Settings'!$B$6)+($W491*'Settings'!$B$7)+($X491*'Settings'!$B$8))</f>
        <v/>
      </c>
      <c r="Z491" s="19">
        <f>IF($Y491="","",IF($Y491&gt;='Settings'!$B$17,"Excellent",IF($Y491&gt;='Settings'!$B$18,"Good",IF($Y491&gt;='Settings'!$B$19,"Needs Improvement","Poor"))))</f>
        <v/>
      </c>
      <c r="AA491" s="57">
        <f>IF($Z491="","",IF($Z491="Excellent",'Settings'!$B$21,IF($Z491="Good",'Settings'!$B$22,0)))</f>
        <v/>
      </c>
      <c r="AB491" s="34">
        <f>IF(COUNTA($A491:$B491,$D491:$O491,$AC491:$AD491)=0,"",IF(OR($A491="",$B491=""),"Missing period/driver",IF($C491="Driver ID not found","Invalid driver ID",IF(COUNTIFS($A$5:$A$1000,$A491,$B$5:$B$1000,$B491)&gt;1,"Duplicate driver/period",IF(OR($E491&lt;=0,$F491&lt;=0,$G491&lt;=0,$I491&lt;=0),"Check required activity",IF($H491&gt;$G491,"On-time stops exceed total",IF($J491&gt;$I491,"Completed inspections exceed required",IF(OR($H491&lt;0,$J491&lt;0,$K491&lt;0,$L491&lt;0,$M491&lt;0,$N491&lt;0),"Negative count",IF($AC491="","Select review status",IF(AND($AC491="Coaching Scheduled",$AD491=""),"Add follow-up date","OK"))))))))))</f>
        <v/>
      </c>
      <c r="AC491" s="30" t="n"/>
      <c r="AD491" s="58" t="n"/>
    </row>
    <row r="492">
      <c r="A492" s="53" t="n"/>
      <c r="B492" s="26" t="n"/>
      <c r="C492" s="27">
        <f>IF(OR($A492="",$B492=""),"",IFERROR(VLOOKUP($B492,'Settings'!$D$4:$E$103,2,FALSE),"Driver ID not found"))</f>
        <v/>
      </c>
      <c r="D492" s="26" t="n"/>
      <c r="E492" s="28" t="n"/>
      <c r="F492" s="54" t="n"/>
      <c r="G492" s="28" t="n"/>
      <c r="H492" s="28" t="n"/>
      <c r="I492" s="28" t="n"/>
      <c r="J492" s="28" t="n"/>
      <c r="K492" s="28" t="n"/>
      <c r="L492" s="28" t="n"/>
      <c r="M492" s="28" t="n"/>
      <c r="N492" s="28" t="n"/>
      <c r="O492" s="30" t="n"/>
      <c r="P492" s="55">
        <f>IF(OR($A492="",$B492=""),"",IFERROR($E492/$F492,0))</f>
        <v/>
      </c>
      <c r="Q492" s="56">
        <f>IF(OR($A492="",$B492=""),"",IFERROR($H492/$G492,0))</f>
        <v/>
      </c>
      <c r="R492" s="56">
        <f>IF(OR($A492="",$B492=""),"",IFERROR($J492/$I492,0))</f>
        <v/>
      </c>
      <c r="S492" s="55">
        <f>IF(OR($A492="",$B492=""),"",IFERROR(($K492+$L492)/$E492*1000,0))</f>
        <v/>
      </c>
      <c r="T492" s="55">
        <f>IF(OR($A492="",$B492=""),"",MAX(0,MIN(100,100-($S492*'Settings'!$B$13)-($M492*'Settings'!$B$14))))</f>
        <v/>
      </c>
      <c r="U492" s="55">
        <f>IF(OR($A492="",$B492=""),"",MAX(0,MIN(100,IFERROR($Q492/'Settings'!$B$10*100,0))))</f>
        <v/>
      </c>
      <c r="V492" s="55">
        <f>IF(OR($A492="",$B492=""),"",MAX(0,MIN(100,IFERROR($P492/'Settings'!$B$11*100,0))))</f>
        <v/>
      </c>
      <c r="W492" s="55">
        <f>IF(OR($A492="",$B492=""),"",MAX(0,MIN(100,IFERROR($R492/'Settings'!$B$12*100,0))))</f>
        <v/>
      </c>
      <c r="X492" s="55">
        <f>IF(OR($A492="",$B492=""),"",MAX(0,MIN(100,100-($N492*'Settings'!$B$15))))</f>
        <v/>
      </c>
      <c r="Y492" s="55">
        <f>IF(OR($A492="",$B492=""),"",($T492*'Settings'!$B$4)+($U492*'Settings'!$B$5)+($V492*'Settings'!$B$6)+($W492*'Settings'!$B$7)+($X492*'Settings'!$B$8))</f>
        <v/>
      </c>
      <c r="Z492" s="19">
        <f>IF($Y492="","",IF($Y492&gt;='Settings'!$B$17,"Excellent",IF($Y492&gt;='Settings'!$B$18,"Good",IF($Y492&gt;='Settings'!$B$19,"Needs Improvement","Poor"))))</f>
        <v/>
      </c>
      <c r="AA492" s="57">
        <f>IF($Z492="","",IF($Z492="Excellent",'Settings'!$B$21,IF($Z492="Good",'Settings'!$B$22,0)))</f>
        <v/>
      </c>
      <c r="AB492" s="34">
        <f>IF(COUNTA($A492:$B492,$D492:$O492,$AC492:$AD492)=0,"",IF(OR($A492="",$B492=""),"Missing period/driver",IF($C492="Driver ID not found","Invalid driver ID",IF(COUNTIFS($A$5:$A$1000,$A492,$B$5:$B$1000,$B492)&gt;1,"Duplicate driver/period",IF(OR($E492&lt;=0,$F492&lt;=0,$G492&lt;=0,$I492&lt;=0),"Check required activity",IF($H492&gt;$G492,"On-time stops exceed total",IF($J492&gt;$I492,"Completed inspections exceed required",IF(OR($H492&lt;0,$J492&lt;0,$K492&lt;0,$L492&lt;0,$M492&lt;0,$N492&lt;0),"Negative count",IF($AC492="","Select review status",IF(AND($AC492="Coaching Scheduled",$AD492=""),"Add follow-up date","OK"))))))))))</f>
        <v/>
      </c>
      <c r="AC492" s="30" t="n"/>
      <c r="AD492" s="58" t="n"/>
    </row>
    <row r="493">
      <c r="A493" s="53" t="n"/>
      <c r="B493" s="26" t="n"/>
      <c r="C493" s="27">
        <f>IF(OR($A493="",$B493=""),"",IFERROR(VLOOKUP($B493,'Settings'!$D$4:$E$103,2,FALSE),"Driver ID not found"))</f>
        <v/>
      </c>
      <c r="D493" s="26" t="n"/>
      <c r="E493" s="28" t="n"/>
      <c r="F493" s="54" t="n"/>
      <c r="G493" s="28" t="n"/>
      <c r="H493" s="28" t="n"/>
      <c r="I493" s="28" t="n"/>
      <c r="J493" s="28" t="n"/>
      <c r="K493" s="28" t="n"/>
      <c r="L493" s="28" t="n"/>
      <c r="M493" s="28" t="n"/>
      <c r="N493" s="28" t="n"/>
      <c r="O493" s="30" t="n"/>
      <c r="P493" s="55">
        <f>IF(OR($A493="",$B493=""),"",IFERROR($E493/$F493,0))</f>
        <v/>
      </c>
      <c r="Q493" s="56">
        <f>IF(OR($A493="",$B493=""),"",IFERROR($H493/$G493,0))</f>
        <v/>
      </c>
      <c r="R493" s="56">
        <f>IF(OR($A493="",$B493=""),"",IFERROR($J493/$I493,0))</f>
        <v/>
      </c>
      <c r="S493" s="55">
        <f>IF(OR($A493="",$B493=""),"",IFERROR(($K493+$L493)/$E493*1000,0))</f>
        <v/>
      </c>
      <c r="T493" s="55">
        <f>IF(OR($A493="",$B493=""),"",MAX(0,MIN(100,100-($S493*'Settings'!$B$13)-($M493*'Settings'!$B$14))))</f>
        <v/>
      </c>
      <c r="U493" s="55">
        <f>IF(OR($A493="",$B493=""),"",MAX(0,MIN(100,IFERROR($Q493/'Settings'!$B$10*100,0))))</f>
        <v/>
      </c>
      <c r="V493" s="55">
        <f>IF(OR($A493="",$B493=""),"",MAX(0,MIN(100,IFERROR($P493/'Settings'!$B$11*100,0))))</f>
        <v/>
      </c>
      <c r="W493" s="55">
        <f>IF(OR($A493="",$B493=""),"",MAX(0,MIN(100,IFERROR($R493/'Settings'!$B$12*100,0))))</f>
        <v/>
      </c>
      <c r="X493" s="55">
        <f>IF(OR($A493="",$B493=""),"",MAX(0,MIN(100,100-($N493*'Settings'!$B$15))))</f>
        <v/>
      </c>
      <c r="Y493" s="55">
        <f>IF(OR($A493="",$B493=""),"",($T493*'Settings'!$B$4)+($U493*'Settings'!$B$5)+($V493*'Settings'!$B$6)+($W493*'Settings'!$B$7)+($X493*'Settings'!$B$8))</f>
        <v/>
      </c>
      <c r="Z493" s="19">
        <f>IF($Y493="","",IF($Y493&gt;='Settings'!$B$17,"Excellent",IF($Y493&gt;='Settings'!$B$18,"Good",IF($Y493&gt;='Settings'!$B$19,"Needs Improvement","Poor"))))</f>
        <v/>
      </c>
      <c r="AA493" s="57">
        <f>IF($Z493="","",IF($Z493="Excellent",'Settings'!$B$21,IF($Z493="Good",'Settings'!$B$22,0)))</f>
        <v/>
      </c>
      <c r="AB493" s="34">
        <f>IF(COUNTA($A493:$B493,$D493:$O493,$AC493:$AD493)=0,"",IF(OR($A493="",$B493=""),"Missing period/driver",IF($C493="Driver ID not found","Invalid driver ID",IF(COUNTIFS($A$5:$A$1000,$A493,$B$5:$B$1000,$B493)&gt;1,"Duplicate driver/period",IF(OR($E493&lt;=0,$F493&lt;=0,$G493&lt;=0,$I493&lt;=0),"Check required activity",IF($H493&gt;$G493,"On-time stops exceed total",IF($J493&gt;$I493,"Completed inspections exceed required",IF(OR($H493&lt;0,$J493&lt;0,$K493&lt;0,$L493&lt;0,$M493&lt;0,$N493&lt;0),"Negative count",IF($AC493="","Select review status",IF(AND($AC493="Coaching Scheduled",$AD493=""),"Add follow-up date","OK"))))))))))</f>
        <v/>
      </c>
      <c r="AC493" s="30" t="n"/>
      <c r="AD493" s="58" t="n"/>
    </row>
    <row r="494">
      <c r="A494" s="53" t="n"/>
      <c r="B494" s="26" t="n"/>
      <c r="C494" s="27">
        <f>IF(OR($A494="",$B494=""),"",IFERROR(VLOOKUP($B494,'Settings'!$D$4:$E$103,2,FALSE),"Driver ID not found"))</f>
        <v/>
      </c>
      <c r="D494" s="26" t="n"/>
      <c r="E494" s="28" t="n"/>
      <c r="F494" s="54" t="n"/>
      <c r="G494" s="28" t="n"/>
      <c r="H494" s="28" t="n"/>
      <c r="I494" s="28" t="n"/>
      <c r="J494" s="28" t="n"/>
      <c r="K494" s="28" t="n"/>
      <c r="L494" s="28" t="n"/>
      <c r="M494" s="28" t="n"/>
      <c r="N494" s="28" t="n"/>
      <c r="O494" s="30" t="n"/>
      <c r="P494" s="55">
        <f>IF(OR($A494="",$B494=""),"",IFERROR($E494/$F494,0))</f>
        <v/>
      </c>
      <c r="Q494" s="56">
        <f>IF(OR($A494="",$B494=""),"",IFERROR($H494/$G494,0))</f>
        <v/>
      </c>
      <c r="R494" s="56">
        <f>IF(OR($A494="",$B494=""),"",IFERROR($J494/$I494,0))</f>
        <v/>
      </c>
      <c r="S494" s="55">
        <f>IF(OR($A494="",$B494=""),"",IFERROR(($K494+$L494)/$E494*1000,0))</f>
        <v/>
      </c>
      <c r="T494" s="55">
        <f>IF(OR($A494="",$B494=""),"",MAX(0,MIN(100,100-($S494*'Settings'!$B$13)-($M494*'Settings'!$B$14))))</f>
        <v/>
      </c>
      <c r="U494" s="55">
        <f>IF(OR($A494="",$B494=""),"",MAX(0,MIN(100,IFERROR($Q494/'Settings'!$B$10*100,0))))</f>
        <v/>
      </c>
      <c r="V494" s="55">
        <f>IF(OR($A494="",$B494=""),"",MAX(0,MIN(100,IFERROR($P494/'Settings'!$B$11*100,0))))</f>
        <v/>
      </c>
      <c r="W494" s="55">
        <f>IF(OR($A494="",$B494=""),"",MAX(0,MIN(100,IFERROR($R494/'Settings'!$B$12*100,0))))</f>
        <v/>
      </c>
      <c r="X494" s="55">
        <f>IF(OR($A494="",$B494=""),"",MAX(0,MIN(100,100-($N494*'Settings'!$B$15))))</f>
        <v/>
      </c>
      <c r="Y494" s="55">
        <f>IF(OR($A494="",$B494=""),"",($T494*'Settings'!$B$4)+($U494*'Settings'!$B$5)+($V494*'Settings'!$B$6)+($W494*'Settings'!$B$7)+($X494*'Settings'!$B$8))</f>
        <v/>
      </c>
      <c r="Z494" s="19">
        <f>IF($Y494="","",IF($Y494&gt;='Settings'!$B$17,"Excellent",IF($Y494&gt;='Settings'!$B$18,"Good",IF($Y494&gt;='Settings'!$B$19,"Needs Improvement","Poor"))))</f>
        <v/>
      </c>
      <c r="AA494" s="57">
        <f>IF($Z494="","",IF($Z494="Excellent",'Settings'!$B$21,IF($Z494="Good",'Settings'!$B$22,0)))</f>
        <v/>
      </c>
      <c r="AB494" s="34">
        <f>IF(COUNTA($A494:$B494,$D494:$O494,$AC494:$AD494)=0,"",IF(OR($A494="",$B494=""),"Missing period/driver",IF($C494="Driver ID not found","Invalid driver ID",IF(COUNTIFS($A$5:$A$1000,$A494,$B$5:$B$1000,$B494)&gt;1,"Duplicate driver/period",IF(OR($E494&lt;=0,$F494&lt;=0,$G494&lt;=0,$I494&lt;=0),"Check required activity",IF($H494&gt;$G494,"On-time stops exceed total",IF($J494&gt;$I494,"Completed inspections exceed required",IF(OR($H494&lt;0,$J494&lt;0,$K494&lt;0,$L494&lt;0,$M494&lt;0,$N494&lt;0),"Negative count",IF($AC494="","Select review status",IF(AND($AC494="Coaching Scheduled",$AD494=""),"Add follow-up date","OK"))))))))))</f>
        <v/>
      </c>
      <c r="AC494" s="30" t="n"/>
      <c r="AD494" s="58" t="n"/>
    </row>
    <row r="495">
      <c r="A495" s="53" t="n"/>
      <c r="B495" s="26" t="n"/>
      <c r="C495" s="27">
        <f>IF(OR($A495="",$B495=""),"",IFERROR(VLOOKUP($B495,'Settings'!$D$4:$E$103,2,FALSE),"Driver ID not found"))</f>
        <v/>
      </c>
      <c r="D495" s="26" t="n"/>
      <c r="E495" s="28" t="n"/>
      <c r="F495" s="54" t="n"/>
      <c r="G495" s="28" t="n"/>
      <c r="H495" s="28" t="n"/>
      <c r="I495" s="28" t="n"/>
      <c r="J495" s="28" t="n"/>
      <c r="K495" s="28" t="n"/>
      <c r="L495" s="28" t="n"/>
      <c r="M495" s="28" t="n"/>
      <c r="N495" s="28" t="n"/>
      <c r="O495" s="30" t="n"/>
      <c r="P495" s="55">
        <f>IF(OR($A495="",$B495=""),"",IFERROR($E495/$F495,0))</f>
        <v/>
      </c>
      <c r="Q495" s="56">
        <f>IF(OR($A495="",$B495=""),"",IFERROR($H495/$G495,0))</f>
        <v/>
      </c>
      <c r="R495" s="56">
        <f>IF(OR($A495="",$B495=""),"",IFERROR($J495/$I495,0))</f>
        <v/>
      </c>
      <c r="S495" s="55">
        <f>IF(OR($A495="",$B495=""),"",IFERROR(($K495+$L495)/$E495*1000,0))</f>
        <v/>
      </c>
      <c r="T495" s="55">
        <f>IF(OR($A495="",$B495=""),"",MAX(0,MIN(100,100-($S495*'Settings'!$B$13)-($M495*'Settings'!$B$14))))</f>
        <v/>
      </c>
      <c r="U495" s="55">
        <f>IF(OR($A495="",$B495=""),"",MAX(0,MIN(100,IFERROR($Q495/'Settings'!$B$10*100,0))))</f>
        <v/>
      </c>
      <c r="V495" s="55">
        <f>IF(OR($A495="",$B495=""),"",MAX(0,MIN(100,IFERROR($P495/'Settings'!$B$11*100,0))))</f>
        <v/>
      </c>
      <c r="W495" s="55">
        <f>IF(OR($A495="",$B495=""),"",MAX(0,MIN(100,IFERROR($R495/'Settings'!$B$12*100,0))))</f>
        <v/>
      </c>
      <c r="X495" s="55">
        <f>IF(OR($A495="",$B495=""),"",MAX(0,MIN(100,100-($N495*'Settings'!$B$15))))</f>
        <v/>
      </c>
      <c r="Y495" s="55">
        <f>IF(OR($A495="",$B495=""),"",($T495*'Settings'!$B$4)+($U495*'Settings'!$B$5)+($V495*'Settings'!$B$6)+($W495*'Settings'!$B$7)+($X495*'Settings'!$B$8))</f>
        <v/>
      </c>
      <c r="Z495" s="19">
        <f>IF($Y495="","",IF($Y495&gt;='Settings'!$B$17,"Excellent",IF($Y495&gt;='Settings'!$B$18,"Good",IF($Y495&gt;='Settings'!$B$19,"Needs Improvement","Poor"))))</f>
        <v/>
      </c>
      <c r="AA495" s="57">
        <f>IF($Z495="","",IF($Z495="Excellent",'Settings'!$B$21,IF($Z495="Good",'Settings'!$B$22,0)))</f>
        <v/>
      </c>
      <c r="AB495" s="34">
        <f>IF(COUNTA($A495:$B495,$D495:$O495,$AC495:$AD495)=0,"",IF(OR($A495="",$B495=""),"Missing period/driver",IF($C495="Driver ID not found","Invalid driver ID",IF(COUNTIFS($A$5:$A$1000,$A495,$B$5:$B$1000,$B495)&gt;1,"Duplicate driver/period",IF(OR($E495&lt;=0,$F495&lt;=0,$G495&lt;=0,$I495&lt;=0),"Check required activity",IF($H495&gt;$G495,"On-time stops exceed total",IF($J495&gt;$I495,"Completed inspections exceed required",IF(OR($H495&lt;0,$J495&lt;0,$K495&lt;0,$L495&lt;0,$M495&lt;0,$N495&lt;0),"Negative count",IF($AC495="","Select review status",IF(AND($AC495="Coaching Scheduled",$AD495=""),"Add follow-up date","OK"))))))))))</f>
        <v/>
      </c>
      <c r="AC495" s="30" t="n"/>
      <c r="AD495" s="58" t="n"/>
    </row>
    <row r="496">
      <c r="A496" s="53" t="n"/>
      <c r="B496" s="26" t="n"/>
      <c r="C496" s="27">
        <f>IF(OR($A496="",$B496=""),"",IFERROR(VLOOKUP($B496,'Settings'!$D$4:$E$103,2,FALSE),"Driver ID not found"))</f>
        <v/>
      </c>
      <c r="D496" s="26" t="n"/>
      <c r="E496" s="28" t="n"/>
      <c r="F496" s="54" t="n"/>
      <c r="G496" s="28" t="n"/>
      <c r="H496" s="28" t="n"/>
      <c r="I496" s="28" t="n"/>
      <c r="J496" s="28" t="n"/>
      <c r="K496" s="28" t="n"/>
      <c r="L496" s="28" t="n"/>
      <c r="M496" s="28" t="n"/>
      <c r="N496" s="28" t="n"/>
      <c r="O496" s="30" t="n"/>
      <c r="P496" s="55">
        <f>IF(OR($A496="",$B496=""),"",IFERROR($E496/$F496,0))</f>
        <v/>
      </c>
      <c r="Q496" s="56">
        <f>IF(OR($A496="",$B496=""),"",IFERROR($H496/$G496,0))</f>
        <v/>
      </c>
      <c r="R496" s="56">
        <f>IF(OR($A496="",$B496=""),"",IFERROR($J496/$I496,0))</f>
        <v/>
      </c>
      <c r="S496" s="55">
        <f>IF(OR($A496="",$B496=""),"",IFERROR(($K496+$L496)/$E496*1000,0))</f>
        <v/>
      </c>
      <c r="T496" s="55">
        <f>IF(OR($A496="",$B496=""),"",MAX(0,MIN(100,100-($S496*'Settings'!$B$13)-($M496*'Settings'!$B$14))))</f>
        <v/>
      </c>
      <c r="U496" s="55">
        <f>IF(OR($A496="",$B496=""),"",MAX(0,MIN(100,IFERROR($Q496/'Settings'!$B$10*100,0))))</f>
        <v/>
      </c>
      <c r="V496" s="55">
        <f>IF(OR($A496="",$B496=""),"",MAX(0,MIN(100,IFERROR($P496/'Settings'!$B$11*100,0))))</f>
        <v/>
      </c>
      <c r="W496" s="55">
        <f>IF(OR($A496="",$B496=""),"",MAX(0,MIN(100,IFERROR($R496/'Settings'!$B$12*100,0))))</f>
        <v/>
      </c>
      <c r="X496" s="55">
        <f>IF(OR($A496="",$B496=""),"",MAX(0,MIN(100,100-($N496*'Settings'!$B$15))))</f>
        <v/>
      </c>
      <c r="Y496" s="55">
        <f>IF(OR($A496="",$B496=""),"",($T496*'Settings'!$B$4)+($U496*'Settings'!$B$5)+($V496*'Settings'!$B$6)+($W496*'Settings'!$B$7)+($X496*'Settings'!$B$8))</f>
        <v/>
      </c>
      <c r="Z496" s="19">
        <f>IF($Y496="","",IF($Y496&gt;='Settings'!$B$17,"Excellent",IF($Y496&gt;='Settings'!$B$18,"Good",IF($Y496&gt;='Settings'!$B$19,"Needs Improvement","Poor"))))</f>
        <v/>
      </c>
      <c r="AA496" s="57">
        <f>IF($Z496="","",IF($Z496="Excellent",'Settings'!$B$21,IF($Z496="Good",'Settings'!$B$22,0)))</f>
        <v/>
      </c>
      <c r="AB496" s="34">
        <f>IF(COUNTA($A496:$B496,$D496:$O496,$AC496:$AD496)=0,"",IF(OR($A496="",$B496=""),"Missing period/driver",IF($C496="Driver ID not found","Invalid driver ID",IF(COUNTIFS($A$5:$A$1000,$A496,$B$5:$B$1000,$B496)&gt;1,"Duplicate driver/period",IF(OR($E496&lt;=0,$F496&lt;=0,$G496&lt;=0,$I496&lt;=0),"Check required activity",IF($H496&gt;$G496,"On-time stops exceed total",IF($J496&gt;$I496,"Completed inspections exceed required",IF(OR($H496&lt;0,$J496&lt;0,$K496&lt;0,$L496&lt;0,$M496&lt;0,$N496&lt;0),"Negative count",IF($AC496="","Select review status",IF(AND($AC496="Coaching Scheduled",$AD496=""),"Add follow-up date","OK"))))))))))</f>
        <v/>
      </c>
      <c r="AC496" s="30" t="n"/>
      <c r="AD496" s="58" t="n"/>
    </row>
    <row r="497">
      <c r="A497" s="53" t="n"/>
      <c r="B497" s="26" t="n"/>
      <c r="C497" s="27">
        <f>IF(OR($A497="",$B497=""),"",IFERROR(VLOOKUP($B497,'Settings'!$D$4:$E$103,2,FALSE),"Driver ID not found"))</f>
        <v/>
      </c>
      <c r="D497" s="26" t="n"/>
      <c r="E497" s="28" t="n"/>
      <c r="F497" s="54" t="n"/>
      <c r="G497" s="28" t="n"/>
      <c r="H497" s="28" t="n"/>
      <c r="I497" s="28" t="n"/>
      <c r="J497" s="28" t="n"/>
      <c r="K497" s="28" t="n"/>
      <c r="L497" s="28" t="n"/>
      <c r="M497" s="28" t="n"/>
      <c r="N497" s="28" t="n"/>
      <c r="O497" s="30" t="n"/>
      <c r="P497" s="55">
        <f>IF(OR($A497="",$B497=""),"",IFERROR($E497/$F497,0))</f>
        <v/>
      </c>
      <c r="Q497" s="56">
        <f>IF(OR($A497="",$B497=""),"",IFERROR($H497/$G497,0))</f>
        <v/>
      </c>
      <c r="R497" s="56">
        <f>IF(OR($A497="",$B497=""),"",IFERROR($J497/$I497,0))</f>
        <v/>
      </c>
      <c r="S497" s="55">
        <f>IF(OR($A497="",$B497=""),"",IFERROR(($K497+$L497)/$E497*1000,0))</f>
        <v/>
      </c>
      <c r="T497" s="55">
        <f>IF(OR($A497="",$B497=""),"",MAX(0,MIN(100,100-($S497*'Settings'!$B$13)-($M497*'Settings'!$B$14))))</f>
        <v/>
      </c>
      <c r="U497" s="55">
        <f>IF(OR($A497="",$B497=""),"",MAX(0,MIN(100,IFERROR($Q497/'Settings'!$B$10*100,0))))</f>
        <v/>
      </c>
      <c r="V497" s="55">
        <f>IF(OR($A497="",$B497=""),"",MAX(0,MIN(100,IFERROR($P497/'Settings'!$B$11*100,0))))</f>
        <v/>
      </c>
      <c r="W497" s="55">
        <f>IF(OR($A497="",$B497=""),"",MAX(0,MIN(100,IFERROR($R497/'Settings'!$B$12*100,0))))</f>
        <v/>
      </c>
      <c r="X497" s="55">
        <f>IF(OR($A497="",$B497=""),"",MAX(0,MIN(100,100-($N497*'Settings'!$B$15))))</f>
        <v/>
      </c>
      <c r="Y497" s="55">
        <f>IF(OR($A497="",$B497=""),"",($T497*'Settings'!$B$4)+($U497*'Settings'!$B$5)+($V497*'Settings'!$B$6)+($W497*'Settings'!$B$7)+($X497*'Settings'!$B$8))</f>
        <v/>
      </c>
      <c r="Z497" s="19">
        <f>IF($Y497="","",IF($Y497&gt;='Settings'!$B$17,"Excellent",IF($Y497&gt;='Settings'!$B$18,"Good",IF($Y497&gt;='Settings'!$B$19,"Needs Improvement","Poor"))))</f>
        <v/>
      </c>
      <c r="AA497" s="57">
        <f>IF($Z497="","",IF($Z497="Excellent",'Settings'!$B$21,IF($Z497="Good",'Settings'!$B$22,0)))</f>
        <v/>
      </c>
      <c r="AB497" s="34">
        <f>IF(COUNTA($A497:$B497,$D497:$O497,$AC497:$AD497)=0,"",IF(OR($A497="",$B497=""),"Missing period/driver",IF($C497="Driver ID not found","Invalid driver ID",IF(COUNTIFS($A$5:$A$1000,$A497,$B$5:$B$1000,$B497)&gt;1,"Duplicate driver/period",IF(OR($E497&lt;=0,$F497&lt;=0,$G497&lt;=0,$I497&lt;=0),"Check required activity",IF($H497&gt;$G497,"On-time stops exceed total",IF($J497&gt;$I497,"Completed inspections exceed required",IF(OR($H497&lt;0,$J497&lt;0,$K497&lt;0,$L497&lt;0,$M497&lt;0,$N497&lt;0),"Negative count",IF($AC497="","Select review status",IF(AND($AC497="Coaching Scheduled",$AD497=""),"Add follow-up date","OK"))))))))))</f>
        <v/>
      </c>
      <c r="AC497" s="30" t="n"/>
      <c r="AD497" s="58" t="n"/>
    </row>
    <row r="498">
      <c r="A498" s="53" t="n"/>
      <c r="B498" s="26" t="n"/>
      <c r="C498" s="27">
        <f>IF(OR($A498="",$B498=""),"",IFERROR(VLOOKUP($B498,'Settings'!$D$4:$E$103,2,FALSE),"Driver ID not found"))</f>
        <v/>
      </c>
      <c r="D498" s="26" t="n"/>
      <c r="E498" s="28" t="n"/>
      <c r="F498" s="54" t="n"/>
      <c r="G498" s="28" t="n"/>
      <c r="H498" s="28" t="n"/>
      <c r="I498" s="28" t="n"/>
      <c r="J498" s="28" t="n"/>
      <c r="K498" s="28" t="n"/>
      <c r="L498" s="28" t="n"/>
      <c r="M498" s="28" t="n"/>
      <c r="N498" s="28" t="n"/>
      <c r="O498" s="30" t="n"/>
      <c r="P498" s="55">
        <f>IF(OR($A498="",$B498=""),"",IFERROR($E498/$F498,0))</f>
        <v/>
      </c>
      <c r="Q498" s="56">
        <f>IF(OR($A498="",$B498=""),"",IFERROR($H498/$G498,0))</f>
        <v/>
      </c>
      <c r="R498" s="56">
        <f>IF(OR($A498="",$B498=""),"",IFERROR($J498/$I498,0))</f>
        <v/>
      </c>
      <c r="S498" s="55">
        <f>IF(OR($A498="",$B498=""),"",IFERROR(($K498+$L498)/$E498*1000,0))</f>
        <v/>
      </c>
      <c r="T498" s="55">
        <f>IF(OR($A498="",$B498=""),"",MAX(0,MIN(100,100-($S498*'Settings'!$B$13)-($M498*'Settings'!$B$14))))</f>
        <v/>
      </c>
      <c r="U498" s="55">
        <f>IF(OR($A498="",$B498=""),"",MAX(0,MIN(100,IFERROR($Q498/'Settings'!$B$10*100,0))))</f>
        <v/>
      </c>
      <c r="V498" s="55">
        <f>IF(OR($A498="",$B498=""),"",MAX(0,MIN(100,IFERROR($P498/'Settings'!$B$11*100,0))))</f>
        <v/>
      </c>
      <c r="W498" s="55">
        <f>IF(OR($A498="",$B498=""),"",MAX(0,MIN(100,IFERROR($R498/'Settings'!$B$12*100,0))))</f>
        <v/>
      </c>
      <c r="X498" s="55">
        <f>IF(OR($A498="",$B498=""),"",MAX(0,MIN(100,100-($N498*'Settings'!$B$15))))</f>
        <v/>
      </c>
      <c r="Y498" s="55">
        <f>IF(OR($A498="",$B498=""),"",($T498*'Settings'!$B$4)+($U498*'Settings'!$B$5)+($V498*'Settings'!$B$6)+($W498*'Settings'!$B$7)+($X498*'Settings'!$B$8))</f>
        <v/>
      </c>
      <c r="Z498" s="19">
        <f>IF($Y498="","",IF($Y498&gt;='Settings'!$B$17,"Excellent",IF($Y498&gt;='Settings'!$B$18,"Good",IF($Y498&gt;='Settings'!$B$19,"Needs Improvement","Poor"))))</f>
        <v/>
      </c>
      <c r="AA498" s="57">
        <f>IF($Z498="","",IF($Z498="Excellent",'Settings'!$B$21,IF($Z498="Good",'Settings'!$B$22,0)))</f>
        <v/>
      </c>
      <c r="AB498" s="34">
        <f>IF(COUNTA($A498:$B498,$D498:$O498,$AC498:$AD498)=0,"",IF(OR($A498="",$B498=""),"Missing period/driver",IF($C498="Driver ID not found","Invalid driver ID",IF(COUNTIFS($A$5:$A$1000,$A498,$B$5:$B$1000,$B498)&gt;1,"Duplicate driver/period",IF(OR($E498&lt;=0,$F498&lt;=0,$G498&lt;=0,$I498&lt;=0),"Check required activity",IF($H498&gt;$G498,"On-time stops exceed total",IF($J498&gt;$I498,"Completed inspections exceed required",IF(OR($H498&lt;0,$J498&lt;0,$K498&lt;0,$L498&lt;0,$M498&lt;0,$N498&lt;0),"Negative count",IF($AC498="","Select review status",IF(AND($AC498="Coaching Scheduled",$AD498=""),"Add follow-up date","OK"))))))))))</f>
        <v/>
      </c>
      <c r="AC498" s="30" t="n"/>
      <c r="AD498" s="58" t="n"/>
    </row>
    <row r="499">
      <c r="A499" s="53" t="n"/>
      <c r="B499" s="26" t="n"/>
      <c r="C499" s="27">
        <f>IF(OR($A499="",$B499=""),"",IFERROR(VLOOKUP($B499,'Settings'!$D$4:$E$103,2,FALSE),"Driver ID not found"))</f>
        <v/>
      </c>
      <c r="D499" s="26" t="n"/>
      <c r="E499" s="28" t="n"/>
      <c r="F499" s="54" t="n"/>
      <c r="G499" s="28" t="n"/>
      <c r="H499" s="28" t="n"/>
      <c r="I499" s="28" t="n"/>
      <c r="J499" s="28" t="n"/>
      <c r="K499" s="28" t="n"/>
      <c r="L499" s="28" t="n"/>
      <c r="M499" s="28" t="n"/>
      <c r="N499" s="28" t="n"/>
      <c r="O499" s="30" t="n"/>
      <c r="P499" s="55">
        <f>IF(OR($A499="",$B499=""),"",IFERROR($E499/$F499,0))</f>
        <v/>
      </c>
      <c r="Q499" s="56">
        <f>IF(OR($A499="",$B499=""),"",IFERROR($H499/$G499,0))</f>
        <v/>
      </c>
      <c r="R499" s="56">
        <f>IF(OR($A499="",$B499=""),"",IFERROR($J499/$I499,0))</f>
        <v/>
      </c>
      <c r="S499" s="55">
        <f>IF(OR($A499="",$B499=""),"",IFERROR(($K499+$L499)/$E499*1000,0))</f>
        <v/>
      </c>
      <c r="T499" s="55">
        <f>IF(OR($A499="",$B499=""),"",MAX(0,MIN(100,100-($S499*'Settings'!$B$13)-($M499*'Settings'!$B$14))))</f>
        <v/>
      </c>
      <c r="U499" s="55">
        <f>IF(OR($A499="",$B499=""),"",MAX(0,MIN(100,IFERROR($Q499/'Settings'!$B$10*100,0))))</f>
        <v/>
      </c>
      <c r="V499" s="55">
        <f>IF(OR($A499="",$B499=""),"",MAX(0,MIN(100,IFERROR($P499/'Settings'!$B$11*100,0))))</f>
        <v/>
      </c>
      <c r="W499" s="55">
        <f>IF(OR($A499="",$B499=""),"",MAX(0,MIN(100,IFERROR($R499/'Settings'!$B$12*100,0))))</f>
        <v/>
      </c>
      <c r="X499" s="55">
        <f>IF(OR($A499="",$B499=""),"",MAX(0,MIN(100,100-($N499*'Settings'!$B$15))))</f>
        <v/>
      </c>
      <c r="Y499" s="55">
        <f>IF(OR($A499="",$B499=""),"",($T499*'Settings'!$B$4)+($U499*'Settings'!$B$5)+($V499*'Settings'!$B$6)+($W499*'Settings'!$B$7)+($X499*'Settings'!$B$8))</f>
        <v/>
      </c>
      <c r="Z499" s="19">
        <f>IF($Y499="","",IF($Y499&gt;='Settings'!$B$17,"Excellent",IF($Y499&gt;='Settings'!$B$18,"Good",IF($Y499&gt;='Settings'!$B$19,"Needs Improvement","Poor"))))</f>
        <v/>
      </c>
      <c r="AA499" s="57">
        <f>IF($Z499="","",IF($Z499="Excellent",'Settings'!$B$21,IF($Z499="Good",'Settings'!$B$22,0)))</f>
        <v/>
      </c>
      <c r="AB499" s="34">
        <f>IF(COUNTA($A499:$B499,$D499:$O499,$AC499:$AD499)=0,"",IF(OR($A499="",$B499=""),"Missing period/driver",IF($C499="Driver ID not found","Invalid driver ID",IF(COUNTIFS($A$5:$A$1000,$A499,$B$5:$B$1000,$B499)&gt;1,"Duplicate driver/period",IF(OR($E499&lt;=0,$F499&lt;=0,$G499&lt;=0,$I499&lt;=0),"Check required activity",IF($H499&gt;$G499,"On-time stops exceed total",IF($J499&gt;$I499,"Completed inspections exceed required",IF(OR($H499&lt;0,$J499&lt;0,$K499&lt;0,$L499&lt;0,$M499&lt;0,$N499&lt;0),"Negative count",IF($AC499="","Select review status",IF(AND($AC499="Coaching Scheduled",$AD499=""),"Add follow-up date","OK"))))))))))</f>
        <v/>
      </c>
      <c r="AC499" s="30" t="n"/>
      <c r="AD499" s="58" t="n"/>
    </row>
    <row r="500">
      <c r="A500" s="53" t="n"/>
      <c r="B500" s="26" t="n"/>
      <c r="C500" s="27">
        <f>IF(OR($A500="",$B500=""),"",IFERROR(VLOOKUP($B500,'Settings'!$D$4:$E$103,2,FALSE),"Driver ID not found"))</f>
        <v/>
      </c>
      <c r="D500" s="26" t="n"/>
      <c r="E500" s="28" t="n"/>
      <c r="F500" s="54" t="n"/>
      <c r="G500" s="28" t="n"/>
      <c r="H500" s="28" t="n"/>
      <c r="I500" s="28" t="n"/>
      <c r="J500" s="28" t="n"/>
      <c r="K500" s="28" t="n"/>
      <c r="L500" s="28" t="n"/>
      <c r="M500" s="28" t="n"/>
      <c r="N500" s="28" t="n"/>
      <c r="O500" s="30" t="n"/>
      <c r="P500" s="55">
        <f>IF(OR($A500="",$B500=""),"",IFERROR($E500/$F500,0))</f>
        <v/>
      </c>
      <c r="Q500" s="56">
        <f>IF(OR($A500="",$B500=""),"",IFERROR($H500/$G500,0))</f>
        <v/>
      </c>
      <c r="R500" s="56">
        <f>IF(OR($A500="",$B500=""),"",IFERROR($J500/$I500,0))</f>
        <v/>
      </c>
      <c r="S500" s="55">
        <f>IF(OR($A500="",$B500=""),"",IFERROR(($K500+$L500)/$E500*1000,0))</f>
        <v/>
      </c>
      <c r="T500" s="55">
        <f>IF(OR($A500="",$B500=""),"",MAX(0,MIN(100,100-($S500*'Settings'!$B$13)-($M500*'Settings'!$B$14))))</f>
        <v/>
      </c>
      <c r="U500" s="55">
        <f>IF(OR($A500="",$B500=""),"",MAX(0,MIN(100,IFERROR($Q500/'Settings'!$B$10*100,0))))</f>
        <v/>
      </c>
      <c r="V500" s="55">
        <f>IF(OR($A500="",$B500=""),"",MAX(0,MIN(100,IFERROR($P500/'Settings'!$B$11*100,0))))</f>
        <v/>
      </c>
      <c r="W500" s="55">
        <f>IF(OR($A500="",$B500=""),"",MAX(0,MIN(100,IFERROR($R500/'Settings'!$B$12*100,0))))</f>
        <v/>
      </c>
      <c r="X500" s="55">
        <f>IF(OR($A500="",$B500=""),"",MAX(0,MIN(100,100-($N500*'Settings'!$B$15))))</f>
        <v/>
      </c>
      <c r="Y500" s="55">
        <f>IF(OR($A500="",$B500=""),"",($T500*'Settings'!$B$4)+($U500*'Settings'!$B$5)+($V500*'Settings'!$B$6)+($W500*'Settings'!$B$7)+($X500*'Settings'!$B$8))</f>
        <v/>
      </c>
      <c r="Z500" s="19">
        <f>IF($Y500="","",IF($Y500&gt;='Settings'!$B$17,"Excellent",IF($Y500&gt;='Settings'!$B$18,"Good",IF($Y500&gt;='Settings'!$B$19,"Needs Improvement","Poor"))))</f>
        <v/>
      </c>
      <c r="AA500" s="57">
        <f>IF($Z500="","",IF($Z500="Excellent",'Settings'!$B$21,IF($Z500="Good",'Settings'!$B$22,0)))</f>
        <v/>
      </c>
      <c r="AB500" s="34">
        <f>IF(COUNTA($A500:$B500,$D500:$O500,$AC500:$AD500)=0,"",IF(OR($A500="",$B500=""),"Missing period/driver",IF($C500="Driver ID not found","Invalid driver ID",IF(COUNTIFS($A$5:$A$1000,$A500,$B$5:$B$1000,$B500)&gt;1,"Duplicate driver/period",IF(OR($E500&lt;=0,$F500&lt;=0,$G500&lt;=0,$I500&lt;=0),"Check required activity",IF($H500&gt;$G500,"On-time stops exceed total",IF($J500&gt;$I500,"Completed inspections exceed required",IF(OR($H500&lt;0,$J500&lt;0,$K500&lt;0,$L500&lt;0,$M500&lt;0,$N500&lt;0),"Negative count",IF($AC500="","Select review status",IF(AND($AC500="Coaching Scheduled",$AD500=""),"Add follow-up date","OK"))))))))))</f>
        <v/>
      </c>
      <c r="AC500" s="30" t="n"/>
      <c r="AD500" s="58" t="n"/>
    </row>
    <row r="501">
      <c r="A501" s="53" t="n"/>
      <c r="B501" s="26" t="n"/>
      <c r="C501" s="27">
        <f>IF(OR($A501="",$B501=""),"",IFERROR(VLOOKUP($B501,'Settings'!$D$4:$E$103,2,FALSE),"Driver ID not found"))</f>
        <v/>
      </c>
      <c r="D501" s="26" t="n"/>
      <c r="E501" s="28" t="n"/>
      <c r="F501" s="54" t="n"/>
      <c r="G501" s="28" t="n"/>
      <c r="H501" s="28" t="n"/>
      <c r="I501" s="28" t="n"/>
      <c r="J501" s="28" t="n"/>
      <c r="K501" s="28" t="n"/>
      <c r="L501" s="28" t="n"/>
      <c r="M501" s="28" t="n"/>
      <c r="N501" s="28" t="n"/>
      <c r="O501" s="30" t="n"/>
      <c r="P501" s="55">
        <f>IF(OR($A501="",$B501=""),"",IFERROR($E501/$F501,0))</f>
        <v/>
      </c>
      <c r="Q501" s="56">
        <f>IF(OR($A501="",$B501=""),"",IFERROR($H501/$G501,0))</f>
        <v/>
      </c>
      <c r="R501" s="56">
        <f>IF(OR($A501="",$B501=""),"",IFERROR($J501/$I501,0))</f>
        <v/>
      </c>
      <c r="S501" s="55">
        <f>IF(OR($A501="",$B501=""),"",IFERROR(($K501+$L501)/$E501*1000,0))</f>
        <v/>
      </c>
      <c r="T501" s="55">
        <f>IF(OR($A501="",$B501=""),"",MAX(0,MIN(100,100-($S501*'Settings'!$B$13)-($M501*'Settings'!$B$14))))</f>
        <v/>
      </c>
      <c r="U501" s="55">
        <f>IF(OR($A501="",$B501=""),"",MAX(0,MIN(100,IFERROR($Q501/'Settings'!$B$10*100,0))))</f>
        <v/>
      </c>
      <c r="V501" s="55">
        <f>IF(OR($A501="",$B501=""),"",MAX(0,MIN(100,IFERROR($P501/'Settings'!$B$11*100,0))))</f>
        <v/>
      </c>
      <c r="W501" s="55">
        <f>IF(OR($A501="",$B501=""),"",MAX(0,MIN(100,IFERROR($R501/'Settings'!$B$12*100,0))))</f>
        <v/>
      </c>
      <c r="X501" s="55">
        <f>IF(OR($A501="",$B501=""),"",MAX(0,MIN(100,100-($N501*'Settings'!$B$15))))</f>
        <v/>
      </c>
      <c r="Y501" s="55">
        <f>IF(OR($A501="",$B501=""),"",($T501*'Settings'!$B$4)+($U501*'Settings'!$B$5)+($V501*'Settings'!$B$6)+($W501*'Settings'!$B$7)+($X501*'Settings'!$B$8))</f>
        <v/>
      </c>
      <c r="Z501" s="19">
        <f>IF($Y501="","",IF($Y501&gt;='Settings'!$B$17,"Excellent",IF($Y501&gt;='Settings'!$B$18,"Good",IF($Y501&gt;='Settings'!$B$19,"Needs Improvement","Poor"))))</f>
        <v/>
      </c>
      <c r="AA501" s="57">
        <f>IF($Z501="","",IF($Z501="Excellent",'Settings'!$B$21,IF($Z501="Good",'Settings'!$B$22,0)))</f>
        <v/>
      </c>
      <c r="AB501" s="34">
        <f>IF(COUNTA($A501:$B501,$D501:$O501,$AC501:$AD501)=0,"",IF(OR($A501="",$B501=""),"Missing period/driver",IF($C501="Driver ID not found","Invalid driver ID",IF(COUNTIFS($A$5:$A$1000,$A501,$B$5:$B$1000,$B501)&gt;1,"Duplicate driver/period",IF(OR($E501&lt;=0,$F501&lt;=0,$G501&lt;=0,$I501&lt;=0),"Check required activity",IF($H501&gt;$G501,"On-time stops exceed total",IF($J501&gt;$I501,"Completed inspections exceed required",IF(OR($H501&lt;0,$J501&lt;0,$K501&lt;0,$L501&lt;0,$M501&lt;0,$N501&lt;0),"Negative count",IF($AC501="","Select review status",IF(AND($AC501="Coaching Scheduled",$AD501=""),"Add follow-up date","OK"))))))))))</f>
        <v/>
      </c>
      <c r="AC501" s="30" t="n"/>
      <c r="AD501" s="58" t="n"/>
    </row>
    <row r="502">
      <c r="A502" s="53" t="n"/>
      <c r="B502" s="26" t="n"/>
      <c r="C502" s="27">
        <f>IF(OR($A502="",$B502=""),"",IFERROR(VLOOKUP($B502,'Settings'!$D$4:$E$103,2,FALSE),"Driver ID not found"))</f>
        <v/>
      </c>
      <c r="D502" s="26" t="n"/>
      <c r="E502" s="28" t="n"/>
      <c r="F502" s="54" t="n"/>
      <c r="G502" s="28" t="n"/>
      <c r="H502" s="28" t="n"/>
      <c r="I502" s="28" t="n"/>
      <c r="J502" s="28" t="n"/>
      <c r="K502" s="28" t="n"/>
      <c r="L502" s="28" t="n"/>
      <c r="M502" s="28" t="n"/>
      <c r="N502" s="28" t="n"/>
      <c r="O502" s="30" t="n"/>
      <c r="P502" s="55">
        <f>IF(OR($A502="",$B502=""),"",IFERROR($E502/$F502,0))</f>
        <v/>
      </c>
      <c r="Q502" s="56">
        <f>IF(OR($A502="",$B502=""),"",IFERROR($H502/$G502,0))</f>
        <v/>
      </c>
      <c r="R502" s="56">
        <f>IF(OR($A502="",$B502=""),"",IFERROR($J502/$I502,0))</f>
        <v/>
      </c>
      <c r="S502" s="55">
        <f>IF(OR($A502="",$B502=""),"",IFERROR(($K502+$L502)/$E502*1000,0))</f>
        <v/>
      </c>
      <c r="T502" s="55">
        <f>IF(OR($A502="",$B502=""),"",MAX(0,MIN(100,100-($S502*'Settings'!$B$13)-($M502*'Settings'!$B$14))))</f>
        <v/>
      </c>
      <c r="U502" s="55">
        <f>IF(OR($A502="",$B502=""),"",MAX(0,MIN(100,IFERROR($Q502/'Settings'!$B$10*100,0))))</f>
        <v/>
      </c>
      <c r="V502" s="55">
        <f>IF(OR($A502="",$B502=""),"",MAX(0,MIN(100,IFERROR($P502/'Settings'!$B$11*100,0))))</f>
        <v/>
      </c>
      <c r="W502" s="55">
        <f>IF(OR($A502="",$B502=""),"",MAX(0,MIN(100,IFERROR($R502/'Settings'!$B$12*100,0))))</f>
        <v/>
      </c>
      <c r="X502" s="55">
        <f>IF(OR($A502="",$B502=""),"",MAX(0,MIN(100,100-($N502*'Settings'!$B$15))))</f>
        <v/>
      </c>
      <c r="Y502" s="55">
        <f>IF(OR($A502="",$B502=""),"",($T502*'Settings'!$B$4)+($U502*'Settings'!$B$5)+($V502*'Settings'!$B$6)+($W502*'Settings'!$B$7)+($X502*'Settings'!$B$8))</f>
        <v/>
      </c>
      <c r="Z502" s="19">
        <f>IF($Y502="","",IF($Y502&gt;='Settings'!$B$17,"Excellent",IF($Y502&gt;='Settings'!$B$18,"Good",IF($Y502&gt;='Settings'!$B$19,"Needs Improvement","Poor"))))</f>
        <v/>
      </c>
      <c r="AA502" s="57">
        <f>IF($Z502="","",IF($Z502="Excellent",'Settings'!$B$21,IF($Z502="Good",'Settings'!$B$22,0)))</f>
        <v/>
      </c>
      <c r="AB502" s="34">
        <f>IF(COUNTA($A502:$B502,$D502:$O502,$AC502:$AD502)=0,"",IF(OR($A502="",$B502=""),"Missing period/driver",IF($C502="Driver ID not found","Invalid driver ID",IF(COUNTIFS($A$5:$A$1000,$A502,$B$5:$B$1000,$B502)&gt;1,"Duplicate driver/period",IF(OR($E502&lt;=0,$F502&lt;=0,$G502&lt;=0,$I502&lt;=0),"Check required activity",IF($H502&gt;$G502,"On-time stops exceed total",IF($J502&gt;$I502,"Completed inspections exceed required",IF(OR($H502&lt;0,$J502&lt;0,$K502&lt;0,$L502&lt;0,$M502&lt;0,$N502&lt;0),"Negative count",IF($AC502="","Select review status",IF(AND($AC502="Coaching Scheduled",$AD502=""),"Add follow-up date","OK"))))))))))</f>
        <v/>
      </c>
      <c r="AC502" s="30" t="n"/>
      <c r="AD502" s="58" t="n"/>
    </row>
    <row r="503">
      <c r="A503" s="53" t="n"/>
      <c r="B503" s="26" t="n"/>
      <c r="C503" s="27">
        <f>IF(OR($A503="",$B503=""),"",IFERROR(VLOOKUP($B503,'Settings'!$D$4:$E$103,2,FALSE),"Driver ID not found"))</f>
        <v/>
      </c>
      <c r="D503" s="26" t="n"/>
      <c r="E503" s="28" t="n"/>
      <c r="F503" s="54" t="n"/>
      <c r="G503" s="28" t="n"/>
      <c r="H503" s="28" t="n"/>
      <c r="I503" s="28" t="n"/>
      <c r="J503" s="28" t="n"/>
      <c r="K503" s="28" t="n"/>
      <c r="L503" s="28" t="n"/>
      <c r="M503" s="28" t="n"/>
      <c r="N503" s="28" t="n"/>
      <c r="O503" s="30" t="n"/>
      <c r="P503" s="55">
        <f>IF(OR($A503="",$B503=""),"",IFERROR($E503/$F503,0))</f>
        <v/>
      </c>
      <c r="Q503" s="56">
        <f>IF(OR($A503="",$B503=""),"",IFERROR($H503/$G503,0))</f>
        <v/>
      </c>
      <c r="R503" s="56">
        <f>IF(OR($A503="",$B503=""),"",IFERROR($J503/$I503,0))</f>
        <v/>
      </c>
      <c r="S503" s="55">
        <f>IF(OR($A503="",$B503=""),"",IFERROR(($K503+$L503)/$E503*1000,0))</f>
        <v/>
      </c>
      <c r="T503" s="55">
        <f>IF(OR($A503="",$B503=""),"",MAX(0,MIN(100,100-($S503*'Settings'!$B$13)-($M503*'Settings'!$B$14))))</f>
        <v/>
      </c>
      <c r="U503" s="55">
        <f>IF(OR($A503="",$B503=""),"",MAX(0,MIN(100,IFERROR($Q503/'Settings'!$B$10*100,0))))</f>
        <v/>
      </c>
      <c r="V503" s="55">
        <f>IF(OR($A503="",$B503=""),"",MAX(0,MIN(100,IFERROR($P503/'Settings'!$B$11*100,0))))</f>
        <v/>
      </c>
      <c r="W503" s="55">
        <f>IF(OR($A503="",$B503=""),"",MAX(0,MIN(100,IFERROR($R503/'Settings'!$B$12*100,0))))</f>
        <v/>
      </c>
      <c r="X503" s="55">
        <f>IF(OR($A503="",$B503=""),"",MAX(0,MIN(100,100-($N503*'Settings'!$B$15))))</f>
        <v/>
      </c>
      <c r="Y503" s="55">
        <f>IF(OR($A503="",$B503=""),"",($T503*'Settings'!$B$4)+($U503*'Settings'!$B$5)+($V503*'Settings'!$B$6)+($W503*'Settings'!$B$7)+($X503*'Settings'!$B$8))</f>
        <v/>
      </c>
      <c r="Z503" s="19">
        <f>IF($Y503="","",IF($Y503&gt;='Settings'!$B$17,"Excellent",IF($Y503&gt;='Settings'!$B$18,"Good",IF($Y503&gt;='Settings'!$B$19,"Needs Improvement","Poor"))))</f>
        <v/>
      </c>
      <c r="AA503" s="57">
        <f>IF($Z503="","",IF($Z503="Excellent",'Settings'!$B$21,IF($Z503="Good",'Settings'!$B$22,0)))</f>
        <v/>
      </c>
      <c r="AB503" s="34">
        <f>IF(COUNTA($A503:$B503,$D503:$O503,$AC503:$AD503)=0,"",IF(OR($A503="",$B503=""),"Missing period/driver",IF($C503="Driver ID not found","Invalid driver ID",IF(COUNTIFS($A$5:$A$1000,$A503,$B$5:$B$1000,$B503)&gt;1,"Duplicate driver/period",IF(OR($E503&lt;=0,$F503&lt;=0,$G503&lt;=0,$I503&lt;=0),"Check required activity",IF($H503&gt;$G503,"On-time stops exceed total",IF($J503&gt;$I503,"Completed inspections exceed required",IF(OR($H503&lt;0,$J503&lt;0,$K503&lt;0,$L503&lt;0,$M503&lt;0,$N503&lt;0),"Negative count",IF($AC503="","Select review status",IF(AND($AC503="Coaching Scheduled",$AD503=""),"Add follow-up date","OK"))))))))))</f>
        <v/>
      </c>
      <c r="AC503" s="30" t="n"/>
      <c r="AD503" s="58" t="n"/>
    </row>
    <row r="504">
      <c r="A504" s="53" t="n"/>
      <c r="B504" s="26" t="n"/>
      <c r="C504" s="27">
        <f>IF(OR($A504="",$B504=""),"",IFERROR(VLOOKUP($B504,'Settings'!$D$4:$E$103,2,FALSE),"Driver ID not found"))</f>
        <v/>
      </c>
      <c r="D504" s="26" t="n"/>
      <c r="E504" s="28" t="n"/>
      <c r="F504" s="54" t="n"/>
      <c r="G504" s="28" t="n"/>
      <c r="H504" s="28" t="n"/>
      <c r="I504" s="28" t="n"/>
      <c r="J504" s="28" t="n"/>
      <c r="K504" s="28" t="n"/>
      <c r="L504" s="28" t="n"/>
      <c r="M504" s="28" t="n"/>
      <c r="N504" s="28" t="n"/>
      <c r="O504" s="30" t="n"/>
      <c r="P504" s="55">
        <f>IF(OR($A504="",$B504=""),"",IFERROR($E504/$F504,0))</f>
        <v/>
      </c>
      <c r="Q504" s="56">
        <f>IF(OR($A504="",$B504=""),"",IFERROR($H504/$G504,0))</f>
        <v/>
      </c>
      <c r="R504" s="56">
        <f>IF(OR($A504="",$B504=""),"",IFERROR($J504/$I504,0))</f>
        <v/>
      </c>
      <c r="S504" s="55">
        <f>IF(OR($A504="",$B504=""),"",IFERROR(($K504+$L504)/$E504*1000,0))</f>
        <v/>
      </c>
      <c r="T504" s="55">
        <f>IF(OR($A504="",$B504=""),"",MAX(0,MIN(100,100-($S504*'Settings'!$B$13)-($M504*'Settings'!$B$14))))</f>
        <v/>
      </c>
      <c r="U504" s="55">
        <f>IF(OR($A504="",$B504=""),"",MAX(0,MIN(100,IFERROR($Q504/'Settings'!$B$10*100,0))))</f>
        <v/>
      </c>
      <c r="V504" s="55">
        <f>IF(OR($A504="",$B504=""),"",MAX(0,MIN(100,IFERROR($P504/'Settings'!$B$11*100,0))))</f>
        <v/>
      </c>
      <c r="W504" s="55">
        <f>IF(OR($A504="",$B504=""),"",MAX(0,MIN(100,IFERROR($R504/'Settings'!$B$12*100,0))))</f>
        <v/>
      </c>
      <c r="X504" s="55">
        <f>IF(OR($A504="",$B504=""),"",MAX(0,MIN(100,100-($N504*'Settings'!$B$15))))</f>
        <v/>
      </c>
      <c r="Y504" s="55">
        <f>IF(OR($A504="",$B504=""),"",($T504*'Settings'!$B$4)+($U504*'Settings'!$B$5)+($V504*'Settings'!$B$6)+($W504*'Settings'!$B$7)+($X504*'Settings'!$B$8))</f>
        <v/>
      </c>
      <c r="Z504" s="19">
        <f>IF($Y504="","",IF($Y504&gt;='Settings'!$B$17,"Excellent",IF($Y504&gt;='Settings'!$B$18,"Good",IF($Y504&gt;='Settings'!$B$19,"Needs Improvement","Poor"))))</f>
        <v/>
      </c>
      <c r="AA504" s="57">
        <f>IF($Z504="","",IF($Z504="Excellent",'Settings'!$B$21,IF($Z504="Good",'Settings'!$B$22,0)))</f>
        <v/>
      </c>
      <c r="AB504" s="34">
        <f>IF(COUNTA($A504:$B504,$D504:$O504,$AC504:$AD504)=0,"",IF(OR($A504="",$B504=""),"Missing period/driver",IF($C504="Driver ID not found","Invalid driver ID",IF(COUNTIFS($A$5:$A$1000,$A504,$B$5:$B$1000,$B504)&gt;1,"Duplicate driver/period",IF(OR($E504&lt;=0,$F504&lt;=0,$G504&lt;=0,$I504&lt;=0),"Check required activity",IF($H504&gt;$G504,"On-time stops exceed total",IF($J504&gt;$I504,"Completed inspections exceed required",IF(OR($H504&lt;0,$J504&lt;0,$K504&lt;0,$L504&lt;0,$M504&lt;0,$N504&lt;0),"Negative count",IF($AC504="","Select review status",IF(AND($AC504="Coaching Scheduled",$AD504=""),"Add follow-up date","OK"))))))))))</f>
        <v/>
      </c>
      <c r="AC504" s="30" t="n"/>
      <c r="AD504" s="58" t="n"/>
    </row>
    <row r="505">
      <c r="A505" s="53" t="n"/>
      <c r="B505" s="26" t="n"/>
      <c r="C505" s="27">
        <f>IF(OR($A505="",$B505=""),"",IFERROR(VLOOKUP($B505,'Settings'!$D$4:$E$103,2,FALSE),"Driver ID not found"))</f>
        <v/>
      </c>
      <c r="D505" s="26" t="n"/>
      <c r="E505" s="28" t="n"/>
      <c r="F505" s="54" t="n"/>
      <c r="G505" s="28" t="n"/>
      <c r="H505" s="28" t="n"/>
      <c r="I505" s="28" t="n"/>
      <c r="J505" s="28" t="n"/>
      <c r="K505" s="28" t="n"/>
      <c r="L505" s="28" t="n"/>
      <c r="M505" s="28" t="n"/>
      <c r="N505" s="28" t="n"/>
      <c r="O505" s="30" t="n"/>
      <c r="P505" s="55">
        <f>IF(OR($A505="",$B505=""),"",IFERROR($E505/$F505,0))</f>
        <v/>
      </c>
      <c r="Q505" s="56">
        <f>IF(OR($A505="",$B505=""),"",IFERROR($H505/$G505,0))</f>
        <v/>
      </c>
      <c r="R505" s="56">
        <f>IF(OR($A505="",$B505=""),"",IFERROR($J505/$I505,0))</f>
        <v/>
      </c>
      <c r="S505" s="55">
        <f>IF(OR($A505="",$B505=""),"",IFERROR(($K505+$L505)/$E505*1000,0))</f>
        <v/>
      </c>
      <c r="T505" s="55">
        <f>IF(OR($A505="",$B505=""),"",MAX(0,MIN(100,100-($S505*'Settings'!$B$13)-($M505*'Settings'!$B$14))))</f>
        <v/>
      </c>
      <c r="U505" s="55">
        <f>IF(OR($A505="",$B505=""),"",MAX(0,MIN(100,IFERROR($Q505/'Settings'!$B$10*100,0))))</f>
        <v/>
      </c>
      <c r="V505" s="55">
        <f>IF(OR($A505="",$B505=""),"",MAX(0,MIN(100,IFERROR($P505/'Settings'!$B$11*100,0))))</f>
        <v/>
      </c>
      <c r="W505" s="55">
        <f>IF(OR($A505="",$B505=""),"",MAX(0,MIN(100,IFERROR($R505/'Settings'!$B$12*100,0))))</f>
        <v/>
      </c>
      <c r="X505" s="55">
        <f>IF(OR($A505="",$B505=""),"",MAX(0,MIN(100,100-($N505*'Settings'!$B$15))))</f>
        <v/>
      </c>
      <c r="Y505" s="55">
        <f>IF(OR($A505="",$B505=""),"",($T505*'Settings'!$B$4)+($U505*'Settings'!$B$5)+($V505*'Settings'!$B$6)+($W505*'Settings'!$B$7)+($X505*'Settings'!$B$8))</f>
        <v/>
      </c>
      <c r="Z505" s="19">
        <f>IF($Y505="","",IF($Y505&gt;='Settings'!$B$17,"Excellent",IF($Y505&gt;='Settings'!$B$18,"Good",IF($Y505&gt;='Settings'!$B$19,"Needs Improvement","Poor"))))</f>
        <v/>
      </c>
      <c r="AA505" s="57">
        <f>IF($Z505="","",IF($Z505="Excellent",'Settings'!$B$21,IF($Z505="Good",'Settings'!$B$22,0)))</f>
        <v/>
      </c>
      <c r="AB505" s="34">
        <f>IF(COUNTA($A505:$B505,$D505:$O505,$AC505:$AD505)=0,"",IF(OR($A505="",$B505=""),"Missing period/driver",IF($C505="Driver ID not found","Invalid driver ID",IF(COUNTIFS($A$5:$A$1000,$A505,$B$5:$B$1000,$B505)&gt;1,"Duplicate driver/period",IF(OR($E505&lt;=0,$F505&lt;=0,$G505&lt;=0,$I505&lt;=0),"Check required activity",IF($H505&gt;$G505,"On-time stops exceed total",IF($J505&gt;$I505,"Completed inspections exceed required",IF(OR($H505&lt;0,$J505&lt;0,$K505&lt;0,$L505&lt;0,$M505&lt;0,$N505&lt;0),"Negative count",IF($AC505="","Select review status",IF(AND($AC505="Coaching Scheduled",$AD505=""),"Add follow-up date","OK"))))))))))</f>
        <v/>
      </c>
      <c r="AC505" s="30" t="n"/>
      <c r="AD505" s="58" t="n"/>
    </row>
    <row r="506">
      <c r="A506" s="53" t="n"/>
      <c r="B506" s="26" t="n"/>
      <c r="C506" s="27">
        <f>IF(OR($A506="",$B506=""),"",IFERROR(VLOOKUP($B506,'Settings'!$D$4:$E$103,2,FALSE),"Driver ID not found"))</f>
        <v/>
      </c>
      <c r="D506" s="26" t="n"/>
      <c r="E506" s="28" t="n"/>
      <c r="F506" s="54" t="n"/>
      <c r="G506" s="28" t="n"/>
      <c r="H506" s="28" t="n"/>
      <c r="I506" s="28" t="n"/>
      <c r="J506" s="28" t="n"/>
      <c r="K506" s="28" t="n"/>
      <c r="L506" s="28" t="n"/>
      <c r="M506" s="28" t="n"/>
      <c r="N506" s="28" t="n"/>
      <c r="O506" s="30" t="n"/>
      <c r="P506" s="55">
        <f>IF(OR($A506="",$B506=""),"",IFERROR($E506/$F506,0))</f>
        <v/>
      </c>
      <c r="Q506" s="56">
        <f>IF(OR($A506="",$B506=""),"",IFERROR($H506/$G506,0))</f>
        <v/>
      </c>
      <c r="R506" s="56">
        <f>IF(OR($A506="",$B506=""),"",IFERROR($J506/$I506,0))</f>
        <v/>
      </c>
      <c r="S506" s="55">
        <f>IF(OR($A506="",$B506=""),"",IFERROR(($K506+$L506)/$E506*1000,0))</f>
        <v/>
      </c>
      <c r="T506" s="55">
        <f>IF(OR($A506="",$B506=""),"",MAX(0,MIN(100,100-($S506*'Settings'!$B$13)-($M506*'Settings'!$B$14))))</f>
        <v/>
      </c>
      <c r="U506" s="55">
        <f>IF(OR($A506="",$B506=""),"",MAX(0,MIN(100,IFERROR($Q506/'Settings'!$B$10*100,0))))</f>
        <v/>
      </c>
      <c r="V506" s="55">
        <f>IF(OR($A506="",$B506=""),"",MAX(0,MIN(100,IFERROR($P506/'Settings'!$B$11*100,0))))</f>
        <v/>
      </c>
      <c r="W506" s="55">
        <f>IF(OR($A506="",$B506=""),"",MAX(0,MIN(100,IFERROR($R506/'Settings'!$B$12*100,0))))</f>
        <v/>
      </c>
      <c r="X506" s="55">
        <f>IF(OR($A506="",$B506=""),"",MAX(0,MIN(100,100-($N506*'Settings'!$B$15))))</f>
        <v/>
      </c>
      <c r="Y506" s="55">
        <f>IF(OR($A506="",$B506=""),"",($T506*'Settings'!$B$4)+($U506*'Settings'!$B$5)+($V506*'Settings'!$B$6)+($W506*'Settings'!$B$7)+($X506*'Settings'!$B$8))</f>
        <v/>
      </c>
      <c r="Z506" s="19">
        <f>IF($Y506="","",IF($Y506&gt;='Settings'!$B$17,"Excellent",IF($Y506&gt;='Settings'!$B$18,"Good",IF($Y506&gt;='Settings'!$B$19,"Needs Improvement","Poor"))))</f>
        <v/>
      </c>
      <c r="AA506" s="57">
        <f>IF($Z506="","",IF($Z506="Excellent",'Settings'!$B$21,IF($Z506="Good",'Settings'!$B$22,0)))</f>
        <v/>
      </c>
      <c r="AB506" s="34">
        <f>IF(COUNTA($A506:$B506,$D506:$O506,$AC506:$AD506)=0,"",IF(OR($A506="",$B506=""),"Missing period/driver",IF($C506="Driver ID not found","Invalid driver ID",IF(COUNTIFS($A$5:$A$1000,$A506,$B$5:$B$1000,$B506)&gt;1,"Duplicate driver/period",IF(OR($E506&lt;=0,$F506&lt;=0,$G506&lt;=0,$I506&lt;=0),"Check required activity",IF($H506&gt;$G506,"On-time stops exceed total",IF($J506&gt;$I506,"Completed inspections exceed required",IF(OR($H506&lt;0,$J506&lt;0,$K506&lt;0,$L506&lt;0,$M506&lt;0,$N506&lt;0),"Negative count",IF($AC506="","Select review status",IF(AND($AC506="Coaching Scheduled",$AD506=""),"Add follow-up date","OK"))))))))))</f>
        <v/>
      </c>
      <c r="AC506" s="30" t="n"/>
      <c r="AD506" s="58" t="n"/>
    </row>
    <row r="507">
      <c r="A507" s="53" t="n"/>
      <c r="B507" s="26" t="n"/>
      <c r="C507" s="27">
        <f>IF(OR($A507="",$B507=""),"",IFERROR(VLOOKUP($B507,'Settings'!$D$4:$E$103,2,FALSE),"Driver ID not found"))</f>
        <v/>
      </c>
      <c r="D507" s="26" t="n"/>
      <c r="E507" s="28" t="n"/>
      <c r="F507" s="54" t="n"/>
      <c r="G507" s="28" t="n"/>
      <c r="H507" s="28" t="n"/>
      <c r="I507" s="28" t="n"/>
      <c r="J507" s="28" t="n"/>
      <c r="K507" s="28" t="n"/>
      <c r="L507" s="28" t="n"/>
      <c r="M507" s="28" t="n"/>
      <c r="N507" s="28" t="n"/>
      <c r="O507" s="30" t="n"/>
      <c r="P507" s="55">
        <f>IF(OR($A507="",$B507=""),"",IFERROR($E507/$F507,0))</f>
        <v/>
      </c>
      <c r="Q507" s="56">
        <f>IF(OR($A507="",$B507=""),"",IFERROR($H507/$G507,0))</f>
        <v/>
      </c>
      <c r="R507" s="56">
        <f>IF(OR($A507="",$B507=""),"",IFERROR($J507/$I507,0))</f>
        <v/>
      </c>
      <c r="S507" s="55">
        <f>IF(OR($A507="",$B507=""),"",IFERROR(($K507+$L507)/$E507*1000,0))</f>
        <v/>
      </c>
      <c r="T507" s="55">
        <f>IF(OR($A507="",$B507=""),"",MAX(0,MIN(100,100-($S507*'Settings'!$B$13)-($M507*'Settings'!$B$14))))</f>
        <v/>
      </c>
      <c r="U507" s="55">
        <f>IF(OR($A507="",$B507=""),"",MAX(0,MIN(100,IFERROR($Q507/'Settings'!$B$10*100,0))))</f>
        <v/>
      </c>
      <c r="V507" s="55">
        <f>IF(OR($A507="",$B507=""),"",MAX(0,MIN(100,IFERROR($P507/'Settings'!$B$11*100,0))))</f>
        <v/>
      </c>
      <c r="W507" s="55">
        <f>IF(OR($A507="",$B507=""),"",MAX(0,MIN(100,IFERROR($R507/'Settings'!$B$12*100,0))))</f>
        <v/>
      </c>
      <c r="X507" s="55">
        <f>IF(OR($A507="",$B507=""),"",MAX(0,MIN(100,100-($N507*'Settings'!$B$15))))</f>
        <v/>
      </c>
      <c r="Y507" s="55">
        <f>IF(OR($A507="",$B507=""),"",($T507*'Settings'!$B$4)+($U507*'Settings'!$B$5)+($V507*'Settings'!$B$6)+($W507*'Settings'!$B$7)+($X507*'Settings'!$B$8))</f>
        <v/>
      </c>
      <c r="Z507" s="19">
        <f>IF($Y507="","",IF($Y507&gt;='Settings'!$B$17,"Excellent",IF($Y507&gt;='Settings'!$B$18,"Good",IF($Y507&gt;='Settings'!$B$19,"Needs Improvement","Poor"))))</f>
        <v/>
      </c>
      <c r="AA507" s="57">
        <f>IF($Z507="","",IF($Z507="Excellent",'Settings'!$B$21,IF($Z507="Good",'Settings'!$B$22,0)))</f>
        <v/>
      </c>
      <c r="AB507" s="34">
        <f>IF(COUNTA($A507:$B507,$D507:$O507,$AC507:$AD507)=0,"",IF(OR($A507="",$B507=""),"Missing period/driver",IF($C507="Driver ID not found","Invalid driver ID",IF(COUNTIFS($A$5:$A$1000,$A507,$B$5:$B$1000,$B507)&gt;1,"Duplicate driver/period",IF(OR($E507&lt;=0,$F507&lt;=0,$G507&lt;=0,$I507&lt;=0),"Check required activity",IF($H507&gt;$G507,"On-time stops exceed total",IF($J507&gt;$I507,"Completed inspections exceed required",IF(OR($H507&lt;0,$J507&lt;0,$K507&lt;0,$L507&lt;0,$M507&lt;0,$N507&lt;0),"Negative count",IF($AC507="","Select review status",IF(AND($AC507="Coaching Scheduled",$AD507=""),"Add follow-up date","OK"))))))))))</f>
        <v/>
      </c>
      <c r="AC507" s="30" t="n"/>
      <c r="AD507" s="58" t="n"/>
    </row>
    <row r="508">
      <c r="A508" s="53" t="n"/>
      <c r="B508" s="26" t="n"/>
      <c r="C508" s="27">
        <f>IF(OR($A508="",$B508=""),"",IFERROR(VLOOKUP($B508,'Settings'!$D$4:$E$103,2,FALSE),"Driver ID not found"))</f>
        <v/>
      </c>
      <c r="D508" s="26" t="n"/>
      <c r="E508" s="28" t="n"/>
      <c r="F508" s="54" t="n"/>
      <c r="G508" s="28" t="n"/>
      <c r="H508" s="28" t="n"/>
      <c r="I508" s="28" t="n"/>
      <c r="J508" s="28" t="n"/>
      <c r="K508" s="28" t="n"/>
      <c r="L508" s="28" t="n"/>
      <c r="M508" s="28" t="n"/>
      <c r="N508" s="28" t="n"/>
      <c r="O508" s="30" t="n"/>
      <c r="P508" s="55">
        <f>IF(OR($A508="",$B508=""),"",IFERROR($E508/$F508,0))</f>
        <v/>
      </c>
      <c r="Q508" s="56">
        <f>IF(OR($A508="",$B508=""),"",IFERROR($H508/$G508,0))</f>
        <v/>
      </c>
      <c r="R508" s="56">
        <f>IF(OR($A508="",$B508=""),"",IFERROR($J508/$I508,0))</f>
        <v/>
      </c>
      <c r="S508" s="55">
        <f>IF(OR($A508="",$B508=""),"",IFERROR(($K508+$L508)/$E508*1000,0))</f>
        <v/>
      </c>
      <c r="T508" s="55">
        <f>IF(OR($A508="",$B508=""),"",MAX(0,MIN(100,100-($S508*'Settings'!$B$13)-($M508*'Settings'!$B$14))))</f>
        <v/>
      </c>
      <c r="U508" s="55">
        <f>IF(OR($A508="",$B508=""),"",MAX(0,MIN(100,IFERROR($Q508/'Settings'!$B$10*100,0))))</f>
        <v/>
      </c>
      <c r="V508" s="55">
        <f>IF(OR($A508="",$B508=""),"",MAX(0,MIN(100,IFERROR($P508/'Settings'!$B$11*100,0))))</f>
        <v/>
      </c>
      <c r="W508" s="55">
        <f>IF(OR($A508="",$B508=""),"",MAX(0,MIN(100,IFERROR($R508/'Settings'!$B$12*100,0))))</f>
        <v/>
      </c>
      <c r="X508" s="55">
        <f>IF(OR($A508="",$B508=""),"",MAX(0,MIN(100,100-($N508*'Settings'!$B$15))))</f>
        <v/>
      </c>
      <c r="Y508" s="55">
        <f>IF(OR($A508="",$B508=""),"",($T508*'Settings'!$B$4)+($U508*'Settings'!$B$5)+($V508*'Settings'!$B$6)+($W508*'Settings'!$B$7)+($X508*'Settings'!$B$8))</f>
        <v/>
      </c>
      <c r="Z508" s="19">
        <f>IF($Y508="","",IF($Y508&gt;='Settings'!$B$17,"Excellent",IF($Y508&gt;='Settings'!$B$18,"Good",IF($Y508&gt;='Settings'!$B$19,"Needs Improvement","Poor"))))</f>
        <v/>
      </c>
      <c r="AA508" s="57">
        <f>IF($Z508="","",IF($Z508="Excellent",'Settings'!$B$21,IF($Z508="Good",'Settings'!$B$22,0)))</f>
        <v/>
      </c>
      <c r="AB508" s="34">
        <f>IF(COUNTA($A508:$B508,$D508:$O508,$AC508:$AD508)=0,"",IF(OR($A508="",$B508=""),"Missing period/driver",IF($C508="Driver ID not found","Invalid driver ID",IF(COUNTIFS($A$5:$A$1000,$A508,$B$5:$B$1000,$B508)&gt;1,"Duplicate driver/period",IF(OR($E508&lt;=0,$F508&lt;=0,$G508&lt;=0,$I508&lt;=0),"Check required activity",IF($H508&gt;$G508,"On-time stops exceed total",IF($J508&gt;$I508,"Completed inspections exceed required",IF(OR($H508&lt;0,$J508&lt;0,$K508&lt;0,$L508&lt;0,$M508&lt;0,$N508&lt;0),"Negative count",IF($AC508="","Select review status",IF(AND($AC508="Coaching Scheduled",$AD508=""),"Add follow-up date","OK"))))))))))</f>
        <v/>
      </c>
      <c r="AC508" s="30" t="n"/>
      <c r="AD508" s="58" t="n"/>
    </row>
    <row r="509">
      <c r="A509" s="53" t="n"/>
      <c r="B509" s="26" t="n"/>
      <c r="C509" s="27">
        <f>IF(OR($A509="",$B509=""),"",IFERROR(VLOOKUP($B509,'Settings'!$D$4:$E$103,2,FALSE),"Driver ID not found"))</f>
        <v/>
      </c>
      <c r="D509" s="26" t="n"/>
      <c r="E509" s="28" t="n"/>
      <c r="F509" s="54" t="n"/>
      <c r="G509" s="28" t="n"/>
      <c r="H509" s="28" t="n"/>
      <c r="I509" s="28" t="n"/>
      <c r="J509" s="28" t="n"/>
      <c r="K509" s="28" t="n"/>
      <c r="L509" s="28" t="n"/>
      <c r="M509" s="28" t="n"/>
      <c r="N509" s="28" t="n"/>
      <c r="O509" s="30" t="n"/>
      <c r="P509" s="55">
        <f>IF(OR($A509="",$B509=""),"",IFERROR($E509/$F509,0))</f>
        <v/>
      </c>
      <c r="Q509" s="56">
        <f>IF(OR($A509="",$B509=""),"",IFERROR($H509/$G509,0))</f>
        <v/>
      </c>
      <c r="R509" s="56">
        <f>IF(OR($A509="",$B509=""),"",IFERROR($J509/$I509,0))</f>
        <v/>
      </c>
      <c r="S509" s="55">
        <f>IF(OR($A509="",$B509=""),"",IFERROR(($K509+$L509)/$E509*1000,0))</f>
        <v/>
      </c>
      <c r="T509" s="55">
        <f>IF(OR($A509="",$B509=""),"",MAX(0,MIN(100,100-($S509*'Settings'!$B$13)-($M509*'Settings'!$B$14))))</f>
        <v/>
      </c>
      <c r="U509" s="55">
        <f>IF(OR($A509="",$B509=""),"",MAX(0,MIN(100,IFERROR($Q509/'Settings'!$B$10*100,0))))</f>
        <v/>
      </c>
      <c r="V509" s="55">
        <f>IF(OR($A509="",$B509=""),"",MAX(0,MIN(100,IFERROR($P509/'Settings'!$B$11*100,0))))</f>
        <v/>
      </c>
      <c r="W509" s="55">
        <f>IF(OR($A509="",$B509=""),"",MAX(0,MIN(100,IFERROR($R509/'Settings'!$B$12*100,0))))</f>
        <v/>
      </c>
      <c r="X509" s="55">
        <f>IF(OR($A509="",$B509=""),"",MAX(0,MIN(100,100-($N509*'Settings'!$B$15))))</f>
        <v/>
      </c>
      <c r="Y509" s="55">
        <f>IF(OR($A509="",$B509=""),"",($T509*'Settings'!$B$4)+($U509*'Settings'!$B$5)+($V509*'Settings'!$B$6)+($W509*'Settings'!$B$7)+($X509*'Settings'!$B$8))</f>
        <v/>
      </c>
      <c r="Z509" s="19">
        <f>IF($Y509="","",IF($Y509&gt;='Settings'!$B$17,"Excellent",IF($Y509&gt;='Settings'!$B$18,"Good",IF($Y509&gt;='Settings'!$B$19,"Needs Improvement","Poor"))))</f>
        <v/>
      </c>
      <c r="AA509" s="57">
        <f>IF($Z509="","",IF($Z509="Excellent",'Settings'!$B$21,IF($Z509="Good",'Settings'!$B$22,0)))</f>
        <v/>
      </c>
      <c r="AB509" s="34">
        <f>IF(COUNTA($A509:$B509,$D509:$O509,$AC509:$AD509)=0,"",IF(OR($A509="",$B509=""),"Missing period/driver",IF($C509="Driver ID not found","Invalid driver ID",IF(COUNTIFS($A$5:$A$1000,$A509,$B$5:$B$1000,$B509)&gt;1,"Duplicate driver/period",IF(OR($E509&lt;=0,$F509&lt;=0,$G509&lt;=0,$I509&lt;=0),"Check required activity",IF($H509&gt;$G509,"On-time stops exceed total",IF($J509&gt;$I509,"Completed inspections exceed required",IF(OR($H509&lt;0,$J509&lt;0,$K509&lt;0,$L509&lt;0,$M509&lt;0,$N509&lt;0),"Negative count",IF($AC509="","Select review status",IF(AND($AC509="Coaching Scheduled",$AD509=""),"Add follow-up date","OK"))))))))))</f>
        <v/>
      </c>
      <c r="AC509" s="30" t="n"/>
      <c r="AD509" s="58" t="n"/>
    </row>
    <row r="510">
      <c r="A510" s="53" t="n"/>
      <c r="B510" s="26" t="n"/>
      <c r="C510" s="27">
        <f>IF(OR($A510="",$B510=""),"",IFERROR(VLOOKUP($B510,'Settings'!$D$4:$E$103,2,FALSE),"Driver ID not found"))</f>
        <v/>
      </c>
      <c r="D510" s="26" t="n"/>
      <c r="E510" s="28" t="n"/>
      <c r="F510" s="54" t="n"/>
      <c r="G510" s="28" t="n"/>
      <c r="H510" s="28" t="n"/>
      <c r="I510" s="28" t="n"/>
      <c r="J510" s="28" t="n"/>
      <c r="K510" s="28" t="n"/>
      <c r="L510" s="28" t="n"/>
      <c r="M510" s="28" t="n"/>
      <c r="N510" s="28" t="n"/>
      <c r="O510" s="30" t="n"/>
      <c r="P510" s="55">
        <f>IF(OR($A510="",$B510=""),"",IFERROR($E510/$F510,0))</f>
        <v/>
      </c>
      <c r="Q510" s="56">
        <f>IF(OR($A510="",$B510=""),"",IFERROR($H510/$G510,0))</f>
        <v/>
      </c>
      <c r="R510" s="56">
        <f>IF(OR($A510="",$B510=""),"",IFERROR($J510/$I510,0))</f>
        <v/>
      </c>
      <c r="S510" s="55">
        <f>IF(OR($A510="",$B510=""),"",IFERROR(($K510+$L510)/$E510*1000,0))</f>
        <v/>
      </c>
      <c r="T510" s="55">
        <f>IF(OR($A510="",$B510=""),"",MAX(0,MIN(100,100-($S510*'Settings'!$B$13)-($M510*'Settings'!$B$14))))</f>
        <v/>
      </c>
      <c r="U510" s="55">
        <f>IF(OR($A510="",$B510=""),"",MAX(0,MIN(100,IFERROR($Q510/'Settings'!$B$10*100,0))))</f>
        <v/>
      </c>
      <c r="V510" s="55">
        <f>IF(OR($A510="",$B510=""),"",MAX(0,MIN(100,IFERROR($P510/'Settings'!$B$11*100,0))))</f>
        <v/>
      </c>
      <c r="W510" s="55">
        <f>IF(OR($A510="",$B510=""),"",MAX(0,MIN(100,IFERROR($R510/'Settings'!$B$12*100,0))))</f>
        <v/>
      </c>
      <c r="X510" s="55">
        <f>IF(OR($A510="",$B510=""),"",MAX(0,MIN(100,100-($N510*'Settings'!$B$15))))</f>
        <v/>
      </c>
      <c r="Y510" s="55">
        <f>IF(OR($A510="",$B510=""),"",($T510*'Settings'!$B$4)+($U510*'Settings'!$B$5)+($V510*'Settings'!$B$6)+($W510*'Settings'!$B$7)+($X510*'Settings'!$B$8))</f>
        <v/>
      </c>
      <c r="Z510" s="19">
        <f>IF($Y510="","",IF($Y510&gt;='Settings'!$B$17,"Excellent",IF($Y510&gt;='Settings'!$B$18,"Good",IF($Y510&gt;='Settings'!$B$19,"Needs Improvement","Poor"))))</f>
        <v/>
      </c>
      <c r="AA510" s="57">
        <f>IF($Z510="","",IF($Z510="Excellent",'Settings'!$B$21,IF($Z510="Good",'Settings'!$B$22,0)))</f>
        <v/>
      </c>
      <c r="AB510" s="34">
        <f>IF(COUNTA($A510:$B510,$D510:$O510,$AC510:$AD510)=0,"",IF(OR($A510="",$B510=""),"Missing period/driver",IF($C510="Driver ID not found","Invalid driver ID",IF(COUNTIFS($A$5:$A$1000,$A510,$B$5:$B$1000,$B510)&gt;1,"Duplicate driver/period",IF(OR($E510&lt;=0,$F510&lt;=0,$G510&lt;=0,$I510&lt;=0),"Check required activity",IF($H510&gt;$G510,"On-time stops exceed total",IF($J510&gt;$I510,"Completed inspections exceed required",IF(OR($H510&lt;0,$J510&lt;0,$K510&lt;0,$L510&lt;0,$M510&lt;0,$N510&lt;0),"Negative count",IF($AC510="","Select review status",IF(AND($AC510="Coaching Scheduled",$AD510=""),"Add follow-up date","OK"))))))))))</f>
        <v/>
      </c>
      <c r="AC510" s="30" t="n"/>
      <c r="AD510" s="58" t="n"/>
    </row>
    <row r="511">
      <c r="A511" s="53" t="n"/>
      <c r="B511" s="26" t="n"/>
      <c r="C511" s="27">
        <f>IF(OR($A511="",$B511=""),"",IFERROR(VLOOKUP($B511,'Settings'!$D$4:$E$103,2,FALSE),"Driver ID not found"))</f>
        <v/>
      </c>
      <c r="D511" s="26" t="n"/>
      <c r="E511" s="28" t="n"/>
      <c r="F511" s="54" t="n"/>
      <c r="G511" s="28" t="n"/>
      <c r="H511" s="28" t="n"/>
      <c r="I511" s="28" t="n"/>
      <c r="J511" s="28" t="n"/>
      <c r="K511" s="28" t="n"/>
      <c r="L511" s="28" t="n"/>
      <c r="M511" s="28" t="n"/>
      <c r="N511" s="28" t="n"/>
      <c r="O511" s="30" t="n"/>
      <c r="P511" s="55">
        <f>IF(OR($A511="",$B511=""),"",IFERROR($E511/$F511,0))</f>
        <v/>
      </c>
      <c r="Q511" s="56">
        <f>IF(OR($A511="",$B511=""),"",IFERROR($H511/$G511,0))</f>
        <v/>
      </c>
      <c r="R511" s="56">
        <f>IF(OR($A511="",$B511=""),"",IFERROR($J511/$I511,0))</f>
        <v/>
      </c>
      <c r="S511" s="55">
        <f>IF(OR($A511="",$B511=""),"",IFERROR(($K511+$L511)/$E511*1000,0))</f>
        <v/>
      </c>
      <c r="T511" s="55">
        <f>IF(OR($A511="",$B511=""),"",MAX(0,MIN(100,100-($S511*'Settings'!$B$13)-($M511*'Settings'!$B$14))))</f>
        <v/>
      </c>
      <c r="U511" s="55">
        <f>IF(OR($A511="",$B511=""),"",MAX(0,MIN(100,IFERROR($Q511/'Settings'!$B$10*100,0))))</f>
        <v/>
      </c>
      <c r="V511" s="55">
        <f>IF(OR($A511="",$B511=""),"",MAX(0,MIN(100,IFERROR($P511/'Settings'!$B$11*100,0))))</f>
        <v/>
      </c>
      <c r="W511" s="55">
        <f>IF(OR($A511="",$B511=""),"",MAX(0,MIN(100,IFERROR($R511/'Settings'!$B$12*100,0))))</f>
        <v/>
      </c>
      <c r="X511" s="55">
        <f>IF(OR($A511="",$B511=""),"",MAX(0,MIN(100,100-($N511*'Settings'!$B$15))))</f>
        <v/>
      </c>
      <c r="Y511" s="55">
        <f>IF(OR($A511="",$B511=""),"",($T511*'Settings'!$B$4)+($U511*'Settings'!$B$5)+($V511*'Settings'!$B$6)+($W511*'Settings'!$B$7)+($X511*'Settings'!$B$8))</f>
        <v/>
      </c>
      <c r="Z511" s="19">
        <f>IF($Y511="","",IF($Y511&gt;='Settings'!$B$17,"Excellent",IF($Y511&gt;='Settings'!$B$18,"Good",IF($Y511&gt;='Settings'!$B$19,"Needs Improvement","Poor"))))</f>
        <v/>
      </c>
      <c r="AA511" s="57">
        <f>IF($Z511="","",IF($Z511="Excellent",'Settings'!$B$21,IF($Z511="Good",'Settings'!$B$22,0)))</f>
        <v/>
      </c>
      <c r="AB511" s="34">
        <f>IF(COUNTA($A511:$B511,$D511:$O511,$AC511:$AD511)=0,"",IF(OR($A511="",$B511=""),"Missing period/driver",IF($C511="Driver ID not found","Invalid driver ID",IF(COUNTIFS($A$5:$A$1000,$A511,$B$5:$B$1000,$B511)&gt;1,"Duplicate driver/period",IF(OR($E511&lt;=0,$F511&lt;=0,$G511&lt;=0,$I511&lt;=0),"Check required activity",IF($H511&gt;$G511,"On-time stops exceed total",IF($J511&gt;$I511,"Completed inspections exceed required",IF(OR($H511&lt;0,$J511&lt;0,$K511&lt;0,$L511&lt;0,$M511&lt;0,$N511&lt;0),"Negative count",IF($AC511="","Select review status",IF(AND($AC511="Coaching Scheduled",$AD511=""),"Add follow-up date","OK"))))))))))</f>
        <v/>
      </c>
      <c r="AC511" s="30" t="n"/>
      <c r="AD511" s="58" t="n"/>
    </row>
    <row r="512">
      <c r="A512" s="53" t="n"/>
      <c r="B512" s="26" t="n"/>
      <c r="C512" s="27">
        <f>IF(OR($A512="",$B512=""),"",IFERROR(VLOOKUP($B512,'Settings'!$D$4:$E$103,2,FALSE),"Driver ID not found"))</f>
        <v/>
      </c>
      <c r="D512" s="26" t="n"/>
      <c r="E512" s="28" t="n"/>
      <c r="F512" s="54" t="n"/>
      <c r="G512" s="28" t="n"/>
      <c r="H512" s="28" t="n"/>
      <c r="I512" s="28" t="n"/>
      <c r="J512" s="28" t="n"/>
      <c r="K512" s="28" t="n"/>
      <c r="L512" s="28" t="n"/>
      <c r="M512" s="28" t="n"/>
      <c r="N512" s="28" t="n"/>
      <c r="O512" s="30" t="n"/>
      <c r="P512" s="55">
        <f>IF(OR($A512="",$B512=""),"",IFERROR($E512/$F512,0))</f>
        <v/>
      </c>
      <c r="Q512" s="56">
        <f>IF(OR($A512="",$B512=""),"",IFERROR($H512/$G512,0))</f>
        <v/>
      </c>
      <c r="R512" s="56">
        <f>IF(OR($A512="",$B512=""),"",IFERROR($J512/$I512,0))</f>
        <v/>
      </c>
      <c r="S512" s="55">
        <f>IF(OR($A512="",$B512=""),"",IFERROR(($K512+$L512)/$E512*1000,0))</f>
        <v/>
      </c>
      <c r="T512" s="55">
        <f>IF(OR($A512="",$B512=""),"",MAX(0,MIN(100,100-($S512*'Settings'!$B$13)-($M512*'Settings'!$B$14))))</f>
        <v/>
      </c>
      <c r="U512" s="55">
        <f>IF(OR($A512="",$B512=""),"",MAX(0,MIN(100,IFERROR($Q512/'Settings'!$B$10*100,0))))</f>
        <v/>
      </c>
      <c r="V512" s="55">
        <f>IF(OR($A512="",$B512=""),"",MAX(0,MIN(100,IFERROR($P512/'Settings'!$B$11*100,0))))</f>
        <v/>
      </c>
      <c r="W512" s="55">
        <f>IF(OR($A512="",$B512=""),"",MAX(0,MIN(100,IFERROR($R512/'Settings'!$B$12*100,0))))</f>
        <v/>
      </c>
      <c r="X512" s="55">
        <f>IF(OR($A512="",$B512=""),"",MAX(0,MIN(100,100-($N512*'Settings'!$B$15))))</f>
        <v/>
      </c>
      <c r="Y512" s="55">
        <f>IF(OR($A512="",$B512=""),"",($T512*'Settings'!$B$4)+($U512*'Settings'!$B$5)+($V512*'Settings'!$B$6)+($W512*'Settings'!$B$7)+($X512*'Settings'!$B$8))</f>
        <v/>
      </c>
      <c r="Z512" s="19">
        <f>IF($Y512="","",IF($Y512&gt;='Settings'!$B$17,"Excellent",IF($Y512&gt;='Settings'!$B$18,"Good",IF($Y512&gt;='Settings'!$B$19,"Needs Improvement","Poor"))))</f>
        <v/>
      </c>
      <c r="AA512" s="57">
        <f>IF($Z512="","",IF($Z512="Excellent",'Settings'!$B$21,IF($Z512="Good",'Settings'!$B$22,0)))</f>
        <v/>
      </c>
      <c r="AB512" s="34">
        <f>IF(COUNTA($A512:$B512,$D512:$O512,$AC512:$AD512)=0,"",IF(OR($A512="",$B512=""),"Missing period/driver",IF($C512="Driver ID not found","Invalid driver ID",IF(COUNTIFS($A$5:$A$1000,$A512,$B$5:$B$1000,$B512)&gt;1,"Duplicate driver/period",IF(OR($E512&lt;=0,$F512&lt;=0,$G512&lt;=0,$I512&lt;=0),"Check required activity",IF($H512&gt;$G512,"On-time stops exceed total",IF($J512&gt;$I512,"Completed inspections exceed required",IF(OR($H512&lt;0,$J512&lt;0,$K512&lt;0,$L512&lt;0,$M512&lt;0,$N512&lt;0),"Negative count",IF($AC512="","Select review status",IF(AND($AC512="Coaching Scheduled",$AD512=""),"Add follow-up date","OK"))))))))))</f>
        <v/>
      </c>
      <c r="AC512" s="30" t="n"/>
      <c r="AD512" s="58" t="n"/>
    </row>
    <row r="513">
      <c r="A513" s="53" t="n"/>
      <c r="B513" s="26" t="n"/>
      <c r="C513" s="27">
        <f>IF(OR($A513="",$B513=""),"",IFERROR(VLOOKUP($B513,'Settings'!$D$4:$E$103,2,FALSE),"Driver ID not found"))</f>
        <v/>
      </c>
      <c r="D513" s="26" t="n"/>
      <c r="E513" s="28" t="n"/>
      <c r="F513" s="54" t="n"/>
      <c r="G513" s="28" t="n"/>
      <c r="H513" s="28" t="n"/>
      <c r="I513" s="28" t="n"/>
      <c r="J513" s="28" t="n"/>
      <c r="K513" s="28" t="n"/>
      <c r="L513" s="28" t="n"/>
      <c r="M513" s="28" t="n"/>
      <c r="N513" s="28" t="n"/>
      <c r="O513" s="30" t="n"/>
      <c r="P513" s="55">
        <f>IF(OR($A513="",$B513=""),"",IFERROR($E513/$F513,0))</f>
        <v/>
      </c>
      <c r="Q513" s="56">
        <f>IF(OR($A513="",$B513=""),"",IFERROR($H513/$G513,0))</f>
        <v/>
      </c>
      <c r="R513" s="56">
        <f>IF(OR($A513="",$B513=""),"",IFERROR($J513/$I513,0))</f>
        <v/>
      </c>
      <c r="S513" s="55">
        <f>IF(OR($A513="",$B513=""),"",IFERROR(($K513+$L513)/$E513*1000,0))</f>
        <v/>
      </c>
      <c r="T513" s="55">
        <f>IF(OR($A513="",$B513=""),"",MAX(0,MIN(100,100-($S513*'Settings'!$B$13)-($M513*'Settings'!$B$14))))</f>
        <v/>
      </c>
      <c r="U513" s="55">
        <f>IF(OR($A513="",$B513=""),"",MAX(0,MIN(100,IFERROR($Q513/'Settings'!$B$10*100,0))))</f>
        <v/>
      </c>
      <c r="V513" s="55">
        <f>IF(OR($A513="",$B513=""),"",MAX(0,MIN(100,IFERROR($P513/'Settings'!$B$11*100,0))))</f>
        <v/>
      </c>
      <c r="W513" s="55">
        <f>IF(OR($A513="",$B513=""),"",MAX(0,MIN(100,IFERROR($R513/'Settings'!$B$12*100,0))))</f>
        <v/>
      </c>
      <c r="X513" s="55">
        <f>IF(OR($A513="",$B513=""),"",MAX(0,MIN(100,100-($N513*'Settings'!$B$15))))</f>
        <v/>
      </c>
      <c r="Y513" s="55">
        <f>IF(OR($A513="",$B513=""),"",($T513*'Settings'!$B$4)+($U513*'Settings'!$B$5)+($V513*'Settings'!$B$6)+($W513*'Settings'!$B$7)+($X513*'Settings'!$B$8))</f>
        <v/>
      </c>
      <c r="Z513" s="19">
        <f>IF($Y513="","",IF($Y513&gt;='Settings'!$B$17,"Excellent",IF($Y513&gt;='Settings'!$B$18,"Good",IF($Y513&gt;='Settings'!$B$19,"Needs Improvement","Poor"))))</f>
        <v/>
      </c>
      <c r="AA513" s="57">
        <f>IF($Z513="","",IF($Z513="Excellent",'Settings'!$B$21,IF($Z513="Good",'Settings'!$B$22,0)))</f>
        <v/>
      </c>
      <c r="AB513" s="34">
        <f>IF(COUNTA($A513:$B513,$D513:$O513,$AC513:$AD513)=0,"",IF(OR($A513="",$B513=""),"Missing period/driver",IF($C513="Driver ID not found","Invalid driver ID",IF(COUNTIFS($A$5:$A$1000,$A513,$B$5:$B$1000,$B513)&gt;1,"Duplicate driver/period",IF(OR($E513&lt;=0,$F513&lt;=0,$G513&lt;=0,$I513&lt;=0),"Check required activity",IF($H513&gt;$G513,"On-time stops exceed total",IF($J513&gt;$I513,"Completed inspections exceed required",IF(OR($H513&lt;0,$J513&lt;0,$K513&lt;0,$L513&lt;0,$M513&lt;0,$N513&lt;0),"Negative count",IF($AC513="","Select review status",IF(AND($AC513="Coaching Scheduled",$AD513=""),"Add follow-up date","OK"))))))))))</f>
        <v/>
      </c>
      <c r="AC513" s="30" t="n"/>
      <c r="AD513" s="58" t="n"/>
    </row>
    <row r="514">
      <c r="A514" s="53" t="n"/>
      <c r="B514" s="26" t="n"/>
      <c r="C514" s="27">
        <f>IF(OR($A514="",$B514=""),"",IFERROR(VLOOKUP($B514,'Settings'!$D$4:$E$103,2,FALSE),"Driver ID not found"))</f>
        <v/>
      </c>
      <c r="D514" s="26" t="n"/>
      <c r="E514" s="28" t="n"/>
      <c r="F514" s="54" t="n"/>
      <c r="G514" s="28" t="n"/>
      <c r="H514" s="28" t="n"/>
      <c r="I514" s="28" t="n"/>
      <c r="J514" s="28" t="n"/>
      <c r="K514" s="28" t="n"/>
      <c r="L514" s="28" t="n"/>
      <c r="M514" s="28" t="n"/>
      <c r="N514" s="28" t="n"/>
      <c r="O514" s="30" t="n"/>
      <c r="P514" s="55">
        <f>IF(OR($A514="",$B514=""),"",IFERROR($E514/$F514,0))</f>
        <v/>
      </c>
      <c r="Q514" s="56">
        <f>IF(OR($A514="",$B514=""),"",IFERROR($H514/$G514,0))</f>
        <v/>
      </c>
      <c r="R514" s="56">
        <f>IF(OR($A514="",$B514=""),"",IFERROR($J514/$I514,0))</f>
        <v/>
      </c>
      <c r="S514" s="55">
        <f>IF(OR($A514="",$B514=""),"",IFERROR(($K514+$L514)/$E514*1000,0))</f>
        <v/>
      </c>
      <c r="T514" s="55">
        <f>IF(OR($A514="",$B514=""),"",MAX(0,MIN(100,100-($S514*'Settings'!$B$13)-($M514*'Settings'!$B$14))))</f>
        <v/>
      </c>
      <c r="U514" s="55">
        <f>IF(OR($A514="",$B514=""),"",MAX(0,MIN(100,IFERROR($Q514/'Settings'!$B$10*100,0))))</f>
        <v/>
      </c>
      <c r="V514" s="55">
        <f>IF(OR($A514="",$B514=""),"",MAX(0,MIN(100,IFERROR($P514/'Settings'!$B$11*100,0))))</f>
        <v/>
      </c>
      <c r="W514" s="55">
        <f>IF(OR($A514="",$B514=""),"",MAX(0,MIN(100,IFERROR($R514/'Settings'!$B$12*100,0))))</f>
        <v/>
      </c>
      <c r="X514" s="55">
        <f>IF(OR($A514="",$B514=""),"",MAX(0,MIN(100,100-($N514*'Settings'!$B$15))))</f>
        <v/>
      </c>
      <c r="Y514" s="55">
        <f>IF(OR($A514="",$B514=""),"",($T514*'Settings'!$B$4)+($U514*'Settings'!$B$5)+($V514*'Settings'!$B$6)+($W514*'Settings'!$B$7)+($X514*'Settings'!$B$8))</f>
        <v/>
      </c>
      <c r="Z514" s="19">
        <f>IF($Y514="","",IF($Y514&gt;='Settings'!$B$17,"Excellent",IF($Y514&gt;='Settings'!$B$18,"Good",IF($Y514&gt;='Settings'!$B$19,"Needs Improvement","Poor"))))</f>
        <v/>
      </c>
      <c r="AA514" s="57">
        <f>IF($Z514="","",IF($Z514="Excellent",'Settings'!$B$21,IF($Z514="Good",'Settings'!$B$22,0)))</f>
        <v/>
      </c>
      <c r="AB514" s="34">
        <f>IF(COUNTA($A514:$B514,$D514:$O514,$AC514:$AD514)=0,"",IF(OR($A514="",$B514=""),"Missing period/driver",IF($C514="Driver ID not found","Invalid driver ID",IF(COUNTIFS($A$5:$A$1000,$A514,$B$5:$B$1000,$B514)&gt;1,"Duplicate driver/period",IF(OR($E514&lt;=0,$F514&lt;=0,$G514&lt;=0,$I514&lt;=0),"Check required activity",IF($H514&gt;$G514,"On-time stops exceed total",IF($J514&gt;$I514,"Completed inspections exceed required",IF(OR($H514&lt;0,$J514&lt;0,$K514&lt;0,$L514&lt;0,$M514&lt;0,$N514&lt;0),"Negative count",IF($AC514="","Select review status",IF(AND($AC514="Coaching Scheduled",$AD514=""),"Add follow-up date","OK"))))))))))</f>
        <v/>
      </c>
      <c r="AC514" s="30" t="n"/>
      <c r="AD514" s="58" t="n"/>
    </row>
    <row r="515">
      <c r="A515" s="53" t="n"/>
      <c r="B515" s="26" t="n"/>
      <c r="C515" s="27">
        <f>IF(OR($A515="",$B515=""),"",IFERROR(VLOOKUP($B515,'Settings'!$D$4:$E$103,2,FALSE),"Driver ID not found"))</f>
        <v/>
      </c>
      <c r="D515" s="26" t="n"/>
      <c r="E515" s="28" t="n"/>
      <c r="F515" s="54" t="n"/>
      <c r="G515" s="28" t="n"/>
      <c r="H515" s="28" t="n"/>
      <c r="I515" s="28" t="n"/>
      <c r="J515" s="28" t="n"/>
      <c r="K515" s="28" t="n"/>
      <c r="L515" s="28" t="n"/>
      <c r="M515" s="28" t="n"/>
      <c r="N515" s="28" t="n"/>
      <c r="O515" s="30" t="n"/>
      <c r="P515" s="55">
        <f>IF(OR($A515="",$B515=""),"",IFERROR($E515/$F515,0))</f>
        <v/>
      </c>
      <c r="Q515" s="56">
        <f>IF(OR($A515="",$B515=""),"",IFERROR($H515/$G515,0))</f>
        <v/>
      </c>
      <c r="R515" s="56">
        <f>IF(OR($A515="",$B515=""),"",IFERROR($J515/$I515,0))</f>
        <v/>
      </c>
      <c r="S515" s="55">
        <f>IF(OR($A515="",$B515=""),"",IFERROR(($K515+$L515)/$E515*1000,0))</f>
        <v/>
      </c>
      <c r="T515" s="55">
        <f>IF(OR($A515="",$B515=""),"",MAX(0,MIN(100,100-($S515*'Settings'!$B$13)-($M515*'Settings'!$B$14))))</f>
        <v/>
      </c>
      <c r="U515" s="55">
        <f>IF(OR($A515="",$B515=""),"",MAX(0,MIN(100,IFERROR($Q515/'Settings'!$B$10*100,0))))</f>
        <v/>
      </c>
      <c r="V515" s="55">
        <f>IF(OR($A515="",$B515=""),"",MAX(0,MIN(100,IFERROR($P515/'Settings'!$B$11*100,0))))</f>
        <v/>
      </c>
      <c r="W515" s="55">
        <f>IF(OR($A515="",$B515=""),"",MAX(0,MIN(100,IFERROR($R515/'Settings'!$B$12*100,0))))</f>
        <v/>
      </c>
      <c r="X515" s="55">
        <f>IF(OR($A515="",$B515=""),"",MAX(0,MIN(100,100-($N515*'Settings'!$B$15))))</f>
        <v/>
      </c>
      <c r="Y515" s="55">
        <f>IF(OR($A515="",$B515=""),"",($T515*'Settings'!$B$4)+($U515*'Settings'!$B$5)+($V515*'Settings'!$B$6)+($W515*'Settings'!$B$7)+($X515*'Settings'!$B$8))</f>
        <v/>
      </c>
      <c r="Z515" s="19">
        <f>IF($Y515="","",IF($Y515&gt;='Settings'!$B$17,"Excellent",IF($Y515&gt;='Settings'!$B$18,"Good",IF($Y515&gt;='Settings'!$B$19,"Needs Improvement","Poor"))))</f>
        <v/>
      </c>
      <c r="AA515" s="57">
        <f>IF($Z515="","",IF($Z515="Excellent",'Settings'!$B$21,IF($Z515="Good",'Settings'!$B$22,0)))</f>
        <v/>
      </c>
      <c r="AB515" s="34">
        <f>IF(COUNTA($A515:$B515,$D515:$O515,$AC515:$AD515)=0,"",IF(OR($A515="",$B515=""),"Missing period/driver",IF($C515="Driver ID not found","Invalid driver ID",IF(COUNTIFS($A$5:$A$1000,$A515,$B$5:$B$1000,$B515)&gt;1,"Duplicate driver/period",IF(OR($E515&lt;=0,$F515&lt;=0,$G515&lt;=0,$I515&lt;=0),"Check required activity",IF($H515&gt;$G515,"On-time stops exceed total",IF($J515&gt;$I515,"Completed inspections exceed required",IF(OR($H515&lt;0,$J515&lt;0,$K515&lt;0,$L515&lt;0,$M515&lt;0,$N515&lt;0),"Negative count",IF($AC515="","Select review status",IF(AND($AC515="Coaching Scheduled",$AD515=""),"Add follow-up date","OK"))))))))))</f>
        <v/>
      </c>
      <c r="AC515" s="30" t="n"/>
      <c r="AD515" s="58" t="n"/>
    </row>
    <row r="516">
      <c r="A516" s="53" t="n"/>
      <c r="B516" s="26" t="n"/>
      <c r="C516" s="27">
        <f>IF(OR($A516="",$B516=""),"",IFERROR(VLOOKUP($B516,'Settings'!$D$4:$E$103,2,FALSE),"Driver ID not found"))</f>
        <v/>
      </c>
      <c r="D516" s="26" t="n"/>
      <c r="E516" s="28" t="n"/>
      <c r="F516" s="54" t="n"/>
      <c r="G516" s="28" t="n"/>
      <c r="H516" s="28" t="n"/>
      <c r="I516" s="28" t="n"/>
      <c r="J516" s="28" t="n"/>
      <c r="K516" s="28" t="n"/>
      <c r="L516" s="28" t="n"/>
      <c r="M516" s="28" t="n"/>
      <c r="N516" s="28" t="n"/>
      <c r="O516" s="30" t="n"/>
      <c r="P516" s="55">
        <f>IF(OR($A516="",$B516=""),"",IFERROR($E516/$F516,0))</f>
        <v/>
      </c>
      <c r="Q516" s="56">
        <f>IF(OR($A516="",$B516=""),"",IFERROR($H516/$G516,0))</f>
        <v/>
      </c>
      <c r="R516" s="56">
        <f>IF(OR($A516="",$B516=""),"",IFERROR($J516/$I516,0))</f>
        <v/>
      </c>
      <c r="S516" s="55">
        <f>IF(OR($A516="",$B516=""),"",IFERROR(($K516+$L516)/$E516*1000,0))</f>
        <v/>
      </c>
      <c r="T516" s="55">
        <f>IF(OR($A516="",$B516=""),"",MAX(0,MIN(100,100-($S516*'Settings'!$B$13)-($M516*'Settings'!$B$14))))</f>
        <v/>
      </c>
      <c r="U516" s="55">
        <f>IF(OR($A516="",$B516=""),"",MAX(0,MIN(100,IFERROR($Q516/'Settings'!$B$10*100,0))))</f>
        <v/>
      </c>
      <c r="V516" s="55">
        <f>IF(OR($A516="",$B516=""),"",MAX(0,MIN(100,IFERROR($P516/'Settings'!$B$11*100,0))))</f>
        <v/>
      </c>
      <c r="W516" s="55">
        <f>IF(OR($A516="",$B516=""),"",MAX(0,MIN(100,IFERROR($R516/'Settings'!$B$12*100,0))))</f>
        <v/>
      </c>
      <c r="X516" s="55">
        <f>IF(OR($A516="",$B516=""),"",MAX(0,MIN(100,100-($N516*'Settings'!$B$15))))</f>
        <v/>
      </c>
      <c r="Y516" s="55">
        <f>IF(OR($A516="",$B516=""),"",($T516*'Settings'!$B$4)+($U516*'Settings'!$B$5)+($V516*'Settings'!$B$6)+($W516*'Settings'!$B$7)+($X516*'Settings'!$B$8))</f>
        <v/>
      </c>
      <c r="Z516" s="19">
        <f>IF($Y516="","",IF($Y516&gt;='Settings'!$B$17,"Excellent",IF($Y516&gt;='Settings'!$B$18,"Good",IF($Y516&gt;='Settings'!$B$19,"Needs Improvement","Poor"))))</f>
        <v/>
      </c>
      <c r="AA516" s="57">
        <f>IF($Z516="","",IF($Z516="Excellent",'Settings'!$B$21,IF($Z516="Good",'Settings'!$B$22,0)))</f>
        <v/>
      </c>
      <c r="AB516" s="34">
        <f>IF(COUNTA($A516:$B516,$D516:$O516,$AC516:$AD516)=0,"",IF(OR($A516="",$B516=""),"Missing period/driver",IF($C516="Driver ID not found","Invalid driver ID",IF(COUNTIFS($A$5:$A$1000,$A516,$B$5:$B$1000,$B516)&gt;1,"Duplicate driver/period",IF(OR($E516&lt;=0,$F516&lt;=0,$G516&lt;=0,$I516&lt;=0),"Check required activity",IF($H516&gt;$G516,"On-time stops exceed total",IF($J516&gt;$I516,"Completed inspections exceed required",IF(OR($H516&lt;0,$J516&lt;0,$K516&lt;0,$L516&lt;0,$M516&lt;0,$N516&lt;0),"Negative count",IF($AC516="","Select review status",IF(AND($AC516="Coaching Scheduled",$AD516=""),"Add follow-up date","OK"))))))))))</f>
        <v/>
      </c>
      <c r="AC516" s="30" t="n"/>
      <c r="AD516" s="58" t="n"/>
    </row>
    <row r="517">
      <c r="A517" s="53" t="n"/>
      <c r="B517" s="26" t="n"/>
      <c r="C517" s="27">
        <f>IF(OR($A517="",$B517=""),"",IFERROR(VLOOKUP($B517,'Settings'!$D$4:$E$103,2,FALSE),"Driver ID not found"))</f>
        <v/>
      </c>
      <c r="D517" s="26" t="n"/>
      <c r="E517" s="28" t="n"/>
      <c r="F517" s="54" t="n"/>
      <c r="G517" s="28" t="n"/>
      <c r="H517" s="28" t="n"/>
      <c r="I517" s="28" t="n"/>
      <c r="J517" s="28" t="n"/>
      <c r="K517" s="28" t="n"/>
      <c r="L517" s="28" t="n"/>
      <c r="M517" s="28" t="n"/>
      <c r="N517" s="28" t="n"/>
      <c r="O517" s="30" t="n"/>
      <c r="P517" s="55">
        <f>IF(OR($A517="",$B517=""),"",IFERROR($E517/$F517,0))</f>
        <v/>
      </c>
      <c r="Q517" s="56">
        <f>IF(OR($A517="",$B517=""),"",IFERROR($H517/$G517,0))</f>
        <v/>
      </c>
      <c r="R517" s="56">
        <f>IF(OR($A517="",$B517=""),"",IFERROR($J517/$I517,0))</f>
        <v/>
      </c>
      <c r="S517" s="55">
        <f>IF(OR($A517="",$B517=""),"",IFERROR(($K517+$L517)/$E517*1000,0))</f>
        <v/>
      </c>
      <c r="T517" s="55">
        <f>IF(OR($A517="",$B517=""),"",MAX(0,MIN(100,100-($S517*'Settings'!$B$13)-($M517*'Settings'!$B$14))))</f>
        <v/>
      </c>
      <c r="U517" s="55">
        <f>IF(OR($A517="",$B517=""),"",MAX(0,MIN(100,IFERROR($Q517/'Settings'!$B$10*100,0))))</f>
        <v/>
      </c>
      <c r="V517" s="55">
        <f>IF(OR($A517="",$B517=""),"",MAX(0,MIN(100,IFERROR($P517/'Settings'!$B$11*100,0))))</f>
        <v/>
      </c>
      <c r="W517" s="55">
        <f>IF(OR($A517="",$B517=""),"",MAX(0,MIN(100,IFERROR($R517/'Settings'!$B$12*100,0))))</f>
        <v/>
      </c>
      <c r="X517" s="55">
        <f>IF(OR($A517="",$B517=""),"",MAX(0,MIN(100,100-($N517*'Settings'!$B$15))))</f>
        <v/>
      </c>
      <c r="Y517" s="55">
        <f>IF(OR($A517="",$B517=""),"",($T517*'Settings'!$B$4)+($U517*'Settings'!$B$5)+($V517*'Settings'!$B$6)+($W517*'Settings'!$B$7)+($X517*'Settings'!$B$8))</f>
        <v/>
      </c>
      <c r="Z517" s="19">
        <f>IF($Y517="","",IF($Y517&gt;='Settings'!$B$17,"Excellent",IF($Y517&gt;='Settings'!$B$18,"Good",IF($Y517&gt;='Settings'!$B$19,"Needs Improvement","Poor"))))</f>
        <v/>
      </c>
      <c r="AA517" s="57">
        <f>IF($Z517="","",IF($Z517="Excellent",'Settings'!$B$21,IF($Z517="Good",'Settings'!$B$22,0)))</f>
        <v/>
      </c>
      <c r="AB517" s="34">
        <f>IF(COUNTA($A517:$B517,$D517:$O517,$AC517:$AD517)=0,"",IF(OR($A517="",$B517=""),"Missing period/driver",IF($C517="Driver ID not found","Invalid driver ID",IF(COUNTIFS($A$5:$A$1000,$A517,$B$5:$B$1000,$B517)&gt;1,"Duplicate driver/period",IF(OR($E517&lt;=0,$F517&lt;=0,$G517&lt;=0,$I517&lt;=0),"Check required activity",IF($H517&gt;$G517,"On-time stops exceed total",IF($J517&gt;$I517,"Completed inspections exceed required",IF(OR($H517&lt;0,$J517&lt;0,$K517&lt;0,$L517&lt;0,$M517&lt;0,$N517&lt;0),"Negative count",IF($AC517="","Select review status",IF(AND($AC517="Coaching Scheduled",$AD517=""),"Add follow-up date","OK"))))))))))</f>
        <v/>
      </c>
      <c r="AC517" s="30" t="n"/>
      <c r="AD517" s="58" t="n"/>
    </row>
    <row r="518">
      <c r="A518" s="53" t="n"/>
      <c r="B518" s="26" t="n"/>
      <c r="C518" s="27">
        <f>IF(OR($A518="",$B518=""),"",IFERROR(VLOOKUP($B518,'Settings'!$D$4:$E$103,2,FALSE),"Driver ID not found"))</f>
        <v/>
      </c>
      <c r="D518" s="26" t="n"/>
      <c r="E518" s="28" t="n"/>
      <c r="F518" s="54" t="n"/>
      <c r="G518" s="28" t="n"/>
      <c r="H518" s="28" t="n"/>
      <c r="I518" s="28" t="n"/>
      <c r="J518" s="28" t="n"/>
      <c r="K518" s="28" t="n"/>
      <c r="L518" s="28" t="n"/>
      <c r="M518" s="28" t="n"/>
      <c r="N518" s="28" t="n"/>
      <c r="O518" s="30" t="n"/>
      <c r="P518" s="55">
        <f>IF(OR($A518="",$B518=""),"",IFERROR($E518/$F518,0))</f>
        <v/>
      </c>
      <c r="Q518" s="56">
        <f>IF(OR($A518="",$B518=""),"",IFERROR($H518/$G518,0))</f>
        <v/>
      </c>
      <c r="R518" s="56">
        <f>IF(OR($A518="",$B518=""),"",IFERROR($J518/$I518,0))</f>
        <v/>
      </c>
      <c r="S518" s="55">
        <f>IF(OR($A518="",$B518=""),"",IFERROR(($K518+$L518)/$E518*1000,0))</f>
        <v/>
      </c>
      <c r="T518" s="55">
        <f>IF(OR($A518="",$B518=""),"",MAX(0,MIN(100,100-($S518*'Settings'!$B$13)-($M518*'Settings'!$B$14))))</f>
        <v/>
      </c>
      <c r="U518" s="55">
        <f>IF(OR($A518="",$B518=""),"",MAX(0,MIN(100,IFERROR($Q518/'Settings'!$B$10*100,0))))</f>
        <v/>
      </c>
      <c r="V518" s="55">
        <f>IF(OR($A518="",$B518=""),"",MAX(0,MIN(100,IFERROR($P518/'Settings'!$B$11*100,0))))</f>
        <v/>
      </c>
      <c r="W518" s="55">
        <f>IF(OR($A518="",$B518=""),"",MAX(0,MIN(100,IFERROR($R518/'Settings'!$B$12*100,0))))</f>
        <v/>
      </c>
      <c r="X518" s="55">
        <f>IF(OR($A518="",$B518=""),"",MAX(0,MIN(100,100-($N518*'Settings'!$B$15))))</f>
        <v/>
      </c>
      <c r="Y518" s="55">
        <f>IF(OR($A518="",$B518=""),"",($T518*'Settings'!$B$4)+($U518*'Settings'!$B$5)+($V518*'Settings'!$B$6)+($W518*'Settings'!$B$7)+($X518*'Settings'!$B$8))</f>
        <v/>
      </c>
      <c r="Z518" s="19">
        <f>IF($Y518="","",IF($Y518&gt;='Settings'!$B$17,"Excellent",IF($Y518&gt;='Settings'!$B$18,"Good",IF($Y518&gt;='Settings'!$B$19,"Needs Improvement","Poor"))))</f>
        <v/>
      </c>
      <c r="AA518" s="57">
        <f>IF($Z518="","",IF($Z518="Excellent",'Settings'!$B$21,IF($Z518="Good",'Settings'!$B$22,0)))</f>
        <v/>
      </c>
      <c r="AB518" s="34">
        <f>IF(COUNTA($A518:$B518,$D518:$O518,$AC518:$AD518)=0,"",IF(OR($A518="",$B518=""),"Missing period/driver",IF($C518="Driver ID not found","Invalid driver ID",IF(COUNTIFS($A$5:$A$1000,$A518,$B$5:$B$1000,$B518)&gt;1,"Duplicate driver/period",IF(OR($E518&lt;=0,$F518&lt;=0,$G518&lt;=0,$I518&lt;=0),"Check required activity",IF($H518&gt;$G518,"On-time stops exceed total",IF($J518&gt;$I518,"Completed inspections exceed required",IF(OR($H518&lt;0,$J518&lt;0,$K518&lt;0,$L518&lt;0,$M518&lt;0,$N518&lt;0),"Negative count",IF($AC518="","Select review status",IF(AND($AC518="Coaching Scheduled",$AD518=""),"Add follow-up date","OK"))))))))))</f>
        <v/>
      </c>
      <c r="AC518" s="30" t="n"/>
      <c r="AD518" s="58" t="n"/>
    </row>
    <row r="519">
      <c r="A519" s="53" t="n"/>
      <c r="B519" s="26" t="n"/>
      <c r="C519" s="27">
        <f>IF(OR($A519="",$B519=""),"",IFERROR(VLOOKUP($B519,'Settings'!$D$4:$E$103,2,FALSE),"Driver ID not found"))</f>
        <v/>
      </c>
      <c r="D519" s="26" t="n"/>
      <c r="E519" s="28" t="n"/>
      <c r="F519" s="54" t="n"/>
      <c r="G519" s="28" t="n"/>
      <c r="H519" s="28" t="n"/>
      <c r="I519" s="28" t="n"/>
      <c r="J519" s="28" t="n"/>
      <c r="K519" s="28" t="n"/>
      <c r="L519" s="28" t="n"/>
      <c r="M519" s="28" t="n"/>
      <c r="N519" s="28" t="n"/>
      <c r="O519" s="30" t="n"/>
      <c r="P519" s="55">
        <f>IF(OR($A519="",$B519=""),"",IFERROR($E519/$F519,0))</f>
        <v/>
      </c>
      <c r="Q519" s="56">
        <f>IF(OR($A519="",$B519=""),"",IFERROR($H519/$G519,0))</f>
        <v/>
      </c>
      <c r="R519" s="56">
        <f>IF(OR($A519="",$B519=""),"",IFERROR($J519/$I519,0))</f>
        <v/>
      </c>
      <c r="S519" s="55">
        <f>IF(OR($A519="",$B519=""),"",IFERROR(($K519+$L519)/$E519*1000,0))</f>
        <v/>
      </c>
      <c r="T519" s="55">
        <f>IF(OR($A519="",$B519=""),"",MAX(0,MIN(100,100-($S519*'Settings'!$B$13)-($M519*'Settings'!$B$14))))</f>
        <v/>
      </c>
      <c r="U519" s="55">
        <f>IF(OR($A519="",$B519=""),"",MAX(0,MIN(100,IFERROR($Q519/'Settings'!$B$10*100,0))))</f>
        <v/>
      </c>
      <c r="V519" s="55">
        <f>IF(OR($A519="",$B519=""),"",MAX(0,MIN(100,IFERROR($P519/'Settings'!$B$11*100,0))))</f>
        <v/>
      </c>
      <c r="W519" s="55">
        <f>IF(OR($A519="",$B519=""),"",MAX(0,MIN(100,IFERROR($R519/'Settings'!$B$12*100,0))))</f>
        <v/>
      </c>
      <c r="X519" s="55">
        <f>IF(OR($A519="",$B519=""),"",MAX(0,MIN(100,100-($N519*'Settings'!$B$15))))</f>
        <v/>
      </c>
      <c r="Y519" s="55">
        <f>IF(OR($A519="",$B519=""),"",($T519*'Settings'!$B$4)+($U519*'Settings'!$B$5)+($V519*'Settings'!$B$6)+($W519*'Settings'!$B$7)+($X519*'Settings'!$B$8))</f>
        <v/>
      </c>
      <c r="Z519" s="19">
        <f>IF($Y519="","",IF($Y519&gt;='Settings'!$B$17,"Excellent",IF($Y519&gt;='Settings'!$B$18,"Good",IF($Y519&gt;='Settings'!$B$19,"Needs Improvement","Poor"))))</f>
        <v/>
      </c>
      <c r="AA519" s="57">
        <f>IF($Z519="","",IF($Z519="Excellent",'Settings'!$B$21,IF($Z519="Good",'Settings'!$B$22,0)))</f>
        <v/>
      </c>
      <c r="AB519" s="34">
        <f>IF(COUNTA($A519:$B519,$D519:$O519,$AC519:$AD519)=0,"",IF(OR($A519="",$B519=""),"Missing period/driver",IF($C519="Driver ID not found","Invalid driver ID",IF(COUNTIFS($A$5:$A$1000,$A519,$B$5:$B$1000,$B519)&gt;1,"Duplicate driver/period",IF(OR($E519&lt;=0,$F519&lt;=0,$G519&lt;=0,$I519&lt;=0),"Check required activity",IF($H519&gt;$G519,"On-time stops exceed total",IF($J519&gt;$I519,"Completed inspections exceed required",IF(OR($H519&lt;0,$J519&lt;0,$K519&lt;0,$L519&lt;0,$M519&lt;0,$N519&lt;0),"Negative count",IF($AC519="","Select review status",IF(AND($AC519="Coaching Scheduled",$AD519=""),"Add follow-up date","OK"))))))))))</f>
        <v/>
      </c>
      <c r="AC519" s="30" t="n"/>
      <c r="AD519" s="58" t="n"/>
    </row>
    <row r="520">
      <c r="A520" s="53" t="n"/>
      <c r="B520" s="26" t="n"/>
      <c r="C520" s="27">
        <f>IF(OR($A520="",$B520=""),"",IFERROR(VLOOKUP($B520,'Settings'!$D$4:$E$103,2,FALSE),"Driver ID not found"))</f>
        <v/>
      </c>
      <c r="D520" s="26" t="n"/>
      <c r="E520" s="28" t="n"/>
      <c r="F520" s="54" t="n"/>
      <c r="G520" s="28" t="n"/>
      <c r="H520" s="28" t="n"/>
      <c r="I520" s="28" t="n"/>
      <c r="J520" s="28" t="n"/>
      <c r="K520" s="28" t="n"/>
      <c r="L520" s="28" t="n"/>
      <c r="M520" s="28" t="n"/>
      <c r="N520" s="28" t="n"/>
      <c r="O520" s="30" t="n"/>
      <c r="P520" s="55">
        <f>IF(OR($A520="",$B520=""),"",IFERROR($E520/$F520,0))</f>
        <v/>
      </c>
      <c r="Q520" s="56">
        <f>IF(OR($A520="",$B520=""),"",IFERROR($H520/$G520,0))</f>
        <v/>
      </c>
      <c r="R520" s="56">
        <f>IF(OR($A520="",$B520=""),"",IFERROR($J520/$I520,0))</f>
        <v/>
      </c>
      <c r="S520" s="55">
        <f>IF(OR($A520="",$B520=""),"",IFERROR(($K520+$L520)/$E520*1000,0))</f>
        <v/>
      </c>
      <c r="T520" s="55">
        <f>IF(OR($A520="",$B520=""),"",MAX(0,MIN(100,100-($S520*'Settings'!$B$13)-($M520*'Settings'!$B$14))))</f>
        <v/>
      </c>
      <c r="U520" s="55">
        <f>IF(OR($A520="",$B520=""),"",MAX(0,MIN(100,IFERROR($Q520/'Settings'!$B$10*100,0))))</f>
        <v/>
      </c>
      <c r="V520" s="55">
        <f>IF(OR($A520="",$B520=""),"",MAX(0,MIN(100,IFERROR($P520/'Settings'!$B$11*100,0))))</f>
        <v/>
      </c>
      <c r="W520" s="55">
        <f>IF(OR($A520="",$B520=""),"",MAX(0,MIN(100,IFERROR($R520/'Settings'!$B$12*100,0))))</f>
        <v/>
      </c>
      <c r="X520" s="55">
        <f>IF(OR($A520="",$B520=""),"",MAX(0,MIN(100,100-($N520*'Settings'!$B$15))))</f>
        <v/>
      </c>
      <c r="Y520" s="55">
        <f>IF(OR($A520="",$B520=""),"",($T520*'Settings'!$B$4)+($U520*'Settings'!$B$5)+($V520*'Settings'!$B$6)+($W520*'Settings'!$B$7)+($X520*'Settings'!$B$8))</f>
        <v/>
      </c>
      <c r="Z520" s="19">
        <f>IF($Y520="","",IF($Y520&gt;='Settings'!$B$17,"Excellent",IF($Y520&gt;='Settings'!$B$18,"Good",IF($Y520&gt;='Settings'!$B$19,"Needs Improvement","Poor"))))</f>
        <v/>
      </c>
      <c r="AA520" s="57">
        <f>IF($Z520="","",IF($Z520="Excellent",'Settings'!$B$21,IF($Z520="Good",'Settings'!$B$22,0)))</f>
        <v/>
      </c>
      <c r="AB520" s="34">
        <f>IF(COUNTA($A520:$B520,$D520:$O520,$AC520:$AD520)=0,"",IF(OR($A520="",$B520=""),"Missing period/driver",IF($C520="Driver ID not found","Invalid driver ID",IF(COUNTIFS($A$5:$A$1000,$A520,$B$5:$B$1000,$B520)&gt;1,"Duplicate driver/period",IF(OR($E520&lt;=0,$F520&lt;=0,$G520&lt;=0,$I520&lt;=0),"Check required activity",IF($H520&gt;$G520,"On-time stops exceed total",IF($J520&gt;$I520,"Completed inspections exceed required",IF(OR($H520&lt;0,$J520&lt;0,$K520&lt;0,$L520&lt;0,$M520&lt;0,$N520&lt;0),"Negative count",IF($AC520="","Select review status",IF(AND($AC520="Coaching Scheduled",$AD520=""),"Add follow-up date","OK"))))))))))</f>
        <v/>
      </c>
      <c r="AC520" s="30" t="n"/>
      <c r="AD520" s="58" t="n"/>
    </row>
    <row r="521">
      <c r="A521" s="53" t="n"/>
      <c r="B521" s="26" t="n"/>
      <c r="C521" s="27">
        <f>IF(OR($A521="",$B521=""),"",IFERROR(VLOOKUP($B521,'Settings'!$D$4:$E$103,2,FALSE),"Driver ID not found"))</f>
        <v/>
      </c>
      <c r="D521" s="26" t="n"/>
      <c r="E521" s="28" t="n"/>
      <c r="F521" s="54" t="n"/>
      <c r="G521" s="28" t="n"/>
      <c r="H521" s="28" t="n"/>
      <c r="I521" s="28" t="n"/>
      <c r="J521" s="28" t="n"/>
      <c r="K521" s="28" t="n"/>
      <c r="L521" s="28" t="n"/>
      <c r="M521" s="28" t="n"/>
      <c r="N521" s="28" t="n"/>
      <c r="O521" s="30" t="n"/>
      <c r="P521" s="55">
        <f>IF(OR($A521="",$B521=""),"",IFERROR($E521/$F521,0))</f>
        <v/>
      </c>
      <c r="Q521" s="56">
        <f>IF(OR($A521="",$B521=""),"",IFERROR($H521/$G521,0))</f>
        <v/>
      </c>
      <c r="R521" s="56">
        <f>IF(OR($A521="",$B521=""),"",IFERROR($J521/$I521,0))</f>
        <v/>
      </c>
      <c r="S521" s="55">
        <f>IF(OR($A521="",$B521=""),"",IFERROR(($K521+$L521)/$E521*1000,0))</f>
        <v/>
      </c>
      <c r="T521" s="55">
        <f>IF(OR($A521="",$B521=""),"",MAX(0,MIN(100,100-($S521*'Settings'!$B$13)-($M521*'Settings'!$B$14))))</f>
        <v/>
      </c>
      <c r="U521" s="55">
        <f>IF(OR($A521="",$B521=""),"",MAX(0,MIN(100,IFERROR($Q521/'Settings'!$B$10*100,0))))</f>
        <v/>
      </c>
      <c r="V521" s="55">
        <f>IF(OR($A521="",$B521=""),"",MAX(0,MIN(100,IFERROR($P521/'Settings'!$B$11*100,0))))</f>
        <v/>
      </c>
      <c r="W521" s="55">
        <f>IF(OR($A521="",$B521=""),"",MAX(0,MIN(100,IFERROR($R521/'Settings'!$B$12*100,0))))</f>
        <v/>
      </c>
      <c r="X521" s="55">
        <f>IF(OR($A521="",$B521=""),"",MAX(0,MIN(100,100-($N521*'Settings'!$B$15))))</f>
        <v/>
      </c>
      <c r="Y521" s="55">
        <f>IF(OR($A521="",$B521=""),"",($T521*'Settings'!$B$4)+($U521*'Settings'!$B$5)+($V521*'Settings'!$B$6)+($W521*'Settings'!$B$7)+($X521*'Settings'!$B$8))</f>
        <v/>
      </c>
      <c r="Z521" s="19">
        <f>IF($Y521="","",IF($Y521&gt;='Settings'!$B$17,"Excellent",IF($Y521&gt;='Settings'!$B$18,"Good",IF($Y521&gt;='Settings'!$B$19,"Needs Improvement","Poor"))))</f>
        <v/>
      </c>
      <c r="AA521" s="57">
        <f>IF($Z521="","",IF($Z521="Excellent",'Settings'!$B$21,IF($Z521="Good",'Settings'!$B$22,0)))</f>
        <v/>
      </c>
      <c r="AB521" s="34">
        <f>IF(COUNTA($A521:$B521,$D521:$O521,$AC521:$AD521)=0,"",IF(OR($A521="",$B521=""),"Missing period/driver",IF($C521="Driver ID not found","Invalid driver ID",IF(COUNTIFS($A$5:$A$1000,$A521,$B$5:$B$1000,$B521)&gt;1,"Duplicate driver/period",IF(OR($E521&lt;=0,$F521&lt;=0,$G521&lt;=0,$I521&lt;=0),"Check required activity",IF($H521&gt;$G521,"On-time stops exceed total",IF($J521&gt;$I521,"Completed inspections exceed required",IF(OR($H521&lt;0,$J521&lt;0,$K521&lt;0,$L521&lt;0,$M521&lt;0,$N521&lt;0),"Negative count",IF($AC521="","Select review status",IF(AND($AC521="Coaching Scheduled",$AD521=""),"Add follow-up date","OK"))))))))))</f>
        <v/>
      </c>
      <c r="AC521" s="30" t="n"/>
      <c r="AD521" s="58" t="n"/>
    </row>
    <row r="522">
      <c r="A522" s="53" t="n"/>
      <c r="B522" s="26" t="n"/>
      <c r="C522" s="27">
        <f>IF(OR($A522="",$B522=""),"",IFERROR(VLOOKUP($B522,'Settings'!$D$4:$E$103,2,FALSE),"Driver ID not found"))</f>
        <v/>
      </c>
      <c r="D522" s="26" t="n"/>
      <c r="E522" s="28" t="n"/>
      <c r="F522" s="54" t="n"/>
      <c r="G522" s="28" t="n"/>
      <c r="H522" s="28" t="n"/>
      <c r="I522" s="28" t="n"/>
      <c r="J522" s="28" t="n"/>
      <c r="K522" s="28" t="n"/>
      <c r="L522" s="28" t="n"/>
      <c r="M522" s="28" t="n"/>
      <c r="N522" s="28" t="n"/>
      <c r="O522" s="30" t="n"/>
      <c r="P522" s="55">
        <f>IF(OR($A522="",$B522=""),"",IFERROR($E522/$F522,0))</f>
        <v/>
      </c>
      <c r="Q522" s="56">
        <f>IF(OR($A522="",$B522=""),"",IFERROR($H522/$G522,0))</f>
        <v/>
      </c>
      <c r="R522" s="56">
        <f>IF(OR($A522="",$B522=""),"",IFERROR($J522/$I522,0))</f>
        <v/>
      </c>
      <c r="S522" s="55">
        <f>IF(OR($A522="",$B522=""),"",IFERROR(($K522+$L522)/$E522*1000,0))</f>
        <v/>
      </c>
      <c r="T522" s="55">
        <f>IF(OR($A522="",$B522=""),"",MAX(0,MIN(100,100-($S522*'Settings'!$B$13)-($M522*'Settings'!$B$14))))</f>
        <v/>
      </c>
      <c r="U522" s="55">
        <f>IF(OR($A522="",$B522=""),"",MAX(0,MIN(100,IFERROR($Q522/'Settings'!$B$10*100,0))))</f>
        <v/>
      </c>
      <c r="V522" s="55">
        <f>IF(OR($A522="",$B522=""),"",MAX(0,MIN(100,IFERROR($P522/'Settings'!$B$11*100,0))))</f>
        <v/>
      </c>
      <c r="W522" s="55">
        <f>IF(OR($A522="",$B522=""),"",MAX(0,MIN(100,IFERROR($R522/'Settings'!$B$12*100,0))))</f>
        <v/>
      </c>
      <c r="X522" s="55">
        <f>IF(OR($A522="",$B522=""),"",MAX(0,MIN(100,100-($N522*'Settings'!$B$15))))</f>
        <v/>
      </c>
      <c r="Y522" s="55">
        <f>IF(OR($A522="",$B522=""),"",($T522*'Settings'!$B$4)+($U522*'Settings'!$B$5)+($V522*'Settings'!$B$6)+($W522*'Settings'!$B$7)+($X522*'Settings'!$B$8))</f>
        <v/>
      </c>
      <c r="Z522" s="19">
        <f>IF($Y522="","",IF($Y522&gt;='Settings'!$B$17,"Excellent",IF($Y522&gt;='Settings'!$B$18,"Good",IF($Y522&gt;='Settings'!$B$19,"Needs Improvement","Poor"))))</f>
        <v/>
      </c>
      <c r="AA522" s="57">
        <f>IF($Z522="","",IF($Z522="Excellent",'Settings'!$B$21,IF($Z522="Good",'Settings'!$B$22,0)))</f>
        <v/>
      </c>
      <c r="AB522" s="34">
        <f>IF(COUNTA($A522:$B522,$D522:$O522,$AC522:$AD522)=0,"",IF(OR($A522="",$B522=""),"Missing period/driver",IF($C522="Driver ID not found","Invalid driver ID",IF(COUNTIFS($A$5:$A$1000,$A522,$B$5:$B$1000,$B522)&gt;1,"Duplicate driver/period",IF(OR($E522&lt;=0,$F522&lt;=0,$G522&lt;=0,$I522&lt;=0),"Check required activity",IF($H522&gt;$G522,"On-time stops exceed total",IF($J522&gt;$I522,"Completed inspections exceed required",IF(OR($H522&lt;0,$J522&lt;0,$K522&lt;0,$L522&lt;0,$M522&lt;0,$N522&lt;0),"Negative count",IF($AC522="","Select review status",IF(AND($AC522="Coaching Scheduled",$AD522=""),"Add follow-up date","OK"))))))))))</f>
        <v/>
      </c>
      <c r="AC522" s="30" t="n"/>
      <c r="AD522" s="58" t="n"/>
    </row>
    <row r="523">
      <c r="A523" s="53" t="n"/>
      <c r="B523" s="26" t="n"/>
      <c r="C523" s="27">
        <f>IF(OR($A523="",$B523=""),"",IFERROR(VLOOKUP($B523,'Settings'!$D$4:$E$103,2,FALSE),"Driver ID not found"))</f>
        <v/>
      </c>
      <c r="D523" s="26" t="n"/>
      <c r="E523" s="28" t="n"/>
      <c r="F523" s="54" t="n"/>
      <c r="G523" s="28" t="n"/>
      <c r="H523" s="28" t="n"/>
      <c r="I523" s="28" t="n"/>
      <c r="J523" s="28" t="n"/>
      <c r="K523" s="28" t="n"/>
      <c r="L523" s="28" t="n"/>
      <c r="M523" s="28" t="n"/>
      <c r="N523" s="28" t="n"/>
      <c r="O523" s="30" t="n"/>
      <c r="P523" s="55">
        <f>IF(OR($A523="",$B523=""),"",IFERROR($E523/$F523,0))</f>
        <v/>
      </c>
      <c r="Q523" s="56">
        <f>IF(OR($A523="",$B523=""),"",IFERROR($H523/$G523,0))</f>
        <v/>
      </c>
      <c r="R523" s="56">
        <f>IF(OR($A523="",$B523=""),"",IFERROR($J523/$I523,0))</f>
        <v/>
      </c>
      <c r="S523" s="55">
        <f>IF(OR($A523="",$B523=""),"",IFERROR(($K523+$L523)/$E523*1000,0))</f>
        <v/>
      </c>
      <c r="T523" s="55">
        <f>IF(OR($A523="",$B523=""),"",MAX(0,MIN(100,100-($S523*'Settings'!$B$13)-($M523*'Settings'!$B$14))))</f>
        <v/>
      </c>
      <c r="U523" s="55">
        <f>IF(OR($A523="",$B523=""),"",MAX(0,MIN(100,IFERROR($Q523/'Settings'!$B$10*100,0))))</f>
        <v/>
      </c>
      <c r="V523" s="55">
        <f>IF(OR($A523="",$B523=""),"",MAX(0,MIN(100,IFERROR($P523/'Settings'!$B$11*100,0))))</f>
        <v/>
      </c>
      <c r="W523" s="55">
        <f>IF(OR($A523="",$B523=""),"",MAX(0,MIN(100,IFERROR($R523/'Settings'!$B$12*100,0))))</f>
        <v/>
      </c>
      <c r="X523" s="55">
        <f>IF(OR($A523="",$B523=""),"",MAX(0,MIN(100,100-($N523*'Settings'!$B$15))))</f>
        <v/>
      </c>
      <c r="Y523" s="55">
        <f>IF(OR($A523="",$B523=""),"",($T523*'Settings'!$B$4)+($U523*'Settings'!$B$5)+($V523*'Settings'!$B$6)+($W523*'Settings'!$B$7)+($X523*'Settings'!$B$8))</f>
        <v/>
      </c>
      <c r="Z523" s="19">
        <f>IF($Y523="","",IF($Y523&gt;='Settings'!$B$17,"Excellent",IF($Y523&gt;='Settings'!$B$18,"Good",IF($Y523&gt;='Settings'!$B$19,"Needs Improvement","Poor"))))</f>
        <v/>
      </c>
      <c r="AA523" s="57">
        <f>IF($Z523="","",IF($Z523="Excellent",'Settings'!$B$21,IF($Z523="Good",'Settings'!$B$22,0)))</f>
        <v/>
      </c>
      <c r="AB523" s="34">
        <f>IF(COUNTA($A523:$B523,$D523:$O523,$AC523:$AD523)=0,"",IF(OR($A523="",$B523=""),"Missing period/driver",IF($C523="Driver ID not found","Invalid driver ID",IF(COUNTIFS($A$5:$A$1000,$A523,$B$5:$B$1000,$B523)&gt;1,"Duplicate driver/period",IF(OR($E523&lt;=0,$F523&lt;=0,$G523&lt;=0,$I523&lt;=0),"Check required activity",IF($H523&gt;$G523,"On-time stops exceed total",IF($J523&gt;$I523,"Completed inspections exceed required",IF(OR($H523&lt;0,$J523&lt;0,$K523&lt;0,$L523&lt;0,$M523&lt;0,$N523&lt;0),"Negative count",IF($AC523="","Select review status",IF(AND($AC523="Coaching Scheduled",$AD523=""),"Add follow-up date","OK"))))))))))</f>
        <v/>
      </c>
      <c r="AC523" s="30" t="n"/>
      <c r="AD523" s="58" t="n"/>
    </row>
    <row r="524">
      <c r="A524" s="53" t="n"/>
      <c r="B524" s="26" t="n"/>
      <c r="C524" s="27">
        <f>IF(OR($A524="",$B524=""),"",IFERROR(VLOOKUP($B524,'Settings'!$D$4:$E$103,2,FALSE),"Driver ID not found"))</f>
        <v/>
      </c>
      <c r="D524" s="26" t="n"/>
      <c r="E524" s="28" t="n"/>
      <c r="F524" s="54" t="n"/>
      <c r="G524" s="28" t="n"/>
      <c r="H524" s="28" t="n"/>
      <c r="I524" s="28" t="n"/>
      <c r="J524" s="28" t="n"/>
      <c r="K524" s="28" t="n"/>
      <c r="L524" s="28" t="n"/>
      <c r="M524" s="28" t="n"/>
      <c r="N524" s="28" t="n"/>
      <c r="O524" s="30" t="n"/>
      <c r="P524" s="55">
        <f>IF(OR($A524="",$B524=""),"",IFERROR($E524/$F524,0))</f>
        <v/>
      </c>
      <c r="Q524" s="56">
        <f>IF(OR($A524="",$B524=""),"",IFERROR($H524/$G524,0))</f>
        <v/>
      </c>
      <c r="R524" s="56">
        <f>IF(OR($A524="",$B524=""),"",IFERROR($J524/$I524,0))</f>
        <v/>
      </c>
      <c r="S524" s="55">
        <f>IF(OR($A524="",$B524=""),"",IFERROR(($K524+$L524)/$E524*1000,0))</f>
        <v/>
      </c>
      <c r="T524" s="55">
        <f>IF(OR($A524="",$B524=""),"",MAX(0,MIN(100,100-($S524*'Settings'!$B$13)-($M524*'Settings'!$B$14))))</f>
        <v/>
      </c>
      <c r="U524" s="55">
        <f>IF(OR($A524="",$B524=""),"",MAX(0,MIN(100,IFERROR($Q524/'Settings'!$B$10*100,0))))</f>
        <v/>
      </c>
      <c r="V524" s="55">
        <f>IF(OR($A524="",$B524=""),"",MAX(0,MIN(100,IFERROR($P524/'Settings'!$B$11*100,0))))</f>
        <v/>
      </c>
      <c r="W524" s="55">
        <f>IF(OR($A524="",$B524=""),"",MAX(0,MIN(100,IFERROR($R524/'Settings'!$B$12*100,0))))</f>
        <v/>
      </c>
      <c r="X524" s="55">
        <f>IF(OR($A524="",$B524=""),"",MAX(0,MIN(100,100-($N524*'Settings'!$B$15))))</f>
        <v/>
      </c>
      <c r="Y524" s="55">
        <f>IF(OR($A524="",$B524=""),"",($T524*'Settings'!$B$4)+($U524*'Settings'!$B$5)+($V524*'Settings'!$B$6)+($W524*'Settings'!$B$7)+($X524*'Settings'!$B$8))</f>
        <v/>
      </c>
      <c r="Z524" s="19">
        <f>IF($Y524="","",IF($Y524&gt;='Settings'!$B$17,"Excellent",IF($Y524&gt;='Settings'!$B$18,"Good",IF($Y524&gt;='Settings'!$B$19,"Needs Improvement","Poor"))))</f>
        <v/>
      </c>
      <c r="AA524" s="57">
        <f>IF($Z524="","",IF($Z524="Excellent",'Settings'!$B$21,IF($Z524="Good",'Settings'!$B$22,0)))</f>
        <v/>
      </c>
      <c r="AB524" s="34">
        <f>IF(COUNTA($A524:$B524,$D524:$O524,$AC524:$AD524)=0,"",IF(OR($A524="",$B524=""),"Missing period/driver",IF($C524="Driver ID not found","Invalid driver ID",IF(COUNTIFS($A$5:$A$1000,$A524,$B$5:$B$1000,$B524)&gt;1,"Duplicate driver/period",IF(OR($E524&lt;=0,$F524&lt;=0,$G524&lt;=0,$I524&lt;=0),"Check required activity",IF($H524&gt;$G524,"On-time stops exceed total",IF($J524&gt;$I524,"Completed inspections exceed required",IF(OR($H524&lt;0,$J524&lt;0,$K524&lt;0,$L524&lt;0,$M524&lt;0,$N524&lt;0),"Negative count",IF($AC524="","Select review status",IF(AND($AC524="Coaching Scheduled",$AD524=""),"Add follow-up date","OK"))))))))))</f>
        <v/>
      </c>
      <c r="AC524" s="30" t="n"/>
      <c r="AD524" s="58" t="n"/>
    </row>
    <row r="525">
      <c r="A525" s="53" t="n"/>
      <c r="B525" s="26" t="n"/>
      <c r="C525" s="27">
        <f>IF(OR($A525="",$B525=""),"",IFERROR(VLOOKUP($B525,'Settings'!$D$4:$E$103,2,FALSE),"Driver ID not found"))</f>
        <v/>
      </c>
      <c r="D525" s="26" t="n"/>
      <c r="E525" s="28" t="n"/>
      <c r="F525" s="54" t="n"/>
      <c r="G525" s="28" t="n"/>
      <c r="H525" s="28" t="n"/>
      <c r="I525" s="28" t="n"/>
      <c r="J525" s="28" t="n"/>
      <c r="K525" s="28" t="n"/>
      <c r="L525" s="28" t="n"/>
      <c r="M525" s="28" t="n"/>
      <c r="N525" s="28" t="n"/>
      <c r="O525" s="30" t="n"/>
      <c r="P525" s="55">
        <f>IF(OR($A525="",$B525=""),"",IFERROR($E525/$F525,0))</f>
        <v/>
      </c>
      <c r="Q525" s="56">
        <f>IF(OR($A525="",$B525=""),"",IFERROR($H525/$G525,0))</f>
        <v/>
      </c>
      <c r="R525" s="56">
        <f>IF(OR($A525="",$B525=""),"",IFERROR($J525/$I525,0))</f>
        <v/>
      </c>
      <c r="S525" s="55">
        <f>IF(OR($A525="",$B525=""),"",IFERROR(($K525+$L525)/$E525*1000,0))</f>
        <v/>
      </c>
      <c r="T525" s="55">
        <f>IF(OR($A525="",$B525=""),"",MAX(0,MIN(100,100-($S525*'Settings'!$B$13)-($M525*'Settings'!$B$14))))</f>
        <v/>
      </c>
      <c r="U525" s="55">
        <f>IF(OR($A525="",$B525=""),"",MAX(0,MIN(100,IFERROR($Q525/'Settings'!$B$10*100,0))))</f>
        <v/>
      </c>
      <c r="V525" s="55">
        <f>IF(OR($A525="",$B525=""),"",MAX(0,MIN(100,IFERROR($P525/'Settings'!$B$11*100,0))))</f>
        <v/>
      </c>
      <c r="W525" s="55">
        <f>IF(OR($A525="",$B525=""),"",MAX(0,MIN(100,IFERROR($R525/'Settings'!$B$12*100,0))))</f>
        <v/>
      </c>
      <c r="X525" s="55">
        <f>IF(OR($A525="",$B525=""),"",MAX(0,MIN(100,100-($N525*'Settings'!$B$15))))</f>
        <v/>
      </c>
      <c r="Y525" s="55">
        <f>IF(OR($A525="",$B525=""),"",($T525*'Settings'!$B$4)+($U525*'Settings'!$B$5)+($V525*'Settings'!$B$6)+($W525*'Settings'!$B$7)+($X525*'Settings'!$B$8))</f>
        <v/>
      </c>
      <c r="Z525" s="19">
        <f>IF($Y525="","",IF($Y525&gt;='Settings'!$B$17,"Excellent",IF($Y525&gt;='Settings'!$B$18,"Good",IF($Y525&gt;='Settings'!$B$19,"Needs Improvement","Poor"))))</f>
        <v/>
      </c>
      <c r="AA525" s="57">
        <f>IF($Z525="","",IF($Z525="Excellent",'Settings'!$B$21,IF($Z525="Good",'Settings'!$B$22,0)))</f>
        <v/>
      </c>
      <c r="AB525" s="34">
        <f>IF(COUNTA($A525:$B525,$D525:$O525,$AC525:$AD525)=0,"",IF(OR($A525="",$B525=""),"Missing period/driver",IF($C525="Driver ID not found","Invalid driver ID",IF(COUNTIFS($A$5:$A$1000,$A525,$B$5:$B$1000,$B525)&gt;1,"Duplicate driver/period",IF(OR($E525&lt;=0,$F525&lt;=0,$G525&lt;=0,$I525&lt;=0),"Check required activity",IF($H525&gt;$G525,"On-time stops exceed total",IF($J525&gt;$I525,"Completed inspections exceed required",IF(OR($H525&lt;0,$J525&lt;0,$K525&lt;0,$L525&lt;0,$M525&lt;0,$N525&lt;0),"Negative count",IF($AC525="","Select review status",IF(AND($AC525="Coaching Scheduled",$AD525=""),"Add follow-up date","OK"))))))))))</f>
        <v/>
      </c>
      <c r="AC525" s="30" t="n"/>
      <c r="AD525" s="58" t="n"/>
    </row>
    <row r="526">
      <c r="A526" s="53" t="n"/>
      <c r="B526" s="26" t="n"/>
      <c r="C526" s="27">
        <f>IF(OR($A526="",$B526=""),"",IFERROR(VLOOKUP($B526,'Settings'!$D$4:$E$103,2,FALSE),"Driver ID not found"))</f>
        <v/>
      </c>
      <c r="D526" s="26" t="n"/>
      <c r="E526" s="28" t="n"/>
      <c r="F526" s="54" t="n"/>
      <c r="G526" s="28" t="n"/>
      <c r="H526" s="28" t="n"/>
      <c r="I526" s="28" t="n"/>
      <c r="J526" s="28" t="n"/>
      <c r="K526" s="28" t="n"/>
      <c r="L526" s="28" t="n"/>
      <c r="M526" s="28" t="n"/>
      <c r="N526" s="28" t="n"/>
      <c r="O526" s="30" t="n"/>
      <c r="P526" s="55">
        <f>IF(OR($A526="",$B526=""),"",IFERROR($E526/$F526,0))</f>
        <v/>
      </c>
      <c r="Q526" s="56">
        <f>IF(OR($A526="",$B526=""),"",IFERROR($H526/$G526,0))</f>
        <v/>
      </c>
      <c r="R526" s="56">
        <f>IF(OR($A526="",$B526=""),"",IFERROR($J526/$I526,0))</f>
        <v/>
      </c>
      <c r="S526" s="55">
        <f>IF(OR($A526="",$B526=""),"",IFERROR(($K526+$L526)/$E526*1000,0))</f>
        <v/>
      </c>
      <c r="T526" s="55">
        <f>IF(OR($A526="",$B526=""),"",MAX(0,MIN(100,100-($S526*'Settings'!$B$13)-($M526*'Settings'!$B$14))))</f>
        <v/>
      </c>
      <c r="U526" s="55">
        <f>IF(OR($A526="",$B526=""),"",MAX(0,MIN(100,IFERROR($Q526/'Settings'!$B$10*100,0))))</f>
        <v/>
      </c>
      <c r="V526" s="55">
        <f>IF(OR($A526="",$B526=""),"",MAX(0,MIN(100,IFERROR($P526/'Settings'!$B$11*100,0))))</f>
        <v/>
      </c>
      <c r="W526" s="55">
        <f>IF(OR($A526="",$B526=""),"",MAX(0,MIN(100,IFERROR($R526/'Settings'!$B$12*100,0))))</f>
        <v/>
      </c>
      <c r="X526" s="55">
        <f>IF(OR($A526="",$B526=""),"",MAX(0,MIN(100,100-($N526*'Settings'!$B$15))))</f>
        <v/>
      </c>
      <c r="Y526" s="55">
        <f>IF(OR($A526="",$B526=""),"",($T526*'Settings'!$B$4)+($U526*'Settings'!$B$5)+($V526*'Settings'!$B$6)+($W526*'Settings'!$B$7)+($X526*'Settings'!$B$8))</f>
        <v/>
      </c>
      <c r="Z526" s="19">
        <f>IF($Y526="","",IF($Y526&gt;='Settings'!$B$17,"Excellent",IF($Y526&gt;='Settings'!$B$18,"Good",IF($Y526&gt;='Settings'!$B$19,"Needs Improvement","Poor"))))</f>
        <v/>
      </c>
      <c r="AA526" s="57">
        <f>IF($Z526="","",IF($Z526="Excellent",'Settings'!$B$21,IF($Z526="Good",'Settings'!$B$22,0)))</f>
        <v/>
      </c>
      <c r="AB526" s="34">
        <f>IF(COUNTA($A526:$B526,$D526:$O526,$AC526:$AD526)=0,"",IF(OR($A526="",$B526=""),"Missing period/driver",IF($C526="Driver ID not found","Invalid driver ID",IF(COUNTIFS($A$5:$A$1000,$A526,$B$5:$B$1000,$B526)&gt;1,"Duplicate driver/period",IF(OR($E526&lt;=0,$F526&lt;=0,$G526&lt;=0,$I526&lt;=0),"Check required activity",IF($H526&gt;$G526,"On-time stops exceed total",IF($J526&gt;$I526,"Completed inspections exceed required",IF(OR($H526&lt;0,$J526&lt;0,$K526&lt;0,$L526&lt;0,$M526&lt;0,$N526&lt;0),"Negative count",IF($AC526="","Select review status",IF(AND($AC526="Coaching Scheduled",$AD526=""),"Add follow-up date","OK"))))))))))</f>
        <v/>
      </c>
      <c r="AC526" s="30" t="n"/>
      <c r="AD526" s="58" t="n"/>
    </row>
    <row r="527">
      <c r="A527" s="53" t="n"/>
      <c r="B527" s="26" t="n"/>
      <c r="C527" s="27">
        <f>IF(OR($A527="",$B527=""),"",IFERROR(VLOOKUP($B527,'Settings'!$D$4:$E$103,2,FALSE),"Driver ID not found"))</f>
        <v/>
      </c>
      <c r="D527" s="26" t="n"/>
      <c r="E527" s="28" t="n"/>
      <c r="F527" s="54" t="n"/>
      <c r="G527" s="28" t="n"/>
      <c r="H527" s="28" t="n"/>
      <c r="I527" s="28" t="n"/>
      <c r="J527" s="28" t="n"/>
      <c r="K527" s="28" t="n"/>
      <c r="L527" s="28" t="n"/>
      <c r="M527" s="28" t="n"/>
      <c r="N527" s="28" t="n"/>
      <c r="O527" s="30" t="n"/>
      <c r="P527" s="55">
        <f>IF(OR($A527="",$B527=""),"",IFERROR($E527/$F527,0))</f>
        <v/>
      </c>
      <c r="Q527" s="56">
        <f>IF(OR($A527="",$B527=""),"",IFERROR($H527/$G527,0))</f>
        <v/>
      </c>
      <c r="R527" s="56">
        <f>IF(OR($A527="",$B527=""),"",IFERROR($J527/$I527,0))</f>
        <v/>
      </c>
      <c r="S527" s="55">
        <f>IF(OR($A527="",$B527=""),"",IFERROR(($K527+$L527)/$E527*1000,0))</f>
        <v/>
      </c>
      <c r="T527" s="55">
        <f>IF(OR($A527="",$B527=""),"",MAX(0,MIN(100,100-($S527*'Settings'!$B$13)-($M527*'Settings'!$B$14))))</f>
        <v/>
      </c>
      <c r="U527" s="55">
        <f>IF(OR($A527="",$B527=""),"",MAX(0,MIN(100,IFERROR($Q527/'Settings'!$B$10*100,0))))</f>
        <v/>
      </c>
      <c r="V527" s="55">
        <f>IF(OR($A527="",$B527=""),"",MAX(0,MIN(100,IFERROR($P527/'Settings'!$B$11*100,0))))</f>
        <v/>
      </c>
      <c r="W527" s="55">
        <f>IF(OR($A527="",$B527=""),"",MAX(0,MIN(100,IFERROR($R527/'Settings'!$B$12*100,0))))</f>
        <v/>
      </c>
      <c r="X527" s="55">
        <f>IF(OR($A527="",$B527=""),"",MAX(0,MIN(100,100-($N527*'Settings'!$B$15))))</f>
        <v/>
      </c>
      <c r="Y527" s="55">
        <f>IF(OR($A527="",$B527=""),"",($T527*'Settings'!$B$4)+($U527*'Settings'!$B$5)+($V527*'Settings'!$B$6)+($W527*'Settings'!$B$7)+($X527*'Settings'!$B$8))</f>
        <v/>
      </c>
      <c r="Z527" s="19">
        <f>IF($Y527="","",IF($Y527&gt;='Settings'!$B$17,"Excellent",IF($Y527&gt;='Settings'!$B$18,"Good",IF($Y527&gt;='Settings'!$B$19,"Needs Improvement","Poor"))))</f>
        <v/>
      </c>
      <c r="AA527" s="57">
        <f>IF($Z527="","",IF($Z527="Excellent",'Settings'!$B$21,IF($Z527="Good",'Settings'!$B$22,0)))</f>
        <v/>
      </c>
      <c r="AB527" s="34">
        <f>IF(COUNTA($A527:$B527,$D527:$O527,$AC527:$AD527)=0,"",IF(OR($A527="",$B527=""),"Missing period/driver",IF($C527="Driver ID not found","Invalid driver ID",IF(COUNTIFS($A$5:$A$1000,$A527,$B$5:$B$1000,$B527)&gt;1,"Duplicate driver/period",IF(OR($E527&lt;=0,$F527&lt;=0,$G527&lt;=0,$I527&lt;=0),"Check required activity",IF($H527&gt;$G527,"On-time stops exceed total",IF($J527&gt;$I527,"Completed inspections exceed required",IF(OR($H527&lt;0,$J527&lt;0,$K527&lt;0,$L527&lt;0,$M527&lt;0,$N527&lt;0),"Negative count",IF($AC527="","Select review status",IF(AND($AC527="Coaching Scheduled",$AD527=""),"Add follow-up date","OK"))))))))))</f>
        <v/>
      </c>
      <c r="AC527" s="30" t="n"/>
      <c r="AD527" s="58" t="n"/>
    </row>
    <row r="528">
      <c r="A528" s="53" t="n"/>
      <c r="B528" s="26" t="n"/>
      <c r="C528" s="27">
        <f>IF(OR($A528="",$B528=""),"",IFERROR(VLOOKUP($B528,'Settings'!$D$4:$E$103,2,FALSE),"Driver ID not found"))</f>
        <v/>
      </c>
      <c r="D528" s="26" t="n"/>
      <c r="E528" s="28" t="n"/>
      <c r="F528" s="54" t="n"/>
      <c r="G528" s="28" t="n"/>
      <c r="H528" s="28" t="n"/>
      <c r="I528" s="28" t="n"/>
      <c r="J528" s="28" t="n"/>
      <c r="K528" s="28" t="n"/>
      <c r="L528" s="28" t="n"/>
      <c r="M528" s="28" t="n"/>
      <c r="N528" s="28" t="n"/>
      <c r="O528" s="30" t="n"/>
      <c r="P528" s="55">
        <f>IF(OR($A528="",$B528=""),"",IFERROR($E528/$F528,0))</f>
        <v/>
      </c>
      <c r="Q528" s="56">
        <f>IF(OR($A528="",$B528=""),"",IFERROR($H528/$G528,0))</f>
        <v/>
      </c>
      <c r="R528" s="56">
        <f>IF(OR($A528="",$B528=""),"",IFERROR($J528/$I528,0))</f>
        <v/>
      </c>
      <c r="S528" s="55">
        <f>IF(OR($A528="",$B528=""),"",IFERROR(($K528+$L528)/$E528*1000,0))</f>
        <v/>
      </c>
      <c r="T528" s="55">
        <f>IF(OR($A528="",$B528=""),"",MAX(0,MIN(100,100-($S528*'Settings'!$B$13)-($M528*'Settings'!$B$14))))</f>
        <v/>
      </c>
      <c r="U528" s="55">
        <f>IF(OR($A528="",$B528=""),"",MAX(0,MIN(100,IFERROR($Q528/'Settings'!$B$10*100,0))))</f>
        <v/>
      </c>
      <c r="V528" s="55">
        <f>IF(OR($A528="",$B528=""),"",MAX(0,MIN(100,IFERROR($P528/'Settings'!$B$11*100,0))))</f>
        <v/>
      </c>
      <c r="W528" s="55">
        <f>IF(OR($A528="",$B528=""),"",MAX(0,MIN(100,IFERROR($R528/'Settings'!$B$12*100,0))))</f>
        <v/>
      </c>
      <c r="X528" s="55">
        <f>IF(OR($A528="",$B528=""),"",MAX(0,MIN(100,100-($N528*'Settings'!$B$15))))</f>
        <v/>
      </c>
      <c r="Y528" s="55">
        <f>IF(OR($A528="",$B528=""),"",($T528*'Settings'!$B$4)+($U528*'Settings'!$B$5)+($V528*'Settings'!$B$6)+($W528*'Settings'!$B$7)+($X528*'Settings'!$B$8))</f>
        <v/>
      </c>
      <c r="Z528" s="19">
        <f>IF($Y528="","",IF($Y528&gt;='Settings'!$B$17,"Excellent",IF($Y528&gt;='Settings'!$B$18,"Good",IF($Y528&gt;='Settings'!$B$19,"Needs Improvement","Poor"))))</f>
        <v/>
      </c>
      <c r="AA528" s="57">
        <f>IF($Z528="","",IF($Z528="Excellent",'Settings'!$B$21,IF($Z528="Good",'Settings'!$B$22,0)))</f>
        <v/>
      </c>
      <c r="AB528" s="34">
        <f>IF(COUNTA($A528:$B528,$D528:$O528,$AC528:$AD528)=0,"",IF(OR($A528="",$B528=""),"Missing period/driver",IF($C528="Driver ID not found","Invalid driver ID",IF(COUNTIFS($A$5:$A$1000,$A528,$B$5:$B$1000,$B528)&gt;1,"Duplicate driver/period",IF(OR($E528&lt;=0,$F528&lt;=0,$G528&lt;=0,$I528&lt;=0),"Check required activity",IF($H528&gt;$G528,"On-time stops exceed total",IF($J528&gt;$I528,"Completed inspections exceed required",IF(OR($H528&lt;0,$J528&lt;0,$K528&lt;0,$L528&lt;0,$M528&lt;0,$N528&lt;0),"Negative count",IF($AC528="","Select review status",IF(AND($AC528="Coaching Scheduled",$AD528=""),"Add follow-up date","OK"))))))))))</f>
        <v/>
      </c>
      <c r="AC528" s="30" t="n"/>
      <c r="AD528" s="58" t="n"/>
    </row>
    <row r="529">
      <c r="A529" s="53" t="n"/>
      <c r="B529" s="26" t="n"/>
      <c r="C529" s="27">
        <f>IF(OR($A529="",$B529=""),"",IFERROR(VLOOKUP($B529,'Settings'!$D$4:$E$103,2,FALSE),"Driver ID not found"))</f>
        <v/>
      </c>
      <c r="D529" s="26" t="n"/>
      <c r="E529" s="28" t="n"/>
      <c r="F529" s="54" t="n"/>
      <c r="G529" s="28" t="n"/>
      <c r="H529" s="28" t="n"/>
      <c r="I529" s="28" t="n"/>
      <c r="J529" s="28" t="n"/>
      <c r="K529" s="28" t="n"/>
      <c r="L529" s="28" t="n"/>
      <c r="M529" s="28" t="n"/>
      <c r="N529" s="28" t="n"/>
      <c r="O529" s="30" t="n"/>
      <c r="P529" s="55">
        <f>IF(OR($A529="",$B529=""),"",IFERROR($E529/$F529,0))</f>
        <v/>
      </c>
      <c r="Q529" s="56">
        <f>IF(OR($A529="",$B529=""),"",IFERROR($H529/$G529,0))</f>
        <v/>
      </c>
      <c r="R529" s="56">
        <f>IF(OR($A529="",$B529=""),"",IFERROR($J529/$I529,0))</f>
        <v/>
      </c>
      <c r="S529" s="55">
        <f>IF(OR($A529="",$B529=""),"",IFERROR(($K529+$L529)/$E529*1000,0))</f>
        <v/>
      </c>
      <c r="T529" s="55">
        <f>IF(OR($A529="",$B529=""),"",MAX(0,MIN(100,100-($S529*'Settings'!$B$13)-($M529*'Settings'!$B$14))))</f>
        <v/>
      </c>
      <c r="U529" s="55">
        <f>IF(OR($A529="",$B529=""),"",MAX(0,MIN(100,IFERROR($Q529/'Settings'!$B$10*100,0))))</f>
        <v/>
      </c>
      <c r="V529" s="55">
        <f>IF(OR($A529="",$B529=""),"",MAX(0,MIN(100,IFERROR($P529/'Settings'!$B$11*100,0))))</f>
        <v/>
      </c>
      <c r="W529" s="55">
        <f>IF(OR($A529="",$B529=""),"",MAX(0,MIN(100,IFERROR($R529/'Settings'!$B$12*100,0))))</f>
        <v/>
      </c>
      <c r="X529" s="55">
        <f>IF(OR($A529="",$B529=""),"",MAX(0,MIN(100,100-($N529*'Settings'!$B$15))))</f>
        <v/>
      </c>
      <c r="Y529" s="55">
        <f>IF(OR($A529="",$B529=""),"",($T529*'Settings'!$B$4)+($U529*'Settings'!$B$5)+($V529*'Settings'!$B$6)+($W529*'Settings'!$B$7)+($X529*'Settings'!$B$8))</f>
        <v/>
      </c>
      <c r="Z529" s="19">
        <f>IF($Y529="","",IF($Y529&gt;='Settings'!$B$17,"Excellent",IF($Y529&gt;='Settings'!$B$18,"Good",IF($Y529&gt;='Settings'!$B$19,"Needs Improvement","Poor"))))</f>
        <v/>
      </c>
      <c r="AA529" s="57">
        <f>IF($Z529="","",IF($Z529="Excellent",'Settings'!$B$21,IF($Z529="Good",'Settings'!$B$22,0)))</f>
        <v/>
      </c>
      <c r="AB529" s="34">
        <f>IF(COUNTA($A529:$B529,$D529:$O529,$AC529:$AD529)=0,"",IF(OR($A529="",$B529=""),"Missing period/driver",IF($C529="Driver ID not found","Invalid driver ID",IF(COUNTIFS($A$5:$A$1000,$A529,$B$5:$B$1000,$B529)&gt;1,"Duplicate driver/period",IF(OR($E529&lt;=0,$F529&lt;=0,$G529&lt;=0,$I529&lt;=0),"Check required activity",IF($H529&gt;$G529,"On-time stops exceed total",IF($J529&gt;$I529,"Completed inspections exceed required",IF(OR($H529&lt;0,$J529&lt;0,$K529&lt;0,$L529&lt;0,$M529&lt;0,$N529&lt;0),"Negative count",IF($AC529="","Select review status",IF(AND($AC529="Coaching Scheduled",$AD529=""),"Add follow-up date","OK"))))))))))</f>
        <v/>
      </c>
      <c r="AC529" s="30" t="n"/>
      <c r="AD529" s="58" t="n"/>
    </row>
    <row r="530">
      <c r="A530" s="53" t="n"/>
      <c r="B530" s="26" t="n"/>
      <c r="C530" s="27">
        <f>IF(OR($A530="",$B530=""),"",IFERROR(VLOOKUP($B530,'Settings'!$D$4:$E$103,2,FALSE),"Driver ID not found"))</f>
        <v/>
      </c>
      <c r="D530" s="26" t="n"/>
      <c r="E530" s="28" t="n"/>
      <c r="F530" s="54" t="n"/>
      <c r="G530" s="28" t="n"/>
      <c r="H530" s="28" t="n"/>
      <c r="I530" s="28" t="n"/>
      <c r="J530" s="28" t="n"/>
      <c r="K530" s="28" t="n"/>
      <c r="L530" s="28" t="n"/>
      <c r="M530" s="28" t="n"/>
      <c r="N530" s="28" t="n"/>
      <c r="O530" s="30" t="n"/>
      <c r="P530" s="55">
        <f>IF(OR($A530="",$B530=""),"",IFERROR($E530/$F530,0))</f>
        <v/>
      </c>
      <c r="Q530" s="56">
        <f>IF(OR($A530="",$B530=""),"",IFERROR($H530/$G530,0))</f>
        <v/>
      </c>
      <c r="R530" s="56">
        <f>IF(OR($A530="",$B530=""),"",IFERROR($J530/$I530,0))</f>
        <v/>
      </c>
      <c r="S530" s="55">
        <f>IF(OR($A530="",$B530=""),"",IFERROR(($K530+$L530)/$E530*1000,0))</f>
        <v/>
      </c>
      <c r="T530" s="55">
        <f>IF(OR($A530="",$B530=""),"",MAX(0,MIN(100,100-($S530*'Settings'!$B$13)-($M530*'Settings'!$B$14))))</f>
        <v/>
      </c>
      <c r="U530" s="55">
        <f>IF(OR($A530="",$B530=""),"",MAX(0,MIN(100,IFERROR($Q530/'Settings'!$B$10*100,0))))</f>
        <v/>
      </c>
      <c r="V530" s="55">
        <f>IF(OR($A530="",$B530=""),"",MAX(0,MIN(100,IFERROR($P530/'Settings'!$B$11*100,0))))</f>
        <v/>
      </c>
      <c r="W530" s="55">
        <f>IF(OR($A530="",$B530=""),"",MAX(0,MIN(100,IFERROR($R530/'Settings'!$B$12*100,0))))</f>
        <v/>
      </c>
      <c r="X530" s="55">
        <f>IF(OR($A530="",$B530=""),"",MAX(0,MIN(100,100-($N530*'Settings'!$B$15))))</f>
        <v/>
      </c>
      <c r="Y530" s="55">
        <f>IF(OR($A530="",$B530=""),"",($T530*'Settings'!$B$4)+($U530*'Settings'!$B$5)+($V530*'Settings'!$B$6)+($W530*'Settings'!$B$7)+($X530*'Settings'!$B$8))</f>
        <v/>
      </c>
      <c r="Z530" s="19">
        <f>IF($Y530="","",IF($Y530&gt;='Settings'!$B$17,"Excellent",IF($Y530&gt;='Settings'!$B$18,"Good",IF($Y530&gt;='Settings'!$B$19,"Needs Improvement","Poor"))))</f>
        <v/>
      </c>
      <c r="AA530" s="57">
        <f>IF($Z530="","",IF($Z530="Excellent",'Settings'!$B$21,IF($Z530="Good",'Settings'!$B$22,0)))</f>
        <v/>
      </c>
      <c r="AB530" s="34">
        <f>IF(COUNTA($A530:$B530,$D530:$O530,$AC530:$AD530)=0,"",IF(OR($A530="",$B530=""),"Missing period/driver",IF($C530="Driver ID not found","Invalid driver ID",IF(COUNTIFS($A$5:$A$1000,$A530,$B$5:$B$1000,$B530)&gt;1,"Duplicate driver/period",IF(OR($E530&lt;=0,$F530&lt;=0,$G530&lt;=0,$I530&lt;=0),"Check required activity",IF($H530&gt;$G530,"On-time stops exceed total",IF($J530&gt;$I530,"Completed inspections exceed required",IF(OR($H530&lt;0,$J530&lt;0,$K530&lt;0,$L530&lt;0,$M530&lt;0,$N530&lt;0),"Negative count",IF($AC530="","Select review status",IF(AND($AC530="Coaching Scheduled",$AD530=""),"Add follow-up date","OK"))))))))))</f>
        <v/>
      </c>
      <c r="AC530" s="30" t="n"/>
      <c r="AD530" s="58" t="n"/>
    </row>
    <row r="531">
      <c r="A531" s="53" t="n"/>
      <c r="B531" s="26" t="n"/>
      <c r="C531" s="27">
        <f>IF(OR($A531="",$B531=""),"",IFERROR(VLOOKUP($B531,'Settings'!$D$4:$E$103,2,FALSE),"Driver ID not found"))</f>
        <v/>
      </c>
      <c r="D531" s="26" t="n"/>
      <c r="E531" s="28" t="n"/>
      <c r="F531" s="54" t="n"/>
      <c r="G531" s="28" t="n"/>
      <c r="H531" s="28" t="n"/>
      <c r="I531" s="28" t="n"/>
      <c r="J531" s="28" t="n"/>
      <c r="K531" s="28" t="n"/>
      <c r="L531" s="28" t="n"/>
      <c r="M531" s="28" t="n"/>
      <c r="N531" s="28" t="n"/>
      <c r="O531" s="30" t="n"/>
      <c r="P531" s="55">
        <f>IF(OR($A531="",$B531=""),"",IFERROR($E531/$F531,0))</f>
        <v/>
      </c>
      <c r="Q531" s="56">
        <f>IF(OR($A531="",$B531=""),"",IFERROR($H531/$G531,0))</f>
        <v/>
      </c>
      <c r="R531" s="56">
        <f>IF(OR($A531="",$B531=""),"",IFERROR($J531/$I531,0))</f>
        <v/>
      </c>
      <c r="S531" s="55">
        <f>IF(OR($A531="",$B531=""),"",IFERROR(($K531+$L531)/$E531*1000,0))</f>
        <v/>
      </c>
      <c r="T531" s="55">
        <f>IF(OR($A531="",$B531=""),"",MAX(0,MIN(100,100-($S531*'Settings'!$B$13)-($M531*'Settings'!$B$14))))</f>
        <v/>
      </c>
      <c r="U531" s="55">
        <f>IF(OR($A531="",$B531=""),"",MAX(0,MIN(100,IFERROR($Q531/'Settings'!$B$10*100,0))))</f>
        <v/>
      </c>
      <c r="V531" s="55">
        <f>IF(OR($A531="",$B531=""),"",MAX(0,MIN(100,IFERROR($P531/'Settings'!$B$11*100,0))))</f>
        <v/>
      </c>
      <c r="W531" s="55">
        <f>IF(OR($A531="",$B531=""),"",MAX(0,MIN(100,IFERROR($R531/'Settings'!$B$12*100,0))))</f>
        <v/>
      </c>
      <c r="X531" s="55">
        <f>IF(OR($A531="",$B531=""),"",MAX(0,MIN(100,100-($N531*'Settings'!$B$15))))</f>
        <v/>
      </c>
      <c r="Y531" s="55">
        <f>IF(OR($A531="",$B531=""),"",($T531*'Settings'!$B$4)+($U531*'Settings'!$B$5)+($V531*'Settings'!$B$6)+($W531*'Settings'!$B$7)+($X531*'Settings'!$B$8))</f>
        <v/>
      </c>
      <c r="Z531" s="19">
        <f>IF($Y531="","",IF($Y531&gt;='Settings'!$B$17,"Excellent",IF($Y531&gt;='Settings'!$B$18,"Good",IF($Y531&gt;='Settings'!$B$19,"Needs Improvement","Poor"))))</f>
        <v/>
      </c>
      <c r="AA531" s="57">
        <f>IF($Z531="","",IF($Z531="Excellent",'Settings'!$B$21,IF($Z531="Good",'Settings'!$B$22,0)))</f>
        <v/>
      </c>
      <c r="AB531" s="34">
        <f>IF(COUNTA($A531:$B531,$D531:$O531,$AC531:$AD531)=0,"",IF(OR($A531="",$B531=""),"Missing period/driver",IF($C531="Driver ID not found","Invalid driver ID",IF(COUNTIFS($A$5:$A$1000,$A531,$B$5:$B$1000,$B531)&gt;1,"Duplicate driver/period",IF(OR($E531&lt;=0,$F531&lt;=0,$G531&lt;=0,$I531&lt;=0),"Check required activity",IF($H531&gt;$G531,"On-time stops exceed total",IF($J531&gt;$I531,"Completed inspections exceed required",IF(OR($H531&lt;0,$J531&lt;0,$K531&lt;0,$L531&lt;0,$M531&lt;0,$N531&lt;0),"Negative count",IF($AC531="","Select review status",IF(AND($AC531="Coaching Scheduled",$AD531=""),"Add follow-up date","OK"))))))))))</f>
        <v/>
      </c>
      <c r="AC531" s="30" t="n"/>
      <c r="AD531" s="58" t="n"/>
    </row>
    <row r="532">
      <c r="A532" s="53" t="n"/>
      <c r="B532" s="26" t="n"/>
      <c r="C532" s="27">
        <f>IF(OR($A532="",$B532=""),"",IFERROR(VLOOKUP($B532,'Settings'!$D$4:$E$103,2,FALSE),"Driver ID not found"))</f>
        <v/>
      </c>
      <c r="D532" s="26" t="n"/>
      <c r="E532" s="28" t="n"/>
      <c r="F532" s="54" t="n"/>
      <c r="G532" s="28" t="n"/>
      <c r="H532" s="28" t="n"/>
      <c r="I532" s="28" t="n"/>
      <c r="J532" s="28" t="n"/>
      <c r="K532" s="28" t="n"/>
      <c r="L532" s="28" t="n"/>
      <c r="M532" s="28" t="n"/>
      <c r="N532" s="28" t="n"/>
      <c r="O532" s="30" t="n"/>
      <c r="P532" s="55">
        <f>IF(OR($A532="",$B532=""),"",IFERROR($E532/$F532,0))</f>
        <v/>
      </c>
      <c r="Q532" s="56">
        <f>IF(OR($A532="",$B532=""),"",IFERROR($H532/$G532,0))</f>
        <v/>
      </c>
      <c r="R532" s="56">
        <f>IF(OR($A532="",$B532=""),"",IFERROR($J532/$I532,0))</f>
        <v/>
      </c>
      <c r="S532" s="55">
        <f>IF(OR($A532="",$B532=""),"",IFERROR(($K532+$L532)/$E532*1000,0))</f>
        <v/>
      </c>
      <c r="T532" s="55">
        <f>IF(OR($A532="",$B532=""),"",MAX(0,MIN(100,100-($S532*'Settings'!$B$13)-($M532*'Settings'!$B$14))))</f>
        <v/>
      </c>
      <c r="U532" s="55">
        <f>IF(OR($A532="",$B532=""),"",MAX(0,MIN(100,IFERROR($Q532/'Settings'!$B$10*100,0))))</f>
        <v/>
      </c>
      <c r="V532" s="55">
        <f>IF(OR($A532="",$B532=""),"",MAX(0,MIN(100,IFERROR($P532/'Settings'!$B$11*100,0))))</f>
        <v/>
      </c>
      <c r="W532" s="55">
        <f>IF(OR($A532="",$B532=""),"",MAX(0,MIN(100,IFERROR($R532/'Settings'!$B$12*100,0))))</f>
        <v/>
      </c>
      <c r="X532" s="55">
        <f>IF(OR($A532="",$B532=""),"",MAX(0,MIN(100,100-($N532*'Settings'!$B$15))))</f>
        <v/>
      </c>
      <c r="Y532" s="55">
        <f>IF(OR($A532="",$B532=""),"",($T532*'Settings'!$B$4)+($U532*'Settings'!$B$5)+($V532*'Settings'!$B$6)+($W532*'Settings'!$B$7)+($X532*'Settings'!$B$8))</f>
        <v/>
      </c>
      <c r="Z532" s="19">
        <f>IF($Y532="","",IF($Y532&gt;='Settings'!$B$17,"Excellent",IF($Y532&gt;='Settings'!$B$18,"Good",IF($Y532&gt;='Settings'!$B$19,"Needs Improvement","Poor"))))</f>
        <v/>
      </c>
      <c r="AA532" s="57">
        <f>IF($Z532="","",IF($Z532="Excellent",'Settings'!$B$21,IF($Z532="Good",'Settings'!$B$22,0)))</f>
        <v/>
      </c>
      <c r="AB532" s="34">
        <f>IF(COUNTA($A532:$B532,$D532:$O532,$AC532:$AD532)=0,"",IF(OR($A532="",$B532=""),"Missing period/driver",IF($C532="Driver ID not found","Invalid driver ID",IF(COUNTIFS($A$5:$A$1000,$A532,$B$5:$B$1000,$B532)&gt;1,"Duplicate driver/period",IF(OR($E532&lt;=0,$F532&lt;=0,$G532&lt;=0,$I532&lt;=0),"Check required activity",IF($H532&gt;$G532,"On-time stops exceed total",IF($J532&gt;$I532,"Completed inspections exceed required",IF(OR($H532&lt;0,$J532&lt;0,$K532&lt;0,$L532&lt;0,$M532&lt;0,$N532&lt;0),"Negative count",IF($AC532="","Select review status",IF(AND($AC532="Coaching Scheduled",$AD532=""),"Add follow-up date","OK"))))))))))</f>
        <v/>
      </c>
      <c r="AC532" s="30" t="n"/>
      <c r="AD532" s="58" t="n"/>
    </row>
    <row r="533">
      <c r="A533" s="53" t="n"/>
      <c r="B533" s="26" t="n"/>
      <c r="C533" s="27">
        <f>IF(OR($A533="",$B533=""),"",IFERROR(VLOOKUP($B533,'Settings'!$D$4:$E$103,2,FALSE),"Driver ID not found"))</f>
        <v/>
      </c>
      <c r="D533" s="26" t="n"/>
      <c r="E533" s="28" t="n"/>
      <c r="F533" s="54" t="n"/>
      <c r="G533" s="28" t="n"/>
      <c r="H533" s="28" t="n"/>
      <c r="I533" s="28" t="n"/>
      <c r="J533" s="28" t="n"/>
      <c r="K533" s="28" t="n"/>
      <c r="L533" s="28" t="n"/>
      <c r="M533" s="28" t="n"/>
      <c r="N533" s="28" t="n"/>
      <c r="O533" s="30" t="n"/>
      <c r="P533" s="55">
        <f>IF(OR($A533="",$B533=""),"",IFERROR($E533/$F533,0))</f>
        <v/>
      </c>
      <c r="Q533" s="56">
        <f>IF(OR($A533="",$B533=""),"",IFERROR($H533/$G533,0))</f>
        <v/>
      </c>
      <c r="R533" s="56">
        <f>IF(OR($A533="",$B533=""),"",IFERROR($J533/$I533,0))</f>
        <v/>
      </c>
      <c r="S533" s="55">
        <f>IF(OR($A533="",$B533=""),"",IFERROR(($K533+$L533)/$E533*1000,0))</f>
        <v/>
      </c>
      <c r="T533" s="55">
        <f>IF(OR($A533="",$B533=""),"",MAX(0,MIN(100,100-($S533*'Settings'!$B$13)-($M533*'Settings'!$B$14))))</f>
        <v/>
      </c>
      <c r="U533" s="55">
        <f>IF(OR($A533="",$B533=""),"",MAX(0,MIN(100,IFERROR($Q533/'Settings'!$B$10*100,0))))</f>
        <v/>
      </c>
      <c r="V533" s="55">
        <f>IF(OR($A533="",$B533=""),"",MAX(0,MIN(100,IFERROR($P533/'Settings'!$B$11*100,0))))</f>
        <v/>
      </c>
      <c r="W533" s="55">
        <f>IF(OR($A533="",$B533=""),"",MAX(0,MIN(100,IFERROR($R533/'Settings'!$B$12*100,0))))</f>
        <v/>
      </c>
      <c r="X533" s="55">
        <f>IF(OR($A533="",$B533=""),"",MAX(0,MIN(100,100-($N533*'Settings'!$B$15))))</f>
        <v/>
      </c>
      <c r="Y533" s="55">
        <f>IF(OR($A533="",$B533=""),"",($T533*'Settings'!$B$4)+($U533*'Settings'!$B$5)+($V533*'Settings'!$B$6)+($W533*'Settings'!$B$7)+($X533*'Settings'!$B$8))</f>
        <v/>
      </c>
      <c r="Z533" s="19">
        <f>IF($Y533="","",IF($Y533&gt;='Settings'!$B$17,"Excellent",IF($Y533&gt;='Settings'!$B$18,"Good",IF($Y533&gt;='Settings'!$B$19,"Needs Improvement","Poor"))))</f>
        <v/>
      </c>
      <c r="AA533" s="57">
        <f>IF($Z533="","",IF($Z533="Excellent",'Settings'!$B$21,IF($Z533="Good",'Settings'!$B$22,0)))</f>
        <v/>
      </c>
      <c r="AB533" s="34">
        <f>IF(COUNTA($A533:$B533,$D533:$O533,$AC533:$AD533)=0,"",IF(OR($A533="",$B533=""),"Missing period/driver",IF($C533="Driver ID not found","Invalid driver ID",IF(COUNTIFS($A$5:$A$1000,$A533,$B$5:$B$1000,$B533)&gt;1,"Duplicate driver/period",IF(OR($E533&lt;=0,$F533&lt;=0,$G533&lt;=0,$I533&lt;=0),"Check required activity",IF($H533&gt;$G533,"On-time stops exceed total",IF($J533&gt;$I533,"Completed inspections exceed required",IF(OR($H533&lt;0,$J533&lt;0,$K533&lt;0,$L533&lt;0,$M533&lt;0,$N533&lt;0),"Negative count",IF($AC533="","Select review status",IF(AND($AC533="Coaching Scheduled",$AD533=""),"Add follow-up date","OK"))))))))))</f>
        <v/>
      </c>
      <c r="AC533" s="30" t="n"/>
      <c r="AD533" s="58" t="n"/>
    </row>
    <row r="534">
      <c r="A534" s="53" t="n"/>
      <c r="B534" s="26" t="n"/>
      <c r="C534" s="27">
        <f>IF(OR($A534="",$B534=""),"",IFERROR(VLOOKUP($B534,'Settings'!$D$4:$E$103,2,FALSE),"Driver ID not found"))</f>
        <v/>
      </c>
      <c r="D534" s="26" t="n"/>
      <c r="E534" s="28" t="n"/>
      <c r="F534" s="54" t="n"/>
      <c r="G534" s="28" t="n"/>
      <c r="H534" s="28" t="n"/>
      <c r="I534" s="28" t="n"/>
      <c r="J534" s="28" t="n"/>
      <c r="K534" s="28" t="n"/>
      <c r="L534" s="28" t="n"/>
      <c r="M534" s="28" t="n"/>
      <c r="N534" s="28" t="n"/>
      <c r="O534" s="30" t="n"/>
      <c r="P534" s="55">
        <f>IF(OR($A534="",$B534=""),"",IFERROR($E534/$F534,0))</f>
        <v/>
      </c>
      <c r="Q534" s="56">
        <f>IF(OR($A534="",$B534=""),"",IFERROR($H534/$G534,0))</f>
        <v/>
      </c>
      <c r="R534" s="56">
        <f>IF(OR($A534="",$B534=""),"",IFERROR($J534/$I534,0))</f>
        <v/>
      </c>
      <c r="S534" s="55">
        <f>IF(OR($A534="",$B534=""),"",IFERROR(($K534+$L534)/$E534*1000,0))</f>
        <v/>
      </c>
      <c r="T534" s="55">
        <f>IF(OR($A534="",$B534=""),"",MAX(0,MIN(100,100-($S534*'Settings'!$B$13)-($M534*'Settings'!$B$14))))</f>
        <v/>
      </c>
      <c r="U534" s="55">
        <f>IF(OR($A534="",$B534=""),"",MAX(0,MIN(100,IFERROR($Q534/'Settings'!$B$10*100,0))))</f>
        <v/>
      </c>
      <c r="V534" s="55">
        <f>IF(OR($A534="",$B534=""),"",MAX(0,MIN(100,IFERROR($P534/'Settings'!$B$11*100,0))))</f>
        <v/>
      </c>
      <c r="W534" s="55">
        <f>IF(OR($A534="",$B534=""),"",MAX(0,MIN(100,IFERROR($R534/'Settings'!$B$12*100,0))))</f>
        <v/>
      </c>
      <c r="X534" s="55">
        <f>IF(OR($A534="",$B534=""),"",MAX(0,MIN(100,100-($N534*'Settings'!$B$15))))</f>
        <v/>
      </c>
      <c r="Y534" s="55">
        <f>IF(OR($A534="",$B534=""),"",($T534*'Settings'!$B$4)+($U534*'Settings'!$B$5)+($V534*'Settings'!$B$6)+($W534*'Settings'!$B$7)+($X534*'Settings'!$B$8))</f>
        <v/>
      </c>
      <c r="Z534" s="19">
        <f>IF($Y534="","",IF($Y534&gt;='Settings'!$B$17,"Excellent",IF($Y534&gt;='Settings'!$B$18,"Good",IF($Y534&gt;='Settings'!$B$19,"Needs Improvement","Poor"))))</f>
        <v/>
      </c>
      <c r="AA534" s="57">
        <f>IF($Z534="","",IF($Z534="Excellent",'Settings'!$B$21,IF($Z534="Good",'Settings'!$B$22,0)))</f>
        <v/>
      </c>
      <c r="AB534" s="34">
        <f>IF(COUNTA($A534:$B534,$D534:$O534,$AC534:$AD534)=0,"",IF(OR($A534="",$B534=""),"Missing period/driver",IF($C534="Driver ID not found","Invalid driver ID",IF(COUNTIFS($A$5:$A$1000,$A534,$B$5:$B$1000,$B534)&gt;1,"Duplicate driver/period",IF(OR($E534&lt;=0,$F534&lt;=0,$G534&lt;=0,$I534&lt;=0),"Check required activity",IF($H534&gt;$G534,"On-time stops exceed total",IF($J534&gt;$I534,"Completed inspections exceed required",IF(OR($H534&lt;0,$J534&lt;0,$K534&lt;0,$L534&lt;0,$M534&lt;0,$N534&lt;0),"Negative count",IF($AC534="","Select review status",IF(AND($AC534="Coaching Scheduled",$AD534=""),"Add follow-up date","OK"))))))))))</f>
        <v/>
      </c>
      <c r="AC534" s="30" t="n"/>
      <c r="AD534" s="58" t="n"/>
    </row>
    <row r="535">
      <c r="A535" s="53" t="n"/>
      <c r="B535" s="26" t="n"/>
      <c r="C535" s="27">
        <f>IF(OR($A535="",$B535=""),"",IFERROR(VLOOKUP($B535,'Settings'!$D$4:$E$103,2,FALSE),"Driver ID not found"))</f>
        <v/>
      </c>
      <c r="D535" s="26" t="n"/>
      <c r="E535" s="28" t="n"/>
      <c r="F535" s="54" t="n"/>
      <c r="G535" s="28" t="n"/>
      <c r="H535" s="28" t="n"/>
      <c r="I535" s="28" t="n"/>
      <c r="J535" s="28" t="n"/>
      <c r="K535" s="28" t="n"/>
      <c r="L535" s="28" t="n"/>
      <c r="M535" s="28" t="n"/>
      <c r="N535" s="28" t="n"/>
      <c r="O535" s="30" t="n"/>
      <c r="P535" s="55">
        <f>IF(OR($A535="",$B535=""),"",IFERROR($E535/$F535,0))</f>
        <v/>
      </c>
      <c r="Q535" s="56">
        <f>IF(OR($A535="",$B535=""),"",IFERROR($H535/$G535,0))</f>
        <v/>
      </c>
      <c r="R535" s="56">
        <f>IF(OR($A535="",$B535=""),"",IFERROR($J535/$I535,0))</f>
        <v/>
      </c>
      <c r="S535" s="55">
        <f>IF(OR($A535="",$B535=""),"",IFERROR(($K535+$L535)/$E535*1000,0))</f>
        <v/>
      </c>
      <c r="T535" s="55">
        <f>IF(OR($A535="",$B535=""),"",MAX(0,MIN(100,100-($S535*'Settings'!$B$13)-($M535*'Settings'!$B$14))))</f>
        <v/>
      </c>
      <c r="U535" s="55">
        <f>IF(OR($A535="",$B535=""),"",MAX(0,MIN(100,IFERROR($Q535/'Settings'!$B$10*100,0))))</f>
        <v/>
      </c>
      <c r="V535" s="55">
        <f>IF(OR($A535="",$B535=""),"",MAX(0,MIN(100,IFERROR($P535/'Settings'!$B$11*100,0))))</f>
        <v/>
      </c>
      <c r="W535" s="55">
        <f>IF(OR($A535="",$B535=""),"",MAX(0,MIN(100,IFERROR($R535/'Settings'!$B$12*100,0))))</f>
        <v/>
      </c>
      <c r="X535" s="55">
        <f>IF(OR($A535="",$B535=""),"",MAX(0,MIN(100,100-($N535*'Settings'!$B$15))))</f>
        <v/>
      </c>
      <c r="Y535" s="55">
        <f>IF(OR($A535="",$B535=""),"",($T535*'Settings'!$B$4)+($U535*'Settings'!$B$5)+($V535*'Settings'!$B$6)+($W535*'Settings'!$B$7)+($X535*'Settings'!$B$8))</f>
        <v/>
      </c>
      <c r="Z535" s="19">
        <f>IF($Y535="","",IF($Y535&gt;='Settings'!$B$17,"Excellent",IF($Y535&gt;='Settings'!$B$18,"Good",IF($Y535&gt;='Settings'!$B$19,"Needs Improvement","Poor"))))</f>
        <v/>
      </c>
      <c r="AA535" s="57">
        <f>IF($Z535="","",IF($Z535="Excellent",'Settings'!$B$21,IF($Z535="Good",'Settings'!$B$22,0)))</f>
        <v/>
      </c>
      <c r="AB535" s="34">
        <f>IF(COUNTA($A535:$B535,$D535:$O535,$AC535:$AD535)=0,"",IF(OR($A535="",$B535=""),"Missing period/driver",IF($C535="Driver ID not found","Invalid driver ID",IF(COUNTIFS($A$5:$A$1000,$A535,$B$5:$B$1000,$B535)&gt;1,"Duplicate driver/period",IF(OR($E535&lt;=0,$F535&lt;=0,$G535&lt;=0,$I535&lt;=0),"Check required activity",IF($H535&gt;$G535,"On-time stops exceed total",IF($J535&gt;$I535,"Completed inspections exceed required",IF(OR($H535&lt;0,$J535&lt;0,$K535&lt;0,$L535&lt;0,$M535&lt;0,$N535&lt;0),"Negative count",IF($AC535="","Select review status",IF(AND($AC535="Coaching Scheduled",$AD535=""),"Add follow-up date","OK"))))))))))</f>
        <v/>
      </c>
      <c r="AC535" s="30" t="n"/>
      <c r="AD535" s="58" t="n"/>
    </row>
    <row r="536">
      <c r="A536" s="53" t="n"/>
      <c r="B536" s="26" t="n"/>
      <c r="C536" s="27">
        <f>IF(OR($A536="",$B536=""),"",IFERROR(VLOOKUP($B536,'Settings'!$D$4:$E$103,2,FALSE),"Driver ID not found"))</f>
        <v/>
      </c>
      <c r="D536" s="26" t="n"/>
      <c r="E536" s="28" t="n"/>
      <c r="F536" s="54" t="n"/>
      <c r="G536" s="28" t="n"/>
      <c r="H536" s="28" t="n"/>
      <c r="I536" s="28" t="n"/>
      <c r="J536" s="28" t="n"/>
      <c r="K536" s="28" t="n"/>
      <c r="L536" s="28" t="n"/>
      <c r="M536" s="28" t="n"/>
      <c r="N536" s="28" t="n"/>
      <c r="O536" s="30" t="n"/>
      <c r="P536" s="55">
        <f>IF(OR($A536="",$B536=""),"",IFERROR($E536/$F536,0))</f>
        <v/>
      </c>
      <c r="Q536" s="56">
        <f>IF(OR($A536="",$B536=""),"",IFERROR($H536/$G536,0))</f>
        <v/>
      </c>
      <c r="R536" s="56">
        <f>IF(OR($A536="",$B536=""),"",IFERROR($J536/$I536,0))</f>
        <v/>
      </c>
      <c r="S536" s="55">
        <f>IF(OR($A536="",$B536=""),"",IFERROR(($K536+$L536)/$E536*1000,0))</f>
        <v/>
      </c>
      <c r="T536" s="55">
        <f>IF(OR($A536="",$B536=""),"",MAX(0,MIN(100,100-($S536*'Settings'!$B$13)-($M536*'Settings'!$B$14))))</f>
        <v/>
      </c>
      <c r="U536" s="55">
        <f>IF(OR($A536="",$B536=""),"",MAX(0,MIN(100,IFERROR($Q536/'Settings'!$B$10*100,0))))</f>
        <v/>
      </c>
      <c r="V536" s="55">
        <f>IF(OR($A536="",$B536=""),"",MAX(0,MIN(100,IFERROR($P536/'Settings'!$B$11*100,0))))</f>
        <v/>
      </c>
      <c r="W536" s="55">
        <f>IF(OR($A536="",$B536=""),"",MAX(0,MIN(100,IFERROR($R536/'Settings'!$B$12*100,0))))</f>
        <v/>
      </c>
      <c r="X536" s="55">
        <f>IF(OR($A536="",$B536=""),"",MAX(0,MIN(100,100-($N536*'Settings'!$B$15))))</f>
        <v/>
      </c>
      <c r="Y536" s="55">
        <f>IF(OR($A536="",$B536=""),"",($T536*'Settings'!$B$4)+($U536*'Settings'!$B$5)+($V536*'Settings'!$B$6)+($W536*'Settings'!$B$7)+($X536*'Settings'!$B$8))</f>
        <v/>
      </c>
      <c r="Z536" s="19">
        <f>IF($Y536="","",IF($Y536&gt;='Settings'!$B$17,"Excellent",IF($Y536&gt;='Settings'!$B$18,"Good",IF($Y536&gt;='Settings'!$B$19,"Needs Improvement","Poor"))))</f>
        <v/>
      </c>
      <c r="AA536" s="57">
        <f>IF($Z536="","",IF($Z536="Excellent",'Settings'!$B$21,IF($Z536="Good",'Settings'!$B$22,0)))</f>
        <v/>
      </c>
      <c r="AB536" s="34">
        <f>IF(COUNTA($A536:$B536,$D536:$O536,$AC536:$AD536)=0,"",IF(OR($A536="",$B536=""),"Missing period/driver",IF($C536="Driver ID not found","Invalid driver ID",IF(COUNTIFS($A$5:$A$1000,$A536,$B$5:$B$1000,$B536)&gt;1,"Duplicate driver/period",IF(OR($E536&lt;=0,$F536&lt;=0,$G536&lt;=0,$I536&lt;=0),"Check required activity",IF($H536&gt;$G536,"On-time stops exceed total",IF($J536&gt;$I536,"Completed inspections exceed required",IF(OR($H536&lt;0,$J536&lt;0,$K536&lt;0,$L536&lt;0,$M536&lt;0,$N536&lt;0),"Negative count",IF($AC536="","Select review status",IF(AND($AC536="Coaching Scheduled",$AD536=""),"Add follow-up date","OK"))))))))))</f>
        <v/>
      </c>
      <c r="AC536" s="30" t="n"/>
      <c r="AD536" s="58" t="n"/>
    </row>
    <row r="537">
      <c r="A537" s="53" t="n"/>
      <c r="B537" s="26" t="n"/>
      <c r="C537" s="27">
        <f>IF(OR($A537="",$B537=""),"",IFERROR(VLOOKUP($B537,'Settings'!$D$4:$E$103,2,FALSE),"Driver ID not found"))</f>
        <v/>
      </c>
      <c r="D537" s="26" t="n"/>
      <c r="E537" s="28" t="n"/>
      <c r="F537" s="54" t="n"/>
      <c r="G537" s="28" t="n"/>
      <c r="H537" s="28" t="n"/>
      <c r="I537" s="28" t="n"/>
      <c r="J537" s="28" t="n"/>
      <c r="K537" s="28" t="n"/>
      <c r="L537" s="28" t="n"/>
      <c r="M537" s="28" t="n"/>
      <c r="N537" s="28" t="n"/>
      <c r="O537" s="30" t="n"/>
      <c r="P537" s="55">
        <f>IF(OR($A537="",$B537=""),"",IFERROR($E537/$F537,0))</f>
        <v/>
      </c>
      <c r="Q537" s="56">
        <f>IF(OR($A537="",$B537=""),"",IFERROR($H537/$G537,0))</f>
        <v/>
      </c>
      <c r="R537" s="56">
        <f>IF(OR($A537="",$B537=""),"",IFERROR($J537/$I537,0))</f>
        <v/>
      </c>
      <c r="S537" s="55">
        <f>IF(OR($A537="",$B537=""),"",IFERROR(($K537+$L537)/$E537*1000,0))</f>
        <v/>
      </c>
      <c r="T537" s="55">
        <f>IF(OR($A537="",$B537=""),"",MAX(0,MIN(100,100-($S537*'Settings'!$B$13)-($M537*'Settings'!$B$14))))</f>
        <v/>
      </c>
      <c r="U537" s="55">
        <f>IF(OR($A537="",$B537=""),"",MAX(0,MIN(100,IFERROR($Q537/'Settings'!$B$10*100,0))))</f>
        <v/>
      </c>
      <c r="V537" s="55">
        <f>IF(OR($A537="",$B537=""),"",MAX(0,MIN(100,IFERROR($P537/'Settings'!$B$11*100,0))))</f>
        <v/>
      </c>
      <c r="W537" s="55">
        <f>IF(OR($A537="",$B537=""),"",MAX(0,MIN(100,IFERROR($R537/'Settings'!$B$12*100,0))))</f>
        <v/>
      </c>
      <c r="X537" s="55">
        <f>IF(OR($A537="",$B537=""),"",MAX(0,MIN(100,100-($N537*'Settings'!$B$15))))</f>
        <v/>
      </c>
      <c r="Y537" s="55">
        <f>IF(OR($A537="",$B537=""),"",($T537*'Settings'!$B$4)+($U537*'Settings'!$B$5)+($V537*'Settings'!$B$6)+($W537*'Settings'!$B$7)+($X537*'Settings'!$B$8))</f>
        <v/>
      </c>
      <c r="Z537" s="19">
        <f>IF($Y537="","",IF($Y537&gt;='Settings'!$B$17,"Excellent",IF($Y537&gt;='Settings'!$B$18,"Good",IF($Y537&gt;='Settings'!$B$19,"Needs Improvement","Poor"))))</f>
        <v/>
      </c>
      <c r="AA537" s="57">
        <f>IF($Z537="","",IF($Z537="Excellent",'Settings'!$B$21,IF($Z537="Good",'Settings'!$B$22,0)))</f>
        <v/>
      </c>
      <c r="AB537" s="34">
        <f>IF(COUNTA($A537:$B537,$D537:$O537,$AC537:$AD537)=0,"",IF(OR($A537="",$B537=""),"Missing period/driver",IF($C537="Driver ID not found","Invalid driver ID",IF(COUNTIFS($A$5:$A$1000,$A537,$B$5:$B$1000,$B537)&gt;1,"Duplicate driver/period",IF(OR($E537&lt;=0,$F537&lt;=0,$G537&lt;=0,$I537&lt;=0),"Check required activity",IF($H537&gt;$G537,"On-time stops exceed total",IF($J537&gt;$I537,"Completed inspections exceed required",IF(OR($H537&lt;0,$J537&lt;0,$K537&lt;0,$L537&lt;0,$M537&lt;0,$N537&lt;0),"Negative count",IF($AC537="","Select review status",IF(AND($AC537="Coaching Scheduled",$AD537=""),"Add follow-up date","OK"))))))))))</f>
        <v/>
      </c>
      <c r="AC537" s="30" t="n"/>
      <c r="AD537" s="58" t="n"/>
    </row>
    <row r="538">
      <c r="A538" s="53" t="n"/>
      <c r="B538" s="26" t="n"/>
      <c r="C538" s="27">
        <f>IF(OR($A538="",$B538=""),"",IFERROR(VLOOKUP($B538,'Settings'!$D$4:$E$103,2,FALSE),"Driver ID not found"))</f>
        <v/>
      </c>
      <c r="D538" s="26" t="n"/>
      <c r="E538" s="28" t="n"/>
      <c r="F538" s="54" t="n"/>
      <c r="G538" s="28" t="n"/>
      <c r="H538" s="28" t="n"/>
      <c r="I538" s="28" t="n"/>
      <c r="J538" s="28" t="n"/>
      <c r="K538" s="28" t="n"/>
      <c r="L538" s="28" t="n"/>
      <c r="M538" s="28" t="n"/>
      <c r="N538" s="28" t="n"/>
      <c r="O538" s="30" t="n"/>
      <c r="P538" s="55">
        <f>IF(OR($A538="",$B538=""),"",IFERROR($E538/$F538,0))</f>
        <v/>
      </c>
      <c r="Q538" s="56">
        <f>IF(OR($A538="",$B538=""),"",IFERROR($H538/$G538,0))</f>
        <v/>
      </c>
      <c r="R538" s="56">
        <f>IF(OR($A538="",$B538=""),"",IFERROR($J538/$I538,0))</f>
        <v/>
      </c>
      <c r="S538" s="55">
        <f>IF(OR($A538="",$B538=""),"",IFERROR(($K538+$L538)/$E538*1000,0))</f>
        <v/>
      </c>
      <c r="T538" s="55">
        <f>IF(OR($A538="",$B538=""),"",MAX(0,MIN(100,100-($S538*'Settings'!$B$13)-($M538*'Settings'!$B$14))))</f>
        <v/>
      </c>
      <c r="U538" s="55">
        <f>IF(OR($A538="",$B538=""),"",MAX(0,MIN(100,IFERROR($Q538/'Settings'!$B$10*100,0))))</f>
        <v/>
      </c>
      <c r="V538" s="55">
        <f>IF(OR($A538="",$B538=""),"",MAX(0,MIN(100,IFERROR($P538/'Settings'!$B$11*100,0))))</f>
        <v/>
      </c>
      <c r="W538" s="55">
        <f>IF(OR($A538="",$B538=""),"",MAX(0,MIN(100,IFERROR($R538/'Settings'!$B$12*100,0))))</f>
        <v/>
      </c>
      <c r="X538" s="55">
        <f>IF(OR($A538="",$B538=""),"",MAX(0,MIN(100,100-($N538*'Settings'!$B$15))))</f>
        <v/>
      </c>
      <c r="Y538" s="55">
        <f>IF(OR($A538="",$B538=""),"",($T538*'Settings'!$B$4)+($U538*'Settings'!$B$5)+($V538*'Settings'!$B$6)+($W538*'Settings'!$B$7)+($X538*'Settings'!$B$8))</f>
        <v/>
      </c>
      <c r="Z538" s="19">
        <f>IF($Y538="","",IF($Y538&gt;='Settings'!$B$17,"Excellent",IF($Y538&gt;='Settings'!$B$18,"Good",IF($Y538&gt;='Settings'!$B$19,"Needs Improvement","Poor"))))</f>
        <v/>
      </c>
      <c r="AA538" s="57">
        <f>IF($Z538="","",IF($Z538="Excellent",'Settings'!$B$21,IF($Z538="Good",'Settings'!$B$22,0)))</f>
        <v/>
      </c>
      <c r="AB538" s="34">
        <f>IF(COUNTA($A538:$B538,$D538:$O538,$AC538:$AD538)=0,"",IF(OR($A538="",$B538=""),"Missing period/driver",IF($C538="Driver ID not found","Invalid driver ID",IF(COUNTIFS($A$5:$A$1000,$A538,$B$5:$B$1000,$B538)&gt;1,"Duplicate driver/period",IF(OR($E538&lt;=0,$F538&lt;=0,$G538&lt;=0,$I538&lt;=0),"Check required activity",IF($H538&gt;$G538,"On-time stops exceed total",IF($J538&gt;$I538,"Completed inspections exceed required",IF(OR($H538&lt;0,$J538&lt;0,$K538&lt;0,$L538&lt;0,$M538&lt;0,$N538&lt;0),"Negative count",IF($AC538="","Select review status",IF(AND($AC538="Coaching Scheduled",$AD538=""),"Add follow-up date","OK"))))))))))</f>
        <v/>
      </c>
      <c r="AC538" s="30" t="n"/>
      <c r="AD538" s="58" t="n"/>
    </row>
    <row r="539">
      <c r="A539" s="53" t="n"/>
      <c r="B539" s="26" t="n"/>
      <c r="C539" s="27">
        <f>IF(OR($A539="",$B539=""),"",IFERROR(VLOOKUP($B539,'Settings'!$D$4:$E$103,2,FALSE),"Driver ID not found"))</f>
        <v/>
      </c>
      <c r="D539" s="26" t="n"/>
      <c r="E539" s="28" t="n"/>
      <c r="F539" s="54" t="n"/>
      <c r="G539" s="28" t="n"/>
      <c r="H539" s="28" t="n"/>
      <c r="I539" s="28" t="n"/>
      <c r="J539" s="28" t="n"/>
      <c r="K539" s="28" t="n"/>
      <c r="L539" s="28" t="n"/>
      <c r="M539" s="28" t="n"/>
      <c r="N539" s="28" t="n"/>
      <c r="O539" s="30" t="n"/>
      <c r="P539" s="55">
        <f>IF(OR($A539="",$B539=""),"",IFERROR($E539/$F539,0))</f>
        <v/>
      </c>
      <c r="Q539" s="56">
        <f>IF(OR($A539="",$B539=""),"",IFERROR($H539/$G539,0))</f>
        <v/>
      </c>
      <c r="R539" s="56">
        <f>IF(OR($A539="",$B539=""),"",IFERROR($J539/$I539,0))</f>
        <v/>
      </c>
      <c r="S539" s="55">
        <f>IF(OR($A539="",$B539=""),"",IFERROR(($K539+$L539)/$E539*1000,0))</f>
        <v/>
      </c>
      <c r="T539" s="55">
        <f>IF(OR($A539="",$B539=""),"",MAX(0,MIN(100,100-($S539*'Settings'!$B$13)-($M539*'Settings'!$B$14))))</f>
        <v/>
      </c>
      <c r="U539" s="55">
        <f>IF(OR($A539="",$B539=""),"",MAX(0,MIN(100,IFERROR($Q539/'Settings'!$B$10*100,0))))</f>
        <v/>
      </c>
      <c r="V539" s="55">
        <f>IF(OR($A539="",$B539=""),"",MAX(0,MIN(100,IFERROR($P539/'Settings'!$B$11*100,0))))</f>
        <v/>
      </c>
      <c r="W539" s="55">
        <f>IF(OR($A539="",$B539=""),"",MAX(0,MIN(100,IFERROR($R539/'Settings'!$B$12*100,0))))</f>
        <v/>
      </c>
      <c r="X539" s="55">
        <f>IF(OR($A539="",$B539=""),"",MAX(0,MIN(100,100-($N539*'Settings'!$B$15))))</f>
        <v/>
      </c>
      <c r="Y539" s="55">
        <f>IF(OR($A539="",$B539=""),"",($T539*'Settings'!$B$4)+($U539*'Settings'!$B$5)+($V539*'Settings'!$B$6)+($W539*'Settings'!$B$7)+($X539*'Settings'!$B$8))</f>
        <v/>
      </c>
      <c r="Z539" s="19">
        <f>IF($Y539="","",IF($Y539&gt;='Settings'!$B$17,"Excellent",IF($Y539&gt;='Settings'!$B$18,"Good",IF($Y539&gt;='Settings'!$B$19,"Needs Improvement","Poor"))))</f>
        <v/>
      </c>
      <c r="AA539" s="57">
        <f>IF($Z539="","",IF($Z539="Excellent",'Settings'!$B$21,IF($Z539="Good",'Settings'!$B$22,0)))</f>
        <v/>
      </c>
      <c r="AB539" s="34">
        <f>IF(COUNTA($A539:$B539,$D539:$O539,$AC539:$AD539)=0,"",IF(OR($A539="",$B539=""),"Missing period/driver",IF($C539="Driver ID not found","Invalid driver ID",IF(COUNTIFS($A$5:$A$1000,$A539,$B$5:$B$1000,$B539)&gt;1,"Duplicate driver/period",IF(OR($E539&lt;=0,$F539&lt;=0,$G539&lt;=0,$I539&lt;=0),"Check required activity",IF($H539&gt;$G539,"On-time stops exceed total",IF($J539&gt;$I539,"Completed inspections exceed required",IF(OR($H539&lt;0,$J539&lt;0,$K539&lt;0,$L539&lt;0,$M539&lt;0,$N539&lt;0),"Negative count",IF($AC539="","Select review status",IF(AND($AC539="Coaching Scheduled",$AD539=""),"Add follow-up date","OK"))))))))))</f>
        <v/>
      </c>
      <c r="AC539" s="30" t="n"/>
      <c r="AD539" s="58" t="n"/>
    </row>
    <row r="540">
      <c r="A540" s="53" t="n"/>
      <c r="B540" s="26" t="n"/>
      <c r="C540" s="27">
        <f>IF(OR($A540="",$B540=""),"",IFERROR(VLOOKUP($B540,'Settings'!$D$4:$E$103,2,FALSE),"Driver ID not found"))</f>
        <v/>
      </c>
      <c r="D540" s="26" t="n"/>
      <c r="E540" s="28" t="n"/>
      <c r="F540" s="54" t="n"/>
      <c r="G540" s="28" t="n"/>
      <c r="H540" s="28" t="n"/>
      <c r="I540" s="28" t="n"/>
      <c r="J540" s="28" t="n"/>
      <c r="K540" s="28" t="n"/>
      <c r="L540" s="28" t="n"/>
      <c r="M540" s="28" t="n"/>
      <c r="N540" s="28" t="n"/>
      <c r="O540" s="30" t="n"/>
      <c r="P540" s="55">
        <f>IF(OR($A540="",$B540=""),"",IFERROR($E540/$F540,0))</f>
        <v/>
      </c>
      <c r="Q540" s="56">
        <f>IF(OR($A540="",$B540=""),"",IFERROR($H540/$G540,0))</f>
        <v/>
      </c>
      <c r="R540" s="56">
        <f>IF(OR($A540="",$B540=""),"",IFERROR($J540/$I540,0))</f>
        <v/>
      </c>
      <c r="S540" s="55">
        <f>IF(OR($A540="",$B540=""),"",IFERROR(($K540+$L540)/$E540*1000,0))</f>
        <v/>
      </c>
      <c r="T540" s="55">
        <f>IF(OR($A540="",$B540=""),"",MAX(0,MIN(100,100-($S540*'Settings'!$B$13)-($M540*'Settings'!$B$14))))</f>
        <v/>
      </c>
      <c r="U540" s="55">
        <f>IF(OR($A540="",$B540=""),"",MAX(0,MIN(100,IFERROR($Q540/'Settings'!$B$10*100,0))))</f>
        <v/>
      </c>
      <c r="V540" s="55">
        <f>IF(OR($A540="",$B540=""),"",MAX(0,MIN(100,IFERROR($P540/'Settings'!$B$11*100,0))))</f>
        <v/>
      </c>
      <c r="W540" s="55">
        <f>IF(OR($A540="",$B540=""),"",MAX(0,MIN(100,IFERROR($R540/'Settings'!$B$12*100,0))))</f>
        <v/>
      </c>
      <c r="X540" s="55">
        <f>IF(OR($A540="",$B540=""),"",MAX(0,MIN(100,100-($N540*'Settings'!$B$15))))</f>
        <v/>
      </c>
      <c r="Y540" s="55">
        <f>IF(OR($A540="",$B540=""),"",($T540*'Settings'!$B$4)+($U540*'Settings'!$B$5)+($V540*'Settings'!$B$6)+($W540*'Settings'!$B$7)+($X540*'Settings'!$B$8))</f>
        <v/>
      </c>
      <c r="Z540" s="19">
        <f>IF($Y540="","",IF($Y540&gt;='Settings'!$B$17,"Excellent",IF($Y540&gt;='Settings'!$B$18,"Good",IF($Y540&gt;='Settings'!$B$19,"Needs Improvement","Poor"))))</f>
        <v/>
      </c>
      <c r="AA540" s="57">
        <f>IF($Z540="","",IF($Z540="Excellent",'Settings'!$B$21,IF($Z540="Good",'Settings'!$B$22,0)))</f>
        <v/>
      </c>
      <c r="AB540" s="34">
        <f>IF(COUNTA($A540:$B540,$D540:$O540,$AC540:$AD540)=0,"",IF(OR($A540="",$B540=""),"Missing period/driver",IF($C540="Driver ID not found","Invalid driver ID",IF(COUNTIFS($A$5:$A$1000,$A540,$B$5:$B$1000,$B540)&gt;1,"Duplicate driver/period",IF(OR($E540&lt;=0,$F540&lt;=0,$G540&lt;=0,$I540&lt;=0),"Check required activity",IF($H540&gt;$G540,"On-time stops exceed total",IF($J540&gt;$I540,"Completed inspections exceed required",IF(OR($H540&lt;0,$J540&lt;0,$K540&lt;0,$L540&lt;0,$M540&lt;0,$N540&lt;0),"Negative count",IF($AC540="","Select review status",IF(AND($AC540="Coaching Scheduled",$AD540=""),"Add follow-up date","OK"))))))))))</f>
        <v/>
      </c>
      <c r="AC540" s="30" t="n"/>
      <c r="AD540" s="58" t="n"/>
    </row>
    <row r="541">
      <c r="A541" s="53" t="n"/>
      <c r="B541" s="26" t="n"/>
      <c r="C541" s="27">
        <f>IF(OR($A541="",$B541=""),"",IFERROR(VLOOKUP($B541,'Settings'!$D$4:$E$103,2,FALSE),"Driver ID not found"))</f>
        <v/>
      </c>
      <c r="D541" s="26" t="n"/>
      <c r="E541" s="28" t="n"/>
      <c r="F541" s="54" t="n"/>
      <c r="G541" s="28" t="n"/>
      <c r="H541" s="28" t="n"/>
      <c r="I541" s="28" t="n"/>
      <c r="J541" s="28" t="n"/>
      <c r="K541" s="28" t="n"/>
      <c r="L541" s="28" t="n"/>
      <c r="M541" s="28" t="n"/>
      <c r="N541" s="28" t="n"/>
      <c r="O541" s="30" t="n"/>
      <c r="P541" s="55">
        <f>IF(OR($A541="",$B541=""),"",IFERROR($E541/$F541,0))</f>
        <v/>
      </c>
      <c r="Q541" s="56">
        <f>IF(OR($A541="",$B541=""),"",IFERROR($H541/$G541,0))</f>
        <v/>
      </c>
      <c r="R541" s="56">
        <f>IF(OR($A541="",$B541=""),"",IFERROR($J541/$I541,0))</f>
        <v/>
      </c>
      <c r="S541" s="55">
        <f>IF(OR($A541="",$B541=""),"",IFERROR(($K541+$L541)/$E541*1000,0))</f>
        <v/>
      </c>
      <c r="T541" s="55">
        <f>IF(OR($A541="",$B541=""),"",MAX(0,MIN(100,100-($S541*'Settings'!$B$13)-($M541*'Settings'!$B$14))))</f>
        <v/>
      </c>
      <c r="U541" s="55">
        <f>IF(OR($A541="",$B541=""),"",MAX(0,MIN(100,IFERROR($Q541/'Settings'!$B$10*100,0))))</f>
        <v/>
      </c>
      <c r="V541" s="55">
        <f>IF(OR($A541="",$B541=""),"",MAX(0,MIN(100,IFERROR($P541/'Settings'!$B$11*100,0))))</f>
        <v/>
      </c>
      <c r="W541" s="55">
        <f>IF(OR($A541="",$B541=""),"",MAX(0,MIN(100,IFERROR($R541/'Settings'!$B$12*100,0))))</f>
        <v/>
      </c>
      <c r="X541" s="55">
        <f>IF(OR($A541="",$B541=""),"",MAX(0,MIN(100,100-($N541*'Settings'!$B$15))))</f>
        <v/>
      </c>
      <c r="Y541" s="55">
        <f>IF(OR($A541="",$B541=""),"",($T541*'Settings'!$B$4)+($U541*'Settings'!$B$5)+($V541*'Settings'!$B$6)+($W541*'Settings'!$B$7)+($X541*'Settings'!$B$8))</f>
        <v/>
      </c>
      <c r="Z541" s="19">
        <f>IF($Y541="","",IF($Y541&gt;='Settings'!$B$17,"Excellent",IF($Y541&gt;='Settings'!$B$18,"Good",IF($Y541&gt;='Settings'!$B$19,"Needs Improvement","Poor"))))</f>
        <v/>
      </c>
      <c r="AA541" s="57">
        <f>IF($Z541="","",IF($Z541="Excellent",'Settings'!$B$21,IF($Z541="Good",'Settings'!$B$22,0)))</f>
        <v/>
      </c>
      <c r="AB541" s="34">
        <f>IF(COUNTA($A541:$B541,$D541:$O541,$AC541:$AD541)=0,"",IF(OR($A541="",$B541=""),"Missing period/driver",IF($C541="Driver ID not found","Invalid driver ID",IF(COUNTIFS($A$5:$A$1000,$A541,$B$5:$B$1000,$B541)&gt;1,"Duplicate driver/period",IF(OR($E541&lt;=0,$F541&lt;=0,$G541&lt;=0,$I541&lt;=0),"Check required activity",IF($H541&gt;$G541,"On-time stops exceed total",IF($J541&gt;$I541,"Completed inspections exceed required",IF(OR($H541&lt;0,$J541&lt;0,$K541&lt;0,$L541&lt;0,$M541&lt;0,$N541&lt;0),"Negative count",IF($AC541="","Select review status",IF(AND($AC541="Coaching Scheduled",$AD541=""),"Add follow-up date","OK"))))))))))</f>
        <v/>
      </c>
      <c r="AC541" s="30" t="n"/>
      <c r="AD541" s="58" t="n"/>
    </row>
    <row r="542">
      <c r="A542" s="53" t="n"/>
      <c r="B542" s="26" t="n"/>
      <c r="C542" s="27">
        <f>IF(OR($A542="",$B542=""),"",IFERROR(VLOOKUP($B542,'Settings'!$D$4:$E$103,2,FALSE),"Driver ID not found"))</f>
        <v/>
      </c>
      <c r="D542" s="26" t="n"/>
      <c r="E542" s="28" t="n"/>
      <c r="F542" s="54" t="n"/>
      <c r="G542" s="28" t="n"/>
      <c r="H542" s="28" t="n"/>
      <c r="I542" s="28" t="n"/>
      <c r="J542" s="28" t="n"/>
      <c r="K542" s="28" t="n"/>
      <c r="L542" s="28" t="n"/>
      <c r="M542" s="28" t="n"/>
      <c r="N542" s="28" t="n"/>
      <c r="O542" s="30" t="n"/>
      <c r="P542" s="55">
        <f>IF(OR($A542="",$B542=""),"",IFERROR($E542/$F542,0))</f>
        <v/>
      </c>
      <c r="Q542" s="56">
        <f>IF(OR($A542="",$B542=""),"",IFERROR($H542/$G542,0))</f>
        <v/>
      </c>
      <c r="R542" s="56">
        <f>IF(OR($A542="",$B542=""),"",IFERROR($J542/$I542,0))</f>
        <v/>
      </c>
      <c r="S542" s="55">
        <f>IF(OR($A542="",$B542=""),"",IFERROR(($K542+$L542)/$E542*1000,0))</f>
        <v/>
      </c>
      <c r="T542" s="55">
        <f>IF(OR($A542="",$B542=""),"",MAX(0,MIN(100,100-($S542*'Settings'!$B$13)-($M542*'Settings'!$B$14))))</f>
        <v/>
      </c>
      <c r="U542" s="55">
        <f>IF(OR($A542="",$B542=""),"",MAX(0,MIN(100,IFERROR($Q542/'Settings'!$B$10*100,0))))</f>
        <v/>
      </c>
      <c r="V542" s="55">
        <f>IF(OR($A542="",$B542=""),"",MAX(0,MIN(100,IFERROR($P542/'Settings'!$B$11*100,0))))</f>
        <v/>
      </c>
      <c r="W542" s="55">
        <f>IF(OR($A542="",$B542=""),"",MAX(0,MIN(100,IFERROR($R542/'Settings'!$B$12*100,0))))</f>
        <v/>
      </c>
      <c r="X542" s="55">
        <f>IF(OR($A542="",$B542=""),"",MAX(0,MIN(100,100-($N542*'Settings'!$B$15))))</f>
        <v/>
      </c>
      <c r="Y542" s="55">
        <f>IF(OR($A542="",$B542=""),"",($T542*'Settings'!$B$4)+($U542*'Settings'!$B$5)+($V542*'Settings'!$B$6)+($W542*'Settings'!$B$7)+($X542*'Settings'!$B$8))</f>
        <v/>
      </c>
      <c r="Z542" s="19">
        <f>IF($Y542="","",IF($Y542&gt;='Settings'!$B$17,"Excellent",IF($Y542&gt;='Settings'!$B$18,"Good",IF($Y542&gt;='Settings'!$B$19,"Needs Improvement","Poor"))))</f>
        <v/>
      </c>
      <c r="AA542" s="57">
        <f>IF($Z542="","",IF($Z542="Excellent",'Settings'!$B$21,IF($Z542="Good",'Settings'!$B$22,0)))</f>
        <v/>
      </c>
      <c r="AB542" s="34">
        <f>IF(COUNTA($A542:$B542,$D542:$O542,$AC542:$AD542)=0,"",IF(OR($A542="",$B542=""),"Missing period/driver",IF($C542="Driver ID not found","Invalid driver ID",IF(COUNTIFS($A$5:$A$1000,$A542,$B$5:$B$1000,$B542)&gt;1,"Duplicate driver/period",IF(OR($E542&lt;=0,$F542&lt;=0,$G542&lt;=0,$I542&lt;=0),"Check required activity",IF($H542&gt;$G542,"On-time stops exceed total",IF($J542&gt;$I542,"Completed inspections exceed required",IF(OR($H542&lt;0,$J542&lt;0,$K542&lt;0,$L542&lt;0,$M542&lt;0,$N542&lt;0),"Negative count",IF($AC542="","Select review status",IF(AND($AC542="Coaching Scheduled",$AD542=""),"Add follow-up date","OK"))))))))))</f>
        <v/>
      </c>
      <c r="AC542" s="30" t="n"/>
      <c r="AD542" s="58" t="n"/>
    </row>
    <row r="543">
      <c r="A543" s="53" t="n"/>
      <c r="B543" s="26" t="n"/>
      <c r="C543" s="27">
        <f>IF(OR($A543="",$B543=""),"",IFERROR(VLOOKUP($B543,'Settings'!$D$4:$E$103,2,FALSE),"Driver ID not found"))</f>
        <v/>
      </c>
      <c r="D543" s="26" t="n"/>
      <c r="E543" s="28" t="n"/>
      <c r="F543" s="54" t="n"/>
      <c r="G543" s="28" t="n"/>
      <c r="H543" s="28" t="n"/>
      <c r="I543" s="28" t="n"/>
      <c r="J543" s="28" t="n"/>
      <c r="K543" s="28" t="n"/>
      <c r="L543" s="28" t="n"/>
      <c r="M543" s="28" t="n"/>
      <c r="N543" s="28" t="n"/>
      <c r="O543" s="30" t="n"/>
      <c r="P543" s="55">
        <f>IF(OR($A543="",$B543=""),"",IFERROR($E543/$F543,0))</f>
        <v/>
      </c>
      <c r="Q543" s="56">
        <f>IF(OR($A543="",$B543=""),"",IFERROR($H543/$G543,0))</f>
        <v/>
      </c>
      <c r="R543" s="56">
        <f>IF(OR($A543="",$B543=""),"",IFERROR($J543/$I543,0))</f>
        <v/>
      </c>
      <c r="S543" s="55">
        <f>IF(OR($A543="",$B543=""),"",IFERROR(($K543+$L543)/$E543*1000,0))</f>
        <v/>
      </c>
      <c r="T543" s="55">
        <f>IF(OR($A543="",$B543=""),"",MAX(0,MIN(100,100-($S543*'Settings'!$B$13)-($M543*'Settings'!$B$14))))</f>
        <v/>
      </c>
      <c r="U543" s="55">
        <f>IF(OR($A543="",$B543=""),"",MAX(0,MIN(100,IFERROR($Q543/'Settings'!$B$10*100,0))))</f>
        <v/>
      </c>
      <c r="V543" s="55">
        <f>IF(OR($A543="",$B543=""),"",MAX(0,MIN(100,IFERROR($P543/'Settings'!$B$11*100,0))))</f>
        <v/>
      </c>
      <c r="W543" s="55">
        <f>IF(OR($A543="",$B543=""),"",MAX(0,MIN(100,IFERROR($R543/'Settings'!$B$12*100,0))))</f>
        <v/>
      </c>
      <c r="X543" s="55">
        <f>IF(OR($A543="",$B543=""),"",MAX(0,MIN(100,100-($N543*'Settings'!$B$15))))</f>
        <v/>
      </c>
      <c r="Y543" s="55">
        <f>IF(OR($A543="",$B543=""),"",($T543*'Settings'!$B$4)+($U543*'Settings'!$B$5)+($V543*'Settings'!$B$6)+($W543*'Settings'!$B$7)+($X543*'Settings'!$B$8))</f>
        <v/>
      </c>
      <c r="Z543" s="19">
        <f>IF($Y543="","",IF($Y543&gt;='Settings'!$B$17,"Excellent",IF($Y543&gt;='Settings'!$B$18,"Good",IF($Y543&gt;='Settings'!$B$19,"Needs Improvement","Poor"))))</f>
        <v/>
      </c>
      <c r="AA543" s="57">
        <f>IF($Z543="","",IF($Z543="Excellent",'Settings'!$B$21,IF($Z543="Good",'Settings'!$B$22,0)))</f>
        <v/>
      </c>
      <c r="AB543" s="34">
        <f>IF(COUNTA($A543:$B543,$D543:$O543,$AC543:$AD543)=0,"",IF(OR($A543="",$B543=""),"Missing period/driver",IF($C543="Driver ID not found","Invalid driver ID",IF(COUNTIFS($A$5:$A$1000,$A543,$B$5:$B$1000,$B543)&gt;1,"Duplicate driver/period",IF(OR($E543&lt;=0,$F543&lt;=0,$G543&lt;=0,$I543&lt;=0),"Check required activity",IF($H543&gt;$G543,"On-time stops exceed total",IF($J543&gt;$I543,"Completed inspections exceed required",IF(OR($H543&lt;0,$J543&lt;0,$K543&lt;0,$L543&lt;0,$M543&lt;0,$N543&lt;0),"Negative count",IF($AC543="","Select review status",IF(AND($AC543="Coaching Scheduled",$AD543=""),"Add follow-up date","OK"))))))))))</f>
        <v/>
      </c>
      <c r="AC543" s="30" t="n"/>
      <c r="AD543" s="58" t="n"/>
    </row>
    <row r="544">
      <c r="A544" s="53" t="n"/>
      <c r="B544" s="26" t="n"/>
      <c r="C544" s="27">
        <f>IF(OR($A544="",$B544=""),"",IFERROR(VLOOKUP($B544,'Settings'!$D$4:$E$103,2,FALSE),"Driver ID not found"))</f>
        <v/>
      </c>
      <c r="D544" s="26" t="n"/>
      <c r="E544" s="28" t="n"/>
      <c r="F544" s="54" t="n"/>
      <c r="G544" s="28" t="n"/>
      <c r="H544" s="28" t="n"/>
      <c r="I544" s="28" t="n"/>
      <c r="J544" s="28" t="n"/>
      <c r="K544" s="28" t="n"/>
      <c r="L544" s="28" t="n"/>
      <c r="M544" s="28" t="n"/>
      <c r="N544" s="28" t="n"/>
      <c r="O544" s="30" t="n"/>
      <c r="P544" s="55">
        <f>IF(OR($A544="",$B544=""),"",IFERROR($E544/$F544,0))</f>
        <v/>
      </c>
      <c r="Q544" s="56">
        <f>IF(OR($A544="",$B544=""),"",IFERROR($H544/$G544,0))</f>
        <v/>
      </c>
      <c r="R544" s="56">
        <f>IF(OR($A544="",$B544=""),"",IFERROR($J544/$I544,0))</f>
        <v/>
      </c>
      <c r="S544" s="55">
        <f>IF(OR($A544="",$B544=""),"",IFERROR(($K544+$L544)/$E544*1000,0))</f>
        <v/>
      </c>
      <c r="T544" s="55">
        <f>IF(OR($A544="",$B544=""),"",MAX(0,MIN(100,100-($S544*'Settings'!$B$13)-($M544*'Settings'!$B$14))))</f>
        <v/>
      </c>
      <c r="U544" s="55">
        <f>IF(OR($A544="",$B544=""),"",MAX(0,MIN(100,IFERROR($Q544/'Settings'!$B$10*100,0))))</f>
        <v/>
      </c>
      <c r="V544" s="55">
        <f>IF(OR($A544="",$B544=""),"",MAX(0,MIN(100,IFERROR($P544/'Settings'!$B$11*100,0))))</f>
        <v/>
      </c>
      <c r="W544" s="55">
        <f>IF(OR($A544="",$B544=""),"",MAX(0,MIN(100,IFERROR($R544/'Settings'!$B$12*100,0))))</f>
        <v/>
      </c>
      <c r="X544" s="55">
        <f>IF(OR($A544="",$B544=""),"",MAX(0,MIN(100,100-($N544*'Settings'!$B$15))))</f>
        <v/>
      </c>
      <c r="Y544" s="55">
        <f>IF(OR($A544="",$B544=""),"",($T544*'Settings'!$B$4)+($U544*'Settings'!$B$5)+($V544*'Settings'!$B$6)+($W544*'Settings'!$B$7)+($X544*'Settings'!$B$8))</f>
        <v/>
      </c>
      <c r="Z544" s="19">
        <f>IF($Y544="","",IF($Y544&gt;='Settings'!$B$17,"Excellent",IF($Y544&gt;='Settings'!$B$18,"Good",IF($Y544&gt;='Settings'!$B$19,"Needs Improvement","Poor"))))</f>
        <v/>
      </c>
      <c r="AA544" s="57">
        <f>IF($Z544="","",IF($Z544="Excellent",'Settings'!$B$21,IF($Z544="Good",'Settings'!$B$22,0)))</f>
        <v/>
      </c>
      <c r="AB544" s="34">
        <f>IF(COUNTA($A544:$B544,$D544:$O544,$AC544:$AD544)=0,"",IF(OR($A544="",$B544=""),"Missing period/driver",IF($C544="Driver ID not found","Invalid driver ID",IF(COUNTIFS($A$5:$A$1000,$A544,$B$5:$B$1000,$B544)&gt;1,"Duplicate driver/period",IF(OR($E544&lt;=0,$F544&lt;=0,$G544&lt;=0,$I544&lt;=0),"Check required activity",IF($H544&gt;$G544,"On-time stops exceed total",IF($J544&gt;$I544,"Completed inspections exceed required",IF(OR($H544&lt;0,$J544&lt;0,$K544&lt;0,$L544&lt;0,$M544&lt;0,$N544&lt;0),"Negative count",IF($AC544="","Select review status",IF(AND($AC544="Coaching Scheduled",$AD544=""),"Add follow-up date","OK"))))))))))</f>
        <v/>
      </c>
      <c r="AC544" s="30" t="n"/>
      <c r="AD544" s="58" t="n"/>
    </row>
    <row r="545">
      <c r="A545" s="53" t="n"/>
      <c r="B545" s="26" t="n"/>
      <c r="C545" s="27">
        <f>IF(OR($A545="",$B545=""),"",IFERROR(VLOOKUP($B545,'Settings'!$D$4:$E$103,2,FALSE),"Driver ID not found"))</f>
        <v/>
      </c>
      <c r="D545" s="26" t="n"/>
      <c r="E545" s="28" t="n"/>
      <c r="F545" s="54" t="n"/>
      <c r="G545" s="28" t="n"/>
      <c r="H545" s="28" t="n"/>
      <c r="I545" s="28" t="n"/>
      <c r="J545" s="28" t="n"/>
      <c r="K545" s="28" t="n"/>
      <c r="L545" s="28" t="n"/>
      <c r="M545" s="28" t="n"/>
      <c r="N545" s="28" t="n"/>
      <c r="O545" s="30" t="n"/>
      <c r="P545" s="55">
        <f>IF(OR($A545="",$B545=""),"",IFERROR($E545/$F545,0))</f>
        <v/>
      </c>
      <c r="Q545" s="56">
        <f>IF(OR($A545="",$B545=""),"",IFERROR($H545/$G545,0))</f>
        <v/>
      </c>
      <c r="R545" s="56">
        <f>IF(OR($A545="",$B545=""),"",IFERROR($J545/$I545,0))</f>
        <v/>
      </c>
      <c r="S545" s="55">
        <f>IF(OR($A545="",$B545=""),"",IFERROR(($K545+$L545)/$E545*1000,0))</f>
        <v/>
      </c>
      <c r="T545" s="55">
        <f>IF(OR($A545="",$B545=""),"",MAX(0,MIN(100,100-($S545*'Settings'!$B$13)-($M545*'Settings'!$B$14))))</f>
        <v/>
      </c>
      <c r="U545" s="55">
        <f>IF(OR($A545="",$B545=""),"",MAX(0,MIN(100,IFERROR($Q545/'Settings'!$B$10*100,0))))</f>
        <v/>
      </c>
      <c r="V545" s="55">
        <f>IF(OR($A545="",$B545=""),"",MAX(0,MIN(100,IFERROR($P545/'Settings'!$B$11*100,0))))</f>
        <v/>
      </c>
      <c r="W545" s="55">
        <f>IF(OR($A545="",$B545=""),"",MAX(0,MIN(100,IFERROR($R545/'Settings'!$B$12*100,0))))</f>
        <v/>
      </c>
      <c r="X545" s="55">
        <f>IF(OR($A545="",$B545=""),"",MAX(0,MIN(100,100-($N545*'Settings'!$B$15))))</f>
        <v/>
      </c>
      <c r="Y545" s="55">
        <f>IF(OR($A545="",$B545=""),"",($T545*'Settings'!$B$4)+($U545*'Settings'!$B$5)+($V545*'Settings'!$B$6)+($W545*'Settings'!$B$7)+($X545*'Settings'!$B$8))</f>
        <v/>
      </c>
      <c r="Z545" s="19">
        <f>IF($Y545="","",IF($Y545&gt;='Settings'!$B$17,"Excellent",IF($Y545&gt;='Settings'!$B$18,"Good",IF($Y545&gt;='Settings'!$B$19,"Needs Improvement","Poor"))))</f>
        <v/>
      </c>
      <c r="AA545" s="57">
        <f>IF($Z545="","",IF($Z545="Excellent",'Settings'!$B$21,IF($Z545="Good",'Settings'!$B$22,0)))</f>
        <v/>
      </c>
      <c r="AB545" s="34">
        <f>IF(COUNTA($A545:$B545,$D545:$O545,$AC545:$AD545)=0,"",IF(OR($A545="",$B545=""),"Missing period/driver",IF($C545="Driver ID not found","Invalid driver ID",IF(COUNTIFS($A$5:$A$1000,$A545,$B$5:$B$1000,$B545)&gt;1,"Duplicate driver/period",IF(OR($E545&lt;=0,$F545&lt;=0,$G545&lt;=0,$I545&lt;=0),"Check required activity",IF($H545&gt;$G545,"On-time stops exceed total",IF($J545&gt;$I545,"Completed inspections exceed required",IF(OR($H545&lt;0,$J545&lt;0,$K545&lt;0,$L545&lt;0,$M545&lt;0,$N545&lt;0),"Negative count",IF($AC545="","Select review status",IF(AND($AC545="Coaching Scheduled",$AD545=""),"Add follow-up date","OK"))))))))))</f>
        <v/>
      </c>
      <c r="AC545" s="30" t="n"/>
      <c r="AD545" s="58" t="n"/>
    </row>
    <row r="546">
      <c r="A546" s="53" t="n"/>
      <c r="B546" s="26" t="n"/>
      <c r="C546" s="27">
        <f>IF(OR($A546="",$B546=""),"",IFERROR(VLOOKUP($B546,'Settings'!$D$4:$E$103,2,FALSE),"Driver ID not found"))</f>
        <v/>
      </c>
      <c r="D546" s="26" t="n"/>
      <c r="E546" s="28" t="n"/>
      <c r="F546" s="54" t="n"/>
      <c r="G546" s="28" t="n"/>
      <c r="H546" s="28" t="n"/>
      <c r="I546" s="28" t="n"/>
      <c r="J546" s="28" t="n"/>
      <c r="K546" s="28" t="n"/>
      <c r="L546" s="28" t="n"/>
      <c r="M546" s="28" t="n"/>
      <c r="N546" s="28" t="n"/>
      <c r="O546" s="30" t="n"/>
      <c r="P546" s="55">
        <f>IF(OR($A546="",$B546=""),"",IFERROR($E546/$F546,0))</f>
        <v/>
      </c>
      <c r="Q546" s="56">
        <f>IF(OR($A546="",$B546=""),"",IFERROR($H546/$G546,0))</f>
        <v/>
      </c>
      <c r="R546" s="56">
        <f>IF(OR($A546="",$B546=""),"",IFERROR($J546/$I546,0))</f>
        <v/>
      </c>
      <c r="S546" s="55">
        <f>IF(OR($A546="",$B546=""),"",IFERROR(($K546+$L546)/$E546*1000,0))</f>
        <v/>
      </c>
      <c r="T546" s="55">
        <f>IF(OR($A546="",$B546=""),"",MAX(0,MIN(100,100-($S546*'Settings'!$B$13)-($M546*'Settings'!$B$14))))</f>
        <v/>
      </c>
      <c r="U546" s="55">
        <f>IF(OR($A546="",$B546=""),"",MAX(0,MIN(100,IFERROR($Q546/'Settings'!$B$10*100,0))))</f>
        <v/>
      </c>
      <c r="V546" s="55">
        <f>IF(OR($A546="",$B546=""),"",MAX(0,MIN(100,IFERROR($P546/'Settings'!$B$11*100,0))))</f>
        <v/>
      </c>
      <c r="W546" s="55">
        <f>IF(OR($A546="",$B546=""),"",MAX(0,MIN(100,IFERROR($R546/'Settings'!$B$12*100,0))))</f>
        <v/>
      </c>
      <c r="X546" s="55">
        <f>IF(OR($A546="",$B546=""),"",MAX(0,MIN(100,100-($N546*'Settings'!$B$15))))</f>
        <v/>
      </c>
      <c r="Y546" s="55">
        <f>IF(OR($A546="",$B546=""),"",($T546*'Settings'!$B$4)+($U546*'Settings'!$B$5)+($V546*'Settings'!$B$6)+($W546*'Settings'!$B$7)+($X546*'Settings'!$B$8))</f>
        <v/>
      </c>
      <c r="Z546" s="19">
        <f>IF($Y546="","",IF($Y546&gt;='Settings'!$B$17,"Excellent",IF($Y546&gt;='Settings'!$B$18,"Good",IF($Y546&gt;='Settings'!$B$19,"Needs Improvement","Poor"))))</f>
        <v/>
      </c>
      <c r="AA546" s="57">
        <f>IF($Z546="","",IF($Z546="Excellent",'Settings'!$B$21,IF($Z546="Good",'Settings'!$B$22,0)))</f>
        <v/>
      </c>
      <c r="AB546" s="34">
        <f>IF(COUNTA($A546:$B546,$D546:$O546,$AC546:$AD546)=0,"",IF(OR($A546="",$B546=""),"Missing period/driver",IF($C546="Driver ID not found","Invalid driver ID",IF(COUNTIFS($A$5:$A$1000,$A546,$B$5:$B$1000,$B546)&gt;1,"Duplicate driver/period",IF(OR($E546&lt;=0,$F546&lt;=0,$G546&lt;=0,$I546&lt;=0),"Check required activity",IF($H546&gt;$G546,"On-time stops exceed total",IF($J546&gt;$I546,"Completed inspections exceed required",IF(OR($H546&lt;0,$J546&lt;0,$K546&lt;0,$L546&lt;0,$M546&lt;0,$N546&lt;0),"Negative count",IF($AC546="","Select review status",IF(AND($AC546="Coaching Scheduled",$AD546=""),"Add follow-up date","OK"))))))))))</f>
        <v/>
      </c>
      <c r="AC546" s="30" t="n"/>
      <c r="AD546" s="58" t="n"/>
    </row>
    <row r="547">
      <c r="A547" s="53" t="n"/>
      <c r="B547" s="26" t="n"/>
      <c r="C547" s="27">
        <f>IF(OR($A547="",$B547=""),"",IFERROR(VLOOKUP($B547,'Settings'!$D$4:$E$103,2,FALSE),"Driver ID not found"))</f>
        <v/>
      </c>
      <c r="D547" s="26" t="n"/>
      <c r="E547" s="28" t="n"/>
      <c r="F547" s="54" t="n"/>
      <c r="G547" s="28" t="n"/>
      <c r="H547" s="28" t="n"/>
      <c r="I547" s="28" t="n"/>
      <c r="J547" s="28" t="n"/>
      <c r="K547" s="28" t="n"/>
      <c r="L547" s="28" t="n"/>
      <c r="M547" s="28" t="n"/>
      <c r="N547" s="28" t="n"/>
      <c r="O547" s="30" t="n"/>
      <c r="P547" s="55">
        <f>IF(OR($A547="",$B547=""),"",IFERROR($E547/$F547,0))</f>
        <v/>
      </c>
      <c r="Q547" s="56">
        <f>IF(OR($A547="",$B547=""),"",IFERROR($H547/$G547,0))</f>
        <v/>
      </c>
      <c r="R547" s="56">
        <f>IF(OR($A547="",$B547=""),"",IFERROR($J547/$I547,0))</f>
        <v/>
      </c>
      <c r="S547" s="55">
        <f>IF(OR($A547="",$B547=""),"",IFERROR(($K547+$L547)/$E547*1000,0))</f>
        <v/>
      </c>
      <c r="T547" s="55">
        <f>IF(OR($A547="",$B547=""),"",MAX(0,MIN(100,100-($S547*'Settings'!$B$13)-($M547*'Settings'!$B$14))))</f>
        <v/>
      </c>
      <c r="U547" s="55">
        <f>IF(OR($A547="",$B547=""),"",MAX(0,MIN(100,IFERROR($Q547/'Settings'!$B$10*100,0))))</f>
        <v/>
      </c>
      <c r="V547" s="55">
        <f>IF(OR($A547="",$B547=""),"",MAX(0,MIN(100,IFERROR($P547/'Settings'!$B$11*100,0))))</f>
        <v/>
      </c>
      <c r="W547" s="55">
        <f>IF(OR($A547="",$B547=""),"",MAX(0,MIN(100,IFERROR($R547/'Settings'!$B$12*100,0))))</f>
        <v/>
      </c>
      <c r="X547" s="55">
        <f>IF(OR($A547="",$B547=""),"",MAX(0,MIN(100,100-($N547*'Settings'!$B$15))))</f>
        <v/>
      </c>
      <c r="Y547" s="55">
        <f>IF(OR($A547="",$B547=""),"",($T547*'Settings'!$B$4)+($U547*'Settings'!$B$5)+($V547*'Settings'!$B$6)+($W547*'Settings'!$B$7)+($X547*'Settings'!$B$8))</f>
        <v/>
      </c>
      <c r="Z547" s="19">
        <f>IF($Y547="","",IF($Y547&gt;='Settings'!$B$17,"Excellent",IF($Y547&gt;='Settings'!$B$18,"Good",IF($Y547&gt;='Settings'!$B$19,"Needs Improvement","Poor"))))</f>
        <v/>
      </c>
      <c r="AA547" s="57">
        <f>IF($Z547="","",IF($Z547="Excellent",'Settings'!$B$21,IF($Z547="Good",'Settings'!$B$22,0)))</f>
        <v/>
      </c>
      <c r="AB547" s="34">
        <f>IF(COUNTA($A547:$B547,$D547:$O547,$AC547:$AD547)=0,"",IF(OR($A547="",$B547=""),"Missing period/driver",IF($C547="Driver ID not found","Invalid driver ID",IF(COUNTIFS($A$5:$A$1000,$A547,$B$5:$B$1000,$B547)&gt;1,"Duplicate driver/period",IF(OR($E547&lt;=0,$F547&lt;=0,$G547&lt;=0,$I547&lt;=0),"Check required activity",IF($H547&gt;$G547,"On-time stops exceed total",IF($J547&gt;$I547,"Completed inspections exceed required",IF(OR($H547&lt;0,$J547&lt;0,$K547&lt;0,$L547&lt;0,$M547&lt;0,$N547&lt;0),"Negative count",IF($AC547="","Select review status",IF(AND($AC547="Coaching Scheduled",$AD547=""),"Add follow-up date","OK"))))))))))</f>
        <v/>
      </c>
      <c r="AC547" s="30" t="n"/>
      <c r="AD547" s="58" t="n"/>
    </row>
    <row r="548">
      <c r="A548" s="53" t="n"/>
      <c r="B548" s="26" t="n"/>
      <c r="C548" s="27">
        <f>IF(OR($A548="",$B548=""),"",IFERROR(VLOOKUP($B548,'Settings'!$D$4:$E$103,2,FALSE),"Driver ID not found"))</f>
        <v/>
      </c>
      <c r="D548" s="26" t="n"/>
      <c r="E548" s="28" t="n"/>
      <c r="F548" s="54" t="n"/>
      <c r="G548" s="28" t="n"/>
      <c r="H548" s="28" t="n"/>
      <c r="I548" s="28" t="n"/>
      <c r="J548" s="28" t="n"/>
      <c r="K548" s="28" t="n"/>
      <c r="L548" s="28" t="n"/>
      <c r="M548" s="28" t="n"/>
      <c r="N548" s="28" t="n"/>
      <c r="O548" s="30" t="n"/>
      <c r="P548" s="55">
        <f>IF(OR($A548="",$B548=""),"",IFERROR($E548/$F548,0))</f>
        <v/>
      </c>
      <c r="Q548" s="56">
        <f>IF(OR($A548="",$B548=""),"",IFERROR($H548/$G548,0))</f>
        <v/>
      </c>
      <c r="R548" s="56">
        <f>IF(OR($A548="",$B548=""),"",IFERROR($J548/$I548,0))</f>
        <v/>
      </c>
      <c r="S548" s="55">
        <f>IF(OR($A548="",$B548=""),"",IFERROR(($K548+$L548)/$E548*1000,0))</f>
        <v/>
      </c>
      <c r="T548" s="55">
        <f>IF(OR($A548="",$B548=""),"",MAX(0,MIN(100,100-($S548*'Settings'!$B$13)-($M548*'Settings'!$B$14))))</f>
        <v/>
      </c>
      <c r="U548" s="55">
        <f>IF(OR($A548="",$B548=""),"",MAX(0,MIN(100,IFERROR($Q548/'Settings'!$B$10*100,0))))</f>
        <v/>
      </c>
      <c r="V548" s="55">
        <f>IF(OR($A548="",$B548=""),"",MAX(0,MIN(100,IFERROR($P548/'Settings'!$B$11*100,0))))</f>
        <v/>
      </c>
      <c r="W548" s="55">
        <f>IF(OR($A548="",$B548=""),"",MAX(0,MIN(100,IFERROR($R548/'Settings'!$B$12*100,0))))</f>
        <v/>
      </c>
      <c r="X548" s="55">
        <f>IF(OR($A548="",$B548=""),"",MAX(0,MIN(100,100-($N548*'Settings'!$B$15))))</f>
        <v/>
      </c>
      <c r="Y548" s="55">
        <f>IF(OR($A548="",$B548=""),"",($T548*'Settings'!$B$4)+($U548*'Settings'!$B$5)+($V548*'Settings'!$B$6)+($W548*'Settings'!$B$7)+($X548*'Settings'!$B$8))</f>
        <v/>
      </c>
      <c r="Z548" s="19">
        <f>IF($Y548="","",IF($Y548&gt;='Settings'!$B$17,"Excellent",IF($Y548&gt;='Settings'!$B$18,"Good",IF($Y548&gt;='Settings'!$B$19,"Needs Improvement","Poor"))))</f>
        <v/>
      </c>
      <c r="AA548" s="57">
        <f>IF($Z548="","",IF($Z548="Excellent",'Settings'!$B$21,IF($Z548="Good",'Settings'!$B$22,0)))</f>
        <v/>
      </c>
      <c r="AB548" s="34">
        <f>IF(COUNTA($A548:$B548,$D548:$O548,$AC548:$AD548)=0,"",IF(OR($A548="",$B548=""),"Missing period/driver",IF($C548="Driver ID not found","Invalid driver ID",IF(COUNTIFS($A$5:$A$1000,$A548,$B$5:$B$1000,$B548)&gt;1,"Duplicate driver/period",IF(OR($E548&lt;=0,$F548&lt;=0,$G548&lt;=0,$I548&lt;=0),"Check required activity",IF($H548&gt;$G548,"On-time stops exceed total",IF($J548&gt;$I548,"Completed inspections exceed required",IF(OR($H548&lt;0,$J548&lt;0,$K548&lt;0,$L548&lt;0,$M548&lt;0,$N548&lt;0),"Negative count",IF($AC548="","Select review status",IF(AND($AC548="Coaching Scheduled",$AD548=""),"Add follow-up date","OK"))))))))))</f>
        <v/>
      </c>
      <c r="AC548" s="30" t="n"/>
      <c r="AD548" s="58" t="n"/>
    </row>
    <row r="549">
      <c r="A549" s="53" t="n"/>
      <c r="B549" s="26" t="n"/>
      <c r="C549" s="27">
        <f>IF(OR($A549="",$B549=""),"",IFERROR(VLOOKUP($B549,'Settings'!$D$4:$E$103,2,FALSE),"Driver ID not found"))</f>
        <v/>
      </c>
      <c r="D549" s="26" t="n"/>
      <c r="E549" s="28" t="n"/>
      <c r="F549" s="54" t="n"/>
      <c r="G549" s="28" t="n"/>
      <c r="H549" s="28" t="n"/>
      <c r="I549" s="28" t="n"/>
      <c r="J549" s="28" t="n"/>
      <c r="K549" s="28" t="n"/>
      <c r="L549" s="28" t="n"/>
      <c r="M549" s="28" t="n"/>
      <c r="N549" s="28" t="n"/>
      <c r="O549" s="30" t="n"/>
      <c r="P549" s="55">
        <f>IF(OR($A549="",$B549=""),"",IFERROR($E549/$F549,0))</f>
        <v/>
      </c>
      <c r="Q549" s="56">
        <f>IF(OR($A549="",$B549=""),"",IFERROR($H549/$G549,0))</f>
        <v/>
      </c>
      <c r="R549" s="56">
        <f>IF(OR($A549="",$B549=""),"",IFERROR($J549/$I549,0))</f>
        <v/>
      </c>
      <c r="S549" s="55">
        <f>IF(OR($A549="",$B549=""),"",IFERROR(($K549+$L549)/$E549*1000,0))</f>
        <v/>
      </c>
      <c r="T549" s="55">
        <f>IF(OR($A549="",$B549=""),"",MAX(0,MIN(100,100-($S549*'Settings'!$B$13)-($M549*'Settings'!$B$14))))</f>
        <v/>
      </c>
      <c r="U549" s="55">
        <f>IF(OR($A549="",$B549=""),"",MAX(0,MIN(100,IFERROR($Q549/'Settings'!$B$10*100,0))))</f>
        <v/>
      </c>
      <c r="V549" s="55">
        <f>IF(OR($A549="",$B549=""),"",MAX(0,MIN(100,IFERROR($P549/'Settings'!$B$11*100,0))))</f>
        <v/>
      </c>
      <c r="W549" s="55">
        <f>IF(OR($A549="",$B549=""),"",MAX(0,MIN(100,IFERROR($R549/'Settings'!$B$12*100,0))))</f>
        <v/>
      </c>
      <c r="X549" s="55">
        <f>IF(OR($A549="",$B549=""),"",MAX(0,MIN(100,100-($N549*'Settings'!$B$15))))</f>
        <v/>
      </c>
      <c r="Y549" s="55">
        <f>IF(OR($A549="",$B549=""),"",($T549*'Settings'!$B$4)+($U549*'Settings'!$B$5)+($V549*'Settings'!$B$6)+($W549*'Settings'!$B$7)+($X549*'Settings'!$B$8))</f>
        <v/>
      </c>
      <c r="Z549" s="19">
        <f>IF($Y549="","",IF($Y549&gt;='Settings'!$B$17,"Excellent",IF($Y549&gt;='Settings'!$B$18,"Good",IF($Y549&gt;='Settings'!$B$19,"Needs Improvement","Poor"))))</f>
        <v/>
      </c>
      <c r="AA549" s="57">
        <f>IF($Z549="","",IF($Z549="Excellent",'Settings'!$B$21,IF($Z549="Good",'Settings'!$B$22,0)))</f>
        <v/>
      </c>
      <c r="AB549" s="34">
        <f>IF(COUNTA($A549:$B549,$D549:$O549,$AC549:$AD549)=0,"",IF(OR($A549="",$B549=""),"Missing period/driver",IF($C549="Driver ID not found","Invalid driver ID",IF(COUNTIFS($A$5:$A$1000,$A549,$B$5:$B$1000,$B549)&gt;1,"Duplicate driver/period",IF(OR($E549&lt;=0,$F549&lt;=0,$G549&lt;=0,$I549&lt;=0),"Check required activity",IF($H549&gt;$G549,"On-time stops exceed total",IF($J549&gt;$I549,"Completed inspections exceed required",IF(OR($H549&lt;0,$J549&lt;0,$K549&lt;0,$L549&lt;0,$M549&lt;0,$N549&lt;0),"Negative count",IF($AC549="","Select review status",IF(AND($AC549="Coaching Scheduled",$AD549=""),"Add follow-up date","OK"))))))))))</f>
        <v/>
      </c>
      <c r="AC549" s="30" t="n"/>
      <c r="AD549" s="58" t="n"/>
    </row>
    <row r="550">
      <c r="A550" s="53" t="n"/>
      <c r="B550" s="26" t="n"/>
      <c r="C550" s="27">
        <f>IF(OR($A550="",$B550=""),"",IFERROR(VLOOKUP($B550,'Settings'!$D$4:$E$103,2,FALSE),"Driver ID not found"))</f>
        <v/>
      </c>
      <c r="D550" s="26" t="n"/>
      <c r="E550" s="28" t="n"/>
      <c r="F550" s="54" t="n"/>
      <c r="G550" s="28" t="n"/>
      <c r="H550" s="28" t="n"/>
      <c r="I550" s="28" t="n"/>
      <c r="J550" s="28" t="n"/>
      <c r="K550" s="28" t="n"/>
      <c r="L550" s="28" t="n"/>
      <c r="M550" s="28" t="n"/>
      <c r="N550" s="28" t="n"/>
      <c r="O550" s="30" t="n"/>
      <c r="P550" s="55">
        <f>IF(OR($A550="",$B550=""),"",IFERROR($E550/$F550,0))</f>
        <v/>
      </c>
      <c r="Q550" s="56">
        <f>IF(OR($A550="",$B550=""),"",IFERROR($H550/$G550,0))</f>
        <v/>
      </c>
      <c r="R550" s="56">
        <f>IF(OR($A550="",$B550=""),"",IFERROR($J550/$I550,0))</f>
        <v/>
      </c>
      <c r="S550" s="55">
        <f>IF(OR($A550="",$B550=""),"",IFERROR(($K550+$L550)/$E550*1000,0))</f>
        <v/>
      </c>
      <c r="T550" s="55">
        <f>IF(OR($A550="",$B550=""),"",MAX(0,MIN(100,100-($S550*'Settings'!$B$13)-($M550*'Settings'!$B$14))))</f>
        <v/>
      </c>
      <c r="U550" s="55">
        <f>IF(OR($A550="",$B550=""),"",MAX(0,MIN(100,IFERROR($Q550/'Settings'!$B$10*100,0))))</f>
        <v/>
      </c>
      <c r="V550" s="55">
        <f>IF(OR($A550="",$B550=""),"",MAX(0,MIN(100,IFERROR($P550/'Settings'!$B$11*100,0))))</f>
        <v/>
      </c>
      <c r="W550" s="55">
        <f>IF(OR($A550="",$B550=""),"",MAX(0,MIN(100,IFERROR($R550/'Settings'!$B$12*100,0))))</f>
        <v/>
      </c>
      <c r="X550" s="55">
        <f>IF(OR($A550="",$B550=""),"",MAX(0,MIN(100,100-($N550*'Settings'!$B$15))))</f>
        <v/>
      </c>
      <c r="Y550" s="55">
        <f>IF(OR($A550="",$B550=""),"",($T550*'Settings'!$B$4)+($U550*'Settings'!$B$5)+($V550*'Settings'!$B$6)+($W550*'Settings'!$B$7)+($X550*'Settings'!$B$8))</f>
        <v/>
      </c>
      <c r="Z550" s="19">
        <f>IF($Y550="","",IF($Y550&gt;='Settings'!$B$17,"Excellent",IF($Y550&gt;='Settings'!$B$18,"Good",IF($Y550&gt;='Settings'!$B$19,"Needs Improvement","Poor"))))</f>
        <v/>
      </c>
      <c r="AA550" s="57">
        <f>IF($Z550="","",IF($Z550="Excellent",'Settings'!$B$21,IF($Z550="Good",'Settings'!$B$22,0)))</f>
        <v/>
      </c>
      <c r="AB550" s="34">
        <f>IF(COUNTA($A550:$B550,$D550:$O550,$AC550:$AD550)=0,"",IF(OR($A550="",$B550=""),"Missing period/driver",IF($C550="Driver ID not found","Invalid driver ID",IF(COUNTIFS($A$5:$A$1000,$A550,$B$5:$B$1000,$B550)&gt;1,"Duplicate driver/period",IF(OR($E550&lt;=0,$F550&lt;=0,$G550&lt;=0,$I550&lt;=0),"Check required activity",IF($H550&gt;$G550,"On-time stops exceed total",IF($J550&gt;$I550,"Completed inspections exceed required",IF(OR($H550&lt;0,$J550&lt;0,$K550&lt;0,$L550&lt;0,$M550&lt;0,$N550&lt;0),"Negative count",IF($AC550="","Select review status",IF(AND($AC550="Coaching Scheduled",$AD550=""),"Add follow-up date","OK"))))))))))</f>
        <v/>
      </c>
      <c r="AC550" s="30" t="n"/>
      <c r="AD550" s="58" t="n"/>
    </row>
    <row r="551">
      <c r="A551" s="53" t="n"/>
      <c r="B551" s="26" t="n"/>
      <c r="C551" s="27">
        <f>IF(OR($A551="",$B551=""),"",IFERROR(VLOOKUP($B551,'Settings'!$D$4:$E$103,2,FALSE),"Driver ID not found"))</f>
        <v/>
      </c>
      <c r="D551" s="26" t="n"/>
      <c r="E551" s="28" t="n"/>
      <c r="F551" s="54" t="n"/>
      <c r="G551" s="28" t="n"/>
      <c r="H551" s="28" t="n"/>
      <c r="I551" s="28" t="n"/>
      <c r="J551" s="28" t="n"/>
      <c r="K551" s="28" t="n"/>
      <c r="L551" s="28" t="n"/>
      <c r="M551" s="28" t="n"/>
      <c r="N551" s="28" t="n"/>
      <c r="O551" s="30" t="n"/>
      <c r="P551" s="55">
        <f>IF(OR($A551="",$B551=""),"",IFERROR($E551/$F551,0))</f>
        <v/>
      </c>
      <c r="Q551" s="56">
        <f>IF(OR($A551="",$B551=""),"",IFERROR($H551/$G551,0))</f>
        <v/>
      </c>
      <c r="R551" s="56">
        <f>IF(OR($A551="",$B551=""),"",IFERROR($J551/$I551,0))</f>
        <v/>
      </c>
      <c r="S551" s="55">
        <f>IF(OR($A551="",$B551=""),"",IFERROR(($K551+$L551)/$E551*1000,0))</f>
        <v/>
      </c>
      <c r="T551" s="55">
        <f>IF(OR($A551="",$B551=""),"",MAX(0,MIN(100,100-($S551*'Settings'!$B$13)-($M551*'Settings'!$B$14))))</f>
        <v/>
      </c>
      <c r="U551" s="55">
        <f>IF(OR($A551="",$B551=""),"",MAX(0,MIN(100,IFERROR($Q551/'Settings'!$B$10*100,0))))</f>
        <v/>
      </c>
      <c r="V551" s="55">
        <f>IF(OR($A551="",$B551=""),"",MAX(0,MIN(100,IFERROR($P551/'Settings'!$B$11*100,0))))</f>
        <v/>
      </c>
      <c r="W551" s="55">
        <f>IF(OR($A551="",$B551=""),"",MAX(0,MIN(100,IFERROR($R551/'Settings'!$B$12*100,0))))</f>
        <v/>
      </c>
      <c r="X551" s="55">
        <f>IF(OR($A551="",$B551=""),"",MAX(0,MIN(100,100-($N551*'Settings'!$B$15))))</f>
        <v/>
      </c>
      <c r="Y551" s="55">
        <f>IF(OR($A551="",$B551=""),"",($T551*'Settings'!$B$4)+($U551*'Settings'!$B$5)+($V551*'Settings'!$B$6)+($W551*'Settings'!$B$7)+($X551*'Settings'!$B$8))</f>
        <v/>
      </c>
      <c r="Z551" s="19">
        <f>IF($Y551="","",IF($Y551&gt;='Settings'!$B$17,"Excellent",IF($Y551&gt;='Settings'!$B$18,"Good",IF($Y551&gt;='Settings'!$B$19,"Needs Improvement","Poor"))))</f>
        <v/>
      </c>
      <c r="AA551" s="57">
        <f>IF($Z551="","",IF($Z551="Excellent",'Settings'!$B$21,IF($Z551="Good",'Settings'!$B$22,0)))</f>
        <v/>
      </c>
      <c r="AB551" s="34">
        <f>IF(COUNTA($A551:$B551,$D551:$O551,$AC551:$AD551)=0,"",IF(OR($A551="",$B551=""),"Missing period/driver",IF($C551="Driver ID not found","Invalid driver ID",IF(COUNTIFS($A$5:$A$1000,$A551,$B$5:$B$1000,$B551)&gt;1,"Duplicate driver/period",IF(OR($E551&lt;=0,$F551&lt;=0,$G551&lt;=0,$I551&lt;=0),"Check required activity",IF($H551&gt;$G551,"On-time stops exceed total",IF($J551&gt;$I551,"Completed inspections exceed required",IF(OR($H551&lt;0,$J551&lt;0,$K551&lt;0,$L551&lt;0,$M551&lt;0,$N551&lt;0),"Negative count",IF($AC551="","Select review status",IF(AND($AC551="Coaching Scheduled",$AD551=""),"Add follow-up date","OK"))))))))))</f>
        <v/>
      </c>
      <c r="AC551" s="30" t="n"/>
      <c r="AD551" s="58" t="n"/>
    </row>
    <row r="552">
      <c r="A552" s="53" t="n"/>
      <c r="B552" s="26" t="n"/>
      <c r="C552" s="27">
        <f>IF(OR($A552="",$B552=""),"",IFERROR(VLOOKUP($B552,'Settings'!$D$4:$E$103,2,FALSE),"Driver ID not found"))</f>
        <v/>
      </c>
      <c r="D552" s="26" t="n"/>
      <c r="E552" s="28" t="n"/>
      <c r="F552" s="54" t="n"/>
      <c r="G552" s="28" t="n"/>
      <c r="H552" s="28" t="n"/>
      <c r="I552" s="28" t="n"/>
      <c r="J552" s="28" t="n"/>
      <c r="K552" s="28" t="n"/>
      <c r="L552" s="28" t="n"/>
      <c r="M552" s="28" t="n"/>
      <c r="N552" s="28" t="n"/>
      <c r="O552" s="30" t="n"/>
      <c r="P552" s="55">
        <f>IF(OR($A552="",$B552=""),"",IFERROR($E552/$F552,0))</f>
        <v/>
      </c>
      <c r="Q552" s="56">
        <f>IF(OR($A552="",$B552=""),"",IFERROR($H552/$G552,0))</f>
        <v/>
      </c>
      <c r="R552" s="56">
        <f>IF(OR($A552="",$B552=""),"",IFERROR($J552/$I552,0))</f>
        <v/>
      </c>
      <c r="S552" s="55">
        <f>IF(OR($A552="",$B552=""),"",IFERROR(($K552+$L552)/$E552*1000,0))</f>
        <v/>
      </c>
      <c r="T552" s="55">
        <f>IF(OR($A552="",$B552=""),"",MAX(0,MIN(100,100-($S552*'Settings'!$B$13)-($M552*'Settings'!$B$14))))</f>
        <v/>
      </c>
      <c r="U552" s="55">
        <f>IF(OR($A552="",$B552=""),"",MAX(0,MIN(100,IFERROR($Q552/'Settings'!$B$10*100,0))))</f>
        <v/>
      </c>
      <c r="V552" s="55">
        <f>IF(OR($A552="",$B552=""),"",MAX(0,MIN(100,IFERROR($P552/'Settings'!$B$11*100,0))))</f>
        <v/>
      </c>
      <c r="W552" s="55">
        <f>IF(OR($A552="",$B552=""),"",MAX(0,MIN(100,IFERROR($R552/'Settings'!$B$12*100,0))))</f>
        <v/>
      </c>
      <c r="X552" s="55">
        <f>IF(OR($A552="",$B552=""),"",MAX(0,MIN(100,100-($N552*'Settings'!$B$15))))</f>
        <v/>
      </c>
      <c r="Y552" s="55">
        <f>IF(OR($A552="",$B552=""),"",($T552*'Settings'!$B$4)+($U552*'Settings'!$B$5)+($V552*'Settings'!$B$6)+($W552*'Settings'!$B$7)+($X552*'Settings'!$B$8))</f>
        <v/>
      </c>
      <c r="Z552" s="19">
        <f>IF($Y552="","",IF($Y552&gt;='Settings'!$B$17,"Excellent",IF($Y552&gt;='Settings'!$B$18,"Good",IF($Y552&gt;='Settings'!$B$19,"Needs Improvement","Poor"))))</f>
        <v/>
      </c>
      <c r="AA552" s="57">
        <f>IF($Z552="","",IF($Z552="Excellent",'Settings'!$B$21,IF($Z552="Good",'Settings'!$B$22,0)))</f>
        <v/>
      </c>
      <c r="AB552" s="34">
        <f>IF(COUNTA($A552:$B552,$D552:$O552,$AC552:$AD552)=0,"",IF(OR($A552="",$B552=""),"Missing period/driver",IF($C552="Driver ID not found","Invalid driver ID",IF(COUNTIFS($A$5:$A$1000,$A552,$B$5:$B$1000,$B552)&gt;1,"Duplicate driver/period",IF(OR($E552&lt;=0,$F552&lt;=0,$G552&lt;=0,$I552&lt;=0),"Check required activity",IF($H552&gt;$G552,"On-time stops exceed total",IF($J552&gt;$I552,"Completed inspections exceed required",IF(OR($H552&lt;0,$J552&lt;0,$K552&lt;0,$L552&lt;0,$M552&lt;0,$N552&lt;0),"Negative count",IF($AC552="","Select review status",IF(AND($AC552="Coaching Scheduled",$AD552=""),"Add follow-up date","OK"))))))))))</f>
        <v/>
      </c>
      <c r="AC552" s="30" t="n"/>
      <c r="AD552" s="58" t="n"/>
    </row>
    <row r="553">
      <c r="A553" s="53" t="n"/>
      <c r="B553" s="26" t="n"/>
      <c r="C553" s="27">
        <f>IF(OR($A553="",$B553=""),"",IFERROR(VLOOKUP($B553,'Settings'!$D$4:$E$103,2,FALSE),"Driver ID not found"))</f>
        <v/>
      </c>
      <c r="D553" s="26" t="n"/>
      <c r="E553" s="28" t="n"/>
      <c r="F553" s="54" t="n"/>
      <c r="G553" s="28" t="n"/>
      <c r="H553" s="28" t="n"/>
      <c r="I553" s="28" t="n"/>
      <c r="J553" s="28" t="n"/>
      <c r="K553" s="28" t="n"/>
      <c r="L553" s="28" t="n"/>
      <c r="M553" s="28" t="n"/>
      <c r="N553" s="28" t="n"/>
      <c r="O553" s="30" t="n"/>
      <c r="P553" s="55">
        <f>IF(OR($A553="",$B553=""),"",IFERROR($E553/$F553,0))</f>
        <v/>
      </c>
      <c r="Q553" s="56">
        <f>IF(OR($A553="",$B553=""),"",IFERROR($H553/$G553,0))</f>
        <v/>
      </c>
      <c r="R553" s="56">
        <f>IF(OR($A553="",$B553=""),"",IFERROR($J553/$I553,0))</f>
        <v/>
      </c>
      <c r="S553" s="55">
        <f>IF(OR($A553="",$B553=""),"",IFERROR(($K553+$L553)/$E553*1000,0))</f>
        <v/>
      </c>
      <c r="T553" s="55">
        <f>IF(OR($A553="",$B553=""),"",MAX(0,MIN(100,100-($S553*'Settings'!$B$13)-($M553*'Settings'!$B$14))))</f>
        <v/>
      </c>
      <c r="U553" s="55">
        <f>IF(OR($A553="",$B553=""),"",MAX(0,MIN(100,IFERROR($Q553/'Settings'!$B$10*100,0))))</f>
        <v/>
      </c>
      <c r="V553" s="55">
        <f>IF(OR($A553="",$B553=""),"",MAX(0,MIN(100,IFERROR($P553/'Settings'!$B$11*100,0))))</f>
        <v/>
      </c>
      <c r="W553" s="55">
        <f>IF(OR($A553="",$B553=""),"",MAX(0,MIN(100,IFERROR($R553/'Settings'!$B$12*100,0))))</f>
        <v/>
      </c>
      <c r="X553" s="55">
        <f>IF(OR($A553="",$B553=""),"",MAX(0,MIN(100,100-($N553*'Settings'!$B$15))))</f>
        <v/>
      </c>
      <c r="Y553" s="55">
        <f>IF(OR($A553="",$B553=""),"",($T553*'Settings'!$B$4)+($U553*'Settings'!$B$5)+($V553*'Settings'!$B$6)+($W553*'Settings'!$B$7)+($X553*'Settings'!$B$8))</f>
        <v/>
      </c>
      <c r="Z553" s="19">
        <f>IF($Y553="","",IF($Y553&gt;='Settings'!$B$17,"Excellent",IF($Y553&gt;='Settings'!$B$18,"Good",IF($Y553&gt;='Settings'!$B$19,"Needs Improvement","Poor"))))</f>
        <v/>
      </c>
      <c r="AA553" s="57">
        <f>IF($Z553="","",IF($Z553="Excellent",'Settings'!$B$21,IF($Z553="Good",'Settings'!$B$22,0)))</f>
        <v/>
      </c>
      <c r="AB553" s="34">
        <f>IF(COUNTA($A553:$B553,$D553:$O553,$AC553:$AD553)=0,"",IF(OR($A553="",$B553=""),"Missing period/driver",IF($C553="Driver ID not found","Invalid driver ID",IF(COUNTIFS($A$5:$A$1000,$A553,$B$5:$B$1000,$B553)&gt;1,"Duplicate driver/period",IF(OR($E553&lt;=0,$F553&lt;=0,$G553&lt;=0,$I553&lt;=0),"Check required activity",IF($H553&gt;$G553,"On-time stops exceed total",IF($J553&gt;$I553,"Completed inspections exceed required",IF(OR($H553&lt;0,$J553&lt;0,$K553&lt;0,$L553&lt;0,$M553&lt;0,$N553&lt;0),"Negative count",IF($AC553="","Select review status",IF(AND($AC553="Coaching Scheduled",$AD553=""),"Add follow-up date","OK"))))))))))</f>
        <v/>
      </c>
      <c r="AC553" s="30" t="n"/>
      <c r="AD553" s="58" t="n"/>
    </row>
    <row r="554">
      <c r="A554" s="53" t="n"/>
      <c r="B554" s="26" t="n"/>
      <c r="C554" s="27">
        <f>IF(OR($A554="",$B554=""),"",IFERROR(VLOOKUP($B554,'Settings'!$D$4:$E$103,2,FALSE),"Driver ID not found"))</f>
        <v/>
      </c>
      <c r="D554" s="26" t="n"/>
      <c r="E554" s="28" t="n"/>
      <c r="F554" s="54" t="n"/>
      <c r="G554" s="28" t="n"/>
      <c r="H554" s="28" t="n"/>
      <c r="I554" s="28" t="n"/>
      <c r="J554" s="28" t="n"/>
      <c r="K554" s="28" t="n"/>
      <c r="L554" s="28" t="n"/>
      <c r="M554" s="28" t="n"/>
      <c r="N554" s="28" t="n"/>
      <c r="O554" s="30" t="n"/>
      <c r="P554" s="55">
        <f>IF(OR($A554="",$B554=""),"",IFERROR($E554/$F554,0))</f>
        <v/>
      </c>
      <c r="Q554" s="56">
        <f>IF(OR($A554="",$B554=""),"",IFERROR($H554/$G554,0))</f>
        <v/>
      </c>
      <c r="R554" s="56">
        <f>IF(OR($A554="",$B554=""),"",IFERROR($J554/$I554,0))</f>
        <v/>
      </c>
      <c r="S554" s="55">
        <f>IF(OR($A554="",$B554=""),"",IFERROR(($K554+$L554)/$E554*1000,0))</f>
        <v/>
      </c>
      <c r="T554" s="55">
        <f>IF(OR($A554="",$B554=""),"",MAX(0,MIN(100,100-($S554*'Settings'!$B$13)-($M554*'Settings'!$B$14))))</f>
        <v/>
      </c>
      <c r="U554" s="55">
        <f>IF(OR($A554="",$B554=""),"",MAX(0,MIN(100,IFERROR($Q554/'Settings'!$B$10*100,0))))</f>
        <v/>
      </c>
      <c r="V554" s="55">
        <f>IF(OR($A554="",$B554=""),"",MAX(0,MIN(100,IFERROR($P554/'Settings'!$B$11*100,0))))</f>
        <v/>
      </c>
      <c r="W554" s="55">
        <f>IF(OR($A554="",$B554=""),"",MAX(0,MIN(100,IFERROR($R554/'Settings'!$B$12*100,0))))</f>
        <v/>
      </c>
      <c r="X554" s="55">
        <f>IF(OR($A554="",$B554=""),"",MAX(0,MIN(100,100-($N554*'Settings'!$B$15))))</f>
        <v/>
      </c>
      <c r="Y554" s="55">
        <f>IF(OR($A554="",$B554=""),"",($T554*'Settings'!$B$4)+($U554*'Settings'!$B$5)+($V554*'Settings'!$B$6)+($W554*'Settings'!$B$7)+($X554*'Settings'!$B$8))</f>
        <v/>
      </c>
      <c r="Z554" s="19">
        <f>IF($Y554="","",IF($Y554&gt;='Settings'!$B$17,"Excellent",IF($Y554&gt;='Settings'!$B$18,"Good",IF($Y554&gt;='Settings'!$B$19,"Needs Improvement","Poor"))))</f>
        <v/>
      </c>
      <c r="AA554" s="57">
        <f>IF($Z554="","",IF($Z554="Excellent",'Settings'!$B$21,IF($Z554="Good",'Settings'!$B$22,0)))</f>
        <v/>
      </c>
      <c r="AB554" s="34">
        <f>IF(COUNTA($A554:$B554,$D554:$O554,$AC554:$AD554)=0,"",IF(OR($A554="",$B554=""),"Missing period/driver",IF($C554="Driver ID not found","Invalid driver ID",IF(COUNTIFS($A$5:$A$1000,$A554,$B$5:$B$1000,$B554)&gt;1,"Duplicate driver/period",IF(OR($E554&lt;=0,$F554&lt;=0,$G554&lt;=0,$I554&lt;=0),"Check required activity",IF($H554&gt;$G554,"On-time stops exceed total",IF($J554&gt;$I554,"Completed inspections exceed required",IF(OR($H554&lt;0,$J554&lt;0,$K554&lt;0,$L554&lt;0,$M554&lt;0,$N554&lt;0),"Negative count",IF($AC554="","Select review status",IF(AND($AC554="Coaching Scheduled",$AD554=""),"Add follow-up date","OK"))))))))))</f>
        <v/>
      </c>
      <c r="AC554" s="30" t="n"/>
      <c r="AD554" s="58" t="n"/>
    </row>
    <row r="555">
      <c r="A555" s="53" t="n"/>
      <c r="B555" s="26" t="n"/>
      <c r="C555" s="27">
        <f>IF(OR($A555="",$B555=""),"",IFERROR(VLOOKUP($B555,'Settings'!$D$4:$E$103,2,FALSE),"Driver ID not found"))</f>
        <v/>
      </c>
      <c r="D555" s="26" t="n"/>
      <c r="E555" s="28" t="n"/>
      <c r="F555" s="54" t="n"/>
      <c r="G555" s="28" t="n"/>
      <c r="H555" s="28" t="n"/>
      <c r="I555" s="28" t="n"/>
      <c r="J555" s="28" t="n"/>
      <c r="K555" s="28" t="n"/>
      <c r="L555" s="28" t="n"/>
      <c r="M555" s="28" t="n"/>
      <c r="N555" s="28" t="n"/>
      <c r="O555" s="30" t="n"/>
      <c r="P555" s="55">
        <f>IF(OR($A555="",$B555=""),"",IFERROR($E555/$F555,0))</f>
        <v/>
      </c>
      <c r="Q555" s="56">
        <f>IF(OR($A555="",$B555=""),"",IFERROR($H555/$G555,0))</f>
        <v/>
      </c>
      <c r="R555" s="56">
        <f>IF(OR($A555="",$B555=""),"",IFERROR($J555/$I555,0))</f>
        <v/>
      </c>
      <c r="S555" s="55">
        <f>IF(OR($A555="",$B555=""),"",IFERROR(($K555+$L555)/$E555*1000,0))</f>
        <v/>
      </c>
      <c r="T555" s="55">
        <f>IF(OR($A555="",$B555=""),"",MAX(0,MIN(100,100-($S555*'Settings'!$B$13)-($M555*'Settings'!$B$14))))</f>
        <v/>
      </c>
      <c r="U555" s="55">
        <f>IF(OR($A555="",$B555=""),"",MAX(0,MIN(100,IFERROR($Q555/'Settings'!$B$10*100,0))))</f>
        <v/>
      </c>
      <c r="V555" s="55">
        <f>IF(OR($A555="",$B555=""),"",MAX(0,MIN(100,IFERROR($P555/'Settings'!$B$11*100,0))))</f>
        <v/>
      </c>
      <c r="W555" s="55">
        <f>IF(OR($A555="",$B555=""),"",MAX(0,MIN(100,IFERROR($R555/'Settings'!$B$12*100,0))))</f>
        <v/>
      </c>
      <c r="X555" s="55">
        <f>IF(OR($A555="",$B555=""),"",MAX(0,MIN(100,100-($N555*'Settings'!$B$15))))</f>
        <v/>
      </c>
      <c r="Y555" s="55">
        <f>IF(OR($A555="",$B555=""),"",($T555*'Settings'!$B$4)+($U555*'Settings'!$B$5)+($V555*'Settings'!$B$6)+($W555*'Settings'!$B$7)+($X555*'Settings'!$B$8))</f>
        <v/>
      </c>
      <c r="Z555" s="19">
        <f>IF($Y555="","",IF($Y555&gt;='Settings'!$B$17,"Excellent",IF($Y555&gt;='Settings'!$B$18,"Good",IF($Y555&gt;='Settings'!$B$19,"Needs Improvement","Poor"))))</f>
        <v/>
      </c>
      <c r="AA555" s="57">
        <f>IF($Z555="","",IF($Z555="Excellent",'Settings'!$B$21,IF($Z555="Good",'Settings'!$B$22,0)))</f>
        <v/>
      </c>
      <c r="AB555" s="34">
        <f>IF(COUNTA($A555:$B555,$D555:$O555,$AC555:$AD555)=0,"",IF(OR($A555="",$B555=""),"Missing period/driver",IF($C555="Driver ID not found","Invalid driver ID",IF(COUNTIFS($A$5:$A$1000,$A555,$B$5:$B$1000,$B555)&gt;1,"Duplicate driver/period",IF(OR($E555&lt;=0,$F555&lt;=0,$G555&lt;=0,$I555&lt;=0),"Check required activity",IF($H555&gt;$G555,"On-time stops exceed total",IF($J555&gt;$I555,"Completed inspections exceed required",IF(OR($H555&lt;0,$J555&lt;0,$K555&lt;0,$L555&lt;0,$M555&lt;0,$N555&lt;0),"Negative count",IF($AC555="","Select review status",IF(AND($AC555="Coaching Scheduled",$AD555=""),"Add follow-up date","OK"))))))))))</f>
        <v/>
      </c>
      <c r="AC555" s="30" t="n"/>
      <c r="AD555" s="58" t="n"/>
    </row>
    <row r="556">
      <c r="A556" s="53" t="n"/>
      <c r="B556" s="26" t="n"/>
      <c r="C556" s="27">
        <f>IF(OR($A556="",$B556=""),"",IFERROR(VLOOKUP($B556,'Settings'!$D$4:$E$103,2,FALSE),"Driver ID not found"))</f>
        <v/>
      </c>
      <c r="D556" s="26" t="n"/>
      <c r="E556" s="28" t="n"/>
      <c r="F556" s="54" t="n"/>
      <c r="G556" s="28" t="n"/>
      <c r="H556" s="28" t="n"/>
      <c r="I556" s="28" t="n"/>
      <c r="J556" s="28" t="n"/>
      <c r="K556" s="28" t="n"/>
      <c r="L556" s="28" t="n"/>
      <c r="M556" s="28" t="n"/>
      <c r="N556" s="28" t="n"/>
      <c r="O556" s="30" t="n"/>
      <c r="P556" s="55">
        <f>IF(OR($A556="",$B556=""),"",IFERROR($E556/$F556,0))</f>
        <v/>
      </c>
      <c r="Q556" s="56">
        <f>IF(OR($A556="",$B556=""),"",IFERROR($H556/$G556,0))</f>
        <v/>
      </c>
      <c r="R556" s="56">
        <f>IF(OR($A556="",$B556=""),"",IFERROR($J556/$I556,0))</f>
        <v/>
      </c>
      <c r="S556" s="55">
        <f>IF(OR($A556="",$B556=""),"",IFERROR(($K556+$L556)/$E556*1000,0))</f>
        <v/>
      </c>
      <c r="T556" s="55">
        <f>IF(OR($A556="",$B556=""),"",MAX(0,MIN(100,100-($S556*'Settings'!$B$13)-($M556*'Settings'!$B$14))))</f>
        <v/>
      </c>
      <c r="U556" s="55">
        <f>IF(OR($A556="",$B556=""),"",MAX(0,MIN(100,IFERROR($Q556/'Settings'!$B$10*100,0))))</f>
        <v/>
      </c>
      <c r="V556" s="55">
        <f>IF(OR($A556="",$B556=""),"",MAX(0,MIN(100,IFERROR($P556/'Settings'!$B$11*100,0))))</f>
        <v/>
      </c>
      <c r="W556" s="55">
        <f>IF(OR($A556="",$B556=""),"",MAX(0,MIN(100,IFERROR($R556/'Settings'!$B$12*100,0))))</f>
        <v/>
      </c>
      <c r="X556" s="55">
        <f>IF(OR($A556="",$B556=""),"",MAX(0,MIN(100,100-($N556*'Settings'!$B$15))))</f>
        <v/>
      </c>
      <c r="Y556" s="55">
        <f>IF(OR($A556="",$B556=""),"",($T556*'Settings'!$B$4)+($U556*'Settings'!$B$5)+($V556*'Settings'!$B$6)+($W556*'Settings'!$B$7)+($X556*'Settings'!$B$8))</f>
        <v/>
      </c>
      <c r="Z556" s="19">
        <f>IF($Y556="","",IF($Y556&gt;='Settings'!$B$17,"Excellent",IF($Y556&gt;='Settings'!$B$18,"Good",IF($Y556&gt;='Settings'!$B$19,"Needs Improvement","Poor"))))</f>
        <v/>
      </c>
      <c r="AA556" s="57">
        <f>IF($Z556="","",IF($Z556="Excellent",'Settings'!$B$21,IF($Z556="Good",'Settings'!$B$22,0)))</f>
        <v/>
      </c>
      <c r="AB556" s="34">
        <f>IF(COUNTA($A556:$B556,$D556:$O556,$AC556:$AD556)=0,"",IF(OR($A556="",$B556=""),"Missing period/driver",IF($C556="Driver ID not found","Invalid driver ID",IF(COUNTIFS($A$5:$A$1000,$A556,$B$5:$B$1000,$B556)&gt;1,"Duplicate driver/period",IF(OR($E556&lt;=0,$F556&lt;=0,$G556&lt;=0,$I556&lt;=0),"Check required activity",IF($H556&gt;$G556,"On-time stops exceed total",IF($J556&gt;$I556,"Completed inspections exceed required",IF(OR($H556&lt;0,$J556&lt;0,$K556&lt;0,$L556&lt;0,$M556&lt;0,$N556&lt;0),"Negative count",IF($AC556="","Select review status",IF(AND($AC556="Coaching Scheduled",$AD556=""),"Add follow-up date","OK"))))))))))</f>
        <v/>
      </c>
      <c r="AC556" s="30" t="n"/>
      <c r="AD556" s="58" t="n"/>
    </row>
    <row r="557">
      <c r="A557" s="53" t="n"/>
      <c r="B557" s="26" t="n"/>
      <c r="C557" s="27">
        <f>IF(OR($A557="",$B557=""),"",IFERROR(VLOOKUP($B557,'Settings'!$D$4:$E$103,2,FALSE),"Driver ID not found"))</f>
        <v/>
      </c>
      <c r="D557" s="26" t="n"/>
      <c r="E557" s="28" t="n"/>
      <c r="F557" s="54" t="n"/>
      <c r="G557" s="28" t="n"/>
      <c r="H557" s="28" t="n"/>
      <c r="I557" s="28" t="n"/>
      <c r="J557" s="28" t="n"/>
      <c r="K557" s="28" t="n"/>
      <c r="L557" s="28" t="n"/>
      <c r="M557" s="28" t="n"/>
      <c r="N557" s="28" t="n"/>
      <c r="O557" s="30" t="n"/>
      <c r="P557" s="55">
        <f>IF(OR($A557="",$B557=""),"",IFERROR($E557/$F557,0))</f>
        <v/>
      </c>
      <c r="Q557" s="56">
        <f>IF(OR($A557="",$B557=""),"",IFERROR($H557/$G557,0))</f>
        <v/>
      </c>
      <c r="R557" s="56">
        <f>IF(OR($A557="",$B557=""),"",IFERROR($J557/$I557,0))</f>
        <v/>
      </c>
      <c r="S557" s="55">
        <f>IF(OR($A557="",$B557=""),"",IFERROR(($K557+$L557)/$E557*1000,0))</f>
        <v/>
      </c>
      <c r="T557" s="55">
        <f>IF(OR($A557="",$B557=""),"",MAX(0,MIN(100,100-($S557*'Settings'!$B$13)-($M557*'Settings'!$B$14))))</f>
        <v/>
      </c>
      <c r="U557" s="55">
        <f>IF(OR($A557="",$B557=""),"",MAX(0,MIN(100,IFERROR($Q557/'Settings'!$B$10*100,0))))</f>
        <v/>
      </c>
      <c r="V557" s="55">
        <f>IF(OR($A557="",$B557=""),"",MAX(0,MIN(100,IFERROR($P557/'Settings'!$B$11*100,0))))</f>
        <v/>
      </c>
      <c r="W557" s="55">
        <f>IF(OR($A557="",$B557=""),"",MAX(0,MIN(100,IFERROR($R557/'Settings'!$B$12*100,0))))</f>
        <v/>
      </c>
      <c r="X557" s="55">
        <f>IF(OR($A557="",$B557=""),"",MAX(0,MIN(100,100-($N557*'Settings'!$B$15))))</f>
        <v/>
      </c>
      <c r="Y557" s="55">
        <f>IF(OR($A557="",$B557=""),"",($T557*'Settings'!$B$4)+($U557*'Settings'!$B$5)+($V557*'Settings'!$B$6)+($W557*'Settings'!$B$7)+($X557*'Settings'!$B$8))</f>
        <v/>
      </c>
      <c r="Z557" s="19">
        <f>IF($Y557="","",IF($Y557&gt;='Settings'!$B$17,"Excellent",IF($Y557&gt;='Settings'!$B$18,"Good",IF($Y557&gt;='Settings'!$B$19,"Needs Improvement","Poor"))))</f>
        <v/>
      </c>
      <c r="AA557" s="57">
        <f>IF($Z557="","",IF($Z557="Excellent",'Settings'!$B$21,IF($Z557="Good",'Settings'!$B$22,0)))</f>
        <v/>
      </c>
      <c r="AB557" s="34">
        <f>IF(COUNTA($A557:$B557,$D557:$O557,$AC557:$AD557)=0,"",IF(OR($A557="",$B557=""),"Missing period/driver",IF($C557="Driver ID not found","Invalid driver ID",IF(COUNTIFS($A$5:$A$1000,$A557,$B$5:$B$1000,$B557)&gt;1,"Duplicate driver/period",IF(OR($E557&lt;=0,$F557&lt;=0,$G557&lt;=0,$I557&lt;=0),"Check required activity",IF($H557&gt;$G557,"On-time stops exceed total",IF($J557&gt;$I557,"Completed inspections exceed required",IF(OR($H557&lt;0,$J557&lt;0,$K557&lt;0,$L557&lt;0,$M557&lt;0,$N557&lt;0),"Negative count",IF($AC557="","Select review status",IF(AND($AC557="Coaching Scheduled",$AD557=""),"Add follow-up date","OK"))))))))))</f>
        <v/>
      </c>
      <c r="AC557" s="30" t="n"/>
      <c r="AD557" s="58" t="n"/>
    </row>
    <row r="558">
      <c r="A558" s="53" t="n"/>
      <c r="B558" s="26" t="n"/>
      <c r="C558" s="27">
        <f>IF(OR($A558="",$B558=""),"",IFERROR(VLOOKUP($B558,'Settings'!$D$4:$E$103,2,FALSE),"Driver ID not found"))</f>
        <v/>
      </c>
      <c r="D558" s="26" t="n"/>
      <c r="E558" s="28" t="n"/>
      <c r="F558" s="54" t="n"/>
      <c r="G558" s="28" t="n"/>
      <c r="H558" s="28" t="n"/>
      <c r="I558" s="28" t="n"/>
      <c r="J558" s="28" t="n"/>
      <c r="K558" s="28" t="n"/>
      <c r="L558" s="28" t="n"/>
      <c r="M558" s="28" t="n"/>
      <c r="N558" s="28" t="n"/>
      <c r="O558" s="30" t="n"/>
      <c r="P558" s="55">
        <f>IF(OR($A558="",$B558=""),"",IFERROR($E558/$F558,0))</f>
        <v/>
      </c>
      <c r="Q558" s="56">
        <f>IF(OR($A558="",$B558=""),"",IFERROR($H558/$G558,0))</f>
        <v/>
      </c>
      <c r="R558" s="56">
        <f>IF(OR($A558="",$B558=""),"",IFERROR($J558/$I558,0))</f>
        <v/>
      </c>
      <c r="S558" s="55">
        <f>IF(OR($A558="",$B558=""),"",IFERROR(($K558+$L558)/$E558*1000,0))</f>
        <v/>
      </c>
      <c r="T558" s="55">
        <f>IF(OR($A558="",$B558=""),"",MAX(0,MIN(100,100-($S558*'Settings'!$B$13)-($M558*'Settings'!$B$14))))</f>
        <v/>
      </c>
      <c r="U558" s="55">
        <f>IF(OR($A558="",$B558=""),"",MAX(0,MIN(100,IFERROR($Q558/'Settings'!$B$10*100,0))))</f>
        <v/>
      </c>
      <c r="V558" s="55">
        <f>IF(OR($A558="",$B558=""),"",MAX(0,MIN(100,IFERROR($P558/'Settings'!$B$11*100,0))))</f>
        <v/>
      </c>
      <c r="W558" s="55">
        <f>IF(OR($A558="",$B558=""),"",MAX(0,MIN(100,IFERROR($R558/'Settings'!$B$12*100,0))))</f>
        <v/>
      </c>
      <c r="X558" s="55">
        <f>IF(OR($A558="",$B558=""),"",MAX(0,MIN(100,100-($N558*'Settings'!$B$15))))</f>
        <v/>
      </c>
      <c r="Y558" s="55">
        <f>IF(OR($A558="",$B558=""),"",($T558*'Settings'!$B$4)+($U558*'Settings'!$B$5)+($V558*'Settings'!$B$6)+($W558*'Settings'!$B$7)+($X558*'Settings'!$B$8))</f>
        <v/>
      </c>
      <c r="Z558" s="19">
        <f>IF($Y558="","",IF($Y558&gt;='Settings'!$B$17,"Excellent",IF($Y558&gt;='Settings'!$B$18,"Good",IF($Y558&gt;='Settings'!$B$19,"Needs Improvement","Poor"))))</f>
        <v/>
      </c>
      <c r="AA558" s="57">
        <f>IF($Z558="","",IF($Z558="Excellent",'Settings'!$B$21,IF($Z558="Good",'Settings'!$B$22,0)))</f>
        <v/>
      </c>
      <c r="AB558" s="34">
        <f>IF(COUNTA($A558:$B558,$D558:$O558,$AC558:$AD558)=0,"",IF(OR($A558="",$B558=""),"Missing period/driver",IF($C558="Driver ID not found","Invalid driver ID",IF(COUNTIFS($A$5:$A$1000,$A558,$B$5:$B$1000,$B558)&gt;1,"Duplicate driver/period",IF(OR($E558&lt;=0,$F558&lt;=0,$G558&lt;=0,$I558&lt;=0),"Check required activity",IF($H558&gt;$G558,"On-time stops exceed total",IF($J558&gt;$I558,"Completed inspections exceed required",IF(OR($H558&lt;0,$J558&lt;0,$K558&lt;0,$L558&lt;0,$M558&lt;0,$N558&lt;0),"Negative count",IF($AC558="","Select review status",IF(AND($AC558="Coaching Scheduled",$AD558=""),"Add follow-up date","OK"))))))))))</f>
        <v/>
      </c>
      <c r="AC558" s="30" t="n"/>
      <c r="AD558" s="58" t="n"/>
    </row>
    <row r="559">
      <c r="A559" s="53" t="n"/>
      <c r="B559" s="26" t="n"/>
      <c r="C559" s="27">
        <f>IF(OR($A559="",$B559=""),"",IFERROR(VLOOKUP($B559,'Settings'!$D$4:$E$103,2,FALSE),"Driver ID not found"))</f>
        <v/>
      </c>
      <c r="D559" s="26" t="n"/>
      <c r="E559" s="28" t="n"/>
      <c r="F559" s="54" t="n"/>
      <c r="G559" s="28" t="n"/>
      <c r="H559" s="28" t="n"/>
      <c r="I559" s="28" t="n"/>
      <c r="J559" s="28" t="n"/>
      <c r="K559" s="28" t="n"/>
      <c r="L559" s="28" t="n"/>
      <c r="M559" s="28" t="n"/>
      <c r="N559" s="28" t="n"/>
      <c r="O559" s="30" t="n"/>
      <c r="P559" s="55">
        <f>IF(OR($A559="",$B559=""),"",IFERROR($E559/$F559,0))</f>
        <v/>
      </c>
      <c r="Q559" s="56">
        <f>IF(OR($A559="",$B559=""),"",IFERROR($H559/$G559,0))</f>
        <v/>
      </c>
      <c r="R559" s="56">
        <f>IF(OR($A559="",$B559=""),"",IFERROR($J559/$I559,0))</f>
        <v/>
      </c>
      <c r="S559" s="55">
        <f>IF(OR($A559="",$B559=""),"",IFERROR(($K559+$L559)/$E559*1000,0))</f>
        <v/>
      </c>
      <c r="T559" s="55">
        <f>IF(OR($A559="",$B559=""),"",MAX(0,MIN(100,100-($S559*'Settings'!$B$13)-($M559*'Settings'!$B$14))))</f>
        <v/>
      </c>
      <c r="U559" s="55">
        <f>IF(OR($A559="",$B559=""),"",MAX(0,MIN(100,IFERROR($Q559/'Settings'!$B$10*100,0))))</f>
        <v/>
      </c>
      <c r="V559" s="55">
        <f>IF(OR($A559="",$B559=""),"",MAX(0,MIN(100,IFERROR($P559/'Settings'!$B$11*100,0))))</f>
        <v/>
      </c>
      <c r="W559" s="55">
        <f>IF(OR($A559="",$B559=""),"",MAX(0,MIN(100,IFERROR($R559/'Settings'!$B$12*100,0))))</f>
        <v/>
      </c>
      <c r="X559" s="55">
        <f>IF(OR($A559="",$B559=""),"",MAX(0,MIN(100,100-($N559*'Settings'!$B$15))))</f>
        <v/>
      </c>
      <c r="Y559" s="55">
        <f>IF(OR($A559="",$B559=""),"",($T559*'Settings'!$B$4)+($U559*'Settings'!$B$5)+($V559*'Settings'!$B$6)+($W559*'Settings'!$B$7)+($X559*'Settings'!$B$8))</f>
        <v/>
      </c>
      <c r="Z559" s="19">
        <f>IF($Y559="","",IF($Y559&gt;='Settings'!$B$17,"Excellent",IF($Y559&gt;='Settings'!$B$18,"Good",IF($Y559&gt;='Settings'!$B$19,"Needs Improvement","Poor"))))</f>
        <v/>
      </c>
      <c r="AA559" s="57">
        <f>IF($Z559="","",IF($Z559="Excellent",'Settings'!$B$21,IF($Z559="Good",'Settings'!$B$22,0)))</f>
        <v/>
      </c>
      <c r="AB559" s="34">
        <f>IF(COUNTA($A559:$B559,$D559:$O559,$AC559:$AD559)=0,"",IF(OR($A559="",$B559=""),"Missing period/driver",IF($C559="Driver ID not found","Invalid driver ID",IF(COUNTIFS($A$5:$A$1000,$A559,$B$5:$B$1000,$B559)&gt;1,"Duplicate driver/period",IF(OR($E559&lt;=0,$F559&lt;=0,$G559&lt;=0,$I559&lt;=0),"Check required activity",IF($H559&gt;$G559,"On-time stops exceed total",IF($J559&gt;$I559,"Completed inspections exceed required",IF(OR($H559&lt;0,$J559&lt;0,$K559&lt;0,$L559&lt;0,$M559&lt;0,$N559&lt;0),"Negative count",IF($AC559="","Select review status",IF(AND($AC559="Coaching Scheduled",$AD559=""),"Add follow-up date","OK"))))))))))</f>
        <v/>
      </c>
      <c r="AC559" s="30" t="n"/>
      <c r="AD559" s="58" t="n"/>
    </row>
    <row r="560">
      <c r="A560" s="53" t="n"/>
      <c r="B560" s="26" t="n"/>
      <c r="C560" s="27">
        <f>IF(OR($A560="",$B560=""),"",IFERROR(VLOOKUP($B560,'Settings'!$D$4:$E$103,2,FALSE),"Driver ID not found"))</f>
        <v/>
      </c>
      <c r="D560" s="26" t="n"/>
      <c r="E560" s="28" t="n"/>
      <c r="F560" s="54" t="n"/>
      <c r="G560" s="28" t="n"/>
      <c r="H560" s="28" t="n"/>
      <c r="I560" s="28" t="n"/>
      <c r="J560" s="28" t="n"/>
      <c r="K560" s="28" t="n"/>
      <c r="L560" s="28" t="n"/>
      <c r="M560" s="28" t="n"/>
      <c r="N560" s="28" t="n"/>
      <c r="O560" s="30" t="n"/>
      <c r="P560" s="55">
        <f>IF(OR($A560="",$B560=""),"",IFERROR($E560/$F560,0))</f>
        <v/>
      </c>
      <c r="Q560" s="56">
        <f>IF(OR($A560="",$B560=""),"",IFERROR($H560/$G560,0))</f>
        <v/>
      </c>
      <c r="R560" s="56">
        <f>IF(OR($A560="",$B560=""),"",IFERROR($J560/$I560,0))</f>
        <v/>
      </c>
      <c r="S560" s="55">
        <f>IF(OR($A560="",$B560=""),"",IFERROR(($K560+$L560)/$E560*1000,0))</f>
        <v/>
      </c>
      <c r="T560" s="55">
        <f>IF(OR($A560="",$B560=""),"",MAX(0,MIN(100,100-($S560*'Settings'!$B$13)-($M560*'Settings'!$B$14))))</f>
        <v/>
      </c>
      <c r="U560" s="55">
        <f>IF(OR($A560="",$B560=""),"",MAX(0,MIN(100,IFERROR($Q560/'Settings'!$B$10*100,0))))</f>
        <v/>
      </c>
      <c r="V560" s="55">
        <f>IF(OR($A560="",$B560=""),"",MAX(0,MIN(100,IFERROR($P560/'Settings'!$B$11*100,0))))</f>
        <v/>
      </c>
      <c r="W560" s="55">
        <f>IF(OR($A560="",$B560=""),"",MAX(0,MIN(100,IFERROR($R560/'Settings'!$B$12*100,0))))</f>
        <v/>
      </c>
      <c r="X560" s="55">
        <f>IF(OR($A560="",$B560=""),"",MAX(0,MIN(100,100-($N560*'Settings'!$B$15))))</f>
        <v/>
      </c>
      <c r="Y560" s="55">
        <f>IF(OR($A560="",$B560=""),"",($T560*'Settings'!$B$4)+($U560*'Settings'!$B$5)+($V560*'Settings'!$B$6)+($W560*'Settings'!$B$7)+($X560*'Settings'!$B$8))</f>
        <v/>
      </c>
      <c r="Z560" s="19">
        <f>IF($Y560="","",IF($Y560&gt;='Settings'!$B$17,"Excellent",IF($Y560&gt;='Settings'!$B$18,"Good",IF($Y560&gt;='Settings'!$B$19,"Needs Improvement","Poor"))))</f>
        <v/>
      </c>
      <c r="AA560" s="57">
        <f>IF($Z560="","",IF($Z560="Excellent",'Settings'!$B$21,IF($Z560="Good",'Settings'!$B$22,0)))</f>
        <v/>
      </c>
      <c r="AB560" s="34">
        <f>IF(COUNTA($A560:$B560,$D560:$O560,$AC560:$AD560)=0,"",IF(OR($A560="",$B560=""),"Missing period/driver",IF($C560="Driver ID not found","Invalid driver ID",IF(COUNTIFS($A$5:$A$1000,$A560,$B$5:$B$1000,$B560)&gt;1,"Duplicate driver/period",IF(OR($E560&lt;=0,$F560&lt;=0,$G560&lt;=0,$I560&lt;=0),"Check required activity",IF($H560&gt;$G560,"On-time stops exceed total",IF($J560&gt;$I560,"Completed inspections exceed required",IF(OR($H560&lt;0,$J560&lt;0,$K560&lt;0,$L560&lt;0,$M560&lt;0,$N560&lt;0),"Negative count",IF($AC560="","Select review status",IF(AND($AC560="Coaching Scheduled",$AD560=""),"Add follow-up date","OK"))))))))))</f>
        <v/>
      </c>
      <c r="AC560" s="30" t="n"/>
      <c r="AD560" s="58" t="n"/>
    </row>
    <row r="561">
      <c r="A561" s="53" t="n"/>
      <c r="B561" s="26" t="n"/>
      <c r="C561" s="27">
        <f>IF(OR($A561="",$B561=""),"",IFERROR(VLOOKUP($B561,'Settings'!$D$4:$E$103,2,FALSE),"Driver ID not found"))</f>
        <v/>
      </c>
      <c r="D561" s="26" t="n"/>
      <c r="E561" s="28" t="n"/>
      <c r="F561" s="54" t="n"/>
      <c r="G561" s="28" t="n"/>
      <c r="H561" s="28" t="n"/>
      <c r="I561" s="28" t="n"/>
      <c r="J561" s="28" t="n"/>
      <c r="K561" s="28" t="n"/>
      <c r="L561" s="28" t="n"/>
      <c r="M561" s="28" t="n"/>
      <c r="N561" s="28" t="n"/>
      <c r="O561" s="30" t="n"/>
      <c r="P561" s="55">
        <f>IF(OR($A561="",$B561=""),"",IFERROR($E561/$F561,0))</f>
        <v/>
      </c>
      <c r="Q561" s="56">
        <f>IF(OR($A561="",$B561=""),"",IFERROR($H561/$G561,0))</f>
        <v/>
      </c>
      <c r="R561" s="56">
        <f>IF(OR($A561="",$B561=""),"",IFERROR($J561/$I561,0))</f>
        <v/>
      </c>
      <c r="S561" s="55">
        <f>IF(OR($A561="",$B561=""),"",IFERROR(($K561+$L561)/$E561*1000,0))</f>
        <v/>
      </c>
      <c r="T561" s="55">
        <f>IF(OR($A561="",$B561=""),"",MAX(0,MIN(100,100-($S561*'Settings'!$B$13)-($M561*'Settings'!$B$14))))</f>
        <v/>
      </c>
      <c r="U561" s="55">
        <f>IF(OR($A561="",$B561=""),"",MAX(0,MIN(100,IFERROR($Q561/'Settings'!$B$10*100,0))))</f>
        <v/>
      </c>
      <c r="V561" s="55">
        <f>IF(OR($A561="",$B561=""),"",MAX(0,MIN(100,IFERROR($P561/'Settings'!$B$11*100,0))))</f>
        <v/>
      </c>
      <c r="W561" s="55">
        <f>IF(OR($A561="",$B561=""),"",MAX(0,MIN(100,IFERROR($R561/'Settings'!$B$12*100,0))))</f>
        <v/>
      </c>
      <c r="X561" s="55">
        <f>IF(OR($A561="",$B561=""),"",MAX(0,MIN(100,100-($N561*'Settings'!$B$15))))</f>
        <v/>
      </c>
      <c r="Y561" s="55">
        <f>IF(OR($A561="",$B561=""),"",($T561*'Settings'!$B$4)+($U561*'Settings'!$B$5)+($V561*'Settings'!$B$6)+($W561*'Settings'!$B$7)+($X561*'Settings'!$B$8))</f>
        <v/>
      </c>
      <c r="Z561" s="19">
        <f>IF($Y561="","",IF($Y561&gt;='Settings'!$B$17,"Excellent",IF($Y561&gt;='Settings'!$B$18,"Good",IF($Y561&gt;='Settings'!$B$19,"Needs Improvement","Poor"))))</f>
        <v/>
      </c>
      <c r="AA561" s="57">
        <f>IF($Z561="","",IF($Z561="Excellent",'Settings'!$B$21,IF($Z561="Good",'Settings'!$B$22,0)))</f>
        <v/>
      </c>
      <c r="AB561" s="34">
        <f>IF(COUNTA($A561:$B561,$D561:$O561,$AC561:$AD561)=0,"",IF(OR($A561="",$B561=""),"Missing period/driver",IF($C561="Driver ID not found","Invalid driver ID",IF(COUNTIFS($A$5:$A$1000,$A561,$B$5:$B$1000,$B561)&gt;1,"Duplicate driver/period",IF(OR($E561&lt;=0,$F561&lt;=0,$G561&lt;=0,$I561&lt;=0),"Check required activity",IF($H561&gt;$G561,"On-time stops exceed total",IF($J561&gt;$I561,"Completed inspections exceed required",IF(OR($H561&lt;0,$J561&lt;0,$K561&lt;0,$L561&lt;0,$M561&lt;0,$N561&lt;0),"Negative count",IF($AC561="","Select review status",IF(AND($AC561="Coaching Scheduled",$AD561=""),"Add follow-up date","OK"))))))))))</f>
        <v/>
      </c>
      <c r="AC561" s="30" t="n"/>
      <c r="AD561" s="58" t="n"/>
    </row>
    <row r="562">
      <c r="A562" s="53" t="n"/>
      <c r="B562" s="26" t="n"/>
      <c r="C562" s="27">
        <f>IF(OR($A562="",$B562=""),"",IFERROR(VLOOKUP($B562,'Settings'!$D$4:$E$103,2,FALSE),"Driver ID not found"))</f>
        <v/>
      </c>
      <c r="D562" s="26" t="n"/>
      <c r="E562" s="28" t="n"/>
      <c r="F562" s="54" t="n"/>
      <c r="G562" s="28" t="n"/>
      <c r="H562" s="28" t="n"/>
      <c r="I562" s="28" t="n"/>
      <c r="J562" s="28" t="n"/>
      <c r="K562" s="28" t="n"/>
      <c r="L562" s="28" t="n"/>
      <c r="M562" s="28" t="n"/>
      <c r="N562" s="28" t="n"/>
      <c r="O562" s="30" t="n"/>
      <c r="P562" s="55">
        <f>IF(OR($A562="",$B562=""),"",IFERROR($E562/$F562,0))</f>
        <v/>
      </c>
      <c r="Q562" s="56">
        <f>IF(OR($A562="",$B562=""),"",IFERROR($H562/$G562,0))</f>
        <v/>
      </c>
      <c r="R562" s="56">
        <f>IF(OR($A562="",$B562=""),"",IFERROR($J562/$I562,0))</f>
        <v/>
      </c>
      <c r="S562" s="55">
        <f>IF(OR($A562="",$B562=""),"",IFERROR(($K562+$L562)/$E562*1000,0))</f>
        <v/>
      </c>
      <c r="T562" s="55">
        <f>IF(OR($A562="",$B562=""),"",MAX(0,MIN(100,100-($S562*'Settings'!$B$13)-($M562*'Settings'!$B$14))))</f>
        <v/>
      </c>
      <c r="U562" s="55">
        <f>IF(OR($A562="",$B562=""),"",MAX(0,MIN(100,IFERROR($Q562/'Settings'!$B$10*100,0))))</f>
        <v/>
      </c>
      <c r="V562" s="55">
        <f>IF(OR($A562="",$B562=""),"",MAX(0,MIN(100,IFERROR($P562/'Settings'!$B$11*100,0))))</f>
        <v/>
      </c>
      <c r="W562" s="55">
        <f>IF(OR($A562="",$B562=""),"",MAX(0,MIN(100,IFERROR($R562/'Settings'!$B$12*100,0))))</f>
        <v/>
      </c>
      <c r="X562" s="55">
        <f>IF(OR($A562="",$B562=""),"",MAX(0,MIN(100,100-($N562*'Settings'!$B$15))))</f>
        <v/>
      </c>
      <c r="Y562" s="55">
        <f>IF(OR($A562="",$B562=""),"",($T562*'Settings'!$B$4)+($U562*'Settings'!$B$5)+($V562*'Settings'!$B$6)+($W562*'Settings'!$B$7)+($X562*'Settings'!$B$8))</f>
        <v/>
      </c>
      <c r="Z562" s="19">
        <f>IF($Y562="","",IF($Y562&gt;='Settings'!$B$17,"Excellent",IF($Y562&gt;='Settings'!$B$18,"Good",IF($Y562&gt;='Settings'!$B$19,"Needs Improvement","Poor"))))</f>
        <v/>
      </c>
      <c r="AA562" s="57">
        <f>IF($Z562="","",IF($Z562="Excellent",'Settings'!$B$21,IF($Z562="Good",'Settings'!$B$22,0)))</f>
        <v/>
      </c>
      <c r="AB562" s="34">
        <f>IF(COUNTA($A562:$B562,$D562:$O562,$AC562:$AD562)=0,"",IF(OR($A562="",$B562=""),"Missing period/driver",IF($C562="Driver ID not found","Invalid driver ID",IF(COUNTIFS($A$5:$A$1000,$A562,$B$5:$B$1000,$B562)&gt;1,"Duplicate driver/period",IF(OR($E562&lt;=0,$F562&lt;=0,$G562&lt;=0,$I562&lt;=0),"Check required activity",IF($H562&gt;$G562,"On-time stops exceed total",IF($J562&gt;$I562,"Completed inspections exceed required",IF(OR($H562&lt;0,$J562&lt;0,$K562&lt;0,$L562&lt;0,$M562&lt;0,$N562&lt;0),"Negative count",IF($AC562="","Select review status",IF(AND($AC562="Coaching Scheduled",$AD562=""),"Add follow-up date","OK"))))))))))</f>
        <v/>
      </c>
      <c r="AC562" s="30" t="n"/>
      <c r="AD562" s="58" t="n"/>
    </row>
    <row r="563">
      <c r="A563" s="53" t="n"/>
      <c r="B563" s="26" t="n"/>
      <c r="C563" s="27">
        <f>IF(OR($A563="",$B563=""),"",IFERROR(VLOOKUP($B563,'Settings'!$D$4:$E$103,2,FALSE),"Driver ID not found"))</f>
        <v/>
      </c>
      <c r="D563" s="26" t="n"/>
      <c r="E563" s="28" t="n"/>
      <c r="F563" s="54" t="n"/>
      <c r="G563" s="28" t="n"/>
      <c r="H563" s="28" t="n"/>
      <c r="I563" s="28" t="n"/>
      <c r="J563" s="28" t="n"/>
      <c r="K563" s="28" t="n"/>
      <c r="L563" s="28" t="n"/>
      <c r="M563" s="28" t="n"/>
      <c r="N563" s="28" t="n"/>
      <c r="O563" s="30" t="n"/>
      <c r="P563" s="55">
        <f>IF(OR($A563="",$B563=""),"",IFERROR($E563/$F563,0))</f>
        <v/>
      </c>
      <c r="Q563" s="56">
        <f>IF(OR($A563="",$B563=""),"",IFERROR($H563/$G563,0))</f>
        <v/>
      </c>
      <c r="R563" s="56">
        <f>IF(OR($A563="",$B563=""),"",IFERROR($J563/$I563,0))</f>
        <v/>
      </c>
      <c r="S563" s="55">
        <f>IF(OR($A563="",$B563=""),"",IFERROR(($K563+$L563)/$E563*1000,0))</f>
        <v/>
      </c>
      <c r="T563" s="55">
        <f>IF(OR($A563="",$B563=""),"",MAX(0,MIN(100,100-($S563*'Settings'!$B$13)-($M563*'Settings'!$B$14))))</f>
        <v/>
      </c>
      <c r="U563" s="55">
        <f>IF(OR($A563="",$B563=""),"",MAX(0,MIN(100,IFERROR($Q563/'Settings'!$B$10*100,0))))</f>
        <v/>
      </c>
      <c r="V563" s="55">
        <f>IF(OR($A563="",$B563=""),"",MAX(0,MIN(100,IFERROR($P563/'Settings'!$B$11*100,0))))</f>
        <v/>
      </c>
      <c r="W563" s="55">
        <f>IF(OR($A563="",$B563=""),"",MAX(0,MIN(100,IFERROR($R563/'Settings'!$B$12*100,0))))</f>
        <v/>
      </c>
      <c r="X563" s="55">
        <f>IF(OR($A563="",$B563=""),"",MAX(0,MIN(100,100-($N563*'Settings'!$B$15))))</f>
        <v/>
      </c>
      <c r="Y563" s="55">
        <f>IF(OR($A563="",$B563=""),"",($T563*'Settings'!$B$4)+($U563*'Settings'!$B$5)+($V563*'Settings'!$B$6)+($W563*'Settings'!$B$7)+($X563*'Settings'!$B$8))</f>
        <v/>
      </c>
      <c r="Z563" s="19">
        <f>IF($Y563="","",IF($Y563&gt;='Settings'!$B$17,"Excellent",IF($Y563&gt;='Settings'!$B$18,"Good",IF($Y563&gt;='Settings'!$B$19,"Needs Improvement","Poor"))))</f>
        <v/>
      </c>
      <c r="AA563" s="57">
        <f>IF($Z563="","",IF($Z563="Excellent",'Settings'!$B$21,IF($Z563="Good",'Settings'!$B$22,0)))</f>
        <v/>
      </c>
      <c r="AB563" s="34">
        <f>IF(COUNTA($A563:$B563,$D563:$O563,$AC563:$AD563)=0,"",IF(OR($A563="",$B563=""),"Missing period/driver",IF($C563="Driver ID not found","Invalid driver ID",IF(COUNTIFS($A$5:$A$1000,$A563,$B$5:$B$1000,$B563)&gt;1,"Duplicate driver/period",IF(OR($E563&lt;=0,$F563&lt;=0,$G563&lt;=0,$I563&lt;=0),"Check required activity",IF($H563&gt;$G563,"On-time stops exceed total",IF($J563&gt;$I563,"Completed inspections exceed required",IF(OR($H563&lt;0,$J563&lt;0,$K563&lt;0,$L563&lt;0,$M563&lt;0,$N563&lt;0),"Negative count",IF($AC563="","Select review status",IF(AND($AC563="Coaching Scheduled",$AD563=""),"Add follow-up date","OK"))))))))))</f>
        <v/>
      </c>
      <c r="AC563" s="30" t="n"/>
      <c r="AD563" s="58" t="n"/>
    </row>
    <row r="564">
      <c r="A564" s="53" t="n"/>
      <c r="B564" s="26" t="n"/>
      <c r="C564" s="27">
        <f>IF(OR($A564="",$B564=""),"",IFERROR(VLOOKUP($B564,'Settings'!$D$4:$E$103,2,FALSE),"Driver ID not found"))</f>
        <v/>
      </c>
      <c r="D564" s="26" t="n"/>
      <c r="E564" s="28" t="n"/>
      <c r="F564" s="54" t="n"/>
      <c r="G564" s="28" t="n"/>
      <c r="H564" s="28" t="n"/>
      <c r="I564" s="28" t="n"/>
      <c r="J564" s="28" t="n"/>
      <c r="K564" s="28" t="n"/>
      <c r="L564" s="28" t="n"/>
      <c r="M564" s="28" t="n"/>
      <c r="N564" s="28" t="n"/>
      <c r="O564" s="30" t="n"/>
      <c r="P564" s="55">
        <f>IF(OR($A564="",$B564=""),"",IFERROR($E564/$F564,0))</f>
        <v/>
      </c>
      <c r="Q564" s="56">
        <f>IF(OR($A564="",$B564=""),"",IFERROR($H564/$G564,0))</f>
        <v/>
      </c>
      <c r="R564" s="56">
        <f>IF(OR($A564="",$B564=""),"",IFERROR($J564/$I564,0))</f>
        <v/>
      </c>
      <c r="S564" s="55">
        <f>IF(OR($A564="",$B564=""),"",IFERROR(($K564+$L564)/$E564*1000,0))</f>
        <v/>
      </c>
      <c r="T564" s="55">
        <f>IF(OR($A564="",$B564=""),"",MAX(0,MIN(100,100-($S564*'Settings'!$B$13)-($M564*'Settings'!$B$14))))</f>
        <v/>
      </c>
      <c r="U564" s="55">
        <f>IF(OR($A564="",$B564=""),"",MAX(0,MIN(100,IFERROR($Q564/'Settings'!$B$10*100,0))))</f>
        <v/>
      </c>
      <c r="V564" s="55">
        <f>IF(OR($A564="",$B564=""),"",MAX(0,MIN(100,IFERROR($P564/'Settings'!$B$11*100,0))))</f>
        <v/>
      </c>
      <c r="W564" s="55">
        <f>IF(OR($A564="",$B564=""),"",MAX(0,MIN(100,IFERROR($R564/'Settings'!$B$12*100,0))))</f>
        <v/>
      </c>
      <c r="X564" s="55">
        <f>IF(OR($A564="",$B564=""),"",MAX(0,MIN(100,100-($N564*'Settings'!$B$15))))</f>
        <v/>
      </c>
      <c r="Y564" s="55">
        <f>IF(OR($A564="",$B564=""),"",($T564*'Settings'!$B$4)+($U564*'Settings'!$B$5)+($V564*'Settings'!$B$6)+($W564*'Settings'!$B$7)+($X564*'Settings'!$B$8))</f>
        <v/>
      </c>
      <c r="Z564" s="19">
        <f>IF($Y564="","",IF($Y564&gt;='Settings'!$B$17,"Excellent",IF($Y564&gt;='Settings'!$B$18,"Good",IF($Y564&gt;='Settings'!$B$19,"Needs Improvement","Poor"))))</f>
        <v/>
      </c>
      <c r="AA564" s="57">
        <f>IF($Z564="","",IF($Z564="Excellent",'Settings'!$B$21,IF($Z564="Good",'Settings'!$B$22,0)))</f>
        <v/>
      </c>
      <c r="AB564" s="34">
        <f>IF(COUNTA($A564:$B564,$D564:$O564,$AC564:$AD564)=0,"",IF(OR($A564="",$B564=""),"Missing period/driver",IF($C564="Driver ID not found","Invalid driver ID",IF(COUNTIFS($A$5:$A$1000,$A564,$B$5:$B$1000,$B564)&gt;1,"Duplicate driver/period",IF(OR($E564&lt;=0,$F564&lt;=0,$G564&lt;=0,$I564&lt;=0),"Check required activity",IF($H564&gt;$G564,"On-time stops exceed total",IF($J564&gt;$I564,"Completed inspections exceed required",IF(OR($H564&lt;0,$J564&lt;0,$K564&lt;0,$L564&lt;0,$M564&lt;0,$N564&lt;0),"Negative count",IF($AC564="","Select review status",IF(AND($AC564="Coaching Scheduled",$AD564=""),"Add follow-up date","OK"))))))))))</f>
        <v/>
      </c>
      <c r="AC564" s="30" t="n"/>
      <c r="AD564" s="58" t="n"/>
    </row>
    <row r="565">
      <c r="A565" s="53" t="n"/>
      <c r="B565" s="26" t="n"/>
      <c r="C565" s="27">
        <f>IF(OR($A565="",$B565=""),"",IFERROR(VLOOKUP($B565,'Settings'!$D$4:$E$103,2,FALSE),"Driver ID not found"))</f>
        <v/>
      </c>
      <c r="D565" s="26" t="n"/>
      <c r="E565" s="28" t="n"/>
      <c r="F565" s="54" t="n"/>
      <c r="G565" s="28" t="n"/>
      <c r="H565" s="28" t="n"/>
      <c r="I565" s="28" t="n"/>
      <c r="J565" s="28" t="n"/>
      <c r="K565" s="28" t="n"/>
      <c r="L565" s="28" t="n"/>
      <c r="M565" s="28" t="n"/>
      <c r="N565" s="28" t="n"/>
      <c r="O565" s="30" t="n"/>
      <c r="P565" s="55">
        <f>IF(OR($A565="",$B565=""),"",IFERROR($E565/$F565,0))</f>
        <v/>
      </c>
      <c r="Q565" s="56">
        <f>IF(OR($A565="",$B565=""),"",IFERROR($H565/$G565,0))</f>
        <v/>
      </c>
      <c r="R565" s="56">
        <f>IF(OR($A565="",$B565=""),"",IFERROR($J565/$I565,0))</f>
        <v/>
      </c>
      <c r="S565" s="55">
        <f>IF(OR($A565="",$B565=""),"",IFERROR(($K565+$L565)/$E565*1000,0))</f>
        <v/>
      </c>
      <c r="T565" s="55">
        <f>IF(OR($A565="",$B565=""),"",MAX(0,MIN(100,100-($S565*'Settings'!$B$13)-($M565*'Settings'!$B$14))))</f>
        <v/>
      </c>
      <c r="U565" s="55">
        <f>IF(OR($A565="",$B565=""),"",MAX(0,MIN(100,IFERROR($Q565/'Settings'!$B$10*100,0))))</f>
        <v/>
      </c>
      <c r="V565" s="55">
        <f>IF(OR($A565="",$B565=""),"",MAX(0,MIN(100,IFERROR($P565/'Settings'!$B$11*100,0))))</f>
        <v/>
      </c>
      <c r="W565" s="55">
        <f>IF(OR($A565="",$B565=""),"",MAX(0,MIN(100,IFERROR($R565/'Settings'!$B$12*100,0))))</f>
        <v/>
      </c>
      <c r="X565" s="55">
        <f>IF(OR($A565="",$B565=""),"",MAX(0,MIN(100,100-($N565*'Settings'!$B$15))))</f>
        <v/>
      </c>
      <c r="Y565" s="55">
        <f>IF(OR($A565="",$B565=""),"",($T565*'Settings'!$B$4)+($U565*'Settings'!$B$5)+($V565*'Settings'!$B$6)+($W565*'Settings'!$B$7)+($X565*'Settings'!$B$8))</f>
        <v/>
      </c>
      <c r="Z565" s="19">
        <f>IF($Y565="","",IF($Y565&gt;='Settings'!$B$17,"Excellent",IF($Y565&gt;='Settings'!$B$18,"Good",IF($Y565&gt;='Settings'!$B$19,"Needs Improvement","Poor"))))</f>
        <v/>
      </c>
      <c r="AA565" s="57">
        <f>IF($Z565="","",IF($Z565="Excellent",'Settings'!$B$21,IF($Z565="Good",'Settings'!$B$22,0)))</f>
        <v/>
      </c>
      <c r="AB565" s="34">
        <f>IF(COUNTA($A565:$B565,$D565:$O565,$AC565:$AD565)=0,"",IF(OR($A565="",$B565=""),"Missing period/driver",IF($C565="Driver ID not found","Invalid driver ID",IF(COUNTIFS($A$5:$A$1000,$A565,$B$5:$B$1000,$B565)&gt;1,"Duplicate driver/period",IF(OR($E565&lt;=0,$F565&lt;=0,$G565&lt;=0,$I565&lt;=0),"Check required activity",IF($H565&gt;$G565,"On-time stops exceed total",IF($J565&gt;$I565,"Completed inspections exceed required",IF(OR($H565&lt;0,$J565&lt;0,$K565&lt;0,$L565&lt;0,$M565&lt;0,$N565&lt;0),"Negative count",IF($AC565="","Select review status",IF(AND($AC565="Coaching Scheduled",$AD565=""),"Add follow-up date","OK"))))))))))</f>
        <v/>
      </c>
      <c r="AC565" s="30" t="n"/>
      <c r="AD565" s="58" t="n"/>
    </row>
    <row r="566">
      <c r="A566" s="53" t="n"/>
      <c r="B566" s="26" t="n"/>
      <c r="C566" s="27">
        <f>IF(OR($A566="",$B566=""),"",IFERROR(VLOOKUP($B566,'Settings'!$D$4:$E$103,2,FALSE),"Driver ID not found"))</f>
        <v/>
      </c>
      <c r="D566" s="26" t="n"/>
      <c r="E566" s="28" t="n"/>
      <c r="F566" s="54" t="n"/>
      <c r="G566" s="28" t="n"/>
      <c r="H566" s="28" t="n"/>
      <c r="I566" s="28" t="n"/>
      <c r="J566" s="28" t="n"/>
      <c r="K566" s="28" t="n"/>
      <c r="L566" s="28" t="n"/>
      <c r="M566" s="28" t="n"/>
      <c r="N566" s="28" t="n"/>
      <c r="O566" s="30" t="n"/>
      <c r="P566" s="55">
        <f>IF(OR($A566="",$B566=""),"",IFERROR($E566/$F566,0))</f>
        <v/>
      </c>
      <c r="Q566" s="56">
        <f>IF(OR($A566="",$B566=""),"",IFERROR($H566/$G566,0))</f>
        <v/>
      </c>
      <c r="R566" s="56">
        <f>IF(OR($A566="",$B566=""),"",IFERROR($J566/$I566,0))</f>
        <v/>
      </c>
      <c r="S566" s="55">
        <f>IF(OR($A566="",$B566=""),"",IFERROR(($K566+$L566)/$E566*1000,0))</f>
        <v/>
      </c>
      <c r="T566" s="55">
        <f>IF(OR($A566="",$B566=""),"",MAX(0,MIN(100,100-($S566*'Settings'!$B$13)-($M566*'Settings'!$B$14))))</f>
        <v/>
      </c>
      <c r="U566" s="55">
        <f>IF(OR($A566="",$B566=""),"",MAX(0,MIN(100,IFERROR($Q566/'Settings'!$B$10*100,0))))</f>
        <v/>
      </c>
      <c r="V566" s="55">
        <f>IF(OR($A566="",$B566=""),"",MAX(0,MIN(100,IFERROR($P566/'Settings'!$B$11*100,0))))</f>
        <v/>
      </c>
      <c r="W566" s="55">
        <f>IF(OR($A566="",$B566=""),"",MAX(0,MIN(100,IFERROR($R566/'Settings'!$B$12*100,0))))</f>
        <v/>
      </c>
      <c r="X566" s="55">
        <f>IF(OR($A566="",$B566=""),"",MAX(0,MIN(100,100-($N566*'Settings'!$B$15))))</f>
        <v/>
      </c>
      <c r="Y566" s="55">
        <f>IF(OR($A566="",$B566=""),"",($T566*'Settings'!$B$4)+($U566*'Settings'!$B$5)+($V566*'Settings'!$B$6)+($W566*'Settings'!$B$7)+($X566*'Settings'!$B$8))</f>
        <v/>
      </c>
      <c r="Z566" s="19">
        <f>IF($Y566="","",IF($Y566&gt;='Settings'!$B$17,"Excellent",IF($Y566&gt;='Settings'!$B$18,"Good",IF($Y566&gt;='Settings'!$B$19,"Needs Improvement","Poor"))))</f>
        <v/>
      </c>
      <c r="AA566" s="57">
        <f>IF($Z566="","",IF($Z566="Excellent",'Settings'!$B$21,IF($Z566="Good",'Settings'!$B$22,0)))</f>
        <v/>
      </c>
      <c r="AB566" s="34">
        <f>IF(COUNTA($A566:$B566,$D566:$O566,$AC566:$AD566)=0,"",IF(OR($A566="",$B566=""),"Missing period/driver",IF($C566="Driver ID not found","Invalid driver ID",IF(COUNTIFS($A$5:$A$1000,$A566,$B$5:$B$1000,$B566)&gt;1,"Duplicate driver/period",IF(OR($E566&lt;=0,$F566&lt;=0,$G566&lt;=0,$I566&lt;=0),"Check required activity",IF($H566&gt;$G566,"On-time stops exceed total",IF($J566&gt;$I566,"Completed inspections exceed required",IF(OR($H566&lt;0,$J566&lt;0,$K566&lt;0,$L566&lt;0,$M566&lt;0,$N566&lt;0),"Negative count",IF($AC566="","Select review status",IF(AND($AC566="Coaching Scheduled",$AD566=""),"Add follow-up date","OK"))))))))))</f>
        <v/>
      </c>
      <c r="AC566" s="30" t="n"/>
      <c r="AD566" s="58" t="n"/>
    </row>
    <row r="567">
      <c r="A567" s="53" t="n"/>
      <c r="B567" s="26" t="n"/>
      <c r="C567" s="27">
        <f>IF(OR($A567="",$B567=""),"",IFERROR(VLOOKUP($B567,'Settings'!$D$4:$E$103,2,FALSE),"Driver ID not found"))</f>
        <v/>
      </c>
      <c r="D567" s="26" t="n"/>
      <c r="E567" s="28" t="n"/>
      <c r="F567" s="54" t="n"/>
      <c r="G567" s="28" t="n"/>
      <c r="H567" s="28" t="n"/>
      <c r="I567" s="28" t="n"/>
      <c r="J567" s="28" t="n"/>
      <c r="K567" s="28" t="n"/>
      <c r="L567" s="28" t="n"/>
      <c r="M567" s="28" t="n"/>
      <c r="N567" s="28" t="n"/>
      <c r="O567" s="30" t="n"/>
      <c r="P567" s="55">
        <f>IF(OR($A567="",$B567=""),"",IFERROR($E567/$F567,0))</f>
        <v/>
      </c>
      <c r="Q567" s="56">
        <f>IF(OR($A567="",$B567=""),"",IFERROR($H567/$G567,0))</f>
        <v/>
      </c>
      <c r="R567" s="56">
        <f>IF(OR($A567="",$B567=""),"",IFERROR($J567/$I567,0))</f>
        <v/>
      </c>
      <c r="S567" s="55">
        <f>IF(OR($A567="",$B567=""),"",IFERROR(($K567+$L567)/$E567*1000,0))</f>
        <v/>
      </c>
      <c r="T567" s="55">
        <f>IF(OR($A567="",$B567=""),"",MAX(0,MIN(100,100-($S567*'Settings'!$B$13)-($M567*'Settings'!$B$14))))</f>
        <v/>
      </c>
      <c r="U567" s="55">
        <f>IF(OR($A567="",$B567=""),"",MAX(0,MIN(100,IFERROR($Q567/'Settings'!$B$10*100,0))))</f>
        <v/>
      </c>
      <c r="V567" s="55">
        <f>IF(OR($A567="",$B567=""),"",MAX(0,MIN(100,IFERROR($P567/'Settings'!$B$11*100,0))))</f>
        <v/>
      </c>
      <c r="W567" s="55">
        <f>IF(OR($A567="",$B567=""),"",MAX(0,MIN(100,IFERROR($R567/'Settings'!$B$12*100,0))))</f>
        <v/>
      </c>
      <c r="X567" s="55">
        <f>IF(OR($A567="",$B567=""),"",MAX(0,MIN(100,100-($N567*'Settings'!$B$15))))</f>
        <v/>
      </c>
      <c r="Y567" s="55">
        <f>IF(OR($A567="",$B567=""),"",($T567*'Settings'!$B$4)+($U567*'Settings'!$B$5)+($V567*'Settings'!$B$6)+($W567*'Settings'!$B$7)+($X567*'Settings'!$B$8))</f>
        <v/>
      </c>
      <c r="Z567" s="19">
        <f>IF($Y567="","",IF($Y567&gt;='Settings'!$B$17,"Excellent",IF($Y567&gt;='Settings'!$B$18,"Good",IF($Y567&gt;='Settings'!$B$19,"Needs Improvement","Poor"))))</f>
        <v/>
      </c>
      <c r="AA567" s="57">
        <f>IF($Z567="","",IF($Z567="Excellent",'Settings'!$B$21,IF($Z567="Good",'Settings'!$B$22,0)))</f>
        <v/>
      </c>
      <c r="AB567" s="34">
        <f>IF(COUNTA($A567:$B567,$D567:$O567,$AC567:$AD567)=0,"",IF(OR($A567="",$B567=""),"Missing period/driver",IF($C567="Driver ID not found","Invalid driver ID",IF(COUNTIFS($A$5:$A$1000,$A567,$B$5:$B$1000,$B567)&gt;1,"Duplicate driver/period",IF(OR($E567&lt;=0,$F567&lt;=0,$G567&lt;=0,$I567&lt;=0),"Check required activity",IF($H567&gt;$G567,"On-time stops exceed total",IF($J567&gt;$I567,"Completed inspections exceed required",IF(OR($H567&lt;0,$J567&lt;0,$K567&lt;0,$L567&lt;0,$M567&lt;0,$N567&lt;0),"Negative count",IF($AC567="","Select review status",IF(AND($AC567="Coaching Scheduled",$AD567=""),"Add follow-up date","OK"))))))))))</f>
        <v/>
      </c>
      <c r="AC567" s="30" t="n"/>
      <c r="AD567" s="58" t="n"/>
    </row>
    <row r="568">
      <c r="A568" s="53" t="n"/>
      <c r="B568" s="26" t="n"/>
      <c r="C568" s="27">
        <f>IF(OR($A568="",$B568=""),"",IFERROR(VLOOKUP($B568,'Settings'!$D$4:$E$103,2,FALSE),"Driver ID not found"))</f>
        <v/>
      </c>
      <c r="D568" s="26" t="n"/>
      <c r="E568" s="28" t="n"/>
      <c r="F568" s="54" t="n"/>
      <c r="G568" s="28" t="n"/>
      <c r="H568" s="28" t="n"/>
      <c r="I568" s="28" t="n"/>
      <c r="J568" s="28" t="n"/>
      <c r="K568" s="28" t="n"/>
      <c r="L568" s="28" t="n"/>
      <c r="M568" s="28" t="n"/>
      <c r="N568" s="28" t="n"/>
      <c r="O568" s="30" t="n"/>
      <c r="P568" s="55">
        <f>IF(OR($A568="",$B568=""),"",IFERROR($E568/$F568,0))</f>
        <v/>
      </c>
      <c r="Q568" s="56">
        <f>IF(OR($A568="",$B568=""),"",IFERROR($H568/$G568,0))</f>
        <v/>
      </c>
      <c r="R568" s="56">
        <f>IF(OR($A568="",$B568=""),"",IFERROR($J568/$I568,0))</f>
        <v/>
      </c>
      <c r="S568" s="55">
        <f>IF(OR($A568="",$B568=""),"",IFERROR(($K568+$L568)/$E568*1000,0))</f>
        <v/>
      </c>
      <c r="T568" s="55">
        <f>IF(OR($A568="",$B568=""),"",MAX(0,MIN(100,100-($S568*'Settings'!$B$13)-($M568*'Settings'!$B$14))))</f>
        <v/>
      </c>
      <c r="U568" s="55">
        <f>IF(OR($A568="",$B568=""),"",MAX(0,MIN(100,IFERROR($Q568/'Settings'!$B$10*100,0))))</f>
        <v/>
      </c>
      <c r="V568" s="55">
        <f>IF(OR($A568="",$B568=""),"",MAX(0,MIN(100,IFERROR($P568/'Settings'!$B$11*100,0))))</f>
        <v/>
      </c>
      <c r="W568" s="55">
        <f>IF(OR($A568="",$B568=""),"",MAX(0,MIN(100,IFERROR($R568/'Settings'!$B$12*100,0))))</f>
        <v/>
      </c>
      <c r="X568" s="55">
        <f>IF(OR($A568="",$B568=""),"",MAX(0,MIN(100,100-($N568*'Settings'!$B$15))))</f>
        <v/>
      </c>
      <c r="Y568" s="55">
        <f>IF(OR($A568="",$B568=""),"",($T568*'Settings'!$B$4)+($U568*'Settings'!$B$5)+($V568*'Settings'!$B$6)+($W568*'Settings'!$B$7)+($X568*'Settings'!$B$8))</f>
        <v/>
      </c>
      <c r="Z568" s="19">
        <f>IF($Y568="","",IF($Y568&gt;='Settings'!$B$17,"Excellent",IF($Y568&gt;='Settings'!$B$18,"Good",IF($Y568&gt;='Settings'!$B$19,"Needs Improvement","Poor"))))</f>
        <v/>
      </c>
      <c r="AA568" s="57">
        <f>IF($Z568="","",IF($Z568="Excellent",'Settings'!$B$21,IF($Z568="Good",'Settings'!$B$22,0)))</f>
        <v/>
      </c>
      <c r="AB568" s="34">
        <f>IF(COUNTA($A568:$B568,$D568:$O568,$AC568:$AD568)=0,"",IF(OR($A568="",$B568=""),"Missing period/driver",IF($C568="Driver ID not found","Invalid driver ID",IF(COUNTIFS($A$5:$A$1000,$A568,$B$5:$B$1000,$B568)&gt;1,"Duplicate driver/period",IF(OR($E568&lt;=0,$F568&lt;=0,$G568&lt;=0,$I568&lt;=0),"Check required activity",IF($H568&gt;$G568,"On-time stops exceed total",IF($J568&gt;$I568,"Completed inspections exceed required",IF(OR($H568&lt;0,$J568&lt;0,$K568&lt;0,$L568&lt;0,$M568&lt;0,$N568&lt;0),"Negative count",IF($AC568="","Select review status",IF(AND($AC568="Coaching Scheduled",$AD568=""),"Add follow-up date","OK"))))))))))</f>
        <v/>
      </c>
      <c r="AC568" s="30" t="n"/>
      <c r="AD568" s="58" t="n"/>
    </row>
    <row r="569">
      <c r="A569" s="53" t="n"/>
      <c r="B569" s="26" t="n"/>
      <c r="C569" s="27">
        <f>IF(OR($A569="",$B569=""),"",IFERROR(VLOOKUP($B569,'Settings'!$D$4:$E$103,2,FALSE),"Driver ID not found"))</f>
        <v/>
      </c>
      <c r="D569" s="26" t="n"/>
      <c r="E569" s="28" t="n"/>
      <c r="F569" s="54" t="n"/>
      <c r="G569" s="28" t="n"/>
      <c r="H569" s="28" t="n"/>
      <c r="I569" s="28" t="n"/>
      <c r="J569" s="28" t="n"/>
      <c r="K569" s="28" t="n"/>
      <c r="L569" s="28" t="n"/>
      <c r="M569" s="28" t="n"/>
      <c r="N569" s="28" t="n"/>
      <c r="O569" s="30" t="n"/>
      <c r="P569" s="55">
        <f>IF(OR($A569="",$B569=""),"",IFERROR($E569/$F569,0))</f>
        <v/>
      </c>
      <c r="Q569" s="56">
        <f>IF(OR($A569="",$B569=""),"",IFERROR($H569/$G569,0))</f>
        <v/>
      </c>
      <c r="R569" s="56">
        <f>IF(OR($A569="",$B569=""),"",IFERROR($J569/$I569,0))</f>
        <v/>
      </c>
      <c r="S569" s="55">
        <f>IF(OR($A569="",$B569=""),"",IFERROR(($K569+$L569)/$E569*1000,0))</f>
        <v/>
      </c>
      <c r="T569" s="55">
        <f>IF(OR($A569="",$B569=""),"",MAX(0,MIN(100,100-($S569*'Settings'!$B$13)-($M569*'Settings'!$B$14))))</f>
        <v/>
      </c>
      <c r="U569" s="55">
        <f>IF(OR($A569="",$B569=""),"",MAX(0,MIN(100,IFERROR($Q569/'Settings'!$B$10*100,0))))</f>
        <v/>
      </c>
      <c r="V569" s="55">
        <f>IF(OR($A569="",$B569=""),"",MAX(0,MIN(100,IFERROR($P569/'Settings'!$B$11*100,0))))</f>
        <v/>
      </c>
      <c r="W569" s="55">
        <f>IF(OR($A569="",$B569=""),"",MAX(0,MIN(100,IFERROR($R569/'Settings'!$B$12*100,0))))</f>
        <v/>
      </c>
      <c r="X569" s="55">
        <f>IF(OR($A569="",$B569=""),"",MAX(0,MIN(100,100-($N569*'Settings'!$B$15))))</f>
        <v/>
      </c>
      <c r="Y569" s="55">
        <f>IF(OR($A569="",$B569=""),"",($T569*'Settings'!$B$4)+($U569*'Settings'!$B$5)+($V569*'Settings'!$B$6)+($W569*'Settings'!$B$7)+($X569*'Settings'!$B$8))</f>
        <v/>
      </c>
      <c r="Z569" s="19">
        <f>IF($Y569="","",IF($Y569&gt;='Settings'!$B$17,"Excellent",IF($Y569&gt;='Settings'!$B$18,"Good",IF($Y569&gt;='Settings'!$B$19,"Needs Improvement","Poor"))))</f>
        <v/>
      </c>
      <c r="AA569" s="57">
        <f>IF($Z569="","",IF($Z569="Excellent",'Settings'!$B$21,IF($Z569="Good",'Settings'!$B$22,0)))</f>
        <v/>
      </c>
      <c r="AB569" s="34">
        <f>IF(COUNTA($A569:$B569,$D569:$O569,$AC569:$AD569)=0,"",IF(OR($A569="",$B569=""),"Missing period/driver",IF($C569="Driver ID not found","Invalid driver ID",IF(COUNTIFS($A$5:$A$1000,$A569,$B$5:$B$1000,$B569)&gt;1,"Duplicate driver/period",IF(OR($E569&lt;=0,$F569&lt;=0,$G569&lt;=0,$I569&lt;=0),"Check required activity",IF($H569&gt;$G569,"On-time stops exceed total",IF($J569&gt;$I569,"Completed inspections exceed required",IF(OR($H569&lt;0,$J569&lt;0,$K569&lt;0,$L569&lt;0,$M569&lt;0,$N569&lt;0),"Negative count",IF($AC569="","Select review status",IF(AND($AC569="Coaching Scheduled",$AD569=""),"Add follow-up date","OK"))))))))))</f>
        <v/>
      </c>
      <c r="AC569" s="30" t="n"/>
      <c r="AD569" s="58" t="n"/>
    </row>
    <row r="570">
      <c r="A570" s="53" t="n"/>
      <c r="B570" s="26" t="n"/>
      <c r="C570" s="27">
        <f>IF(OR($A570="",$B570=""),"",IFERROR(VLOOKUP($B570,'Settings'!$D$4:$E$103,2,FALSE),"Driver ID not found"))</f>
        <v/>
      </c>
      <c r="D570" s="26" t="n"/>
      <c r="E570" s="28" t="n"/>
      <c r="F570" s="54" t="n"/>
      <c r="G570" s="28" t="n"/>
      <c r="H570" s="28" t="n"/>
      <c r="I570" s="28" t="n"/>
      <c r="J570" s="28" t="n"/>
      <c r="K570" s="28" t="n"/>
      <c r="L570" s="28" t="n"/>
      <c r="M570" s="28" t="n"/>
      <c r="N570" s="28" t="n"/>
      <c r="O570" s="30" t="n"/>
      <c r="P570" s="55">
        <f>IF(OR($A570="",$B570=""),"",IFERROR($E570/$F570,0))</f>
        <v/>
      </c>
      <c r="Q570" s="56">
        <f>IF(OR($A570="",$B570=""),"",IFERROR($H570/$G570,0))</f>
        <v/>
      </c>
      <c r="R570" s="56">
        <f>IF(OR($A570="",$B570=""),"",IFERROR($J570/$I570,0))</f>
        <v/>
      </c>
      <c r="S570" s="55">
        <f>IF(OR($A570="",$B570=""),"",IFERROR(($K570+$L570)/$E570*1000,0))</f>
        <v/>
      </c>
      <c r="T570" s="55">
        <f>IF(OR($A570="",$B570=""),"",MAX(0,MIN(100,100-($S570*'Settings'!$B$13)-($M570*'Settings'!$B$14))))</f>
        <v/>
      </c>
      <c r="U570" s="55">
        <f>IF(OR($A570="",$B570=""),"",MAX(0,MIN(100,IFERROR($Q570/'Settings'!$B$10*100,0))))</f>
        <v/>
      </c>
      <c r="V570" s="55">
        <f>IF(OR($A570="",$B570=""),"",MAX(0,MIN(100,IFERROR($P570/'Settings'!$B$11*100,0))))</f>
        <v/>
      </c>
      <c r="W570" s="55">
        <f>IF(OR($A570="",$B570=""),"",MAX(0,MIN(100,IFERROR($R570/'Settings'!$B$12*100,0))))</f>
        <v/>
      </c>
      <c r="X570" s="55">
        <f>IF(OR($A570="",$B570=""),"",MAX(0,MIN(100,100-($N570*'Settings'!$B$15))))</f>
        <v/>
      </c>
      <c r="Y570" s="55">
        <f>IF(OR($A570="",$B570=""),"",($T570*'Settings'!$B$4)+($U570*'Settings'!$B$5)+($V570*'Settings'!$B$6)+($W570*'Settings'!$B$7)+($X570*'Settings'!$B$8))</f>
        <v/>
      </c>
      <c r="Z570" s="19">
        <f>IF($Y570="","",IF($Y570&gt;='Settings'!$B$17,"Excellent",IF($Y570&gt;='Settings'!$B$18,"Good",IF($Y570&gt;='Settings'!$B$19,"Needs Improvement","Poor"))))</f>
        <v/>
      </c>
      <c r="AA570" s="57">
        <f>IF($Z570="","",IF($Z570="Excellent",'Settings'!$B$21,IF($Z570="Good",'Settings'!$B$22,0)))</f>
        <v/>
      </c>
      <c r="AB570" s="34">
        <f>IF(COUNTA($A570:$B570,$D570:$O570,$AC570:$AD570)=0,"",IF(OR($A570="",$B570=""),"Missing period/driver",IF($C570="Driver ID not found","Invalid driver ID",IF(COUNTIFS($A$5:$A$1000,$A570,$B$5:$B$1000,$B570)&gt;1,"Duplicate driver/period",IF(OR($E570&lt;=0,$F570&lt;=0,$G570&lt;=0,$I570&lt;=0),"Check required activity",IF($H570&gt;$G570,"On-time stops exceed total",IF($J570&gt;$I570,"Completed inspections exceed required",IF(OR($H570&lt;0,$J570&lt;0,$K570&lt;0,$L570&lt;0,$M570&lt;0,$N570&lt;0),"Negative count",IF($AC570="","Select review status",IF(AND($AC570="Coaching Scheduled",$AD570=""),"Add follow-up date","OK"))))))))))</f>
        <v/>
      </c>
      <c r="AC570" s="30" t="n"/>
      <c r="AD570" s="58" t="n"/>
    </row>
    <row r="571">
      <c r="A571" s="53" t="n"/>
      <c r="B571" s="26" t="n"/>
      <c r="C571" s="27">
        <f>IF(OR($A571="",$B571=""),"",IFERROR(VLOOKUP($B571,'Settings'!$D$4:$E$103,2,FALSE),"Driver ID not found"))</f>
        <v/>
      </c>
      <c r="D571" s="26" t="n"/>
      <c r="E571" s="28" t="n"/>
      <c r="F571" s="54" t="n"/>
      <c r="G571" s="28" t="n"/>
      <c r="H571" s="28" t="n"/>
      <c r="I571" s="28" t="n"/>
      <c r="J571" s="28" t="n"/>
      <c r="K571" s="28" t="n"/>
      <c r="L571" s="28" t="n"/>
      <c r="M571" s="28" t="n"/>
      <c r="N571" s="28" t="n"/>
      <c r="O571" s="30" t="n"/>
      <c r="P571" s="55">
        <f>IF(OR($A571="",$B571=""),"",IFERROR($E571/$F571,0))</f>
        <v/>
      </c>
      <c r="Q571" s="56">
        <f>IF(OR($A571="",$B571=""),"",IFERROR($H571/$G571,0))</f>
        <v/>
      </c>
      <c r="R571" s="56">
        <f>IF(OR($A571="",$B571=""),"",IFERROR($J571/$I571,0))</f>
        <v/>
      </c>
      <c r="S571" s="55">
        <f>IF(OR($A571="",$B571=""),"",IFERROR(($K571+$L571)/$E571*1000,0))</f>
        <v/>
      </c>
      <c r="T571" s="55">
        <f>IF(OR($A571="",$B571=""),"",MAX(0,MIN(100,100-($S571*'Settings'!$B$13)-($M571*'Settings'!$B$14))))</f>
        <v/>
      </c>
      <c r="U571" s="55">
        <f>IF(OR($A571="",$B571=""),"",MAX(0,MIN(100,IFERROR($Q571/'Settings'!$B$10*100,0))))</f>
        <v/>
      </c>
      <c r="V571" s="55">
        <f>IF(OR($A571="",$B571=""),"",MAX(0,MIN(100,IFERROR($P571/'Settings'!$B$11*100,0))))</f>
        <v/>
      </c>
      <c r="W571" s="55">
        <f>IF(OR($A571="",$B571=""),"",MAX(0,MIN(100,IFERROR($R571/'Settings'!$B$12*100,0))))</f>
        <v/>
      </c>
      <c r="X571" s="55">
        <f>IF(OR($A571="",$B571=""),"",MAX(0,MIN(100,100-($N571*'Settings'!$B$15))))</f>
        <v/>
      </c>
      <c r="Y571" s="55">
        <f>IF(OR($A571="",$B571=""),"",($T571*'Settings'!$B$4)+($U571*'Settings'!$B$5)+($V571*'Settings'!$B$6)+($W571*'Settings'!$B$7)+($X571*'Settings'!$B$8))</f>
        <v/>
      </c>
      <c r="Z571" s="19">
        <f>IF($Y571="","",IF($Y571&gt;='Settings'!$B$17,"Excellent",IF($Y571&gt;='Settings'!$B$18,"Good",IF($Y571&gt;='Settings'!$B$19,"Needs Improvement","Poor"))))</f>
        <v/>
      </c>
      <c r="AA571" s="57">
        <f>IF($Z571="","",IF($Z571="Excellent",'Settings'!$B$21,IF($Z571="Good",'Settings'!$B$22,0)))</f>
        <v/>
      </c>
      <c r="AB571" s="34">
        <f>IF(COUNTA($A571:$B571,$D571:$O571,$AC571:$AD571)=0,"",IF(OR($A571="",$B571=""),"Missing period/driver",IF($C571="Driver ID not found","Invalid driver ID",IF(COUNTIFS($A$5:$A$1000,$A571,$B$5:$B$1000,$B571)&gt;1,"Duplicate driver/period",IF(OR($E571&lt;=0,$F571&lt;=0,$G571&lt;=0,$I571&lt;=0),"Check required activity",IF($H571&gt;$G571,"On-time stops exceed total",IF($J571&gt;$I571,"Completed inspections exceed required",IF(OR($H571&lt;0,$J571&lt;0,$K571&lt;0,$L571&lt;0,$M571&lt;0,$N571&lt;0),"Negative count",IF($AC571="","Select review status",IF(AND($AC571="Coaching Scheduled",$AD571=""),"Add follow-up date","OK"))))))))))</f>
        <v/>
      </c>
      <c r="AC571" s="30" t="n"/>
      <c r="AD571" s="58" t="n"/>
    </row>
    <row r="572">
      <c r="A572" s="53" t="n"/>
      <c r="B572" s="26" t="n"/>
      <c r="C572" s="27">
        <f>IF(OR($A572="",$B572=""),"",IFERROR(VLOOKUP($B572,'Settings'!$D$4:$E$103,2,FALSE),"Driver ID not found"))</f>
        <v/>
      </c>
      <c r="D572" s="26" t="n"/>
      <c r="E572" s="28" t="n"/>
      <c r="F572" s="54" t="n"/>
      <c r="G572" s="28" t="n"/>
      <c r="H572" s="28" t="n"/>
      <c r="I572" s="28" t="n"/>
      <c r="J572" s="28" t="n"/>
      <c r="K572" s="28" t="n"/>
      <c r="L572" s="28" t="n"/>
      <c r="M572" s="28" t="n"/>
      <c r="N572" s="28" t="n"/>
      <c r="O572" s="30" t="n"/>
      <c r="P572" s="55">
        <f>IF(OR($A572="",$B572=""),"",IFERROR($E572/$F572,0))</f>
        <v/>
      </c>
      <c r="Q572" s="56">
        <f>IF(OR($A572="",$B572=""),"",IFERROR($H572/$G572,0))</f>
        <v/>
      </c>
      <c r="R572" s="56">
        <f>IF(OR($A572="",$B572=""),"",IFERROR($J572/$I572,0))</f>
        <v/>
      </c>
      <c r="S572" s="55">
        <f>IF(OR($A572="",$B572=""),"",IFERROR(($K572+$L572)/$E572*1000,0))</f>
        <v/>
      </c>
      <c r="T572" s="55">
        <f>IF(OR($A572="",$B572=""),"",MAX(0,MIN(100,100-($S572*'Settings'!$B$13)-($M572*'Settings'!$B$14))))</f>
        <v/>
      </c>
      <c r="U572" s="55">
        <f>IF(OR($A572="",$B572=""),"",MAX(0,MIN(100,IFERROR($Q572/'Settings'!$B$10*100,0))))</f>
        <v/>
      </c>
      <c r="V572" s="55">
        <f>IF(OR($A572="",$B572=""),"",MAX(0,MIN(100,IFERROR($P572/'Settings'!$B$11*100,0))))</f>
        <v/>
      </c>
      <c r="W572" s="55">
        <f>IF(OR($A572="",$B572=""),"",MAX(0,MIN(100,IFERROR($R572/'Settings'!$B$12*100,0))))</f>
        <v/>
      </c>
      <c r="X572" s="55">
        <f>IF(OR($A572="",$B572=""),"",MAX(0,MIN(100,100-($N572*'Settings'!$B$15))))</f>
        <v/>
      </c>
      <c r="Y572" s="55">
        <f>IF(OR($A572="",$B572=""),"",($T572*'Settings'!$B$4)+($U572*'Settings'!$B$5)+($V572*'Settings'!$B$6)+($W572*'Settings'!$B$7)+($X572*'Settings'!$B$8))</f>
        <v/>
      </c>
      <c r="Z572" s="19">
        <f>IF($Y572="","",IF($Y572&gt;='Settings'!$B$17,"Excellent",IF($Y572&gt;='Settings'!$B$18,"Good",IF($Y572&gt;='Settings'!$B$19,"Needs Improvement","Poor"))))</f>
        <v/>
      </c>
      <c r="AA572" s="57">
        <f>IF($Z572="","",IF($Z572="Excellent",'Settings'!$B$21,IF($Z572="Good",'Settings'!$B$22,0)))</f>
        <v/>
      </c>
      <c r="AB572" s="34">
        <f>IF(COUNTA($A572:$B572,$D572:$O572,$AC572:$AD572)=0,"",IF(OR($A572="",$B572=""),"Missing period/driver",IF($C572="Driver ID not found","Invalid driver ID",IF(COUNTIFS($A$5:$A$1000,$A572,$B$5:$B$1000,$B572)&gt;1,"Duplicate driver/period",IF(OR($E572&lt;=0,$F572&lt;=0,$G572&lt;=0,$I572&lt;=0),"Check required activity",IF($H572&gt;$G572,"On-time stops exceed total",IF($J572&gt;$I572,"Completed inspections exceed required",IF(OR($H572&lt;0,$J572&lt;0,$K572&lt;0,$L572&lt;0,$M572&lt;0,$N572&lt;0),"Negative count",IF($AC572="","Select review status",IF(AND($AC572="Coaching Scheduled",$AD572=""),"Add follow-up date","OK"))))))))))</f>
        <v/>
      </c>
      <c r="AC572" s="30" t="n"/>
      <c r="AD572" s="58" t="n"/>
    </row>
    <row r="573">
      <c r="A573" s="53" t="n"/>
      <c r="B573" s="26" t="n"/>
      <c r="C573" s="27">
        <f>IF(OR($A573="",$B573=""),"",IFERROR(VLOOKUP($B573,'Settings'!$D$4:$E$103,2,FALSE),"Driver ID not found"))</f>
        <v/>
      </c>
      <c r="D573" s="26" t="n"/>
      <c r="E573" s="28" t="n"/>
      <c r="F573" s="54" t="n"/>
      <c r="G573" s="28" t="n"/>
      <c r="H573" s="28" t="n"/>
      <c r="I573" s="28" t="n"/>
      <c r="J573" s="28" t="n"/>
      <c r="K573" s="28" t="n"/>
      <c r="L573" s="28" t="n"/>
      <c r="M573" s="28" t="n"/>
      <c r="N573" s="28" t="n"/>
      <c r="O573" s="30" t="n"/>
      <c r="P573" s="55">
        <f>IF(OR($A573="",$B573=""),"",IFERROR($E573/$F573,0))</f>
        <v/>
      </c>
      <c r="Q573" s="56">
        <f>IF(OR($A573="",$B573=""),"",IFERROR($H573/$G573,0))</f>
        <v/>
      </c>
      <c r="R573" s="56">
        <f>IF(OR($A573="",$B573=""),"",IFERROR($J573/$I573,0))</f>
        <v/>
      </c>
      <c r="S573" s="55">
        <f>IF(OR($A573="",$B573=""),"",IFERROR(($K573+$L573)/$E573*1000,0))</f>
        <v/>
      </c>
      <c r="T573" s="55">
        <f>IF(OR($A573="",$B573=""),"",MAX(0,MIN(100,100-($S573*'Settings'!$B$13)-($M573*'Settings'!$B$14))))</f>
        <v/>
      </c>
      <c r="U573" s="55">
        <f>IF(OR($A573="",$B573=""),"",MAX(0,MIN(100,IFERROR($Q573/'Settings'!$B$10*100,0))))</f>
        <v/>
      </c>
      <c r="V573" s="55">
        <f>IF(OR($A573="",$B573=""),"",MAX(0,MIN(100,IFERROR($P573/'Settings'!$B$11*100,0))))</f>
        <v/>
      </c>
      <c r="W573" s="55">
        <f>IF(OR($A573="",$B573=""),"",MAX(0,MIN(100,IFERROR($R573/'Settings'!$B$12*100,0))))</f>
        <v/>
      </c>
      <c r="X573" s="55">
        <f>IF(OR($A573="",$B573=""),"",MAX(0,MIN(100,100-($N573*'Settings'!$B$15))))</f>
        <v/>
      </c>
      <c r="Y573" s="55">
        <f>IF(OR($A573="",$B573=""),"",($T573*'Settings'!$B$4)+($U573*'Settings'!$B$5)+($V573*'Settings'!$B$6)+($W573*'Settings'!$B$7)+($X573*'Settings'!$B$8))</f>
        <v/>
      </c>
      <c r="Z573" s="19">
        <f>IF($Y573="","",IF($Y573&gt;='Settings'!$B$17,"Excellent",IF($Y573&gt;='Settings'!$B$18,"Good",IF($Y573&gt;='Settings'!$B$19,"Needs Improvement","Poor"))))</f>
        <v/>
      </c>
      <c r="AA573" s="57">
        <f>IF($Z573="","",IF($Z573="Excellent",'Settings'!$B$21,IF($Z573="Good",'Settings'!$B$22,0)))</f>
        <v/>
      </c>
      <c r="AB573" s="34">
        <f>IF(COUNTA($A573:$B573,$D573:$O573,$AC573:$AD573)=0,"",IF(OR($A573="",$B573=""),"Missing period/driver",IF($C573="Driver ID not found","Invalid driver ID",IF(COUNTIFS($A$5:$A$1000,$A573,$B$5:$B$1000,$B573)&gt;1,"Duplicate driver/period",IF(OR($E573&lt;=0,$F573&lt;=0,$G573&lt;=0,$I573&lt;=0),"Check required activity",IF($H573&gt;$G573,"On-time stops exceed total",IF($J573&gt;$I573,"Completed inspections exceed required",IF(OR($H573&lt;0,$J573&lt;0,$K573&lt;0,$L573&lt;0,$M573&lt;0,$N573&lt;0),"Negative count",IF($AC573="","Select review status",IF(AND($AC573="Coaching Scheduled",$AD573=""),"Add follow-up date","OK"))))))))))</f>
        <v/>
      </c>
      <c r="AC573" s="30" t="n"/>
      <c r="AD573" s="58" t="n"/>
    </row>
    <row r="574">
      <c r="A574" s="53" t="n"/>
      <c r="B574" s="26" t="n"/>
      <c r="C574" s="27">
        <f>IF(OR($A574="",$B574=""),"",IFERROR(VLOOKUP($B574,'Settings'!$D$4:$E$103,2,FALSE),"Driver ID not found"))</f>
        <v/>
      </c>
      <c r="D574" s="26" t="n"/>
      <c r="E574" s="28" t="n"/>
      <c r="F574" s="54" t="n"/>
      <c r="G574" s="28" t="n"/>
      <c r="H574" s="28" t="n"/>
      <c r="I574" s="28" t="n"/>
      <c r="J574" s="28" t="n"/>
      <c r="K574" s="28" t="n"/>
      <c r="L574" s="28" t="n"/>
      <c r="M574" s="28" t="n"/>
      <c r="N574" s="28" t="n"/>
      <c r="O574" s="30" t="n"/>
      <c r="P574" s="55">
        <f>IF(OR($A574="",$B574=""),"",IFERROR($E574/$F574,0))</f>
        <v/>
      </c>
      <c r="Q574" s="56">
        <f>IF(OR($A574="",$B574=""),"",IFERROR($H574/$G574,0))</f>
        <v/>
      </c>
      <c r="R574" s="56">
        <f>IF(OR($A574="",$B574=""),"",IFERROR($J574/$I574,0))</f>
        <v/>
      </c>
      <c r="S574" s="55">
        <f>IF(OR($A574="",$B574=""),"",IFERROR(($K574+$L574)/$E574*1000,0))</f>
        <v/>
      </c>
      <c r="T574" s="55">
        <f>IF(OR($A574="",$B574=""),"",MAX(0,MIN(100,100-($S574*'Settings'!$B$13)-($M574*'Settings'!$B$14))))</f>
        <v/>
      </c>
      <c r="U574" s="55">
        <f>IF(OR($A574="",$B574=""),"",MAX(0,MIN(100,IFERROR($Q574/'Settings'!$B$10*100,0))))</f>
        <v/>
      </c>
      <c r="V574" s="55">
        <f>IF(OR($A574="",$B574=""),"",MAX(0,MIN(100,IFERROR($P574/'Settings'!$B$11*100,0))))</f>
        <v/>
      </c>
      <c r="W574" s="55">
        <f>IF(OR($A574="",$B574=""),"",MAX(0,MIN(100,IFERROR($R574/'Settings'!$B$12*100,0))))</f>
        <v/>
      </c>
      <c r="X574" s="55">
        <f>IF(OR($A574="",$B574=""),"",MAX(0,MIN(100,100-($N574*'Settings'!$B$15))))</f>
        <v/>
      </c>
      <c r="Y574" s="55">
        <f>IF(OR($A574="",$B574=""),"",($T574*'Settings'!$B$4)+($U574*'Settings'!$B$5)+($V574*'Settings'!$B$6)+($W574*'Settings'!$B$7)+($X574*'Settings'!$B$8))</f>
        <v/>
      </c>
      <c r="Z574" s="19">
        <f>IF($Y574="","",IF($Y574&gt;='Settings'!$B$17,"Excellent",IF($Y574&gt;='Settings'!$B$18,"Good",IF($Y574&gt;='Settings'!$B$19,"Needs Improvement","Poor"))))</f>
        <v/>
      </c>
      <c r="AA574" s="57">
        <f>IF($Z574="","",IF($Z574="Excellent",'Settings'!$B$21,IF($Z574="Good",'Settings'!$B$22,0)))</f>
        <v/>
      </c>
      <c r="AB574" s="34">
        <f>IF(COUNTA($A574:$B574,$D574:$O574,$AC574:$AD574)=0,"",IF(OR($A574="",$B574=""),"Missing period/driver",IF($C574="Driver ID not found","Invalid driver ID",IF(COUNTIFS($A$5:$A$1000,$A574,$B$5:$B$1000,$B574)&gt;1,"Duplicate driver/period",IF(OR($E574&lt;=0,$F574&lt;=0,$G574&lt;=0,$I574&lt;=0),"Check required activity",IF($H574&gt;$G574,"On-time stops exceed total",IF($J574&gt;$I574,"Completed inspections exceed required",IF(OR($H574&lt;0,$J574&lt;0,$K574&lt;0,$L574&lt;0,$M574&lt;0,$N574&lt;0),"Negative count",IF($AC574="","Select review status",IF(AND($AC574="Coaching Scheduled",$AD574=""),"Add follow-up date","OK"))))))))))</f>
        <v/>
      </c>
      <c r="AC574" s="30" t="n"/>
      <c r="AD574" s="58" t="n"/>
    </row>
    <row r="575">
      <c r="A575" s="53" t="n"/>
      <c r="B575" s="26" t="n"/>
      <c r="C575" s="27">
        <f>IF(OR($A575="",$B575=""),"",IFERROR(VLOOKUP($B575,'Settings'!$D$4:$E$103,2,FALSE),"Driver ID not found"))</f>
        <v/>
      </c>
      <c r="D575" s="26" t="n"/>
      <c r="E575" s="28" t="n"/>
      <c r="F575" s="54" t="n"/>
      <c r="G575" s="28" t="n"/>
      <c r="H575" s="28" t="n"/>
      <c r="I575" s="28" t="n"/>
      <c r="J575" s="28" t="n"/>
      <c r="K575" s="28" t="n"/>
      <c r="L575" s="28" t="n"/>
      <c r="M575" s="28" t="n"/>
      <c r="N575" s="28" t="n"/>
      <c r="O575" s="30" t="n"/>
      <c r="P575" s="55">
        <f>IF(OR($A575="",$B575=""),"",IFERROR($E575/$F575,0))</f>
        <v/>
      </c>
      <c r="Q575" s="56">
        <f>IF(OR($A575="",$B575=""),"",IFERROR($H575/$G575,0))</f>
        <v/>
      </c>
      <c r="R575" s="56">
        <f>IF(OR($A575="",$B575=""),"",IFERROR($J575/$I575,0))</f>
        <v/>
      </c>
      <c r="S575" s="55">
        <f>IF(OR($A575="",$B575=""),"",IFERROR(($K575+$L575)/$E575*1000,0))</f>
        <v/>
      </c>
      <c r="T575" s="55">
        <f>IF(OR($A575="",$B575=""),"",MAX(0,MIN(100,100-($S575*'Settings'!$B$13)-($M575*'Settings'!$B$14))))</f>
        <v/>
      </c>
      <c r="U575" s="55">
        <f>IF(OR($A575="",$B575=""),"",MAX(0,MIN(100,IFERROR($Q575/'Settings'!$B$10*100,0))))</f>
        <v/>
      </c>
      <c r="V575" s="55">
        <f>IF(OR($A575="",$B575=""),"",MAX(0,MIN(100,IFERROR($P575/'Settings'!$B$11*100,0))))</f>
        <v/>
      </c>
      <c r="W575" s="55">
        <f>IF(OR($A575="",$B575=""),"",MAX(0,MIN(100,IFERROR($R575/'Settings'!$B$12*100,0))))</f>
        <v/>
      </c>
      <c r="X575" s="55">
        <f>IF(OR($A575="",$B575=""),"",MAX(0,MIN(100,100-($N575*'Settings'!$B$15))))</f>
        <v/>
      </c>
      <c r="Y575" s="55">
        <f>IF(OR($A575="",$B575=""),"",($T575*'Settings'!$B$4)+($U575*'Settings'!$B$5)+($V575*'Settings'!$B$6)+($W575*'Settings'!$B$7)+($X575*'Settings'!$B$8))</f>
        <v/>
      </c>
      <c r="Z575" s="19">
        <f>IF($Y575="","",IF($Y575&gt;='Settings'!$B$17,"Excellent",IF($Y575&gt;='Settings'!$B$18,"Good",IF($Y575&gt;='Settings'!$B$19,"Needs Improvement","Poor"))))</f>
        <v/>
      </c>
      <c r="AA575" s="57">
        <f>IF($Z575="","",IF($Z575="Excellent",'Settings'!$B$21,IF($Z575="Good",'Settings'!$B$22,0)))</f>
        <v/>
      </c>
      <c r="AB575" s="34">
        <f>IF(COUNTA($A575:$B575,$D575:$O575,$AC575:$AD575)=0,"",IF(OR($A575="",$B575=""),"Missing period/driver",IF($C575="Driver ID not found","Invalid driver ID",IF(COUNTIFS($A$5:$A$1000,$A575,$B$5:$B$1000,$B575)&gt;1,"Duplicate driver/period",IF(OR($E575&lt;=0,$F575&lt;=0,$G575&lt;=0,$I575&lt;=0),"Check required activity",IF($H575&gt;$G575,"On-time stops exceed total",IF($J575&gt;$I575,"Completed inspections exceed required",IF(OR($H575&lt;0,$J575&lt;0,$K575&lt;0,$L575&lt;0,$M575&lt;0,$N575&lt;0),"Negative count",IF($AC575="","Select review status",IF(AND($AC575="Coaching Scheduled",$AD575=""),"Add follow-up date","OK"))))))))))</f>
        <v/>
      </c>
      <c r="AC575" s="30" t="n"/>
      <c r="AD575" s="58" t="n"/>
    </row>
    <row r="576">
      <c r="A576" s="53" t="n"/>
      <c r="B576" s="26" t="n"/>
      <c r="C576" s="27">
        <f>IF(OR($A576="",$B576=""),"",IFERROR(VLOOKUP($B576,'Settings'!$D$4:$E$103,2,FALSE),"Driver ID not found"))</f>
        <v/>
      </c>
      <c r="D576" s="26" t="n"/>
      <c r="E576" s="28" t="n"/>
      <c r="F576" s="54" t="n"/>
      <c r="G576" s="28" t="n"/>
      <c r="H576" s="28" t="n"/>
      <c r="I576" s="28" t="n"/>
      <c r="J576" s="28" t="n"/>
      <c r="K576" s="28" t="n"/>
      <c r="L576" s="28" t="n"/>
      <c r="M576" s="28" t="n"/>
      <c r="N576" s="28" t="n"/>
      <c r="O576" s="30" t="n"/>
      <c r="P576" s="55">
        <f>IF(OR($A576="",$B576=""),"",IFERROR($E576/$F576,0))</f>
        <v/>
      </c>
      <c r="Q576" s="56">
        <f>IF(OR($A576="",$B576=""),"",IFERROR($H576/$G576,0))</f>
        <v/>
      </c>
      <c r="R576" s="56">
        <f>IF(OR($A576="",$B576=""),"",IFERROR($J576/$I576,0))</f>
        <v/>
      </c>
      <c r="S576" s="55">
        <f>IF(OR($A576="",$B576=""),"",IFERROR(($K576+$L576)/$E576*1000,0))</f>
        <v/>
      </c>
      <c r="T576" s="55">
        <f>IF(OR($A576="",$B576=""),"",MAX(0,MIN(100,100-($S576*'Settings'!$B$13)-($M576*'Settings'!$B$14))))</f>
        <v/>
      </c>
      <c r="U576" s="55">
        <f>IF(OR($A576="",$B576=""),"",MAX(0,MIN(100,IFERROR($Q576/'Settings'!$B$10*100,0))))</f>
        <v/>
      </c>
      <c r="V576" s="55">
        <f>IF(OR($A576="",$B576=""),"",MAX(0,MIN(100,IFERROR($P576/'Settings'!$B$11*100,0))))</f>
        <v/>
      </c>
      <c r="W576" s="55">
        <f>IF(OR($A576="",$B576=""),"",MAX(0,MIN(100,IFERROR($R576/'Settings'!$B$12*100,0))))</f>
        <v/>
      </c>
      <c r="X576" s="55">
        <f>IF(OR($A576="",$B576=""),"",MAX(0,MIN(100,100-($N576*'Settings'!$B$15))))</f>
        <v/>
      </c>
      <c r="Y576" s="55">
        <f>IF(OR($A576="",$B576=""),"",($T576*'Settings'!$B$4)+($U576*'Settings'!$B$5)+($V576*'Settings'!$B$6)+($W576*'Settings'!$B$7)+($X576*'Settings'!$B$8))</f>
        <v/>
      </c>
      <c r="Z576" s="19">
        <f>IF($Y576="","",IF($Y576&gt;='Settings'!$B$17,"Excellent",IF($Y576&gt;='Settings'!$B$18,"Good",IF($Y576&gt;='Settings'!$B$19,"Needs Improvement","Poor"))))</f>
        <v/>
      </c>
      <c r="AA576" s="57">
        <f>IF($Z576="","",IF($Z576="Excellent",'Settings'!$B$21,IF($Z576="Good",'Settings'!$B$22,0)))</f>
        <v/>
      </c>
      <c r="AB576" s="34">
        <f>IF(COUNTA($A576:$B576,$D576:$O576,$AC576:$AD576)=0,"",IF(OR($A576="",$B576=""),"Missing period/driver",IF($C576="Driver ID not found","Invalid driver ID",IF(COUNTIFS($A$5:$A$1000,$A576,$B$5:$B$1000,$B576)&gt;1,"Duplicate driver/period",IF(OR($E576&lt;=0,$F576&lt;=0,$G576&lt;=0,$I576&lt;=0),"Check required activity",IF($H576&gt;$G576,"On-time stops exceed total",IF($J576&gt;$I576,"Completed inspections exceed required",IF(OR($H576&lt;0,$J576&lt;0,$K576&lt;0,$L576&lt;0,$M576&lt;0,$N576&lt;0),"Negative count",IF($AC576="","Select review status",IF(AND($AC576="Coaching Scheduled",$AD576=""),"Add follow-up date","OK"))))))))))</f>
        <v/>
      </c>
      <c r="AC576" s="30" t="n"/>
      <c r="AD576" s="58" t="n"/>
    </row>
    <row r="577">
      <c r="A577" s="53" t="n"/>
      <c r="B577" s="26" t="n"/>
      <c r="C577" s="27">
        <f>IF(OR($A577="",$B577=""),"",IFERROR(VLOOKUP($B577,'Settings'!$D$4:$E$103,2,FALSE),"Driver ID not found"))</f>
        <v/>
      </c>
      <c r="D577" s="26" t="n"/>
      <c r="E577" s="28" t="n"/>
      <c r="F577" s="54" t="n"/>
      <c r="G577" s="28" t="n"/>
      <c r="H577" s="28" t="n"/>
      <c r="I577" s="28" t="n"/>
      <c r="J577" s="28" t="n"/>
      <c r="K577" s="28" t="n"/>
      <c r="L577" s="28" t="n"/>
      <c r="M577" s="28" t="n"/>
      <c r="N577" s="28" t="n"/>
      <c r="O577" s="30" t="n"/>
      <c r="P577" s="55">
        <f>IF(OR($A577="",$B577=""),"",IFERROR($E577/$F577,0))</f>
        <v/>
      </c>
      <c r="Q577" s="56">
        <f>IF(OR($A577="",$B577=""),"",IFERROR($H577/$G577,0))</f>
        <v/>
      </c>
      <c r="R577" s="56">
        <f>IF(OR($A577="",$B577=""),"",IFERROR($J577/$I577,0))</f>
        <v/>
      </c>
      <c r="S577" s="55">
        <f>IF(OR($A577="",$B577=""),"",IFERROR(($K577+$L577)/$E577*1000,0))</f>
        <v/>
      </c>
      <c r="T577" s="55">
        <f>IF(OR($A577="",$B577=""),"",MAX(0,MIN(100,100-($S577*'Settings'!$B$13)-($M577*'Settings'!$B$14))))</f>
        <v/>
      </c>
      <c r="U577" s="55">
        <f>IF(OR($A577="",$B577=""),"",MAX(0,MIN(100,IFERROR($Q577/'Settings'!$B$10*100,0))))</f>
        <v/>
      </c>
      <c r="V577" s="55">
        <f>IF(OR($A577="",$B577=""),"",MAX(0,MIN(100,IFERROR($P577/'Settings'!$B$11*100,0))))</f>
        <v/>
      </c>
      <c r="W577" s="55">
        <f>IF(OR($A577="",$B577=""),"",MAX(0,MIN(100,IFERROR($R577/'Settings'!$B$12*100,0))))</f>
        <v/>
      </c>
      <c r="X577" s="55">
        <f>IF(OR($A577="",$B577=""),"",MAX(0,MIN(100,100-($N577*'Settings'!$B$15))))</f>
        <v/>
      </c>
      <c r="Y577" s="55">
        <f>IF(OR($A577="",$B577=""),"",($T577*'Settings'!$B$4)+($U577*'Settings'!$B$5)+($V577*'Settings'!$B$6)+($W577*'Settings'!$B$7)+($X577*'Settings'!$B$8))</f>
        <v/>
      </c>
      <c r="Z577" s="19">
        <f>IF($Y577="","",IF($Y577&gt;='Settings'!$B$17,"Excellent",IF($Y577&gt;='Settings'!$B$18,"Good",IF($Y577&gt;='Settings'!$B$19,"Needs Improvement","Poor"))))</f>
        <v/>
      </c>
      <c r="AA577" s="57">
        <f>IF($Z577="","",IF($Z577="Excellent",'Settings'!$B$21,IF($Z577="Good",'Settings'!$B$22,0)))</f>
        <v/>
      </c>
      <c r="AB577" s="34">
        <f>IF(COUNTA($A577:$B577,$D577:$O577,$AC577:$AD577)=0,"",IF(OR($A577="",$B577=""),"Missing period/driver",IF($C577="Driver ID not found","Invalid driver ID",IF(COUNTIFS($A$5:$A$1000,$A577,$B$5:$B$1000,$B577)&gt;1,"Duplicate driver/period",IF(OR($E577&lt;=0,$F577&lt;=0,$G577&lt;=0,$I577&lt;=0),"Check required activity",IF($H577&gt;$G577,"On-time stops exceed total",IF($J577&gt;$I577,"Completed inspections exceed required",IF(OR($H577&lt;0,$J577&lt;0,$K577&lt;0,$L577&lt;0,$M577&lt;0,$N577&lt;0),"Negative count",IF($AC577="","Select review status",IF(AND($AC577="Coaching Scheduled",$AD577=""),"Add follow-up date","OK"))))))))))</f>
        <v/>
      </c>
      <c r="AC577" s="30" t="n"/>
      <c r="AD577" s="58" t="n"/>
    </row>
    <row r="578">
      <c r="A578" s="53" t="n"/>
      <c r="B578" s="26" t="n"/>
      <c r="C578" s="27">
        <f>IF(OR($A578="",$B578=""),"",IFERROR(VLOOKUP($B578,'Settings'!$D$4:$E$103,2,FALSE),"Driver ID not found"))</f>
        <v/>
      </c>
      <c r="D578" s="26" t="n"/>
      <c r="E578" s="28" t="n"/>
      <c r="F578" s="54" t="n"/>
      <c r="G578" s="28" t="n"/>
      <c r="H578" s="28" t="n"/>
      <c r="I578" s="28" t="n"/>
      <c r="J578" s="28" t="n"/>
      <c r="K578" s="28" t="n"/>
      <c r="L578" s="28" t="n"/>
      <c r="M578" s="28" t="n"/>
      <c r="N578" s="28" t="n"/>
      <c r="O578" s="30" t="n"/>
      <c r="P578" s="55">
        <f>IF(OR($A578="",$B578=""),"",IFERROR($E578/$F578,0))</f>
        <v/>
      </c>
      <c r="Q578" s="56">
        <f>IF(OR($A578="",$B578=""),"",IFERROR($H578/$G578,0))</f>
        <v/>
      </c>
      <c r="R578" s="56">
        <f>IF(OR($A578="",$B578=""),"",IFERROR($J578/$I578,0))</f>
        <v/>
      </c>
      <c r="S578" s="55">
        <f>IF(OR($A578="",$B578=""),"",IFERROR(($K578+$L578)/$E578*1000,0))</f>
        <v/>
      </c>
      <c r="T578" s="55">
        <f>IF(OR($A578="",$B578=""),"",MAX(0,MIN(100,100-($S578*'Settings'!$B$13)-($M578*'Settings'!$B$14))))</f>
        <v/>
      </c>
      <c r="U578" s="55">
        <f>IF(OR($A578="",$B578=""),"",MAX(0,MIN(100,IFERROR($Q578/'Settings'!$B$10*100,0))))</f>
        <v/>
      </c>
      <c r="V578" s="55">
        <f>IF(OR($A578="",$B578=""),"",MAX(0,MIN(100,IFERROR($P578/'Settings'!$B$11*100,0))))</f>
        <v/>
      </c>
      <c r="W578" s="55">
        <f>IF(OR($A578="",$B578=""),"",MAX(0,MIN(100,IFERROR($R578/'Settings'!$B$12*100,0))))</f>
        <v/>
      </c>
      <c r="X578" s="55">
        <f>IF(OR($A578="",$B578=""),"",MAX(0,MIN(100,100-($N578*'Settings'!$B$15))))</f>
        <v/>
      </c>
      <c r="Y578" s="55">
        <f>IF(OR($A578="",$B578=""),"",($T578*'Settings'!$B$4)+($U578*'Settings'!$B$5)+($V578*'Settings'!$B$6)+($W578*'Settings'!$B$7)+($X578*'Settings'!$B$8))</f>
        <v/>
      </c>
      <c r="Z578" s="19">
        <f>IF($Y578="","",IF($Y578&gt;='Settings'!$B$17,"Excellent",IF($Y578&gt;='Settings'!$B$18,"Good",IF($Y578&gt;='Settings'!$B$19,"Needs Improvement","Poor"))))</f>
        <v/>
      </c>
      <c r="AA578" s="57">
        <f>IF($Z578="","",IF($Z578="Excellent",'Settings'!$B$21,IF($Z578="Good",'Settings'!$B$22,0)))</f>
        <v/>
      </c>
      <c r="AB578" s="34">
        <f>IF(COUNTA($A578:$B578,$D578:$O578,$AC578:$AD578)=0,"",IF(OR($A578="",$B578=""),"Missing period/driver",IF($C578="Driver ID not found","Invalid driver ID",IF(COUNTIFS($A$5:$A$1000,$A578,$B$5:$B$1000,$B578)&gt;1,"Duplicate driver/period",IF(OR($E578&lt;=0,$F578&lt;=0,$G578&lt;=0,$I578&lt;=0),"Check required activity",IF($H578&gt;$G578,"On-time stops exceed total",IF($J578&gt;$I578,"Completed inspections exceed required",IF(OR($H578&lt;0,$J578&lt;0,$K578&lt;0,$L578&lt;0,$M578&lt;0,$N578&lt;0),"Negative count",IF($AC578="","Select review status",IF(AND($AC578="Coaching Scheduled",$AD578=""),"Add follow-up date","OK"))))))))))</f>
        <v/>
      </c>
      <c r="AC578" s="30" t="n"/>
      <c r="AD578" s="58" t="n"/>
    </row>
    <row r="579">
      <c r="A579" s="53" t="n"/>
      <c r="B579" s="26" t="n"/>
      <c r="C579" s="27">
        <f>IF(OR($A579="",$B579=""),"",IFERROR(VLOOKUP($B579,'Settings'!$D$4:$E$103,2,FALSE),"Driver ID not found"))</f>
        <v/>
      </c>
      <c r="D579" s="26" t="n"/>
      <c r="E579" s="28" t="n"/>
      <c r="F579" s="54" t="n"/>
      <c r="G579" s="28" t="n"/>
      <c r="H579" s="28" t="n"/>
      <c r="I579" s="28" t="n"/>
      <c r="J579" s="28" t="n"/>
      <c r="K579" s="28" t="n"/>
      <c r="L579" s="28" t="n"/>
      <c r="M579" s="28" t="n"/>
      <c r="N579" s="28" t="n"/>
      <c r="O579" s="30" t="n"/>
      <c r="P579" s="55">
        <f>IF(OR($A579="",$B579=""),"",IFERROR($E579/$F579,0))</f>
        <v/>
      </c>
      <c r="Q579" s="56">
        <f>IF(OR($A579="",$B579=""),"",IFERROR($H579/$G579,0))</f>
        <v/>
      </c>
      <c r="R579" s="56">
        <f>IF(OR($A579="",$B579=""),"",IFERROR($J579/$I579,0))</f>
        <v/>
      </c>
      <c r="S579" s="55">
        <f>IF(OR($A579="",$B579=""),"",IFERROR(($K579+$L579)/$E579*1000,0))</f>
        <v/>
      </c>
      <c r="T579" s="55">
        <f>IF(OR($A579="",$B579=""),"",MAX(0,MIN(100,100-($S579*'Settings'!$B$13)-($M579*'Settings'!$B$14))))</f>
        <v/>
      </c>
      <c r="U579" s="55">
        <f>IF(OR($A579="",$B579=""),"",MAX(0,MIN(100,IFERROR($Q579/'Settings'!$B$10*100,0))))</f>
        <v/>
      </c>
      <c r="V579" s="55">
        <f>IF(OR($A579="",$B579=""),"",MAX(0,MIN(100,IFERROR($P579/'Settings'!$B$11*100,0))))</f>
        <v/>
      </c>
      <c r="W579" s="55">
        <f>IF(OR($A579="",$B579=""),"",MAX(0,MIN(100,IFERROR($R579/'Settings'!$B$12*100,0))))</f>
        <v/>
      </c>
      <c r="X579" s="55">
        <f>IF(OR($A579="",$B579=""),"",MAX(0,MIN(100,100-($N579*'Settings'!$B$15))))</f>
        <v/>
      </c>
      <c r="Y579" s="55">
        <f>IF(OR($A579="",$B579=""),"",($T579*'Settings'!$B$4)+($U579*'Settings'!$B$5)+($V579*'Settings'!$B$6)+($W579*'Settings'!$B$7)+($X579*'Settings'!$B$8))</f>
        <v/>
      </c>
      <c r="Z579" s="19">
        <f>IF($Y579="","",IF($Y579&gt;='Settings'!$B$17,"Excellent",IF($Y579&gt;='Settings'!$B$18,"Good",IF($Y579&gt;='Settings'!$B$19,"Needs Improvement","Poor"))))</f>
        <v/>
      </c>
      <c r="AA579" s="57">
        <f>IF($Z579="","",IF($Z579="Excellent",'Settings'!$B$21,IF($Z579="Good",'Settings'!$B$22,0)))</f>
        <v/>
      </c>
      <c r="AB579" s="34">
        <f>IF(COUNTA($A579:$B579,$D579:$O579,$AC579:$AD579)=0,"",IF(OR($A579="",$B579=""),"Missing period/driver",IF($C579="Driver ID not found","Invalid driver ID",IF(COUNTIFS($A$5:$A$1000,$A579,$B$5:$B$1000,$B579)&gt;1,"Duplicate driver/period",IF(OR($E579&lt;=0,$F579&lt;=0,$G579&lt;=0,$I579&lt;=0),"Check required activity",IF($H579&gt;$G579,"On-time stops exceed total",IF($J579&gt;$I579,"Completed inspections exceed required",IF(OR($H579&lt;0,$J579&lt;0,$K579&lt;0,$L579&lt;0,$M579&lt;0,$N579&lt;0),"Negative count",IF($AC579="","Select review status",IF(AND($AC579="Coaching Scheduled",$AD579=""),"Add follow-up date","OK"))))))))))</f>
        <v/>
      </c>
      <c r="AC579" s="30" t="n"/>
      <c r="AD579" s="58" t="n"/>
    </row>
    <row r="580">
      <c r="A580" s="53" t="n"/>
      <c r="B580" s="26" t="n"/>
      <c r="C580" s="27">
        <f>IF(OR($A580="",$B580=""),"",IFERROR(VLOOKUP($B580,'Settings'!$D$4:$E$103,2,FALSE),"Driver ID not found"))</f>
        <v/>
      </c>
      <c r="D580" s="26" t="n"/>
      <c r="E580" s="28" t="n"/>
      <c r="F580" s="54" t="n"/>
      <c r="G580" s="28" t="n"/>
      <c r="H580" s="28" t="n"/>
      <c r="I580" s="28" t="n"/>
      <c r="J580" s="28" t="n"/>
      <c r="K580" s="28" t="n"/>
      <c r="L580" s="28" t="n"/>
      <c r="M580" s="28" t="n"/>
      <c r="N580" s="28" t="n"/>
      <c r="O580" s="30" t="n"/>
      <c r="P580" s="55">
        <f>IF(OR($A580="",$B580=""),"",IFERROR($E580/$F580,0))</f>
        <v/>
      </c>
      <c r="Q580" s="56">
        <f>IF(OR($A580="",$B580=""),"",IFERROR($H580/$G580,0))</f>
        <v/>
      </c>
      <c r="R580" s="56">
        <f>IF(OR($A580="",$B580=""),"",IFERROR($J580/$I580,0))</f>
        <v/>
      </c>
      <c r="S580" s="55">
        <f>IF(OR($A580="",$B580=""),"",IFERROR(($K580+$L580)/$E580*1000,0))</f>
        <v/>
      </c>
      <c r="T580" s="55">
        <f>IF(OR($A580="",$B580=""),"",MAX(0,MIN(100,100-($S580*'Settings'!$B$13)-($M580*'Settings'!$B$14))))</f>
        <v/>
      </c>
      <c r="U580" s="55">
        <f>IF(OR($A580="",$B580=""),"",MAX(0,MIN(100,IFERROR($Q580/'Settings'!$B$10*100,0))))</f>
        <v/>
      </c>
      <c r="V580" s="55">
        <f>IF(OR($A580="",$B580=""),"",MAX(0,MIN(100,IFERROR($P580/'Settings'!$B$11*100,0))))</f>
        <v/>
      </c>
      <c r="W580" s="55">
        <f>IF(OR($A580="",$B580=""),"",MAX(0,MIN(100,IFERROR($R580/'Settings'!$B$12*100,0))))</f>
        <v/>
      </c>
      <c r="X580" s="55">
        <f>IF(OR($A580="",$B580=""),"",MAX(0,MIN(100,100-($N580*'Settings'!$B$15))))</f>
        <v/>
      </c>
      <c r="Y580" s="55">
        <f>IF(OR($A580="",$B580=""),"",($T580*'Settings'!$B$4)+($U580*'Settings'!$B$5)+($V580*'Settings'!$B$6)+($W580*'Settings'!$B$7)+($X580*'Settings'!$B$8))</f>
        <v/>
      </c>
      <c r="Z580" s="19">
        <f>IF($Y580="","",IF($Y580&gt;='Settings'!$B$17,"Excellent",IF($Y580&gt;='Settings'!$B$18,"Good",IF($Y580&gt;='Settings'!$B$19,"Needs Improvement","Poor"))))</f>
        <v/>
      </c>
      <c r="AA580" s="57">
        <f>IF($Z580="","",IF($Z580="Excellent",'Settings'!$B$21,IF($Z580="Good",'Settings'!$B$22,0)))</f>
        <v/>
      </c>
      <c r="AB580" s="34">
        <f>IF(COUNTA($A580:$B580,$D580:$O580,$AC580:$AD580)=0,"",IF(OR($A580="",$B580=""),"Missing period/driver",IF($C580="Driver ID not found","Invalid driver ID",IF(COUNTIFS($A$5:$A$1000,$A580,$B$5:$B$1000,$B580)&gt;1,"Duplicate driver/period",IF(OR($E580&lt;=0,$F580&lt;=0,$G580&lt;=0,$I580&lt;=0),"Check required activity",IF($H580&gt;$G580,"On-time stops exceed total",IF($J580&gt;$I580,"Completed inspections exceed required",IF(OR($H580&lt;0,$J580&lt;0,$K580&lt;0,$L580&lt;0,$M580&lt;0,$N580&lt;0),"Negative count",IF($AC580="","Select review status",IF(AND($AC580="Coaching Scheduled",$AD580=""),"Add follow-up date","OK"))))))))))</f>
        <v/>
      </c>
      <c r="AC580" s="30" t="n"/>
      <c r="AD580" s="58" t="n"/>
    </row>
    <row r="581">
      <c r="A581" s="53" t="n"/>
      <c r="B581" s="26" t="n"/>
      <c r="C581" s="27">
        <f>IF(OR($A581="",$B581=""),"",IFERROR(VLOOKUP($B581,'Settings'!$D$4:$E$103,2,FALSE),"Driver ID not found"))</f>
        <v/>
      </c>
      <c r="D581" s="26" t="n"/>
      <c r="E581" s="28" t="n"/>
      <c r="F581" s="54" t="n"/>
      <c r="G581" s="28" t="n"/>
      <c r="H581" s="28" t="n"/>
      <c r="I581" s="28" t="n"/>
      <c r="J581" s="28" t="n"/>
      <c r="K581" s="28" t="n"/>
      <c r="L581" s="28" t="n"/>
      <c r="M581" s="28" t="n"/>
      <c r="N581" s="28" t="n"/>
      <c r="O581" s="30" t="n"/>
      <c r="P581" s="55">
        <f>IF(OR($A581="",$B581=""),"",IFERROR($E581/$F581,0))</f>
        <v/>
      </c>
      <c r="Q581" s="56">
        <f>IF(OR($A581="",$B581=""),"",IFERROR($H581/$G581,0))</f>
        <v/>
      </c>
      <c r="R581" s="56">
        <f>IF(OR($A581="",$B581=""),"",IFERROR($J581/$I581,0))</f>
        <v/>
      </c>
      <c r="S581" s="55">
        <f>IF(OR($A581="",$B581=""),"",IFERROR(($K581+$L581)/$E581*1000,0))</f>
        <v/>
      </c>
      <c r="T581" s="55">
        <f>IF(OR($A581="",$B581=""),"",MAX(0,MIN(100,100-($S581*'Settings'!$B$13)-($M581*'Settings'!$B$14))))</f>
        <v/>
      </c>
      <c r="U581" s="55">
        <f>IF(OR($A581="",$B581=""),"",MAX(0,MIN(100,IFERROR($Q581/'Settings'!$B$10*100,0))))</f>
        <v/>
      </c>
      <c r="V581" s="55">
        <f>IF(OR($A581="",$B581=""),"",MAX(0,MIN(100,IFERROR($P581/'Settings'!$B$11*100,0))))</f>
        <v/>
      </c>
      <c r="W581" s="55">
        <f>IF(OR($A581="",$B581=""),"",MAX(0,MIN(100,IFERROR($R581/'Settings'!$B$12*100,0))))</f>
        <v/>
      </c>
      <c r="X581" s="55">
        <f>IF(OR($A581="",$B581=""),"",MAX(0,MIN(100,100-($N581*'Settings'!$B$15))))</f>
        <v/>
      </c>
      <c r="Y581" s="55">
        <f>IF(OR($A581="",$B581=""),"",($T581*'Settings'!$B$4)+($U581*'Settings'!$B$5)+($V581*'Settings'!$B$6)+($W581*'Settings'!$B$7)+($X581*'Settings'!$B$8))</f>
        <v/>
      </c>
      <c r="Z581" s="19">
        <f>IF($Y581="","",IF($Y581&gt;='Settings'!$B$17,"Excellent",IF($Y581&gt;='Settings'!$B$18,"Good",IF($Y581&gt;='Settings'!$B$19,"Needs Improvement","Poor"))))</f>
        <v/>
      </c>
      <c r="AA581" s="57">
        <f>IF($Z581="","",IF($Z581="Excellent",'Settings'!$B$21,IF($Z581="Good",'Settings'!$B$22,0)))</f>
        <v/>
      </c>
      <c r="AB581" s="34">
        <f>IF(COUNTA($A581:$B581,$D581:$O581,$AC581:$AD581)=0,"",IF(OR($A581="",$B581=""),"Missing period/driver",IF($C581="Driver ID not found","Invalid driver ID",IF(COUNTIFS($A$5:$A$1000,$A581,$B$5:$B$1000,$B581)&gt;1,"Duplicate driver/period",IF(OR($E581&lt;=0,$F581&lt;=0,$G581&lt;=0,$I581&lt;=0),"Check required activity",IF($H581&gt;$G581,"On-time stops exceed total",IF($J581&gt;$I581,"Completed inspections exceed required",IF(OR($H581&lt;0,$J581&lt;0,$K581&lt;0,$L581&lt;0,$M581&lt;0,$N581&lt;0),"Negative count",IF($AC581="","Select review status",IF(AND($AC581="Coaching Scheduled",$AD581=""),"Add follow-up date","OK"))))))))))</f>
        <v/>
      </c>
      <c r="AC581" s="30" t="n"/>
      <c r="AD581" s="58" t="n"/>
    </row>
    <row r="582">
      <c r="A582" s="53" t="n"/>
      <c r="B582" s="26" t="n"/>
      <c r="C582" s="27">
        <f>IF(OR($A582="",$B582=""),"",IFERROR(VLOOKUP($B582,'Settings'!$D$4:$E$103,2,FALSE),"Driver ID not found"))</f>
        <v/>
      </c>
      <c r="D582" s="26" t="n"/>
      <c r="E582" s="28" t="n"/>
      <c r="F582" s="54" t="n"/>
      <c r="G582" s="28" t="n"/>
      <c r="H582" s="28" t="n"/>
      <c r="I582" s="28" t="n"/>
      <c r="J582" s="28" t="n"/>
      <c r="K582" s="28" t="n"/>
      <c r="L582" s="28" t="n"/>
      <c r="M582" s="28" t="n"/>
      <c r="N582" s="28" t="n"/>
      <c r="O582" s="30" t="n"/>
      <c r="P582" s="55">
        <f>IF(OR($A582="",$B582=""),"",IFERROR($E582/$F582,0))</f>
        <v/>
      </c>
      <c r="Q582" s="56">
        <f>IF(OR($A582="",$B582=""),"",IFERROR($H582/$G582,0))</f>
        <v/>
      </c>
      <c r="R582" s="56">
        <f>IF(OR($A582="",$B582=""),"",IFERROR($J582/$I582,0))</f>
        <v/>
      </c>
      <c r="S582" s="55">
        <f>IF(OR($A582="",$B582=""),"",IFERROR(($K582+$L582)/$E582*1000,0))</f>
        <v/>
      </c>
      <c r="T582" s="55">
        <f>IF(OR($A582="",$B582=""),"",MAX(0,MIN(100,100-($S582*'Settings'!$B$13)-($M582*'Settings'!$B$14))))</f>
        <v/>
      </c>
      <c r="U582" s="55">
        <f>IF(OR($A582="",$B582=""),"",MAX(0,MIN(100,IFERROR($Q582/'Settings'!$B$10*100,0))))</f>
        <v/>
      </c>
      <c r="V582" s="55">
        <f>IF(OR($A582="",$B582=""),"",MAX(0,MIN(100,IFERROR($P582/'Settings'!$B$11*100,0))))</f>
        <v/>
      </c>
      <c r="W582" s="55">
        <f>IF(OR($A582="",$B582=""),"",MAX(0,MIN(100,IFERROR($R582/'Settings'!$B$12*100,0))))</f>
        <v/>
      </c>
      <c r="X582" s="55">
        <f>IF(OR($A582="",$B582=""),"",MAX(0,MIN(100,100-($N582*'Settings'!$B$15))))</f>
        <v/>
      </c>
      <c r="Y582" s="55">
        <f>IF(OR($A582="",$B582=""),"",($T582*'Settings'!$B$4)+($U582*'Settings'!$B$5)+($V582*'Settings'!$B$6)+($W582*'Settings'!$B$7)+($X582*'Settings'!$B$8))</f>
        <v/>
      </c>
      <c r="Z582" s="19">
        <f>IF($Y582="","",IF($Y582&gt;='Settings'!$B$17,"Excellent",IF($Y582&gt;='Settings'!$B$18,"Good",IF($Y582&gt;='Settings'!$B$19,"Needs Improvement","Poor"))))</f>
        <v/>
      </c>
      <c r="AA582" s="57">
        <f>IF($Z582="","",IF($Z582="Excellent",'Settings'!$B$21,IF($Z582="Good",'Settings'!$B$22,0)))</f>
        <v/>
      </c>
      <c r="AB582" s="34">
        <f>IF(COUNTA($A582:$B582,$D582:$O582,$AC582:$AD582)=0,"",IF(OR($A582="",$B582=""),"Missing period/driver",IF($C582="Driver ID not found","Invalid driver ID",IF(COUNTIFS($A$5:$A$1000,$A582,$B$5:$B$1000,$B582)&gt;1,"Duplicate driver/period",IF(OR($E582&lt;=0,$F582&lt;=0,$G582&lt;=0,$I582&lt;=0),"Check required activity",IF($H582&gt;$G582,"On-time stops exceed total",IF($J582&gt;$I582,"Completed inspections exceed required",IF(OR($H582&lt;0,$J582&lt;0,$K582&lt;0,$L582&lt;0,$M582&lt;0,$N582&lt;0),"Negative count",IF($AC582="","Select review status",IF(AND($AC582="Coaching Scheduled",$AD582=""),"Add follow-up date","OK"))))))))))</f>
        <v/>
      </c>
      <c r="AC582" s="30" t="n"/>
      <c r="AD582" s="58" t="n"/>
    </row>
    <row r="583">
      <c r="A583" s="53" t="n"/>
      <c r="B583" s="26" t="n"/>
      <c r="C583" s="27">
        <f>IF(OR($A583="",$B583=""),"",IFERROR(VLOOKUP($B583,'Settings'!$D$4:$E$103,2,FALSE),"Driver ID not found"))</f>
        <v/>
      </c>
      <c r="D583" s="26" t="n"/>
      <c r="E583" s="28" t="n"/>
      <c r="F583" s="54" t="n"/>
      <c r="G583" s="28" t="n"/>
      <c r="H583" s="28" t="n"/>
      <c r="I583" s="28" t="n"/>
      <c r="J583" s="28" t="n"/>
      <c r="K583" s="28" t="n"/>
      <c r="L583" s="28" t="n"/>
      <c r="M583" s="28" t="n"/>
      <c r="N583" s="28" t="n"/>
      <c r="O583" s="30" t="n"/>
      <c r="P583" s="55">
        <f>IF(OR($A583="",$B583=""),"",IFERROR($E583/$F583,0))</f>
        <v/>
      </c>
      <c r="Q583" s="56">
        <f>IF(OR($A583="",$B583=""),"",IFERROR($H583/$G583,0))</f>
        <v/>
      </c>
      <c r="R583" s="56">
        <f>IF(OR($A583="",$B583=""),"",IFERROR($J583/$I583,0))</f>
        <v/>
      </c>
      <c r="S583" s="55">
        <f>IF(OR($A583="",$B583=""),"",IFERROR(($K583+$L583)/$E583*1000,0))</f>
        <v/>
      </c>
      <c r="T583" s="55">
        <f>IF(OR($A583="",$B583=""),"",MAX(0,MIN(100,100-($S583*'Settings'!$B$13)-($M583*'Settings'!$B$14))))</f>
        <v/>
      </c>
      <c r="U583" s="55">
        <f>IF(OR($A583="",$B583=""),"",MAX(0,MIN(100,IFERROR($Q583/'Settings'!$B$10*100,0))))</f>
        <v/>
      </c>
      <c r="V583" s="55">
        <f>IF(OR($A583="",$B583=""),"",MAX(0,MIN(100,IFERROR($P583/'Settings'!$B$11*100,0))))</f>
        <v/>
      </c>
      <c r="W583" s="55">
        <f>IF(OR($A583="",$B583=""),"",MAX(0,MIN(100,IFERROR($R583/'Settings'!$B$12*100,0))))</f>
        <v/>
      </c>
      <c r="X583" s="55">
        <f>IF(OR($A583="",$B583=""),"",MAX(0,MIN(100,100-($N583*'Settings'!$B$15))))</f>
        <v/>
      </c>
      <c r="Y583" s="55">
        <f>IF(OR($A583="",$B583=""),"",($T583*'Settings'!$B$4)+($U583*'Settings'!$B$5)+($V583*'Settings'!$B$6)+($W583*'Settings'!$B$7)+($X583*'Settings'!$B$8))</f>
        <v/>
      </c>
      <c r="Z583" s="19">
        <f>IF($Y583="","",IF($Y583&gt;='Settings'!$B$17,"Excellent",IF($Y583&gt;='Settings'!$B$18,"Good",IF($Y583&gt;='Settings'!$B$19,"Needs Improvement","Poor"))))</f>
        <v/>
      </c>
      <c r="AA583" s="57">
        <f>IF($Z583="","",IF($Z583="Excellent",'Settings'!$B$21,IF($Z583="Good",'Settings'!$B$22,0)))</f>
        <v/>
      </c>
      <c r="AB583" s="34">
        <f>IF(COUNTA($A583:$B583,$D583:$O583,$AC583:$AD583)=0,"",IF(OR($A583="",$B583=""),"Missing period/driver",IF($C583="Driver ID not found","Invalid driver ID",IF(COUNTIFS($A$5:$A$1000,$A583,$B$5:$B$1000,$B583)&gt;1,"Duplicate driver/period",IF(OR($E583&lt;=0,$F583&lt;=0,$G583&lt;=0,$I583&lt;=0),"Check required activity",IF($H583&gt;$G583,"On-time stops exceed total",IF($J583&gt;$I583,"Completed inspections exceed required",IF(OR($H583&lt;0,$J583&lt;0,$K583&lt;0,$L583&lt;0,$M583&lt;0,$N583&lt;0),"Negative count",IF($AC583="","Select review status",IF(AND($AC583="Coaching Scheduled",$AD583=""),"Add follow-up date","OK"))))))))))</f>
        <v/>
      </c>
      <c r="AC583" s="30" t="n"/>
      <c r="AD583" s="58" t="n"/>
    </row>
    <row r="584">
      <c r="A584" s="53" t="n"/>
      <c r="B584" s="26" t="n"/>
      <c r="C584" s="27">
        <f>IF(OR($A584="",$B584=""),"",IFERROR(VLOOKUP($B584,'Settings'!$D$4:$E$103,2,FALSE),"Driver ID not found"))</f>
        <v/>
      </c>
      <c r="D584" s="26" t="n"/>
      <c r="E584" s="28" t="n"/>
      <c r="F584" s="54" t="n"/>
      <c r="G584" s="28" t="n"/>
      <c r="H584" s="28" t="n"/>
      <c r="I584" s="28" t="n"/>
      <c r="J584" s="28" t="n"/>
      <c r="K584" s="28" t="n"/>
      <c r="L584" s="28" t="n"/>
      <c r="M584" s="28" t="n"/>
      <c r="N584" s="28" t="n"/>
      <c r="O584" s="30" t="n"/>
      <c r="P584" s="55">
        <f>IF(OR($A584="",$B584=""),"",IFERROR($E584/$F584,0))</f>
        <v/>
      </c>
      <c r="Q584" s="56">
        <f>IF(OR($A584="",$B584=""),"",IFERROR($H584/$G584,0))</f>
        <v/>
      </c>
      <c r="R584" s="56">
        <f>IF(OR($A584="",$B584=""),"",IFERROR($J584/$I584,0))</f>
        <v/>
      </c>
      <c r="S584" s="55">
        <f>IF(OR($A584="",$B584=""),"",IFERROR(($K584+$L584)/$E584*1000,0))</f>
        <v/>
      </c>
      <c r="T584" s="55">
        <f>IF(OR($A584="",$B584=""),"",MAX(0,MIN(100,100-($S584*'Settings'!$B$13)-($M584*'Settings'!$B$14))))</f>
        <v/>
      </c>
      <c r="U584" s="55">
        <f>IF(OR($A584="",$B584=""),"",MAX(0,MIN(100,IFERROR($Q584/'Settings'!$B$10*100,0))))</f>
        <v/>
      </c>
      <c r="V584" s="55">
        <f>IF(OR($A584="",$B584=""),"",MAX(0,MIN(100,IFERROR($P584/'Settings'!$B$11*100,0))))</f>
        <v/>
      </c>
      <c r="W584" s="55">
        <f>IF(OR($A584="",$B584=""),"",MAX(0,MIN(100,IFERROR($R584/'Settings'!$B$12*100,0))))</f>
        <v/>
      </c>
      <c r="X584" s="55">
        <f>IF(OR($A584="",$B584=""),"",MAX(0,MIN(100,100-($N584*'Settings'!$B$15))))</f>
        <v/>
      </c>
      <c r="Y584" s="55">
        <f>IF(OR($A584="",$B584=""),"",($T584*'Settings'!$B$4)+($U584*'Settings'!$B$5)+($V584*'Settings'!$B$6)+($W584*'Settings'!$B$7)+($X584*'Settings'!$B$8))</f>
        <v/>
      </c>
      <c r="Z584" s="19">
        <f>IF($Y584="","",IF($Y584&gt;='Settings'!$B$17,"Excellent",IF($Y584&gt;='Settings'!$B$18,"Good",IF($Y584&gt;='Settings'!$B$19,"Needs Improvement","Poor"))))</f>
        <v/>
      </c>
      <c r="AA584" s="57">
        <f>IF($Z584="","",IF($Z584="Excellent",'Settings'!$B$21,IF($Z584="Good",'Settings'!$B$22,0)))</f>
        <v/>
      </c>
      <c r="AB584" s="34">
        <f>IF(COUNTA($A584:$B584,$D584:$O584,$AC584:$AD584)=0,"",IF(OR($A584="",$B584=""),"Missing period/driver",IF($C584="Driver ID not found","Invalid driver ID",IF(COUNTIFS($A$5:$A$1000,$A584,$B$5:$B$1000,$B584)&gt;1,"Duplicate driver/period",IF(OR($E584&lt;=0,$F584&lt;=0,$G584&lt;=0,$I584&lt;=0),"Check required activity",IF($H584&gt;$G584,"On-time stops exceed total",IF($J584&gt;$I584,"Completed inspections exceed required",IF(OR($H584&lt;0,$J584&lt;0,$K584&lt;0,$L584&lt;0,$M584&lt;0,$N584&lt;0),"Negative count",IF($AC584="","Select review status",IF(AND($AC584="Coaching Scheduled",$AD584=""),"Add follow-up date","OK"))))))))))</f>
        <v/>
      </c>
      <c r="AC584" s="30" t="n"/>
      <c r="AD584" s="58" t="n"/>
    </row>
    <row r="585">
      <c r="A585" s="53" t="n"/>
      <c r="B585" s="26" t="n"/>
      <c r="C585" s="27">
        <f>IF(OR($A585="",$B585=""),"",IFERROR(VLOOKUP($B585,'Settings'!$D$4:$E$103,2,FALSE),"Driver ID not found"))</f>
        <v/>
      </c>
      <c r="D585" s="26" t="n"/>
      <c r="E585" s="28" t="n"/>
      <c r="F585" s="54" t="n"/>
      <c r="G585" s="28" t="n"/>
      <c r="H585" s="28" t="n"/>
      <c r="I585" s="28" t="n"/>
      <c r="J585" s="28" t="n"/>
      <c r="K585" s="28" t="n"/>
      <c r="L585" s="28" t="n"/>
      <c r="M585" s="28" t="n"/>
      <c r="N585" s="28" t="n"/>
      <c r="O585" s="30" t="n"/>
      <c r="P585" s="55">
        <f>IF(OR($A585="",$B585=""),"",IFERROR($E585/$F585,0))</f>
        <v/>
      </c>
      <c r="Q585" s="56">
        <f>IF(OR($A585="",$B585=""),"",IFERROR($H585/$G585,0))</f>
        <v/>
      </c>
      <c r="R585" s="56">
        <f>IF(OR($A585="",$B585=""),"",IFERROR($J585/$I585,0))</f>
        <v/>
      </c>
      <c r="S585" s="55">
        <f>IF(OR($A585="",$B585=""),"",IFERROR(($K585+$L585)/$E585*1000,0))</f>
        <v/>
      </c>
      <c r="T585" s="55">
        <f>IF(OR($A585="",$B585=""),"",MAX(0,MIN(100,100-($S585*'Settings'!$B$13)-($M585*'Settings'!$B$14))))</f>
        <v/>
      </c>
      <c r="U585" s="55">
        <f>IF(OR($A585="",$B585=""),"",MAX(0,MIN(100,IFERROR($Q585/'Settings'!$B$10*100,0))))</f>
        <v/>
      </c>
      <c r="V585" s="55">
        <f>IF(OR($A585="",$B585=""),"",MAX(0,MIN(100,IFERROR($P585/'Settings'!$B$11*100,0))))</f>
        <v/>
      </c>
      <c r="W585" s="55">
        <f>IF(OR($A585="",$B585=""),"",MAX(0,MIN(100,IFERROR($R585/'Settings'!$B$12*100,0))))</f>
        <v/>
      </c>
      <c r="X585" s="55">
        <f>IF(OR($A585="",$B585=""),"",MAX(0,MIN(100,100-($N585*'Settings'!$B$15))))</f>
        <v/>
      </c>
      <c r="Y585" s="55">
        <f>IF(OR($A585="",$B585=""),"",($T585*'Settings'!$B$4)+($U585*'Settings'!$B$5)+($V585*'Settings'!$B$6)+($W585*'Settings'!$B$7)+($X585*'Settings'!$B$8))</f>
        <v/>
      </c>
      <c r="Z585" s="19">
        <f>IF($Y585="","",IF($Y585&gt;='Settings'!$B$17,"Excellent",IF($Y585&gt;='Settings'!$B$18,"Good",IF($Y585&gt;='Settings'!$B$19,"Needs Improvement","Poor"))))</f>
        <v/>
      </c>
      <c r="AA585" s="57">
        <f>IF($Z585="","",IF($Z585="Excellent",'Settings'!$B$21,IF($Z585="Good",'Settings'!$B$22,0)))</f>
        <v/>
      </c>
      <c r="AB585" s="34">
        <f>IF(COUNTA($A585:$B585,$D585:$O585,$AC585:$AD585)=0,"",IF(OR($A585="",$B585=""),"Missing period/driver",IF($C585="Driver ID not found","Invalid driver ID",IF(COUNTIFS($A$5:$A$1000,$A585,$B$5:$B$1000,$B585)&gt;1,"Duplicate driver/period",IF(OR($E585&lt;=0,$F585&lt;=0,$G585&lt;=0,$I585&lt;=0),"Check required activity",IF($H585&gt;$G585,"On-time stops exceed total",IF($J585&gt;$I585,"Completed inspections exceed required",IF(OR($H585&lt;0,$J585&lt;0,$K585&lt;0,$L585&lt;0,$M585&lt;0,$N585&lt;0),"Negative count",IF($AC585="","Select review status",IF(AND($AC585="Coaching Scheduled",$AD585=""),"Add follow-up date","OK"))))))))))</f>
        <v/>
      </c>
      <c r="AC585" s="30" t="n"/>
      <c r="AD585" s="58" t="n"/>
    </row>
    <row r="586">
      <c r="A586" s="53" t="n"/>
      <c r="B586" s="26" t="n"/>
      <c r="C586" s="27">
        <f>IF(OR($A586="",$B586=""),"",IFERROR(VLOOKUP($B586,'Settings'!$D$4:$E$103,2,FALSE),"Driver ID not found"))</f>
        <v/>
      </c>
      <c r="D586" s="26" t="n"/>
      <c r="E586" s="28" t="n"/>
      <c r="F586" s="54" t="n"/>
      <c r="G586" s="28" t="n"/>
      <c r="H586" s="28" t="n"/>
      <c r="I586" s="28" t="n"/>
      <c r="J586" s="28" t="n"/>
      <c r="K586" s="28" t="n"/>
      <c r="L586" s="28" t="n"/>
      <c r="M586" s="28" t="n"/>
      <c r="N586" s="28" t="n"/>
      <c r="O586" s="30" t="n"/>
      <c r="P586" s="55">
        <f>IF(OR($A586="",$B586=""),"",IFERROR($E586/$F586,0))</f>
        <v/>
      </c>
      <c r="Q586" s="56">
        <f>IF(OR($A586="",$B586=""),"",IFERROR($H586/$G586,0))</f>
        <v/>
      </c>
      <c r="R586" s="56">
        <f>IF(OR($A586="",$B586=""),"",IFERROR($J586/$I586,0))</f>
        <v/>
      </c>
      <c r="S586" s="55">
        <f>IF(OR($A586="",$B586=""),"",IFERROR(($K586+$L586)/$E586*1000,0))</f>
        <v/>
      </c>
      <c r="T586" s="55">
        <f>IF(OR($A586="",$B586=""),"",MAX(0,MIN(100,100-($S586*'Settings'!$B$13)-($M586*'Settings'!$B$14))))</f>
        <v/>
      </c>
      <c r="U586" s="55">
        <f>IF(OR($A586="",$B586=""),"",MAX(0,MIN(100,IFERROR($Q586/'Settings'!$B$10*100,0))))</f>
        <v/>
      </c>
      <c r="V586" s="55">
        <f>IF(OR($A586="",$B586=""),"",MAX(0,MIN(100,IFERROR($P586/'Settings'!$B$11*100,0))))</f>
        <v/>
      </c>
      <c r="W586" s="55">
        <f>IF(OR($A586="",$B586=""),"",MAX(0,MIN(100,IFERROR($R586/'Settings'!$B$12*100,0))))</f>
        <v/>
      </c>
      <c r="X586" s="55">
        <f>IF(OR($A586="",$B586=""),"",MAX(0,MIN(100,100-($N586*'Settings'!$B$15))))</f>
        <v/>
      </c>
      <c r="Y586" s="55">
        <f>IF(OR($A586="",$B586=""),"",($T586*'Settings'!$B$4)+($U586*'Settings'!$B$5)+($V586*'Settings'!$B$6)+($W586*'Settings'!$B$7)+($X586*'Settings'!$B$8))</f>
        <v/>
      </c>
      <c r="Z586" s="19">
        <f>IF($Y586="","",IF($Y586&gt;='Settings'!$B$17,"Excellent",IF($Y586&gt;='Settings'!$B$18,"Good",IF($Y586&gt;='Settings'!$B$19,"Needs Improvement","Poor"))))</f>
        <v/>
      </c>
      <c r="AA586" s="57">
        <f>IF($Z586="","",IF($Z586="Excellent",'Settings'!$B$21,IF($Z586="Good",'Settings'!$B$22,0)))</f>
        <v/>
      </c>
      <c r="AB586" s="34">
        <f>IF(COUNTA($A586:$B586,$D586:$O586,$AC586:$AD586)=0,"",IF(OR($A586="",$B586=""),"Missing period/driver",IF($C586="Driver ID not found","Invalid driver ID",IF(COUNTIFS($A$5:$A$1000,$A586,$B$5:$B$1000,$B586)&gt;1,"Duplicate driver/period",IF(OR($E586&lt;=0,$F586&lt;=0,$G586&lt;=0,$I586&lt;=0),"Check required activity",IF($H586&gt;$G586,"On-time stops exceed total",IF($J586&gt;$I586,"Completed inspections exceed required",IF(OR($H586&lt;0,$J586&lt;0,$K586&lt;0,$L586&lt;0,$M586&lt;0,$N586&lt;0),"Negative count",IF($AC586="","Select review status",IF(AND($AC586="Coaching Scheduled",$AD586=""),"Add follow-up date","OK"))))))))))</f>
        <v/>
      </c>
      <c r="AC586" s="30" t="n"/>
      <c r="AD586" s="58" t="n"/>
    </row>
    <row r="587">
      <c r="A587" s="53" t="n"/>
      <c r="B587" s="26" t="n"/>
      <c r="C587" s="27">
        <f>IF(OR($A587="",$B587=""),"",IFERROR(VLOOKUP($B587,'Settings'!$D$4:$E$103,2,FALSE),"Driver ID not found"))</f>
        <v/>
      </c>
      <c r="D587" s="26" t="n"/>
      <c r="E587" s="28" t="n"/>
      <c r="F587" s="54" t="n"/>
      <c r="G587" s="28" t="n"/>
      <c r="H587" s="28" t="n"/>
      <c r="I587" s="28" t="n"/>
      <c r="J587" s="28" t="n"/>
      <c r="K587" s="28" t="n"/>
      <c r="L587" s="28" t="n"/>
      <c r="M587" s="28" t="n"/>
      <c r="N587" s="28" t="n"/>
      <c r="O587" s="30" t="n"/>
      <c r="P587" s="55">
        <f>IF(OR($A587="",$B587=""),"",IFERROR($E587/$F587,0))</f>
        <v/>
      </c>
      <c r="Q587" s="56">
        <f>IF(OR($A587="",$B587=""),"",IFERROR($H587/$G587,0))</f>
        <v/>
      </c>
      <c r="R587" s="56">
        <f>IF(OR($A587="",$B587=""),"",IFERROR($J587/$I587,0))</f>
        <v/>
      </c>
      <c r="S587" s="55">
        <f>IF(OR($A587="",$B587=""),"",IFERROR(($K587+$L587)/$E587*1000,0))</f>
        <v/>
      </c>
      <c r="T587" s="55">
        <f>IF(OR($A587="",$B587=""),"",MAX(0,MIN(100,100-($S587*'Settings'!$B$13)-($M587*'Settings'!$B$14))))</f>
        <v/>
      </c>
      <c r="U587" s="55">
        <f>IF(OR($A587="",$B587=""),"",MAX(0,MIN(100,IFERROR($Q587/'Settings'!$B$10*100,0))))</f>
        <v/>
      </c>
      <c r="V587" s="55">
        <f>IF(OR($A587="",$B587=""),"",MAX(0,MIN(100,IFERROR($P587/'Settings'!$B$11*100,0))))</f>
        <v/>
      </c>
      <c r="W587" s="55">
        <f>IF(OR($A587="",$B587=""),"",MAX(0,MIN(100,IFERROR($R587/'Settings'!$B$12*100,0))))</f>
        <v/>
      </c>
      <c r="X587" s="55">
        <f>IF(OR($A587="",$B587=""),"",MAX(0,MIN(100,100-($N587*'Settings'!$B$15))))</f>
        <v/>
      </c>
      <c r="Y587" s="55">
        <f>IF(OR($A587="",$B587=""),"",($T587*'Settings'!$B$4)+($U587*'Settings'!$B$5)+($V587*'Settings'!$B$6)+($W587*'Settings'!$B$7)+($X587*'Settings'!$B$8))</f>
        <v/>
      </c>
      <c r="Z587" s="19">
        <f>IF($Y587="","",IF($Y587&gt;='Settings'!$B$17,"Excellent",IF($Y587&gt;='Settings'!$B$18,"Good",IF($Y587&gt;='Settings'!$B$19,"Needs Improvement","Poor"))))</f>
        <v/>
      </c>
      <c r="AA587" s="57">
        <f>IF($Z587="","",IF($Z587="Excellent",'Settings'!$B$21,IF($Z587="Good",'Settings'!$B$22,0)))</f>
        <v/>
      </c>
      <c r="AB587" s="34">
        <f>IF(COUNTA($A587:$B587,$D587:$O587,$AC587:$AD587)=0,"",IF(OR($A587="",$B587=""),"Missing period/driver",IF($C587="Driver ID not found","Invalid driver ID",IF(COUNTIFS($A$5:$A$1000,$A587,$B$5:$B$1000,$B587)&gt;1,"Duplicate driver/period",IF(OR($E587&lt;=0,$F587&lt;=0,$G587&lt;=0,$I587&lt;=0),"Check required activity",IF($H587&gt;$G587,"On-time stops exceed total",IF($J587&gt;$I587,"Completed inspections exceed required",IF(OR($H587&lt;0,$J587&lt;0,$K587&lt;0,$L587&lt;0,$M587&lt;0,$N587&lt;0),"Negative count",IF($AC587="","Select review status",IF(AND($AC587="Coaching Scheduled",$AD587=""),"Add follow-up date","OK"))))))))))</f>
        <v/>
      </c>
      <c r="AC587" s="30" t="n"/>
      <c r="AD587" s="58" t="n"/>
    </row>
    <row r="588">
      <c r="A588" s="53" t="n"/>
      <c r="B588" s="26" t="n"/>
      <c r="C588" s="27">
        <f>IF(OR($A588="",$B588=""),"",IFERROR(VLOOKUP($B588,'Settings'!$D$4:$E$103,2,FALSE),"Driver ID not found"))</f>
        <v/>
      </c>
      <c r="D588" s="26" t="n"/>
      <c r="E588" s="28" t="n"/>
      <c r="F588" s="54" t="n"/>
      <c r="G588" s="28" t="n"/>
      <c r="H588" s="28" t="n"/>
      <c r="I588" s="28" t="n"/>
      <c r="J588" s="28" t="n"/>
      <c r="K588" s="28" t="n"/>
      <c r="L588" s="28" t="n"/>
      <c r="M588" s="28" t="n"/>
      <c r="N588" s="28" t="n"/>
      <c r="O588" s="30" t="n"/>
      <c r="P588" s="55">
        <f>IF(OR($A588="",$B588=""),"",IFERROR($E588/$F588,0))</f>
        <v/>
      </c>
      <c r="Q588" s="56">
        <f>IF(OR($A588="",$B588=""),"",IFERROR($H588/$G588,0))</f>
        <v/>
      </c>
      <c r="R588" s="56">
        <f>IF(OR($A588="",$B588=""),"",IFERROR($J588/$I588,0))</f>
        <v/>
      </c>
      <c r="S588" s="55">
        <f>IF(OR($A588="",$B588=""),"",IFERROR(($K588+$L588)/$E588*1000,0))</f>
        <v/>
      </c>
      <c r="T588" s="55">
        <f>IF(OR($A588="",$B588=""),"",MAX(0,MIN(100,100-($S588*'Settings'!$B$13)-($M588*'Settings'!$B$14))))</f>
        <v/>
      </c>
      <c r="U588" s="55">
        <f>IF(OR($A588="",$B588=""),"",MAX(0,MIN(100,IFERROR($Q588/'Settings'!$B$10*100,0))))</f>
        <v/>
      </c>
      <c r="V588" s="55">
        <f>IF(OR($A588="",$B588=""),"",MAX(0,MIN(100,IFERROR($P588/'Settings'!$B$11*100,0))))</f>
        <v/>
      </c>
      <c r="W588" s="55">
        <f>IF(OR($A588="",$B588=""),"",MAX(0,MIN(100,IFERROR($R588/'Settings'!$B$12*100,0))))</f>
        <v/>
      </c>
      <c r="X588" s="55">
        <f>IF(OR($A588="",$B588=""),"",MAX(0,MIN(100,100-($N588*'Settings'!$B$15))))</f>
        <v/>
      </c>
      <c r="Y588" s="55">
        <f>IF(OR($A588="",$B588=""),"",($T588*'Settings'!$B$4)+($U588*'Settings'!$B$5)+($V588*'Settings'!$B$6)+($W588*'Settings'!$B$7)+($X588*'Settings'!$B$8))</f>
        <v/>
      </c>
      <c r="Z588" s="19">
        <f>IF($Y588="","",IF($Y588&gt;='Settings'!$B$17,"Excellent",IF($Y588&gt;='Settings'!$B$18,"Good",IF($Y588&gt;='Settings'!$B$19,"Needs Improvement","Poor"))))</f>
        <v/>
      </c>
      <c r="AA588" s="57">
        <f>IF($Z588="","",IF($Z588="Excellent",'Settings'!$B$21,IF($Z588="Good",'Settings'!$B$22,0)))</f>
        <v/>
      </c>
      <c r="AB588" s="34">
        <f>IF(COUNTA($A588:$B588,$D588:$O588,$AC588:$AD588)=0,"",IF(OR($A588="",$B588=""),"Missing period/driver",IF($C588="Driver ID not found","Invalid driver ID",IF(COUNTIFS($A$5:$A$1000,$A588,$B$5:$B$1000,$B588)&gt;1,"Duplicate driver/period",IF(OR($E588&lt;=0,$F588&lt;=0,$G588&lt;=0,$I588&lt;=0),"Check required activity",IF($H588&gt;$G588,"On-time stops exceed total",IF($J588&gt;$I588,"Completed inspections exceed required",IF(OR($H588&lt;0,$J588&lt;0,$K588&lt;0,$L588&lt;0,$M588&lt;0,$N588&lt;0),"Negative count",IF($AC588="","Select review status",IF(AND($AC588="Coaching Scheduled",$AD588=""),"Add follow-up date","OK"))))))))))</f>
        <v/>
      </c>
      <c r="AC588" s="30" t="n"/>
      <c r="AD588" s="58" t="n"/>
    </row>
    <row r="589">
      <c r="A589" s="53" t="n"/>
      <c r="B589" s="26" t="n"/>
      <c r="C589" s="27">
        <f>IF(OR($A589="",$B589=""),"",IFERROR(VLOOKUP($B589,'Settings'!$D$4:$E$103,2,FALSE),"Driver ID not found"))</f>
        <v/>
      </c>
      <c r="D589" s="26" t="n"/>
      <c r="E589" s="28" t="n"/>
      <c r="F589" s="54" t="n"/>
      <c r="G589" s="28" t="n"/>
      <c r="H589" s="28" t="n"/>
      <c r="I589" s="28" t="n"/>
      <c r="J589" s="28" t="n"/>
      <c r="K589" s="28" t="n"/>
      <c r="L589" s="28" t="n"/>
      <c r="M589" s="28" t="n"/>
      <c r="N589" s="28" t="n"/>
      <c r="O589" s="30" t="n"/>
      <c r="P589" s="55">
        <f>IF(OR($A589="",$B589=""),"",IFERROR($E589/$F589,0))</f>
        <v/>
      </c>
      <c r="Q589" s="56">
        <f>IF(OR($A589="",$B589=""),"",IFERROR($H589/$G589,0))</f>
        <v/>
      </c>
      <c r="R589" s="56">
        <f>IF(OR($A589="",$B589=""),"",IFERROR($J589/$I589,0))</f>
        <v/>
      </c>
      <c r="S589" s="55">
        <f>IF(OR($A589="",$B589=""),"",IFERROR(($K589+$L589)/$E589*1000,0))</f>
        <v/>
      </c>
      <c r="T589" s="55">
        <f>IF(OR($A589="",$B589=""),"",MAX(0,MIN(100,100-($S589*'Settings'!$B$13)-($M589*'Settings'!$B$14))))</f>
        <v/>
      </c>
      <c r="U589" s="55">
        <f>IF(OR($A589="",$B589=""),"",MAX(0,MIN(100,IFERROR($Q589/'Settings'!$B$10*100,0))))</f>
        <v/>
      </c>
      <c r="V589" s="55">
        <f>IF(OR($A589="",$B589=""),"",MAX(0,MIN(100,IFERROR($P589/'Settings'!$B$11*100,0))))</f>
        <v/>
      </c>
      <c r="W589" s="55">
        <f>IF(OR($A589="",$B589=""),"",MAX(0,MIN(100,IFERROR($R589/'Settings'!$B$12*100,0))))</f>
        <v/>
      </c>
      <c r="X589" s="55">
        <f>IF(OR($A589="",$B589=""),"",MAX(0,MIN(100,100-($N589*'Settings'!$B$15))))</f>
        <v/>
      </c>
      <c r="Y589" s="55">
        <f>IF(OR($A589="",$B589=""),"",($T589*'Settings'!$B$4)+($U589*'Settings'!$B$5)+($V589*'Settings'!$B$6)+($W589*'Settings'!$B$7)+($X589*'Settings'!$B$8))</f>
        <v/>
      </c>
      <c r="Z589" s="19">
        <f>IF($Y589="","",IF($Y589&gt;='Settings'!$B$17,"Excellent",IF($Y589&gt;='Settings'!$B$18,"Good",IF($Y589&gt;='Settings'!$B$19,"Needs Improvement","Poor"))))</f>
        <v/>
      </c>
      <c r="AA589" s="57">
        <f>IF($Z589="","",IF($Z589="Excellent",'Settings'!$B$21,IF($Z589="Good",'Settings'!$B$22,0)))</f>
        <v/>
      </c>
      <c r="AB589" s="34">
        <f>IF(COUNTA($A589:$B589,$D589:$O589,$AC589:$AD589)=0,"",IF(OR($A589="",$B589=""),"Missing period/driver",IF($C589="Driver ID not found","Invalid driver ID",IF(COUNTIFS($A$5:$A$1000,$A589,$B$5:$B$1000,$B589)&gt;1,"Duplicate driver/period",IF(OR($E589&lt;=0,$F589&lt;=0,$G589&lt;=0,$I589&lt;=0),"Check required activity",IF($H589&gt;$G589,"On-time stops exceed total",IF($J589&gt;$I589,"Completed inspections exceed required",IF(OR($H589&lt;0,$J589&lt;0,$K589&lt;0,$L589&lt;0,$M589&lt;0,$N589&lt;0),"Negative count",IF($AC589="","Select review status",IF(AND($AC589="Coaching Scheduled",$AD589=""),"Add follow-up date","OK"))))))))))</f>
        <v/>
      </c>
      <c r="AC589" s="30" t="n"/>
      <c r="AD589" s="58" t="n"/>
    </row>
    <row r="590">
      <c r="A590" s="53" t="n"/>
      <c r="B590" s="26" t="n"/>
      <c r="C590" s="27">
        <f>IF(OR($A590="",$B590=""),"",IFERROR(VLOOKUP($B590,'Settings'!$D$4:$E$103,2,FALSE),"Driver ID not found"))</f>
        <v/>
      </c>
      <c r="D590" s="26" t="n"/>
      <c r="E590" s="28" t="n"/>
      <c r="F590" s="54" t="n"/>
      <c r="G590" s="28" t="n"/>
      <c r="H590" s="28" t="n"/>
      <c r="I590" s="28" t="n"/>
      <c r="J590" s="28" t="n"/>
      <c r="K590" s="28" t="n"/>
      <c r="L590" s="28" t="n"/>
      <c r="M590" s="28" t="n"/>
      <c r="N590" s="28" t="n"/>
      <c r="O590" s="30" t="n"/>
      <c r="P590" s="55">
        <f>IF(OR($A590="",$B590=""),"",IFERROR($E590/$F590,0))</f>
        <v/>
      </c>
      <c r="Q590" s="56">
        <f>IF(OR($A590="",$B590=""),"",IFERROR($H590/$G590,0))</f>
        <v/>
      </c>
      <c r="R590" s="56">
        <f>IF(OR($A590="",$B590=""),"",IFERROR($J590/$I590,0))</f>
        <v/>
      </c>
      <c r="S590" s="55">
        <f>IF(OR($A590="",$B590=""),"",IFERROR(($K590+$L590)/$E590*1000,0))</f>
        <v/>
      </c>
      <c r="T590" s="55">
        <f>IF(OR($A590="",$B590=""),"",MAX(0,MIN(100,100-($S590*'Settings'!$B$13)-($M590*'Settings'!$B$14))))</f>
        <v/>
      </c>
      <c r="U590" s="55">
        <f>IF(OR($A590="",$B590=""),"",MAX(0,MIN(100,IFERROR($Q590/'Settings'!$B$10*100,0))))</f>
        <v/>
      </c>
      <c r="V590" s="55">
        <f>IF(OR($A590="",$B590=""),"",MAX(0,MIN(100,IFERROR($P590/'Settings'!$B$11*100,0))))</f>
        <v/>
      </c>
      <c r="W590" s="55">
        <f>IF(OR($A590="",$B590=""),"",MAX(0,MIN(100,IFERROR($R590/'Settings'!$B$12*100,0))))</f>
        <v/>
      </c>
      <c r="X590" s="55">
        <f>IF(OR($A590="",$B590=""),"",MAX(0,MIN(100,100-($N590*'Settings'!$B$15))))</f>
        <v/>
      </c>
      <c r="Y590" s="55">
        <f>IF(OR($A590="",$B590=""),"",($T590*'Settings'!$B$4)+($U590*'Settings'!$B$5)+($V590*'Settings'!$B$6)+($W590*'Settings'!$B$7)+($X590*'Settings'!$B$8))</f>
        <v/>
      </c>
      <c r="Z590" s="19">
        <f>IF($Y590="","",IF($Y590&gt;='Settings'!$B$17,"Excellent",IF($Y590&gt;='Settings'!$B$18,"Good",IF($Y590&gt;='Settings'!$B$19,"Needs Improvement","Poor"))))</f>
        <v/>
      </c>
      <c r="AA590" s="57">
        <f>IF($Z590="","",IF($Z590="Excellent",'Settings'!$B$21,IF($Z590="Good",'Settings'!$B$22,0)))</f>
        <v/>
      </c>
      <c r="AB590" s="34">
        <f>IF(COUNTA($A590:$B590,$D590:$O590,$AC590:$AD590)=0,"",IF(OR($A590="",$B590=""),"Missing period/driver",IF($C590="Driver ID not found","Invalid driver ID",IF(COUNTIFS($A$5:$A$1000,$A590,$B$5:$B$1000,$B590)&gt;1,"Duplicate driver/period",IF(OR($E590&lt;=0,$F590&lt;=0,$G590&lt;=0,$I590&lt;=0),"Check required activity",IF($H590&gt;$G590,"On-time stops exceed total",IF($J590&gt;$I590,"Completed inspections exceed required",IF(OR($H590&lt;0,$J590&lt;0,$K590&lt;0,$L590&lt;0,$M590&lt;0,$N590&lt;0),"Negative count",IF($AC590="","Select review status",IF(AND($AC590="Coaching Scheduled",$AD590=""),"Add follow-up date","OK"))))))))))</f>
        <v/>
      </c>
      <c r="AC590" s="30" t="n"/>
      <c r="AD590" s="58" t="n"/>
    </row>
    <row r="591">
      <c r="A591" s="53" t="n"/>
      <c r="B591" s="26" t="n"/>
      <c r="C591" s="27">
        <f>IF(OR($A591="",$B591=""),"",IFERROR(VLOOKUP($B591,'Settings'!$D$4:$E$103,2,FALSE),"Driver ID not found"))</f>
        <v/>
      </c>
      <c r="D591" s="26" t="n"/>
      <c r="E591" s="28" t="n"/>
      <c r="F591" s="54" t="n"/>
      <c r="G591" s="28" t="n"/>
      <c r="H591" s="28" t="n"/>
      <c r="I591" s="28" t="n"/>
      <c r="J591" s="28" t="n"/>
      <c r="K591" s="28" t="n"/>
      <c r="L591" s="28" t="n"/>
      <c r="M591" s="28" t="n"/>
      <c r="N591" s="28" t="n"/>
      <c r="O591" s="30" t="n"/>
      <c r="P591" s="55">
        <f>IF(OR($A591="",$B591=""),"",IFERROR($E591/$F591,0))</f>
        <v/>
      </c>
      <c r="Q591" s="56">
        <f>IF(OR($A591="",$B591=""),"",IFERROR($H591/$G591,0))</f>
        <v/>
      </c>
      <c r="R591" s="56">
        <f>IF(OR($A591="",$B591=""),"",IFERROR($J591/$I591,0))</f>
        <v/>
      </c>
      <c r="S591" s="55">
        <f>IF(OR($A591="",$B591=""),"",IFERROR(($K591+$L591)/$E591*1000,0))</f>
        <v/>
      </c>
      <c r="T591" s="55">
        <f>IF(OR($A591="",$B591=""),"",MAX(0,MIN(100,100-($S591*'Settings'!$B$13)-($M591*'Settings'!$B$14))))</f>
        <v/>
      </c>
      <c r="U591" s="55">
        <f>IF(OR($A591="",$B591=""),"",MAX(0,MIN(100,IFERROR($Q591/'Settings'!$B$10*100,0))))</f>
        <v/>
      </c>
      <c r="V591" s="55">
        <f>IF(OR($A591="",$B591=""),"",MAX(0,MIN(100,IFERROR($P591/'Settings'!$B$11*100,0))))</f>
        <v/>
      </c>
      <c r="W591" s="55">
        <f>IF(OR($A591="",$B591=""),"",MAX(0,MIN(100,IFERROR($R591/'Settings'!$B$12*100,0))))</f>
        <v/>
      </c>
      <c r="X591" s="55">
        <f>IF(OR($A591="",$B591=""),"",MAX(0,MIN(100,100-($N591*'Settings'!$B$15))))</f>
        <v/>
      </c>
      <c r="Y591" s="55">
        <f>IF(OR($A591="",$B591=""),"",($T591*'Settings'!$B$4)+($U591*'Settings'!$B$5)+($V591*'Settings'!$B$6)+($W591*'Settings'!$B$7)+($X591*'Settings'!$B$8))</f>
        <v/>
      </c>
      <c r="Z591" s="19">
        <f>IF($Y591="","",IF($Y591&gt;='Settings'!$B$17,"Excellent",IF($Y591&gt;='Settings'!$B$18,"Good",IF($Y591&gt;='Settings'!$B$19,"Needs Improvement","Poor"))))</f>
        <v/>
      </c>
      <c r="AA591" s="57">
        <f>IF($Z591="","",IF($Z591="Excellent",'Settings'!$B$21,IF($Z591="Good",'Settings'!$B$22,0)))</f>
        <v/>
      </c>
      <c r="AB591" s="34">
        <f>IF(COUNTA($A591:$B591,$D591:$O591,$AC591:$AD591)=0,"",IF(OR($A591="",$B591=""),"Missing period/driver",IF($C591="Driver ID not found","Invalid driver ID",IF(COUNTIFS($A$5:$A$1000,$A591,$B$5:$B$1000,$B591)&gt;1,"Duplicate driver/period",IF(OR($E591&lt;=0,$F591&lt;=0,$G591&lt;=0,$I591&lt;=0),"Check required activity",IF($H591&gt;$G591,"On-time stops exceed total",IF($J591&gt;$I591,"Completed inspections exceed required",IF(OR($H591&lt;0,$J591&lt;0,$K591&lt;0,$L591&lt;0,$M591&lt;0,$N591&lt;0),"Negative count",IF($AC591="","Select review status",IF(AND($AC591="Coaching Scheduled",$AD591=""),"Add follow-up date","OK"))))))))))</f>
        <v/>
      </c>
      <c r="AC591" s="30" t="n"/>
      <c r="AD591" s="58" t="n"/>
    </row>
    <row r="592">
      <c r="A592" s="53" t="n"/>
      <c r="B592" s="26" t="n"/>
      <c r="C592" s="27">
        <f>IF(OR($A592="",$B592=""),"",IFERROR(VLOOKUP($B592,'Settings'!$D$4:$E$103,2,FALSE),"Driver ID not found"))</f>
        <v/>
      </c>
      <c r="D592" s="26" t="n"/>
      <c r="E592" s="28" t="n"/>
      <c r="F592" s="54" t="n"/>
      <c r="G592" s="28" t="n"/>
      <c r="H592" s="28" t="n"/>
      <c r="I592" s="28" t="n"/>
      <c r="J592" s="28" t="n"/>
      <c r="K592" s="28" t="n"/>
      <c r="L592" s="28" t="n"/>
      <c r="M592" s="28" t="n"/>
      <c r="N592" s="28" t="n"/>
      <c r="O592" s="30" t="n"/>
      <c r="P592" s="55">
        <f>IF(OR($A592="",$B592=""),"",IFERROR($E592/$F592,0))</f>
        <v/>
      </c>
      <c r="Q592" s="56">
        <f>IF(OR($A592="",$B592=""),"",IFERROR($H592/$G592,0))</f>
        <v/>
      </c>
      <c r="R592" s="56">
        <f>IF(OR($A592="",$B592=""),"",IFERROR($J592/$I592,0))</f>
        <v/>
      </c>
      <c r="S592" s="55">
        <f>IF(OR($A592="",$B592=""),"",IFERROR(($K592+$L592)/$E592*1000,0))</f>
        <v/>
      </c>
      <c r="T592" s="55">
        <f>IF(OR($A592="",$B592=""),"",MAX(0,MIN(100,100-($S592*'Settings'!$B$13)-($M592*'Settings'!$B$14))))</f>
        <v/>
      </c>
      <c r="U592" s="55">
        <f>IF(OR($A592="",$B592=""),"",MAX(0,MIN(100,IFERROR($Q592/'Settings'!$B$10*100,0))))</f>
        <v/>
      </c>
      <c r="V592" s="55">
        <f>IF(OR($A592="",$B592=""),"",MAX(0,MIN(100,IFERROR($P592/'Settings'!$B$11*100,0))))</f>
        <v/>
      </c>
      <c r="W592" s="55">
        <f>IF(OR($A592="",$B592=""),"",MAX(0,MIN(100,IFERROR($R592/'Settings'!$B$12*100,0))))</f>
        <v/>
      </c>
      <c r="X592" s="55">
        <f>IF(OR($A592="",$B592=""),"",MAX(0,MIN(100,100-($N592*'Settings'!$B$15))))</f>
        <v/>
      </c>
      <c r="Y592" s="55">
        <f>IF(OR($A592="",$B592=""),"",($T592*'Settings'!$B$4)+($U592*'Settings'!$B$5)+($V592*'Settings'!$B$6)+($W592*'Settings'!$B$7)+($X592*'Settings'!$B$8))</f>
        <v/>
      </c>
      <c r="Z592" s="19">
        <f>IF($Y592="","",IF($Y592&gt;='Settings'!$B$17,"Excellent",IF($Y592&gt;='Settings'!$B$18,"Good",IF($Y592&gt;='Settings'!$B$19,"Needs Improvement","Poor"))))</f>
        <v/>
      </c>
      <c r="AA592" s="57">
        <f>IF($Z592="","",IF($Z592="Excellent",'Settings'!$B$21,IF($Z592="Good",'Settings'!$B$22,0)))</f>
        <v/>
      </c>
      <c r="AB592" s="34">
        <f>IF(COUNTA($A592:$B592,$D592:$O592,$AC592:$AD592)=0,"",IF(OR($A592="",$B592=""),"Missing period/driver",IF($C592="Driver ID not found","Invalid driver ID",IF(COUNTIFS($A$5:$A$1000,$A592,$B$5:$B$1000,$B592)&gt;1,"Duplicate driver/period",IF(OR($E592&lt;=0,$F592&lt;=0,$G592&lt;=0,$I592&lt;=0),"Check required activity",IF($H592&gt;$G592,"On-time stops exceed total",IF($J592&gt;$I592,"Completed inspections exceed required",IF(OR($H592&lt;0,$J592&lt;0,$K592&lt;0,$L592&lt;0,$M592&lt;0,$N592&lt;0),"Negative count",IF($AC592="","Select review status",IF(AND($AC592="Coaching Scheduled",$AD592=""),"Add follow-up date","OK"))))))))))</f>
        <v/>
      </c>
      <c r="AC592" s="30" t="n"/>
      <c r="AD592" s="58" t="n"/>
    </row>
    <row r="593">
      <c r="A593" s="53" t="n"/>
      <c r="B593" s="26" t="n"/>
      <c r="C593" s="27">
        <f>IF(OR($A593="",$B593=""),"",IFERROR(VLOOKUP($B593,'Settings'!$D$4:$E$103,2,FALSE),"Driver ID not found"))</f>
        <v/>
      </c>
      <c r="D593" s="26" t="n"/>
      <c r="E593" s="28" t="n"/>
      <c r="F593" s="54" t="n"/>
      <c r="G593" s="28" t="n"/>
      <c r="H593" s="28" t="n"/>
      <c r="I593" s="28" t="n"/>
      <c r="J593" s="28" t="n"/>
      <c r="K593" s="28" t="n"/>
      <c r="L593" s="28" t="n"/>
      <c r="M593" s="28" t="n"/>
      <c r="N593" s="28" t="n"/>
      <c r="O593" s="30" t="n"/>
      <c r="P593" s="55">
        <f>IF(OR($A593="",$B593=""),"",IFERROR($E593/$F593,0))</f>
        <v/>
      </c>
      <c r="Q593" s="56">
        <f>IF(OR($A593="",$B593=""),"",IFERROR($H593/$G593,0))</f>
        <v/>
      </c>
      <c r="R593" s="56">
        <f>IF(OR($A593="",$B593=""),"",IFERROR($J593/$I593,0))</f>
        <v/>
      </c>
      <c r="S593" s="55">
        <f>IF(OR($A593="",$B593=""),"",IFERROR(($K593+$L593)/$E593*1000,0))</f>
        <v/>
      </c>
      <c r="T593" s="55">
        <f>IF(OR($A593="",$B593=""),"",MAX(0,MIN(100,100-($S593*'Settings'!$B$13)-($M593*'Settings'!$B$14))))</f>
        <v/>
      </c>
      <c r="U593" s="55">
        <f>IF(OR($A593="",$B593=""),"",MAX(0,MIN(100,IFERROR($Q593/'Settings'!$B$10*100,0))))</f>
        <v/>
      </c>
      <c r="V593" s="55">
        <f>IF(OR($A593="",$B593=""),"",MAX(0,MIN(100,IFERROR($P593/'Settings'!$B$11*100,0))))</f>
        <v/>
      </c>
      <c r="W593" s="55">
        <f>IF(OR($A593="",$B593=""),"",MAX(0,MIN(100,IFERROR($R593/'Settings'!$B$12*100,0))))</f>
        <v/>
      </c>
      <c r="X593" s="55">
        <f>IF(OR($A593="",$B593=""),"",MAX(0,MIN(100,100-($N593*'Settings'!$B$15))))</f>
        <v/>
      </c>
      <c r="Y593" s="55">
        <f>IF(OR($A593="",$B593=""),"",($T593*'Settings'!$B$4)+($U593*'Settings'!$B$5)+($V593*'Settings'!$B$6)+($W593*'Settings'!$B$7)+($X593*'Settings'!$B$8))</f>
        <v/>
      </c>
      <c r="Z593" s="19">
        <f>IF($Y593="","",IF($Y593&gt;='Settings'!$B$17,"Excellent",IF($Y593&gt;='Settings'!$B$18,"Good",IF($Y593&gt;='Settings'!$B$19,"Needs Improvement","Poor"))))</f>
        <v/>
      </c>
      <c r="AA593" s="57">
        <f>IF($Z593="","",IF($Z593="Excellent",'Settings'!$B$21,IF($Z593="Good",'Settings'!$B$22,0)))</f>
        <v/>
      </c>
      <c r="AB593" s="34">
        <f>IF(COUNTA($A593:$B593,$D593:$O593,$AC593:$AD593)=0,"",IF(OR($A593="",$B593=""),"Missing period/driver",IF($C593="Driver ID not found","Invalid driver ID",IF(COUNTIFS($A$5:$A$1000,$A593,$B$5:$B$1000,$B593)&gt;1,"Duplicate driver/period",IF(OR($E593&lt;=0,$F593&lt;=0,$G593&lt;=0,$I593&lt;=0),"Check required activity",IF($H593&gt;$G593,"On-time stops exceed total",IF($J593&gt;$I593,"Completed inspections exceed required",IF(OR($H593&lt;0,$J593&lt;0,$K593&lt;0,$L593&lt;0,$M593&lt;0,$N593&lt;0),"Negative count",IF($AC593="","Select review status",IF(AND($AC593="Coaching Scheduled",$AD593=""),"Add follow-up date","OK"))))))))))</f>
        <v/>
      </c>
      <c r="AC593" s="30" t="n"/>
      <c r="AD593" s="58" t="n"/>
    </row>
    <row r="594">
      <c r="A594" s="53" t="n"/>
      <c r="B594" s="26" t="n"/>
      <c r="C594" s="27">
        <f>IF(OR($A594="",$B594=""),"",IFERROR(VLOOKUP($B594,'Settings'!$D$4:$E$103,2,FALSE),"Driver ID not found"))</f>
        <v/>
      </c>
      <c r="D594" s="26" t="n"/>
      <c r="E594" s="28" t="n"/>
      <c r="F594" s="54" t="n"/>
      <c r="G594" s="28" t="n"/>
      <c r="H594" s="28" t="n"/>
      <c r="I594" s="28" t="n"/>
      <c r="J594" s="28" t="n"/>
      <c r="K594" s="28" t="n"/>
      <c r="L594" s="28" t="n"/>
      <c r="M594" s="28" t="n"/>
      <c r="N594" s="28" t="n"/>
      <c r="O594" s="30" t="n"/>
      <c r="P594" s="55">
        <f>IF(OR($A594="",$B594=""),"",IFERROR($E594/$F594,0))</f>
        <v/>
      </c>
      <c r="Q594" s="56">
        <f>IF(OR($A594="",$B594=""),"",IFERROR($H594/$G594,0))</f>
        <v/>
      </c>
      <c r="R594" s="56">
        <f>IF(OR($A594="",$B594=""),"",IFERROR($J594/$I594,0))</f>
        <v/>
      </c>
      <c r="S594" s="55">
        <f>IF(OR($A594="",$B594=""),"",IFERROR(($K594+$L594)/$E594*1000,0))</f>
        <v/>
      </c>
      <c r="T594" s="55">
        <f>IF(OR($A594="",$B594=""),"",MAX(0,MIN(100,100-($S594*'Settings'!$B$13)-($M594*'Settings'!$B$14))))</f>
        <v/>
      </c>
      <c r="U594" s="55">
        <f>IF(OR($A594="",$B594=""),"",MAX(0,MIN(100,IFERROR($Q594/'Settings'!$B$10*100,0))))</f>
        <v/>
      </c>
      <c r="V594" s="55">
        <f>IF(OR($A594="",$B594=""),"",MAX(0,MIN(100,IFERROR($P594/'Settings'!$B$11*100,0))))</f>
        <v/>
      </c>
      <c r="W594" s="55">
        <f>IF(OR($A594="",$B594=""),"",MAX(0,MIN(100,IFERROR($R594/'Settings'!$B$12*100,0))))</f>
        <v/>
      </c>
      <c r="X594" s="55">
        <f>IF(OR($A594="",$B594=""),"",MAX(0,MIN(100,100-($N594*'Settings'!$B$15))))</f>
        <v/>
      </c>
      <c r="Y594" s="55">
        <f>IF(OR($A594="",$B594=""),"",($T594*'Settings'!$B$4)+($U594*'Settings'!$B$5)+($V594*'Settings'!$B$6)+($W594*'Settings'!$B$7)+($X594*'Settings'!$B$8))</f>
        <v/>
      </c>
      <c r="Z594" s="19">
        <f>IF($Y594="","",IF($Y594&gt;='Settings'!$B$17,"Excellent",IF($Y594&gt;='Settings'!$B$18,"Good",IF($Y594&gt;='Settings'!$B$19,"Needs Improvement","Poor"))))</f>
        <v/>
      </c>
      <c r="AA594" s="57">
        <f>IF($Z594="","",IF($Z594="Excellent",'Settings'!$B$21,IF($Z594="Good",'Settings'!$B$22,0)))</f>
        <v/>
      </c>
      <c r="AB594" s="34">
        <f>IF(COUNTA($A594:$B594,$D594:$O594,$AC594:$AD594)=0,"",IF(OR($A594="",$B594=""),"Missing period/driver",IF($C594="Driver ID not found","Invalid driver ID",IF(COUNTIFS($A$5:$A$1000,$A594,$B$5:$B$1000,$B594)&gt;1,"Duplicate driver/period",IF(OR($E594&lt;=0,$F594&lt;=0,$G594&lt;=0,$I594&lt;=0),"Check required activity",IF($H594&gt;$G594,"On-time stops exceed total",IF($J594&gt;$I594,"Completed inspections exceed required",IF(OR($H594&lt;0,$J594&lt;0,$K594&lt;0,$L594&lt;0,$M594&lt;0,$N594&lt;0),"Negative count",IF($AC594="","Select review status",IF(AND($AC594="Coaching Scheduled",$AD594=""),"Add follow-up date","OK"))))))))))</f>
        <v/>
      </c>
      <c r="AC594" s="30" t="n"/>
      <c r="AD594" s="58" t="n"/>
    </row>
    <row r="595">
      <c r="A595" s="53" t="n"/>
      <c r="B595" s="26" t="n"/>
      <c r="C595" s="27">
        <f>IF(OR($A595="",$B595=""),"",IFERROR(VLOOKUP($B595,'Settings'!$D$4:$E$103,2,FALSE),"Driver ID not found"))</f>
        <v/>
      </c>
      <c r="D595" s="26" t="n"/>
      <c r="E595" s="28" t="n"/>
      <c r="F595" s="54" t="n"/>
      <c r="G595" s="28" t="n"/>
      <c r="H595" s="28" t="n"/>
      <c r="I595" s="28" t="n"/>
      <c r="J595" s="28" t="n"/>
      <c r="K595" s="28" t="n"/>
      <c r="L595" s="28" t="n"/>
      <c r="M595" s="28" t="n"/>
      <c r="N595" s="28" t="n"/>
      <c r="O595" s="30" t="n"/>
      <c r="P595" s="55">
        <f>IF(OR($A595="",$B595=""),"",IFERROR($E595/$F595,0))</f>
        <v/>
      </c>
      <c r="Q595" s="56">
        <f>IF(OR($A595="",$B595=""),"",IFERROR($H595/$G595,0))</f>
        <v/>
      </c>
      <c r="R595" s="56">
        <f>IF(OR($A595="",$B595=""),"",IFERROR($J595/$I595,0))</f>
        <v/>
      </c>
      <c r="S595" s="55">
        <f>IF(OR($A595="",$B595=""),"",IFERROR(($K595+$L595)/$E595*1000,0))</f>
        <v/>
      </c>
      <c r="T595" s="55">
        <f>IF(OR($A595="",$B595=""),"",MAX(0,MIN(100,100-($S595*'Settings'!$B$13)-($M595*'Settings'!$B$14))))</f>
        <v/>
      </c>
      <c r="U595" s="55">
        <f>IF(OR($A595="",$B595=""),"",MAX(0,MIN(100,IFERROR($Q595/'Settings'!$B$10*100,0))))</f>
        <v/>
      </c>
      <c r="V595" s="55">
        <f>IF(OR($A595="",$B595=""),"",MAX(0,MIN(100,IFERROR($P595/'Settings'!$B$11*100,0))))</f>
        <v/>
      </c>
      <c r="W595" s="55">
        <f>IF(OR($A595="",$B595=""),"",MAX(0,MIN(100,IFERROR($R595/'Settings'!$B$12*100,0))))</f>
        <v/>
      </c>
      <c r="X595" s="55">
        <f>IF(OR($A595="",$B595=""),"",MAX(0,MIN(100,100-($N595*'Settings'!$B$15))))</f>
        <v/>
      </c>
      <c r="Y595" s="55">
        <f>IF(OR($A595="",$B595=""),"",($T595*'Settings'!$B$4)+($U595*'Settings'!$B$5)+($V595*'Settings'!$B$6)+($W595*'Settings'!$B$7)+($X595*'Settings'!$B$8))</f>
        <v/>
      </c>
      <c r="Z595" s="19">
        <f>IF($Y595="","",IF($Y595&gt;='Settings'!$B$17,"Excellent",IF($Y595&gt;='Settings'!$B$18,"Good",IF($Y595&gt;='Settings'!$B$19,"Needs Improvement","Poor"))))</f>
        <v/>
      </c>
      <c r="AA595" s="57">
        <f>IF($Z595="","",IF($Z595="Excellent",'Settings'!$B$21,IF($Z595="Good",'Settings'!$B$22,0)))</f>
        <v/>
      </c>
      <c r="AB595" s="34">
        <f>IF(COUNTA($A595:$B595,$D595:$O595,$AC595:$AD595)=0,"",IF(OR($A595="",$B595=""),"Missing period/driver",IF($C595="Driver ID not found","Invalid driver ID",IF(COUNTIFS($A$5:$A$1000,$A595,$B$5:$B$1000,$B595)&gt;1,"Duplicate driver/period",IF(OR($E595&lt;=0,$F595&lt;=0,$G595&lt;=0,$I595&lt;=0),"Check required activity",IF($H595&gt;$G595,"On-time stops exceed total",IF($J595&gt;$I595,"Completed inspections exceed required",IF(OR($H595&lt;0,$J595&lt;0,$K595&lt;0,$L595&lt;0,$M595&lt;0,$N595&lt;0),"Negative count",IF($AC595="","Select review status",IF(AND($AC595="Coaching Scheduled",$AD595=""),"Add follow-up date","OK"))))))))))</f>
        <v/>
      </c>
      <c r="AC595" s="30" t="n"/>
      <c r="AD595" s="58" t="n"/>
    </row>
    <row r="596">
      <c r="A596" s="53" t="n"/>
      <c r="B596" s="26" t="n"/>
      <c r="C596" s="27">
        <f>IF(OR($A596="",$B596=""),"",IFERROR(VLOOKUP($B596,'Settings'!$D$4:$E$103,2,FALSE),"Driver ID not found"))</f>
        <v/>
      </c>
      <c r="D596" s="26" t="n"/>
      <c r="E596" s="28" t="n"/>
      <c r="F596" s="54" t="n"/>
      <c r="G596" s="28" t="n"/>
      <c r="H596" s="28" t="n"/>
      <c r="I596" s="28" t="n"/>
      <c r="J596" s="28" t="n"/>
      <c r="K596" s="28" t="n"/>
      <c r="L596" s="28" t="n"/>
      <c r="M596" s="28" t="n"/>
      <c r="N596" s="28" t="n"/>
      <c r="O596" s="30" t="n"/>
      <c r="P596" s="55">
        <f>IF(OR($A596="",$B596=""),"",IFERROR($E596/$F596,0))</f>
        <v/>
      </c>
      <c r="Q596" s="56">
        <f>IF(OR($A596="",$B596=""),"",IFERROR($H596/$G596,0))</f>
        <v/>
      </c>
      <c r="R596" s="56">
        <f>IF(OR($A596="",$B596=""),"",IFERROR($J596/$I596,0))</f>
        <v/>
      </c>
      <c r="S596" s="55">
        <f>IF(OR($A596="",$B596=""),"",IFERROR(($K596+$L596)/$E596*1000,0))</f>
        <v/>
      </c>
      <c r="T596" s="55">
        <f>IF(OR($A596="",$B596=""),"",MAX(0,MIN(100,100-($S596*'Settings'!$B$13)-($M596*'Settings'!$B$14))))</f>
        <v/>
      </c>
      <c r="U596" s="55">
        <f>IF(OR($A596="",$B596=""),"",MAX(0,MIN(100,IFERROR($Q596/'Settings'!$B$10*100,0))))</f>
        <v/>
      </c>
      <c r="V596" s="55">
        <f>IF(OR($A596="",$B596=""),"",MAX(0,MIN(100,IFERROR($P596/'Settings'!$B$11*100,0))))</f>
        <v/>
      </c>
      <c r="W596" s="55">
        <f>IF(OR($A596="",$B596=""),"",MAX(0,MIN(100,IFERROR($R596/'Settings'!$B$12*100,0))))</f>
        <v/>
      </c>
      <c r="X596" s="55">
        <f>IF(OR($A596="",$B596=""),"",MAX(0,MIN(100,100-($N596*'Settings'!$B$15))))</f>
        <v/>
      </c>
      <c r="Y596" s="55">
        <f>IF(OR($A596="",$B596=""),"",($T596*'Settings'!$B$4)+($U596*'Settings'!$B$5)+($V596*'Settings'!$B$6)+($W596*'Settings'!$B$7)+($X596*'Settings'!$B$8))</f>
        <v/>
      </c>
      <c r="Z596" s="19">
        <f>IF($Y596="","",IF($Y596&gt;='Settings'!$B$17,"Excellent",IF($Y596&gt;='Settings'!$B$18,"Good",IF($Y596&gt;='Settings'!$B$19,"Needs Improvement","Poor"))))</f>
        <v/>
      </c>
      <c r="AA596" s="57">
        <f>IF($Z596="","",IF($Z596="Excellent",'Settings'!$B$21,IF($Z596="Good",'Settings'!$B$22,0)))</f>
        <v/>
      </c>
      <c r="AB596" s="34">
        <f>IF(COUNTA($A596:$B596,$D596:$O596,$AC596:$AD596)=0,"",IF(OR($A596="",$B596=""),"Missing period/driver",IF($C596="Driver ID not found","Invalid driver ID",IF(COUNTIFS($A$5:$A$1000,$A596,$B$5:$B$1000,$B596)&gt;1,"Duplicate driver/period",IF(OR($E596&lt;=0,$F596&lt;=0,$G596&lt;=0,$I596&lt;=0),"Check required activity",IF($H596&gt;$G596,"On-time stops exceed total",IF($J596&gt;$I596,"Completed inspections exceed required",IF(OR($H596&lt;0,$J596&lt;0,$K596&lt;0,$L596&lt;0,$M596&lt;0,$N596&lt;0),"Negative count",IF($AC596="","Select review status",IF(AND($AC596="Coaching Scheduled",$AD596=""),"Add follow-up date","OK"))))))))))</f>
        <v/>
      </c>
      <c r="AC596" s="30" t="n"/>
      <c r="AD596" s="58" t="n"/>
    </row>
    <row r="597">
      <c r="A597" s="53" t="n"/>
      <c r="B597" s="26" t="n"/>
      <c r="C597" s="27">
        <f>IF(OR($A597="",$B597=""),"",IFERROR(VLOOKUP($B597,'Settings'!$D$4:$E$103,2,FALSE),"Driver ID not found"))</f>
        <v/>
      </c>
      <c r="D597" s="26" t="n"/>
      <c r="E597" s="28" t="n"/>
      <c r="F597" s="54" t="n"/>
      <c r="G597" s="28" t="n"/>
      <c r="H597" s="28" t="n"/>
      <c r="I597" s="28" t="n"/>
      <c r="J597" s="28" t="n"/>
      <c r="K597" s="28" t="n"/>
      <c r="L597" s="28" t="n"/>
      <c r="M597" s="28" t="n"/>
      <c r="N597" s="28" t="n"/>
      <c r="O597" s="30" t="n"/>
      <c r="P597" s="55">
        <f>IF(OR($A597="",$B597=""),"",IFERROR($E597/$F597,0))</f>
        <v/>
      </c>
      <c r="Q597" s="56">
        <f>IF(OR($A597="",$B597=""),"",IFERROR($H597/$G597,0))</f>
        <v/>
      </c>
      <c r="R597" s="56">
        <f>IF(OR($A597="",$B597=""),"",IFERROR($J597/$I597,0))</f>
        <v/>
      </c>
      <c r="S597" s="55">
        <f>IF(OR($A597="",$B597=""),"",IFERROR(($K597+$L597)/$E597*1000,0))</f>
        <v/>
      </c>
      <c r="T597" s="55">
        <f>IF(OR($A597="",$B597=""),"",MAX(0,MIN(100,100-($S597*'Settings'!$B$13)-($M597*'Settings'!$B$14))))</f>
        <v/>
      </c>
      <c r="U597" s="55">
        <f>IF(OR($A597="",$B597=""),"",MAX(0,MIN(100,IFERROR($Q597/'Settings'!$B$10*100,0))))</f>
        <v/>
      </c>
      <c r="V597" s="55">
        <f>IF(OR($A597="",$B597=""),"",MAX(0,MIN(100,IFERROR($P597/'Settings'!$B$11*100,0))))</f>
        <v/>
      </c>
      <c r="W597" s="55">
        <f>IF(OR($A597="",$B597=""),"",MAX(0,MIN(100,IFERROR($R597/'Settings'!$B$12*100,0))))</f>
        <v/>
      </c>
      <c r="X597" s="55">
        <f>IF(OR($A597="",$B597=""),"",MAX(0,MIN(100,100-($N597*'Settings'!$B$15))))</f>
        <v/>
      </c>
      <c r="Y597" s="55">
        <f>IF(OR($A597="",$B597=""),"",($T597*'Settings'!$B$4)+($U597*'Settings'!$B$5)+($V597*'Settings'!$B$6)+($W597*'Settings'!$B$7)+($X597*'Settings'!$B$8))</f>
        <v/>
      </c>
      <c r="Z597" s="19">
        <f>IF($Y597="","",IF($Y597&gt;='Settings'!$B$17,"Excellent",IF($Y597&gt;='Settings'!$B$18,"Good",IF($Y597&gt;='Settings'!$B$19,"Needs Improvement","Poor"))))</f>
        <v/>
      </c>
      <c r="AA597" s="57">
        <f>IF($Z597="","",IF($Z597="Excellent",'Settings'!$B$21,IF($Z597="Good",'Settings'!$B$22,0)))</f>
        <v/>
      </c>
      <c r="AB597" s="34">
        <f>IF(COUNTA($A597:$B597,$D597:$O597,$AC597:$AD597)=0,"",IF(OR($A597="",$B597=""),"Missing period/driver",IF($C597="Driver ID not found","Invalid driver ID",IF(COUNTIFS($A$5:$A$1000,$A597,$B$5:$B$1000,$B597)&gt;1,"Duplicate driver/period",IF(OR($E597&lt;=0,$F597&lt;=0,$G597&lt;=0,$I597&lt;=0),"Check required activity",IF($H597&gt;$G597,"On-time stops exceed total",IF($J597&gt;$I597,"Completed inspections exceed required",IF(OR($H597&lt;0,$J597&lt;0,$K597&lt;0,$L597&lt;0,$M597&lt;0,$N597&lt;0),"Negative count",IF($AC597="","Select review status",IF(AND($AC597="Coaching Scheduled",$AD597=""),"Add follow-up date","OK"))))))))))</f>
        <v/>
      </c>
      <c r="AC597" s="30" t="n"/>
      <c r="AD597" s="58" t="n"/>
    </row>
    <row r="598">
      <c r="A598" s="53" t="n"/>
      <c r="B598" s="26" t="n"/>
      <c r="C598" s="27">
        <f>IF(OR($A598="",$B598=""),"",IFERROR(VLOOKUP($B598,'Settings'!$D$4:$E$103,2,FALSE),"Driver ID not found"))</f>
        <v/>
      </c>
      <c r="D598" s="26" t="n"/>
      <c r="E598" s="28" t="n"/>
      <c r="F598" s="54" t="n"/>
      <c r="G598" s="28" t="n"/>
      <c r="H598" s="28" t="n"/>
      <c r="I598" s="28" t="n"/>
      <c r="J598" s="28" t="n"/>
      <c r="K598" s="28" t="n"/>
      <c r="L598" s="28" t="n"/>
      <c r="M598" s="28" t="n"/>
      <c r="N598" s="28" t="n"/>
      <c r="O598" s="30" t="n"/>
      <c r="P598" s="55">
        <f>IF(OR($A598="",$B598=""),"",IFERROR($E598/$F598,0))</f>
        <v/>
      </c>
      <c r="Q598" s="56">
        <f>IF(OR($A598="",$B598=""),"",IFERROR($H598/$G598,0))</f>
        <v/>
      </c>
      <c r="R598" s="56">
        <f>IF(OR($A598="",$B598=""),"",IFERROR($J598/$I598,0))</f>
        <v/>
      </c>
      <c r="S598" s="55">
        <f>IF(OR($A598="",$B598=""),"",IFERROR(($K598+$L598)/$E598*1000,0))</f>
        <v/>
      </c>
      <c r="T598" s="55">
        <f>IF(OR($A598="",$B598=""),"",MAX(0,MIN(100,100-($S598*'Settings'!$B$13)-($M598*'Settings'!$B$14))))</f>
        <v/>
      </c>
      <c r="U598" s="55">
        <f>IF(OR($A598="",$B598=""),"",MAX(0,MIN(100,IFERROR($Q598/'Settings'!$B$10*100,0))))</f>
        <v/>
      </c>
      <c r="V598" s="55">
        <f>IF(OR($A598="",$B598=""),"",MAX(0,MIN(100,IFERROR($P598/'Settings'!$B$11*100,0))))</f>
        <v/>
      </c>
      <c r="W598" s="55">
        <f>IF(OR($A598="",$B598=""),"",MAX(0,MIN(100,IFERROR($R598/'Settings'!$B$12*100,0))))</f>
        <v/>
      </c>
      <c r="X598" s="55">
        <f>IF(OR($A598="",$B598=""),"",MAX(0,MIN(100,100-($N598*'Settings'!$B$15))))</f>
        <v/>
      </c>
      <c r="Y598" s="55">
        <f>IF(OR($A598="",$B598=""),"",($T598*'Settings'!$B$4)+($U598*'Settings'!$B$5)+($V598*'Settings'!$B$6)+($W598*'Settings'!$B$7)+($X598*'Settings'!$B$8))</f>
        <v/>
      </c>
      <c r="Z598" s="19">
        <f>IF($Y598="","",IF($Y598&gt;='Settings'!$B$17,"Excellent",IF($Y598&gt;='Settings'!$B$18,"Good",IF($Y598&gt;='Settings'!$B$19,"Needs Improvement","Poor"))))</f>
        <v/>
      </c>
      <c r="AA598" s="57">
        <f>IF($Z598="","",IF($Z598="Excellent",'Settings'!$B$21,IF($Z598="Good",'Settings'!$B$22,0)))</f>
        <v/>
      </c>
      <c r="AB598" s="34">
        <f>IF(COUNTA($A598:$B598,$D598:$O598,$AC598:$AD598)=0,"",IF(OR($A598="",$B598=""),"Missing period/driver",IF($C598="Driver ID not found","Invalid driver ID",IF(COUNTIFS($A$5:$A$1000,$A598,$B$5:$B$1000,$B598)&gt;1,"Duplicate driver/period",IF(OR($E598&lt;=0,$F598&lt;=0,$G598&lt;=0,$I598&lt;=0),"Check required activity",IF($H598&gt;$G598,"On-time stops exceed total",IF($J598&gt;$I598,"Completed inspections exceed required",IF(OR($H598&lt;0,$J598&lt;0,$K598&lt;0,$L598&lt;0,$M598&lt;0,$N598&lt;0),"Negative count",IF($AC598="","Select review status",IF(AND($AC598="Coaching Scheduled",$AD598=""),"Add follow-up date","OK"))))))))))</f>
        <v/>
      </c>
      <c r="AC598" s="30" t="n"/>
      <c r="AD598" s="58" t="n"/>
    </row>
    <row r="599">
      <c r="A599" s="53" t="n"/>
      <c r="B599" s="26" t="n"/>
      <c r="C599" s="27">
        <f>IF(OR($A599="",$B599=""),"",IFERROR(VLOOKUP($B599,'Settings'!$D$4:$E$103,2,FALSE),"Driver ID not found"))</f>
        <v/>
      </c>
      <c r="D599" s="26" t="n"/>
      <c r="E599" s="28" t="n"/>
      <c r="F599" s="54" t="n"/>
      <c r="G599" s="28" t="n"/>
      <c r="H599" s="28" t="n"/>
      <c r="I599" s="28" t="n"/>
      <c r="J599" s="28" t="n"/>
      <c r="K599" s="28" t="n"/>
      <c r="L599" s="28" t="n"/>
      <c r="M599" s="28" t="n"/>
      <c r="N599" s="28" t="n"/>
      <c r="O599" s="30" t="n"/>
      <c r="P599" s="55">
        <f>IF(OR($A599="",$B599=""),"",IFERROR($E599/$F599,0))</f>
        <v/>
      </c>
      <c r="Q599" s="56">
        <f>IF(OR($A599="",$B599=""),"",IFERROR($H599/$G599,0))</f>
        <v/>
      </c>
      <c r="R599" s="56">
        <f>IF(OR($A599="",$B599=""),"",IFERROR($J599/$I599,0))</f>
        <v/>
      </c>
      <c r="S599" s="55">
        <f>IF(OR($A599="",$B599=""),"",IFERROR(($K599+$L599)/$E599*1000,0))</f>
        <v/>
      </c>
      <c r="T599" s="55">
        <f>IF(OR($A599="",$B599=""),"",MAX(0,MIN(100,100-($S599*'Settings'!$B$13)-($M599*'Settings'!$B$14))))</f>
        <v/>
      </c>
      <c r="U599" s="55">
        <f>IF(OR($A599="",$B599=""),"",MAX(0,MIN(100,IFERROR($Q599/'Settings'!$B$10*100,0))))</f>
        <v/>
      </c>
      <c r="V599" s="55">
        <f>IF(OR($A599="",$B599=""),"",MAX(0,MIN(100,IFERROR($P599/'Settings'!$B$11*100,0))))</f>
        <v/>
      </c>
      <c r="W599" s="55">
        <f>IF(OR($A599="",$B599=""),"",MAX(0,MIN(100,IFERROR($R599/'Settings'!$B$12*100,0))))</f>
        <v/>
      </c>
      <c r="X599" s="55">
        <f>IF(OR($A599="",$B599=""),"",MAX(0,MIN(100,100-($N599*'Settings'!$B$15))))</f>
        <v/>
      </c>
      <c r="Y599" s="55">
        <f>IF(OR($A599="",$B599=""),"",($T599*'Settings'!$B$4)+($U599*'Settings'!$B$5)+($V599*'Settings'!$B$6)+($W599*'Settings'!$B$7)+($X599*'Settings'!$B$8))</f>
        <v/>
      </c>
      <c r="Z599" s="19">
        <f>IF($Y599="","",IF($Y599&gt;='Settings'!$B$17,"Excellent",IF($Y599&gt;='Settings'!$B$18,"Good",IF($Y599&gt;='Settings'!$B$19,"Needs Improvement","Poor"))))</f>
        <v/>
      </c>
      <c r="AA599" s="57">
        <f>IF($Z599="","",IF($Z599="Excellent",'Settings'!$B$21,IF($Z599="Good",'Settings'!$B$22,0)))</f>
        <v/>
      </c>
      <c r="AB599" s="34">
        <f>IF(COUNTA($A599:$B599,$D599:$O599,$AC599:$AD599)=0,"",IF(OR($A599="",$B599=""),"Missing period/driver",IF($C599="Driver ID not found","Invalid driver ID",IF(COUNTIFS($A$5:$A$1000,$A599,$B$5:$B$1000,$B599)&gt;1,"Duplicate driver/period",IF(OR($E599&lt;=0,$F599&lt;=0,$G599&lt;=0,$I599&lt;=0),"Check required activity",IF($H599&gt;$G599,"On-time stops exceed total",IF($J599&gt;$I599,"Completed inspections exceed required",IF(OR($H599&lt;0,$J599&lt;0,$K599&lt;0,$L599&lt;0,$M599&lt;0,$N599&lt;0),"Negative count",IF($AC599="","Select review status",IF(AND($AC599="Coaching Scheduled",$AD599=""),"Add follow-up date","OK"))))))))))</f>
        <v/>
      </c>
      <c r="AC599" s="30" t="n"/>
      <c r="AD599" s="58" t="n"/>
    </row>
    <row r="600">
      <c r="A600" s="53" t="n"/>
      <c r="B600" s="26" t="n"/>
      <c r="C600" s="27">
        <f>IF(OR($A600="",$B600=""),"",IFERROR(VLOOKUP($B600,'Settings'!$D$4:$E$103,2,FALSE),"Driver ID not found"))</f>
        <v/>
      </c>
      <c r="D600" s="26" t="n"/>
      <c r="E600" s="28" t="n"/>
      <c r="F600" s="54" t="n"/>
      <c r="G600" s="28" t="n"/>
      <c r="H600" s="28" t="n"/>
      <c r="I600" s="28" t="n"/>
      <c r="J600" s="28" t="n"/>
      <c r="K600" s="28" t="n"/>
      <c r="L600" s="28" t="n"/>
      <c r="M600" s="28" t="n"/>
      <c r="N600" s="28" t="n"/>
      <c r="O600" s="30" t="n"/>
      <c r="P600" s="55">
        <f>IF(OR($A600="",$B600=""),"",IFERROR($E600/$F600,0))</f>
        <v/>
      </c>
      <c r="Q600" s="56">
        <f>IF(OR($A600="",$B600=""),"",IFERROR($H600/$G600,0))</f>
        <v/>
      </c>
      <c r="R600" s="56">
        <f>IF(OR($A600="",$B600=""),"",IFERROR($J600/$I600,0))</f>
        <v/>
      </c>
      <c r="S600" s="55">
        <f>IF(OR($A600="",$B600=""),"",IFERROR(($K600+$L600)/$E600*1000,0))</f>
        <v/>
      </c>
      <c r="T600" s="55">
        <f>IF(OR($A600="",$B600=""),"",MAX(0,MIN(100,100-($S600*'Settings'!$B$13)-($M600*'Settings'!$B$14))))</f>
        <v/>
      </c>
      <c r="U600" s="55">
        <f>IF(OR($A600="",$B600=""),"",MAX(0,MIN(100,IFERROR($Q600/'Settings'!$B$10*100,0))))</f>
        <v/>
      </c>
      <c r="V600" s="55">
        <f>IF(OR($A600="",$B600=""),"",MAX(0,MIN(100,IFERROR($P600/'Settings'!$B$11*100,0))))</f>
        <v/>
      </c>
      <c r="W600" s="55">
        <f>IF(OR($A600="",$B600=""),"",MAX(0,MIN(100,IFERROR($R600/'Settings'!$B$12*100,0))))</f>
        <v/>
      </c>
      <c r="X600" s="55">
        <f>IF(OR($A600="",$B600=""),"",MAX(0,MIN(100,100-($N600*'Settings'!$B$15))))</f>
        <v/>
      </c>
      <c r="Y600" s="55">
        <f>IF(OR($A600="",$B600=""),"",($T600*'Settings'!$B$4)+($U600*'Settings'!$B$5)+($V600*'Settings'!$B$6)+($W600*'Settings'!$B$7)+($X600*'Settings'!$B$8))</f>
        <v/>
      </c>
      <c r="Z600" s="19">
        <f>IF($Y600="","",IF($Y600&gt;='Settings'!$B$17,"Excellent",IF($Y600&gt;='Settings'!$B$18,"Good",IF($Y600&gt;='Settings'!$B$19,"Needs Improvement","Poor"))))</f>
        <v/>
      </c>
      <c r="AA600" s="57">
        <f>IF($Z600="","",IF($Z600="Excellent",'Settings'!$B$21,IF($Z600="Good",'Settings'!$B$22,0)))</f>
        <v/>
      </c>
      <c r="AB600" s="34">
        <f>IF(COUNTA($A600:$B600,$D600:$O600,$AC600:$AD600)=0,"",IF(OR($A600="",$B600=""),"Missing period/driver",IF($C600="Driver ID not found","Invalid driver ID",IF(COUNTIFS($A$5:$A$1000,$A600,$B$5:$B$1000,$B600)&gt;1,"Duplicate driver/period",IF(OR($E600&lt;=0,$F600&lt;=0,$G600&lt;=0,$I600&lt;=0),"Check required activity",IF($H600&gt;$G600,"On-time stops exceed total",IF($J600&gt;$I600,"Completed inspections exceed required",IF(OR($H600&lt;0,$J600&lt;0,$K600&lt;0,$L600&lt;0,$M600&lt;0,$N600&lt;0),"Negative count",IF($AC600="","Select review status",IF(AND($AC600="Coaching Scheduled",$AD600=""),"Add follow-up date","OK"))))))))))</f>
        <v/>
      </c>
      <c r="AC600" s="30" t="n"/>
      <c r="AD600" s="58" t="n"/>
    </row>
    <row r="601">
      <c r="A601" s="53" t="n"/>
      <c r="B601" s="26" t="n"/>
      <c r="C601" s="27">
        <f>IF(OR($A601="",$B601=""),"",IFERROR(VLOOKUP($B601,'Settings'!$D$4:$E$103,2,FALSE),"Driver ID not found"))</f>
        <v/>
      </c>
      <c r="D601" s="26" t="n"/>
      <c r="E601" s="28" t="n"/>
      <c r="F601" s="54" t="n"/>
      <c r="G601" s="28" t="n"/>
      <c r="H601" s="28" t="n"/>
      <c r="I601" s="28" t="n"/>
      <c r="J601" s="28" t="n"/>
      <c r="K601" s="28" t="n"/>
      <c r="L601" s="28" t="n"/>
      <c r="M601" s="28" t="n"/>
      <c r="N601" s="28" t="n"/>
      <c r="O601" s="30" t="n"/>
      <c r="P601" s="55">
        <f>IF(OR($A601="",$B601=""),"",IFERROR($E601/$F601,0))</f>
        <v/>
      </c>
      <c r="Q601" s="56">
        <f>IF(OR($A601="",$B601=""),"",IFERROR($H601/$G601,0))</f>
        <v/>
      </c>
      <c r="R601" s="56">
        <f>IF(OR($A601="",$B601=""),"",IFERROR($J601/$I601,0))</f>
        <v/>
      </c>
      <c r="S601" s="55">
        <f>IF(OR($A601="",$B601=""),"",IFERROR(($K601+$L601)/$E601*1000,0))</f>
        <v/>
      </c>
      <c r="T601" s="55">
        <f>IF(OR($A601="",$B601=""),"",MAX(0,MIN(100,100-($S601*'Settings'!$B$13)-($M601*'Settings'!$B$14))))</f>
        <v/>
      </c>
      <c r="U601" s="55">
        <f>IF(OR($A601="",$B601=""),"",MAX(0,MIN(100,IFERROR($Q601/'Settings'!$B$10*100,0))))</f>
        <v/>
      </c>
      <c r="V601" s="55">
        <f>IF(OR($A601="",$B601=""),"",MAX(0,MIN(100,IFERROR($P601/'Settings'!$B$11*100,0))))</f>
        <v/>
      </c>
      <c r="W601" s="55">
        <f>IF(OR($A601="",$B601=""),"",MAX(0,MIN(100,IFERROR($R601/'Settings'!$B$12*100,0))))</f>
        <v/>
      </c>
      <c r="X601" s="55">
        <f>IF(OR($A601="",$B601=""),"",MAX(0,MIN(100,100-($N601*'Settings'!$B$15))))</f>
        <v/>
      </c>
      <c r="Y601" s="55">
        <f>IF(OR($A601="",$B601=""),"",($T601*'Settings'!$B$4)+($U601*'Settings'!$B$5)+($V601*'Settings'!$B$6)+($W601*'Settings'!$B$7)+($X601*'Settings'!$B$8))</f>
        <v/>
      </c>
      <c r="Z601" s="19">
        <f>IF($Y601="","",IF($Y601&gt;='Settings'!$B$17,"Excellent",IF($Y601&gt;='Settings'!$B$18,"Good",IF($Y601&gt;='Settings'!$B$19,"Needs Improvement","Poor"))))</f>
        <v/>
      </c>
      <c r="AA601" s="57">
        <f>IF($Z601="","",IF($Z601="Excellent",'Settings'!$B$21,IF($Z601="Good",'Settings'!$B$22,0)))</f>
        <v/>
      </c>
      <c r="AB601" s="34">
        <f>IF(COUNTA($A601:$B601,$D601:$O601,$AC601:$AD601)=0,"",IF(OR($A601="",$B601=""),"Missing period/driver",IF($C601="Driver ID not found","Invalid driver ID",IF(COUNTIFS($A$5:$A$1000,$A601,$B$5:$B$1000,$B601)&gt;1,"Duplicate driver/period",IF(OR($E601&lt;=0,$F601&lt;=0,$G601&lt;=0,$I601&lt;=0),"Check required activity",IF($H601&gt;$G601,"On-time stops exceed total",IF($J601&gt;$I601,"Completed inspections exceed required",IF(OR($H601&lt;0,$J601&lt;0,$K601&lt;0,$L601&lt;0,$M601&lt;0,$N601&lt;0),"Negative count",IF($AC601="","Select review status",IF(AND($AC601="Coaching Scheduled",$AD601=""),"Add follow-up date","OK"))))))))))</f>
        <v/>
      </c>
      <c r="AC601" s="30" t="n"/>
      <c r="AD601" s="58" t="n"/>
    </row>
    <row r="602">
      <c r="A602" s="53" t="n"/>
      <c r="B602" s="26" t="n"/>
      <c r="C602" s="27">
        <f>IF(OR($A602="",$B602=""),"",IFERROR(VLOOKUP($B602,'Settings'!$D$4:$E$103,2,FALSE),"Driver ID not found"))</f>
        <v/>
      </c>
      <c r="D602" s="26" t="n"/>
      <c r="E602" s="28" t="n"/>
      <c r="F602" s="54" t="n"/>
      <c r="G602" s="28" t="n"/>
      <c r="H602" s="28" t="n"/>
      <c r="I602" s="28" t="n"/>
      <c r="J602" s="28" t="n"/>
      <c r="K602" s="28" t="n"/>
      <c r="L602" s="28" t="n"/>
      <c r="M602" s="28" t="n"/>
      <c r="N602" s="28" t="n"/>
      <c r="O602" s="30" t="n"/>
      <c r="P602" s="55">
        <f>IF(OR($A602="",$B602=""),"",IFERROR($E602/$F602,0))</f>
        <v/>
      </c>
      <c r="Q602" s="56">
        <f>IF(OR($A602="",$B602=""),"",IFERROR($H602/$G602,0))</f>
        <v/>
      </c>
      <c r="R602" s="56">
        <f>IF(OR($A602="",$B602=""),"",IFERROR($J602/$I602,0))</f>
        <v/>
      </c>
      <c r="S602" s="55">
        <f>IF(OR($A602="",$B602=""),"",IFERROR(($K602+$L602)/$E602*1000,0))</f>
        <v/>
      </c>
      <c r="T602" s="55">
        <f>IF(OR($A602="",$B602=""),"",MAX(0,MIN(100,100-($S602*'Settings'!$B$13)-($M602*'Settings'!$B$14))))</f>
        <v/>
      </c>
      <c r="U602" s="55">
        <f>IF(OR($A602="",$B602=""),"",MAX(0,MIN(100,IFERROR($Q602/'Settings'!$B$10*100,0))))</f>
        <v/>
      </c>
      <c r="V602" s="55">
        <f>IF(OR($A602="",$B602=""),"",MAX(0,MIN(100,IFERROR($P602/'Settings'!$B$11*100,0))))</f>
        <v/>
      </c>
      <c r="W602" s="55">
        <f>IF(OR($A602="",$B602=""),"",MAX(0,MIN(100,IFERROR($R602/'Settings'!$B$12*100,0))))</f>
        <v/>
      </c>
      <c r="X602" s="55">
        <f>IF(OR($A602="",$B602=""),"",MAX(0,MIN(100,100-($N602*'Settings'!$B$15))))</f>
        <v/>
      </c>
      <c r="Y602" s="55">
        <f>IF(OR($A602="",$B602=""),"",($T602*'Settings'!$B$4)+($U602*'Settings'!$B$5)+($V602*'Settings'!$B$6)+($W602*'Settings'!$B$7)+($X602*'Settings'!$B$8))</f>
        <v/>
      </c>
      <c r="Z602" s="19">
        <f>IF($Y602="","",IF($Y602&gt;='Settings'!$B$17,"Excellent",IF($Y602&gt;='Settings'!$B$18,"Good",IF($Y602&gt;='Settings'!$B$19,"Needs Improvement","Poor"))))</f>
        <v/>
      </c>
      <c r="AA602" s="57">
        <f>IF($Z602="","",IF($Z602="Excellent",'Settings'!$B$21,IF($Z602="Good",'Settings'!$B$22,0)))</f>
        <v/>
      </c>
      <c r="AB602" s="34">
        <f>IF(COUNTA($A602:$B602,$D602:$O602,$AC602:$AD602)=0,"",IF(OR($A602="",$B602=""),"Missing period/driver",IF($C602="Driver ID not found","Invalid driver ID",IF(COUNTIFS($A$5:$A$1000,$A602,$B$5:$B$1000,$B602)&gt;1,"Duplicate driver/period",IF(OR($E602&lt;=0,$F602&lt;=0,$G602&lt;=0,$I602&lt;=0),"Check required activity",IF($H602&gt;$G602,"On-time stops exceed total",IF($J602&gt;$I602,"Completed inspections exceed required",IF(OR($H602&lt;0,$J602&lt;0,$K602&lt;0,$L602&lt;0,$M602&lt;0,$N602&lt;0),"Negative count",IF($AC602="","Select review status",IF(AND($AC602="Coaching Scheduled",$AD602=""),"Add follow-up date","OK"))))))))))</f>
        <v/>
      </c>
      <c r="AC602" s="30" t="n"/>
      <c r="AD602" s="58" t="n"/>
    </row>
    <row r="603">
      <c r="A603" s="53" t="n"/>
      <c r="B603" s="26" t="n"/>
      <c r="C603" s="27">
        <f>IF(OR($A603="",$B603=""),"",IFERROR(VLOOKUP($B603,'Settings'!$D$4:$E$103,2,FALSE),"Driver ID not found"))</f>
        <v/>
      </c>
      <c r="D603" s="26" t="n"/>
      <c r="E603" s="28" t="n"/>
      <c r="F603" s="54" t="n"/>
      <c r="G603" s="28" t="n"/>
      <c r="H603" s="28" t="n"/>
      <c r="I603" s="28" t="n"/>
      <c r="J603" s="28" t="n"/>
      <c r="K603" s="28" t="n"/>
      <c r="L603" s="28" t="n"/>
      <c r="M603" s="28" t="n"/>
      <c r="N603" s="28" t="n"/>
      <c r="O603" s="30" t="n"/>
      <c r="P603" s="55">
        <f>IF(OR($A603="",$B603=""),"",IFERROR($E603/$F603,0))</f>
        <v/>
      </c>
      <c r="Q603" s="56">
        <f>IF(OR($A603="",$B603=""),"",IFERROR($H603/$G603,0))</f>
        <v/>
      </c>
      <c r="R603" s="56">
        <f>IF(OR($A603="",$B603=""),"",IFERROR($J603/$I603,0))</f>
        <v/>
      </c>
      <c r="S603" s="55">
        <f>IF(OR($A603="",$B603=""),"",IFERROR(($K603+$L603)/$E603*1000,0))</f>
        <v/>
      </c>
      <c r="T603" s="55">
        <f>IF(OR($A603="",$B603=""),"",MAX(0,MIN(100,100-($S603*'Settings'!$B$13)-($M603*'Settings'!$B$14))))</f>
        <v/>
      </c>
      <c r="U603" s="55">
        <f>IF(OR($A603="",$B603=""),"",MAX(0,MIN(100,IFERROR($Q603/'Settings'!$B$10*100,0))))</f>
        <v/>
      </c>
      <c r="V603" s="55">
        <f>IF(OR($A603="",$B603=""),"",MAX(0,MIN(100,IFERROR($P603/'Settings'!$B$11*100,0))))</f>
        <v/>
      </c>
      <c r="W603" s="55">
        <f>IF(OR($A603="",$B603=""),"",MAX(0,MIN(100,IFERROR($R603/'Settings'!$B$12*100,0))))</f>
        <v/>
      </c>
      <c r="X603" s="55">
        <f>IF(OR($A603="",$B603=""),"",MAX(0,MIN(100,100-($N603*'Settings'!$B$15))))</f>
        <v/>
      </c>
      <c r="Y603" s="55">
        <f>IF(OR($A603="",$B603=""),"",($T603*'Settings'!$B$4)+($U603*'Settings'!$B$5)+($V603*'Settings'!$B$6)+($W603*'Settings'!$B$7)+($X603*'Settings'!$B$8))</f>
        <v/>
      </c>
      <c r="Z603" s="19">
        <f>IF($Y603="","",IF($Y603&gt;='Settings'!$B$17,"Excellent",IF($Y603&gt;='Settings'!$B$18,"Good",IF($Y603&gt;='Settings'!$B$19,"Needs Improvement","Poor"))))</f>
        <v/>
      </c>
      <c r="AA603" s="57">
        <f>IF($Z603="","",IF($Z603="Excellent",'Settings'!$B$21,IF($Z603="Good",'Settings'!$B$22,0)))</f>
        <v/>
      </c>
      <c r="AB603" s="34">
        <f>IF(COUNTA($A603:$B603,$D603:$O603,$AC603:$AD603)=0,"",IF(OR($A603="",$B603=""),"Missing period/driver",IF($C603="Driver ID not found","Invalid driver ID",IF(COUNTIFS($A$5:$A$1000,$A603,$B$5:$B$1000,$B603)&gt;1,"Duplicate driver/period",IF(OR($E603&lt;=0,$F603&lt;=0,$G603&lt;=0,$I603&lt;=0),"Check required activity",IF($H603&gt;$G603,"On-time stops exceed total",IF($J603&gt;$I603,"Completed inspections exceed required",IF(OR($H603&lt;0,$J603&lt;0,$K603&lt;0,$L603&lt;0,$M603&lt;0,$N603&lt;0),"Negative count",IF($AC603="","Select review status",IF(AND($AC603="Coaching Scheduled",$AD603=""),"Add follow-up date","OK"))))))))))</f>
        <v/>
      </c>
      <c r="AC603" s="30" t="n"/>
      <c r="AD603" s="58" t="n"/>
    </row>
    <row r="604">
      <c r="A604" s="53" t="n"/>
      <c r="B604" s="26" t="n"/>
      <c r="C604" s="27">
        <f>IF(OR($A604="",$B604=""),"",IFERROR(VLOOKUP($B604,'Settings'!$D$4:$E$103,2,FALSE),"Driver ID not found"))</f>
        <v/>
      </c>
      <c r="D604" s="26" t="n"/>
      <c r="E604" s="28" t="n"/>
      <c r="F604" s="54" t="n"/>
      <c r="G604" s="28" t="n"/>
      <c r="H604" s="28" t="n"/>
      <c r="I604" s="28" t="n"/>
      <c r="J604" s="28" t="n"/>
      <c r="K604" s="28" t="n"/>
      <c r="L604" s="28" t="n"/>
      <c r="M604" s="28" t="n"/>
      <c r="N604" s="28" t="n"/>
      <c r="O604" s="30" t="n"/>
      <c r="P604" s="55">
        <f>IF(OR($A604="",$B604=""),"",IFERROR($E604/$F604,0))</f>
        <v/>
      </c>
      <c r="Q604" s="56">
        <f>IF(OR($A604="",$B604=""),"",IFERROR($H604/$G604,0))</f>
        <v/>
      </c>
      <c r="R604" s="56">
        <f>IF(OR($A604="",$B604=""),"",IFERROR($J604/$I604,0))</f>
        <v/>
      </c>
      <c r="S604" s="55">
        <f>IF(OR($A604="",$B604=""),"",IFERROR(($K604+$L604)/$E604*1000,0))</f>
        <v/>
      </c>
      <c r="T604" s="55">
        <f>IF(OR($A604="",$B604=""),"",MAX(0,MIN(100,100-($S604*'Settings'!$B$13)-($M604*'Settings'!$B$14))))</f>
        <v/>
      </c>
      <c r="U604" s="55">
        <f>IF(OR($A604="",$B604=""),"",MAX(0,MIN(100,IFERROR($Q604/'Settings'!$B$10*100,0))))</f>
        <v/>
      </c>
      <c r="V604" s="55">
        <f>IF(OR($A604="",$B604=""),"",MAX(0,MIN(100,IFERROR($P604/'Settings'!$B$11*100,0))))</f>
        <v/>
      </c>
      <c r="W604" s="55">
        <f>IF(OR($A604="",$B604=""),"",MAX(0,MIN(100,IFERROR($R604/'Settings'!$B$12*100,0))))</f>
        <v/>
      </c>
      <c r="X604" s="55">
        <f>IF(OR($A604="",$B604=""),"",MAX(0,MIN(100,100-($N604*'Settings'!$B$15))))</f>
        <v/>
      </c>
      <c r="Y604" s="55">
        <f>IF(OR($A604="",$B604=""),"",($T604*'Settings'!$B$4)+($U604*'Settings'!$B$5)+($V604*'Settings'!$B$6)+($W604*'Settings'!$B$7)+($X604*'Settings'!$B$8))</f>
        <v/>
      </c>
      <c r="Z604" s="19">
        <f>IF($Y604="","",IF($Y604&gt;='Settings'!$B$17,"Excellent",IF($Y604&gt;='Settings'!$B$18,"Good",IF($Y604&gt;='Settings'!$B$19,"Needs Improvement","Poor"))))</f>
        <v/>
      </c>
      <c r="AA604" s="57">
        <f>IF($Z604="","",IF($Z604="Excellent",'Settings'!$B$21,IF($Z604="Good",'Settings'!$B$22,0)))</f>
        <v/>
      </c>
      <c r="AB604" s="34">
        <f>IF(COUNTA($A604:$B604,$D604:$O604,$AC604:$AD604)=0,"",IF(OR($A604="",$B604=""),"Missing period/driver",IF($C604="Driver ID not found","Invalid driver ID",IF(COUNTIFS($A$5:$A$1000,$A604,$B$5:$B$1000,$B604)&gt;1,"Duplicate driver/period",IF(OR($E604&lt;=0,$F604&lt;=0,$G604&lt;=0,$I604&lt;=0),"Check required activity",IF($H604&gt;$G604,"On-time stops exceed total",IF($J604&gt;$I604,"Completed inspections exceed required",IF(OR($H604&lt;0,$J604&lt;0,$K604&lt;0,$L604&lt;0,$M604&lt;0,$N604&lt;0),"Negative count",IF($AC604="","Select review status",IF(AND($AC604="Coaching Scheduled",$AD604=""),"Add follow-up date","OK"))))))))))</f>
        <v/>
      </c>
      <c r="AC604" s="30" t="n"/>
      <c r="AD604" s="58" t="n"/>
    </row>
    <row r="605">
      <c r="A605" s="53" t="n"/>
      <c r="B605" s="26" t="n"/>
      <c r="C605" s="27">
        <f>IF(OR($A605="",$B605=""),"",IFERROR(VLOOKUP($B605,'Settings'!$D$4:$E$103,2,FALSE),"Driver ID not found"))</f>
        <v/>
      </c>
      <c r="D605" s="26" t="n"/>
      <c r="E605" s="28" t="n"/>
      <c r="F605" s="54" t="n"/>
      <c r="G605" s="28" t="n"/>
      <c r="H605" s="28" t="n"/>
      <c r="I605" s="28" t="n"/>
      <c r="J605" s="28" t="n"/>
      <c r="K605" s="28" t="n"/>
      <c r="L605" s="28" t="n"/>
      <c r="M605" s="28" t="n"/>
      <c r="N605" s="28" t="n"/>
      <c r="O605" s="30" t="n"/>
      <c r="P605" s="55">
        <f>IF(OR($A605="",$B605=""),"",IFERROR($E605/$F605,0))</f>
        <v/>
      </c>
      <c r="Q605" s="56">
        <f>IF(OR($A605="",$B605=""),"",IFERROR($H605/$G605,0))</f>
        <v/>
      </c>
      <c r="R605" s="56">
        <f>IF(OR($A605="",$B605=""),"",IFERROR($J605/$I605,0))</f>
        <v/>
      </c>
      <c r="S605" s="55">
        <f>IF(OR($A605="",$B605=""),"",IFERROR(($K605+$L605)/$E605*1000,0))</f>
        <v/>
      </c>
      <c r="T605" s="55">
        <f>IF(OR($A605="",$B605=""),"",MAX(0,MIN(100,100-($S605*'Settings'!$B$13)-($M605*'Settings'!$B$14))))</f>
        <v/>
      </c>
      <c r="U605" s="55">
        <f>IF(OR($A605="",$B605=""),"",MAX(0,MIN(100,IFERROR($Q605/'Settings'!$B$10*100,0))))</f>
        <v/>
      </c>
      <c r="V605" s="55">
        <f>IF(OR($A605="",$B605=""),"",MAX(0,MIN(100,IFERROR($P605/'Settings'!$B$11*100,0))))</f>
        <v/>
      </c>
      <c r="W605" s="55">
        <f>IF(OR($A605="",$B605=""),"",MAX(0,MIN(100,IFERROR($R605/'Settings'!$B$12*100,0))))</f>
        <v/>
      </c>
      <c r="X605" s="55">
        <f>IF(OR($A605="",$B605=""),"",MAX(0,MIN(100,100-($N605*'Settings'!$B$15))))</f>
        <v/>
      </c>
      <c r="Y605" s="55">
        <f>IF(OR($A605="",$B605=""),"",($T605*'Settings'!$B$4)+($U605*'Settings'!$B$5)+($V605*'Settings'!$B$6)+($W605*'Settings'!$B$7)+($X605*'Settings'!$B$8))</f>
        <v/>
      </c>
      <c r="Z605" s="19">
        <f>IF($Y605="","",IF($Y605&gt;='Settings'!$B$17,"Excellent",IF($Y605&gt;='Settings'!$B$18,"Good",IF($Y605&gt;='Settings'!$B$19,"Needs Improvement","Poor"))))</f>
        <v/>
      </c>
      <c r="AA605" s="57">
        <f>IF($Z605="","",IF($Z605="Excellent",'Settings'!$B$21,IF($Z605="Good",'Settings'!$B$22,0)))</f>
        <v/>
      </c>
      <c r="AB605" s="34">
        <f>IF(COUNTA($A605:$B605,$D605:$O605,$AC605:$AD605)=0,"",IF(OR($A605="",$B605=""),"Missing period/driver",IF($C605="Driver ID not found","Invalid driver ID",IF(COUNTIFS($A$5:$A$1000,$A605,$B$5:$B$1000,$B605)&gt;1,"Duplicate driver/period",IF(OR($E605&lt;=0,$F605&lt;=0,$G605&lt;=0,$I605&lt;=0),"Check required activity",IF($H605&gt;$G605,"On-time stops exceed total",IF($J605&gt;$I605,"Completed inspections exceed required",IF(OR($H605&lt;0,$J605&lt;0,$K605&lt;0,$L605&lt;0,$M605&lt;0,$N605&lt;0),"Negative count",IF($AC605="","Select review status",IF(AND($AC605="Coaching Scheduled",$AD605=""),"Add follow-up date","OK"))))))))))</f>
        <v/>
      </c>
      <c r="AC605" s="30" t="n"/>
      <c r="AD605" s="58" t="n"/>
    </row>
    <row r="606">
      <c r="A606" s="53" t="n"/>
      <c r="B606" s="26" t="n"/>
      <c r="C606" s="27">
        <f>IF(OR($A606="",$B606=""),"",IFERROR(VLOOKUP($B606,'Settings'!$D$4:$E$103,2,FALSE),"Driver ID not found"))</f>
        <v/>
      </c>
      <c r="D606" s="26" t="n"/>
      <c r="E606" s="28" t="n"/>
      <c r="F606" s="54" t="n"/>
      <c r="G606" s="28" t="n"/>
      <c r="H606" s="28" t="n"/>
      <c r="I606" s="28" t="n"/>
      <c r="J606" s="28" t="n"/>
      <c r="K606" s="28" t="n"/>
      <c r="L606" s="28" t="n"/>
      <c r="M606" s="28" t="n"/>
      <c r="N606" s="28" t="n"/>
      <c r="O606" s="30" t="n"/>
      <c r="P606" s="55">
        <f>IF(OR($A606="",$B606=""),"",IFERROR($E606/$F606,0))</f>
        <v/>
      </c>
      <c r="Q606" s="56">
        <f>IF(OR($A606="",$B606=""),"",IFERROR($H606/$G606,0))</f>
        <v/>
      </c>
      <c r="R606" s="56">
        <f>IF(OR($A606="",$B606=""),"",IFERROR($J606/$I606,0))</f>
        <v/>
      </c>
      <c r="S606" s="55">
        <f>IF(OR($A606="",$B606=""),"",IFERROR(($K606+$L606)/$E606*1000,0))</f>
        <v/>
      </c>
      <c r="T606" s="55">
        <f>IF(OR($A606="",$B606=""),"",MAX(0,MIN(100,100-($S606*'Settings'!$B$13)-($M606*'Settings'!$B$14))))</f>
        <v/>
      </c>
      <c r="U606" s="55">
        <f>IF(OR($A606="",$B606=""),"",MAX(0,MIN(100,IFERROR($Q606/'Settings'!$B$10*100,0))))</f>
        <v/>
      </c>
      <c r="V606" s="55">
        <f>IF(OR($A606="",$B606=""),"",MAX(0,MIN(100,IFERROR($P606/'Settings'!$B$11*100,0))))</f>
        <v/>
      </c>
      <c r="W606" s="55">
        <f>IF(OR($A606="",$B606=""),"",MAX(0,MIN(100,IFERROR($R606/'Settings'!$B$12*100,0))))</f>
        <v/>
      </c>
      <c r="X606" s="55">
        <f>IF(OR($A606="",$B606=""),"",MAX(0,MIN(100,100-($N606*'Settings'!$B$15))))</f>
        <v/>
      </c>
      <c r="Y606" s="55">
        <f>IF(OR($A606="",$B606=""),"",($T606*'Settings'!$B$4)+($U606*'Settings'!$B$5)+($V606*'Settings'!$B$6)+($W606*'Settings'!$B$7)+($X606*'Settings'!$B$8))</f>
        <v/>
      </c>
      <c r="Z606" s="19">
        <f>IF($Y606="","",IF($Y606&gt;='Settings'!$B$17,"Excellent",IF($Y606&gt;='Settings'!$B$18,"Good",IF($Y606&gt;='Settings'!$B$19,"Needs Improvement","Poor"))))</f>
        <v/>
      </c>
      <c r="AA606" s="57">
        <f>IF($Z606="","",IF($Z606="Excellent",'Settings'!$B$21,IF($Z606="Good",'Settings'!$B$22,0)))</f>
        <v/>
      </c>
      <c r="AB606" s="34">
        <f>IF(COUNTA($A606:$B606,$D606:$O606,$AC606:$AD606)=0,"",IF(OR($A606="",$B606=""),"Missing period/driver",IF($C606="Driver ID not found","Invalid driver ID",IF(COUNTIFS($A$5:$A$1000,$A606,$B$5:$B$1000,$B606)&gt;1,"Duplicate driver/period",IF(OR($E606&lt;=0,$F606&lt;=0,$G606&lt;=0,$I606&lt;=0),"Check required activity",IF($H606&gt;$G606,"On-time stops exceed total",IF($J606&gt;$I606,"Completed inspections exceed required",IF(OR($H606&lt;0,$J606&lt;0,$K606&lt;0,$L606&lt;0,$M606&lt;0,$N606&lt;0),"Negative count",IF($AC606="","Select review status",IF(AND($AC606="Coaching Scheduled",$AD606=""),"Add follow-up date","OK"))))))))))</f>
        <v/>
      </c>
      <c r="AC606" s="30" t="n"/>
      <c r="AD606" s="58" t="n"/>
    </row>
    <row r="607">
      <c r="A607" s="53" t="n"/>
      <c r="B607" s="26" t="n"/>
      <c r="C607" s="27">
        <f>IF(OR($A607="",$B607=""),"",IFERROR(VLOOKUP($B607,'Settings'!$D$4:$E$103,2,FALSE),"Driver ID not found"))</f>
        <v/>
      </c>
      <c r="D607" s="26" t="n"/>
      <c r="E607" s="28" t="n"/>
      <c r="F607" s="54" t="n"/>
      <c r="G607" s="28" t="n"/>
      <c r="H607" s="28" t="n"/>
      <c r="I607" s="28" t="n"/>
      <c r="J607" s="28" t="n"/>
      <c r="K607" s="28" t="n"/>
      <c r="L607" s="28" t="n"/>
      <c r="M607" s="28" t="n"/>
      <c r="N607" s="28" t="n"/>
      <c r="O607" s="30" t="n"/>
      <c r="P607" s="55">
        <f>IF(OR($A607="",$B607=""),"",IFERROR($E607/$F607,0))</f>
        <v/>
      </c>
      <c r="Q607" s="56">
        <f>IF(OR($A607="",$B607=""),"",IFERROR($H607/$G607,0))</f>
        <v/>
      </c>
      <c r="R607" s="56">
        <f>IF(OR($A607="",$B607=""),"",IFERROR($J607/$I607,0))</f>
        <v/>
      </c>
      <c r="S607" s="55">
        <f>IF(OR($A607="",$B607=""),"",IFERROR(($K607+$L607)/$E607*1000,0))</f>
        <v/>
      </c>
      <c r="T607" s="55">
        <f>IF(OR($A607="",$B607=""),"",MAX(0,MIN(100,100-($S607*'Settings'!$B$13)-($M607*'Settings'!$B$14))))</f>
        <v/>
      </c>
      <c r="U607" s="55">
        <f>IF(OR($A607="",$B607=""),"",MAX(0,MIN(100,IFERROR($Q607/'Settings'!$B$10*100,0))))</f>
        <v/>
      </c>
      <c r="V607" s="55">
        <f>IF(OR($A607="",$B607=""),"",MAX(0,MIN(100,IFERROR($P607/'Settings'!$B$11*100,0))))</f>
        <v/>
      </c>
      <c r="W607" s="55">
        <f>IF(OR($A607="",$B607=""),"",MAX(0,MIN(100,IFERROR($R607/'Settings'!$B$12*100,0))))</f>
        <v/>
      </c>
      <c r="X607" s="55">
        <f>IF(OR($A607="",$B607=""),"",MAX(0,MIN(100,100-($N607*'Settings'!$B$15))))</f>
        <v/>
      </c>
      <c r="Y607" s="55">
        <f>IF(OR($A607="",$B607=""),"",($T607*'Settings'!$B$4)+($U607*'Settings'!$B$5)+($V607*'Settings'!$B$6)+($W607*'Settings'!$B$7)+($X607*'Settings'!$B$8))</f>
        <v/>
      </c>
      <c r="Z607" s="19">
        <f>IF($Y607="","",IF($Y607&gt;='Settings'!$B$17,"Excellent",IF($Y607&gt;='Settings'!$B$18,"Good",IF($Y607&gt;='Settings'!$B$19,"Needs Improvement","Poor"))))</f>
        <v/>
      </c>
      <c r="AA607" s="57">
        <f>IF($Z607="","",IF($Z607="Excellent",'Settings'!$B$21,IF($Z607="Good",'Settings'!$B$22,0)))</f>
        <v/>
      </c>
      <c r="AB607" s="34">
        <f>IF(COUNTA($A607:$B607,$D607:$O607,$AC607:$AD607)=0,"",IF(OR($A607="",$B607=""),"Missing period/driver",IF($C607="Driver ID not found","Invalid driver ID",IF(COUNTIFS($A$5:$A$1000,$A607,$B$5:$B$1000,$B607)&gt;1,"Duplicate driver/period",IF(OR($E607&lt;=0,$F607&lt;=0,$G607&lt;=0,$I607&lt;=0),"Check required activity",IF($H607&gt;$G607,"On-time stops exceed total",IF($J607&gt;$I607,"Completed inspections exceed required",IF(OR($H607&lt;0,$J607&lt;0,$K607&lt;0,$L607&lt;0,$M607&lt;0,$N607&lt;0),"Negative count",IF($AC607="","Select review status",IF(AND($AC607="Coaching Scheduled",$AD607=""),"Add follow-up date","OK"))))))))))</f>
        <v/>
      </c>
      <c r="AC607" s="30" t="n"/>
      <c r="AD607" s="58" t="n"/>
    </row>
    <row r="608">
      <c r="A608" s="53" t="n"/>
      <c r="B608" s="26" t="n"/>
      <c r="C608" s="27">
        <f>IF(OR($A608="",$B608=""),"",IFERROR(VLOOKUP($B608,'Settings'!$D$4:$E$103,2,FALSE),"Driver ID not found"))</f>
        <v/>
      </c>
      <c r="D608" s="26" t="n"/>
      <c r="E608" s="28" t="n"/>
      <c r="F608" s="54" t="n"/>
      <c r="G608" s="28" t="n"/>
      <c r="H608" s="28" t="n"/>
      <c r="I608" s="28" t="n"/>
      <c r="J608" s="28" t="n"/>
      <c r="K608" s="28" t="n"/>
      <c r="L608" s="28" t="n"/>
      <c r="M608" s="28" t="n"/>
      <c r="N608" s="28" t="n"/>
      <c r="O608" s="30" t="n"/>
      <c r="P608" s="55">
        <f>IF(OR($A608="",$B608=""),"",IFERROR($E608/$F608,0))</f>
        <v/>
      </c>
      <c r="Q608" s="56">
        <f>IF(OR($A608="",$B608=""),"",IFERROR($H608/$G608,0))</f>
        <v/>
      </c>
      <c r="R608" s="56">
        <f>IF(OR($A608="",$B608=""),"",IFERROR($J608/$I608,0))</f>
        <v/>
      </c>
      <c r="S608" s="55">
        <f>IF(OR($A608="",$B608=""),"",IFERROR(($K608+$L608)/$E608*1000,0))</f>
        <v/>
      </c>
      <c r="T608" s="55">
        <f>IF(OR($A608="",$B608=""),"",MAX(0,MIN(100,100-($S608*'Settings'!$B$13)-($M608*'Settings'!$B$14))))</f>
        <v/>
      </c>
      <c r="U608" s="55">
        <f>IF(OR($A608="",$B608=""),"",MAX(0,MIN(100,IFERROR($Q608/'Settings'!$B$10*100,0))))</f>
        <v/>
      </c>
      <c r="V608" s="55">
        <f>IF(OR($A608="",$B608=""),"",MAX(0,MIN(100,IFERROR($P608/'Settings'!$B$11*100,0))))</f>
        <v/>
      </c>
      <c r="W608" s="55">
        <f>IF(OR($A608="",$B608=""),"",MAX(0,MIN(100,IFERROR($R608/'Settings'!$B$12*100,0))))</f>
        <v/>
      </c>
      <c r="X608" s="55">
        <f>IF(OR($A608="",$B608=""),"",MAX(0,MIN(100,100-($N608*'Settings'!$B$15))))</f>
        <v/>
      </c>
      <c r="Y608" s="55">
        <f>IF(OR($A608="",$B608=""),"",($T608*'Settings'!$B$4)+($U608*'Settings'!$B$5)+($V608*'Settings'!$B$6)+($W608*'Settings'!$B$7)+($X608*'Settings'!$B$8))</f>
        <v/>
      </c>
      <c r="Z608" s="19">
        <f>IF($Y608="","",IF($Y608&gt;='Settings'!$B$17,"Excellent",IF($Y608&gt;='Settings'!$B$18,"Good",IF($Y608&gt;='Settings'!$B$19,"Needs Improvement","Poor"))))</f>
        <v/>
      </c>
      <c r="AA608" s="57">
        <f>IF($Z608="","",IF($Z608="Excellent",'Settings'!$B$21,IF($Z608="Good",'Settings'!$B$22,0)))</f>
        <v/>
      </c>
      <c r="AB608" s="34">
        <f>IF(COUNTA($A608:$B608,$D608:$O608,$AC608:$AD608)=0,"",IF(OR($A608="",$B608=""),"Missing period/driver",IF($C608="Driver ID not found","Invalid driver ID",IF(COUNTIFS($A$5:$A$1000,$A608,$B$5:$B$1000,$B608)&gt;1,"Duplicate driver/period",IF(OR($E608&lt;=0,$F608&lt;=0,$G608&lt;=0,$I608&lt;=0),"Check required activity",IF($H608&gt;$G608,"On-time stops exceed total",IF($J608&gt;$I608,"Completed inspections exceed required",IF(OR($H608&lt;0,$J608&lt;0,$K608&lt;0,$L608&lt;0,$M608&lt;0,$N608&lt;0),"Negative count",IF($AC608="","Select review status",IF(AND($AC608="Coaching Scheduled",$AD608=""),"Add follow-up date","OK"))))))))))</f>
        <v/>
      </c>
      <c r="AC608" s="30" t="n"/>
      <c r="AD608" s="58" t="n"/>
    </row>
    <row r="609">
      <c r="A609" s="53" t="n"/>
      <c r="B609" s="26" t="n"/>
      <c r="C609" s="27">
        <f>IF(OR($A609="",$B609=""),"",IFERROR(VLOOKUP($B609,'Settings'!$D$4:$E$103,2,FALSE),"Driver ID not found"))</f>
        <v/>
      </c>
      <c r="D609" s="26" t="n"/>
      <c r="E609" s="28" t="n"/>
      <c r="F609" s="54" t="n"/>
      <c r="G609" s="28" t="n"/>
      <c r="H609" s="28" t="n"/>
      <c r="I609" s="28" t="n"/>
      <c r="J609" s="28" t="n"/>
      <c r="K609" s="28" t="n"/>
      <c r="L609" s="28" t="n"/>
      <c r="M609" s="28" t="n"/>
      <c r="N609" s="28" t="n"/>
      <c r="O609" s="30" t="n"/>
      <c r="P609" s="55">
        <f>IF(OR($A609="",$B609=""),"",IFERROR($E609/$F609,0))</f>
        <v/>
      </c>
      <c r="Q609" s="56">
        <f>IF(OR($A609="",$B609=""),"",IFERROR($H609/$G609,0))</f>
        <v/>
      </c>
      <c r="R609" s="56">
        <f>IF(OR($A609="",$B609=""),"",IFERROR($J609/$I609,0))</f>
        <v/>
      </c>
      <c r="S609" s="55">
        <f>IF(OR($A609="",$B609=""),"",IFERROR(($K609+$L609)/$E609*1000,0))</f>
        <v/>
      </c>
      <c r="T609" s="55">
        <f>IF(OR($A609="",$B609=""),"",MAX(0,MIN(100,100-($S609*'Settings'!$B$13)-($M609*'Settings'!$B$14))))</f>
        <v/>
      </c>
      <c r="U609" s="55">
        <f>IF(OR($A609="",$B609=""),"",MAX(0,MIN(100,IFERROR($Q609/'Settings'!$B$10*100,0))))</f>
        <v/>
      </c>
      <c r="V609" s="55">
        <f>IF(OR($A609="",$B609=""),"",MAX(0,MIN(100,IFERROR($P609/'Settings'!$B$11*100,0))))</f>
        <v/>
      </c>
      <c r="W609" s="55">
        <f>IF(OR($A609="",$B609=""),"",MAX(0,MIN(100,IFERROR($R609/'Settings'!$B$12*100,0))))</f>
        <v/>
      </c>
      <c r="X609" s="55">
        <f>IF(OR($A609="",$B609=""),"",MAX(0,MIN(100,100-($N609*'Settings'!$B$15))))</f>
        <v/>
      </c>
      <c r="Y609" s="55">
        <f>IF(OR($A609="",$B609=""),"",($T609*'Settings'!$B$4)+($U609*'Settings'!$B$5)+($V609*'Settings'!$B$6)+($W609*'Settings'!$B$7)+($X609*'Settings'!$B$8))</f>
        <v/>
      </c>
      <c r="Z609" s="19">
        <f>IF($Y609="","",IF($Y609&gt;='Settings'!$B$17,"Excellent",IF($Y609&gt;='Settings'!$B$18,"Good",IF($Y609&gt;='Settings'!$B$19,"Needs Improvement","Poor"))))</f>
        <v/>
      </c>
      <c r="AA609" s="57">
        <f>IF($Z609="","",IF($Z609="Excellent",'Settings'!$B$21,IF($Z609="Good",'Settings'!$B$22,0)))</f>
        <v/>
      </c>
      <c r="AB609" s="34">
        <f>IF(COUNTA($A609:$B609,$D609:$O609,$AC609:$AD609)=0,"",IF(OR($A609="",$B609=""),"Missing period/driver",IF($C609="Driver ID not found","Invalid driver ID",IF(COUNTIFS($A$5:$A$1000,$A609,$B$5:$B$1000,$B609)&gt;1,"Duplicate driver/period",IF(OR($E609&lt;=0,$F609&lt;=0,$G609&lt;=0,$I609&lt;=0),"Check required activity",IF($H609&gt;$G609,"On-time stops exceed total",IF($J609&gt;$I609,"Completed inspections exceed required",IF(OR($H609&lt;0,$J609&lt;0,$K609&lt;0,$L609&lt;0,$M609&lt;0,$N609&lt;0),"Negative count",IF($AC609="","Select review status",IF(AND($AC609="Coaching Scheduled",$AD609=""),"Add follow-up date","OK"))))))))))</f>
        <v/>
      </c>
      <c r="AC609" s="30" t="n"/>
      <c r="AD609" s="58" t="n"/>
    </row>
    <row r="610">
      <c r="A610" s="53" t="n"/>
      <c r="B610" s="26" t="n"/>
      <c r="C610" s="27">
        <f>IF(OR($A610="",$B610=""),"",IFERROR(VLOOKUP($B610,'Settings'!$D$4:$E$103,2,FALSE),"Driver ID not found"))</f>
        <v/>
      </c>
      <c r="D610" s="26" t="n"/>
      <c r="E610" s="28" t="n"/>
      <c r="F610" s="54" t="n"/>
      <c r="G610" s="28" t="n"/>
      <c r="H610" s="28" t="n"/>
      <c r="I610" s="28" t="n"/>
      <c r="J610" s="28" t="n"/>
      <c r="K610" s="28" t="n"/>
      <c r="L610" s="28" t="n"/>
      <c r="M610" s="28" t="n"/>
      <c r="N610" s="28" t="n"/>
      <c r="O610" s="30" t="n"/>
      <c r="P610" s="55">
        <f>IF(OR($A610="",$B610=""),"",IFERROR($E610/$F610,0))</f>
        <v/>
      </c>
      <c r="Q610" s="56">
        <f>IF(OR($A610="",$B610=""),"",IFERROR($H610/$G610,0))</f>
        <v/>
      </c>
      <c r="R610" s="56">
        <f>IF(OR($A610="",$B610=""),"",IFERROR($J610/$I610,0))</f>
        <v/>
      </c>
      <c r="S610" s="55">
        <f>IF(OR($A610="",$B610=""),"",IFERROR(($K610+$L610)/$E610*1000,0))</f>
        <v/>
      </c>
      <c r="T610" s="55">
        <f>IF(OR($A610="",$B610=""),"",MAX(0,MIN(100,100-($S610*'Settings'!$B$13)-($M610*'Settings'!$B$14))))</f>
        <v/>
      </c>
      <c r="U610" s="55">
        <f>IF(OR($A610="",$B610=""),"",MAX(0,MIN(100,IFERROR($Q610/'Settings'!$B$10*100,0))))</f>
        <v/>
      </c>
      <c r="V610" s="55">
        <f>IF(OR($A610="",$B610=""),"",MAX(0,MIN(100,IFERROR($P610/'Settings'!$B$11*100,0))))</f>
        <v/>
      </c>
      <c r="W610" s="55">
        <f>IF(OR($A610="",$B610=""),"",MAX(0,MIN(100,IFERROR($R610/'Settings'!$B$12*100,0))))</f>
        <v/>
      </c>
      <c r="X610" s="55">
        <f>IF(OR($A610="",$B610=""),"",MAX(0,MIN(100,100-($N610*'Settings'!$B$15))))</f>
        <v/>
      </c>
      <c r="Y610" s="55">
        <f>IF(OR($A610="",$B610=""),"",($T610*'Settings'!$B$4)+($U610*'Settings'!$B$5)+($V610*'Settings'!$B$6)+($W610*'Settings'!$B$7)+($X610*'Settings'!$B$8))</f>
        <v/>
      </c>
      <c r="Z610" s="19">
        <f>IF($Y610="","",IF($Y610&gt;='Settings'!$B$17,"Excellent",IF($Y610&gt;='Settings'!$B$18,"Good",IF($Y610&gt;='Settings'!$B$19,"Needs Improvement","Poor"))))</f>
        <v/>
      </c>
      <c r="AA610" s="57">
        <f>IF($Z610="","",IF($Z610="Excellent",'Settings'!$B$21,IF($Z610="Good",'Settings'!$B$22,0)))</f>
        <v/>
      </c>
      <c r="AB610" s="34">
        <f>IF(COUNTA($A610:$B610,$D610:$O610,$AC610:$AD610)=0,"",IF(OR($A610="",$B610=""),"Missing period/driver",IF($C610="Driver ID not found","Invalid driver ID",IF(COUNTIFS($A$5:$A$1000,$A610,$B$5:$B$1000,$B610)&gt;1,"Duplicate driver/period",IF(OR($E610&lt;=0,$F610&lt;=0,$G610&lt;=0,$I610&lt;=0),"Check required activity",IF($H610&gt;$G610,"On-time stops exceed total",IF($J610&gt;$I610,"Completed inspections exceed required",IF(OR($H610&lt;0,$J610&lt;0,$K610&lt;0,$L610&lt;0,$M610&lt;0,$N610&lt;0),"Negative count",IF($AC610="","Select review status",IF(AND($AC610="Coaching Scheduled",$AD610=""),"Add follow-up date","OK"))))))))))</f>
        <v/>
      </c>
      <c r="AC610" s="30" t="n"/>
      <c r="AD610" s="58" t="n"/>
    </row>
    <row r="611">
      <c r="A611" s="53" t="n"/>
      <c r="B611" s="26" t="n"/>
      <c r="C611" s="27">
        <f>IF(OR($A611="",$B611=""),"",IFERROR(VLOOKUP($B611,'Settings'!$D$4:$E$103,2,FALSE),"Driver ID not found"))</f>
        <v/>
      </c>
      <c r="D611" s="26" t="n"/>
      <c r="E611" s="28" t="n"/>
      <c r="F611" s="54" t="n"/>
      <c r="G611" s="28" t="n"/>
      <c r="H611" s="28" t="n"/>
      <c r="I611" s="28" t="n"/>
      <c r="J611" s="28" t="n"/>
      <c r="K611" s="28" t="n"/>
      <c r="L611" s="28" t="n"/>
      <c r="M611" s="28" t="n"/>
      <c r="N611" s="28" t="n"/>
      <c r="O611" s="30" t="n"/>
      <c r="P611" s="55">
        <f>IF(OR($A611="",$B611=""),"",IFERROR($E611/$F611,0))</f>
        <v/>
      </c>
      <c r="Q611" s="56">
        <f>IF(OR($A611="",$B611=""),"",IFERROR($H611/$G611,0))</f>
        <v/>
      </c>
      <c r="R611" s="56">
        <f>IF(OR($A611="",$B611=""),"",IFERROR($J611/$I611,0))</f>
        <v/>
      </c>
      <c r="S611" s="55">
        <f>IF(OR($A611="",$B611=""),"",IFERROR(($K611+$L611)/$E611*1000,0))</f>
        <v/>
      </c>
      <c r="T611" s="55">
        <f>IF(OR($A611="",$B611=""),"",MAX(0,MIN(100,100-($S611*'Settings'!$B$13)-($M611*'Settings'!$B$14))))</f>
        <v/>
      </c>
      <c r="U611" s="55">
        <f>IF(OR($A611="",$B611=""),"",MAX(0,MIN(100,IFERROR($Q611/'Settings'!$B$10*100,0))))</f>
        <v/>
      </c>
      <c r="V611" s="55">
        <f>IF(OR($A611="",$B611=""),"",MAX(0,MIN(100,IFERROR($P611/'Settings'!$B$11*100,0))))</f>
        <v/>
      </c>
      <c r="W611" s="55">
        <f>IF(OR($A611="",$B611=""),"",MAX(0,MIN(100,IFERROR($R611/'Settings'!$B$12*100,0))))</f>
        <v/>
      </c>
      <c r="X611" s="55">
        <f>IF(OR($A611="",$B611=""),"",MAX(0,MIN(100,100-($N611*'Settings'!$B$15))))</f>
        <v/>
      </c>
      <c r="Y611" s="55">
        <f>IF(OR($A611="",$B611=""),"",($T611*'Settings'!$B$4)+($U611*'Settings'!$B$5)+($V611*'Settings'!$B$6)+($W611*'Settings'!$B$7)+($X611*'Settings'!$B$8))</f>
        <v/>
      </c>
      <c r="Z611" s="19">
        <f>IF($Y611="","",IF($Y611&gt;='Settings'!$B$17,"Excellent",IF($Y611&gt;='Settings'!$B$18,"Good",IF($Y611&gt;='Settings'!$B$19,"Needs Improvement","Poor"))))</f>
        <v/>
      </c>
      <c r="AA611" s="57">
        <f>IF($Z611="","",IF($Z611="Excellent",'Settings'!$B$21,IF($Z611="Good",'Settings'!$B$22,0)))</f>
        <v/>
      </c>
      <c r="AB611" s="34">
        <f>IF(COUNTA($A611:$B611,$D611:$O611,$AC611:$AD611)=0,"",IF(OR($A611="",$B611=""),"Missing period/driver",IF($C611="Driver ID not found","Invalid driver ID",IF(COUNTIFS($A$5:$A$1000,$A611,$B$5:$B$1000,$B611)&gt;1,"Duplicate driver/period",IF(OR($E611&lt;=0,$F611&lt;=0,$G611&lt;=0,$I611&lt;=0),"Check required activity",IF($H611&gt;$G611,"On-time stops exceed total",IF($J611&gt;$I611,"Completed inspections exceed required",IF(OR($H611&lt;0,$J611&lt;0,$K611&lt;0,$L611&lt;0,$M611&lt;0,$N611&lt;0),"Negative count",IF($AC611="","Select review status",IF(AND($AC611="Coaching Scheduled",$AD611=""),"Add follow-up date","OK"))))))))))</f>
        <v/>
      </c>
      <c r="AC611" s="30" t="n"/>
      <c r="AD611" s="58" t="n"/>
    </row>
    <row r="612">
      <c r="A612" s="53" t="n"/>
      <c r="B612" s="26" t="n"/>
      <c r="C612" s="27">
        <f>IF(OR($A612="",$B612=""),"",IFERROR(VLOOKUP($B612,'Settings'!$D$4:$E$103,2,FALSE),"Driver ID not found"))</f>
        <v/>
      </c>
      <c r="D612" s="26" t="n"/>
      <c r="E612" s="28" t="n"/>
      <c r="F612" s="54" t="n"/>
      <c r="G612" s="28" t="n"/>
      <c r="H612" s="28" t="n"/>
      <c r="I612" s="28" t="n"/>
      <c r="J612" s="28" t="n"/>
      <c r="K612" s="28" t="n"/>
      <c r="L612" s="28" t="n"/>
      <c r="M612" s="28" t="n"/>
      <c r="N612" s="28" t="n"/>
      <c r="O612" s="30" t="n"/>
      <c r="P612" s="55">
        <f>IF(OR($A612="",$B612=""),"",IFERROR($E612/$F612,0))</f>
        <v/>
      </c>
      <c r="Q612" s="56">
        <f>IF(OR($A612="",$B612=""),"",IFERROR($H612/$G612,0))</f>
        <v/>
      </c>
      <c r="R612" s="56">
        <f>IF(OR($A612="",$B612=""),"",IFERROR($J612/$I612,0))</f>
        <v/>
      </c>
      <c r="S612" s="55">
        <f>IF(OR($A612="",$B612=""),"",IFERROR(($K612+$L612)/$E612*1000,0))</f>
        <v/>
      </c>
      <c r="T612" s="55">
        <f>IF(OR($A612="",$B612=""),"",MAX(0,MIN(100,100-($S612*'Settings'!$B$13)-($M612*'Settings'!$B$14))))</f>
        <v/>
      </c>
      <c r="U612" s="55">
        <f>IF(OR($A612="",$B612=""),"",MAX(0,MIN(100,IFERROR($Q612/'Settings'!$B$10*100,0))))</f>
        <v/>
      </c>
      <c r="V612" s="55">
        <f>IF(OR($A612="",$B612=""),"",MAX(0,MIN(100,IFERROR($P612/'Settings'!$B$11*100,0))))</f>
        <v/>
      </c>
      <c r="W612" s="55">
        <f>IF(OR($A612="",$B612=""),"",MAX(0,MIN(100,IFERROR($R612/'Settings'!$B$12*100,0))))</f>
        <v/>
      </c>
      <c r="X612" s="55">
        <f>IF(OR($A612="",$B612=""),"",MAX(0,MIN(100,100-($N612*'Settings'!$B$15))))</f>
        <v/>
      </c>
      <c r="Y612" s="55">
        <f>IF(OR($A612="",$B612=""),"",($T612*'Settings'!$B$4)+($U612*'Settings'!$B$5)+($V612*'Settings'!$B$6)+($W612*'Settings'!$B$7)+($X612*'Settings'!$B$8))</f>
        <v/>
      </c>
      <c r="Z612" s="19">
        <f>IF($Y612="","",IF($Y612&gt;='Settings'!$B$17,"Excellent",IF($Y612&gt;='Settings'!$B$18,"Good",IF($Y612&gt;='Settings'!$B$19,"Needs Improvement","Poor"))))</f>
        <v/>
      </c>
      <c r="AA612" s="57">
        <f>IF($Z612="","",IF($Z612="Excellent",'Settings'!$B$21,IF($Z612="Good",'Settings'!$B$22,0)))</f>
        <v/>
      </c>
      <c r="AB612" s="34">
        <f>IF(COUNTA($A612:$B612,$D612:$O612,$AC612:$AD612)=0,"",IF(OR($A612="",$B612=""),"Missing period/driver",IF($C612="Driver ID not found","Invalid driver ID",IF(COUNTIFS($A$5:$A$1000,$A612,$B$5:$B$1000,$B612)&gt;1,"Duplicate driver/period",IF(OR($E612&lt;=0,$F612&lt;=0,$G612&lt;=0,$I612&lt;=0),"Check required activity",IF($H612&gt;$G612,"On-time stops exceed total",IF($J612&gt;$I612,"Completed inspections exceed required",IF(OR($H612&lt;0,$J612&lt;0,$K612&lt;0,$L612&lt;0,$M612&lt;0,$N612&lt;0),"Negative count",IF($AC612="","Select review status",IF(AND($AC612="Coaching Scheduled",$AD612=""),"Add follow-up date","OK"))))))))))</f>
        <v/>
      </c>
      <c r="AC612" s="30" t="n"/>
      <c r="AD612" s="58" t="n"/>
    </row>
    <row r="613">
      <c r="A613" s="53" t="n"/>
      <c r="B613" s="26" t="n"/>
      <c r="C613" s="27">
        <f>IF(OR($A613="",$B613=""),"",IFERROR(VLOOKUP($B613,'Settings'!$D$4:$E$103,2,FALSE),"Driver ID not found"))</f>
        <v/>
      </c>
      <c r="D613" s="26" t="n"/>
      <c r="E613" s="28" t="n"/>
      <c r="F613" s="54" t="n"/>
      <c r="G613" s="28" t="n"/>
      <c r="H613" s="28" t="n"/>
      <c r="I613" s="28" t="n"/>
      <c r="J613" s="28" t="n"/>
      <c r="K613" s="28" t="n"/>
      <c r="L613" s="28" t="n"/>
      <c r="M613" s="28" t="n"/>
      <c r="N613" s="28" t="n"/>
      <c r="O613" s="30" t="n"/>
      <c r="P613" s="55">
        <f>IF(OR($A613="",$B613=""),"",IFERROR($E613/$F613,0))</f>
        <v/>
      </c>
      <c r="Q613" s="56">
        <f>IF(OR($A613="",$B613=""),"",IFERROR($H613/$G613,0))</f>
        <v/>
      </c>
      <c r="R613" s="56">
        <f>IF(OR($A613="",$B613=""),"",IFERROR($J613/$I613,0))</f>
        <v/>
      </c>
      <c r="S613" s="55">
        <f>IF(OR($A613="",$B613=""),"",IFERROR(($K613+$L613)/$E613*1000,0))</f>
        <v/>
      </c>
      <c r="T613" s="55">
        <f>IF(OR($A613="",$B613=""),"",MAX(0,MIN(100,100-($S613*'Settings'!$B$13)-($M613*'Settings'!$B$14))))</f>
        <v/>
      </c>
      <c r="U613" s="55">
        <f>IF(OR($A613="",$B613=""),"",MAX(0,MIN(100,IFERROR($Q613/'Settings'!$B$10*100,0))))</f>
        <v/>
      </c>
      <c r="V613" s="55">
        <f>IF(OR($A613="",$B613=""),"",MAX(0,MIN(100,IFERROR($P613/'Settings'!$B$11*100,0))))</f>
        <v/>
      </c>
      <c r="W613" s="55">
        <f>IF(OR($A613="",$B613=""),"",MAX(0,MIN(100,IFERROR($R613/'Settings'!$B$12*100,0))))</f>
        <v/>
      </c>
      <c r="X613" s="55">
        <f>IF(OR($A613="",$B613=""),"",MAX(0,MIN(100,100-($N613*'Settings'!$B$15))))</f>
        <v/>
      </c>
      <c r="Y613" s="55">
        <f>IF(OR($A613="",$B613=""),"",($T613*'Settings'!$B$4)+($U613*'Settings'!$B$5)+($V613*'Settings'!$B$6)+($W613*'Settings'!$B$7)+($X613*'Settings'!$B$8))</f>
        <v/>
      </c>
      <c r="Z613" s="19">
        <f>IF($Y613="","",IF($Y613&gt;='Settings'!$B$17,"Excellent",IF($Y613&gt;='Settings'!$B$18,"Good",IF($Y613&gt;='Settings'!$B$19,"Needs Improvement","Poor"))))</f>
        <v/>
      </c>
      <c r="AA613" s="57">
        <f>IF($Z613="","",IF($Z613="Excellent",'Settings'!$B$21,IF($Z613="Good",'Settings'!$B$22,0)))</f>
        <v/>
      </c>
      <c r="AB613" s="34">
        <f>IF(COUNTA($A613:$B613,$D613:$O613,$AC613:$AD613)=0,"",IF(OR($A613="",$B613=""),"Missing period/driver",IF($C613="Driver ID not found","Invalid driver ID",IF(COUNTIFS($A$5:$A$1000,$A613,$B$5:$B$1000,$B613)&gt;1,"Duplicate driver/period",IF(OR($E613&lt;=0,$F613&lt;=0,$G613&lt;=0,$I613&lt;=0),"Check required activity",IF($H613&gt;$G613,"On-time stops exceed total",IF($J613&gt;$I613,"Completed inspections exceed required",IF(OR($H613&lt;0,$J613&lt;0,$K613&lt;0,$L613&lt;0,$M613&lt;0,$N613&lt;0),"Negative count",IF($AC613="","Select review status",IF(AND($AC613="Coaching Scheduled",$AD613=""),"Add follow-up date","OK"))))))))))</f>
        <v/>
      </c>
      <c r="AC613" s="30" t="n"/>
      <c r="AD613" s="58" t="n"/>
    </row>
    <row r="614">
      <c r="A614" s="53" t="n"/>
      <c r="B614" s="26" t="n"/>
      <c r="C614" s="27">
        <f>IF(OR($A614="",$B614=""),"",IFERROR(VLOOKUP($B614,'Settings'!$D$4:$E$103,2,FALSE),"Driver ID not found"))</f>
        <v/>
      </c>
      <c r="D614" s="26" t="n"/>
      <c r="E614" s="28" t="n"/>
      <c r="F614" s="54" t="n"/>
      <c r="G614" s="28" t="n"/>
      <c r="H614" s="28" t="n"/>
      <c r="I614" s="28" t="n"/>
      <c r="J614" s="28" t="n"/>
      <c r="K614" s="28" t="n"/>
      <c r="L614" s="28" t="n"/>
      <c r="M614" s="28" t="n"/>
      <c r="N614" s="28" t="n"/>
      <c r="O614" s="30" t="n"/>
      <c r="P614" s="55">
        <f>IF(OR($A614="",$B614=""),"",IFERROR($E614/$F614,0))</f>
        <v/>
      </c>
      <c r="Q614" s="56">
        <f>IF(OR($A614="",$B614=""),"",IFERROR($H614/$G614,0))</f>
        <v/>
      </c>
      <c r="R614" s="56">
        <f>IF(OR($A614="",$B614=""),"",IFERROR($J614/$I614,0))</f>
        <v/>
      </c>
      <c r="S614" s="55">
        <f>IF(OR($A614="",$B614=""),"",IFERROR(($K614+$L614)/$E614*1000,0))</f>
        <v/>
      </c>
      <c r="T614" s="55">
        <f>IF(OR($A614="",$B614=""),"",MAX(0,MIN(100,100-($S614*'Settings'!$B$13)-($M614*'Settings'!$B$14))))</f>
        <v/>
      </c>
      <c r="U614" s="55">
        <f>IF(OR($A614="",$B614=""),"",MAX(0,MIN(100,IFERROR($Q614/'Settings'!$B$10*100,0))))</f>
        <v/>
      </c>
      <c r="V614" s="55">
        <f>IF(OR($A614="",$B614=""),"",MAX(0,MIN(100,IFERROR($P614/'Settings'!$B$11*100,0))))</f>
        <v/>
      </c>
      <c r="W614" s="55">
        <f>IF(OR($A614="",$B614=""),"",MAX(0,MIN(100,IFERROR($R614/'Settings'!$B$12*100,0))))</f>
        <v/>
      </c>
      <c r="X614" s="55">
        <f>IF(OR($A614="",$B614=""),"",MAX(0,MIN(100,100-($N614*'Settings'!$B$15))))</f>
        <v/>
      </c>
      <c r="Y614" s="55">
        <f>IF(OR($A614="",$B614=""),"",($T614*'Settings'!$B$4)+($U614*'Settings'!$B$5)+($V614*'Settings'!$B$6)+($W614*'Settings'!$B$7)+($X614*'Settings'!$B$8))</f>
        <v/>
      </c>
      <c r="Z614" s="19">
        <f>IF($Y614="","",IF($Y614&gt;='Settings'!$B$17,"Excellent",IF($Y614&gt;='Settings'!$B$18,"Good",IF($Y614&gt;='Settings'!$B$19,"Needs Improvement","Poor"))))</f>
        <v/>
      </c>
      <c r="AA614" s="57">
        <f>IF($Z614="","",IF($Z614="Excellent",'Settings'!$B$21,IF($Z614="Good",'Settings'!$B$22,0)))</f>
        <v/>
      </c>
      <c r="AB614" s="34">
        <f>IF(COUNTA($A614:$B614,$D614:$O614,$AC614:$AD614)=0,"",IF(OR($A614="",$B614=""),"Missing period/driver",IF($C614="Driver ID not found","Invalid driver ID",IF(COUNTIFS($A$5:$A$1000,$A614,$B$5:$B$1000,$B614)&gt;1,"Duplicate driver/period",IF(OR($E614&lt;=0,$F614&lt;=0,$G614&lt;=0,$I614&lt;=0),"Check required activity",IF($H614&gt;$G614,"On-time stops exceed total",IF($J614&gt;$I614,"Completed inspections exceed required",IF(OR($H614&lt;0,$J614&lt;0,$K614&lt;0,$L614&lt;0,$M614&lt;0,$N614&lt;0),"Negative count",IF($AC614="","Select review status",IF(AND($AC614="Coaching Scheduled",$AD614=""),"Add follow-up date","OK"))))))))))</f>
        <v/>
      </c>
      <c r="AC614" s="30" t="n"/>
      <c r="AD614" s="58" t="n"/>
    </row>
    <row r="615">
      <c r="A615" s="53" t="n"/>
      <c r="B615" s="26" t="n"/>
      <c r="C615" s="27">
        <f>IF(OR($A615="",$B615=""),"",IFERROR(VLOOKUP($B615,'Settings'!$D$4:$E$103,2,FALSE),"Driver ID not found"))</f>
        <v/>
      </c>
      <c r="D615" s="26" t="n"/>
      <c r="E615" s="28" t="n"/>
      <c r="F615" s="54" t="n"/>
      <c r="G615" s="28" t="n"/>
      <c r="H615" s="28" t="n"/>
      <c r="I615" s="28" t="n"/>
      <c r="J615" s="28" t="n"/>
      <c r="K615" s="28" t="n"/>
      <c r="L615" s="28" t="n"/>
      <c r="M615" s="28" t="n"/>
      <c r="N615" s="28" t="n"/>
      <c r="O615" s="30" t="n"/>
      <c r="P615" s="55">
        <f>IF(OR($A615="",$B615=""),"",IFERROR($E615/$F615,0))</f>
        <v/>
      </c>
      <c r="Q615" s="56">
        <f>IF(OR($A615="",$B615=""),"",IFERROR($H615/$G615,0))</f>
        <v/>
      </c>
      <c r="R615" s="56">
        <f>IF(OR($A615="",$B615=""),"",IFERROR($J615/$I615,0))</f>
        <v/>
      </c>
      <c r="S615" s="55">
        <f>IF(OR($A615="",$B615=""),"",IFERROR(($K615+$L615)/$E615*1000,0))</f>
        <v/>
      </c>
      <c r="T615" s="55">
        <f>IF(OR($A615="",$B615=""),"",MAX(0,MIN(100,100-($S615*'Settings'!$B$13)-($M615*'Settings'!$B$14))))</f>
        <v/>
      </c>
      <c r="U615" s="55">
        <f>IF(OR($A615="",$B615=""),"",MAX(0,MIN(100,IFERROR($Q615/'Settings'!$B$10*100,0))))</f>
        <v/>
      </c>
      <c r="V615" s="55">
        <f>IF(OR($A615="",$B615=""),"",MAX(0,MIN(100,IFERROR($P615/'Settings'!$B$11*100,0))))</f>
        <v/>
      </c>
      <c r="W615" s="55">
        <f>IF(OR($A615="",$B615=""),"",MAX(0,MIN(100,IFERROR($R615/'Settings'!$B$12*100,0))))</f>
        <v/>
      </c>
      <c r="X615" s="55">
        <f>IF(OR($A615="",$B615=""),"",MAX(0,MIN(100,100-($N615*'Settings'!$B$15))))</f>
        <v/>
      </c>
      <c r="Y615" s="55">
        <f>IF(OR($A615="",$B615=""),"",($T615*'Settings'!$B$4)+($U615*'Settings'!$B$5)+($V615*'Settings'!$B$6)+($W615*'Settings'!$B$7)+($X615*'Settings'!$B$8))</f>
        <v/>
      </c>
      <c r="Z615" s="19">
        <f>IF($Y615="","",IF($Y615&gt;='Settings'!$B$17,"Excellent",IF($Y615&gt;='Settings'!$B$18,"Good",IF($Y615&gt;='Settings'!$B$19,"Needs Improvement","Poor"))))</f>
        <v/>
      </c>
      <c r="AA615" s="57">
        <f>IF($Z615="","",IF($Z615="Excellent",'Settings'!$B$21,IF($Z615="Good",'Settings'!$B$22,0)))</f>
        <v/>
      </c>
      <c r="AB615" s="34">
        <f>IF(COUNTA($A615:$B615,$D615:$O615,$AC615:$AD615)=0,"",IF(OR($A615="",$B615=""),"Missing period/driver",IF($C615="Driver ID not found","Invalid driver ID",IF(COUNTIFS($A$5:$A$1000,$A615,$B$5:$B$1000,$B615)&gt;1,"Duplicate driver/period",IF(OR($E615&lt;=0,$F615&lt;=0,$G615&lt;=0,$I615&lt;=0),"Check required activity",IF($H615&gt;$G615,"On-time stops exceed total",IF($J615&gt;$I615,"Completed inspections exceed required",IF(OR($H615&lt;0,$J615&lt;0,$K615&lt;0,$L615&lt;0,$M615&lt;0,$N615&lt;0),"Negative count",IF($AC615="","Select review status",IF(AND($AC615="Coaching Scheduled",$AD615=""),"Add follow-up date","OK"))))))))))</f>
        <v/>
      </c>
      <c r="AC615" s="30" t="n"/>
      <c r="AD615" s="58" t="n"/>
    </row>
    <row r="616">
      <c r="A616" s="53" t="n"/>
      <c r="B616" s="26" t="n"/>
      <c r="C616" s="27">
        <f>IF(OR($A616="",$B616=""),"",IFERROR(VLOOKUP($B616,'Settings'!$D$4:$E$103,2,FALSE),"Driver ID not found"))</f>
        <v/>
      </c>
      <c r="D616" s="26" t="n"/>
      <c r="E616" s="28" t="n"/>
      <c r="F616" s="54" t="n"/>
      <c r="G616" s="28" t="n"/>
      <c r="H616" s="28" t="n"/>
      <c r="I616" s="28" t="n"/>
      <c r="J616" s="28" t="n"/>
      <c r="K616" s="28" t="n"/>
      <c r="L616" s="28" t="n"/>
      <c r="M616" s="28" t="n"/>
      <c r="N616" s="28" t="n"/>
      <c r="O616" s="30" t="n"/>
      <c r="P616" s="55">
        <f>IF(OR($A616="",$B616=""),"",IFERROR($E616/$F616,0))</f>
        <v/>
      </c>
      <c r="Q616" s="56">
        <f>IF(OR($A616="",$B616=""),"",IFERROR($H616/$G616,0))</f>
        <v/>
      </c>
      <c r="R616" s="56">
        <f>IF(OR($A616="",$B616=""),"",IFERROR($J616/$I616,0))</f>
        <v/>
      </c>
      <c r="S616" s="55">
        <f>IF(OR($A616="",$B616=""),"",IFERROR(($K616+$L616)/$E616*1000,0))</f>
        <v/>
      </c>
      <c r="T616" s="55">
        <f>IF(OR($A616="",$B616=""),"",MAX(0,MIN(100,100-($S616*'Settings'!$B$13)-($M616*'Settings'!$B$14))))</f>
        <v/>
      </c>
      <c r="U616" s="55">
        <f>IF(OR($A616="",$B616=""),"",MAX(0,MIN(100,IFERROR($Q616/'Settings'!$B$10*100,0))))</f>
        <v/>
      </c>
      <c r="V616" s="55">
        <f>IF(OR($A616="",$B616=""),"",MAX(0,MIN(100,IFERROR($P616/'Settings'!$B$11*100,0))))</f>
        <v/>
      </c>
      <c r="W616" s="55">
        <f>IF(OR($A616="",$B616=""),"",MAX(0,MIN(100,IFERROR($R616/'Settings'!$B$12*100,0))))</f>
        <v/>
      </c>
      <c r="X616" s="55">
        <f>IF(OR($A616="",$B616=""),"",MAX(0,MIN(100,100-($N616*'Settings'!$B$15))))</f>
        <v/>
      </c>
      <c r="Y616" s="55">
        <f>IF(OR($A616="",$B616=""),"",($T616*'Settings'!$B$4)+($U616*'Settings'!$B$5)+($V616*'Settings'!$B$6)+($W616*'Settings'!$B$7)+($X616*'Settings'!$B$8))</f>
        <v/>
      </c>
      <c r="Z616" s="19">
        <f>IF($Y616="","",IF($Y616&gt;='Settings'!$B$17,"Excellent",IF($Y616&gt;='Settings'!$B$18,"Good",IF($Y616&gt;='Settings'!$B$19,"Needs Improvement","Poor"))))</f>
        <v/>
      </c>
      <c r="AA616" s="57">
        <f>IF($Z616="","",IF($Z616="Excellent",'Settings'!$B$21,IF($Z616="Good",'Settings'!$B$22,0)))</f>
        <v/>
      </c>
      <c r="AB616" s="34">
        <f>IF(COUNTA($A616:$B616,$D616:$O616,$AC616:$AD616)=0,"",IF(OR($A616="",$B616=""),"Missing period/driver",IF($C616="Driver ID not found","Invalid driver ID",IF(COUNTIFS($A$5:$A$1000,$A616,$B$5:$B$1000,$B616)&gt;1,"Duplicate driver/period",IF(OR($E616&lt;=0,$F616&lt;=0,$G616&lt;=0,$I616&lt;=0),"Check required activity",IF($H616&gt;$G616,"On-time stops exceed total",IF($J616&gt;$I616,"Completed inspections exceed required",IF(OR($H616&lt;0,$J616&lt;0,$K616&lt;0,$L616&lt;0,$M616&lt;0,$N616&lt;0),"Negative count",IF($AC616="","Select review status",IF(AND($AC616="Coaching Scheduled",$AD616=""),"Add follow-up date","OK"))))))))))</f>
        <v/>
      </c>
      <c r="AC616" s="30" t="n"/>
      <c r="AD616" s="58" t="n"/>
    </row>
    <row r="617">
      <c r="A617" s="53" t="n"/>
      <c r="B617" s="26" t="n"/>
      <c r="C617" s="27">
        <f>IF(OR($A617="",$B617=""),"",IFERROR(VLOOKUP($B617,'Settings'!$D$4:$E$103,2,FALSE),"Driver ID not found"))</f>
        <v/>
      </c>
      <c r="D617" s="26" t="n"/>
      <c r="E617" s="28" t="n"/>
      <c r="F617" s="54" t="n"/>
      <c r="G617" s="28" t="n"/>
      <c r="H617" s="28" t="n"/>
      <c r="I617" s="28" t="n"/>
      <c r="J617" s="28" t="n"/>
      <c r="K617" s="28" t="n"/>
      <c r="L617" s="28" t="n"/>
      <c r="M617" s="28" t="n"/>
      <c r="N617" s="28" t="n"/>
      <c r="O617" s="30" t="n"/>
      <c r="P617" s="55">
        <f>IF(OR($A617="",$B617=""),"",IFERROR($E617/$F617,0))</f>
        <v/>
      </c>
      <c r="Q617" s="56">
        <f>IF(OR($A617="",$B617=""),"",IFERROR($H617/$G617,0))</f>
        <v/>
      </c>
      <c r="R617" s="56">
        <f>IF(OR($A617="",$B617=""),"",IFERROR($J617/$I617,0))</f>
        <v/>
      </c>
      <c r="S617" s="55">
        <f>IF(OR($A617="",$B617=""),"",IFERROR(($K617+$L617)/$E617*1000,0))</f>
        <v/>
      </c>
      <c r="T617" s="55">
        <f>IF(OR($A617="",$B617=""),"",MAX(0,MIN(100,100-($S617*'Settings'!$B$13)-($M617*'Settings'!$B$14))))</f>
        <v/>
      </c>
      <c r="U617" s="55">
        <f>IF(OR($A617="",$B617=""),"",MAX(0,MIN(100,IFERROR($Q617/'Settings'!$B$10*100,0))))</f>
        <v/>
      </c>
      <c r="V617" s="55">
        <f>IF(OR($A617="",$B617=""),"",MAX(0,MIN(100,IFERROR($P617/'Settings'!$B$11*100,0))))</f>
        <v/>
      </c>
      <c r="W617" s="55">
        <f>IF(OR($A617="",$B617=""),"",MAX(0,MIN(100,IFERROR($R617/'Settings'!$B$12*100,0))))</f>
        <v/>
      </c>
      <c r="X617" s="55">
        <f>IF(OR($A617="",$B617=""),"",MAX(0,MIN(100,100-($N617*'Settings'!$B$15))))</f>
        <v/>
      </c>
      <c r="Y617" s="55">
        <f>IF(OR($A617="",$B617=""),"",($T617*'Settings'!$B$4)+($U617*'Settings'!$B$5)+($V617*'Settings'!$B$6)+($W617*'Settings'!$B$7)+($X617*'Settings'!$B$8))</f>
        <v/>
      </c>
      <c r="Z617" s="19">
        <f>IF($Y617="","",IF($Y617&gt;='Settings'!$B$17,"Excellent",IF($Y617&gt;='Settings'!$B$18,"Good",IF($Y617&gt;='Settings'!$B$19,"Needs Improvement","Poor"))))</f>
        <v/>
      </c>
      <c r="AA617" s="57">
        <f>IF($Z617="","",IF($Z617="Excellent",'Settings'!$B$21,IF($Z617="Good",'Settings'!$B$22,0)))</f>
        <v/>
      </c>
      <c r="AB617" s="34">
        <f>IF(COUNTA($A617:$B617,$D617:$O617,$AC617:$AD617)=0,"",IF(OR($A617="",$B617=""),"Missing period/driver",IF($C617="Driver ID not found","Invalid driver ID",IF(COUNTIFS($A$5:$A$1000,$A617,$B$5:$B$1000,$B617)&gt;1,"Duplicate driver/period",IF(OR($E617&lt;=0,$F617&lt;=0,$G617&lt;=0,$I617&lt;=0),"Check required activity",IF($H617&gt;$G617,"On-time stops exceed total",IF($J617&gt;$I617,"Completed inspections exceed required",IF(OR($H617&lt;0,$J617&lt;0,$K617&lt;0,$L617&lt;0,$M617&lt;0,$N617&lt;0),"Negative count",IF($AC617="","Select review status",IF(AND($AC617="Coaching Scheduled",$AD617=""),"Add follow-up date","OK"))))))))))</f>
        <v/>
      </c>
      <c r="AC617" s="30" t="n"/>
      <c r="AD617" s="58" t="n"/>
    </row>
    <row r="618">
      <c r="A618" s="53" t="n"/>
      <c r="B618" s="26" t="n"/>
      <c r="C618" s="27">
        <f>IF(OR($A618="",$B618=""),"",IFERROR(VLOOKUP($B618,'Settings'!$D$4:$E$103,2,FALSE),"Driver ID not found"))</f>
        <v/>
      </c>
      <c r="D618" s="26" t="n"/>
      <c r="E618" s="28" t="n"/>
      <c r="F618" s="54" t="n"/>
      <c r="G618" s="28" t="n"/>
      <c r="H618" s="28" t="n"/>
      <c r="I618" s="28" t="n"/>
      <c r="J618" s="28" t="n"/>
      <c r="K618" s="28" t="n"/>
      <c r="L618" s="28" t="n"/>
      <c r="M618" s="28" t="n"/>
      <c r="N618" s="28" t="n"/>
      <c r="O618" s="30" t="n"/>
      <c r="P618" s="55">
        <f>IF(OR($A618="",$B618=""),"",IFERROR($E618/$F618,0))</f>
        <v/>
      </c>
      <c r="Q618" s="56">
        <f>IF(OR($A618="",$B618=""),"",IFERROR($H618/$G618,0))</f>
        <v/>
      </c>
      <c r="R618" s="56">
        <f>IF(OR($A618="",$B618=""),"",IFERROR($J618/$I618,0))</f>
        <v/>
      </c>
      <c r="S618" s="55">
        <f>IF(OR($A618="",$B618=""),"",IFERROR(($K618+$L618)/$E618*1000,0))</f>
        <v/>
      </c>
      <c r="T618" s="55">
        <f>IF(OR($A618="",$B618=""),"",MAX(0,MIN(100,100-($S618*'Settings'!$B$13)-($M618*'Settings'!$B$14))))</f>
        <v/>
      </c>
      <c r="U618" s="55">
        <f>IF(OR($A618="",$B618=""),"",MAX(0,MIN(100,IFERROR($Q618/'Settings'!$B$10*100,0))))</f>
        <v/>
      </c>
      <c r="V618" s="55">
        <f>IF(OR($A618="",$B618=""),"",MAX(0,MIN(100,IFERROR($P618/'Settings'!$B$11*100,0))))</f>
        <v/>
      </c>
      <c r="W618" s="55">
        <f>IF(OR($A618="",$B618=""),"",MAX(0,MIN(100,IFERROR($R618/'Settings'!$B$12*100,0))))</f>
        <v/>
      </c>
      <c r="X618" s="55">
        <f>IF(OR($A618="",$B618=""),"",MAX(0,MIN(100,100-($N618*'Settings'!$B$15))))</f>
        <v/>
      </c>
      <c r="Y618" s="55">
        <f>IF(OR($A618="",$B618=""),"",($T618*'Settings'!$B$4)+($U618*'Settings'!$B$5)+($V618*'Settings'!$B$6)+($W618*'Settings'!$B$7)+($X618*'Settings'!$B$8))</f>
        <v/>
      </c>
      <c r="Z618" s="19">
        <f>IF($Y618="","",IF($Y618&gt;='Settings'!$B$17,"Excellent",IF($Y618&gt;='Settings'!$B$18,"Good",IF($Y618&gt;='Settings'!$B$19,"Needs Improvement","Poor"))))</f>
        <v/>
      </c>
      <c r="AA618" s="57">
        <f>IF($Z618="","",IF($Z618="Excellent",'Settings'!$B$21,IF($Z618="Good",'Settings'!$B$22,0)))</f>
        <v/>
      </c>
      <c r="AB618" s="34">
        <f>IF(COUNTA($A618:$B618,$D618:$O618,$AC618:$AD618)=0,"",IF(OR($A618="",$B618=""),"Missing period/driver",IF($C618="Driver ID not found","Invalid driver ID",IF(COUNTIFS($A$5:$A$1000,$A618,$B$5:$B$1000,$B618)&gt;1,"Duplicate driver/period",IF(OR($E618&lt;=0,$F618&lt;=0,$G618&lt;=0,$I618&lt;=0),"Check required activity",IF($H618&gt;$G618,"On-time stops exceed total",IF($J618&gt;$I618,"Completed inspections exceed required",IF(OR($H618&lt;0,$J618&lt;0,$K618&lt;0,$L618&lt;0,$M618&lt;0,$N618&lt;0),"Negative count",IF($AC618="","Select review status",IF(AND($AC618="Coaching Scheduled",$AD618=""),"Add follow-up date","OK"))))))))))</f>
        <v/>
      </c>
      <c r="AC618" s="30" t="n"/>
      <c r="AD618" s="58" t="n"/>
    </row>
    <row r="619">
      <c r="A619" s="53" t="n"/>
      <c r="B619" s="26" t="n"/>
      <c r="C619" s="27">
        <f>IF(OR($A619="",$B619=""),"",IFERROR(VLOOKUP($B619,'Settings'!$D$4:$E$103,2,FALSE),"Driver ID not found"))</f>
        <v/>
      </c>
      <c r="D619" s="26" t="n"/>
      <c r="E619" s="28" t="n"/>
      <c r="F619" s="54" t="n"/>
      <c r="G619" s="28" t="n"/>
      <c r="H619" s="28" t="n"/>
      <c r="I619" s="28" t="n"/>
      <c r="J619" s="28" t="n"/>
      <c r="K619" s="28" t="n"/>
      <c r="L619" s="28" t="n"/>
      <c r="M619" s="28" t="n"/>
      <c r="N619" s="28" t="n"/>
      <c r="O619" s="30" t="n"/>
      <c r="P619" s="55">
        <f>IF(OR($A619="",$B619=""),"",IFERROR($E619/$F619,0))</f>
        <v/>
      </c>
      <c r="Q619" s="56">
        <f>IF(OR($A619="",$B619=""),"",IFERROR($H619/$G619,0))</f>
        <v/>
      </c>
      <c r="R619" s="56">
        <f>IF(OR($A619="",$B619=""),"",IFERROR($J619/$I619,0))</f>
        <v/>
      </c>
      <c r="S619" s="55">
        <f>IF(OR($A619="",$B619=""),"",IFERROR(($K619+$L619)/$E619*1000,0))</f>
        <v/>
      </c>
      <c r="T619" s="55">
        <f>IF(OR($A619="",$B619=""),"",MAX(0,MIN(100,100-($S619*'Settings'!$B$13)-($M619*'Settings'!$B$14))))</f>
        <v/>
      </c>
      <c r="U619" s="55">
        <f>IF(OR($A619="",$B619=""),"",MAX(0,MIN(100,IFERROR($Q619/'Settings'!$B$10*100,0))))</f>
        <v/>
      </c>
      <c r="V619" s="55">
        <f>IF(OR($A619="",$B619=""),"",MAX(0,MIN(100,IFERROR($P619/'Settings'!$B$11*100,0))))</f>
        <v/>
      </c>
      <c r="W619" s="55">
        <f>IF(OR($A619="",$B619=""),"",MAX(0,MIN(100,IFERROR($R619/'Settings'!$B$12*100,0))))</f>
        <v/>
      </c>
      <c r="X619" s="55">
        <f>IF(OR($A619="",$B619=""),"",MAX(0,MIN(100,100-($N619*'Settings'!$B$15))))</f>
        <v/>
      </c>
      <c r="Y619" s="55">
        <f>IF(OR($A619="",$B619=""),"",($T619*'Settings'!$B$4)+($U619*'Settings'!$B$5)+($V619*'Settings'!$B$6)+($W619*'Settings'!$B$7)+($X619*'Settings'!$B$8))</f>
        <v/>
      </c>
      <c r="Z619" s="19">
        <f>IF($Y619="","",IF($Y619&gt;='Settings'!$B$17,"Excellent",IF($Y619&gt;='Settings'!$B$18,"Good",IF($Y619&gt;='Settings'!$B$19,"Needs Improvement","Poor"))))</f>
        <v/>
      </c>
      <c r="AA619" s="57">
        <f>IF($Z619="","",IF($Z619="Excellent",'Settings'!$B$21,IF($Z619="Good",'Settings'!$B$22,0)))</f>
        <v/>
      </c>
      <c r="AB619" s="34">
        <f>IF(COUNTA($A619:$B619,$D619:$O619,$AC619:$AD619)=0,"",IF(OR($A619="",$B619=""),"Missing period/driver",IF($C619="Driver ID not found","Invalid driver ID",IF(COUNTIFS($A$5:$A$1000,$A619,$B$5:$B$1000,$B619)&gt;1,"Duplicate driver/period",IF(OR($E619&lt;=0,$F619&lt;=0,$G619&lt;=0,$I619&lt;=0),"Check required activity",IF($H619&gt;$G619,"On-time stops exceed total",IF($J619&gt;$I619,"Completed inspections exceed required",IF(OR($H619&lt;0,$J619&lt;0,$K619&lt;0,$L619&lt;0,$M619&lt;0,$N619&lt;0),"Negative count",IF($AC619="","Select review status",IF(AND($AC619="Coaching Scheduled",$AD619=""),"Add follow-up date","OK"))))))))))</f>
        <v/>
      </c>
      <c r="AC619" s="30" t="n"/>
      <c r="AD619" s="58" t="n"/>
    </row>
    <row r="620">
      <c r="A620" s="53" t="n"/>
      <c r="B620" s="26" t="n"/>
      <c r="C620" s="27">
        <f>IF(OR($A620="",$B620=""),"",IFERROR(VLOOKUP($B620,'Settings'!$D$4:$E$103,2,FALSE),"Driver ID not found"))</f>
        <v/>
      </c>
      <c r="D620" s="26" t="n"/>
      <c r="E620" s="28" t="n"/>
      <c r="F620" s="54" t="n"/>
      <c r="G620" s="28" t="n"/>
      <c r="H620" s="28" t="n"/>
      <c r="I620" s="28" t="n"/>
      <c r="J620" s="28" t="n"/>
      <c r="K620" s="28" t="n"/>
      <c r="L620" s="28" t="n"/>
      <c r="M620" s="28" t="n"/>
      <c r="N620" s="28" t="n"/>
      <c r="O620" s="30" t="n"/>
      <c r="P620" s="55">
        <f>IF(OR($A620="",$B620=""),"",IFERROR($E620/$F620,0))</f>
        <v/>
      </c>
      <c r="Q620" s="56">
        <f>IF(OR($A620="",$B620=""),"",IFERROR($H620/$G620,0))</f>
        <v/>
      </c>
      <c r="R620" s="56">
        <f>IF(OR($A620="",$B620=""),"",IFERROR($J620/$I620,0))</f>
        <v/>
      </c>
      <c r="S620" s="55">
        <f>IF(OR($A620="",$B620=""),"",IFERROR(($K620+$L620)/$E620*1000,0))</f>
        <v/>
      </c>
      <c r="T620" s="55">
        <f>IF(OR($A620="",$B620=""),"",MAX(0,MIN(100,100-($S620*'Settings'!$B$13)-($M620*'Settings'!$B$14))))</f>
        <v/>
      </c>
      <c r="U620" s="55">
        <f>IF(OR($A620="",$B620=""),"",MAX(0,MIN(100,IFERROR($Q620/'Settings'!$B$10*100,0))))</f>
        <v/>
      </c>
      <c r="V620" s="55">
        <f>IF(OR($A620="",$B620=""),"",MAX(0,MIN(100,IFERROR($P620/'Settings'!$B$11*100,0))))</f>
        <v/>
      </c>
      <c r="W620" s="55">
        <f>IF(OR($A620="",$B620=""),"",MAX(0,MIN(100,IFERROR($R620/'Settings'!$B$12*100,0))))</f>
        <v/>
      </c>
      <c r="X620" s="55">
        <f>IF(OR($A620="",$B620=""),"",MAX(0,MIN(100,100-($N620*'Settings'!$B$15))))</f>
        <v/>
      </c>
      <c r="Y620" s="55">
        <f>IF(OR($A620="",$B620=""),"",($T620*'Settings'!$B$4)+($U620*'Settings'!$B$5)+($V620*'Settings'!$B$6)+($W620*'Settings'!$B$7)+($X620*'Settings'!$B$8))</f>
        <v/>
      </c>
      <c r="Z620" s="19">
        <f>IF($Y620="","",IF($Y620&gt;='Settings'!$B$17,"Excellent",IF($Y620&gt;='Settings'!$B$18,"Good",IF($Y620&gt;='Settings'!$B$19,"Needs Improvement","Poor"))))</f>
        <v/>
      </c>
      <c r="AA620" s="57">
        <f>IF($Z620="","",IF($Z620="Excellent",'Settings'!$B$21,IF($Z620="Good",'Settings'!$B$22,0)))</f>
        <v/>
      </c>
      <c r="AB620" s="34">
        <f>IF(COUNTA($A620:$B620,$D620:$O620,$AC620:$AD620)=0,"",IF(OR($A620="",$B620=""),"Missing period/driver",IF($C620="Driver ID not found","Invalid driver ID",IF(COUNTIFS($A$5:$A$1000,$A620,$B$5:$B$1000,$B620)&gt;1,"Duplicate driver/period",IF(OR($E620&lt;=0,$F620&lt;=0,$G620&lt;=0,$I620&lt;=0),"Check required activity",IF($H620&gt;$G620,"On-time stops exceed total",IF($J620&gt;$I620,"Completed inspections exceed required",IF(OR($H620&lt;0,$J620&lt;0,$K620&lt;0,$L620&lt;0,$M620&lt;0,$N620&lt;0),"Negative count",IF($AC620="","Select review status",IF(AND($AC620="Coaching Scheduled",$AD620=""),"Add follow-up date","OK"))))))))))</f>
        <v/>
      </c>
      <c r="AC620" s="30" t="n"/>
      <c r="AD620" s="58" t="n"/>
    </row>
    <row r="621">
      <c r="A621" s="53" t="n"/>
      <c r="B621" s="26" t="n"/>
      <c r="C621" s="27">
        <f>IF(OR($A621="",$B621=""),"",IFERROR(VLOOKUP($B621,'Settings'!$D$4:$E$103,2,FALSE),"Driver ID not found"))</f>
        <v/>
      </c>
      <c r="D621" s="26" t="n"/>
      <c r="E621" s="28" t="n"/>
      <c r="F621" s="54" t="n"/>
      <c r="G621" s="28" t="n"/>
      <c r="H621" s="28" t="n"/>
      <c r="I621" s="28" t="n"/>
      <c r="J621" s="28" t="n"/>
      <c r="K621" s="28" t="n"/>
      <c r="L621" s="28" t="n"/>
      <c r="M621" s="28" t="n"/>
      <c r="N621" s="28" t="n"/>
      <c r="O621" s="30" t="n"/>
      <c r="P621" s="55">
        <f>IF(OR($A621="",$B621=""),"",IFERROR($E621/$F621,0))</f>
        <v/>
      </c>
      <c r="Q621" s="56">
        <f>IF(OR($A621="",$B621=""),"",IFERROR($H621/$G621,0))</f>
        <v/>
      </c>
      <c r="R621" s="56">
        <f>IF(OR($A621="",$B621=""),"",IFERROR($J621/$I621,0))</f>
        <v/>
      </c>
      <c r="S621" s="55">
        <f>IF(OR($A621="",$B621=""),"",IFERROR(($K621+$L621)/$E621*1000,0))</f>
        <v/>
      </c>
      <c r="T621" s="55">
        <f>IF(OR($A621="",$B621=""),"",MAX(0,MIN(100,100-($S621*'Settings'!$B$13)-($M621*'Settings'!$B$14))))</f>
        <v/>
      </c>
      <c r="U621" s="55">
        <f>IF(OR($A621="",$B621=""),"",MAX(0,MIN(100,IFERROR($Q621/'Settings'!$B$10*100,0))))</f>
        <v/>
      </c>
      <c r="V621" s="55">
        <f>IF(OR($A621="",$B621=""),"",MAX(0,MIN(100,IFERROR($P621/'Settings'!$B$11*100,0))))</f>
        <v/>
      </c>
      <c r="W621" s="55">
        <f>IF(OR($A621="",$B621=""),"",MAX(0,MIN(100,IFERROR($R621/'Settings'!$B$12*100,0))))</f>
        <v/>
      </c>
      <c r="X621" s="55">
        <f>IF(OR($A621="",$B621=""),"",MAX(0,MIN(100,100-($N621*'Settings'!$B$15))))</f>
        <v/>
      </c>
      <c r="Y621" s="55">
        <f>IF(OR($A621="",$B621=""),"",($T621*'Settings'!$B$4)+($U621*'Settings'!$B$5)+($V621*'Settings'!$B$6)+($W621*'Settings'!$B$7)+($X621*'Settings'!$B$8))</f>
        <v/>
      </c>
      <c r="Z621" s="19">
        <f>IF($Y621="","",IF($Y621&gt;='Settings'!$B$17,"Excellent",IF($Y621&gt;='Settings'!$B$18,"Good",IF($Y621&gt;='Settings'!$B$19,"Needs Improvement","Poor"))))</f>
        <v/>
      </c>
      <c r="AA621" s="57">
        <f>IF($Z621="","",IF($Z621="Excellent",'Settings'!$B$21,IF($Z621="Good",'Settings'!$B$22,0)))</f>
        <v/>
      </c>
      <c r="AB621" s="34">
        <f>IF(COUNTA($A621:$B621,$D621:$O621,$AC621:$AD621)=0,"",IF(OR($A621="",$B621=""),"Missing period/driver",IF($C621="Driver ID not found","Invalid driver ID",IF(COUNTIFS($A$5:$A$1000,$A621,$B$5:$B$1000,$B621)&gt;1,"Duplicate driver/period",IF(OR($E621&lt;=0,$F621&lt;=0,$G621&lt;=0,$I621&lt;=0),"Check required activity",IF($H621&gt;$G621,"On-time stops exceed total",IF($J621&gt;$I621,"Completed inspections exceed required",IF(OR($H621&lt;0,$J621&lt;0,$K621&lt;0,$L621&lt;0,$M621&lt;0,$N621&lt;0),"Negative count",IF($AC621="","Select review status",IF(AND($AC621="Coaching Scheduled",$AD621=""),"Add follow-up date","OK"))))))))))</f>
        <v/>
      </c>
      <c r="AC621" s="30" t="n"/>
      <c r="AD621" s="58" t="n"/>
    </row>
    <row r="622">
      <c r="A622" s="53" t="n"/>
      <c r="B622" s="26" t="n"/>
      <c r="C622" s="27">
        <f>IF(OR($A622="",$B622=""),"",IFERROR(VLOOKUP($B622,'Settings'!$D$4:$E$103,2,FALSE),"Driver ID not found"))</f>
        <v/>
      </c>
      <c r="D622" s="26" t="n"/>
      <c r="E622" s="28" t="n"/>
      <c r="F622" s="54" t="n"/>
      <c r="G622" s="28" t="n"/>
      <c r="H622" s="28" t="n"/>
      <c r="I622" s="28" t="n"/>
      <c r="J622" s="28" t="n"/>
      <c r="K622" s="28" t="n"/>
      <c r="L622" s="28" t="n"/>
      <c r="M622" s="28" t="n"/>
      <c r="N622" s="28" t="n"/>
      <c r="O622" s="30" t="n"/>
      <c r="P622" s="55">
        <f>IF(OR($A622="",$B622=""),"",IFERROR($E622/$F622,0))</f>
        <v/>
      </c>
      <c r="Q622" s="56">
        <f>IF(OR($A622="",$B622=""),"",IFERROR($H622/$G622,0))</f>
        <v/>
      </c>
      <c r="R622" s="56">
        <f>IF(OR($A622="",$B622=""),"",IFERROR($J622/$I622,0))</f>
        <v/>
      </c>
      <c r="S622" s="55">
        <f>IF(OR($A622="",$B622=""),"",IFERROR(($K622+$L622)/$E622*1000,0))</f>
        <v/>
      </c>
      <c r="T622" s="55">
        <f>IF(OR($A622="",$B622=""),"",MAX(0,MIN(100,100-($S622*'Settings'!$B$13)-($M622*'Settings'!$B$14))))</f>
        <v/>
      </c>
      <c r="U622" s="55">
        <f>IF(OR($A622="",$B622=""),"",MAX(0,MIN(100,IFERROR($Q622/'Settings'!$B$10*100,0))))</f>
        <v/>
      </c>
      <c r="V622" s="55">
        <f>IF(OR($A622="",$B622=""),"",MAX(0,MIN(100,IFERROR($P622/'Settings'!$B$11*100,0))))</f>
        <v/>
      </c>
      <c r="W622" s="55">
        <f>IF(OR($A622="",$B622=""),"",MAX(0,MIN(100,IFERROR($R622/'Settings'!$B$12*100,0))))</f>
        <v/>
      </c>
      <c r="X622" s="55">
        <f>IF(OR($A622="",$B622=""),"",MAX(0,MIN(100,100-($N622*'Settings'!$B$15))))</f>
        <v/>
      </c>
      <c r="Y622" s="55">
        <f>IF(OR($A622="",$B622=""),"",($T622*'Settings'!$B$4)+($U622*'Settings'!$B$5)+($V622*'Settings'!$B$6)+($W622*'Settings'!$B$7)+($X622*'Settings'!$B$8))</f>
        <v/>
      </c>
      <c r="Z622" s="19">
        <f>IF($Y622="","",IF($Y622&gt;='Settings'!$B$17,"Excellent",IF($Y622&gt;='Settings'!$B$18,"Good",IF($Y622&gt;='Settings'!$B$19,"Needs Improvement","Poor"))))</f>
        <v/>
      </c>
      <c r="AA622" s="57">
        <f>IF($Z622="","",IF($Z622="Excellent",'Settings'!$B$21,IF($Z622="Good",'Settings'!$B$22,0)))</f>
        <v/>
      </c>
      <c r="AB622" s="34">
        <f>IF(COUNTA($A622:$B622,$D622:$O622,$AC622:$AD622)=0,"",IF(OR($A622="",$B622=""),"Missing period/driver",IF($C622="Driver ID not found","Invalid driver ID",IF(COUNTIFS($A$5:$A$1000,$A622,$B$5:$B$1000,$B622)&gt;1,"Duplicate driver/period",IF(OR($E622&lt;=0,$F622&lt;=0,$G622&lt;=0,$I622&lt;=0),"Check required activity",IF($H622&gt;$G622,"On-time stops exceed total",IF($J622&gt;$I622,"Completed inspections exceed required",IF(OR($H622&lt;0,$J622&lt;0,$K622&lt;0,$L622&lt;0,$M622&lt;0,$N622&lt;0),"Negative count",IF($AC622="","Select review status",IF(AND($AC622="Coaching Scheduled",$AD622=""),"Add follow-up date","OK"))))))))))</f>
        <v/>
      </c>
      <c r="AC622" s="30" t="n"/>
      <c r="AD622" s="58" t="n"/>
    </row>
    <row r="623">
      <c r="A623" s="53" t="n"/>
      <c r="B623" s="26" t="n"/>
      <c r="C623" s="27">
        <f>IF(OR($A623="",$B623=""),"",IFERROR(VLOOKUP($B623,'Settings'!$D$4:$E$103,2,FALSE),"Driver ID not found"))</f>
        <v/>
      </c>
      <c r="D623" s="26" t="n"/>
      <c r="E623" s="28" t="n"/>
      <c r="F623" s="54" t="n"/>
      <c r="G623" s="28" t="n"/>
      <c r="H623" s="28" t="n"/>
      <c r="I623" s="28" t="n"/>
      <c r="J623" s="28" t="n"/>
      <c r="K623" s="28" t="n"/>
      <c r="L623" s="28" t="n"/>
      <c r="M623" s="28" t="n"/>
      <c r="N623" s="28" t="n"/>
      <c r="O623" s="30" t="n"/>
      <c r="P623" s="55">
        <f>IF(OR($A623="",$B623=""),"",IFERROR($E623/$F623,0))</f>
        <v/>
      </c>
      <c r="Q623" s="56">
        <f>IF(OR($A623="",$B623=""),"",IFERROR($H623/$G623,0))</f>
        <v/>
      </c>
      <c r="R623" s="56">
        <f>IF(OR($A623="",$B623=""),"",IFERROR($J623/$I623,0))</f>
        <v/>
      </c>
      <c r="S623" s="55">
        <f>IF(OR($A623="",$B623=""),"",IFERROR(($K623+$L623)/$E623*1000,0))</f>
        <v/>
      </c>
      <c r="T623" s="55">
        <f>IF(OR($A623="",$B623=""),"",MAX(0,MIN(100,100-($S623*'Settings'!$B$13)-($M623*'Settings'!$B$14))))</f>
        <v/>
      </c>
      <c r="U623" s="55">
        <f>IF(OR($A623="",$B623=""),"",MAX(0,MIN(100,IFERROR($Q623/'Settings'!$B$10*100,0))))</f>
        <v/>
      </c>
      <c r="V623" s="55">
        <f>IF(OR($A623="",$B623=""),"",MAX(0,MIN(100,IFERROR($P623/'Settings'!$B$11*100,0))))</f>
        <v/>
      </c>
      <c r="W623" s="55">
        <f>IF(OR($A623="",$B623=""),"",MAX(0,MIN(100,IFERROR($R623/'Settings'!$B$12*100,0))))</f>
        <v/>
      </c>
      <c r="X623" s="55">
        <f>IF(OR($A623="",$B623=""),"",MAX(0,MIN(100,100-($N623*'Settings'!$B$15))))</f>
        <v/>
      </c>
      <c r="Y623" s="55">
        <f>IF(OR($A623="",$B623=""),"",($T623*'Settings'!$B$4)+($U623*'Settings'!$B$5)+($V623*'Settings'!$B$6)+($W623*'Settings'!$B$7)+($X623*'Settings'!$B$8))</f>
        <v/>
      </c>
      <c r="Z623" s="19">
        <f>IF($Y623="","",IF($Y623&gt;='Settings'!$B$17,"Excellent",IF($Y623&gt;='Settings'!$B$18,"Good",IF($Y623&gt;='Settings'!$B$19,"Needs Improvement","Poor"))))</f>
        <v/>
      </c>
      <c r="AA623" s="57">
        <f>IF($Z623="","",IF($Z623="Excellent",'Settings'!$B$21,IF($Z623="Good",'Settings'!$B$22,0)))</f>
        <v/>
      </c>
      <c r="AB623" s="34">
        <f>IF(COUNTA($A623:$B623,$D623:$O623,$AC623:$AD623)=0,"",IF(OR($A623="",$B623=""),"Missing period/driver",IF($C623="Driver ID not found","Invalid driver ID",IF(COUNTIFS($A$5:$A$1000,$A623,$B$5:$B$1000,$B623)&gt;1,"Duplicate driver/period",IF(OR($E623&lt;=0,$F623&lt;=0,$G623&lt;=0,$I623&lt;=0),"Check required activity",IF($H623&gt;$G623,"On-time stops exceed total",IF($J623&gt;$I623,"Completed inspections exceed required",IF(OR($H623&lt;0,$J623&lt;0,$K623&lt;0,$L623&lt;0,$M623&lt;0,$N623&lt;0),"Negative count",IF($AC623="","Select review status",IF(AND($AC623="Coaching Scheduled",$AD623=""),"Add follow-up date","OK"))))))))))</f>
        <v/>
      </c>
      <c r="AC623" s="30" t="n"/>
      <c r="AD623" s="58" t="n"/>
    </row>
    <row r="624">
      <c r="A624" s="53" t="n"/>
      <c r="B624" s="26" t="n"/>
      <c r="C624" s="27">
        <f>IF(OR($A624="",$B624=""),"",IFERROR(VLOOKUP($B624,'Settings'!$D$4:$E$103,2,FALSE),"Driver ID not found"))</f>
        <v/>
      </c>
      <c r="D624" s="26" t="n"/>
      <c r="E624" s="28" t="n"/>
      <c r="F624" s="54" t="n"/>
      <c r="G624" s="28" t="n"/>
      <c r="H624" s="28" t="n"/>
      <c r="I624" s="28" t="n"/>
      <c r="J624" s="28" t="n"/>
      <c r="K624" s="28" t="n"/>
      <c r="L624" s="28" t="n"/>
      <c r="M624" s="28" t="n"/>
      <c r="N624" s="28" t="n"/>
      <c r="O624" s="30" t="n"/>
      <c r="P624" s="55">
        <f>IF(OR($A624="",$B624=""),"",IFERROR($E624/$F624,0))</f>
        <v/>
      </c>
      <c r="Q624" s="56">
        <f>IF(OR($A624="",$B624=""),"",IFERROR($H624/$G624,0))</f>
        <v/>
      </c>
      <c r="R624" s="56">
        <f>IF(OR($A624="",$B624=""),"",IFERROR($J624/$I624,0))</f>
        <v/>
      </c>
      <c r="S624" s="55">
        <f>IF(OR($A624="",$B624=""),"",IFERROR(($K624+$L624)/$E624*1000,0))</f>
        <v/>
      </c>
      <c r="T624" s="55">
        <f>IF(OR($A624="",$B624=""),"",MAX(0,MIN(100,100-($S624*'Settings'!$B$13)-($M624*'Settings'!$B$14))))</f>
        <v/>
      </c>
      <c r="U624" s="55">
        <f>IF(OR($A624="",$B624=""),"",MAX(0,MIN(100,IFERROR($Q624/'Settings'!$B$10*100,0))))</f>
        <v/>
      </c>
      <c r="V624" s="55">
        <f>IF(OR($A624="",$B624=""),"",MAX(0,MIN(100,IFERROR($P624/'Settings'!$B$11*100,0))))</f>
        <v/>
      </c>
      <c r="W624" s="55">
        <f>IF(OR($A624="",$B624=""),"",MAX(0,MIN(100,IFERROR($R624/'Settings'!$B$12*100,0))))</f>
        <v/>
      </c>
      <c r="X624" s="55">
        <f>IF(OR($A624="",$B624=""),"",MAX(0,MIN(100,100-($N624*'Settings'!$B$15))))</f>
        <v/>
      </c>
      <c r="Y624" s="55">
        <f>IF(OR($A624="",$B624=""),"",($T624*'Settings'!$B$4)+($U624*'Settings'!$B$5)+($V624*'Settings'!$B$6)+($W624*'Settings'!$B$7)+($X624*'Settings'!$B$8))</f>
        <v/>
      </c>
      <c r="Z624" s="19">
        <f>IF($Y624="","",IF($Y624&gt;='Settings'!$B$17,"Excellent",IF($Y624&gt;='Settings'!$B$18,"Good",IF($Y624&gt;='Settings'!$B$19,"Needs Improvement","Poor"))))</f>
        <v/>
      </c>
      <c r="AA624" s="57">
        <f>IF($Z624="","",IF($Z624="Excellent",'Settings'!$B$21,IF($Z624="Good",'Settings'!$B$22,0)))</f>
        <v/>
      </c>
      <c r="AB624" s="34">
        <f>IF(COUNTA($A624:$B624,$D624:$O624,$AC624:$AD624)=0,"",IF(OR($A624="",$B624=""),"Missing period/driver",IF($C624="Driver ID not found","Invalid driver ID",IF(COUNTIFS($A$5:$A$1000,$A624,$B$5:$B$1000,$B624)&gt;1,"Duplicate driver/period",IF(OR($E624&lt;=0,$F624&lt;=0,$G624&lt;=0,$I624&lt;=0),"Check required activity",IF($H624&gt;$G624,"On-time stops exceed total",IF($J624&gt;$I624,"Completed inspections exceed required",IF(OR($H624&lt;0,$J624&lt;0,$K624&lt;0,$L624&lt;0,$M624&lt;0,$N624&lt;0),"Negative count",IF($AC624="","Select review status",IF(AND($AC624="Coaching Scheduled",$AD624=""),"Add follow-up date","OK"))))))))))</f>
        <v/>
      </c>
      <c r="AC624" s="30" t="n"/>
      <c r="AD624" s="58" t="n"/>
    </row>
    <row r="625">
      <c r="A625" s="53" t="n"/>
      <c r="B625" s="26" t="n"/>
      <c r="C625" s="27">
        <f>IF(OR($A625="",$B625=""),"",IFERROR(VLOOKUP($B625,'Settings'!$D$4:$E$103,2,FALSE),"Driver ID not found"))</f>
        <v/>
      </c>
      <c r="D625" s="26" t="n"/>
      <c r="E625" s="28" t="n"/>
      <c r="F625" s="54" t="n"/>
      <c r="G625" s="28" t="n"/>
      <c r="H625" s="28" t="n"/>
      <c r="I625" s="28" t="n"/>
      <c r="J625" s="28" t="n"/>
      <c r="K625" s="28" t="n"/>
      <c r="L625" s="28" t="n"/>
      <c r="M625" s="28" t="n"/>
      <c r="N625" s="28" t="n"/>
      <c r="O625" s="30" t="n"/>
      <c r="P625" s="55">
        <f>IF(OR($A625="",$B625=""),"",IFERROR($E625/$F625,0))</f>
        <v/>
      </c>
      <c r="Q625" s="56">
        <f>IF(OR($A625="",$B625=""),"",IFERROR($H625/$G625,0))</f>
        <v/>
      </c>
      <c r="R625" s="56">
        <f>IF(OR($A625="",$B625=""),"",IFERROR($J625/$I625,0))</f>
        <v/>
      </c>
      <c r="S625" s="55">
        <f>IF(OR($A625="",$B625=""),"",IFERROR(($K625+$L625)/$E625*1000,0))</f>
        <v/>
      </c>
      <c r="T625" s="55">
        <f>IF(OR($A625="",$B625=""),"",MAX(0,MIN(100,100-($S625*'Settings'!$B$13)-($M625*'Settings'!$B$14))))</f>
        <v/>
      </c>
      <c r="U625" s="55">
        <f>IF(OR($A625="",$B625=""),"",MAX(0,MIN(100,IFERROR($Q625/'Settings'!$B$10*100,0))))</f>
        <v/>
      </c>
      <c r="V625" s="55">
        <f>IF(OR($A625="",$B625=""),"",MAX(0,MIN(100,IFERROR($P625/'Settings'!$B$11*100,0))))</f>
        <v/>
      </c>
      <c r="W625" s="55">
        <f>IF(OR($A625="",$B625=""),"",MAX(0,MIN(100,IFERROR($R625/'Settings'!$B$12*100,0))))</f>
        <v/>
      </c>
      <c r="X625" s="55">
        <f>IF(OR($A625="",$B625=""),"",MAX(0,MIN(100,100-($N625*'Settings'!$B$15))))</f>
        <v/>
      </c>
      <c r="Y625" s="55">
        <f>IF(OR($A625="",$B625=""),"",($T625*'Settings'!$B$4)+($U625*'Settings'!$B$5)+($V625*'Settings'!$B$6)+($W625*'Settings'!$B$7)+($X625*'Settings'!$B$8))</f>
        <v/>
      </c>
      <c r="Z625" s="19">
        <f>IF($Y625="","",IF($Y625&gt;='Settings'!$B$17,"Excellent",IF($Y625&gt;='Settings'!$B$18,"Good",IF($Y625&gt;='Settings'!$B$19,"Needs Improvement","Poor"))))</f>
        <v/>
      </c>
      <c r="AA625" s="57">
        <f>IF($Z625="","",IF($Z625="Excellent",'Settings'!$B$21,IF($Z625="Good",'Settings'!$B$22,0)))</f>
        <v/>
      </c>
      <c r="AB625" s="34">
        <f>IF(COUNTA($A625:$B625,$D625:$O625,$AC625:$AD625)=0,"",IF(OR($A625="",$B625=""),"Missing period/driver",IF($C625="Driver ID not found","Invalid driver ID",IF(COUNTIFS($A$5:$A$1000,$A625,$B$5:$B$1000,$B625)&gt;1,"Duplicate driver/period",IF(OR($E625&lt;=0,$F625&lt;=0,$G625&lt;=0,$I625&lt;=0),"Check required activity",IF($H625&gt;$G625,"On-time stops exceed total",IF($J625&gt;$I625,"Completed inspections exceed required",IF(OR($H625&lt;0,$J625&lt;0,$K625&lt;0,$L625&lt;0,$M625&lt;0,$N625&lt;0),"Negative count",IF($AC625="","Select review status",IF(AND($AC625="Coaching Scheduled",$AD625=""),"Add follow-up date","OK"))))))))))</f>
        <v/>
      </c>
      <c r="AC625" s="30" t="n"/>
      <c r="AD625" s="58" t="n"/>
    </row>
    <row r="626">
      <c r="A626" s="53" t="n"/>
      <c r="B626" s="26" t="n"/>
      <c r="C626" s="27">
        <f>IF(OR($A626="",$B626=""),"",IFERROR(VLOOKUP($B626,'Settings'!$D$4:$E$103,2,FALSE),"Driver ID not found"))</f>
        <v/>
      </c>
      <c r="D626" s="26" t="n"/>
      <c r="E626" s="28" t="n"/>
      <c r="F626" s="54" t="n"/>
      <c r="G626" s="28" t="n"/>
      <c r="H626" s="28" t="n"/>
      <c r="I626" s="28" t="n"/>
      <c r="J626" s="28" t="n"/>
      <c r="K626" s="28" t="n"/>
      <c r="L626" s="28" t="n"/>
      <c r="M626" s="28" t="n"/>
      <c r="N626" s="28" t="n"/>
      <c r="O626" s="30" t="n"/>
      <c r="P626" s="55">
        <f>IF(OR($A626="",$B626=""),"",IFERROR($E626/$F626,0))</f>
        <v/>
      </c>
      <c r="Q626" s="56">
        <f>IF(OR($A626="",$B626=""),"",IFERROR($H626/$G626,0))</f>
        <v/>
      </c>
      <c r="R626" s="56">
        <f>IF(OR($A626="",$B626=""),"",IFERROR($J626/$I626,0))</f>
        <v/>
      </c>
      <c r="S626" s="55">
        <f>IF(OR($A626="",$B626=""),"",IFERROR(($K626+$L626)/$E626*1000,0))</f>
        <v/>
      </c>
      <c r="T626" s="55">
        <f>IF(OR($A626="",$B626=""),"",MAX(0,MIN(100,100-($S626*'Settings'!$B$13)-($M626*'Settings'!$B$14))))</f>
        <v/>
      </c>
      <c r="U626" s="55">
        <f>IF(OR($A626="",$B626=""),"",MAX(0,MIN(100,IFERROR($Q626/'Settings'!$B$10*100,0))))</f>
        <v/>
      </c>
      <c r="V626" s="55">
        <f>IF(OR($A626="",$B626=""),"",MAX(0,MIN(100,IFERROR($P626/'Settings'!$B$11*100,0))))</f>
        <v/>
      </c>
      <c r="W626" s="55">
        <f>IF(OR($A626="",$B626=""),"",MAX(0,MIN(100,IFERROR($R626/'Settings'!$B$12*100,0))))</f>
        <v/>
      </c>
      <c r="X626" s="55">
        <f>IF(OR($A626="",$B626=""),"",MAX(0,MIN(100,100-($N626*'Settings'!$B$15))))</f>
        <v/>
      </c>
      <c r="Y626" s="55">
        <f>IF(OR($A626="",$B626=""),"",($T626*'Settings'!$B$4)+($U626*'Settings'!$B$5)+($V626*'Settings'!$B$6)+($W626*'Settings'!$B$7)+($X626*'Settings'!$B$8))</f>
        <v/>
      </c>
      <c r="Z626" s="19">
        <f>IF($Y626="","",IF($Y626&gt;='Settings'!$B$17,"Excellent",IF($Y626&gt;='Settings'!$B$18,"Good",IF($Y626&gt;='Settings'!$B$19,"Needs Improvement","Poor"))))</f>
        <v/>
      </c>
      <c r="AA626" s="57">
        <f>IF($Z626="","",IF($Z626="Excellent",'Settings'!$B$21,IF($Z626="Good",'Settings'!$B$22,0)))</f>
        <v/>
      </c>
      <c r="AB626" s="34">
        <f>IF(COUNTA($A626:$B626,$D626:$O626,$AC626:$AD626)=0,"",IF(OR($A626="",$B626=""),"Missing period/driver",IF($C626="Driver ID not found","Invalid driver ID",IF(COUNTIFS($A$5:$A$1000,$A626,$B$5:$B$1000,$B626)&gt;1,"Duplicate driver/period",IF(OR($E626&lt;=0,$F626&lt;=0,$G626&lt;=0,$I626&lt;=0),"Check required activity",IF($H626&gt;$G626,"On-time stops exceed total",IF($J626&gt;$I626,"Completed inspections exceed required",IF(OR($H626&lt;0,$J626&lt;0,$K626&lt;0,$L626&lt;0,$M626&lt;0,$N626&lt;0),"Negative count",IF($AC626="","Select review status",IF(AND($AC626="Coaching Scheduled",$AD626=""),"Add follow-up date","OK"))))))))))</f>
        <v/>
      </c>
      <c r="AC626" s="30" t="n"/>
      <c r="AD626" s="58" t="n"/>
    </row>
    <row r="627">
      <c r="A627" s="53" t="n"/>
      <c r="B627" s="26" t="n"/>
      <c r="C627" s="27">
        <f>IF(OR($A627="",$B627=""),"",IFERROR(VLOOKUP($B627,'Settings'!$D$4:$E$103,2,FALSE),"Driver ID not found"))</f>
        <v/>
      </c>
      <c r="D627" s="26" t="n"/>
      <c r="E627" s="28" t="n"/>
      <c r="F627" s="54" t="n"/>
      <c r="G627" s="28" t="n"/>
      <c r="H627" s="28" t="n"/>
      <c r="I627" s="28" t="n"/>
      <c r="J627" s="28" t="n"/>
      <c r="K627" s="28" t="n"/>
      <c r="L627" s="28" t="n"/>
      <c r="M627" s="28" t="n"/>
      <c r="N627" s="28" t="n"/>
      <c r="O627" s="30" t="n"/>
      <c r="P627" s="55">
        <f>IF(OR($A627="",$B627=""),"",IFERROR($E627/$F627,0))</f>
        <v/>
      </c>
      <c r="Q627" s="56">
        <f>IF(OR($A627="",$B627=""),"",IFERROR($H627/$G627,0))</f>
        <v/>
      </c>
      <c r="R627" s="56">
        <f>IF(OR($A627="",$B627=""),"",IFERROR($J627/$I627,0))</f>
        <v/>
      </c>
      <c r="S627" s="55">
        <f>IF(OR($A627="",$B627=""),"",IFERROR(($K627+$L627)/$E627*1000,0))</f>
        <v/>
      </c>
      <c r="T627" s="55">
        <f>IF(OR($A627="",$B627=""),"",MAX(0,MIN(100,100-($S627*'Settings'!$B$13)-($M627*'Settings'!$B$14))))</f>
        <v/>
      </c>
      <c r="U627" s="55">
        <f>IF(OR($A627="",$B627=""),"",MAX(0,MIN(100,IFERROR($Q627/'Settings'!$B$10*100,0))))</f>
        <v/>
      </c>
      <c r="V627" s="55">
        <f>IF(OR($A627="",$B627=""),"",MAX(0,MIN(100,IFERROR($P627/'Settings'!$B$11*100,0))))</f>
        <v/>
      </c>
      <c r="W627" s="55">
        <f>IF(OR($A627="",$B627=""),"",MAX(0,MIN(100,IFERROR($R627/'Settings'!$B$12*100,0))))</f>
        <v/>
      </c>
      <c r="X627" s="55">
        <f>IF(OR($A627="",$B627=""),"",MAX(0,MIN(100,100-($N627*'Settings'!$B$15))))</f>
        <v/>
      </c>
      <c r="Y627" s="55">
        <f>IF(OR($A627="",$B627=""),"",($T627*'Settings'!$B$4)+($U627*'Settings'!$B$5)+($V627*'Settings'!$B$6)+($W627*'Settings'!$B$7)+($X627*'Settings'!$B$8))</f>
        <v/>
      </c>
      <c r="Z627" s="19">
        <f>IF($Y627="","",IF($Y627&gt;='Settings'!$B$17,"Excellent",IF($Y627&gt;='Settings'!$B$18,"Good",IF($Y627&gt;='Settings'!$B$19,"Needs Improvement","Poor"))))</f>
        <v/>
      </c>
      <c r="AA627" s="57">
        <f>IF($Z627="","",IF($Z627="Excellent",'Settings'!$B$21,IF($Z627="Good",'Settings'!$B$22,0)))</f>
        <v/>
      </c>
      <c r="AB627" s="34">
        <f>IF(COUNTA($A627:$B627,$D627:$O627,$AC627:$AD627)=0,"",IF(OR($A627="",$B627=""),"Missing period/driver",IF($C627="Driver ID not found","Invalid driver ID",IF(COUNTIFS($A$5:$A$1000,$A627,$B$5:$B$1000,$B627)&gt;1,"Duplicate driver/period",IF(OR($E627&lt;=0,$F627&lt;=0,$G627&lt;=0,$I627&lt;=0),"Check required activity",IF($H627&gt;$G627,"On-time stops exceed total",IF($J627&gt;$I627,"Completed inspections exceed required",IF(OR($H627&lt;0,$J627&lt;0,$K627&lt;0,$L627&lt;0,$M627&lt;0,$N627&lt;0),"Negative count",IF($AC627="","Select review status",IF(AND($AC627="Coaching Scheduled",$AD627=""),"Add follow-up date","OK"))))))))))</f>
        <v/>
      </c>
      <c r="AC627" s="30" t="n"/>
      <c r="AD627" s="58" t="n"/>
    </row>
    <row r="628">
      <c r="A628" s="53" t="n"/>
      <c r="B628" s="26" t="n"/>
      <c r="C628" s="27">
        <f>IF(OR($A628="",$B628=""),"",IFERROR(VLOOKUP($B628,'Settings'!$D$4:$E$103,2,FALSE),"Driver ID not found"))</f>
        <v/>
      </c>
      <c r="D628" s="26" t="n"/>
      <c r="E628" s="28" t="n"/>
      <c r="F628" s="54" t="n"/>
      <c r="G628" s="28" t="n"/>
      <c r="H628" s="28" t="n"/>
      <c r="I628" s="28" t="n"/>
      <c r="J628" s="28" t="n"/>
      <c r="K628" s="28" t="n"/>
      <c r="L628" s="28" t="n"/>
      <c r="M628" s="28" t="n"/>
      <c r="N628" s="28" t="n"/>
      <c r="O628" s="30" t="n"/>
      <c r="P628" s="55">
        <f>IF(OR($A628="",$B628=""),"",IFERROR($E628/$F628,0))</f>
        <v/>
      </c>
      <c r="Q628" s="56">
        <f>IF(OR($A628="",$B628=""),"",IFERROR($H628/$G628,0))</f>
        <v/>
      </c>
      <c r="R628" s="56">
        <f>IF(OR($A628="",$B628=""),"",IFERROR($J628/$I628,0))</f>
        <v/>
      </c>
      <c r="S628" s="55">
        <f>IF(OR($A628="",$B628=""),"",IFERROR(($K628+$L628)/$E628*1000,0))</f>
        <v/>
      </c>
      <c r="T628" s="55">
        <f>IF(OR($A628="",$B628=""),"",MAX(0,MIN(100,100-($S628*'Settings'!$B$13)-($M628*'Settings'!$B$14))))</f>
        <v/>
      </c>
      <c r="U628" s="55">
        <f>IF(OR($A628="",$B628=""),"",MAX(0,MIN(100,IFERROR($Q628/'Settings'!$B$10*100,0))))</f>
        <v/>
      </c>
      <c r="V628" s="55">
        <f>IF(OR($A628="",$B628=""),"",MAX(0,MIN(100,IFERROR($P628/'Settings'!$B$11*100,0))))</f>
        <v/>
      </c>
      <c r="W628" s="55">
        <f>IF(OR($A628="",$B628=""),"",MAX(0,MIN(100,IFERROR($R628/'Settings'!$B$12*100,0))))</f>
        <v/>
      </c>
      <c r="X628" s="55">
        <f>IF(OR($A628="",$B628=""),"",MAX(0,MIN(100,100-($N628*'Settings'!$B$15))))</f>
        <v/>
      </c>
      <c r="Y628" s="55">
        <f>IF(OR($A628="",$B628=""),"",($T628*'Settings'!$B$4)+($U628*'Settings'!$B$5)+($V628*'Settings'!$B$6)+($W628*'Settings'!$B$7)+($X628*'Settings'!$B$8))</f>
        <v/>
      </c>
      <c r="Z628" s="19">
        <f>IF($Y628="","",IF($Y628&gt;='Settings'!$B$17,"Excellent",IF($Y628&gt;='Settings'!$B$18,"Good",IF($Y628&gt;='Settings'!$B$19,"Needs Improvement","Poor"))))</f>
        <v/>
      </c>
      <c r="AA628" s="57">
        <f>IF($Z628="","",IF($Z628="Excellent",'Settings'!$B$21,IF($Z628="Good",'Settings'!$B$22,0)))</f>
        <v/>
      </c>
      <c r="AB628" s="34">
        <f>IF(COUNTA($A628:$B628,$D628:$O628,$AC628:$AD628)=0,"",IF(OR($A628="",$B628=""),"Missing period/driver",IF($C628="Driver ID not found","Invalid driver ID",IF(COUNTIFS($A$5:$A$1000,$A628,$B$5:$B$1000,$B628)&gt;1,"Duplicate driver/period",IF(OR($E628&lt;=0,$F628&lt;=0,$G628&lt;=0,$I628&lt;=0),"Check required activity",IF($H628&gt;$G628,"On-time stops exceed total",IF($J628&gt;$I628,"Completed inspections exceed required",IF(OR($H628&lt;0,$J628&lt;0,$K628&lt;0,$L628&lt;0,$M628&lt;0,$N628&lt;0),"Negative count",IF($AC628="","Select review status",IF(AND($AC628="Coaching Scheduled",$AD628=""),"Add follow-up date","OK"))))))))))</f>
        <v/>
      </c>
      <c r="AC628" s="30" t="n"/>
      <c r="AD628" s="58" t="n"/>
    </row>
    <row r="629">
      <c r="A629" s="53" t="n"/>
      <c r="B629" s="26" t="n"/>
      <c r="C629" s="27">
        <f>IF(OR($A629="",$B629=""),"",IFERROR(VLOOKUP($B629,'Settings'!$D$4:$E$103,2,FALSE),"Driver ID not found"))</f>
        <v/>
      </c>
      <c r="D629" s="26" t="n"/>
      <c r="E629" s="28" t="n"/>
      <c r="F629" s="54" t="n"/>
      <c r="G629" s="28" t="n"/>
      <c r="H629" s="28" t="n"/>
      <c r="I629" s="28" t="n"/>
      <c r="J629" s="28" t="n"/>
      <c r="K629" s="28" t="n"/>
      <c r="L629" s="28" t="n"/>
      <c r="M629" s="28" t="n"/>
      <c r="N629" s="28" t="n"/>
      <c r="O629" s="30" t="n"/>
      <c r="P629" s="55">
        <f>IF(OR($A629="",$B629=""),"",IFERROR($E629/$F629,0))</f>
        <v/>
      </c>
      <c r="Q629" s="56">
        <f>IF(OR($A629="",$B629=""),"",IFERROR($H629/$G629,0))</f>
        <v/>
      </c>
      <c r="R629" s="56">
        <f>IF(OR($A629="",$B629=""),"",IFERROR($J629/$I629,0))</f>
        <v/>
      </c>
      <c r="S629" s="55">
        <f>IF(OR($A629="",$B629=""),"",IFERROR(($K629+$L629)/$E629*1000,0))</f>
        <v/>
      </c>
      <c r="T629" s="55">
        <f>IF(OR($A629="",$B629=""),"",MAX(0,MIN(100,100-($S629*'Settings'!$B$13)-($M629*'Settings'!$B$14))))</f>
        <v/>
      </c>
      <c r="U629" s="55">
        <f>IF(OR($A629="",$B629=""),"",MAX(0,MIN(100,IFERROR($Q629/'Settings'!$B$10*100,0))))</f>
        <v/>
      </c>
      <c r="V629" s="55">
        <f>IF(OR($A629="",$B629=""),"",MAX(0,MIN(100,IFERROR($P629/'Settings'!$B$11*100,0))))</f>
        <v/>
      </c>
      <c r="W629" s="55">
        <f>IF(OR($A629="",$B629=""),"",MAX(0,MIN(100,IFERROR($R629/'Settings'!$B$12*100,0))))</f>
        <v/>
      </c>
      <c r="X629" s="55">
        <f>IF(OR($A629="",$B629=""),"",MAX(0,MIN(100,100-($N629*'Settings'!$B$15))))</f>
        <v/>
      </c>
      <c r="Y629" s="55">
        <f>IF(OR($A629="",$B629=""),"",($T629*'Settings'!$B$4)+($U629*'Settings'!$B$5)+($V629*'Settings'!$B$6)+($W629*'Settings'!$B$7)+($X629*'Settings'!$B$8))</f>
        <v/>
      </c>
      <c r="Z629" s="19">
        <f>IF($Y629="","",IF($Y629&gt;='Settings'!$B$17,"Excellent",IF($Y629&gt;='Settings'!$B$18,"Good",IF($Y629&gt;='Settings'!$B$19,"Needs Improvement","Poor"))))</f>
        <v/>
      </c>
      <c r="AA629" s="57">
        <f>IF($Z629="","",IF($Z629="Excellent",'Settings'!$B$21,IF($Z629="Good",'Settings'!$B$22,0)))</f>
        <v/>
      </c>
      <c r="AB629" s="34">
        <f>IF(COUNTA($A629:$B629,$D629:$O629,$AC629:$AD629)=0,"",IF(OR($A629="",$B629=""),"Missing period/driver",IF($C629="Driver ID not found","Invalid driver ID",IF(COUNTIFS($A$5:$A$1000,$A629,$B$5:$B$1000,$B629)&gt;1,"Duplicate driver/period",IF(OR($E629&lt;=0,$F629&lt;=0,$G629&lt;=0,$I629&lt;=0),"Check required activity",IF($H629&gt;$G629,"On-time stops exceed total",IF($J629&gt;$I629,"Completed inspections exceed required",IF(OR($H629&lt;0,$J629&lt;0,$K629&lt;0,$L629&lt;0,$M629&lt;0,$N629&lt;0),"Negative count",IF($AC629="","Select review status",IF(AND($AC629="Coaching Scheduled",$AD629=""),"Add follow-up date","OK"))))))))))</f>
        <v/>
      </c>
      <c r="AC629" s="30" t="n"/>
      <c r="AD629" s="58" t="n"/>
    </row>
    <row r="630">
      <c r="A630" s="53" t="n"/>
      <c r="B630" s="26" t="n"/>
      <c r="C630" s="27">
        <f>IF(OR($A630="",$B630=""),"",IFERROR(VLOOKUP($B630,'Settings'!$D$4:$E$103,2,FALSE),"Driver ID not found"))</f>
        <v/>
      </c>
      <c r="D630" s="26" t="n"/>
      <c r="E630" s="28" t="n"/>
      <c r="F630" s="54" t="n"/>
      <c r="G630" s="28" t="n"/>
      <c r="H630" s="28" t="n"/>
      <c r="I630" s="28" t="n"/>
      <c r="J630" s="28" t="n"/>
      <c r="K630" s="28" t="n"/>
      <c r="L630" s="28" t="n"/>
      <c r="M630" s="28" t="n"/>
      <c r="N630" s="28" t="n"/>
      <c r="O630" s="30" t="n"/>
      <c r="P630" s="55">
        <f>IF(OR($A630="",$B630=""),"",IFERROR($E630/$F630,0))</f>
        <v/>
      </c>
      <c r="Q630" s="56">
        <f>IF(OR($A630="",$B630=""),"",IFERROR($H630/$G630,0))</f>
        <v/>
      </c>
      <c r="R630" s="56">
        <f>IF(OR($A630="",$B630=""),"",IFERROR($J630/$I630,0))</f>
        <v/>
      </c>
      <c r="S630" s="55">
        <f>IF(OR($A630="",$B630=""),"",IFERROR(($K630+$L630)/$E630*1000,0))</f>
        <v/>
      </c>
      <c r="T630" s="55">
        <f>IF(OR($A630="",$B630=""),"",MAX(0,MIN(100,100-($S630*'Settings'!$B$13)-($M630*'Settings'!$B$14))))</f>
        <v/>
      </c>
      <c r="U630" s="55">
        <f>IF(OR($A630="",$B630=""),"",MAX(0,MIN(100,IFERROR($Q630/'Settings'!$B$10*100,0))))</f>
        <v/>
      </c>
      <c r="V630" s="55">
        <f>IF(OR($A630="",$B630=""),"",MAX(0,MIN(100,IFERROR($P630/'Settings'!$B$11*100,0))))</f>
        <v/>
      </c>
      <c r="W630" s="55">
        <f>IF(OR($A630="",$B630=""),"",MAX(0,MIN(100,IFERROR($R630/'Settings'!$B$12*100,0))))</f>
        <v/>
      </c>
      <c r="X630" s="55">
        <f>IF(OR($A630="",$B630=""),"",MAX(0,MIN(100,100-($N630*'Settings'!$B$15))))</f>
        <v/>
      </c>
      <c r="Y630" s="55">
        <f>IF(OR($A630="",$B630=""),"",($T630*'Settings'!$B$4)+($U630*'Settings'!$B$5)+($V630*'Settings'!$B$6)+($W630*'Settings'!$B$7)+($X630*'Settings'!$B$8))</f>
        <v/>
      </c>
      <c r="Z630" s="19">
        <f>IF($Y630="","",IF($Y630&gt;='Settings'!$B$17,"Excellent",IF($Y630&gt;='Settings'!$B$18,"Good",IF($Y630&gt;='Settings'!$B$19,"Needs Improvement","Poor"))))</f>
        <v/>
      </c>
      <c r="AA630" s="57">
        <f>IF($Z630="","",IF($Z630="Excellent",'Settings'!$B$21,IF($Z630="Good",'Settings'!$B$22,0)))</f>
        <v/>
      </c>
      <c r="AB630" s="34">
        <f>IF(COUNTA($A630:$B630,$D630:$O630,$AC630:$AD630)=0,"",IF(OR($A630="",$B630=""),"Missing period/driver",IF($C630="Driver ID not found","Invalid driver ID",IF(COUNTIFS($A$5:$A$1000,$A630,$B$5:$B$1000,$B630)&gt;1,"Duplicate driver/period",IF(OR($E630&lt;=0,$F630&lt;=0,$G630&lt;=0,$I630&lt;=0),"Check required activity",IF($H630&gt;$G630,"On-time stops exceed total",IF($J630&gt;$I630,"Completed inspections exceed required",IF(OR($H630&lt;0,$J630&lt;0,$K630&lt;0,$L630&lt;0,$M630&lt;0,$N630&lt;0),"Negative count",IF($AC630="","Select review status",IF(AND($AC630="Coaching Scheduled",$AD630=""),"Add follow-up date","OK"))))))))))</f>
        <v/>
      </c>
      <c r="AC630" s="30" t="n"/>
      <c r="AD630" s="58" t="n"/>
    </row>
    <row r="631">
      <c r="A631" s="53" t="n"/>
      <c r="B631" s="26" t="n"/>
      <c r="C631" s="27">
        <f>IF(OR($A631="",$B631=""),"",IFERROR(VLOOKUP($B631,'Settings'!$D$4:$E$103,2,FALSE),"Driver ID not found"))</f>
        <v/>
      </c>
      <c r="D631" s="26" t="n"/>
      <c r="E631" s="28" t="n"/>
      <c r="F631" s="54" t="n"/>
      <c r="G631" s="28" t="n"/>
      <c r="H631" s="28" t="n"/>
      <c r="I631" s="28" t="n"/>
      <c r="J631" s="28" t="n"/>
      <c r="K631" s="28" t="n"/>
      <c r="L631" s="28" t="n"/>
      <c r="M631" s="28" t="n"/>
      <c r="N631" s="28" t="n"/>
      <c r="O631" s="30" t="n"/>
      <c r="P631" s="55">
        <f>IF(OR($A631="",$B631=""),"",IFERROR($E631/$F631,0))</f>
        <v/>
      </c>
      <c r="Q631" s="56">
        <f>IF(OR($A631="",$B631=""),"",IFERROR($H631/$G631,0))</f>
        <v/>
      </c>
      <c r="R631" s="56">
        <f>IF(OR($A631="",$B631=""),"",IFERROR($J631/$I631,0))</f>
        <v/>
      </c>
      <c r="S631" s="55">
        <f>IF(OR($A631="",$B631=""),"",IFERROR(($K631+$L631)/$E631*1000,0))</f>
        <v/>
      </c>
      <c r="T631" s="55">
        <f>IF(OR($A631="",$B631=""),"",MAX(0,MIN(100,100-($S631*'Settings'!$B$13)-($M631*'Settings'!$B$14))))</f>
        <v/>
      </c>
      <c r="U631" s="55">
        <f>IF(OR($A631="",$B631=""),"",MAX(0,MIN(100,IFERROR($Q631/'Settings'!$B$10*100,0))))</f>
        <v/>
      </c>
      <c r="V631" s="55">
        <f>IF(OR($A631="",$B631=""),"",MAX(0,MIN(100,IFERROR($P631/'Settings'!$B$11*100,0))))</f>
        <v/>
      </c>
      <c r="W631" s="55">
        <f>IF(OR($A631="",$B631=""),"",MAX(0,MIN(100,IFERROR($R631/'Settings'!$B$12*100,0))))</f>
        <v/>
      </c>
      <c r="X631" s="55">
        <f>IF(OR($A631="",$B631=""),"",MAX(0,MIN(100,100-($N631*'Settings'!$B$15))))</f>
        <v/>
      </c>
      <c r="Y631" s="55">
        <f>IF(OR($A631="",$B631=""),"",($T631*'Settings'!$B$4)+($U631*'Settings'!$B$5)+($V631*'Settings'!$B$6)+($W631*'Settings'!$B$7)+($X631*'Settings'!$B$8))</f>
        <v/>
      </c>
      <c r="Z631" s="19">
        <f>IF($Y631="","",IF($Y631&gt;='Settings'!$B$17,"Excellent",IF($Y631&gt;='Settings'!$B$18,"Good",IF($Y631&gt;='Settings'!$B$19,"Needs Improvement","Poor"))))</f>
        <v/>
      </c>
      <c r="AA631" s="57">
        <f>IF($Z631="","",IF($Z631="Excellent",'Settings'!$B$21,IF($Z631="Good",'Settings'!$B$22,0)))</f>
        <v/>
      </c>
      <c r="AB631" s="34">
        <f>IF(COUNTA($A631:$B631,$D631:$O631,$AC631:$AD631)=0,"",IF(OR($A631="",$B631=""),"Missing period/driver",IF($C631="Driver ID not found","Invalid driver ID",IF(COUNTIFS($A$5:$A$1000,$A631,$B$5:$B$1000,$B631)&gt;1,"Duplicate driver/period",IF(OR($E631&lt;=0,$F631&lt;=0,$G631&lt;=0,$I631&lt;=0),"Check required activity",IF($H631&gt;$G631,"On-time stops exceed total",IF($J631&gt;$I631,"Completed inspections exceed required",IF(OR($H631&lt;0,$J631&lt;0,$K631&lt;0,$L631&lt;0,$M631&lt;0,$N631&lt;0),"Negative count",IF($AC631="","Select review status",IF(AND($AC631="Coaching Scheduled",$AD631=""),"Add follow-up date","OK"))))))))))</f>
        <v/>
      </c>
      <c r="AC631" s="30" t="n"/>
      <c r="AD631" s="58" t="n"/>
    </row>
    <row r="632">
      <c r="A632" s="53" t="n"/>
      <c r="B632" s="26" t="n"/>
      <c r="C632" s="27">
        <f>IF(OR($A632="",$B632=""),"",IFERROR(VLOOKUP($B632,'Settings'!$D$4:$E$103,2,FALSE),"Driver ID not found"))</f>
        <v/>
      </c>
      <c r="D632" s="26" t="n"/>
      <c r="E632" s="28" t="n"/>
      <c r="F632" s="54" t="n"/>
      <c r="G632" s="28" t="n"/>
      <c r="H632" s="28" t="n"/>
      <c r="I632" s="28" t="n"/>
      <c r="J632" s="28" t="n"/>
      <c r="K632" s="28" t="n"/>
      <c r="L632" s="28" t="n"/>
      <c r="M632" s="28" t="n"/>
      <c r="N632" s="28" t="n"/>
      <c r="O632" s="30" t="n"/>
      <c r="P632" s="55">
        <f>IF(OR($A632="",$B632=""),"",IFERROR($E632/$F632,0))</f>
        <v/>
      </c>
      <c r="Q632" s="56">
        <f>IF(OR($A632="",$B632=""),"",IFERROR($H632/$G632,0))</f>
        <v/>
      </c>
      <c r="R632" s="56">
        <f>IF(OR($A632="",$B632=""),"",IFERROR($J632/$I632,0))</f>
        <v/>
      </c>
      <c r="S632" s="55">
        <f>IF(OR($A632="",$B632=""),"",IFERROR(($K632+$L632)/$E632*1000,0))</f>
        <v/>
      </c>
      <c r="T632" s="55">
        <f>IF(OR($A632="",$B632=""),"",MAX(0,MIN(100,100-($S632*'Settings'!$B$13)-($M632*'Settings'!$B$14))))</f>
        <v/>
      </c>
      <c r="U632" s="55">
        <f>IF(OR($A632="",$B632=""),"",MAX(0,MIN(100,IFERROR($Q632/'Settings'!$B$10*100,0))))</f>
        <v/>
      </c>
      <c r="V632" s="55">
        <f>IF(OR($A632="",$B632=""),"",MAX(0,MIN(100,IFERROR($P632/'Settings'!$B$11*100,0))))</f>
        <v/>
      </c>
      <c r="W632" s="55">
        <f>IF(OR($A632="",$B632=""),"",MAX(0,MIN(100,IFERROR($R632/'Settings'!$B$12*100,0))))</f>
        <v/>
      </c>
      <c r="X632" s="55">
        <f>IF(OR($A632="",$B632=""),"",MAX(0,MIN(100,100-($N632*'Settings'!$B$15))))</f>
        <v/>
      </c>
      <c r="Y632" s="55">
        <f>IF(OR($A632="",$B632=""),"",($T632*'Settings'!$B$4)+($U632*'Settings'!$B$5)+($V632*'Settings'!$B$6)+($W632*'Settings'!$B$7)+($X632*'Settings'!$B$8))</f>
        <v/>
      </c>
      <c r="Z632" s="19">
        <f>IF($Y632="","",IF($Y632&gt;='Settings'!$B$17,"Excellent",IF($Y632&gt;='Settings'!$B$18,"Good",IF($Y632&gt;='Settings'!$B$19,"Needs Improvement","Poor"))))</f>
        <v/>
      </c>
      <c r="AA632" s="57">
        <f>IF($Z632="","",IF($Z632="Excellent",'Settings'!$B$21,IF($Z632="Good",'Settings'!$B$22,0)))</f>
        <v/>
      </c>
      <c r="AB632" s="34">
        <f>IF(COUNTA($A632:$B632,$D632:$O632,$AC632:$AD632)=0,"",IF(OR($A632="",$B632=""),"Missing period/driver",IF($C632="Driver ID not found","Invalid driver ID",IF(COUNTIFS($A$5:$A$1000,$A632,$B$5:$B$1000,$B632)&gt;1,"Duplicate driver/period",IF(OR($E632&lt;=0,$F632&lt;=0,$G632&lt;=0,$I632&lt;=0),"Check required activity",IF($H632&gt;$G632,"On-time stops exceed total",IF($J632&gt;$I632,"Completed inspections exceed required",IF(OR($H632&lt;0,$J632&lt;0,$K632&lt;0,$L632&lt;0,$M632&lt;0,$N632&lt;0),"Negative count",IF($AC632="","Select review status",IF(AND($AC632="Coaching Scheduled",$AD632=""),"Add follow-up date","OK"))))))))))</f>
        <v/>
      </c>
      <c r="AC632" s="30" t="n"/>
      <c r="AD632" s="58" t="n"/>
    </row>
    <row r="633">
      <c r="A633" s="53" t="n"/>
      <c r="B633" s="26" t="n"/>
      <c r="C633" s="27">
        <f>IF(OR($A633="",$B633=""),"",IFERROR(VLOOKUP($B633,'Settings'!$D$4:$E$103,2,FALSE),"Driver ID not found"))</f>
        <v/>
      </c>
      <c r="D633" s="26" t="n"/>
      <c r="E633" s="28" t="n"/>
      <c r="F633" s="54" t="n"/>
      <c r="G633" s="28" t="n"/>
      <c r="H633" s="28" t="n"/>
      <c r="I633" s="28" t="n"/>
      <c r="J633" s="28" t="n"/>
      <c r="K633" s="28" t="n"/>
      <c r="L633" s="28" t="n"/>
      <c r="M633" s="28" t="n"/>
      <c r="N633" s="28" t="n"/>
      <c r="O633" s="30" t="n"/>
      <c r="P633" s="55">
        <f>IF(OR($A633="",$B633=""),"",IFERROR($E633/$F633,0))</f>
        <v/>
      </c>
      <c r="Q633" s="56">
        <f>IF(OR($A633="",$B633=""),"",IFERROR($H633/$G633,0))</f>
        <v/>
      </c>
      <c r="R633" s="56">
        <f>IF(OR($A633="",$B633=""),"",IFERROR($J633/$I633,0))</f>
        <v/>
      </c>
      <c r="S633" s="55">
        <f>IF(OR($A633="",$B633=""),"",IFERROR(($K633+$L633)/$E633*1000,0))</f>
        <v/>
      </c>
      <c r="T633" s="55">
        <f>IF(OR($A633="",$B633=""),"",MAX(0,MIN(100,100-($S633*'Settings'!$B$13)-($M633*'Settings'!$B$14))))</f>
        <v/>
      </c>
      <c r="U633" s="55">
        <f>IF(OR($A633="",$B633=""),"",MAX(0,MIN(100,IFERROR($Q633/'Settings'!$B$10*100,0))))</f>
        <v/>
      </c>
      <c r="V633" s="55">
        <f>IF(OR($A633="",$B633=""),"",MAX(0,MIN(100,IFERROR($P633/'Settings'!$B$11*100,0))))</f>
        <v/>
      </c>
      <c r="W633" s="55">
        <f>IF(OR($A633="",$B633=""),"",MAX(0,MIN(100,IFERROR($R633/'Settings'!$B$12*100,0))))</f>
        <v/>
      </c>
      <c r="X633" s="55">
        <f>IF(OR($A633="",$B633=""),"",MAX(0,MIN(100,100-($N633*'Settings'!$B$15))))</f>
        <v/>
      </c>
      <c r="Y633" s="55">
        <f>IF(OR($A633="",$B633=""),"",($T633*'Settings'!$B$4)+($U633*'Settings'!$B$5)+($V633*'Settings'!$B$6)+($W633*'Settings'!$B$7)+($X633*'Settings'!$B$8))</f>
        <v/>
      </c>
      <c r="Z633" s="19">
        <f>IF($Y633="","",IF($Y633&gt;='Settings'!$B$17,"Excellent",IF($Y633&gt;='Settings'!$B$18,"Good",IF($Y633&gt;='Settings'!$B$19,"Needs Improvement","Poor"))))</f>
        <v/>
      </c>
      <c r="AA633" s="57">
        <f>IF($Z633="","",IF($Z633="Excellent",'Settings'!$B$21,IF($Z633="Good",'Settings'!$B$22,0)))</f>
        <v/>
      </c>
      <c r="AB633" s="34">
        <f>IF(COUNTA($A633:$B633,$D633:$O633,$AC633:$AD633)=0,"",IF(OR($A633="",$B633=""),"Missing period/driver",IF($C633="Driver ID not found","Invalid driver ID",IF(COUNTIFS($A$5:$A$1000,$A633,$B$5:$B$1000,$B633)&gt;1,"Duplicate driver/period",IF(OR($E633&lt;=0,$F633&lt;=0,$G633&lt;=0,$I633&lt;=0),"Check required activity",IF($H633&gt;$G633,"On-time stops exceed total",IF($J633&gt;$I633,"Completed inspections exceed required",IF(OR($H633&lt;0,$J633&lt;0,$K633&lt;0,$L633&lt;0,$M633&lt;0,$N633&lt;0),"Negative count",IF($AC633="","Select review status",IF(AND($AC633="Coaching Scheduled",$AD633=""),"Add follow-up date","OK"))))))))))</f>
        <v/>
      </c>
      <c r="AC633" s="30" t="n"/>
      <c r="AD633" s="58" t="n"/>
    </row>
    <row r="634">
      <c r="A634" s="53" t="n"/>
      <c r="B634" s="26" t="n"/>
      <c r="C634" s="27">
        <f>IF(OR($A634="",$B634=""),"",IFERROR(VLOOKUP($B634,'Settings'!$D$4:$E$103,2,FALSE),"Driver ID not found"))</f>
        <v/>
      </c>
      <c r="D634" s="26" t="n"/>
      <c r="E634" s="28" t="n"/>
      <c r="F634" s="54" t="n"/>
      <c r="G634" s="28" t="n"/>
      <c r="H634" s="28" t="n"/>
      <c r="I634" s="28" t="n"/>
      <c r="J634" s="28" t="n"/>
      <c r="K634" s="28" t="n"/>
      <c r="L634" s="28" t="n"/>
      <c r="M634" s="28" t="n"/>
      <c r="N634" s="28" t="n"/>
      <c r="O634" s="30" t="n"/>
      <c r="P634" s="55">
        <f>IF(OR($A634="",$B634=""),"",IFERROR($E634/$F634,0))</f>
        <v/>
      </c>
      <c r="Q634" s="56">
        <f>IF(OR($A634="",$B634=""),"",IFERROR($H634/$G634,0))</f>
        <v/>
      </c>
      <c r="R634" s="56">
        <f>IF(OR($A634="",$B634=""),"",IFERROR($J634/$I634,0))</f>
        <v/>
      </c>
      <c r="S634" s="55">
        <f>IF(OR($A634="",$B634=""),"",IFERROR(($K634+$L634)/$E634*1000,0))</f>
        <v/>
      </c>
      <c r="T634" s="55">
        <f>IF(OR($A634="",$B634=""),"",MAX(0,MIN(100,100-($S634*'Settings'!$B$13)-($M634*'Settings'!$B$14))))</f>
        <v/>
      </c>
      <c r="U634" s="55">
        <f>IF(OR($A634="",$B634=""),"",MAX(0,MIN(100,IFERROR($Q634/'Settings'!$B$10*100,0))))</f>
        <v/>
      </c>
      <c r="V634" s="55">
        <f>IF(OR($A634="",$B634=""),"",MAX(0,MIN(100,IFERROR($P634/'Settings'!$B$11*100,0))))</f>
        <v/>
      </c>
      <c r="W634" s="55">
        <f>IF(OR($A634="",$B634=""),"",MAX(0,MIN(100,IFERROR($R634/'Settings'!$B$12*100,0))))</f>
        <v/>
      </c>
      <c r="X634" s="55">
        <f>IF(OR($A634="",$B634=""),"",MAX(0,MIN(100,100-($N634*'Settings'!$B$15))))</f>
        <v/>
      </c>
      <c r="Y634" s="55">
        <f>IF(OR($A634="",$B634=""),"",($T634*'Settings'!$B$4)+($U634*'Settings'!$B$5)+($V634*'Settings'!$B$6)+($W634*'Settings'!$B$7)+($X634*'Settings'!$B$8))</f>
        <v/>
      </c>
      <c r="Z634" s="19">
        <f>IF($Y634="","",IF($Y634&gt;='Settings'!$B$17,"Excellent",IF($Y634&gt;='Settings'!$B$18,"Good",IF($Y634&gt;='Settings'!$B$19,"Needs Improvement","Poor"))))</f>
        <v/>
      </c>
      <c r="AA634" s="57">
        <f>IF($Z634="","",IF($Z634="Excellent",'Settings'!$B$21,IF($Z634="Good",'Settings'!$B$22,0)))</f>
        <v/>
      </c>
      <c r="AB634" s="34">
        <f>IF(COUNTA($A634:$B634,$D634:$O634,$AC634:$AD634)=0,"",IF(OR($A634="",$B634=""),"Missing period/driver",IF($C634="Driver ID not found","Invalid driver ID",IF(COUNTIFS($A$5:$A$1000,$A634,$B$5:$B$1000,$B634)&gt;1,"Duplicate driver/period",IF(OR($E634&lt;=0,$F634&lt;=0,$G634&lt;=0,$I634&lt;=0),"Check required activity",IF($H634&gt;$G634,"On-time stops exceed total",IF($J634&gt;$I634,"Completed inspections exceed required",IF(OR($H634&lt;0,$J634&lt;0,$K634&lt;0,$L634&lt;0,$M634&lt;0,$N634&lt;0),"Negative count",IF($AC634="","Select review status",IF(AND($AC634="Coaching Scheduled",$AD634=""),"Add follow-up date","OK"))))))))))</f>
        <v/>
      </c>
      <c r="AC634" s="30" t="n"/>
      <c r="AD634" s="58" t="n"/>
    </row>
    <row r="635">
      <c r="A635" s="53" t="n"/>
      <c r="B635" s="26" t="n"/>
      <c r="C635" s="27">
        <f>IF(OR($A635="",$B635=""),"",IFERROR(VLOOKUP($B635,'Settings'!$D$4:$E$103,2,FALSE),"Driver ID not found"))</f>
        <v/>
      </c>
      <c r="D635" s="26" t="n"/>
      <c r="E635" s="28" t="n"/>
      <c r="F635" s="54" t="n"/>
      <c r="G635" s="28" t="n"/>
      <c r="H635" s="28" t="n"/>
      <c r="I635" s="28" t="n"/>
      <c r="J635" s="28" t="n"/>
      <c r="K635" s="28" t="n"/>
      <c r="L635" s="28" t="n"/>
      <c r="M635" s="28" t="n"/>
      <c r="N635" s="28" t="n"/>
      <c r="O635" s="30" t="n"/>
      <c r="P635" s="55">
        <f>IF(OR($A635="",$B635=""),"",IFERROR($E635/$F635,0))</f>
        <v/>
      </c>
      <c r="Q635" s="56">
        <f>IF(OR($A635="",$B635=""),"",IFERROR($H635/$G635,0))</f>
        <v/>
      </c>
      <c r="R635" s="56">
        <f>IF(OR($A635="",$B635=""),"",IFERROR($J635/$I635,0))</f>
        <v/>
      </c>
      <c r="S635" s="55">
        <f>IF(OR($A635="",$B635=""),"",IFERROR(($K635+$L635)/$E635*1000,0))</f>
        <v/>
      </c>
      <c r="T635" s="55">
        <f>IF(OR($A635="",$B635=""),"",MAX(0,MIN(100,100-($S635*'Settings'!$B$13)-($M635*'Settings'!$B$14))))</f>
        <v/>
      </c>
      <c r="U635" s="55">
        <f>IF(OR($A635="",$B635=""),"",MAX(0,MIN(100,IFERROR($Q635/'Settings'!$B$10*100,0))))</f>
        <v/>
      </c>
      <c r="V635" s="55">
        <f>IF(OR($A635="",$B635=""),"",MAX(0,MIN(100,IFERROR($P635/'Settings'!$B$11*100,0))))</f>
        <v/>
      </c>
      <c r="W635" s="55">
        <f>IF(OR($A635="",$B635=""),"",MAX(0,MIN(100,IFERROR($R635/'Settings'!$B$12*100,0))))</f>
        <v/>
      </c>
      <c r="X635" s="55">
        <f>IF(OR($A635="",$B635=""),"",MAX(0,MIN(100,100-($N635*'Settings'!$B$15))))</f>
        <v/>
      </c>
      <c r="Y635" s="55">
        <f>IF(OR($A635="",$B635=""),"",($T635*'Settings'!$B$4)+($U635*'Settings'!$B$5)+($V635*'Settings'!$B$6)+($W635*'Settings'!$B$7)+($X635*'Settings'!$B$8))</f>
        <v/>
      </c>
      <c r="Z635" s="19">
        <f>IF($Y635="","",IF($Y635&gt;='Settings'!$B$17,"Excellent",IF($Y635&gt;='Settings'!$B$18,"Good",IF($Y635&gt;='Settings'!$B$19,"Needs Improvement","Poor"))))</f>
        <v/>
      </c>
      <c r="AA635" s="57">
        <f>IF($Z635="","",IF($Z635="Excellent",'Settings'!$B$21,IF($Z635="Good",'Settings'!$B$22,0)))</f>
        <v/>
      </c>
      <c r="AB635" s="34">
        <f>IF(COUNTA($A635:$B635,$D635:$O635,$AC635:$AD635)=0,"",IF(OR($A635="",$B635=""),"Missing period/driver",IF($C635="Driver ID not found","Invalid driver ID",IF(COUNTIFS($A$5:$A$1000,$A635,$B$5:$B$1000,$B635)&gt;1,"Duplicate driver/period",IF(OR($E635&lt;=0,$F635&lt;=0,$G635&lt;=0,$I635&lt;=0),"Check required activity",IF($H635&gt;$G635,"On-time stops exceed total",IF($J635&gt;$I635,"Completed inspections exceed required",IF(OR($H635&lt;0,$J635&lt;0,$K635&lt;0,$L635&lt;0,$M635&lt;0,$N635&lt;0),"Negative count",IF($AC635="","Select review status",IF(AND($AC635="Coaching Scheduled",$AD635=""),"Add follow-up date","OK"))))))))))</f>
        <v/>
      </c>
      <c r="AC635" s="30" t="n"/>
      <c r="AD635" s="58" t="n"/>
    </row>
    <row r="636">
      <c r="A636" s="53" t="n"/>
      <c r="B636" s="26" t="n"/>
      <c r="C636" s="27">
        <f>IF(OR($A636="",$B636=""),"",IFERROR(VLOOKUP($B636,'Settings'!$D$4:$E$103,2,FALSE),"Driver ID not found"))</f>
        <v/>
      </c>
      <c r="D636" s="26" t="n"/>
      <c r="E636" s="28" t="n"/>
      <c r="F636" s="54" t="n"/>
      <c r="G636" s="28" t="n"/>
      <c r="H636" s="28" t="n"/>
      <c r="I636" s="28" t="n"/>
      <c r="J636" s="28" t="n"/>
      <c r="K636" s="28" t="n"/>
      <c r="L636" s="28" t="n"/>
      <c r="M636" s="28" t="n"/>
      <c r="N636" s="28" t="n"/>
      <c r="O636" s="30" t="n"/>
      <c r="P636" s="55">
        <f>IF(OR($A636="",$B636=""),"",IFERROR($E636/$F636,0))</f>
        <v/>
      </c>
      <c r="Q636" s="56">
        <f>IF(OR($A636="",$B636=""),"",IFERROR($H636/$G636,0))</f>
        <v/>
      </c>
      <c r="R636" s="56">
        <f>IF(OR($A636="",$B636=""),"",IFERROR($J636/$I636,0))</f>
        <v/>
      </c>
      <c r="S636" s="55">
        <f>IF(OR($A636="",$B636=""),"",IFERROR(($K636+$L636)/$E636*1000,0))</f>
        <v/>
      </c>
      <c r="T636" s="55">
        <f>IF(OR($A636="",$B636=""),"",MAX(0,MIN(100,100-($S636*'Settings'!$B$13)-($M636*'Settings'!$B$14))))</f>
        <v/>
      </c>
      <c r="U636" s="55">
        <f>IF(OR($A636="",$B636=""),"",MAX(0,MIN(100,IFERROR($Q636/'Settings'!$B$10*100,0))))</f>
        <v/>
      </c>
      <c r="V636" s="55">
        <f>IF(OR($A636="",$B636=""),"",MAX(0,MIN(100,IFERROR($P636/'Settings'!$B$11*100,0))))</f>
        <v/>
      </c>
      <c r="W636" s="55">
        <f>IF(OR($A636="",$B636=""),"",MAX(0,MIN(100,IFERROR($R636/'Settings'!$B$12*100,0))))</f>
        <v/>
      </c>
      <c r="X636" s="55">
        <f>IF(OR($A636="",$B636=""),"",MAX(0,MIN(100,100-($N636*'Settings'!$B$15))))</f>
        <v/>
      </c>
      <c r="Y636" s="55">
        <f>IF(OR($A636="",$B636=""),"",($T636*'Settings'!$B$4)+($U636*'Settings'!$B$5)+($V636*'Settings'!$B$6)+($W636*'Settings'!$B$7)+($X636*'Settings'!$B$8))</f>
        <v/>
      </c>
      <c r="Z636" s="19">
        <f>IF($Y636="","",IF($Y636&gt;='Settings'!$B$17,"Excellent",IF($Y636&gt;='Settings'!$B$18,"Good",IF($Y636&gt;='Settings'!$B$19,"Needs Improvement","Poor"))))</f>
        <v/>
      </c>
      <c r="AA636" s="57">
        <f>IF($Z636="","",IF($Z636="Excellent",'Settings'!$B$21,IF($Z636="Good",'Settings'!$B$22,0)))</f>
        <v/>
      </c>
      <c r="AB636" s="34">
        <f>IF(COUNTA($A636:$B636,$D636:$O636,$AC636:$AD636)=0,"",IF(OR($A636="",$B636=""),"Missing period/driver",IF($C636="Driver ID not found","Invalid driver ID",IF(COUNTIFS($A$5:$A$1000,$A636,$B$5:$B$1000,$B636)&gt;1,"Duplicate driver/period",IF(OR($E636&lt;=0,$F636&lt;=0,$G636&lt;=0,$I636&lt;=0),"Check required activity",IF($H636&gt;$G636,"On-time stops exceed total",IF($J636&gt;$I636,"Completed inspections exceed required",IF(OR($H636&lt;0,$J636&lt;0,$K636&lt;0,$L636&lt;0,$M636&lt;0,$N636&lt;0),"Negative count",IF($AC636="","Select review status",IF(AND($AC636="Coaching Scheduled",$AD636=""),"Add follow-up date","OK"))))))))))</f>
        <v/>
      </c>
      <c r="AC636" s="30" t="n"/>
      <c r="AD636" s="58" t="n"/>
    </row>
    <row r="637">
      <c r="A637" s="53" t="n"/>
      <c r="B637" s="26" t="n"/>
      <c r="C637" s="27">
        <f>IF(OR($A637="",$B637=""),"",IFERROR(VLOOKUP($B637,'Settings'!$D$4:$E$103,2,FALSE),"Driver ID not found"))</f>
        <v/>
      </c>
      <c r="D637" s="26" t="n"/>
      <c r="E637" s="28" t="n"/>
      <c r="F637" s="54" t="n"/>
      <c r="G637" s="28" t="n"/>
      <c r="H637" s="28" t="n"/>
      <c r="I637" s="28" t="n"/>
      <c r="J637" s="28" t="n"/>
      <c r="K637" s="28" t="n"/>
      <c r="L637" s="28" t="n"/>
      <c r="M637" s="28" t="n"/>
      <c r="N637" s="28" t="n"/>
      <c r="O637" s="30" t="n"/>
      <c r="P637" s="55">
        <f>IF(OR($A637="",$B637=""),"",IFERROR($E637/$F637,0))</f>
        <v/>
      </c>
      <c r="Q637" s="56">
        <f>IF(OR($A637="",$B637=""),"",IFERROR($H637/$G637,0))</f>
        <v/>
      </c>
      <c r="R637" s="56">
        <f>IF(OR($A637="",$B637=""),"",IFERROR($J637/$I637,0))</f>
        <v/>
      </c>
      <c r="S637" s="55">
        <f>IF(OR($A637="",$B637=""),"",IFERROR(($K637+$L637)/$E637*1000,0))</f>
        <v/>
      </c>
      <c r="T637" s="55">
        <f>IF(OR($A637="",$B637=""),"",MAX(0,MIN(100,100-($S637*'Settings'!$B$13)-($M637*'Settings'!$B$14))))</f>
        <v/>
      </c>
      <c r="U637" s="55">
        <f>IF(OR($A637="",$B637=""),"",MAX(0,MIN(100,IFERROR($Q637/'Settings'!$B$10*100,0))))</f>
        <v/>
      </c>
      <c r="V637" s="55">
        <f>IF(OR($A637="",$B637=""),"",MAX(0,MIN(100,IFERROR($P637/'Settings'!$B$11*100,0))))</f>
        <v/>
      </c>
      <c r="W637" s="55">
        <f>IF(OR($A637="",$B637=""),"",MAX(0,MIN(100,IFERROR($R637/'Settings'!$B$12*100,0))))</f>
        <v/>
      </c>
      <c r="X637" s="55">
        <f>IF(OR($A637="",$B637=""),"",MAX(0,MIN(100,100-($N637*'Settings'!$B$15))))</f>
        <v/>
      </c>
      <c r="Y637" s="55">
        <f>IF(OR($A637="",$B637=""),"",($T637*'Settings'!$B$4)+($U637*'Settings'!$B$5)+($V637*'Settings'!$B$6)+($W637*'Settings'!$B$7)+($X637*'Settings'!$B$8))</f>
        <v/>
      </c>
      <c r="Z637" s="19">
        <f>IF($Y637="","",IF($Y637&gt;='Settings'!$B$17,"Excellent",IF($Y637&gt;='Settings'!$B$18,"Good",IF($Y637&gt;='Settings'!$B$19,"Needs Improvement","Poor"))))</f>
        <v/>
      </c>
      <c r="AA637" s="57">
        <f>IF($Z637="","",IF($Z637="Excellent",'Settings'!$B$21,IF($Z637="Good",'Settings'!$B$22,0)))</f>
        <v/>
      </c>
      <c r="AB637" s="34">
        <f>IF(COUNTA($A637:$B637,$D637:$O637,$AC637:$AD637)=0,"",IF(OR($A637="",$B637=""),"Missing period/driver",IF($C637="Driver ID not found","Invalid driver ID",IF(COUNTIFS($A$5:$A$1000,$A637,$B$5:$B$1000,$B637)&gt;1,"Duplicate driver/period",IF(OR($E637&lt;=0,$F637&lt;=0,$G637&lt;=0,$I637&lt;=0),"Check required activity",IF($H637&gt;$G637,"On-time stops exceed total",IF($J637&gt;$I637,"Completed inspections exceed required",IF(OR($H637&lt;0,$J637&lt;0,$K637&lt;0,$L637&lt;0,$M637&lt;0,$N637&lt;0),"Negative count",IF($AC637="","Select review status",IF(AND($AC637="Coaching Scheduled",$AD637=""),"Add follow-up date","OK"))))))))))</f>
        <v/>
      </c>
      <c r="AC637" s="30" t="n"/>
      <c r="AD637" s="58" t="n"/>
    </row>
    <row r="638">
      <c r="A638" s="53" t="n"/>
      <c r="B638" s="26" t="n"/>
      <c r="C638" s="27">
        <f>IF(OR($A638="",$B638=""),"",IFERROR(VLOOKUP($B638,'Settings'!$D$4:$E$103,2,FALSE),"Driver ID not found"))</f>
        <v/>
      </c>
      <c r="D638" s="26" t="n"/>
      <c r="E638" s="28" t="n"/>
      <c r="F638" s="54" t="n"/>
      <c r="G638" s="28" t="n"/>
      <c r="H638" s="28" t="n"/>
      <c r="I638" s="28" t="n"/>
      <c r="J638" s="28" t="n"/>
      <c r="K638" s="28" t="n"/>
      <c r="L638" s="28" t="n"/>
      <c r="M638" s="28" t="n"/>
      <c r="N638" s="28" t="n"/>
      <c r="O638" s="30" t="n"/>
      <c r="P638" s="55">
        <f>IF(OR($A638="",$B638=""),"",IFERROR($E638/$F638,0))</f>
        <v/>
      </c>
      <c r="Q638" s="56">
        <f>IF(OR($A638="",$B638=""),"",IFERROR($H638/$G638,0))</f>
        <v/>
      </c>
      <c r="R638" s="56">
        <f>IF(OR($A638="",$B638=""),"",IFERROR($J638/$I638,0))</f>
        <v/>
      </c>
      <c r="S638" s="55">
        <f>IF(OR($A638="",$B638=""),"",IFERROR(($K638+$L638)/$E638*1000,0))</f>
        <v/>
      </c>
      <c r="T638" s="55">
        <f>IF(OR($A638="",$B638=""),"",MAX(0,MIN(100,100-($S638*'Settings'!$B$13)-($M638*'Settings'!$B$14))))</f>
        <v/>
      </c>
      <c r="U638" s="55">
        <f>IF(OR($A638="",$B638=""),"",MAX(0,MIN(100,IFERROR($Q638/'Settings'!$B$10*100,0))))</f>
        <v/>
      </c>
      <c r="V638" s="55">
        <f>IF(OR($A638="",$B638=""),"",MAX(0,MIN(100,IFERROR($P638/'Settings'!$B$11*100,0))))</f>
        <v/>
      </c>
      <c r="W638" s="55">
        <f>IF(OR($A638="",$B638=""),"",MAX(0,MIN(100,IFERROR($R638/'Settings'!$B$12*100,0))))</f>
        <v/>
      </c>
      <c r="X638" s="55">
        <f>IF(OR($A638="",$B638=""),"",MAX(0,MIN(100,100-($N638*'Settings'!$B$15))))</f>
        <v/>
      </c>
      <c r="Y638" s="55">
        <f>IF(OR($A638="",$B638=""),"",($T638*'Settings'!$B$4)+($U638*'Settings'!$B$5)+($V638*'Settings'!$B$6)+($W638*'Settings'!$B$7)+($X638*'Settings'!$B$8))</f>
        <v/>
      </c>
      <c r="Z638" s="19">
        <f>IF($Y638="","",IF($Y638&gt;='Settings'!$B$17,"Excellent",IF($Y638&gt;='Settings'!$B$18,"Good",IF($Y638&gt;='Settings'!$B$19,"Needs Improvement","Poor"))))</f>
        <v/>
      </c>
      <c r="AA638" s="57">
        <f>IF($Z638="","",IF($Z638="Excellent",'Settings'!$B$21,IF($Z638="Good",'Settings'!$B$22,0)))</f>
        <v/>
      </c>
      <c r="AB638" s="34">
        <f>IF(COUNTA($A638:$B638,$D638:$O638,$AC638:$AD638)=0,"",IF(OR($A638="",$B638=""),"Missing period/driver",IF($C638="Driver ID not found","Invalid driver ID",IF(COUNTIFS($A$5:$A$1000,$A638,$B$5:$B$1000,$B638)&gt;1,"Duplicate driver/period",IF(OR($E638&lt;=0,$F638&lt;=0,$G638&lt;=0,$I638&lt;=0),"Check required activity",IF($H638&gt;$G638,"On-time stops exceed total",IF($J638&gt;$I638,"Completed inspections exceed required",IF(OR($H638&lt;0,$J638&lt;0,$K638&lt;0,$L638&lt;0,$M638&lt;0,$N638&lt;0),"Negative count",IF($AC638="","Select review status",IF(AND($AC638="Coaching Scheduled",$AD638=""),"Add follow-up date","OK"))))))))))</f>
        <v/>
      </c>
      <c r="AC638" s="30" t="n"/>
      <c r="AD638" s="58" t="n"/>
    </row>
    <row r="639">
      <c r="A639" s="53" t="n"/>
      <c r="B639" s="26" t="n"/>
      <c r="C639" s="27">
        <f>IF(OR($A639="",$B639=""),"",IFERROR(VLOOKUP($B639,'Settings'!$D$4:$E$103,2,FALSE),"Driver ID not found"))</f>
        <v/>
      </c>
      <c r="D639" s="26" t="n"/>
      <c r="E639" s="28" t="n"/>
      <c r="F639" s="54" t="n"/>
      <c r="G639" s="28" t="n"/>
      <c r="H639" s="28" t="n"/>
      <c r="I639" s="28" t="n"/>
      <c r="J639" s="28" t="n"/>
      <c r="K639" s="28" t="n"/>
      <c r="L639" s="28" t="n"/>
      <c r="M639" s="28" t="n"/>
      <c r="N639" s="28" t="n"/>
      <c r="O639" s="30" t="n"/>
      <c r="P639" s="55">
        <f>IF(OR($A639="",$B639=""),"",IFERROR($E639/$F639,0))</f>
        <v/>
      </c>
      <c r="Q639" s="56">
        <f>IF(OR($A639="",$B639=""),"",IFERROR($H639/$G639,0))</f>
        <v/>
      </c>
      <c r="R639" s="56">
        <f>IF(OR($A639="",$B639=""),"",IFERROR($J639/$I639,0))</f>
        <v/>
      </c>
      <c r="S639" s="55">
        <f>IF(OR($A639="",$B639=""),"",IFERROR(($K639+$L639)/$E639*1000,0))</f>
        <v/>
      </c>
      <c r="T639" s="55">
        <f>IF(OR($A639="",$B639=""),"",MAX(0,MIN(100,100-($S639*'Settings'!$B$13)-($M639*'Settings'!$B$14))))</f>
        <v/>
      </c>
      <c r="U639" s="55">
        <f>IF(OR($A639="",$B639=""),"",MAX(0,MIN(100,IFERROR($Q639/'Settings'!$B$10*100,0))))</f>
        <v/>
      </c>
      <c r="V639" s="55">
        <f>IF(OR($A639="",$B639=""),"",MAX(0,MIN(100,IFERROR($P639/'Settings'!$B$11*100,0))))</f>
        <v/>
      </c>
      <c r="W639" s="55">
        <f>IF(OR($A639="",$B639=""),"",MAX(0,MIN(100,IFERROR($R639/'Settings'!$B$12*100,0))))</f>
        <v/>
      </c>
      <c r="X639" s="55">
        <f>IF(OR($A639="",$B639=""),"",MAX(0,MIN(100,100-($N639*'Settings'!$B$15))))</f>
        <v/>
      </c>
      <c r="Y639" s="55">
        <f>IF(OR($A639="",$B639=""),"",($T639*'Settings'!$B$4)+($U639*'Settings'!$B$5)+($V639*'Settings'!$B$6)+($W639*'Settings'!$B$7)+($X639*'Settings'!$B$8))</f>
        <v/>
      </c>
      <c r="Z639" s="19">
        <f>IF($Y639="","",IF($Y639&gt;='Settings'!$B$17,"Excellent",IF($Y639&gt;='Settings'!$B$18,"Good",IF($Y639&gt;='Settings'!$B$19,"Needs Improvement","Poor"))))</f>
        <v/>
      </c>
      <c r="AA639" s="57">
        <f>IF($Z639="","",IF($Z639="Excellent",'Settings'!$B$21,IF($Z639="Good",'Settings'!$B$22,0)))</f>
        <v/>
      </c>
      <c r="AB639" s="34">
        <f>IF(COUNTA($A639:$B639,$D639:$O639,$AC639:$AD639)=0,"",IF(OR($A639="",$B639=""),"Missing period/driver",IF($C639="Driver ID not found","Invalid driver ID",IF(COUNTIFS($A$5:$A$1000,$A639,$B$5:$B$1000,$B639)&gt;1,"Duplicate driver/period",IF(OR($E639&lt;=0,$F639&lt;=0,$G639&lt;=0,$I639&lt;=0),"Check required activity",IF($H639&gt;$G639,"On-time stops exceed total",IF($J639&gt;$I639,"Completed inspections exceed required",IF(OR($H639&lt;0,$J639&lt;0,$K639&lt;0,$L639&lt;0,$M639&lt;0,$N639&lt;0),"Negative count",IF($AC639="","Select review status",IF(AND($AC639="Coaching Scheduled",$AD639=""),"Add follow-up date","OK"))))))))))</f>
        <v/>
      </c>
      <c r="AC639" s="30" t="n"/>
      <c r="AD639" s="58" t="n"/>
    </row>
    <row r="640">
      <c r="A640" s="53" t="n"/>
      <c r="B640" s="26" t="n"/>
      <c r="C640" s="27">
        <f>IF(OR($A640="",$B640=""),"",IFERROR(VLOOKUP($B640,'Settings'!$D$4:$E$103,2,FALSE),"Driver ID not found"))</f>
        <v/>
      </c>
      <c r="D640" s="26" t="n"/>
      <c r="E640" s="28" t="n"/>
      <c r="F640" s="54" t="n"/>
      <c r="G640" s="28" t="n"/>
      <c r="H640" s="28" t="n"/>
      <c r="I640" s="28" t="n"/>
      <c r="J640" s="28" t="n"/>
      <c r="K640" s="28" t="n"/>
      <c r="L640" s="28" t="n"/>
      <c r="M640" s="28" t="n"/>
      <c r="N640" s="28" t="n"/>
      <c r="O640" s="30" t="n"/>
      <c r="P640" s="55">
        <f>IF(OR($A640="",$B640=""),"",IFERROR($E640/$F640,0))</f>
        <v/>
      </c>
      <c r="Q640" s="56">
        <f>IF(OR($A640="",$B640=""),"",IFERROR($H640/$G640,0))</f>
        <v/>
      </c>
      <c r="R640" s="56">
        <f>IF(OR($A640="",$B640=""),"",IFERROR($J640/$I640,0))</f>
        <v/>
      </c>
      <c r="S640" s="55">
        <f>IF(OR($A640="",$B640=""),"",IFERROR(($K640+$L640)/$E640*1000,0))</f>
        <v/>
      </c>
      <c r="T640" s="55">
        <f>IF(OR($A640="",$B640=""),"",MAX(0,MIN(100,100-($S640*'Settings'!$B$13)-($M640*'Settings'!$B$14))))</f>
        <v/>
      </c>
      <c r="U640" s="55">
        <f>IF(OR($A640="",$B640=""),"",MAX(0,MIN(100,IFERROR($Q640/'Settings'!$B$10*100,0))))</f>
        <v/>
      </c>
      <c r="V640" s="55">
        <f>IF(OR($A640="",$B640=""),"",MAX(0,MIN(100,IFERROR($P640/'Settings'!$B$11*100,0))))</f>
        <v/>
      </c>
      <c r="W640" s="55">
        <f>IF(OR($A640="",$B640=""),"",MAX(0,MIN(100,IFERROR($R640/'Settings'!$B$12*100,0))))</f>
        <v/>
      </c>
      <c r="X640" s="55">
        <f>IF(OR($A640="",$B640=""),"",MAX(0,MIN(100,100-($N640*'Settings'!$B$15))))</f>
        <v/>
      </c>
      <c r="Y640" s="55">
        <f>IF(OR($A640="",$B640=""),"",($T640*'Settings'!$B$4)+($U640*'Settings'!$B$5)+($V640*'Settings'!$B$6)+($W640*'Settings'!$B$7)+($X640*'Settings'!$B$8))</f>
        <v/>
      </c>
      <c r="Z640" s="19">
        <f>IF($Y640="","",IF($Y640&gt;='Settings'!$B$17,"Excellent",IF($Y640&gt;='Settings'!$B$18,"Good",IF($Y640&gt;='Settings'!$B$19,"Needs Improvement","Poor"))))</f>
        <v/>
      </c>
      <c r="AA640" s="57">
        <f>IF($Z640="","",IF($Z640="Excellent",'Settings'!$B$21,IF($Z640="Good",'Settings'!$B$22,0)))</f>
        <v/>
      </c>
      <c r="AB640" s="34">
        <f>IF(COUNTA($A640:$B640,$D640:$O640,$AC640:$AD640)=0,"",IF(OR($A640="",$B640=""),"Missing period/driver",IF($C640="Driver ID not found","Invalid driver ID",IF(COUNTIFS($A$5:$A$1000,$A640,$B$5:$B$1000,$B640)&gt;1,"Duplicate driver/period",IF(OR($E640&lt;=0,$F640&lt;=0,$G640&lt;=0,$I640&lt;=0),"Check required activity",IF($H640&gt;$G640,"On-time stops exceed total",IF($J640&gt;$I640,"Completed inspections exceed required",IF(OR($H640&lt;0,$J640&lt;0,$K640&lt;0,$L640&lt;0,$M640&lt;0,$N640&lt;0),"Negative count",IF($AC640="","Select review status",IF(AND($AC640="Coaching Scheduled",$AD640=""),"Add follow-up date","OK"))))))))))</f>
        <v/>
      </c>
      <c r="AC640" s="30" t="n"/>
      <c r="AD640" s="58" t="n"/>
    </row>
    <row r="641">
      <c r="A641" s="53" t="n"/>
      <c r="B641" s="26" t="n"/>
      <c r="C641" s="27">
        <f>IF(OR($A641="",$B641=""),"",IFERROR(VLOOKUP($B641,'Settings'!$D$4:$E$103,2,FALSE),"Driver ID not found"))</f>
        <v/>
      </c>
      <c r="D641" s="26" t="n"/>
      <c r="E641" s="28" t="n"/>
      <c r="F641" s="54" t="n"/>
      <c r="G641" s="28" t="n"/>
      <c r="H641" s="28" t="n"/>
      <c r="I641" s="28" t="n"/>
      <c r="J641" s="28" t="n"/>
      <c r="K641" s="28" t="n"/>
      <c r="L641" s="28" t="n"/>
      <c r="M641" s="28" t="n"/>
      <c r="N641" s="28" t="n"/>
      <c r="O641" s="30" t="n"/>
      <c r="P641" s="55">
        <f>IF(OR($A641="",$B641=""),"",IFERROR($E641/$F641,0))</f>
        <v/>
      </c>
      <c r="Q641" s="56">
        <f>IF(OR($A641="",$B641=""),"",IFERROR($H641/$G641,0))</f>
        <v/>
      </c>
      <c r="R641" s="56">
        <f>IF(OR($A641="",$B641=""),"",IFERROR($J641/$I641,0))</f>
        <v/>
      </c>
      <c r="S641" s="55">
        <f>IF(OR($A641="",$B641=""),"",IFERROR(($K641+$L641)/$E641*1000,0))</f>
        <v/>
      </c>
      <c r="T641" s="55">
        <f>IF(OR($A641="",$B641=""),"",MAX(0,MIN(100,100-($S641*'Settings'!$B$13)-($M641*'Settings'!$B$14))))</f>
        <v/>
      </c>
      <c r="U641" s="55">
        <f>IF(OR($A641="",$B641=""),"",MAX(0,MIN(100,IFERROR($Q641/'Settings'!$B$10*100,0))))</f>
        <v/>
      </c>
      <c r="V641" s="55">
        <f>IF(OR($A641="",$B641=""),"",MAX(0,MIN(100,IFERROR($P641/'Settings'!$B$11*100,0))))</f>
        <v/>
      </c>
      <c r="W641" s="55">
        <f>IF(OR($A641="",$B641=""),"",MAX(0,MIN(100,IFERROR($R641/'Settings'!$B$12*100,0))))</f>
        <v/>
      </c>
      <c r="X641" s="55">
        <f>IF(OR($A641="",$B641=""),"",MAX(0,MIN(100,100-($N641*'Settings'!$B$15))))</f>
        <v/>
      </c>
      <c r="Y641" s="55">
        <f>IF(OR($A641="",$B641=""),"",($T641*'Settings'!$B$4)+($U641*'Settings'!$B$5)+($V641*'Settings'!$B$6)+($W641*'Settings'!$B$7)+($X641*'Settings'!$B$8))</f>
        <v/>
      </c>
      <c r="Z641" s="19">
        <f>IF($Y641="","",IF($Y641&gt;='Settings'!$B$17,"Excellent",IF($Y641&gt;='Settings'!$B$18,"Good",IF($Y641&gt;='Settings'!$B$19,"Needs Improvement","Poor"))))</f>
        <v/>
      </c>
      <c r="AA641" s="57">
        <f>IF($Z641="","",IF($Z641="Excellent",'Settings'!$B$21,IF($Z641="Good",'Settings'!$B$22,0)))</f>
        <v/>
      </c>
      <c r="AB641" s="34">
        <f>IF(COUNTA($A641:$B641,$D641:$O641,$AC641:$AD641)=0,"",IF(OR($A641="",$B641=""),"Missing period/driver",IF($C641="Driver ID not found","Invalid driver ID",IF(COUNTIFS($A$5:$A$1000,$A641,$B$5:$B$1000,$B641)&gt;1,"Duplicate driver/period",IF(OR($E641&lt;=0,$F641&lt;=0,$G641&lt;=0,$I641&lt;=0),"Check required activity",IF($H641&gt;$G641,"On-time stops exceed total",IF($J641&gt;$I641,"Completed inspections exceed required",IF(OR($H641&lt;0,$J641&lt;0,$K641&lt;0,$L641&lt;0,$M641&lt;0,$N641&lt;0),"Negative count",IF($AC641="","Select review status",IF(AND($AC641="Coaching Scheduled",$AD641=""),"Add follow-up date","OK"))))))))))</f>
        <v/>
      </c>
      <c r="AC641" s="30" t="n"/>
      <c r="AD641" s="58" t="n"/>
    </row>
    <row r="642">
      <c r="A642" s="53" t="n"/>
      <c r="B642" s="26" t="n"/>
      <c r="C642" s="27">
        <f>IF(OR($A642="",$B642=""),"",IFERROR(VLOOKUP($B642,'Settings'!$D$4:$E$103,2,FALSE),"Driver ID not found"))</f>
        <v/>
      </c>
      <c r="D642" s="26" t="n"/>
      <c r="E642" s="28" t="n"/>
      <c r="F642" s="54" t="n"/>
      <c r="G642" s="28" t="n"/>
      <c r="H642" s="28" t="n"/>
      <c r="I642" s="28" t="n"/>
      <c r="J642" s="28" t="n"/>
      <c r="K642" s="28" t="n"/>
      <c r="L642" s="28" t="n"/>
      <c r="M642" s="28" t="n"/>
      <c r="N642" s="28" t="n"/>
      <c r="O642" s="30" t="n"/>
      <c r="P642" s="55">
        <f>IF(OR($A642="",$B642=""),"",IFERROR($E642/$F642,0))</f>
        <v/>
      </c>
      <c r="Q642" s="56">
        <f>IF(OR($A642="",$B642=""),"",IFERROR($H642/$G642,0))</f>
        <v/>
      </c>
      <c r="R642" s="56">
        <f>IF(OR($A642="",$B642=""),"",IFERROR($J642/$I642,0))</f>
        <v/>
      </c>
      <c r="S642" s="55">
        <f>IF(OR($A642="",$B642=""),"",IFERROR(($K642+$L642)/$E642*1000,0))</f>
        <v/>
      </c>
      <c r="T642" s="55">
        <f>IF(OR($A642="",$B642=""),"",MAX(0,MIN(100,100-($S642*'Settings'!$B$13)-($M642*'Settings'!$B$14))))</f>
        <v/>
      </c>
      <c r="U642" s="55">
        <f>IF(OR($A642="",$B642=""),"",MAX(0,MIN(100,IFERROR($Q642/'Settings'!$B$10*100,0))))</f>
        <v/>
      </c>
      <c r="V642" s="55">
        <f>IF(OR($A642="",$B642=""),"",MAX(0,MIN(100,IFERROR($P642/'Settings'!$B$11*100,0))))</f>
        <v/>
      </c>
      <c r="W642" s="55">
        <f>IF(OR($A642="",$B642=""),"",MAX(0,MIN(100,IFERROR($R642/'Settings'!$B$12*100,0))))</f>
        <v/>
      </c>
      <c r="X642" s="55">
        <f>IF(OR($A642="",$B642=""),"",MAX(0,MIN(100,100-($N642*'Settings'!$B$15))))</f>
        <v/>
      </c>
      <c r="Y642" s="55">
        <f>IF(OR($A642="",$B642=""),"",($T642*'Settings'!$B$4)+($U642*'Settings'!$B$5)+($V642*'Settings'!$B$6)+($W642*'Settings'!$B$7)+($X642*'Settings'!$B$8))</f>
        <v/>
      </c>
      <c r="Z642" s="19">
        <f>IF($Y642="","",IF($Y642&gt;='Settings'!$B$17,"Excellent",IF($Y642&gt;='Settings'!$B$18,"Good",IF($Y642&gt;='Settings'!$B$19,"Needs Improvement","Poor"))))</f>
        <v/>
      </c>
      <c r="AA642" s="57">
        <f>IF($Z642="","",IF($Z642="Excellent",'Settings'!$B$21,IF($Z642="Good",'Settings'!$B$22,0)))</f>
        <v/>
      </c>
      <c r="AB642" s="34">
        <f>IF(COUNTA($A642:$B642,$D642:$O642,$AC642:$AD642)=0,"",IF(OR($A642="",$B642=""),"Missing period/driver",IF($C642="Driver ID not found","Invalid driver ID",IF(COUNTIFS($A$5:$A$1000,$A642,$B$5:$B$1000,$B642)&gt;1,"Duplicate driver/period",IF(OR($E642&lt;=0,$F642&lt;=0,$G642&lt;=0,$I642&lt;=0),"Check required activity",IF($H642&gt;$G642,"On-time stops exceed total",IF($J642&gt;$I642,"Completed inspections exceed required",IF(OR($H642&lt;0,$J642&lt;0,$K642&lt;0,$L642&lt;0,$M642&lt;0,$N642&lt;0),"Negative count",IF($AC642="","Select review status",IF(AND($AC642="Coaching Scheduled",$AD642=""),"Add follow-up date","OK"))))))))))</f>
        <v/>
      </c>
      <c r="AC642" s="30" t="n"/>
      <c r="AD642" s="58" t="n"/>
    </row>
    <row r="643">
      <c r="A643" s="53" t="n"/>
      <c r="B643" s="26" t="n"/>
      <c r="C643" s="27">
        <f>IF(OR($A643="",$B643=""),"",IFERROR(VLOOKUP($B643,'Settings'!$D$4:$E$103,2,FALSE),"Driver ID not found"))</f>
        <v/>
      </c>
      <c r="D643" s="26" t="n"/>
      <c r="E643" s="28" t="n"/>
      <c r="F643" s="54" t="n"/>
      <c r="G643" s="28" t="n"/>
      <c r="H643" s="28" t="n"/>
      <c r="I643" s="28" t="n"/>
      <c r="J643" s="28" t="n"/>
      <c r="K643" s="28" t="n"/>
      <c r="L643" s="28" t="n"/>
      <c r="M643" s="28" t="n"/>
      <c r="N643" s="28" t="n"/>
      <c r="O643" s="30" t="n"/>
      <c r="P643" s="55">
        <f>IF(OR($A643="",$B643=""),"",IFERROR($E643/$F643,0))</f>
        <v/>
      </c>
      <c r="Q643" s="56">
        <f>IF(OR($A643="",$B643=""),"",IFERROR($H643/$G643,0))</f>
        <v/>
      </c>
      <c r="R643" s="56">
        <f>IF(OR($A643="",$B643=""),"",IFERROR($J643/$I643,0))</f>
        <v/>
      </c>
      <c r="S643" s="55">
        <f>IF(OR($A643="",$B643=""),"",IFERROR(($K643+$L643)/$E643*1000,0))</f>
        <v/>
      </c>
      <c r="T643" s="55">
        <f>IF(OR($A643="",$B643=""),"",MAX(0,MIN(100,100-($S643*'Settings'!$B$13)-($M643*'Settings'!$B$14))))</f>
        <v/>
      </c>
      <c r="U643" s="55">
        <f>IF(OR($A643="",$B643=""),"",MAX(0,MIN(100,IFERROR($Q643/'Settings'!$B$10*100,0))))</f>
        <v/>
      </c>
      <c r="V643" s="55">
        <f>IF(OR($A643="",$B643=""),"",MAX(0,MIN(100,IFERROR($P643/'Settings'!$B$11*100,0))))</f>
        <v/>
      </c>
      <c r="W643" s="55">
        <f>IF(OR($A643="",$B643=""),"",MAX(0,MIN(100,IFERROR($R643/'Settings'!$B$12*100,0))))</f>
        <v/>
      </c>
      <c r="X643" s="55">
        <f>IF(OR($A643="",$B643=""),"",MAX(0,MIN(100,100-($N643*'Settings'!$B$15))))</f>
        <v/>
      </c>
      <c r="Y643" s="55">
        <f>IF(OR($A643="",$B643=""),"",($T643*'Settings'!$B$4)+($U643*'Settings'!$B$5)+($V643*'Settings'!$B$6)+($W643*'Settings'!$B$7)+($X643*'Settings'!$B$8))</f>
        <v/>
      </c>
      <c r="Z643" s="19">
        <f>IF($Y643="","",IF($Y643&gt;='Settings'!$B$17,"Excellent",IF($Y643&gt;='Settings'!$B$18,"Good",IF($Y643&gt;='Settings'!$B$19,"Needs Improvement","Poor"))))</f>
        <v/>
      </c>
      <c r="AA643" s="57">
        <f>IF($Z643="","",IF($Z643="Excellent",'Settings'!$B$21,IF($Z643="Good",'Settings'!$B$22,0)))</f>
        <v/>
      </c>
      <c r="AB643" s="34">
        <f>IF(COUNTA($A643:$B643,$D643:$O643,$AC643:$AD643)=0,"",IF(OR($A643="",$B643=""),"Missing period/driver",IF($C643="Driver ID not found","Invalid driver ID",IF(COUNTIFS($A$5:$A$1000,$A643,$B$5:$B$1000,$B643)&gt;1,"Duplicate driver/period",IF(OR($E643&lt;=0,$F643&lt;=0,$G643&lt;=0,$I643&lt;=0),"Check required activity",IF($H643&gt;$G643,"On-time stops exceed total",IF($J643&gt;$I643,"Completed inspections exceed required",IF(OR($H643&lt;0,$J643&lt;0,$K643&lt;0,$L643&lt;0,$M643&lt;0,$N643&lt;0),"Negative count",IF($AC643="","Select review status",IF(AND($AC643="Coaching Scheduled",$AD643=""),"Add follow-up date","OK"))))))))))</f>
        <v/>
      </c>
      <c r="AC643" s="30" t="n"/>
      <c r="AD643" s="58" t="n"/>
    </row>
    <row r="644">
      <c r="A644" s="53" t="n"/>
      <c r="B644" s="26" t="n"/>
      <c r="C644" s="27">
        <f>IF(OR($A644="",$B644=""),"",IFERROR(VLOOKUP($B644,'Settings'!$D$4:$E$103,2,FALSE),"Driver ID not found"))</f>
        <v/>
      </c>
      <c r="D644" s="26" t="n"/>
      <c r="E644" s="28" t="n"/>
      <c r="F644" s="54" t="n"/>
      <c r="G644" s="28" t="n"/>
      <c r="H644" s="28" t="n"/>
      <c r="I644" s="28" t="n"/>
      <c r="J644" s="28" t="n"/>
      <c r="K644" s="28" t="n"/>
      <c r="L644" s="28" t="n"/>
      <c r="M644" s="28" t="n"/>
      <c r="N644" s="28" t="n"/>
      <c r="O644" s="30" t="n"/>
      <c r="P644" s="55">
        <f>IF(OR($A644="",$B644=""),"",IFERROR($E644/$F644,0))</f>
        <v/>
      </c>
      <c r="Q644" s="56">
        <f>IF(OR($A644="",$B644=""),"",IFERROR($H644/$G644,0))</f>
        <v/>
      </c>
      <c r="R644" s="56">
        <f>IF(OR($A644="",$B644=""),"",IFERROR($J644/$I644,0))</f>
        <v/>
      </c>
      <c r="S644" s="55">
        <f>IF(OR($A644="",$B644=""),"",IFERROR(($K644+$L644)/$E644*1000,0))</f>
        <v/>
      </c>
      <c r="T644" s="55">
        <f>IF(OR($A644="",$B644=""),"",MAX(0,MIN(100,100-($S644*'Settings'!$B$13)-($M644*'Settings'!$B$14))))</f>
        <v/>
      </c>
      <c r="U644" s="55">
        <f>IF(OR($A644="",$B644=""),"",MAX(0,MIN(100,IFERROR($Q644/'Settings'!$B$10*100,0))))</f>
        <v/>
      </c>
      <c r="V644" s="55">
        <f>IF(OR($A644="",$B644=""),"",MAX(0,MIN(100,IFERROR($P644/'Settings'!$B$11*100,0))))</f>
        <v/>
      </c>
      <c r="W644" s="55">
        <f>IF(OR($A644="",$B644=""),"",MAX(0,MIN(100,IFERROR($R644/'Settings'!$B$12*100,0))))</f>
        <v/>
      </c>
      <c r="X644" s="55">
        <f>IF(OR($A644="",$B644=""),"",MAX(0,MIN(100,100-($N644*'Settings'!$B$15))))</f>
        <v/>
      </c>
      <c r="Y644" s="55">
        <f>IF(OR($A644="",$B644=""),"",($T644*'Settings'!$B$4)+($U644*'Settings'!$B$5)+($V644*'Settings'!$B$6)+($W644*'Settings'!$B$7)+($X644*'Settings'!$B$8))</f>
        <v/>
      </c>
      <c r="Z644" s="19">
        <f>IF($Y644="","",IF($Y644&gt;='Settings'!$B$17,"Excellent",IF($Y644&gt;='Settings'!$B$18,"Good",IF($Y644&gt;='Settings'!$B$19,"Needs Improvement","Poor"))))</f>
        <v/>
      </c>
      <c r="AA644" s="57">
        <f>IF($Z644="","",IF($Z644="Excellent",'Settings'!$B$21,IF($Z644="Good",'Settings'!$B$22,0)))</f>
        <v/>
      </c>
      <c r="AB644" s="34">
        <f>IF(COUNTA($A644:$B644,$D644:$O644,$AC644:$AD644)=0,"",IF(OR($A644="",$B644=""),"Missing period/driver",IF($C644="Driver ID not found","Invalid driver ID",IF(COUNTIFS($A$5:$A$1000,$A644,$B$5:$B$1000,$B644)&gt;1,"Duplicate driver/period",IF(OR($E644&lt;=0,$F644&lt;=0,$G644&lt;=0,$I644&lt;=0),"Check required activity",IF($H644&gt;$G644,"On-time stops exceed total",IF($J644&gt;$I644,"Completed inspections exceed required",IF(OR($H644&lt;0,$J644&lt;0,$K644&lt;0,$L644&lt;0,$M644&lt;0,$N644&lt;0),"Negative count",IF($AC644="","Select review status",IF(AND($AC644="Coaching Scheduled",$AD644=""),"Add follow-up date","OK"))))))))))</f>
        <v/>
      </c>
      <c r="AC644" s="30" t="n"/>
      <c r="AD644" s="58" t="n"/>
    </row>
    <row r="645">
      <c r="A645" s="53" t="n"/>
      <c r="B645" s="26" t="n"/>
      <c r="C645" s="27">
        <f>IF(OR($A645="",$B645=""),"",IFERROR(VLOOKUP($B645,'Settings'!$D$4:$E$103,2,FALSE),"Driver ID not found"))</f>
        <v/>
      </c>
      <c r="D645" s="26" t="n"/>
      <c r="E645" s="28" t="n"/>
      <c r="F645" s="54" t="n"/>
      <c r="G645" s="28" t="n"/>
      <c r="H645" s="28" t="n"/>
      <c r="I645" s="28" t="n"/>
      <c r="J645" s="28" t="n"/>
      <c r="K645" s="28" t="n"/>
      <c r="L645" s="28" t="n"/>
      <c r="M645" s="28" t="n"/>
      <c r="N645" s="28" t="n"/>
      <c r="O645" s="30" t="n"/>
      <c r="P645" s="55">
        <f>IF(OR($A645="",$B645=""),"",IFERROR($E645/$F645,0))</f>
        <v/>
      </c>
      <c r="Q645" s="56">
        <f>IF(OR($A645="",$B645=""),"",IFERROR($H645/$G645,0))</f>
        <v/>
      </c>
      <c r="R645" s="56">
        <f>IF(OR($A645="",$B645=""),"",IFERROR($J645/$I645,0))</f>
        <v/>
      </c>
      <c r="S645" s="55">
        <f>IF(OR($A645="",$B645=""),"",IFERROR(($K645+$L645)/$E645*1000,0))</f>
        <v/>
      </c>
      <c r="T645" s="55">
        <f>IF(OR($A645="",$B645=""),"",MAX(0,MIN(100,100-($S645*'Settings'!$B$13)-($M645*'Settings'!$B$14))))</f>
        <v/>
      </c>
      <c r="U645" s="55">
        <f>IF(OR($A645="",$B645=""),"",MAX(0,MIN(100,IFERROR($Q645/'Settings'!$B$10*100,0))))</f>
        <v/>
      </c>
      <c r="V645" s="55">
        <f>IF(OR($A645="",$B645=""),"",MAX(0,MIN(100,IFERROR($P645/'Settings'!$B$11*100,0))))</f>
        <v/>
      </c>
      <c r="W645" s="55">
        <f>IF(OR($A645="",$B645=""),"",MAX(0,MIN(100,IFERROR($R645/'Settings'!$B$12*100,0))))</f>
        <v/>
      </c>
      <c r="X645" s="55">
        <f>IF(OR($A645="",$B645=""),"",MAX(0,MIN(100,100-($N645*'Settings'!$B$15))))</f>
        <v/>
      </c>
      <c r="Y645" s="55">
        <f>IF(OR($A645="",$B645=""),"",($T645*'Settings'!$B$4)+($U645*'Settings'!$B$5)+($V645*'Settings'!$B$6)+($W645*'Settings'!$B$7)+($X645*'Settings'!$B$8))</f>
        <v/>
      </c>
      <c r="Z645" s="19">
        <f>IF($Y645="","",IF($Y645&gt;='Settings'!$B$17,"Excellent",IF($Y645&gt;='Settings'!$B$18,"Good",IF($Y645&gt;='Settings'!$B$19,"Needs Improvement","Poor"))))</f>
        <v/>
      </c>
      <c r="AA645" s="57">
        <f>IF($Z645="","",IF($Z645="Excellent",'Settings'!$B$21,IF($Z645="Good",'Settings'!$B$22,0)))</f>
        <v/>
      </c>
      <c r="AB645" s="34">
        <f>IF(COUNTA($A645:$B645,$D645:$O645,$AC645:$AD645)=0,"",IF(OR($A645="",$B645=""),"Missing period/driver",IF($C645="Driver ID not found","Invalid driver ID",IF(COUNTIFS($A$5:$A$1000,$A645,$B$5:$B$1000,$B645)&gt;1,"Duplicate driver/period",IF(OR($E645&lt;=0,$F645&lt;=0,$G645&lt;=0,$I645&lt;=0),"Check required activity",IF($H645&gt;$G645,"On-time stops exceed total",IF($J645&gt;$I645,"Completed inspections exceed required",IF(OR($H645&lt;0,$J645&lt;0,$K645&lt;0,$L645&lt;0,$M645&lt;0,$N645&lt;0),"Negative count",IF($AC645="","Select review status",IF(AND($AC645="Coaching Scheduled",$AD645=""),"Add follow-up date","OK"))))))))))</f>
        <v/>
      </c>
      <c r="AC645" s="30" t="n"/>
      <c r="AD645" s="58" t="n"/>
    </row>
    <row r="646">
      <c r="A646" s="53" t="n"/>
      <c r="B646" s="26" t="n"/>
      <c r="C646" s="27">
        <f>IF(OR($A646="",$B646=""),"",IFERROR(VLOOKUP($B646,'Settings'!$D$4:$E$103,2,FALSE),"Driver ID not found"))</f>
        <v/>
      </c>
      <c r="D646" s="26" t="n"/>
      <c r="E646" s="28" t="n"/>
      <c r="F646" s="54" t="n"/>
      <c r="G646" s="28" t="n"/>
      <c r="H646" s="28" t="n"/>
      <c r="I646" s="28" t="n"/>
      <c r="J646" s="28" t="n"/>
      <c r="K646" s="28" t="n"/>
      <c r="L646" s="28" t="n"/>
      <c r="M646" s="28" t="n"/>
      <c r="N646" s="28" t="n"/>
      <c r="O646" s="30" t="n"/>
      <c r="P646" s="55">
        <f>IF(OR($A646="",$B646=""),"",IFERROR($E646/$F646,0))</f>
        <v/>
      </c>
      <c r="Q646" s="56">
        <f>IF(OR($A646="",$B646=""),"",IFERROR($H646/$G646,0))</f>
        <v/>
      </c>
      <c r="R646" s="56">
        <f>IF(OR($A646="",$B646=""),"",IFERROR($J646/$I646,0))</f>
        <v/>
      </c>
      <c r="S646" s="55">
        <f>IF(OR($A646="",$B646=""),"",IFERROR(($K646+$L646)/$E646*1000,0))</f>
        <v/>
      </c>
      <c r="T646" s="55">
        <f>IF(OR($A646="",$B646=""),"",MAX(0,MIN(100,100-($S646*'Settings'!$B$13)-($M646*'Settings'!$B$14))))</f>
        <v/>
      </c>
      <c r="U646" s="55">
        <f>IF(OR($A646="",$B646=""),"",MAX(0,MIN(100,IFERROR($Q646/'Settings'!$B$10*100,0))))</f>
        <v/>
      </c>
      <c r="V646" s="55">
        <f>IF(OR($A646="",$B646=""),"",MAX(0,MIN(100,IFERROR($P646/'Settings'!$B$11*100,0))))</f>
        <v/>
      </c>
      <c r="W646" s="55">
        <f>IF(OR($A646="",$B646=""),"",MAX(0,MIN(100,IFERROR($R646/'Settings'!$B$12*100,0))))</f>
        <v/>
      </c>
      <c r="X646" s="55">
        <f>IF(OR($A646="",$B646=""),"",MAX(0,MIN(100,100-($N646*'Settings'!$B$15))))</f>
        <v/>
      </c>
      <c r="Y646" s="55">
        <f>IF(OR($A646="",$B646=""),"",($T646*'Settings'!$B$4)+($U646*'Settings'!$B$5)+($V646*'Settings'!$B$6)+($W646*'Settings'!$B$7)+($X646*'Settings'!$B$8))</f>
        <v/>
      </c>
      <c r="Z646" s="19">
        <f>IF($Y646="","",IF($Y646&gt;='Settings'!$B$17,"Excellent",IF($Y646&gt;='Settings'!$B$18,"Good",IF($Y646&gt;='Settings'!$B$19,"Needs Improvement","Poor"))))</f>
        <v/>
      </c>
      <c r="AA646" s="57">
        <f>IF($Z646="","",IF($Z646="Excellent",'Settings'!$B$21,IF($Z646="Good",'Settings'!$B$22,0)))</f>
        <v/>
      </c>
      <c r="AB646" s="34">
        <f>IF(COUNTA($A646:$B646,$D646:$O646,$AC646:$AD646)=0,"",IF(OR($A646="",$B646=""),"Missing period/driver",IF($C646="Driver ID not found","Invalid driver ID",IF(COUNTIFS($A$5:$A$1000,$A646,$B$5:$B$1000,$B646)&gt;1,"Duplicate driver/period",IF(OR($E646&lt;=0,$F646&lt;=0,$G646&lt;=0,$I646&lt;=0),"Check required activity",IF($H646&gt;$G646,"On-time stops exceed total",IF($J646&gt;$I646,"Completed inspections exceed required",IF(OR($H646&lt;0,$J646&lt;0,$K646&lt;0,$L646&lt;0,$M646&lt;0,$N646&lt;0),"Negative count",IF($AC646="","Select review status",IF(AND($AC646="Coaching Scheduled",$AD646=""),"Add follow-up date","OK"))))))))))</f>
        <v/>
      </c>
      <c r="AC646" s="30" t="n"/>
      <c r="AD646" s="58" t="n"/>
    </row>
    <row r="647">
      <c r="A647" s="53" t="n"/>
      <c r="B647" s="26" t="n"/>
      <c r="C647" s="27">
        <f>IF(OR($A647="",$B647=""),"",IFERROR(VLOOKUP($B647,'Settings'!$D$4:$E$103,2,FALSE),"Driver ID not found"))</f>
        <v/>
      </c>
      <c r="D647" s="26" t="n"/>
      <c r="E647" s="28" t="n"/>
      <c r="F647" s="54" t="n"/>
      <c r="G647" s="28" t="n"/>
      <c r="H647" s="28" t="n"/>
      <c r="I647" s="28" t="n"/>
      <c r="J647" s="28" t="n"/>
      <c r="K647" s="28" t="n"/>
      <c r="L647" s="28" t="n"/>
      <c r="M647" s="28" t="n"/>
      <c r="N647" s="28" t="n"/>
      <c r="O647" s="30" t="n"/>
      <c r="P647" s="55">
        <f>IF(OR($A647="",$B647=""),"",IFERROR($E647/$F647,0))</f>
        <v/>
      </c>
      <c r="Q647" s="56">
        <f>IF(OR($A647="",$B647=""),"",IFERROR($H647/$G647,0))</f>
        <v/>
      </c>
      <c r="R647" s="56">
        <f>IF(OR($A647="",$B647=""),"",IFERROR($J647/$I647,0))</f>
        <v/>
      </c>
      <c r="S647" s="55">
        <f>IF(OR($A647="",$B647=""),"",IFERROR(($K647+$L647)/$E647*1000,0))</f>
        <v/>
      </c>
      <c r="T647" s="55">
        <f>IF(OR($A647="",$B647=""),"",MAX(0,MIN(100,100-($S647*'Settings'!$B$13)-($M647*'Settings'!$B$14))))</f>
        <v/>
      </c>
      <c r="U647" s="55">
        <f>IF(OR($A647="",$B647=""),"",MAX(0,MIN(100,IFERROR($Q647/'Settings'!$B$10*100,0))))</f>
        <v/>
      </c>
      <c r="V647" s="55">
        <f>IF(OR($A647="",$B647=""),"",MAX(0,MIN(100,IFERROR($P647/'Settings'!$B$11*100,0))))</f>
        <v/>
      </c>
      <c r="W647" s="55">
        <f>IF(OR($A647="",$B647=""),"",MAX(0,MIN(100,IFERROR($R647/'Settings'!$B$12*100,0))))</f>
        <v/>
      </c>
      <c r="X647" s="55">
        <f>IF(OR($A647="",$B647=""),"",MAX(0,MIN(100,100-($N647*'Settings'!$B$15))))</f>
        <v/>
      </c>
      <c r="Y647" s="55">
        <f>IF(OR($A647="",$B647=""),"",($T647*'Settings'!$B$4)+($U647*'Settings'!$B$5)+($V647*'Settings'!$B$6)+($W647*'Settings'!$B$7)+($X647*'Settings'!$B$8))</f>
        <v/>
      </c>
      <c r="Z647" s="19">
        <f>IF($Y647="","",IF($Y647&gt;='Settings'!$B$17,"Excellent",IF($Y647&gt;='Settings'!$B$18,"Good",IF($Y647&gt;='Settings'!$B$19,"Needs Improvement","Poor"))))</f>
        <v/>
      </c>
      <c r="AA647" s="57">
        <f>IF($Z647="","",IF($Z647="Excellent",'Settings'!$B$21,IF($Z647="Good",'Settings'!$B$22,0)))</f>
        <v/>
      </c>
      <c r="AB647" s="34">
        <f>IF(COUNTA($A647:$B647,$D647:$O647,$AC647:$AD647)=0,"",IF(OR($A647="",$B647=""),"Missing period/driver",IF($C647="Driver ID not found","Invalid driver ID",IF(COUNTIFS($A$5:$A$1000,$A647,$B$5:$B$1000,$B647)&gt;1,"Duplicate driver/period",IF(OR($E647&lt;=0,$F647&lt;=0,$G647&lt;=0,$I647&lt;=0),"Check required activity",IF($H647&gt;$G647,"On-time stops exceed total",IF($J647&gt;$I647,"Completed inspections exceed required",IF(OR($H647&lt;0,$J647&lt;0,$K647&lt;0,$L647&lt;0,$M647&lt;0,$N647&lt;0),"Negative count",IF($AC647="","Select review status",IF(AND($AC647="Coaching Scheduled",$AD647=""),"Add follow-up date","OK"))))))))))</f>
        <v/>
      </c>
      <c r="AC647" s="30" t="n"/>
      <c r="AD647" s="58" t="n"/>
    </row>
    <row r="648">
      <c r="A648" s="53" t="n"/>
      <c r="B648" s="26" t="n"/>
      <c r="C648" s="27">
        <f>IF(OR($A648="",$B648=""),"",IFERROR(VLOOKUP($B648,'Settings'!$D$4:$E$103,2,FALSE),"Driver ID not found"))</f>
        <v/>
      </c>
      <c r="D648" s="26" t="n"/>
      <c r="E648" s="28" t="n"/>
      <c r="F648" s="54" t="n"/>
      <c r="G648" s="28" t="n"/>
      <c r="H648" s="28" t="n"/>
      <c r="I648" s="28" t="n"/>
      <c r="J648" s="28" t="n"/>
      <c r="K648" s="28" t="n"/>
      <c r="L648" s="28" t="n"/>
      <c r="M648" s="28" t="n"/>
      <c r="N648" s="28" t="n"/>
      <c r="O648" s="30" t="n"/>
      <c r="P648" s="55">
        <f>IF(OR($A648="",$B648=""),"",IFERROR($E648/$F648,0))</f>
        <v/>
      </c>
      <c r="Q648" s="56">
        <f>IF(OR($A648="",$B648=""),"",IFERROR($H648/$G648,0))</f>
        <v/>
      </c>
      <c r="R648" s="56">
        <f>IF(OR($A648="",$B648=""),"",IFERROR($J648/$I648,0))</f>
        <v/>
      </c>
      <c r="S648" s="55">
        <f>IF(OR($A648="",$B648=""),"",IFERROR(($K648+$L648)/$E648*1000,0))</f>
        <v/>
      </c>
      <c r="T648" s="55">
        <f>IF(OR($A648="",$B648=""),"",MAX(0,MIN(100,100-($S648*'Settings'!$B$13)-($M648*'Settings'!$B$14))))</f>
        <v/>
      </c>
      <c r="U648" s="55">
        <f>IF(OR($A648="",$B648=""),"",MAX(0,MIN(100,IFERROR($Q648/'Settings'!$B$10*100,0))))</f>
        <v/>
      </c>
      <c r="V648" s="55">
        <f>IF(OR($A648="",$B648=""),"",MAX(0,MIN(100,IFERROR($P648/'Settings'!$B$11*100,0))))</f>
        <v/>
      </c>
      <c r="W648" s="55">
        <f>IF(OR($A648="",$B648=""),"",MAX(0,MIN(100,IFERROR($R648/'Settings'!$B$12*100,0))))</f>
        <v/>
      </c>
      <c r="X648" s="55">
        <f>IF(OR($A648="",$B648=""),"",MAX(0,MIN(100,100-($N648*'Settings'!$B$15))))</f>
        <v/>
      </c>
      <c r="Y648" s="55">
        <f>IF(OR($A648="",$B648=""),"",($T648*'Settings'!$B$4)+($U648*'Settings'!$B$5)+($V648*'Settings'!$B$6)+($W648*'Settings'!$B$7)+($X648*'Settings'!$B$8))</f>
        <v/>
      </c>
      <c r="Z648" s="19">
        <f>IF($Y648="","",IF($Y648&gt;='Settings'!$B$17,"Excellent",IF($Y648&gt;='Settings'!$B$18,"Good",IF($Y648&gt;='Settings'!$B$19,"Needs Improvement","Poor"))))</f>
        <v/>
      </c>
      <c r="AA648" s="57">
        <f>IF($Z648="","",IF($Z648="Excellent",'Settings'!$B$21,IF($Z648="Good",'Settings'!$B$22,0)))</f>
        <v/>
      </c>
      <c r="AB648" s="34">
        <f>IF(COUNTA($A648:$B648,$D648:$O648,$AC648:$AD648)=0,"",IF(OR($A648="",$B648=""),"Missing period/driver",IF($C648="Driver ID not found","Invalid driver ID",IF(COUNTIFS($A$5:$A$1000,$A648,$B$5:$B$1000,$B648)&gt;1,"Duplicate driver/period",IF(OR($E648&lt;=0,$F648&lt;=0,$G648&lt;=0,$I648&lt;=0),"Check required activity",IF($H648&gt;$G648,"On-time stops exceed total",IF($J648&gt;$I648,"Completed inspections exceed required",IF(OR($H648&lt;0,$J648&lt;0,$K648&lt;0,$L648&lt;0,$M648&lt;0,$N648&lt;0),"Negative count",IF($AC648="","Select review status",IF(AND($AC648="Coaching Scheduled",$AD648=""),"Add follow-up date","OK"))))))))))</f>
        <v/>
      </c>
      <c r="AC648" s="30" t="n"/>
      <c r="AD648" s="58" t="n"/>
    </row>
    <row r="649">
      <c r="A649" s="53" t="n"/>
      <c r="B649" s="26" t="n"/>
      <c r="C649" s="27">
        <f>IF(OR($A649="",$B649=""),"",IFERROR(VLOOKUP($B649,'Settings'!$D$4:$E$103,2,FALSE),"Driver ID not found"))</f>
        <v/>
      </c>
      <c r="D649" s="26" t="n"/>
      <c r="E649" s="28" t="n"/>
      <c r="F649" s="54" t="n"/>
      <c r="G649" s="28" t="n"/>
      <c r="H649" s="28" t="n"/>
      <c r="I649" s="28" t="n"/>
      <c r="J649" s="28" t="n"/>
      <c r="K649" s="28" t="n"/>
      <c r="L649" s="28" t="n"/>
      <c r="M649" s="28" t="n"/>
      <c r="N649" s="28" t="n"/>
      <c r="O649" s="30" t="n"/>
      <c r="P649" s="55">
        <f>IF(OR($A649="",$B649=""),"",IFERROR($E649/$F649,0))</f>
        <v/>
      </c>
      <c r="Q649" s="56">
        <f>IF(OR($A649="",$B649=""),"",IFERROR($H649/$G649,0))</f>
        <v/>
      </c>
      <c r="R649" s="56">
        <f>IF(OR($A649="",$B649=""),"",IFERROR($J649/$I649,0))</f>
        <v/>
      </c>
      <c r="S649" s="55">
        <f>IF(OR($A649="",$B649=""),"",IFERROR(($K649+$L649)/$E649*1000,0))</f>
        <v/>
      </c>
      <c r="T649" s="55">
        <f>IF(OR($A649="",$B649=""),"",MAX(0,MIN(100,100-($S649*'Settings'!$B$13)-($M649*'Settings'!$B$14))))</f>
        <v/>
      </c>
      <c r="U649" s="55">
        <f>IF(OR($A649="",$B649=""),"",MAX(0,MIN(100,IFERROR($Q649/'Settings'!$B$10*100,0))))</f>
        <v/>
      </c>
      <c r="V649" s="55">
        <f>IF(OR($A649="",$B649=""),"",MAX(0,MIN(100,IFERROR($P649/'Settings'!$B$11*100,0))))</f>
        <v/>
      </c>
      <c r="W649" s="55">
        <f>IF(OR($A649="",$B649=""),"",MAX(0,MIN(100,IFERROR($R649/'Settings'!$B$12*100,0))))</f>
        <v/>
      </c>
      <c r="X649" s="55">
        <f>IF(OR($A649="",$B649=""),"",MAX(0,MIN(100,100-($N649*'Settings'!$B$15))))</f>
        <v/>
      </c>
      <c r="Y649" s="55">
        <f>IF(OR($A649="",$B649=""),"",($T649*'Settings'!$B$4)+($U649*'Settings'!$B$5)+($V649*'Settings'!$B$6)+($W649*'Settings'!$B$7)+($X649*'Settings'!$B$8))</f>
        <v/>
      </c>
      <c r="Z649" s="19">
        <f>IF($Y649="","",IF($Y649&gt;='Settings'!$B$17,"Excellent",IF($Y649&gt;='Settings'!$B$18,"Good",IF($Y649&gt;='Settings'!$B$19,"Needs Improvement","Poor"))))</f>
        <v/>
      </c>
      <c r="AA649" s="57">
        <f>IF($Z649="","",IF($Z649="Excellent",'Settings'!$B$21,IF($Z649="Good",'Settings'!$B$22,0)))</f>
        <v/>
      </c>
      <c r="AB649" s="34">
        <f>IF(COUNTA($A649:$B649,$D649:$O649,$AC649:$AD649)=0,"",IF(OR($A649="",$B649=""),"Missing period/driver",IF($C649="Driver ID not found","Invalid driver ID",IF(COUNTIFS($A$5:$A$1000,$A649,$B$5:$B$1000,$B649)&gt;1,"Duplicate driver/period",IF(OR($E649&lt;=0,$F649&lt;=0,$G649&lt;=0,$I649&lt;=0),"Check required activity",IF($H649&gt;$G649,"On-time stops exceed total",IF($J649&gt;$I649,"Completed inspections exceed required",IF(OR($H649&lt;0,$J649&lt;0,$K649&lt;0,$L649&lt;0,$M649&lt;0,$N649&lt;0),"Negative count",IF($AC649="","Select review status",IF(AND($AC649="Coaching Scheduled",$AD649=""),"Add follow-up date","OK"))))))))))</f>
        <v/>
      </c>
      <c r="AC649" s="30" t="n"/>
      <c r="AD649" s="58" t="n"/>
    </row>
    <row r="650">
      <c r="A650" s="53" t="n"/>
      <c r="B650" s="26" t="n"/>
      <c r="C650" s="27">
        <f>IF(OR($A650="",$B650=""),"",IFERROR(VLOOKUP($B650,'Settings'!$D$4:$E$103,2,FALSE),"Driver ID not found"))</f>
        <v/>
      </c>
      <c r="D650" s="26" t="n"/>
      <c r="E650" s="28" t="n"/>
      <c r="F650" s="54" t="n"/>
      <c r="G650" s="28" t="n"/>
      <c r="H650" s="28" t="n"/>
      <c r="I650" s="28" t="n"/>
      <c r="J650" s="28" t="n"/>
      <c r="K650" s="28" t="n"/>
      <c r="L650" s="28" t="n"/>
      <c r="M650" s="28" t="n"/>
      <c r="N650" s="28" t="n"/>
      <c r="O650" s="30" t="n"/>
      <c r="P650" s="55">
        <f>IF(OR($A650="",$B650=""),"",IFERROR($E650/$F650,0))</f>
        <v/>
      </c>
      <c r="Q650" s="56">
        <f>IF(OR($A650="",$B650=""),"",IFERROR($H650/$G650,0))</f>
        <v/>
      </c>
      <c r="R650" s="56">
        <f>IF(OR($A650="",$B650=""),"",IFERROR($J650/$I650,0))</f>
        <v/>
      </c>
      <c r="S650" s="55">
        <f>IF(OR($A650="",$B650=""),"",IFERROR(($K650+$L650)/$E650*1000,0))</f>
        <v/>
      </c>
      <c r="T650" s="55">
        <f>IF(OR($A650="",$B650=""),"",MAX(0,MIN(100,100-($S650*'Settings'!$B$13)-($M650*'Settings'!$B$14))))</f>
        <v/>
      </c>
      <c r="U650" s="55">
        <f>IF(OR($A650="",$B650=""),"",MAX(0,MIN(100,IFERROR($Q650/'Settings'!$B$10*100,0))))</f>
        <v/>
      </c>
      <c r="V650" s="55">
        <f>IF(OR($A650="",$B650=""),"",MAX(0,MIN(100,IFERROR($P650/'Settings'!$B$11*100,0))))</f>
        <v/>
      </c>
      <c r="W650" s="55">
        <f>IF(OR($A650="",$B650=""),"",MAX(0,MIN(100,IFERROR($R650/'Settings'!$B$12*100,0))))</f>
        <v/>
      </c>
      <c r="X650" s="55">
        <f>IF(OR($A650="",$B650=""),"",MAX(0,MIN(100,100-($N650*'Settings'!$B$15))))</f>
        <v/>
      </c>
      <c r="Y650" s="55">
        <f>IF(OR($A650="",$B650=""),"",($T650*'Settings'!$B$4)+($U650*'Settings'!$B$5)+($V650*'Settings'!$B$6)+($W650*'Settings'!$B$7)+($X650*'Settings'!$B$8))</f>
        <v/>
      </c>
      <c r="Z650" s="19">
        <f>IF($Y650="","",IF($Y650&gt;='Settings'!$B$17,"Excellent",IF($Y650&gt;='Settings'!$B$18,"Good",IF($Y650&gt;='Settings'!$B$19,"Needs Improvement","Poor"))))</f>
        <v/>
      </c>
      <c r="AA650" s="57">
        <f>IF($Z650="","",IF($Z650="Excellent",'Settings'!$B$21,IF($Z650="Good",'Settings'!$B$22,0)))</f>
        <v/>
      </c>
      <c r="AB650" s="34">
        <f>IF(COUNTA($A650:$B650,$D650:$O650,$AC650:$AD650)=0,"",IF(OR($A650="",$B650=""),"Missing period/driver",IF($C650="Driver ID not found","Invalid driver ID",IF(COUNTIFS($A$5:$A$1000,$A650,$B$5:$B$1000,$B650)&gt;1,"Duplicate driver/period",IF(OR($E650&lt;=0,$F650&lt;=0,$G650&lt;=0,$I650&lt;=0),"Check required activity",IF($H650&gt;$G650,"On-time stops exceed total",IF($J650&gt;$I650,"Completed inspections exceed required",IF(OR($H650&lt;0,$J650&lt;0,$K650&lt;0,$L650&lt;0,$M650&lt;0,$N650&lt;0),"Negative count",IF($AC650="","Select review status",IF(AND($AC650="Coaching Scheduled",$AD650=""),"Add follow-up date","OK"))))))))))</f>
        <v/>
      </c>
      <c r="AC650" s="30" t="n"/>
      <c r="AD650" s="58" t="n"/>
    </row>
    <row r="651">
      <c r="A651" s="53" t="n"/>
      <c r="B651" s="26" t="n"/>
      <c r="C651" s="27">
        <f>IF(OR($A651="",$B651=""),"",IFERROR(VLOOKUP($B651,'Settings'!$D$4:$E$103,2,FALSE),"Driver ID not found"))</f>
        <v/>
      </c>
      <c r="D651" s="26" t="n"/>
      <c r="E651" s="28" t="n"/>
      <c r="F651" s="54" t="n"/>
      <c r="G651" s="28" t="n"/>
      <c r="H651" s="28" t="n"/>
      <c r="I651" s="28" t="n"/>
      <c r="J651" s="28" t="n"/>
      <c r="K651" s="28" t="n"/>
      <c r="L651" s="28" t="n"/>
      <c r="M651" s="28" t="n"/>
      <c r="N651" s="28" t="n"/>
      <c r="O651" s="30" t="n"/>
      <c r="P651" s="55">
        <f>IF(OR($A651="",$B651=""),"",IFERROR($E651/$F651,0))</f>
        <v/>
      </c>
      <c r="Q651" s="56">
        <f>IF(OR($A651="",$B651=""),"",IFERROR($H651/$G651,0))</f>
        <v/>
      </c>
      <c r="R651" s="56">
        <f>IF(OR($A651="",$B651=""),"",IFERROR($J651/$I651,0))</f>
        <v/>
      </c>
      <c r="S651" s="55">
        <f>IF(OR($A651="",$B651=""),"",IFERROR(($K651+$L651)/$E651*1000,0))</f>
        <v/>
      </c>
      <c r="T651" s="55">
        <f>IF(OR($A651="",$B651=""),"",MAX(0,MIN(100,100-($S651*'Settings'!$B$13)-($M651*'Settings'!$B$14))))</f>
        <v/>
      </c>
      <c r="U651" s="55">
        <f>IF(OR($A651="",$B651=""),"",MAX(0,MIN(100,IFERROR($Q651/'Settings'!$B$10*100,0))))</f>
        <v/>
      </c>
      <c r="V651" s="55">
        <f>IF(OR($A651="",$B651=""),"",MAX(0,MIN(100,IFERROR($P651/'Settings'!$B$11*100,0))))</f>
        <v/>
      </c>
      <c r="W651" s="55">
        <f>IF(OR($A651="",$B651=""),"",MAX(0,MIN(100,IFERROR($R651/'Settings'!$B$12*100,0))))</f>
        <v/>
      </c>
      <c r="X651" s="55">
        <f>IF(OR($A651="",$B651=""),"",MAX(0,MIN(100,100-($N651*'Settings'!$B$15))))</f>
        <v/>
      </c>
      <c r="Y651" s="55">
        <f>IF(OR($A651="",$B651=""),"",($T651*'Settings'!$B$4)+($U651*'Settings'!$B$5)+($V651*'Settings'!$B$6)+($W651*'Settings'!$B$7)+($X651*'Settings'!$B$8))</f>
        <v/>
      </c>
      <c r="Z651" s="19">
        <f>IF($Y651="","",IF($Y651&gt;='Settings'!$B$17,"Excellent",IF($Y651&gt;='Settings'!$B$18,"Good",IF($Y651&gt;='Settings'!$B$19,"Needs Improvement","Poor"))))</f>
        <v/>
      </c>
      <c r="AA651" s="57">
        <f>IF($Z651="","",IF($Z651="Excellent",'Settings'!$B$21,IF($Z651="Good",'Settings'!$B$22,0)))</f>
        <v/>
      </c>
      <c r="AB651" s="34">
        <f>IF(COUNTA($A651:$B651,$D651:$O651,$AC651:$AD651)=0,"",IF(OR($A651="",$B651=""),"Missing period/driver",IF($C651="Driver ID not found","Invalid driver ID",IF(COUNTIFS($A$5:$A$1000,$A651,$B$5:$B$1000,$B651)&gt;1,"Duplicate driver/period",IF(OR($E651&lt;=0,$F651&lt;=0,$G651&lt;=0,$I651&lt;=0),"Check required activity",IF($H651&gt;$G651,"On-time stops exceed total",IF($J651&gt;$I651,"Completed inspections exceed required",IF(OR($H651&lt;0,$J651&lt;0,$K651&lt;0,$L651&lt;0,$M651&lt;0,$N651&lt;0),"Negative count",IF($AC651="","Select review status",IF(AND($AC651="Coaching Scheduled",$AD651=""),"Add follow-up date","OK"))))))))))</f>
        <v/>
      </c>
      <c r="AC651" s="30" t="n"/>
      <c r="AD651" s="58" t="n"/>
    </row>
    <row r="652">
      <c r="A652" s="53" t="n"/>
      <c r="B652" s="26" t="n"/>
      <c r="C652" s="27">
        <f>IF(OR($A652="",$B652=""),"",IFERROR(VLOOKUP($B652,'Settings'!$D$4:$E$103,2,FALSE),"Driver ID not found"))</f>
        <v/>
      </c>
      <c r="D652" s="26" t="n"/>
      <c r="E652" s="28" t="n"/>
      <c r="F652" s="54" t="n"/>
      <c r="G652" s="28" t="n"/>
      <c r="H652" s="28" t="n"/>
      <c r="I652" s="28" t="n"/>
      <c r="J652" s="28" t="n"/>
      <c r="K652" s="28" t="n"/>
      <c r="L652" s="28" t="n"/>
      <c r="M652" s="28" t="n"/>
      <c r="N652" s="28" t="n"/>
      <c r="O652" s="30" t="n"/>
      <c r="P652" s="55">
        <f>IF(OR($A652="",$B652=""),"",IFERROR($E652/$F652,0))</f>
        <v/>
      </c>
      <c r="Q652" s="56">
        <f>IF(OR($A652="",$B652=""),"",IFERROR($H652/$G652,0))</f>
        <v/>
      </c>
      <c r="R652" s="56">
        <f>IF(OR($A652="",$B652=""),"",IFERROR($J652/$I652,0))</f>
        <v/>
      </c>
      <c r="S652" s="55">
        <f>IF(OR($A652="",$B652=""),"",IFERROR(($K652+$L652)/$E652*1000,0))</f>
        <v/>
      </c>
      <c r="T652" s="55">
        <f>IF(OR($A652="",$B652=""),"",MAX(0,MIN(100,100-($S652*'Settings'!$B$13)-($M652*'Settings'!$B$14))))</f>
        <v/>
      </c>
      <c r="U652" s="55">
        <f>IF(OR($A652="",$B652=""),"",MAX(0,MIN(100,IFERROR($Q652/'Settings'!$B$10*100,0))))</f>
        <v/>
      </c>
      <c r="V652" s="55">
        <f>IF(OR($A652="",$B652=""),"",MAX(0,MIN(100,IFERROR($P652/'Settings'!$B$11*100,0))))</f>
        <v/>
      </c>
      <c r="W652" s="55">
        <f>IF(OR($A652="",$B652=""),"",MAX(0,MIN(100,IFERROR($R652/'Settings'!$B$12*100,0))))</f>
        <v/>
      </c>
      <c r="X652" s="55">
        <f>IF(OR($A652="",$B652=""),"",MAX(0,MIN(100,100-($N652*'Settings'!$B$15))))</f>
        <v/>
      </c>
      <c r="Y652" s="55">
        <f>IF(OR($A652="",$B652=""),"",($T652*'Settings'!$B$4)+($U652*'Settings'!$B$5)+($V652*'Settings'!$B$6)+($W652*'Settings'!$B$7)+($X652*'Settings'!$B$8))</f>
        <v/>
      </c>
      <c r="Z652" s="19">
        <f>IF($Y652="","",IF($Y652&gt;='Settings'!$B$17,"Excellent",IF($Y652&gt;='Settings'!$B$18,"Good",IF($Y652&gt;='Settings'!$B$19,"Needs Improvement","Poor"))))</f>
        <v/>
      </c>
      <c r="AA652" s="57">
        <f>IF($Z652="","",IF($Z652="Excellent",'Settings'!$B$21,IF($Z652="Good",'Settings'!$B$22,0)))</f>
        <v/>
      </c>
      <c r="AB652" s="34">
        <f>IF(COUNTA($A652:$B652,$D652:$O652,$AC652:$AD652)=0,"",IF(OR($A652="",$B652=""),"Missing period/driver",IF($C652="Driver ID not found","Invalid driver ID",IF(COUNTIFS($A$5:$A$1000,$A652,$B$5:$B$1000,$B652)&gt;1,"Duplicate driver/period",IF(OR($E652&lt;=0,$F652&lt;=0,$G652&lt;=0,$I652&lt;=0),"Check required activity",IF($H652&gt;$G652,"On-time stops exceed total",IF($J652&gt;$I652,"Completed inspections exceed required",IF(OR($H652&lt;0,$J652&lt;0,$K652&lt;0,$L652&lt;0,$M652&lt;0,$N652&lt;0),"Negative count",IF($AC652="","Select review status",IF(AND($AC652="Coaching Scheduled",$AD652=""),"Add follow-up date","OK"))))))))))</f>
        <v/>
      </c>
      <c r="AC652" s="30" t="n"/>
      <c r="AD652" s="58" t="n"/>
    </row>
    <row r="653">
      <c r="A653" s="53" t="n"/>
      <c r="B653" s="26" t="n"/>
      <c r="C653" s="27">
        <f>IF(OR($A653="",$B653=""),"",IFERROR(VLOOKUP($B653,'Settings'!$D$4:$E$103,2,FALSE),"Driver ID not found"))</f>
        <v/>
      </c>
      <c r="D653" s="26" t="n"/>
      <c r="E653" s="28" t="n"/>
      <c r="F653" s="54" t="n"/>
      <c r="G653" s="28" t="n"/>
      <c r="H653" s="28" t="n"/>
      <c r="I653" s="28" t="n"/>
      <c r="J653" s="28" t="n"/>
      <c r="K653" s="28" t="n"/>
      <c r="L653" s="28" t="n"/>
      <c r="M653" s="28" t="n"/>
      <c r="N653" s="28" t="n"/>
      <c r="O653" s="30" t="n"/>
      <c r="P653" s="55">
        <f>IF(OR($A653="",$B653=""),"",IFERROR($E653/$F653,0))</f>
        <v/>
      </c>
      <c r="Q653" s="56">
        <f>IF(OR($A653="",$B653=""),"",IFERROR($H653/$G653,0))</f>
        <v/>
      </c>
      <c r="R653" s="56">
        <f>IF(OR($A653="",$B653=""),"",IFERROR($J653/$I653,0))</f>
        <v/>
      </c>
      <c r="S653" s="55">
        <f>IF(OR($A653="",$B653=""),"",IFERROR(($K653+$L653)/$E653*1000,0))</f>
        <v/>
      </c>
      <c r="T653" s="55">
        <f>IF(OR($A653="",$B653=""),"",MAX(0,MIN(100,100-($S653*'Settings'!$B$13)-($M653*'Settings'!$B$14))))</f>
        <v/>
      </c>
      <c r="U653" s="55">
        <f>IF(OR($A653="",$B653=""),"",MAX(0,MIN(100,IFERROR($Q653/'Settings'!$B$10*100,0))))</f>
        <v/>
      </c>
      <c r="V653" s="55">
        <f>IF(OR($A653="",$B653=""),"",MAX(0,MIN(100,IFERROR($P653/'Settings'!$B$11*100,0))))</f>
        <v/>
      </c>
      <c r="W653" s="55">
        <f>IF(OR($A653="",$B653=""),"",MAX(0,MIN(100,IFERROR($R653/'Settings'!$B$12*100,0))))</f>
        <v/>
      </c>
      <c r="X653" s="55">
        <f>IF(OR($A653="",$B653=""),"",MAX(0,MIN(100,100-($N653*'Settings'!$B$15))))</f>
        <v/>
      </c>
      <c r="Y653" s="55">
        <f>IF(OR($A653="",$B653=""),"",($T653*'Settings'!$B$4)+($U653*'Settings'!$B$5)+($V653*'Settings'!$B$6)+($W653*'Settings'!$B$7)+($X653*'Settings'!$B$8))</f>
        <v/>
      </c>
      <c r="Z653" s="19">
        <f>IF($Y653="","",IF($Y653&gt;='Settings'!$B$17,"Excellent",IF($Y653&gt;='Settings'!$B$18,"Good",IF($Y653&gt;='Settings'!$B$19,"Needs Improvement","Poor"))))</f>
        <v/>
      </c>
      <c r="AA653" s="57">
        <f>IF($Z653="","",IF($Z653="Excellent",'Settings'!$B$21,IF($Z653="Good",'Settings'!$B$22,0)))</f>
        <v/>
      </c>
      <c r="AB653" s="34">
        <f>IF(COUNTA($A653:$B653,$D653:$O653,$AC653:$AD653)=0,"",IF(OR($A653="",$B653=""),"Missing period/driver",IF($C653="Driver ID not found","Invalid driver ID",IF(COUNTIFS($A$5:$A$1000,$A653,$B$5:$B$1000,$B653)&gt;1,"Duplicate driver/period",IF(OR($E653&lt;=0,$F653&lt;=0,$G653&lt;=0,$I653&lt;=0),"Check required activity",IF($H653&gt;$G653,"On-time stops exceed total",IF($J653&gt;$I653,"Completed inspections exceed required",IF(OR($H653&lt;0,$J653&lt;0,$K653&lt;0,$L653&lt;0,$M653&lt;0,$N653&lt;0),"Negative count",IF($AC653="","Select review status",IF(AND($AC653="Coaching Scheduled",$AD653=""),"Add follow-up date","OK"))))))))))</f>
        <v/>
      </c>
      <c r="AC653" s="30" t="n"/>
      <c r="AD653" s="58" t="n"/>
    </row>
    <row r="654">
      <c r="A654" s="53" t="n"/>
      <c r="B654" s="26" t="n"/>
      <c r="C654" s="27">
        <f>IF(OR($A654="",$B654=""),"",IFERROR(VLOOKUP($B654,'Settings'!$D$4:$E$103,2,FALSE),"Driver ID not found"))</f>
        <v/>
      </c>
      <c r="D654" s="26" t="n"/>
      <c r="E654" s="28" t="n"/>
      <c r="F654" s="54" t="n"/>
      <c r="G654" s="28" t="n"/>
      <c r="H654" s="28" t="n"/>
      <c r="I654" s="28" t="n"/>
      <c r="J654" s="28" t="n"/>
      <c r="K654" s="28" t="n"/>
      <c r="L654" s="28" t="n"/>
      <c r="M654" s="28" t="n"/>
      <c r="N654" s="28" t="n"/>
      <c r="O654" s="30" t="n"/>
      <c r="P654" s="55">
        <f>IF(OR($A654="",$B654=""),"",IFERROR($E654/$F654,0))</f>
        <v/>
      </c>
      <c r="Q654" s="56">
        <f>IF(OR($A654="",$B654=""),"",IFERROR($H654/$G654,0))</f>
        <v/>
      </c>
      <c r="R654" s="56">
        <f>IF(OR($A654="",$B654=""),"",IFERROR($J654/$I654,0))</f>
        <v/>
      </c>
      <c r="S654" s="55">
        <f>IF(OR($A654="",$B654=""),"",IFERROR(($K654+$L654)/$E654*1000,0))</f>
        <v/>
      </c>
      <c r="T654" s="55">
        <f>IF(OR($A654="",$B654=""),"",MAX(0,MIN(100,100-($S654*'Settings'!$B$13)-($M654*'Settings'!$B$14))))</f>
        <v/>
      </c>
      <c r="U654" s="55">
        <f>IF(OR($A654="",$B654=""),"",MAX(0,MIN(100,IFERROR($Q654/'Settings'!$B$10*100,0))))</f>
        <v/>
      </c>
      <c r="V654" s="55">
        <f>IF(OR($A654="",$B654=""),"",MAX(0,MIN(100,IFERROR($P654/'Settings'!$B$11*100,0))))</f>
        <v/>
      </c>
      <c r="W654" s="55">
        <f>IF(OR($A654="",$B654=""),"",MAX(0,MIN(100,IFERROR($R654/'Settings'!$B$12*100,0))))</f>
        <v/>
      </c>
      <c r="X654" s="55">
        <f>IF(OR($A654="",$B654=""),"",MAX(0,MIN(100,100-($N654*'Settings'!$B$15))))</f>
        <v/>
      </c>
      <c r="Y654" s="55">
        <f>IF(OR($A654="",$B654=""),"",($T654*'Settings'!$B$4)+($U654*'Settings'!$B$5)+($V654*'Settings'!$B$6)+($W654*'Settings'!$B$7)+($X654*'Settings'!$B$8))</f>
        <v/>
      </c>
      <c r="Z654" s="19">
        <f>IF($Y654="","",IF($Y654&gt;='Settings'!$B$17,"Excellent",IF($Y654&gt;='Settings'!$B$18,"Good",IF($Y654&gt;='Settings'!$B$19,"Needs Improvement","Poor"))))</f>
        <v/>
      </c>
      <c r="AA654" s="57">
        <f>IF($Z654="","",IF($Z654="Excellent",'Settings'!$B$21,IF($Z654="Good",'Settings'!$B$22,0)))</f>
        <v/>
      </c>
      <c r="AB654" s="34">
        <f>IF(COUNTA($A654:$B654,$D654:$O654,$AC654:$AD654)=0,"",IF(OR($A654="",$B654=""),"Missing period/driver",IF($C654="Driver ID not found","Invalid driver ID",IF(COUNTIFS($A$5:$A$1000,$A654,$B$5:$B$1000,$B654)&gt;1,"Duplicate driver/period",IF(OR($E654&lt;=0,$F654&lt;=0,$G654&lt;=0,$I654&lt;=0),"Check required activity",IF($H654&gt;$G654,"On-time stops exceed total",IF($J654&gt;$I654,"Completed inspections exceed required",IF(OR($H654&lt;0,$J654&lt;0,$K654&lt;0,$L654&lt;0,$M654&lt;0,$N654&lt;0),"Negative count",IF($AC654="","Select review status",IF(AND($AC654="Coaching Scheduled",$AD654=""),"Add follow-up date","OK"))))))))))</f>
        <v/>
      </c>
      <c r="AC654" s="30" t="n"/>
      <c r="AD654" s="58" t="n"/>
    </row>
    <row r="655">
      <c r="A655" s="53" t="n"/>
      <c r="B655" s="26" t="n"/>
      <c r="C655" s="27">
        <f>IF(OR($A655="",$B655=""),"",IFERROR(VLOOKUP($B655,'Settings'!$D$4:$E$103,2,FALSE),"Driver ID not found"))</f>
        <v/>
      </c>
      <c r="D655" s="26" t="n"/>
      <c r="E655" s="28" t="n"/>
      <c r="F655" s="54" t="n"/>
      <c r="G655" s="28" t="n"/>
      <c r="H655" s="28" t="n"/>
      <c r="I655" s="28" t="n"/>
      <c r="J655" s="28" t="n"/>
      <c r="K655" s="28" t="n"/>
      <c r="L655" s="28" t="n"/>
      <c r="M655" s="28" t="n"/>
      <c r="N655" s="28" t="n"/>
      <c r="O655" s="30" t="n"/>
      <c r="P655" s="55">
        <f>IF(OR($A655="",$B655=""),"",IFERROR($E655/$F655,0))</f>
        <v/>
      </c>
      <c r="Q655" s="56">
        <f>IF(OR($A655="",$B655=""),"",IFERROR($H655/$G655,0))</f>
        <v/>
      </c>
      <c r="R655" s="56">
        <f>IF(OR($A655="",$B655=""),"",IFERROR($J655/$I655,0))</f>
        <v/>
      </c>
      <c r="S655" s="55">
        <f>IF(OR($A655="",$B655=""),"",IFERROR(($K655+$L655)/$E655*1000,0))</f>
        <v/>
      </c>
      <c r="T655" s="55">
        <f>IF(OR($A655="",$B655=""),"",MAX(0,MIN(100,100-($S655*'Settings'!$B$13)-($M655*'Settings'!$B$14))))</f>
        <v/>
      </c>
      <c r="U655" s="55">
        <f>IF(OR($A655="",$B655=""),"",MAX(0,MIN(100,IFERROR($Q655/'Settings'!$B$10*100,0))))</f>
        <v/>
      </c>
      <c r="V655" s="55">
        <f>IF(OR($A655="",$B655=""),"",MAX(0,MIN(100,IFERROR($P655/'Settings'!$B$11*100,0))))</f>
        <v/>
      </c>
      <c r="W655" s="55">
        <f>IF(OR($A655="",$B655=""),"",MAX(0,MIN(100,IFERROR($R655/'Settings'!$B$12*100,0))))</f>
        <v/>
      </c>
      <c r="X655" s="55">
        <f>IF(OR($A655="",$B655=""),"",MAX(0,MIN(100,100-($N655*'Settings'!$B$15))))</f>
        <v/>
      </c>
      <c r="Y655" s="55">
        <f>IF(OR($A655="",$B655=""),"",($T655*'Settings'!$B$4)+($U655*'Settings'!$B$5)+($V655*'Settings'!$B$6)+($W655*'Settings'!$B$7)+($X655*'Settings'!$B$8))</f>
        <v/>
      </c>
      <c r="Z655" s="19">
        <f>IF($Y655="","",IF($Y655&gt;='Settings'!$B$17,"Excellent",IF($Y655&gt;='Settings'!$B$18,"Good",IF($Y655&gt;='Settings'!$B$19,"Needs Improvement","Poor"))))</f>
        <v/>
      </c>
      <c r="AA655" s="57">
        <f>IF($Z655="","",IF($Z655="Excellent",'Settings'!$B$21,IF($Z655="Good",'Settings'!$B$22,0)))</f>
        <v/>
      </c>
      <c r="AB655" s="34">
        <f>IF(COUNTA($A655:$B655,$D655:$O655,$AC655:$AD655)=0,"",IF(OR($A655="",$B655=""),"Missing period/driver",IF($C655="Driver ID not found","Invalid driver ID",IF(COUNTIFS($A$5:$A$1000,$A655,$B$5:$B$1000,$B655)&gt;1,"Duplicate driver/period",IF(OR($E655&lt;=0,$F655&lt;=0,$G655&lt;=0,$I655&lt;=0),"Check required activity",IF($H655&gt;$G655,"On-time stops exceed total",IF($J655&gt;$I655,"Completed inspections exceed required",IF(OR($H655&lt;0,$J655&lt;0,$K655&lt;0,$L655&lt;0,$M655&lt;0,$N655&lt;0),"Negative count",IF($AC655="","Select review status",IF(AND($AC655="Coaching Scheduled",$AD655=""),"Add follow-up date","OK"))))))))))</f>
        <v/>
      </c>
      <c r="AC655" s="30" t="n"/>
      <c r="AD655" s="58" t="n"/>
    </row>
    <row r="656">
      <c r="A656" s="53" t="n"/>
      <c r="B656" s="26" t="n"/>
      <c r="C656" s="27">
        <f>IF(OR($A656="",$B656=""),"",IFERROR(VLOOKUP($B656,'Settings'!$D$4:$E$103,2,FALSE),"Driver ID not found"))</f>
        <v/>
      </c>
      <c r="D656" s="26" t="n"/>
      <c r="E656" s="28" t="n"/>
      <c r="F656" s="54" t="n"/>
      <c r="G656" s="28" t="n"/>
      <c r="H656" s="28" t="n"/>
      <c r="I656" s="28" t="n"/>
      <c r="J656" s="28" t="n"/>
      <c r="K656" s="28" t="n"/>
      <c r="L656" s="28" t="n"/>
      <c r="M656" s="28" t="n"/>
      <c r="N656" s="28" t="n"/>
      <c r="O656" s="30" t="n"/>
      <c r="P656" s="55">
        <f>IF(OR($A656="",$B656=""),"",IFERROR($E656/$F656,0))</f>
        <v/>
      </c>
      <c r="Q656" s="56">
        <f>IF(OR($A656="",$B656=""),"",IFERROR($H656/$G656,0))</f>
        <v/>
      </c>
      <c r="R656" s="56">
        <f>IF(OR($A656="",$B656=""),"",IFERROR($J656/$I656,0))</f>
        <v/>
      </c>
      <c r="S656" s="55">
        <f>IF(OR($A656="",$B656=""),"",IFERROR(($K656+$L656)/$E656*1000,0))</f>
        <v/>
      </c>
      <c r="T656" s="55">
        <f>IF(OR($A656="",$B656=""),"",MAX(0,MIN(100,100-($S656*'Settings'!$B$13)-($M656*'Settings'!$B$14))))</f>
        <v/>
      </c>
      <c r="U656" s="55">
        <f>IF(OR($A656="",$B656=""),"",MAX(0,MIN(100,IFERROR($Q656/'Settings'!$B$10*100,0))))</f>
        <v/>
      </c>
      <c r="V656" s="55">
        <f>IF(OR($A656="",$B656=""),"",MAX(0,MIN(100,IFERROR($P656/'Settings'!$B$11*100,0))))</f>
        <v/>
      </c>
      <c r="W656" s="55">
        <f>IF(OR($A656="",$B656=""),"",MAX(0,MIN(100,IFERROR($R656/'Settings'!$B$12*100,0))))</f>
        <v/>
      </c>
      <c r="X656" s="55">
        <f>IF(OR($A656="",$B656=""),"",MAX(0,MIN(100,100-($N656*'Settings'!$B$15))))</f>
        <v/>
      </c>
      <c r="Y656" s="55">
        <f>IF(OR($A656="",$B656=""),"",($T656*'Settings'!$B$4)+($U656*'Settings'!$B$5)+($V656*'Settings'!$B$6)+($W656*'Settings'!$B$7)+($X656*'Settings'!$B$8))</f>
        <v/>
      </c>
      <c r="Z656" s="19">
        <f>IF($Y656="","",IF($Y656&gt;='Settings'!$B$17,"Excellent",IF($Y656&gt;='Settings'!$B$18,"Good",IF($Y656&gt;='Settings'!$B$19,"Needs Improvement","Poor"))))</f>
        <v/>
      </c>
      <c r="AA656" s="57">
        <f>IF($Z656="","",IF($Z656="Excellent",'Settings'!$B$21,IF($Z656="Good",'Settings'!$B$22,0)))</f>
        <v/>
      </c>
      <c r="AB656" s="34">
        <f>IF(COUNTA($A656:$B656,$D656:$O656,$AC656:$AD656)=0,"",IF(OR($A656="",$B656=""),"Missing period/driver",IF($C656="Driver ID not found","Invalid driver ID",IF(COUNTIFS($A$5:$A$1000,$A656,$B$5:$B$1000,$B656)&gt;1,"Duplicate driver/period",IF(OR($E656&lt;=0,$F656&lt;=0,$G656&lt;=0,$I656&lt;=0),"Check required activity",IF($H656&gt;$G656,"On-time stops exceed total",IF($J656&gt;$I656,"Completed inspections exceed required",IF(OR($H656&lt;0,$J656&lt;0,$K656&lt;0,$L656&lt;0,$M656&lt;0,$N656&lt;0),"Negative count",IF($AC656="","Select review status",IF(AND($AC656="Coaching Scheduled",$AD656=""),"Add follow-up date","OK"))))))))))</f>
        <v/>
      </c>
      <c r="AC656" s="30" t="n"/>
      <c r="AD656" s="58" t="n"/>
    </row>
    <row r="657">
      <c r="A657" s="53" t="n"/>
      <c r="B657" s="26" t="n"/>
      <c r="C657" s="27">
        <f>IF(OR($A657="",$B657=""),"",IFERROR(VLOOKUP($B657,'Settings'!$D$4:$E$103,2,FALSE),"Driver ID not found"))</f>
        <v/>
      </c>
      <c r="D657" s="26" t="n"/>
      <c r="E657" s="28" t="n"/>
      <c r="F657" s="54" t="n"/>
      <c r="G657" s="28" t="n"/>
      <c r="H657" s="28" t="n"/>
      <c r="I657" s="28" t="n"/>
      <c r="J657" s="28" t="n"/>
      <c r="K657" s="28" t="n"/>
      <c r="L657" s="28" t="n"/>
      <c r="M657" s="28" t="n"/>
      <c r="N657" s="28" t="n"/>
      <c r="O657" s="30" t="n"/>
      <c r="P657" s="55">
        <f>IF(OR($A657="",$B657=""),"",IFERROR($E657/$F657,0))</f>
        <v/>
      </c>
      <c r="Q657" s="56">
        <f>IF(OR($A657="",$B657=""),"",IFERROR($H657/$G657,0))</f>
        <v/>
      </c>
      <c r="R657" s="56">
        <f>IF(OR($A657="",$B657=""),"",IFERROR($J657/$I657,0))</f>
        <v/>
      </c>
      <c r="S657" s="55">
        <f>IF(OR($A657="",$B657=""),"",IFERROR(($K657+$L657)/$E657*1000,0))</f>
        <v/>
      </c>
      <c r="T657" s="55">
        <f>IF(OR($A657="",$B657=""),"",MAX(0,MIN(100,100-($S657*'Settings'!$B$13)-($M657*'Settings'!$B$14))))</f>
        <v/>
      </c>
      <c r="U657" s="55">
        <f>IF(OR($A657="",$B657=""),"",MAX(0,MIN(100,IFERROR($Q657/'Settings'!$B$10*100,0))))</f>
        <v/>
      </c>
      <c r="V657" s="55">
        <f>IF(OR($A657="",$B657=""),"",MAX(0,MIN(100,IFERROR($P657/'Settings'!$B$11*100,0))))</f>
        <v/>
      </c>
      <c r="W657" s="55">
        <f>IF(OR($A657="",$B657=""),"",MAX(0,MIN(100,IFERROR($R657/'Settings'!$B$12*100,0))))</f>
        <v/>
      </c>
      <c r="X657" s="55">
        <f>IF(OR($A657="",$B657=""),"",MAX(0,MIN(100,100-($N657*'Settings'!$B$15))))</f>
        <v/>
      </c>
      <c r="Y657" s="55">
        <f>IF(OR($A657="",$B657=""),"",($T657*'Settings'!$B$4)+($U657*'Settings'!$B$5)+($V657*'Settings'!$B$6)+($W657*'Settings'!$B$7)+($X657*'Settings'!$B$8))</f>
        <v/>
      </c>
      <c r="Z657" s="19">
        <f>IF($Y657="","",IF($Y657&gt;='Settings'!$B$17,"Excellent",IF($Y657&gt;='Settings'!$B$18,"Good",IF($Y657&gt;='Settings'!$B$19,"Needs Improvement","Poor"))))</f>
        <v/>
      </c>
      <c r="AA657" s="57">
        <f>IF($Z657="","",IF($Z657="Excellent",'Settings'!$B$21,IF($Z657="Good",'Settings'!$B$22,0)))</f>
        <v/>
      </c>
      <c r="AB657" s="34">
        <f>IF(COUNTA($A657:$B657,$D657:$O657,$AC657:$AD657)=0,"",IF(OR($A657="",$B657=""),"Missing period/driver",IF($C657="Driver ID not found","Invalid driver ID",IF(COUNTIFS($A$5:$A$1000,$A657,$B$5:$B$1000,$B657)&gt;1,"Duplicate driver/period",IF(OR($E657&lt;=0,$F657&lt;=0,$G657&lt;=0,$I657&lt;=0),"Check required activity",IF($H657&gt;$G657,"On-time stops exceed total",IF($J657&gt;$I657,"Completed inspections exceed required",IF(OR($H657&lt;0,$J657&lt;0,$K657&lt;0,$L657&lt;0,$M657&lt;0,$N657&lt;0),"Negative count",IF($AC657="","Select review status",IF(AND($AC657="Coaching Scheduled",$AD657=""),"Add follow-up date","OK"))))))))))</f>
        <v/>
      </c>
      <c r="AC657" s="30" t="n"/>
      <c r="AD657" s="58" t="n"/>
    </row>
    <row r="658">
      <c r="A658" s="53" t="n"/>
      <c r="B658" s="26" t="n"/>
      <c r="C658" s="27">
        <f>IF(OR($A658="",$B658=""),"",IFERROR(VLOOKUP($B658,'Settings'!$D$4:$E$103,2,FALSE),"Driver ID not found"))</f>
        <v/>
      </c>
      <c r="D658" s="26" t="n"/>
      <c r="E658" s="28" t="n"/>
      <c r="F658" s="54" t="n"/>
      <c r="G658" s="28" t="n"/>
      <c r="H658" s="28" t="n"/>
      <c r="I658" s="28" t="n"/>
      <c r="J658" s="28" t="n"/>
      <c r="K658" s="28" t="n"/>
      <c r="L658" s="28" t="n"/>
      <c r="M658" s="28" t="n"/>
      <c r="N658" s="28" t="n"/>
      <c r="O658" s="30" t="n"/>
      <c r="P658" s="55">
        <f>IF(OR($A658="",$B658=""),"",IFERROR($E658/$F658,0))</f>
        <v/>
      </c>
      <c r="Q658" s="56">
        <f>IF(OR($A658="",$B658=""),"",IFERROR($H658/$G658,0))</f>
        <v/>
      </c>
      <c r="R658" s="56">
        <f>IF(OR($A658="",$B658=""),"",IFERROR($J658/$I658,0))</f>
        <v/>
      </c>
      <c r="S658" s="55">
        <f>IF(OR($A658="",$B658=""),"",IFERROR(($K658+$L658)/$E658*1000,0))</f>
        <v/>
      </c>
      <c r="T658" s="55">
        <f>IF(OR($A658="",$B658=""),"",MAX(0,MIN(100,100-($S658*'Settings'!$B$13)-($M658*'Settings'!$B$14))))</f>
        <v/>
      </c>
      <c r="U658" s="55">
        <f>IF(OR($A658="",$B658=""),"",MAX(0,MIN(100,IFERROR($Q658/'Settings'!$B$10*100,0))))</f>
        <v/>
      </c>
      <c r="V658" s="55">
        <f>IF(OR($A658="",$B658=""),"",MAX(0,MIN(100,IFERROR($P658/'Settings'!$B$11*100,0))))</f>
        <v/>
      </c>
      <c r="W658" s="55">
        <f>IF(OR($A658="",$B658=""),"",MAX(0,MIN(100,IFERROR($R658/'Settings'!$B$12*100,0))))</f>
        <v/>
      </c>
      <c r="X658" s="55">
        <f>IF(OR($A658="",$B658=""),"",MAX(0,MIN(100,100-($N658*'Settings'!$B$15))))</f>
        <v/>
      </c>
      <c r="Y658" s="55">
        <f>IF(OR($A658="",$B658=""),"",($T658*'Settings'!$B$4)+($U658*'Settings'!$B$5)+($V658*'Settings'!$B$6)+($W658*'Settings'!$B$7)+($X658*'Settings'!$B$8))</f>
        <v/>
      </c>
      <c r="Z658" s="19">
        <f>IF($Y658="","",IF($Y658&gt;='Settings'!$B$17,"Excellent",IF($Y658&gt;='Settings'!$B$18,"Good",IF($Y658&gt;='Settings'!$B$19,"Needs Improvement","Poor"))))</f>
        <v/>
      </c>
      <c r="AA658" s="57">
        <f>IF($Z658="","",IF($Z658="Excellent",'Settings'!$B$21,IF($Z658="Good",'Settings'!$B$22,0)))</f>
        <v/>
      </c>
      <c r="AB658" s="34">
        <f>IF(COUNTA($A658:$B658,$D658:$O658,$AC658:$AD658)=0,"",IF(OR($A658="",$B658=""),"Missing period/driver",IF($C658="Driver ID not found","Invalid driver ID",IF(COUNTIFS($A$5:$A$1000,$A658,$B$5:$B$1000,$B658)&gt;1,"Duplicate driver/period",IF(OR($E658&lt;=0,$F658&lt;=0,$G658&lt;=0,$I658&lt;=0),"Check required activity",IF($H658&gt;$G658,"On-time stops exceed total",IF($J658&gt;$I658,"Completed inspections exceed required",IF(OR($H658&lt;0,$J658&lt;0,$K658&lt;0,$L658&lt;0,$M658&lt;0,$N658&lt;0),"Negative count",IF($AC658="","Select review status",IF(AND($AC658="Coaching Scheduled",$AD658=""),"Add follow-up date","OK"))))))))))</f>
        <v/>
      </c>
      <c r="AC658" s="30" t="n"/>
      <c r="AD658" s="58" t="n"/>
    </row>
    <row r="659">
      <c r="A659" s="53" t="n"/>
      <c r="B659" s="26" t="n"/>
      <c r="C659" s="27">
        <f>IF(OR($A659="",$B659=""),"",IFERROR(VLOOKUP($B659,'Settings'!$D$4:$E$103,2,FALSE),"Driver ID not found"))</f>
        <v/>
      </c>
      <c r="D659" s="26" t="n"/>
      <c r="E659" s="28" t="n"/>
      <c r="F659" s="54" t="n"/>
      <c r="G659" s="28" t="n"/>
      <c r="H659" s="28" t="n"/>
      <c r="I659" s="28" t="n"/>
      <c r="J659" s="28" t="n"/>
      <c r="K659" s="28" t="n"/>
      <c r="L659" s="28" t="n"/>
      <c r="M659" s="28" t="n"/>
      <c r="N659" s="28" t="n"/>
      <c r="O659" s="30" t="n"/>
      <c r="P659" s="55">
        <f>IF(OR($A659="",$B659=""),"",IFERROR($E659/$F659,0))</f>
        <v/>
      </c>
      <c r="Q659" s="56">
        <f>IF(OR($A659="",$B659=""),"",IFERROR($H659/$G659,0))</f>
        <v/>
      </c>
      <c r="R659" s="56">
        <f>IF(OR($A659="",$B659=""),"",IFERROR($J659/$I659,0))</f>
        <v/>
      </c>
      <c r="S659" s="55">
        <f>IF(OR($A659="",$B659=""),"",IFERROR(($K659+$L659)/$E659*1000,0))</f>
        <v/>
      </c>
      <c r="T659" s="55">
        <f>IF(OR($A659="",$B659=""),"",MAX(0,MIN(100,100-($S659*'Settings'!$B$13)-($M659*'Settings'!$B$14))))</f>
        <v/>
      </c>
      <c r="U659" s="55">
        <f>IF(OR($A659="",$B659=""),"",MAX(0,MIN(100,IFERROR($Q659/'Settings'!$B$10*100,0))))</f>
        <v/>
      </c>
      <c r="V659" s="55">
        <f>IF(OR($A659="",$B659=""),"",MAX(0,MIN(100,IFERROR($P659/'Settings'!$B$11*100,0))))</f>
        <v/>
      </c>
      <c r="W659" s="55">
        <f>IF(OR($A659="",$B659=""),"",MAX(0,MIN(100,IFERROR($R659/'Settings'!$B$12*100,0))))</f>
        <v/>
      </c>
      <c r="X659" s="55">
        <f>IF(OR($A659="",$B659=""),"",MAX(0,MIN(100,100-($N659*'Settings'!$B$15))))</f>
        <v/>
      </c>
      <c r="Y659" s="55">
        <f>IF(OR($A659="",$B659=""),"",($T659*'Settings'!$B$4)+($U659*'Settings'!$B$5)+($V659*'Settings'!$B$6)+($W659*'Settings'!$B$7)+($X659*'Settings'!$B$8))</f>
        <v/>
      </c>
      <c r="Z659" s="19">
        <f>IF($Y659="","",IF($Y659&gt;='Settings'!$B$17,"Excellent",IF($Y659&gt;='Settings'!$B$18,"Good",IF($Y659&gt;='Settings'!$B$19,"Needs Improvement","Poor"))))</f>
        <v/>
      </c>
      <c r="AA659" s="57">
        <f>IF($Z659="","",IF($Z659="Excellent",'Settings'!$B$21,IF($Z659="Good",'Settings'!$B$22,0)))</f>
        <v/>
      </c>
      <c r="AB659" s="34">
        <f>IF(COUNTA($A659:$B659,$D659:$O659,$AC659:$AD659)=0,"",IF(OR($A659="",$B659=""),"Missing period/driver",IF($C659="Driver ID not found","Invalid driver ID",IF(COUNTIFS($A$5:$A$1000,$A659,$B$5:$B$1000,$B659)&gt;1,"Duplicate driver/period",IF(OR($E659&lt;=0,$F659&lt;=0,$G659&lt;=0,$I659&lt;=0),"Check required activity",IF($H659&gt;$G659,"On-time stops exceed total",IF($J659&gt;$I659,"Completed inspections exceed required",IF(OR($H659&lt;0,$J659&lt;0,$K659&lt;0,$L659&lt;0,$M659&lt;0,$N659&lt;0),"Negative count",IF($AC659="","Select review status",IF(AND($AC659="Coaching Scheduled",$AD659=""),"Add follow-up date","OK"))))))))))</f>
        <v/>
      </c>
      <c r="AC659" s="30" t="n"/>
      <c r="AD659" s="58" t="n"/>
    </row>
    <row r="660">
      <c r="A660" s="53" t="n"/>
      <c r="B660" s="26" t="n"/>
      <c r="C660" s="27">
        <f>IF(OR($A660="",$B660=""),"",IFERROR(VLOOKUP($B660,'Settings'!$D$4:$E$103,2,FALSE),"Driver ID not found"))</f>
        <v/>
      </c>
      <c r="D660" s="26" t="n"/>
      <c r="E660" s="28" t="n"/>
      <c r="F660" s="54" t="n"/>
      <c r="G660" s="28" t="n"/>
      <c r="H660" s="28" t="n"/>
      <c r="I660" s="28" t="n"/>
      <c r="J660" s="28" t="n"/>
      <c r="K660" s="28" t="n"/>
      <c r="L660" s="28" t="n"/>
      <c r="M660" s="28" t="n"/>
      <c r="N660" s="28" t="n"/>
      <c r="O660" s="30" t="n"/>
      <c r="P660" s="55">
        <f>IF(OR($A660="",$B660=""),"",IFERROR($E660/$F660,0))</f>
        <v/>
      </c>
      <c r="Q660" s="56">
        <f>IF(OR($A660="",$B660=""),"",IFERROR($H660/$G660,0))</f>
        <v/>
      </c>
      <c r="R660" s="56">
        <f>IF(OR($A660="",$B660=""),"",IFERROR($J660/$I660,0))</f>
        <v/>
      </c>
      <c r="S660" s="55">
        <f>IF(OR($A660="",$B660=""),"",IFERROR(($K660+$L660)/$E660*1000,0))</f>
        <v/>
      </c>
      <c r="T660" s="55">
        <f>IF(OR($A660="",$B660=""),"",MAX(0,MIN(100,100-($S660*'Settings'!$B$13)-($M660*'Settings'!$B$14))))</f>
        <v/>
      </c>
      <c r="U660" s="55">
        <f>IF(OR($A660="",$B660=""),"",MAX(0,MIN(100,IFERROR($Q660/'Settings'!$B$10*100,0))))</f>
        <v/>
      </c>
      <c r="V660" s="55">
        <f>IF(OR($A660="",$B660=""),"",MAX(0,MIN(100,IFERROR($P660/'Settings'!$B$11*100,0))))</f>
        <v/>
      </c>
      <c r="W660" s="55">
        <f>IF(OR($A660="",$B660=""),"",MAX(0,MIN(100,IFERROR($R660/'Settings'!$B$12*100,0))))</f>
        <v/>
      </c>
      <c r="X660" s="55">
        <f>IF(OR($A660="",$B660=""),"",MAX(0,MIN(100,100-($N660*'Settings'!$B$15))))</f>
        <v/>
      </c>
      <c r="Y660" s="55">
        <f>IF(OR($A660="",$B660=""),"",($T660*'Settings'!$B$4)+($U660*'Settings'!$B$5)+($V660*'Settings'!$B$6)+($W660*'Settings'!$B$7)+($X660*'Settings'!$B$8))</f>
        <v/>
      </c>
      <c r="Z660" s="19">
        <f>IF($Y660="","",IF($Y660&gt;='Settings'!$B$17,"Excellent",IF($Y660&gt;='Settings'!$B$18,"Good",IF($Y660&gt;='Settings'!$B$19,"Needs Improvement","Poor"))))</f>
        <v/>
      </c>
      <c r="AA660" s="57">
        <f>IF($Z660="","",IF($Z660="Excellent",'Settings'!$B$21,IF($Z660="Good",'Settings'!$B$22,0)))</f>
        <v/>
      </c>
      <c r="AB660" s="34">
        <f>IF(COUNTA($A660:$B660,$D660:$O660,$AC660:$AD660)=0,"",IF(OR($A660="",$B660=""),"Missing period/driver",IF($C660="Driver ID not found","Invalid driver ID",IF(COUNTIFS($A$5:$A$1000,$A660,$B$5:$B$1000,$B660)&gt;1,"Duplicate driver/period",IF(OR($E660&lt;=0,$F660&lt;=0,$G660&lt;=0,$I660&lt;=0),"Check required activity",IF($H660&gt;$G660,"On-time stops exceed total",IF($J660&gt;$I660,"Completed inspections exceed required",IF(OR($H660&lt;0,$J660&lt;0,$K660&lt;0,$L660&lt;0,$M660&lt;0,$N660&lt;0),"Negative count",IF($AC660="","Select review status",IF(AND($AC660="Coaching Scheduled",$AD660=""),"Add follow-up date","OK"))))))))))</f>
        <v/>
      </c>
      <c r="AC660" s="30" t="n"/>
      <c r="AD660" s="58" t="n"/>
    </row>
    <row r="661">
      <c r="A661" s="53" t="n"/>
      <c r="B661" s="26" t="n"/>
      <c r="C661" s="27">
        <f>IF(OR($A661="",$B661=""),"",IFERROR(VLOOKUP($B661,'Settings'!$D$4:$E$103,2,FALSE),"Driver ID not found"))</f>
        <v/>
      </c>
      <c r="D661" s="26" t="n"/>
      <c r="E661" s="28" t="n"/>
      <c r="F661" s="54" t="n"/>
      <c r="G661" s="28" t="n"/>
      <c r="H661" s="28" t="n"/>
      <c r="I661" s="28" t="n"/>
      <c r="J661" s="28" t="n"/>
      <c r="K661" s="28" t="n"/>
      <c r="L661" s="28" t="n"/>
      <c r="M661" s="28" t="n"/>
      <c r="N661" s="28" t="n"/>
      <c r="O661" s="30" t="n"/>
      <c r="P661" s="55">
        <f>IF(OR($A661="",$B661=""),"",IFERROR($E661/$F661,0))</f>
        <v/>
      </c>
      <c r="Q661" s="56">
        <f>IF(OR($A661="",$B661=""),"",IFERROR($H661/$G661,0))</f>
        <v/>
      </c>
      <c r="R661" s="56">
        <f>IF(OR($A661="",$B661=""),"",IFERROR($J661/$I661,0))</f>
        <v/>
      </c>
      <c r="S661" s="55">
        <f>IF(OR($A661="",$B661=""),"",IFERROR(($K661+$L661)/$E661*1000,0))</f>
        <v/>
      </c>
      <c r="T661" s="55">
        <f>IF(OR($A661="",$B661=""),"",MAX(0,MIN(100,100-($S661*'Settings'!$B$13)-($M661*'Settings'!$B$14))))</f>
        <v/>
      </c>
      <c r="U661" s="55">
        <f>IF(OR($A661="",$B661=""),"",MAX(0,MIN(100,IFERROR($Q661/'Settings'!$B$10*100,0))))</f>
        <v/>
      </c>
      <c r="V661" s="55">
        <f>IF(OR($A661="",$B661=""),"",MAX(0,MIN(100,IFERROR($P661/'Settings'!$B$11*100,0))))</f>
        <v/>
      </c>
      <c r="W661" s="55">
        <f>IF(OR($A661="",$B661=""),"",MAX(0,MIN(100,IFERROR($R661/'Settings'!$B$12*100,0))))</f>
        <v/>
      </c>
      <c r="X661" s="55">
        <f>IF(OR($A661="",$B661=""),"",MAX(0,MIN(100,100-($N661*'Settings'!$B$15))))</f>
        <v/>
      </c>
      <c r="Y661" s="55">
        <f>IF(OR($A661="",$B661=""),"",($T661*'Settings'!$B$4)+($U661*'Settings'!$B$5)+($V661*'Settings'!$B$6)+($W661*'Settings'!$B$7)+($X661*'Settings'!$B$8))</f>
        <v/>
      </c>
      <c r="Z661" s="19">
        <f>IF($Y661="","",IF($Y661&gt;='Settings'!$B$17,"Excellent",IF($Y661&gt;='Settings'!$B$18,"Good",IF($Y661&gt;='Settings'!$B$19,"Needs Improvement","Poor"))))</f>
        <v/>
      </c>
      <c r="AA661" s="57">
        <f>IF($Z661="","",IF($Z661="Excellent",'Settings'!$B$21,IF($Z661="Good",'Settings'!$B$22,0)))</f>
        <v/>
      </c>
      <c r="AB661" s="34">
        <f>IF(COUNTA($A661:$B661,$D661:$O661,$AC661:$AD661)=0,"",IF(OR($A661="",$B661=""),"Missing period/driver",IF($C661="Driver ID not found","Invalid driver ID",IF(COUNTIFS($A$5:$A$1000,$A661,$B$5:$B$1000,$B661)&gt;1,"Duplicate driver/period",IF(OR($E661&lt;=0,$F661&lt;=0,$G661&lt;=0,$I661&lt;=0),"Check required activity",IF($H661&gt;$G661,"On-time stops exceed total",IF($J661&gt;$I661,"Completed inspections exceed required",IF(OR($H661&lt;0,$J661&lt;0,$K661&lt;0,$L661&lt;0,$M661&lt;0,$N661&lt;0),"Negative count",IF($AC661="","Select review status",IF(AND($AC661="Coaching Scheduled",$AD661=""),"Add follow-up date","OK"))))))))))</f>
        <v/>
      </c>
      <c r="AC661" s="30" t="n"/>
      <c r="AD661" s="58" t="n"/>
    </row>
    <row r="662">
      <c r="A662" s="53" t="n"/>
      <c r="B662" s="26" t="n"/>
      <c r="C662" s="27">
        <f>IF(OR($A662="",$B662=""),"",IFERROR(VLOOKUP($B662,'Settings'!$D$4:$E$103,2,FALSE),"Driver ID not found"))</f>
        <v/>
      </c>
      <c r="D662" s="26" t="n"/>
      <c r="E662" s="28" t="n"/>
      <c r="F662" s="54" t="n"/>
      <c r="G662" s="28" t="n"/>
      <c r="H662" s="28" t="n"/>
      <c r="I662" s="28" t="n"/>
      <c r="J662" s="28" t="n"/>
      <c r="K662" s="28" t="n"/>
      <c r="L662" s="28" t="n"/>
      <c r="M662" s="28" t="n"/>
      <c r="N662" s="28" t="n"/>
      <c r="O662" s="30" t="n"/>
      <c r="P662" s="55">
        <f>IF(OR($A662="",$B662=""),"",IFERROR($E662/$F662,0))</f>
        <v/>
      </c>
      <c r="Q662" s="56">
        <f>IF(OR($A662="",$B662=""),"",IFERROR($H662/$G662,0))</f>
        <v/>
      </c>
      <c r="R662" s="56">
        <f>IF(OR($A662="",$B662=""),"",IFERROR($J662/$I662,0))</f>
        <v/>
      </c>
      <c r="S662" s="55">
        <f>IF(OR($A662="",$B662=""),"",IFERROR(($K662+$L662)/$E662*1000,0))</f>
        <v/>
      </c>
      <c r="T662" s="55">
        <f>IF(OR($A662="",$B662=""),"",MAX(0,MIN(100,100-($S662*'Settings'!$B$13)-($M662*'Settings'!$B$14))))</f>
        <v/>
      </c>
      <c r="U662" s="55">
        <f>IF(OR($A662="",$B662=""),"",MAX(0,MIN(100,IFERROR($Q662/'Settings'!$B$10*100,0))))</f>
        <v/>
      </c>
      <c r="V662" s="55">
        <f>IF(OR($A662="",$B662=""),"",MAX(0,MIN(100,IFERROR($P662/'Settings'!$B$11*100,0))))</f>
        <v/>
      </c>
      <c r="W662" s="55">
        <f>IF(OR($A662="",$B662=""),"",MAX(0,MIN(100,IFERROR($R662/'Settings'!$B$12*100,0))))</f>
        <v/>
      </c>
      <c r="X662" s="55">
        <f>IF(OR($A662="",$B662=""),"",MAX(0,MIN(100,100-($N662*'Settings'!$B$15))))</f>
        <v/>
      </c>
      <c r="Y662" s="55">
        <f>IF(OR($A662="",$B662=""),"",($T662*'Settings'!$B$4)+($U662*'Settings'!$B$5)+($V662*'Settings'!$B$6)+($W662*'Settings'!$B$7)+($X662*'Settings'!$B$8))</f>
        <v/>
      </c>
      <c r="Z662" s="19">
        <f>IF($Y662="","",IF($Y662&gt;='Settings'!$B$17,"Excellent",IF($Y662&gt;='Settings'!$B$18,"Good",IF($Y662&gt;='Settings'!$B$19,"Needs Improvement","Poor"))))</f>
        <v/>
      </c>
      <c r="AA662" s="57">
        <f>IF($Z662="","",IF($Z662="Excellent",'Settings'!$B$21,IF($Z662="Good",'Settings'!$B$22,0)))</f>
        <v/>
      </c>
      <c r="AB662" s="34">
        <f>IF(COUNTA($A662:$B662,$D662:$O662,$AC662:$AD662)=0,"",IF(OR($A662="",$B662=""),"Missing period/driver",IF($C662="Driver ID not found","Invalid driver ID",IF(COUNTIFS($A$5:$A$1000,$A662,$B$5:$B$1000,$B662)&gt;1,"Duplicate driver/period",IF(OR($E662&lt;=0,$F662&lt;=0,$G662&lt;=0,$I662&lt;=0),"Check required activity",IF($H662&gt;$G662,"On-time stops exceed total",IF($J662&gt;$I662,"Completed inspections exceed required",IF(OR($H662&lt;0,$J662&lt;0,$K662&lt;0,$L662&lt;0,$M662&lt;0,$N662&lt;0),"Negative count",IF($AC662="","Select review status",IF(AND($AC662="Coaching Scheduled",$AD662=""),"Add follow-up date","OK"))))))))))</f>
        <v/>
      </c>
      <c r="AC662" s="30" t="n"/>
      <c r="AD662" s="58" t="n"/>
    </row>
    <row r="663">
      <c r="A663" s="53" t="n"/>
      <c r="B663" s="26" t="n"/>
      <c r="C663" s="27">
        <f>IF(OR($A663="",$B663=""),"",IFERROR(VLOOKUP($B663,'Settings'!$D$4:$E$103,2,FALSE),"Driver ID not found"))</f>
        <v/>
      </c>
      <c r="D663" s="26" t="n"/>
      <c r="E663" s="28" t="n"/>
      <c r="F663" s="54" t="n"/>
      <c r="G663" s="28" t="n"/>
      <c r="H663" s="28" t="n"/>
      <c r="I663" s="28" t="n"/>
      <c r="J663" s="28" t="n"/>
      <c r="K663" s="28" t="n"/>
      <c r="L663" s="28" t="n"/>
      <c r="M663" s="28" t="n"/>
      <c r="N663" s="28" t="n"/>
      <c r="O663" s="30" t="n"/>
      <c r="P663" s="55">
        <f>IF(OR($A663="",$B663=""),"",IFERROR($E663/$F663,0))</f>
        <v/>
      </c>
      <c r="Q663" s="56">
        <f>IF(OR($A663="",$B663=""),"",IFERROR($H663/$G663,0))</f>
        <v/>
      </c>
      <c r="R663" s="56">
        <f>IF(OR($A663="",$B663=""),"",IFERROR($J663/$I663,0))</f>
        <v/>
      </c>
      <c r="S663" s="55">
        <f>IF(OR($A663="",$B663=""),"",IFERROR(($K663+$L663)/$E663*1000,0))</f>
        <v/>
      </c>
      <c r="T663" s="55">
        <f>IF(OR($A663="",$B663=""),"",MAX(0,MIN(100,100-($S663*'Settings'!$B$13)-($M663*'Settings'!$B$14))))</f>
        <v/>
      </c>
      <c r="U663" s="55">
        <f>IF(OR($A663="",$B663=""),"",MAX(0,MIN(100,IFERROR($Q663/'Settings'!$B$10*100,0))))</f>
        <v/>
      </c>
      <c r="V663" s="55">
        <f>IF(OR($A663="",$B663=""),"",MAX(0,MIN(100,IFERROR($P663/'Settings'!$B$11*100,0))))</f>
        <v/>
      </c>
      <c r="W663" s="55">
        <f>IF(OR($A663="",$B663=""),"",MAX(0,MIN(100,IFERROR($R663/'Settings'!$B$12*100,0))))</f>
        <v/>
      </c>
      <c r="X663" s="55">
        <f>IF(OR($A663="",$B663=""),"",MAX(0,MIN(100,100-($N663*'Settings'!$B$15))))</f>
        <v/>
      </c>
      <c r="Y663" s="55">
        <f>IF(OR($A663="",$B663=""),"",($T663*'Settings'!$B$4)+($U663*'Settings'!$B$5)+($V663*'Settings'!$B$6)+($W663*'Settings'!$B$7)+($X663*'Settings'!$B$8))</f>
        <v/>
      </c>
      <c r="Z663" s="19">
        <f>IF($Y663="","",IF($Y663&gt;='Settings'!$B$17,"Excellent",IF($Y663&gt;='Settings'!$B$18,"Good",IF($Y663&gt;='Settings'!$B$19,"Needs Improvement","Poor"))))</f>
        <v/>
      </c>
      <c r="AA663" s="57">
        <f>IF($Z663="","",IF($Z663="Excellent",'Settings'!$B$21,IF($Z663="Good",'Settings'!$B$22,0)))</f>
        <v/>
      </c>
      <c r="AB663" s="34">
        <f>IF(COUNTA($A663:$B663,$D663:$O663,$AC663:$AD663)=0,"",IF(OR($A663="",$B663=""),"Missing period/driver",IF($C663="Driver ID not found","Invalid driver ID",IF(COUNTIFS($A$5:$A$1000,$A663,$B$5:$B$1000,$B663)&gt;1,"Duplicate driver/period",IF(OR($E663&lt;=0,$F663&lt;=0,$G663&lt;=0,$I663&lt;=0),"Check required activity",IF($H663&gt;$G663,"On-time stops exceed total",IF($J663&gt;$I663,"Completed inspections exceed required",IF(OR($H663&lt;0,$J663&lt;0,$K663&lt;0,$L663&lt;0,$M663&lt;0,$N663&lt;0),"Negative count",IF($AC663="","Select review status",IF(AND($AC663="Coaching Scheduled",$AD663=""),"Add follow-up date","OK"))))))))))</f>
        <v/>
      </c>
      <c r="AC663" s="30" t="n"/>
      <c r="AD663" s="58" t="n"/>
    </row>
    <row r="664">
      <c r="A664" s="53" t="n"/>
      <c r="B664" s="26" t="n"/>
      <c r="C664" s="27">
        <f>IF(OR($A664="",$B664=""),"",IFERROR(VLOOKUP($B664,'Settings'!$D$4:$E$103,2,FALSE),"Driver ID not found"))</f>
        <v/>
      </c>
      <c r="D664" s="26" t="n"/>
      <c r="E664" s="28" t="n"/>
      <c r="F664" s="54" t="n"/>
      <c r="G664" s="28" t="n"/>
      <c r="H664" s="28" t="n"/>
      <c r="I664" s="28" t="n"/>
      <c r="J664" s="28" t="n"/>
      <c r="K664" s="28" t="n"/>
      <c r="L664" s="28" t="n"/>
      <c r="M664" s="28" t="n"/>
      <c r="N664" s="28" t="n"/>
      <c r="O664" s="30" t="n"/>
      <c r="P664" s="55">
        <f>IF(OR($A664="",$B664=""),"",IFERROR($E664/$F664,0))</f>
        <v/>
      </c>
      <c r="Q664" s="56">
        <f>IF(OR($A664="",$B664=""),"",IFERROR($H664/$G664,0))</f>
        <v/>
      </c>
      <c r="R664" s="56">
        <f>IF(OR($A664="",$B664=""),"",IFERROR($J664/$I664,0))</f>
        <v/>
      </c>
      <c r="S664" s="55">
        <f>IF(OR($A664="",$B664=""),"",IFERROR(($K664+$L664)/$E664*1000,0))</f>
        <v/>
      </c>
      <c r="T664" s="55">
        <f>IF(OR($A664="",$B664=""),"",MAX(0,MIN(100,100-($S664*'Settings'!$B$13)-($M664*'Settings'!$B$14))))</f>
        <v/>
      </c>
      <c r="U664" s="55">
        <f>IF(OR($A664="",$B664=""),"",MAX(0,MIN(100,IFERROR($Q664/'Settings'!$B$10*100,0))))</f>
        <v/>
      </c>
      <c r="V664" s="55">
        <f>IF(OR($A664="",$B664=""),"",MAX(0,MIN(100,IFERROR($P664/'Settings'!$B$11*100,0))))</f>
        <v/>
      </c>
      <c r="W664" s="55">
        <f>IF(OR($A664="",$B664=""),"",MAX(0,MIN(100,IFERROR($R664/'Settings'!$B$12*100,0))))</f>
        <v/>
      </c>
      <c r="X664" s="55">
        <f>IF(OR($A664="",$B664=""),"",MAX(0,MIN(100,100-($N664*'Settings'!$B$15))))</f>
        <v/>
      </c>
      <c r="Y664" s="55">
        <f>IF(OR($A664="",$B664=""),"",($T664*'Settings'!$B$4)+($U664*'Settings'!$B$5)+($V664*'Settings'!$B$6)+($W664*'Settings'!$B$7)+($X664*'Settings'!$B$8))</f>
        <v/>
      </c>
      <c r="Z664" s="19">
        <f>IF($Y664="","",IF($Y664&gt;='Settings'!$B$17,"Excellent",IF($Y664&gt;='Settings'!$B$18,"Good",IF($Y664&gt;='Settings'!$B$19,"Needs Improvement","Poor"))))</f>
        <v/>
      </c>
      <c r="AA664" s="57">
        <f>IF($Z664="","",IF($Z664="Excellent",'Settings'!$B$21,IF($Z664="Good",'Settings'!$B$22,0)))</f>
        <v/>
      </c>
      <c r="AB664" s="34">
        <f>IF(COUNTA($A664:$B664,$D664:$O664,$AC664:$AD664)=0,"",IF(OR($A664="",$B664=""),"Missing period/driver",IF($C664="Driver ID not found","Invalid driver ID",IF(COUNTIFS($A$5:$A$1000,$A664,$B$5:$B$1000,$B664)&gt;1,"Duplicate driver/period",IF(OR($E664&lt;=0,$F664&lt;=0,$G664&lt;=0,$I664&lt;=0),"Check required activity",IF($H664&gt;$G664,"On-time stops exceed total",IF($J664&gt;$I664,"Completed inspections exceed required",IF(OR($H664&lt;0,$J664&lt;0,$K664&lt;0,$L664&lt;0,$M664&lt;0,$N664&lt;0),"Negative count",IF($AC664="","Select review status",IF(AND($AC664="Coaching Scheduled",$AD664=""),"Add follow-up date","OK"))))))))))</f>
        <v/>
      </c>
      <c r="AC664" s="30" t="n"/>
      <c r="AD664" s="58" t="n"/>
    </row>
    <row r="665">
      <c r="A665" s="53" t="n"/>
      <c r="B665" s="26" t="n"/>
      <c r="C665" s="27">
        <f>IF(OR($A665="",$B665=""),"",IFERROR(VLOOKUP($B665,'Settings'!$D$4:$E$103,2,FALSE),"Driver ID not found"))</f>
        <v/>
      </c>
      <c r="D665" s="26" t="n"/>
      <c r="E665" s="28" t="n"/>
      <c r="F665" s="54" t="n"/>
      <c r="G665" s="28" t="n"/>
      <c r="H665" s="28" t="n"/>
      <c r="I665" s="28" t="n"/>
      <c r="J665" s="28" t="n"/>
      <c r="K665" s="28" t="n"/>
      <c r="L665" s="28" t="n"/>
      <c r="M665" s="28" t="n"/>
      <c r="N665" s="28" t="n"/>
      <c r="O665" s="30" t="n"/>
      <c r="P665" s="55">
        <f>IF(OR($A665="",$B665=""),"",IFERROR($E665/$F665,0))</f>
        <v/>
      </c>
      <c r="Q665" s="56">
        <f>IF(OR($A665="",$B665=""),"",IFERROR($H665/$G665,0))</f>
        <v/>
      </c>
      <c r="R665" s="56">
        <f>IF(OR($A665="",$B665=""),"",IFERROR($J665/$I665,0))</f>
        <v/>
      </c>
      <c r="S665" s="55">
        <f>IF(OR($A665="",$B665=""),"",IFERROR(($K665+$L665)/$E665*1000,0))</f>
        <v/>
      </c>
      <c r="T665" s="55">
        <f>IF(OR($A665="",$B665=""),"",MAX(0,MIN(100,100-($S665*'Settings'!$B$13)-($M665*'Settings'!$B$14))))</f>
        <v/>
      </c>
      <c r="U665" s="55">
        <f>IF(OR($A665="",$B665=""),"",MAX(0,MIN(100,IFERROR($Q665/'Settings'!$B$10*100,0))))</f>
        <v/>
      </c>
      <c r="V665" s="55">
        <f>IF(OR($A665="",$B665=""),"",MAX(0,MIN(100,IFERROR($P665/'Settings'!$B$11*100,0))))</f>
        <v/>
      </c>
      <c r="W665" s="55">
        <f>IF(OR($A665="",$B665=""),"",MAX(0,MIN(100,IFERROR($R665/'Settings'!$B$12*100,0))))</f>
        <v/>
      </c>
      <c r="X665" s="55">
        <f>IF(OR($A665="",$B665=""),"",MAX(0,MIN(100,100-($N665*'Settings'!$B$15))))</f>
        <v/>
      </c>
      <c r="Y665" s="55">
        <f>IF(OR($A665="",$B665=""),"",($T665*'Settings'!$B$4)+($U665*'Settings'!$B$5)+($V665*'Settings'!$B$6)+($W665*'Settings'!$B$7)+($X665*'Settings'!$B$8))</f>
        <v/>
      </c>
      <c r="Z665" s="19">
        <f>IF($Y665="","",IF($Y665&gt;='Settings'!$B$17,"Excellent",IF($Y665&gt;='Settings'!$B$18,"Good",IF($Y665&gt;='Settings'!$B$19,"Needs Improvement","Poor"))))</f>
        <v/>
      </c>
      <c r="AA665" s="57">
        <f>IF($Z665="","",IF($Z665="Excellent",'Settings'!$B$21,IF($Z665="Good",'Settings'!$B$22,0)))</f>
        <v/>
      </c>
      <c r="AB665" s="34">
        <f>IF(COUNTA($A665:$B665,$D665:$O665,$AC665:$AD665)=0,"",IF(OR($A665="",$B665=""),"Missing period/driver",IF($C665="Driver ID not found","Invalid driver ID",IF(COUNTIFS($A$5:$A$1000,$A665,$B$5:$B$1000,$B665)&gt;1,"Duplicate driver/period",IF(OR($E665&lt;=0,$F665&lt;=0,$G665&lt;=0,$I665&lt;=0),"Check required activity",IF($H665&gt;$G665,"On-time stops exceed total",IF($J665&gt;$I665,"Completed inspections exceed required",IF(OR($H665&lt;0,$J665&lt;0,$K665&lt;0,$L665&lt;0,$M665&lt;0,$N665&lt;0),"Negative count",IF($AC665="","Select review status",IF(AND($AC665="Coaching Scheduled",$AD665=""),"Add follow-up date","OK"))))))))))</f>
        <v/>
      </c>
      <c r="AC665" s="30" t="n"/>
      <c r="AD665" s="58" t="n"/>
    </row>
    <row r="666">
      <c r="A666" s="53" t="n"/>
      <c r="B666" s="26" t="n"/>
      <c r="C666" s="27">
        <f>IF(OR($A666="",$B666=""),"",IFERROR(VLOOKUP($B666,'Settings'!$D$4:$E$103,2,FALSE),"Driver ID not found"))</f>
        <v/>
      </c>
      <c r="D666" s="26" t="n"/>
      <c r="E666" s="28" t="n"/>
      <c r="F666" s="54" t="n"/>
      <c r="G666" s="28" t="n"/>
      <c r="H666" s="28" t="n"/>
      <c r="I666" s="28" t="n"/>
      <c r="J666" s="28" t="n"/>
      <c r="K666" s="28" t="n"/>
      <c r="L666" s="28" t="n"/>
      <c r="M666" s="28" t="n"/>
      <c r="N666" s="28" t="n"/>
      <c r="O666" s="30" t="n"/>
      <c r="P666" s="55">
        <f>IF(OR($A666="",$B666=""),"",IFERROR($E666/$F666,0))</f>
        <v/>
      </c>
      <c r="Q666" s="56">
        <f>IF(OR($A666="",$B666=""),"",IFERROR($H666/$G666,0))</f>
        <v/>
      </c>
      <c r="R666" s="56">
        <f>IF(OR($A666="",$B666=""),"",IFERROR($J666/$I666,0))</f>
        <v/>
      </c>
      <c r="S666" s="55">
        <f>IF(OR($A666="",$B666=""),"",IFERROR(($K666+$L666)/$E666*1000,0))</f>
        <v/>
      </c>
      <c r="T666" s="55">
        <f>IF(OR($A666="",$B666=""),"",MAX(0,MIN(100,100-($S666*'Settings'!$B$13)-($M666*'Settings'!$B$14))))</f>
        <v/>
      </c>
      <c r="U666" s="55">
        <f>IF(OR($A666="",$B666=""),"",MAX(0,MIN(100,IFERROR($Q666/'Settings'!$B$10*100,0))))</f>
        <v/>
      </c>
      <c r="V666" s="55">
        <f>IF(OR($A666="",$B666=""),"",MAX(0,MIN(100,IFERROR($P666/'Settings'!$B$11*100,0))))</f>
        <v/>
      </c>
      <c r="W666" s="55">
        <f>IF(OR($A666="",$B666=""),"",MAX(0,MIN(100,IFERROR($R666/'Settings'!$B$12*100,0))))</f>
        <v/>
      </c>
      <c r="X666" s="55">
        <f>IF(OR($A666="",$B666=""),"",MAX(0,MIN(100,100-($N666*'Settings'!$B$15))))</f>
        <v/>
      </c>
      <c r="Y666" s="55">
        <f>IF(OR($A666="",$B666=""),"",($T666*'Settings'!$B$4)+($U666*'Settings'!$B$5)+($V666*'Settings'!$B$6)+($W666*'Settings'!$B$7)+($X666*'Settings'!$B$8))</f>
        <v/>
      </c>
      <c r="Z666" s="19">
        <f>IF($Y666="","",IF($Y666&gt;='Settings'!$B$17,"Excellent",IF($Y666&gt;='Settings'!$B$18,"Good",IF($Y666&gt;='Settings'!$B$19,"Needs Improvement","Poor"))))</f>
        <v/>
      </c>
      <c r="AA666" s="57">
        <f>IF($Z666="","",IF($Z666="Excellent",'Settings'!$B$21,IF($Z666="Good",'Settings'!$B$22,0)))</f>
        <v/>
      </c>
      <c r="AB666" s="34">
        <f>IF(COUNTA($A666:$B666,$D666:$O666,$AC666:$AD666)=0,"",IF(OR($A666="",$B666=""),"Missing period/driver",IF($C666="Driver ID not found","Invalid driver ID",IF(COUNTIFS($A$5:$A$1000,$A666,$B$5:$B$1000,$B666)&gt;1,"Duplicate driver/period",IF(OR($E666&lt;=0,$F666&lt;=0,$G666&lt;=0,$I666&lt;=0),"Check required activity",IF($H666&gt;$G666,"On-time stops exceed total",IF($J666&gt;$I666,"Completed inspections exceed required",IF(OR($H666&lt;0,$J666&lt;0,$K666&lt;0,$L666&lt;0,$M666&lt;0,$N666&lt;0),"Negative count",IF($AC666="","Select review status",IF(AND($AC666="Coaching Scheduled",$AD666=""),"Add follow-up date","OK"))))))))))</f>
        <v/>
      </c>
      <c r="AC666" s="30" t="n"/>
      <c r="AD666" s="58" t="n"/>
    </row>
    <row r="667">
      <c r="A667" s="53" t="n"/>
      <c r="B667" s="26" t="n"/>
      <c r="C667" s="27">
        <f>IF(OR($A667="",$B667=""),"",IFERROR(VLOOKUP($B667,'Settings'!$D$4:$E$103,2,FALSE),"Driver ID not found"))</f>
        <v/>
      </c>
      <c r="D667" s="26" t="n"/>
      <c r="E667" s="28" t="n"/>
      <c r="F667" s="54" t="n"/>
      <c r="G667" s="28" t="n"/>
      <c r="H667" s="28" t="n"/>
      <c r="I667" s="28" t="n"/>
      <c r="J667" s="28" t="n"/>
      <c r="K667" s="28" t="n"/>
      <c r="L667" s="28" t="n"/>
      <c r="M667" s="28" t="n"/>
      <c r="N667" s="28" t="n"/>
      <c r="O667" s="30" t="n"/>
      <c r="P667" s="55">
        <f>IF(OR($A667="",$B667=""),"",IFERROR($E667/$F667,0))</f>
        <v/>
      </c>
      <c r="Q667" s="56">
        <f>IF(OR($A667="",$B667=""),"",IFERROR($H667/$G667,0))</f>
        <v/>
      </c>
      <c r="R667" s="56">
        <f>IF(OR($A667="",$B667=""),"",IFERROR($J667/$I667,0))</f>
        <v/>
      </c>
      <c r="S667" s="55">
        <f>IF(OR($A667="",$B667=""),"",IFERROR(($K667+$L667)/$E667*1000,0))</f>
        <v/>
      </c>
      <c r="T667" s="55">
        <f>IF(OR($A667="",$B667=""),"",MAX(0,MIN(100,100-($S667*'Settings'!$B$13)-($M667*'Settings'!$B$14))))</f>
        <v/>
      </c>
      <c r="U667" s="55">
        <f>IF(OR($A667="",$B667=""),"",MAX(0,MIN(100,IFERROR($Q667/'Settings'!$B$10*100,0))))</f>
        <v/>
      </c>
      <c r="V667" s="55">
        <f>IF(OR($A667="",$B667=""),"",MAX(0,MIN(100,IFERROR($P667/'Settings'!$B$11*100,0))))</f>
        <v/>
      </c>
      <c r="W667" s="55">
        <f>IF(OR($A667="",$B667=""),"",MAX(0,MIN(100,IFERROR($R667/'Settings'!$B$12*100,0))))</f>
        <v/>
      </c>
      <c r="X667" s="55">
        <f>IF(OR($A667="",$B667=""),"",MAX(0,MIN(100,100-($N667*'Settings'!$B$15))))</f>
        <v/>
      </c>
      <c r="Y667" s="55">
        <f>IF(OR($A667="",$B667=""),"",($T667*'Settings'!$B$4)+($U667*'Settings'!$B$5)+($V667*'Settings'!$B$6)+($W667*'Settings'!$B$7)+($X667*'Settings'!$B$8))</f>
        <v/>
      </c>
      <c r="Z667" s="19">
        <f>IF($Y667="","",IF($Y667&gt;='Settings'!$B$17,"Excellent",IF($Y667&gt;='Settings'!$B$18,"Good",IF($Y667&gt;='Settings'!$B$19,"Needs Improvement","Poor"))))</f>
        <v/>
      </c>
      <c r="AA667" s="57">
        <f>IF($Z667="","",IF($Z667="Excellent",'Settings'!$B$21,IF($Z667="Good",'Settings'!$B$22,0)))</f>
        <v/>
      </c>
      <c r="AB667" s="34">
        <f>IF(COUNTA($A667:$B667,$D667:$O667,$AC667:$AD667)=0,"",IF(OR($A667="",$B667=""),"Missing period/driver",IF($C667="Driver ID not found","Invalid driver ID",IF(COUNTIFS($A$5:$A$1000,$A667,$B$5:$B$1000,$B667)&gt;1,"Duplicate driver/period",IF(OR($E667&lt;=0,$F667&lt;=0,$G667&lt;=0,$I667&lt;=0),"Check required activity",IF($H667&gt;$G667,"On-time stops exceed total",IF($J667&gt;$I667,"Completed inspections exceed required",IF(OR($H667&lt;0,$J667&lt;0,$K667&lt;0,$L667&lt;0,$M667&lt;0,$N667&lt;0),"Negative count",IF($AC667="","Select review status",IF(AND($AC667="Coaching Scheduled",$AD667=""),"Add follow-up date","OK"))))))))))</f>
        <v/>
      </c>
      <c r="AC667" s="30" t="n"/>
      <c r="AD667" s="58" t="n"/>
    </row>
    <row r="668">
      <c r="A668" s="53" t="n"/>
      <c r="B668" s="26" t="n"/>
      <c r="C668" s="27">
        <f>IF(OR($A668="",$B668=""),"",IFERROR(VLOOKUP($B668,'Settings'!$D$4:$E$103,2,FALSE),"Driver ID not found"))</f>
        <v/>
      </c>
      <c r="D668" s="26" t="n"/>
      <c r="E668" s="28" t="n"/>
      <c r="F668" s="54" t="n"/>
      <c r="G668" s="28" t="n"/>
      <c r="H668" s="28" t="n"/>
      <c r="I668" s="28" t="n"/>
      <c r="J668" s="28" t="n"/>
      <c r="K668" s="28" t="n"/>
      <c r="L668" s="28" t="n"/>
      <c r="M668" s="28" t="n"/>
      <c r="N668" s="28" t="n"/>
      <c r="O668" s="30" t="n"/>
      <c r="P668" s="55">
        <f>IF(OR($A668="",$B668=""),"",IFERROR($E668/$F668,0))</f>
        <v/>
      </c>
      <c r="Q668" s="56">
        <f>IF(OR($A668="",$B668=""),"",IFERROR($H668/$G668,0))</f>
        <v/>
      </c>
      <c r="R668" s="56">
        <f>IF(OR($A668="",$B668=""),"",IFERROR($J668/$I668,0))</f>
        <v/>
      </c>
      <c r="S668" s="55">
        <f>IF(OR($A668="",$B668=""),"",IFERROR(($K668+$L668)/$E668*1000,0))</f>
        <v/>
      </c>
      <c r="T668" s="55">
        <f>IF(OR($A668="",$B668=""),"",MAX(0,MIN(100,100-($S668*'Settings'!$B$13)-($M668*'Settings'!$B$14))))</f>
        <v/>
      </c>
      <c r="U668" s="55">
        <f>IF(OR($A668="",$B668=""),"",MAX(0,MIN(100,IFERROR($Q668/'Settings'!$B$10*100,0))))</f>
        <v/>
      </c>
      <c r="V668" s="55">
        <f>IF(OR($A668="",$B668=""),"",MAX(0,MIN(100,IFERROR($P668/'Settings'!$B$11*100,0))))</f>
        <v/>
      </c>
      <c r="W668" s="55">
        <f>IF(OR($A668="",$B668=""),"",MAX(0,MIN(100,IFERROR($R668/'Settings'!$B$12*100,0))))</f>
        <v/>
      </c>
      <c r="X668" s="55">
        <f>IF(OR($A668="",$B668=""),"",MAX(0,MIN(100,100-($N668*'Settings'!$B$15))))</f>
        <v/>
      </c>
      <c r="Y668" s="55">
        <f>IF(OR($A668="",$B668=""),"",($T668*'Settings'!$B$4)+($U668*'Settings'!$B$5)+($V668*'Settings'!$B$6)+($W668*'Settings'!$B$7)+($X668*'Settings'!$B$8))</f>
        <v/>
      </c>
      <c r="Z668" s="19">
        <f>IF($Y668="","",IF($Y668&gt;='Settings'!$B$17,"Excellent",IF($Y668&gt;='Settings'!$B$18,"Good",IF($Y668&gt;='Settings'!$B$19,"Needs Improvement","Poor"))))</f>
        <v/>
      </c>
      <c r="AA668" s="57">
        <f>IF($Z668="","",IF($Z668="Excellent",'Settings'!$B$21,IF($Z668="Good",'Settings'!$B$22,0)))</f>
        <v/>
      </c>
      <c r="AB668" s="34">
        <f>IF(COUNTA($A668:$B668,$D668:$O668,$AC668:$AD668)=0,"",IF(OR($A668="",$B668=""),"Missing period/driver",IF($C668="Driver ID not found","Invalid driver ID",IF(COUNTIFS($A$5:$A$1000,$A668,$B$5:$B$1000,$B668)&gt;1,"Duplicate driver/period",IF(OR($E668&lt;=0,$F668&lt;=0,$G668&lt;=0,$I668&lt;=0),"Check required activity",IF($H668&gt;$G668,"On-time stops exceed total",IF($J668&gt;$I668,"Completed inspections exceed required",IF(OR($H668&lt;0,$J668&lt;0,$K668&lt;0,$L668&lt;0,$M668&lt;0,$N668&lt;0),"Negative count",IF($AC668="","Select review status",IF(AND($AC668="Coaching Scheduled",$AD668=""),"Add follow-up date","OK"))))))))))</f>
        <v/>
      </c>
      <c r="AC668" s="30" t="n"/>
      <c r="AD668" s="58" t="n"/>
    </row>
    <row r="669">
      <c r="A669" s="53" t="n"/>
      <c r="B669" s="26" t="n"/>
      <c r="C669" s="27">
        <f>IF(OR($A669="",$B669=""),"",IFERROR(VLOOKUP($B669,'Settings'!$D$4:$E$103,2,FALSE),"Driver ID not found"))</f>
        <v/>
      </c>
      <c r="D669" s="26" t="n"/>
      <c r="E669" s="28" t="n"/>
      <c r="F669" s="54" t="n"/>
      <c r="G669" s="28" t="n"/>
      <c r="H669" s="28" t="n"/>
      <c r="I669" s="28" t="n"/>
      <c r="J669" s="28" t="n"/>
      <c r="K669" s="28" t="n"/>
      <c r="L669" s="28" t="n"/>
      <c r="M669" s="28" t="n"/>
      <c r="N669" s="28" t="n"/>
      <c r="O669" s="30" t="n"/>
      <c r="P669" s="55">
        <f>IF(OR($A669="",$B669=""),"",IFERROR($E669/$F669,0))</f>
        <v/>
      </c>
      <c r="Q669" s="56">
        <f>IF(OR($A669="",$B669=""),"",IFERROR($H669/$G669,0))</f>
        <v/>
      </c>
      <c r="R669" s="56">
        <f>IF(OR($A669="",$B669=""),"",IFERROR($J669/$I669,0))</f>
        <v/>
      </c>
      <c r="S669" s="55">
        <f>IF(OR($A669="",$B669=""),"",IFERROR(($K669+$L669)/$E669*1000,0))</f>
        <v/>
      </c>
      <c r="T669" s="55">
        <f>IF(OR($A669="",$B669=""),"",MAX(0,MIN(100,100-($S669*'Settings'!$B$13)-($M669*'Settings'!$B$14))))</f>
        <v/>
      </c>
      <c r="U669" s="55">
        <f>IF(OR($A669="",$B669=""),"",MAX(0,MIN(100,IFERROR($Q669/'Settings'!$B$10*100,0))))</f>
        <v/>
      </c>
      <c r="V669" s="55">
        <f>IF(OR($A669="",$B669=""),"",MAX(0,MIN(100,IFERROR($P669/'Settings'!$B$11*100,0))))</f>
        <v/>
      </c>
      <c r="W669" s="55">
        <f>IF(OR($A669="",$B669=""),"",MAX(0,MIN(100,IFERROR($R669/'Settings'!$B$12*100,0))))</f>
        <v/>
      </c>
      <c r="X669" s="55">
        <f>IF(OR($A669="",$B669=""),"",MAX(0,MIN(100,100-($N669*'Settings'!$B$15))))</f>
        <v/>
      </c>
      <c r="Y669" s="55">
        <f>IF(OR($A669="",$B669=""),"",($T669*'Settings'!$B$4)+($U669*'Settings'!$B$5)+($V669*'Settings'!$B$6)+($W669*'Settings'!$B$7)+($X669*'Settings'!$B$8))</f>
        <v/>
      </c>
      <c r="Z669" s="19">
        <f>IF($Y669="","",IF($Y669&gt;='Settings'!$B$17,"Excellent",IF($Y669&gt;='Settings'!$B$18,"Good",IF($Y669&gt;='Settings'!$B$19,"Needs Improvement","Poor"))))</f>
        <v/>
      </c>
      <c r="AA669" s="57">
        <f>IF($Z669="","",IF($Z669="Excellent",'Settings'!$B$21,IF($Z669="Good",'Settings'!$B$22,0)))</f>
        <v/>
      </c>
      <c r="AB669" s="34">
        <f>IF(COUNTA($A669:$B669,$D669:$O669,$AC669:$AD669)=0,"",IF(OR($A669="",$B669=""),"Missing period/driver",IF($C669="Driver ID not found","Invalid driver ID",IF(COUNTIFS($A$5:$A$1000,$A669,$B$5:$B$1000,$B669)&gt;1,"Duplicate driver/period",IF(OR($E669&lt;=0,$F669&lt;=0,$G669&lt;=0,$I669&lt;=0),"Check required activity",IF($H669&gt;$G669,"On-time stops exceed total",IF($J669&gt;$I669,"Completed inspections exceed required",IF(OR($H669&lt;0,$J669&lt;0,$K669&lt;0,$L669&lt;0,$M669&lt;0,$N669&lt;0),"Negative count",IF($AC669="","Select review status",IF(AND($AC669="Coaching Scheduled",$AD669=""),"Add follow-up date","OK"))))))))))</f>
        <v/>
      </c>
      <c r="AC669" s="30" t="n"/>
      <c r="AD669" s="58" t="n"/>
    </row>
    <row r="670">
      <c r="A670" s="53" t="n"/>
      <c r="B670" s="26" t="n"/>
      <c r="C670" s="27">
        <f>IF(OR($A670="",$B670=""),"",IFERROR(VLOOKUP($B670,'Settings'!$D$4:$E$103,2,FALSE),"Driver ID not found"))</f>
        <v/>
      </c>
      <c r="D670" s="26" t="n"/>
      <c r="E670" s="28" t="n"/>
      <c r="F670" s="54" t="n"/>
      <c r="G670" s="28" t="n"/>
      <c r="H670" s="28" t="n"/>
      <c r="I670" s="28" t="n"/>
      <c r="J670" s="28" t="n"/>
      <c r="K670" s="28" t="n"/>
      <c r="L670" s="28" t="n"/>
      <c r="M670" s="28" t="n"/>
      <c r="N670" s="28" t="n"/>
      <c r="O670" s="30" t="n"/>
      <c r="P670" s="55">
        <f>IF(OR($A670="",$B670=""),"",IFERROR($E670/$F670,0))</f>
        <v/>
      </c>
      <c r="Q670" s="56">
        <f>IF(OR($A670="",$B670=""),"",IFERROR($H670/$G670,0))</f>
        <v/>
      </c>
      <c r="R670" s="56">
        <f>IF(OR($A670="",$B670=""),"",IFERROR($J670/$I670,0))</f>
        <v/>
      </c>
      <c r="S670" s="55">
        <f>IF(OR($A670="",$B670=""),"",IFERROR(($K670+$L670)/$E670*1000,0))</f>
        <v/>
      </c>
      <c r="T670" s="55">
        <f>IF(OR($A670="",$B670=""),"",MAX(0,MIN(100,100-($S670*'Settings'!$B$13)-($M670*'Settings'!$B$14))))</f>
        <v/>
      </c>
      <c r="U670" s="55">
        <f>IF(OR($A670="",$B670=""),"",MAX(0,MIN(100,IFERROR($Q670/'Settings'!$B$10*100,0))))</f>
        <v/>
      </c>
      <c r="V670" s="55">
        <f>IF(OR($A670="",$B670=""),"",MAX(0,MIN(100,IFERROR($P670/'Settings'!$B$11*100,0))))</f>
        <v/>
      </c>
      <c r="W670" s="55">
        <f>IF(OR($A670="",$B670=""),"",MAX(0,MIN(100,IFERROR($R670/'Settings'!$B$12*100,0))))</f>
        <v/>
      </c>
      <c r="X670" s="55">
        <f>IF(OR($A670="",$B670=""),"",MAX(0,MIN(100,100-($N670*'Settings'!$B$15))))</f>
        <v/>
      </c>
      <c r="Y670" s="55">
        <f>IF(OR($A670="",$B670=""),"",($T670*'Settings'!$B$4)+($U670*'Settings'!$B$5)+($V670*'Settings'!$B$6)+($W670*'Settings'!$B$7)+($X670*'Settings'!$B$8))</f>
        <v/>
      </c>
      <c r="Z670" s="19">
        <f>IF($Y670="","",IF($Y670&gt;='Settings'!$B$17,"Excellent",IF($Y670&gt;='Settings'!$B$18,"Good",IF($Y670&gt;='Settings'!$B$19,"Needs Improvement","Poor"))))</f>
        <v/>
      </c>
      <c r="AA670" s="57">
        <f>IF($Z670="","",IF($Z670="Excellent",'Settings'!$B$21,IF($Z670="Good",'Settings'!$B$22,0)))</f>
        <v/>
      </c>
      <c r="AB670" s="34">
        <f>IF(COUNTA($A670:$B670,$D670:$O670,$AC670:$AD670)=0,"",IF(OR($A670="",$B670=""),"Missing period/driver",IF($C670="Driver ID not found","Invalid driver ID",IF(COUNTIFS($A$5:$A$1000,$A670,$B$5:$B$1000,$B670)&gt;1,"Duplicate driver/period",IF(OR($E670&lt;=0,$F670&lt;=0,$G670&lt;=0,$I670&lt;=0),"Check required activity",IF($H670&gt;$G670,"On-time stops exceed total",IF($J670&gt;$I670,"Completed inspections exceed required",IF(OR($H670&lt;0,$J670&lt;0,$K670&lt;0,$L670&lt;0,$M670&lt;0,$N670&lt;0),"Negative count",IF($AC670="","Select review status",IF(AND($AC670="Coaching Scheduled",$AD670=""),"Add follow-up date","OK"))))))))))</f>
        <v/>
      </c>
      <c r="AC670" s="30" t="n"/>
      <c r="AD670" s="58" t="n"/>
    </row>
    <row r="671">
      <c r="A671" s="53" t="n"/>
      <c r="B671" s="26" t="n"/>
      <c r="C671" s="27">
        <f>IF(OR($A671="",$B671=""),"",IFERROR(VLOOKUP($B671,'Settings'!$D$4:$E$103,2,FALSE),"Driver ID not found"))</f>
        <v/>
      </c>
      <c r="D671" s="26" t="n"/>
      <c r="E671" s="28" t="n"/>
      <c r="F671" s="54" t="n"/>
      <c r="G671" s="28" t="n"/>
      <c r="H671" s="28" t="n"/>
      <c r="I671" s="28" t="n"/>
      <c r="J671" s="28" t="n"/>
      <c r="K671" s="28" t="n"/>
      <c r="L671" s="28" t="n"/>
      <c r="M671" s="28" t="n"/>
      <c r="N671" s="28" t="n"/>
      <c r="O671" s="30" t="n"/>
      <c r="P671" s="55">
        <f>IF(OR($A671="",$B671=""),"",IFERROR($E671/$F671,0))</f>
        <v/>
      </c>
      <c r="Q671" s="56">
        <f>IF(OR($A671="",$B671=""),"",IFERROR($H671/$G671,0))</f>
        <v/>
      </c>
      <c r="R671" s="56">
        <f>IF(OR($A671="",$B671=""),"",IFERROR($J671/$I671,0))</f>
        <v/>
      </c>
      <c r="S671" s="55">
        <f>IF(OR($A671="",$B671=""),"",IFERROR(($K671+$L671)/$E671*1000,0))</f>
        <v/>
      </c>
      <c r="T671" s="55">
        <f>IF(OR($A671="",$B671=""),"",MAX(0,MIN(100,100-($S671*'Settings'!$B$13)-($M671*'Settings'!$B$14))))</f>
        <v/>
      </c>
      <c r="U671" s="55">
        <f>IF(OR($A671="",$B671=""),"",MAX(0,MIN(100,IFERROR($Q671/'Settings'!$B$10*100,0))))</f>
        <v/>
      </c>
      <c r="V671" s="55">
        <f>IF(OR($A671="",$B671=""),"",MAX(0,MIN(100,IFERROR($P671/'Settings'!$B$11*100,0))))</f>
        <v/>
      </c>
      <c r="W671" s="55">
        <f>IF(OR($A671="",$B671=""),"",MAX(0,MIN(100,IFERROR($R671/'Settings'!$B$12*100,0))))</f>
        <v/>
      </c>
      <c r="X671" s="55">
        <f>IF(OR($A671="",$B671=""),"",MAX(0,MIN(100,100-($N671*'Settings'!$B$15))))</f>
        <v/>
      </c>
      <c r="Y671" s="55">
        <f>IF(OR($A671="",$B671=""),"",($T671*'Settings'!$B$4)+($U671*'Settings'!$B$5)+($V671*'Settings'!$B$6)+($W671*'Settings'!$B$7)+($X671*'Settings'!$B$8))</f>
        <v/>
      </c>
      <c r="Z671" s="19">
        <f>IF($Y671="","",IF($Y671&gt;='Settings'!$B$17,"Excellent",IF($Y671&gt;='Settings'!$B$18,"Good",IF($Y671&gt;='Settings'!$B$19,"Needs Improvement","Poor"))))</f>
        <v/>
      </c>
      <c r="AA671" s="57">
        <f>IF($Z671="","",IF($Z671="Excellent",'Settings'!$B$21,IF($Z671="Good",'Settings'!$B$22,0)))</f>
        <v/>
      </c>
      <c r="AB671" s="34">
        <f>IF(COUNTA($A671:$B671,$D671:$O671,$AC671:$AD671)=0,"",IF(OR($A671="",$B671=""),"Missing period/driver",IF($C671="Driver ID not found","Invalid driver ID",IF(COUNTIFS($A$5:$A$1000,$A671,$B$5:$B$1000,$B671)&gt;1,"Duplicate driver/period",IF(OR($E671&lt;=0,$F671&lt;=0,$G671&lt;=0,$I671&lt;=0),"Check required activity",IF($H671&gt;$G671,"On-time stops exceed total",IF($J671&gt;$I671,"Completed inspections exceed required",IF(OR($H671&lt;0,$J671&lt;0,$K671&lt;0,$L671&lt;0,$M671&lt;0,$N671&lt;0),"Negative count",IF($AC671="","Select review status",IF(AND($AC671="Coaching Scheduled",$AD671=""),"Add follow-up date","OK"))))))))))</f>
        <v/>
      </c>
      <c r="AC671" s="30" t="n"/>
      <c r="AD671" s="58" t="n"/>
    </row>
    <row r="672">
      <c r="A672" s="53" t="n"/>
      <c r="B672" s="26" t="n"/>
      <c r="C672" s="27">
        <f>IF(OR($A672="",$B672=""),"",IFERROR(VLOOKUP($B672,'Settings'!$D$4:$E$103,2,FALSE),"Driver ID not found"))</f>
        <v/>
      </c>
      <c r="D672" s="26" t="n"/>
      <c r="E672" s="28" t="n"/>
      <c r="F672" s="54" t="n"/>
      <c r="G672" s="28" t="n"/>
      <c r="H672" s="28" t="n"/>
      <c r="I672" s="28" t="n"/>
      <c r="J672" s="28" t="n"/>
      <c r="K672" s="28" t="n"/>
      <c r="L672" s="28" t="n"/>
      <c r="M672" s="28" t="n"/>
      <c r="N672" s="28" t="n"/>
      <c r="O672" s="30" t="n"/>
      <c r="P672" s="55">
        <f>IF(OR($A672="",$B672=""),"",IFERROR($E672/$F672,0))</f>
        <v/>
      </c>
      <c r="Q672" s="56">
        <f>IF(OR($A672="",$B672=""),"",IFERROR($H672/$G672,0))</f>
        <v/>
      </c>
      <c r="R672" s="56">
        <f>IF(OR($A672="",$B672=""),"",IFERROR($J672/$I672,0))</f>
        <v/>
      </c>
      <c r="S672" s="55">
        <f>IF(OR($A672="",$B672=""),"",IFERROR(($K672+$L672)/$E672*1000,0))</f>
        <v/>
      </c>
      <c r="T672" s="55">
        <f>IF(OR($A672="",$B672=""),"",MAX(0,MIN(100,100-($S672*'Settings'!$B$13)-($M672*'Settings'!$B$14))))</f>
        <v/>
      </c>
      <c r="U672" s="55">
        <f>IF(OR($A672="",$B672=""),"",MAX(0,MIN(100,IFERROR($Q672/'Settings'!$B$10*100,0))))</f>
        <v/>
      </c>
      <c r="V672" s="55">
        <f>IF(OR($A672="",$B672=""),"",MAX(0,MIN(100,IFERROR($P672/'Settings'!$B$11*100,0))))</f>
        <v/>
      </c>
      <c r="W672" s="55">
        <f>IF(OR($A672="",$B672=""),"",MAX(0,MIN(100,IFERROR($R672/'Settings'!$B$12*100,0))))</f>
        <v/>
      </c>
      <c r="X672" s="55">
        <f>IF(OR($A672="",$B672=""),"",MAX(0,MIN(100,100-($N672*'Settings'!$B$15))))</f>
        <v/>
      </c>
      <c r="Y672" s="55">
        <f>IF(OR($A672="",$B672=""),"",($T672*'Settings'!$B$4)+($U672*'Settings'!$B$5)+($V672*'Settings'!$B$6)+($W672*'Settings'!$B$7)+($X672*'Settings'!$B$8))</f>
        <v/>
      </c>
      <c r="Z672" s="19">
        <f>IF($Y672="","",IF($Y672&gt;='Settings'!$B$17,"Excellent",IF($Y672&gt;='Settings'!$B$18,"Good",IF($Y672&gt;='Settings'!$B$19,"Needs Improvement","Poor"))))</f>
        <v/>
      </c>
      <c r="AA672" s="57">
        <f>IF($Z672="","",IF($Z672="Excellent",'Settings'!$B$21,IF($Z672="Good",'Settings'!$B$22,0)))</f>
        <v/>
      </c>
      <c r="AB672" s="34">
        <f>IF(COUNTA($A672:$B672,$D672:$O672,$AC672:$AD672)=0,"",IF(OR($A672="",$B672=""),"Missing period/driver",IF($C672="Driver ID not found","Invalid driver ID",IF(COUNTIFS($A$5:$A$1000,$A672,$B$5:$B$1000,$B672)&gt;1,"Duplicate driver/period",IF(OR($E672&lt;=0,$F672&lt;=0,$G672&lt;=0,$I672&lt;=0),"Check required activity",IF($H672&gt;$G672,"On-time stops exceed total",IF($J672&gt;$I672,"Completed inspections exceed required",IF(OR($H672&lt;0,$J672&lt;0,$K672&lt;0,$L672&lt;0,$M672&lt;0,$N672&lt;0),"Negative count",IF($AC672="","Select review status",IF(AND($AC672="Coaching Scheduled",$AD672=""),"Add follow-up date","OK"))))))))))</f>
        <v/>
      </c>
      <c r="AC672" s="30" t="n"/>
      <c r="AD672" s="58" t="n"/>
    </row>
    <row r="673">
      <c r="A673" s="53" t="n"/>
      <c r="B673" s="26" t="n"/>
      <c r="C673" s="27">
        <f>IF(OR($A673="",$B673=""),"",IFERROR(VLOOKUP($B673,'Settings'!$D$4:$E$103,2,FALSE),"Driver ID not found"))</f>
        <v/>
      </c>
      <c r="D673" s="26" t="n"/>
      <c r="E673" s="28" t="n"/>
      <c r="F673" s="54" t="n"/>
      <c r="G673" s="28" t="n"/>
      <c r="H673" s="28" t="n"/>
      <c r="I673" s="28" t="n"/>
      <c r="J673" s="28" t="n"/>
      <c r="K673" s="28" t="n"/>
      <c r="L673" s="28" t="n"/>
      <c r="M673" s="28" t="n"/>
      <c r="N673" s="28" t="n"/>
      <c r="O673" s="30" t="n"/>
      <c r="P673" s="55">
        <f>IF(OR($A673="",$B673=""),"",IFERROR($E673/$F673,0))</f>
        <v/>
      </c>
      <c r="Q673" s="56">
        <f>IF(OR($A673="",$B673=""),"",IFERROR($H673/$G673,0))</f>
        <v/>
      </c>
      <c r="R673" s="56">
        <f>IF(OR($A673="",$B673=""),"",IFERROR($J673/$I673,0))</f>
        <v/>
      </c>
      <c r="S673" s="55">
        <f>IF(OR($A673="",$B673=""),"",IFERROR(($K673+$L673)/$E673*1000,0))</f>
        <v/>
      </c>
      <c r="T673" s="55">
        <f>IF(OR($A673="",$B673=""),"",MAX(0,MIN(100,100-($S673*'Settings'!$B$13)-($M673*'Settings'!$B$14))))</f>
        <v/>
      </c>
      <c r="U673" s="55">
        <f>IF(OR($A673="",$B673=""),"",MAX(0,MIN(100,IFERROR($Q673/'Settings'!$B$10*100,0))))</f>
        <v/>
      </c>
      <c r="V673" s="55">
        <f>IF(OR($A673="",$B673=""),"",MAX(0,MIN(100,IFERROR($P673/'Settings'!$B$11*100,0))))</f>
        <v/>
      </c>
      <c r="W673" s="55">
        <f>IF(OR($A673="",$B673=""),"",MAX(0,MIN(100,IFERROR($R673/'Settings'!$B$12*100,0))))</f>
        <v/>
      </c>
      <c r="X673" s="55">
        <f>IF(OR($A673="",$B673=""),"",MAX(0,MIN(100,100-($N673*'Settings'!$B$15))))</f>
        <v/>
      </c>
      <c r="Y673" s="55">
        <f>IF(OR($A673="",$B673=""),"",($T673*'Settings'!$B$4)+($U673*'Settings'!$B$5)+($V673*'Settings'!$B$6)+($W673*'Settings'!$B$7)+($X673*'Settings'!$B$8))</f>
        <v/>
      </c>
      <c r="Z673" s="19">
        <f>IF($Y673="","",IF($Y673&gt;='Settings'!$B$17,"Excellent",IF($Y673&gt;='Settings'!$B$18,"Good",IF($Y673&gt;='Settings'!$B$19,"Needs Improvement","Poor"))))</f>
        <v/>
      </c>
      <c r="AA673" s="57">
        <f>IF($Z673="","",IF($Z673="Excellent",'Settings'!$B$21,IF($Z673="Good",'Settings'!$B$22,0)))</f>
        <v/>
      </c>
      <c r="AB673" s="34">
        <f>IF(COUNTA($A673:$B673,$D673:$O673,$AC673:$AD673)=0,"",IF(OR($A673="",$B673=""),"Missing period/driver",IF($C673="Driver ID not found","Invalid driver ID",IF(COUNTIFS($A$5:$A$1000,$A673,$B$5:$B$1000,$B673)&gt;1,"Duplicate driver/period",IF(OR($E673&lt;=0,$F673&lt;=0,$G673&lt;=0,$I673&lt;=0),"Check required activity",IF($H673&gt;$G673,"On-time stops exceed total",IF($J673&gt;$I673,"Completed inspections exceed required",IF(OR($H673&lt;0,$J673&lt;0,$K673&lt;0,$L673&lt;0,$M673&lt;0,$N673&lt;0),"Negative count",IF($AC673="","Select review status",IF(AND($AC673="Coaching Scheduled",$AD673=""),"Add follow-up date","OK"))))))))))</f>
        <v/>
      </c>
      <c r="AC673" s="30" t="n"/>
      <c r="AD673" s="58" t="n"/>
    </row>
    <row r="674">
      <c r="A674" s="53" t="n"/>
      <c r="B674" s="26" t="n"/>
      <c r="C674" s="27">
        <f>IF(OR($A674="",$B674=""),"",IFERROR(VLOOKUP($B674,'Settings'!$D$4:$E$103,2,FALSE),"Driver ID not found"))</f>
        <v/>
      </c>
      <c r="D674" s="26" t="n"/>
      <c r="E674" s="28" t="n"/>
      <c r="F674" s="54" t="n"/>
      <c r="G674" s="28" t="n"/>
      <c r="H674" s="28" t="n"/>
      <c r="I674" s="28" t="n"/>
      <c r="J674" s="28" t="n"/>
      <c r="K674" s="28" t="n"/>
      <c r="L674" s="28" t="n"/>
      <c r="M674" s="28" t="n"/>
      <c r="N674" s="28" t="n"/>
      <c r="O674" s="30" t="n"/>
      <c r="P674" s="55">
        <f>IF(OR($A674="",$B674=""),"",IFERROR($E674/$F674,0))</f>
        <v/>
      </c>
      <c r="Q674" s="56">
        <f>IF(OR($A674="",$B674=""),"",IFERROR($H674/$G674,0))</f>
        <v/>
      </c>
      <c r="R674" s="56">
        <f>IF(OR($A674="",$B674=""),"",IFERROR($J674/$I674,0))</f>
        <v/>
      </c>
      <c r="S674" s="55">
        <f>IF(OR($A674="",$B674=""),"",IFERROR(($K674+$L674)/$E674*1000,0))</f>
        <v/>
      </c>
      <c r="T674" s="55">
        <f>IF(OR($A674="",$B674=""),"",MAX(0,MIN(100,100-($S674*'Settings'!$B$13)-($M674*'Settings'!$B$14))))</f>
        <v/>
      </c>
      <c r="U674" s="55">
        <f>IF(OR($A674="",$B674=""),"",MAX(0,MIN(100,IFERROR($Q674/'Settings'!$B$10*100,0))))</f>
        <v/>
      </c>
      <c r="V674" s="55">
        <f>IF(OR($A674="",$B674=""),"",MAX(0,MIN(100,IFERROR($P674/'Settings'!$B$11*100,0))))</f>
        <v/>
      </c>
      <c r="W674" s="55">
        <f>IF(OR($A674="",$B674=""),"",MAX(0,MIN(100,IFERROR($R674/'Settings'!$B$12*100,0))))</f>
        <v/>
      </c>
      <c r="X674" s="55">
        <f>IF(OR($A674="",$B674=""),"",MAX(0,MIN(100,100-($N674*'Settings'!$B$15))))</f>
        <v/>
      </c>
      <c r="Y674" s="55">
        <f>IF(OR($A674="",$B674=""),"",($T674*'Settings'!$B$4)+($U674*'Settings'!$B$5)+($V674*'Settings'!$B$6)+($W674*'Settings'!$B$7)+($X674*'Settings'!$B$8))</f>
        <v/>
      </c>
      <c r="Z674" s="19">
        <f>IF($Y674="","",IF($Y674&gt;='Settings'!$B$17,"Excellent",IF($Y674&gt;='Settings'!$B$18,"Good",IF($Y674&gt;='Settings'!$B$19,"Needs Improvement","Poor"))))</f>
        <v/>
      </c>
      <c r="AA674" s="57">
        <f>IF($Z674="","",IF($Z674="Excellent",'Settings'!$B$21,IF($Z674="Good",'Settings'!$B$22,0)))</f>
        <v/>
      </c>
      <c r="AB674" s="34">
        <f>IF(COUNTA($A674:$B674,$D674:$O674,$AC674:$AD674)=0,"",IF(OR($A674="",$B674=""),"Missing period/driver",IF($C674="Driver ID not found","Invalid driver ID",IF(COUNTIFS($A$5:$A$1000,$A674,$B$5:$B$1000,$B674)&gt;1,"Duplicate driver/period",IF(OR($E674&lt;=0,$F674&lt;=0,$G674&lt;=0,$I674&lt;=0),"Check required activity",IF($H674&gt;$G674,"On-time stops exceed total",IF($J674&gt;$I674,"Completed inspections exceed required",IF(OR($H674&lt;0,$J674&lt;0,$K674&lt;0,$L674&lt;0,$M674&lt;0,$N674&lt;0),"Negative count",IF($AC674="","Select review status",IF(AND($AC674="Coaching Scheduled",$AD674=""),"Add follow-up date","OK"))))))))))</f>
        <v/>
      </c>
      <c r="AC674" s="30" t="n"/>
      <c r="AD674" s="58" t="n"/>
    </row>
    <row r="675">
      <c r="A675" s="53" t="n"/>
      <c r="B675" s="26" t="n"/>
      <c r="C675" s="27">
        <f>IF(OR($A675="",$B675=""),"",IFERROR(VLOOKUP($B675,'Settings'!$D$4:$E$103,2,FALSE),"Driver ID not found"))</f>
        <v/>
      </c>
      <c r="D675" s="26" t="n"/>
      <c r="E675" s="28" t="n"/>
      <c r="F675" s="54" t="n"/>
      <c r="G675" s="28" t="n"/>
      <c r="H675" s="28" t="n"/>
      <c r="I675" s="28" t="n"/>
      <c r="J675" s="28" t="n"/>
      <c r="K675" s="28" t="n"/>
      <c r="L675" s="28" t="n"/>
      <c r="M675" s="28" t="n"/>
      <c r="N675" s="28" t="n"/>
      <c r="O675" s="30" t="n"/>
      <c r="P675" s="55">
        <f>IF(OR($A675="",$B675=""),"",IFERROR($E675/$F675,0))</f>
        <v/>
      </c>
      <c r="Q675" s="56">
        <f>IF(OR($A675="",$B675=""),"",IFERROR($H675/$G675,0))</f>
        <v/>
      </c>
      <c r="R675" s="56">
        <f>IF(OR($A675="",$B675=""),"",IFERROR($J675/$I675,0))</f>
        <v/>
      </c>
      <c r="S675" s="55">
        <f>IF(OR($A675="",$B675=""),"",IFERROR(($K675+$L675)/$E675*1000,0))</f>
        <v/>
      </c>
      <c r="T675" s="55">
        <f>IF(OR($A675="",$B675=""),"",MAX(0,MIN(100,100-($S675*'Settings'!$B$13)-($M675*'Settings'!$B$14))))</f>
        <v/>
      </c>
      <c r="U675" s="55">
        <f>IF(OR($A675="",$B675=""),"",MAX(0,MIN(100,IFERROR($Q675/'Settings'!$B$10*100,0))))</f>
        <v/>
      </c>
      <c r="V675" s="55">
        <f>IF(OR($A675="",$B675=""),"",MAX(0,MIN(100,IFERROR($P675/'Settings'!$B$11*100,0))))</f>
        <v/>
      </c>
      <c r="W675" s="55">
        <f>IF(OR($A675="",$B675=""),"",MAX(0,MIN(100,IFERROR($R675/'Settings'!$B$12*100,0))))</f>
        <v/>
      </c>
      <c r="X675" s="55">
        <f>IF(OR($A675="",$B675=""),"",MAX(0,MIN(100,100-($N675*'Settings'!$B$15))))</f>
        <v/>
      </c>
      <c r="Y675" s="55">
        <f>IF(OR($A675="",$B675=""),"",($T675*'Settings'!$B$4)+($U675*'Settings'!$B$5)+($V675*'Settings'!$B$6)+($W675*'Settings'!$B$7)+($X675*'Settings'!$B$8))</f>
        <v/>
      </c>
      <c r="Z675" s="19">
        <f>IF($Y675="","",IF($Y675&gt;='Settings'!$B$17,"Excellent",IF($Y675&gt;='Settings'!$B$18,"Good",IF($Y675&gt;='Settings'!$B$19,"Needs Improvement","Poor"))))</f>
        <v/>
      </c>
      <c r="AA675" s="57">
        <f>IF($Z675="","",IF($Z675="Excellent",'Settings'!$B$21,IF($Z675="Good",'Settings'!$B$22,0)))</f>
        <v/>
      </c>
      <c r="AB675" s="34">
        <f>IF(COUNTA($A675:$B675,$D675:$O675,$AC675:$AD675)=0,"",IF(OR($A675="",$B675=""),"Missing period/driver",IF($C675="Driver ID not found","Invalid driver ID",IF(COUNTIFS($A$5:$A$1000,$A675,$B$5:$B$1000,$B675)&gt;1,"Duplicate driver/period",IF(OR($E675&lt;=0,$F675&lt;=0,$G675&lt;=0,$I675&lt;=0),"Check required activity",IF($H675&gt;$G675,"On-time stops exceed total",IF($J675&gt;$I675,"Completed inspections exceed required",IF(OR($H675&lt;0,$J675&lt;0,$K675&lt;0,$L675&lt;0,$M675&lt;0,$N675&lt;0),"Negative count",IF($AC675="","Select review status",IF(AND($AC675="Coaching Scheduled",$AD675=""),"Add follow-up date","OK"))))))))))</f>
        <v/>
      </c>
      <c r="AC675" s="30" t="n"/>
      <c r="AD675" s="58" t="n"/>
    </row>
    <row r="676">
      <c r="A676" s="53" t="n"/>
      <c r="B676" s="26" t="n"/>
      <c r="C676" s="27">
        <f>IF(OR($A676="",$B676=""),"",IFERROR(VLOOKUP($B676,'Settings'!$D$4:$E$103,2,FALSE),"Driver ID not found"))</f>
        <v/>
      </c>
      <c r="D676" s="26" t="n"/>
      <c r="E676" s="28" t="n"/>
      <c r="F676" s="54" t="n"/>
      <c r="G676" s="28" t="n"/>
      <c r="H676" s="28" t="n"/>
      <c r="I676" s="28" t="n"/>
      <c r="J676" s="28" t="n"/>
      <c r="K676" s="28" t="n"/>
      <c r="L676" s="28" t="n"/>
      <c r="M676" s="28" t="n"/>
      <c r="N676" s="28" t="n"/>
      <c r="O676" s="30" t="n"/>
      <c r="P676" s="55">
        <f>IF(OR($A676="",$B676=""),"",IFERROR($E676/$F676,0))</f>
        <v/>
      </c>
      <c r="Q676" s="56">
        <f>IF(OR($A676="",$B676=""),"",IFERROR($H676/$G676,0))</f>
        <v/>
      </c>
      <c r="R676" s="56">
        <f>IF(OR($A676="",$B676=""),"",IFERROR($J676/$I676,0))</f>
        <v/>
      </c>
      <c r="S676" s="55">
        <f>IF(OR($A676="",$B676=""),"",IFERROR(($K676+$L676)/$E676*1000,0))</f>
        <v/>
      </c>
      <c r="T676" s="55">
        <f>IF(OR($A676="",$B676=""),"",MAX(0,MIN(100,100-($S676*'Settings'!$B$13)-($M676*'Settings'!$B$14))))</f>
        <v/>
      </c>
      <c r="U676" s="55">
        <f>IF(OR($A676="",$B676=""),"",MAX(0,MIN(100,IFERROR($Q676/'Settings'!$B$10*100,0))))</f>
        <v/>
      </c>
      <c r="V676" s="55">
        <f>IF(OR($A676="",$B676=""),"",MAX(0,MIN(100,IFERROR($P676/'Settings'!$B$11*100,0))))</f>
        <v/>
      </c>
      <c r="W676" s="55">
        <f>IF(OR($A676="",$B676=""),"",MAX(0,MIN(100,IFERROR($R676/'Settings'!$B$12*100,0))))</f>
        <v/>
      </c>
      <c r="X676" s="55">
        <f>IF(OR($A676="",$B676=""),"",MAX(0,MIN(100,100-($N676*'Settings'!$B$15))))</f>
        <v/>
      </c>
      <c r="Y676" s="55">
        <f>IF(OR($A676="",$B676=""),"",($T676*'Settings'!$B$4)+($U676*'Settings'!$B$5)+($V676*'Settings'!$B$6)+($W676*'Settings'!$B$7)+($X676*'Settings'!$B$8))</f>
        <v/>
      </c>
      <c r="Z676" s="19">
        <f>IF($Y676="","",IF($Y676&gt;='Settings'!$B$17,"Excellent",IF($Y676&gt;='Settings'!$B$18,"Good",IF($Y676&gt;='Settings'!$B$19,"Needs Improvement","Poor"))))</f>
        <v/>
      </c>
      <c r="AA676" s="57">
        <f>IF($Z676="","",IF($Z676="Excellent",'Settings'!$B$21,IF($Z676="Good",'Settings'!$B$22,0)))</f>
        <v/>
      </c>
      <c r="AB676" s="34">
        <f>IF(COUNTA($A676:$B676,$D676:$O676,$AC676:$AD676)=0,"",IF(OR($A676="",$B676=""),"Missing period/driver",IF($C676="Driver ID not found","Invalid driver ID",IF(COUNTIFS($A$5:$A$1000,$A676,$B$5:$B$1000,$B676)&gt;1,"Duplicate driver/period",IF(OR($E676&lt;=0,$F676&lt;=0,$G676&lt;=0,$I676&lt;=0),"Check required activity",IF($H676&gt;$G676,"On-time stops exceed total",IF($J676&gt;$I676,"Completed inspections exceed required",IF(OR($H676&lt;0,$J676&lt;0,$K676&lt;0,$L676&lt;0,$M676&lt;0,$N676&lt;0),"Negative count",IF($AC676="","Select review status",IF(AND($AC676="Coaching Scheduled",$AD676=""),"Add follow-up date","OK"))))))))))</f>
        <v/>
      </c>
      <c r="AC676" s="30" t="n"/>
      <c r="AD676" s="58" t="n"/>
    </row>
    <row r="677">
      <c r="A677" s="53" t="n"/>
      <c r="B677" s="26" t="n"/>
      <c r="C677" s="27">
        <f>IF(OR($A677="",$B677=""),"",IFERROR(VLOOKUP($B677,'Settings'!$D$4:$E$103,2,FALSE),"Driver ID not found"))</f>
        <v/>
      </c>
      <c r="D677" s="26" t="n"/>
      <c r="E677" s="28" t="n"/>
      <c r="F677" s="54" t="n"/>
      <c r="G677" s="28" t="n"/>
      <c r="H677" s="28" t="n"/>
      <c r="I677" s="28" t="n"/>
      <c r="J677" s="28" t="n"/>
      <c r="K677" s="28" t="n"/>
      <c r="L677" s="28" t="n"/>
      <c r="M677" s="28" t="n"/>
      <c r="N677" s="28" t="n"/>
      <c r="O677" s="30" t="n"/>
      <c r="P677" s="55">
        <f>IF(OR($A677="",$B677=""),"",IFERROR($E677/$F677,0))</f>
        <v/>
      </c>
      <c r="Q677" s="56">
        <f>IF(OR($A677="",$B677=""),"",IFERROR($H677/$G677,0))</f>
        <v/>
      </c>
      <c r="R677" s="56">
        <f>IF(OR($A677="",$B677=""),"",IFERROR($J677/$I677,0))</f>
        <v/>
      </c>
      <c r="S677" s="55">
        <f>IF(OR($A677="",$B677=""),"",IFERROR(($K677+$L677)/$E677*1000,0))</f>
        <v/>
      </c>
      <c r="T677" s="55">
        <f>IF(OR($A677="",$B677=""),"",MAX(0,MIN(100,100-($S677*'Settings'!$B$13)-($M677*'Settings'!$B$14))))</f>
        <v/>
      </c>
      <c r="U677" s="55">
        <f>IF(OR($A677="",$B677=""),"",MAX(0,MIN(100,IFERROR($Q677/'Settings'!$B$10*100,0))))</f>
        <v/>
      </c>
      <c r="V677" s="55">
        <f>IF(OR($A677="",$B677=""),"",MAX(0,MIN(100,IFERROR($P677/'Settings'!$B$11*100,0))))</f>
        <v/>
      </c>
      <c r="W677" s="55">
        <f>IF(OR($A677="",$B677=""),"",MAX(0,MIN(100,IFERROR($R677/'Settings'!$B$12*100,0))))</f>
        <v/>
      </c>
      <c r="X677" s="55">
        <f>IF(OR($A677="",$B677=""),"",MAX(0,MIN(100,100-($N677*'Settings'!$B$15))))</f>
        <v/>
      </c>
      <c r="Y677" s="55">
        <f>IF(OR($A677="",$B677=""),"",($T677*'Settings'!$B$4)+($U677*'Settings'!$B$5)+($V677*'Settings'!$B$6)+($W677*'Settings'!$B$7)+($X677*'Settings'!$B$8))</f>
        <v/>
      </c>
      <c r="Z677" s="19">
        <f>IF($Y677="","",IF($Y677&gt;='Settings'!$B$17,"Excellent",IF($Y677&gt;='Settings'!$B$18,"Good",IF($Y677&gt;='Settings'!$B$19,"Needs Improvement","Poor"))))</f>
        <v/>
      </c>
      <c r="AA677" s="57">
        <f>IF($Z677="","",IF($Z677="Excellent",'Settings'!$B$21,IF($Z677="Good",'Settings'!$B$22,0)))</f>
        <v/>
      </c>
      <c r="AB677" s="34">
        <f>IF(COUNTA($A677:$B677,$D677:$O677,$AC677:$AD677)=0,"",IF(OR($A677="",$B677=""),"Missing period/driver",IF($C677="Driver ID not found","Invalid driver ID",IF(COUNTIFS($A$5:$A$1000,$A677,$B$5:$B$1000,$B677)&gt;1,"Duplicate driver/period",IF(OR($E677&lt;=0,$F677&lt;=0,$G677&lt;=0,$I677&lt;=0),"Check required activity",IF($H677&gt;$G677,"On-time stops exceed total",IF($J677&gt;$I677,"Completed inspections exceed required",IF(OR($H677&lt;0,$J677&lt;0,$K677&lt;0,$L677&lt;0,$M677&lt;0,$N677&lt;0),"Negative count",IF($AC677="","Select review status",IF(AND($AC677="Coaching Scheduled",$AD677=""),"Add follow-up date","OK"))))))))))</f>
        <v/>
      </c>
      <c r="AC677" s="30" t="n"/>
      <c r="AD677" s="58" t="n"/>
    </row>
    <row r="678">
      <c r="A678" s="53" t="n"/>
      <c r="B678" s="26" t="n"/>
      <c r="C678" s="27">
        <f>IF(OR($A678="",$B678=""),"",IFERROR(VLOOKUP($B678,'Settings'!$D$4:$E$103,2,FALSE),"Driver ID not found"))</f>
        <v/>
      </c>
      <c r="D678" s="26" t="n"/>
      <c r="E678" s="28" t="n"/>
      <c r="F678" s="54" t="n"/>
      <c r="G678" s="28" t="n"/>
      <c r="H678" s="28" t="n"/>
      <c r="I678" s="28" t="n"/>
      <c r="J678" s="28" t="n"/>
      <c r="K678" s="28" t="n"/>
      <c r="L678" s="28" t="n"/>
      <c r="M678" s="28" t="n"/>
      <c r="N678" s="28" t="n"/>
      <c r="O678" s="30" t="n"/>
      <c r="P678" s="55">
        <f>IF(OR($A678="",$B678=""),"",IFERROR($E678/$F678,0))</f>
        <v/>
      </c>
      <c r="Q678" s="56">
        <f>IF(OR($A678="",$B678=""),"",IFERROR($H678/$G678,0))</f>
        <v/>
      </c>
      <c r="R678" s="56">
        <f>IF(OR($A678="",$B678=""),"",IFERROR($J678/$I678,0))</f>
        <v/>
      </c>
      <c r="S678" s="55">
        <f>IF(OR($A678="",$B678=""),"",IFERROR(($K678+$L678)/$E678*1000,0))</f>
        <v/>
      </c>
      <c r="T678" s="55">
        <f>IF(OR($A678="",$B678=""),"",MAX(0,MIN(100,100-($S678*'Settings'!$B$13)-($M678*'Settings'!$B$14))))</f>
        <v/>
      </c>
      <c r="U678" s="55">
        <f>IF(OR($A678="",$B678=""),"",MAX(0,MIN(100,IFERROR($Q678/'Settings'!$B$10*100,0))))</f>
        <v/>
      </c>
      <c r="V678" s="55">
        <f>IF(OR($A678="",$B678=""),"",MAX(0,MIN(100,IFERROR($P678/'Settings'!$B$11*100,0))))</f>
        <v/>
      </c>
      <c r="W678" s="55">
        <f>IF(OR($A678="",$B678=""),"",MAX(0,MIN(100,IFERROR($R678/'Settings'!$B$12*100,0))))</f>
        <v/>
      </c>
      <c r="X678" s="55">
        <f>IF(OR($A678="",$B678=""),"",MAX(0,MIN(100,100-($N678*'Settings'!$B$15))))</f>
        <v/>
      </c>
      <c r="Y678" s="55">
        <f>IF(OR($A678="",$B678=""),"",($T678*'Settings'!$B$4)+($U678*'Settings'!$B$5)+($V678*'Settings'!$B$6)+($W678*'Settings'!$B$7)+($X678*'Settings'!$B$8))</f>
        <v/>
      </c>
      <c r="Z678" s="19">
        <f>IF($Y678="","",IF($Y678&gt;='Settings'!$B$17,"Excellent",IF($Y678&gt;='Settings'!$B$18,"Good",IF($Y678&gt;='Settings'!$B$19,"Needs Improvement","Poor"))))</f>
        <v/>
      </c>
      <c r="AA678" s="57">
        <f>IF($Z678="","",IF($Z678="Excellent",'Settings'!$B$21,IF($Z678="Good",'Settings'!$B$22,0)))</f>
        <v/>
      </c>
      <c r="AB678" s="34">
        <f>IF(COUNTA($A678:$B678,$D678:$O678,$AC678:$AD678)=0,"",IF(OR($A678="",$B678=""),"Missing period/driver",IF($C678="Driver ID not found","Invalid driver ID",IF(COUNTIFS($A$5:$A$1000,$A678,$B$5:$B$1000,$B678)&gt;1,"Duplicate driver/period",IF(OR($E678&lt;=0,$F678&lt;=0,$G678&lt;=0,$I678&lt;=0),"Check required activity",IF($H678&gt;$G678,"On-time stops exceed total",IF($J678&gt;$I678,"Completed inspections exceed required",IF(OR($H678&lt;0,$J678&lt;0,$K678&lt;0,$L678&lt;0,$M678&lt;0,$N678&lt;0),"Negative count",IF($AC678="","Select review status",IF(AND($AC678="Coaching Scheduled",$AD678=""),"Add follow-up date","OK"))))))))))</f>
        <v/>
      </c>
      <c r="AC678" s="30" t="n"/>
      <c r="AD678" s="58" t="n"/>
    </row>
    <row r="679">
      <c r="A679" s="53" t="n"/>
      <c r="B679" s="26" t="n"/>
      <c r="C679" s="27">
        <f>IF(OR($A679="",$B679=""),"",IFERROR(VLOOKUP($B679,'Settings'!$D$4:$E$103,2,FALSE),"Driver ID not found"))</f>
        <v/>
      </c>
      <c r="D679" s="26" t="n"/>
      <c r="E679" s="28" t="n"/>
      <c r="F679" s="54" t="n"/>
      <c r="G679" s="28" t="n"/>
      <c r="H679" s="28" t="n"/>
      <c r="I679" s="28" t="n"/>
      <c r="J679" s="28" t="n"/>
      <c r="K679" s="28" t="n"/>
      <c r="L679" s="28" t="n"/>
      <c r="M679" s="28" t="n"/>
      <c r="N679" s="28" t="n"/>
      <c r="O679" s="30" t="n"/>
      <c r="P679" s="55">
        <f>IF(OR($A679="",$B679=""),"",IFERROR($E679/$F679,0))</f>
        <v/>
      </c>
      <c r="Q679" s="56">
        <f>IF(OR($A679="",$B679=""),"",IFERROR($H679/$G679,0))</f>
        <v/>
      </c>
      <c r="R679" s="56">
        <f>IF(OR($A679="",$B679=""),"",IFERROR($J679/$I679,0))</f>
        <v/>
      </c>
      <c r="S679" s="55">
        <f>IF(OR($A679="",$B679=""),"",IFERROR(($K679+$L679)/$E679*1000,0))</f>
        <v/>
      </c>
      <c r="T679" s="55">
        <f>IF(OR($A679="",$B679=""),"",MAX(0,MIN(100,100-($S679*'Settings'!$B$13)-($M679*'Settings'!$B$14))))</f>
        <v/>
      </c>
      <c r="U679" s="55">
        <f>IF(OR($A679="",$B679=""),"",MAX(0,MIN(100,IFERROR($Q679/'Settings'!$B$10*100,0))))</f>
        <v/>
      </c>
      <c r="V679" s="55">
        <f>IF(OR($A679="",$B679=""),"",MAX(0,MIN(100,IFERROR($P679/'Settings'!$B$11*100,0))))</f>
        <v/>
      </c>
      <c r="W679" s="55">
        <f>IF(OR($A679="",$B679=""),"",MAX(0,MIN(100,IFERROR($R679/'Settings'!$B$12*100,0))))</f>
        <v/>
      </c>
      <c r="X679" s="55">
        <f>IF(OR($A679="",$B679=""),"",MAX(0,MIN(100,100-($N679*'Settings'!$B$15))))</f>
        <v/>
      </c>
      <c r="Y679" s="55">
        <f>IF(OR($A679="",$B679=""),"",($T679*'Settings'!$B$4)+($U679*'Settings'!$B$5)+($V679*'Settings'!$B$6)+($W679*'Settings'!$B$7)+($X679*'Settings'!$B$8))</f>
        <v/>
      </c>
      <c r="Z679" s="19">
        <f>IF($Y679="","",IF($Y679&gt;='Settings'!$B$17,"Excellent",IF($Y679&gt;='Settings'!$B$18,"Good",IF($Y679&gt;='Settings'!$B$19,"Needs Improvement","Poor"))))</f>
        <v/>
      </c>
      <c r="AA679" s="57">
        <f>IF($Z679="","",IF($Z679="Excellent",'Settings'!$B$21,IF($Z679="Good",'Settings'!$B$22,0)))</f>
        <v/>
      </c>
      <c r="AB679" s="34">
        <f>IF(COUNTA($A679:$B679,$D679:$O679,$AC679:$AD679)=0,"",IF(OR($A679="",$B679=""),"Missing period/driver",IF($C679="Driver ID not found","Invalid driver ID",IF(COUNTIFS($A$5:$A$1000,$A679,$B$5:$B$1000,$B679)&gt;1,"Duplicate driver/period",IF(OR($E679&lt;=0,$F679&lt;=0,$G679&lt;=0,$I679&lt;=0),"Check required activity",IF($H679&gt;$G679,"On-time stops exceed total",IF($J679&gt;$I679,"Completed inspections exceed required",IF(OR($H679&lt;0,$J679&lt;0,$K679&lt;0,$L679&lt;0,$M679&lt;0,$N679&lt;0),"Negative count",IF($AC679="","Select review status",IF(AND($AC679="Coaching Scheduled",$AD679=""),"Add follow-up date","OK"))))))))))</f>
        <v/>
      </c>
      <c r="AC679" s="30" t="n"/>
      <c r="AD679" s="58" t="n"/>
    </row>
    <row r="680">
      <c r="A680" s="53" t="n"/>
      <c r="B680" s="26" t="n"/>
      <c r="C680" s="27">
        <f>IF(OR($A680="",$B680=""),"",IFERROR(VLOOKUP($B680,'Settings'!$D$4:$E$103,2,FALSE),"Driver ID not found"))</f>
        <v/>
      </c>
      <c r="D680" s="26" t="n"/>
      <c r="E680" s="28" t="n"/>
      <c r="F680" s="54" t="n"/>
      <c r="G680" s="28" t="n"/>
      <c r="H680" s="28" t="n"/>
      <c r="I680" s="28" t="n"/>
      <c r="J680" s="28" t="n"/>
      <c r="K680" s="28" t="n"/>
      <c r="L680" s="28" t="n"/>
      <c r="M680" s="28" t="n"/>
      <c r="N680" s="28" t="n"/>
      <c r="O680" s="30" t="n"/>
      <c r="P680" s="55">
        <f>IF(OR($A680="",$B680=""),"",IFERROR($E680/$F680,0))</f>
        <v/>
      </c>
      <c r="Q680" s="56">
        <f>IF(OR($A680="",$B680=""),"",IFERROR($H680/$G680,0))</f>
        <v/>
      </c>
      <c r="R680" s="56">
        <f>IF(OR($A680="",$B680=""),"",IFERROR($J680/$I680,0))</f>
        <v/>
      </c>
      <c r="S680" s="55">
        <f>IF(OR($A680="",$B680=""),"",IFERROR(($K680+$L680)/$E680*1000,0))</f>
        <v/>
      </c>
      <c r="T680" s="55">
        <f>IF(OR($A680="",$B680=""),"",MAX(0,MIN(100,100-($S680*'Settings'!$B$13)-($M680*'Settings'!$B$14))))</f>
        <v/>
      </c>
      <c r="U680" s="55">
        <f>IF(OR($A680="",$B680=""),"",MAX(0,MIN(100,IFERROR($Q680/'Settings'!$B$10*100,0))))</f>
        <v/>
      </c>
      <c r="V680" s="55">
        <f>IF(OR($A680="",$B680=""),"",MAX(0,MIN(100,IFERROR($P680/'Settings'!$B$11*100,0))))</f>
        <v/>
      </c>
      <c r="W680" s="55">
        <f>IF(OR($A680="",$B680=""),"",MAX(0,MIN(100,IFERROR($R680/'Settings'!$B$12*100,0))))</f>
        <v/>
      </c>
      <c r="X680" s="55">
        <f>IF(OR($A680="",$B680=""),"",MAX(0,MIN(100,100-($N680*'Settings'!$B$15))))</f>
        <v/>
      </c>
      <c r="Y680" s="55">
        <f>IF(OR($A680="",$B680=""),"",($T680*'Settings'!$B$4)+($U680*'Settings'!$B$5)+($V680*'Settings'!$B$6)+($W680*'Settings'!$B$7)+($X680*'Settings'!$B$8))</f>
        <v/>
      </c>
      <c r="Z680" s="19">
        <f>IF($Y680="","",IF($Y680&gt;='Settings'!$B$17,"Excellent",IF($Y680&gt;='Settings'!$B$18,"Good",IF($Y680&gt;='Settings'!$B$19,"Needs Improvement","Poor"))))</f>
        <v/>
      </c>
      <c r="AA680" s="57">
        <f>IF($Z680="","",IF($Z680="Excellent",'Settings'!$B$21,IF($Z680="Good",'Settings'!$B$22,0)))</f>
        <v/>
      </c>
      <c r="AB680" s="34">
        <f>IF(COUNTA($A680:$B680,$D680:$O680,$AC680:$AD680)=0,"",IF(OR($A680="",$B680=""),"Missing period/driver",IF($C680="Driver ID not found","Invalid driver ID",IF(COUNTIFS($A$5:$A$1000,$A680,$B$5:$B$1000,$B680)&gt;1,"Duplicate driver/period",IF(OR($E680&lt;=0,$F680&lt;=0,$G680&lt;=0,$I680&lt;=0),"Check required activity",IF($H680&gt;$G680,"On-time stops exceed total",IF($J680&gt;$I680,"Completed inspections exceed required",IF(OR($H680&lt;0,$J680&lt;0,$K680&lt;0,$L680&lt;0,$M680&lt;0,$N680&lt;0),"Negative count",IF($AC680="","Select review status",IF(AND($AC680="Coaching Scheduled",$AD680=""),"Add follow-up date","OK"))))))))))</f>
        <v/>
      </c>
      <c r="AC680" s="30" t="n"/>
      <c r="AD680" s="58" t="n"/>
    </row>
    <row r="681">
      <c r="A681" s="53" t="n"/>
      <c r="B681" s="26" t="n"/>
      <c r="C681" s="27">
        <f>IF(OR($A681="",$B681=""),"",IFERROR(VLOOKUP($B681,'Settings'!$D$4:$E$103,2,FALSE),"Driver ID not found"))</f>
        <v/>
      </c>
      <c r="D681" s="26" t="n"/>
      <c r="E681" s="28" t="n"/>
      <c r="F681" s="54" t="n"/>
      <c r="G681" s="28" t="n"/>
      <c r="H681" s="28" t="n"/>
      <c r="I681" s="28" t="n"/>
      <c r="J681" s="28" t="n"/>
      <c r="K681" s="28" t="n"/>
      <c r="L681" s="28" t="n"/>
      <c r="M681" s="28" t="n"/>
      <c r="N681" s="28" t="n"/>
      <c r="O681" s="30" t="n"/>
      <c r="P681" s="55">
        <f>IF(OR($A681="",$B681=""),"",IFERROR($E681/$F681,0))</f>
        <v/>
      </c>
      <c r="Q681" s="56">
        <f>IF(OR($A681="",$B681=""),"",IFERROR($H681/$G681,0))</f>
        <v/>
      </c>
      <c r="R681" s="56">
        <f>IF(OR($A681="",$B681=""),"",IFERROR($J681/$I681,0))</f>
        <v/>
      </c>
      <c r="S681" s="55">
        <f>IF(OR($A681="",$B681=""),"",IFERROR(($K681+$L681)/$E681*1000,0))</f>
        <v/>
      </c>
      <c r="T681" s="55">
        <f>IF(OR($A681="",$B681=""),"",MAX(0,MIN(100,100-($S681*'Settings'!$B$13)-($M681*'Settings'!$B$14))))</f>
        <v/>
      </c>
      <c r="U681" s="55">
        <f>IF(OR($A681="",$B681=""),"",MAX(0,MIN(100,IFERROR($Q681/'Settings'!$B$10*100,0))))</f>
        <v/>
      </c>
      <c r="V681" s="55">
        <f>IF(OR($A681="",$B681=""),"",MAX(0,MIN(100,IFERROR($P681/'Settings'!$B$11*100,0))))</f>
        <v/>
      </c>
      <c r="W681" s="55">
        <f>IF(OR($A681="",$B681=""),"",MAX(0,MIN(100,IFERROR($R681/'Settings'!$B$12*100,0))))</f>
        <v/>
      </c>
      <c r="X681" s="55">
        <f>IF(OR($A681="",$B681=""),"",MAX(0,MIN(100,100-($N681*'Settings'!$B$15))))</f>
        <v/>
      </c>
      <c r="Y681" s="55">
        <f>IF(OR($A681="",$B681=""),"",($T681*'Settings'!$B$4)+($U681*'Settings'!$B$5)+($V681*'Settings'!$B$6)+($W681*'Settings'!$B$7)+($X681*'Settings'!$B$8))</f>
        <v/>
      </c>
      <c r="Z681" s="19">
        <f>IF($Y681="","",IF($Y681&gt;='Settings'!$B$17,"Excellent",IF($Y681&gt;='Settings'!$B$18,"Good",IF($Y681&gt;='Settings'!$B$19,"Needs Improvement","Poor"))))</f>
        <v/>
      </c>
      <c r="AA681" s="57">
        <f>IF($Z681="","",IF($Z681="Excellent",'Settings'!$B$21,IF($Z681="Good",'Settings'!$B$22,0)))</f>
        <v/>
      </c>
      <c r="AB681" s="34">
        <f>IF(COUNTA($A681:$B681,$D681:$O681,$AC681:$AD681)=0,"",IF(OR($A681="",$B681=""),"Missing period/driver",IF($C681="Driver ID not found","Invalid driver ID",IF(COUNTIFS($A$5:$A$1000,$A681,$B$5:$B$1000,$B681)&gt;1,"Duplicate driver/period",IF(OR($E681&lt;=0,$F681&lt;=0,$G681&lt;=0,$I681&lt;=0),"Check required activity",IF($H681&gt;$G681,"On-time stops exceed total",IF($J681&gt;$I681,"Completed inspections exceed required",IF(OR($H681&lt;0,$J681&lt;0,$K681&lt;0,$L681&lt;0,$M681&lt;0,$N681&lt;0),"Negative count",IF($AC681="","Select review status",IF(AND($AC681="Coaching Scheduled",$AD681=""),"Add follow-up date","OK"))))))))))</f>
        <v/>
      </c>
      <c r="AC681" s="30" t="n"/>
      <c r="AD681" s="58" t="n"/>
    </row>
    <row r="682">
      <c r="A682" s="53" t="n"/>
      <c r="B682" s="26" t="n"/>
      <c r="C682" s="27">
        <f>IF(OR($A682="",$B682=""),"",IFERROR(VLOOKUP($B682,'Settings'!$D$4:$E$103,2,FALSE),"Driver ID not found"))</f>
        <v/>
      </c>
      <c r="D682" s="26" t="n"/>
      <c r="E682" s="28" t="n"/>
      <c r="F682" s="54" t="n"/>
      <c r="G682" s="28" t="n"/>
      <c r="H682" s="28" t="n"/>
      <c r="I682" s="28" t="n"/>
      <c r="J682" s="28" t="n"/>
      <c r="K682" s="28" t="n"/>
      <c r="L682" s="28" t="n"/>
      <c r="M682" s="28" t="n"/>
      <c r="N682" s="28" t="n"/>
      <c r="O682" s="30" t="n"/>
      <c r="P682" s="55">
        <f>IF(OR($A682="",$B682=""),"",IFERROR($E682/$F682,0))</f>
        <v/>
      </c>
      <c r="Q682" s="56">
        <f>IF(OR($A682="",$B682=""),"",IFERROR($H682/$G682,0))</f>
        <v/>
      </c>
      <c r="R682" s="56">
        <f>IF(OR($A682="",$B682=""),"",IFERROR($J682/$I682,0))</f>
        <v/>
      </c>
      <c r="S682" s="55">
        <f>IF(OR($A682="",$B682=""),"",IFERROR(($K682+$L682)/$E682*1000,0))</f>
        <v/>
      </c>
      <c r="T682" s="55">
        <f>IF(OR($A682="",$B682=""),"",MAX(0,MIN(100,100-($S682*'Settings'!$B$13)-($M682*'Settings'!$B$14))))</f>
        <v/>
      </c>
      <c r="U682" s="55">
        <f>IF(OR($A682="",$B682=""),"",MAX(0,MIN(100,IFERROR($Q682/'Settings'!$B$10*100,0))))</f>
        <v/>
      </c>
      <c r="V682" s="55">
        <f>IF(OR($A682="",$B682=""),"",MAX(0,MIN(100,IFERROR($P682/'Settings'!$B$11*100,0))))</f>
        <v/>
      </c>
      <c r="W682" s="55">
        <f>IF(OR($A682="",$B682=""),"",MAX(0,MIN(100,IFERROR($R682/'Settings'!$B$12*100,0))))</f>
        <v/>
      </c>
      <c r="X682" s="55">
        <f>IF(OR($A682="",$B682=""),"",MAX(0,MIN(100,100-($N682*'Settings'!$B$15))))</f>
        <v/>
      </c>
      <c r="Y682" s="55">
        <f>IF(OR($A682="",$B682=""),"",($T682*'Settings'!$B$4)+($U682*'Settings'!$B$5)+($V682*'Settings'!$B$6)+($W682*'Settings'!$B$7)+($X682*'Settings'!$B$8))</f>
        <v/>
      </c>
      <c r="Z682" s="19">
        <f>IF($Y682="","",IF($Y682&gt;='Settings'!$B$17,"Excellent",IF($Y682&gt;='Settings'!$B$18,"Good",IF($Y682&gt;='Settings'!$B$19,"Needs Improvement","Poor"))))</f>
        <v/>
      </c>
      <c r="AA682" s="57">
        <f>IF($Z682="","",IF($Z682="Excellent",'Settings'!$B$21,IF($Z682="Good",'Settings'!$B$22,0)))</f>
        <v/>
      </c>
      <c r="AB682" s="34">
        <f>IF(COUNTA($A682:$B682,$D682:$O682,$AC682:$AD682)=0,"",IF(OR($A682="",$B682=""),"Missing period/driver",IF($C682="Driver ID not found","Invalid driver ID",IF(COUNTIFS($A$5:$A$1000,$A682,$B$5:$B$1000,$B682)&gt;1,"Duplicate driver/period",IF(OR($E682&lt;=0,$F682&lt;=0,$G682&lt;=0,$I682&lt;=0),"Check required activity",IF($H682&gt;$G682,"On-time stops exceed total",IF($J682&gt;$I682,"Completed inspections exceed required",IF(OR($H682&lt;0,$J682&lt;0,$K682&lt;0,$L682&lt;0,$M682&lt;0,$N682&lt;0),"Negative count",IF($AC682="","Select review status",IF(AND($AC682="Coaching Scheduled",$AD682=""),"Add follow-up date","OK"))))))))))</f>
        <v/>
      </c>
      <c r="AC682" s="30" t="n"/>
      <c r="AD682" s="58" t="n"/>
    </row>
    <row r="683">
      <c r="A683" s="53" t="n"/>
      <c r="B683" s="26" t="n"/>
      <c r="C683" s="27">
        <f>IF(OR($A683="",$B683=""),"",IFERROR(VLOOKUP($B683,'Settings'!$D$4:$E$103,2,FALSE),"Driver ID not found"))</f>
        <v/>
      </c>
      <c r="D683" s="26" t="n"/>
      <c r="E683" s="28" t="n"/>
      <c r="F683" s="54" t="n"/>
      <c r="G683" s="28" t="n"/>
      <c r="H683" s="28" t="n"/>
      <c r="I683" s="28" t="n"/>
      <c r="J683" s="28" t="n"/>
      <c r="K683" s="28" t="n"/>
      <c r="L683" s="28" t="n"/>
      <c r="M683" s="28" t="n"/>
      <c r="N683" s="28" t="n"/>
      <c r="O683" s="30" t="n"/>
      <c r="P683" s="55">
        <f>IF(OR($A683="",$B683=""),"",IFERROR($E683/$F683,0))</f>
        <v/>
      </c>
      <c r="Q683" s="56">
        <f>IF(OR($A683="",$B683=""),"",IFERROR($H683/$G683,0))</f>
        <v/>
      </c>
      <c r="R683" s="56">
        <f>IF(OR($A683="",$B683=""),"",IFERROR($J683/$I683,0))</f>
        <v/>
      </c>
      <c r="S683" s="55">
        <f>IF(OR($A683="",$B683=""),"",IFERROR(($K683+$L683)/$E683*1000,0))</f>
        <v/>
      </c>
      <c r="T683" s="55">
        <f>IF(OR($A683="",$B683=""),"",MAX(0,MIN(100,100-($S683*'Settings'!$B$13)-($M683*'Settings'!$B$14))))</f>
        <v/>
      </c>
      <c r="U683" s="55">
        <f>IF(OR($A683="",$B683=""),"",MAX(0,MIN(100,IFERROR($Q683/'Settings'!$B$10*100,0))))</f>
        <v/>
      </c>
      <c r="V683" s="55">
        <f>IF(OR($A683="",$B683=""),"",MAX(0,MIN(100,IFERROR($P683/'Settings'!$B$11*100,0))))</f>
        <v/>
      </c>
      <c r="W683" s="55">
        <f>IF(OR($A683="",$B683=""),"",MAX(0,MIN(100,IFERROR($R683/'Settings'!$B$12*100,0))))</f>
        <v/>
      </c>
      <c r="X683" s="55">
        <f>IF(OR($A683="",$B683=""),"",MAX(0,MIN(100,100-($N683*'Settings'!$B$15))))</f>
        <v/>
      </c>
      <c r="Y683" s="55">
        <f>IF(OR($A683="",$B683=""),"",($T683*'Settings'!$B$4)+($U683*'Settings'!$B$5)+($V683*'Settings'!$B$6)+($W683*'Settings'!$B$7)+($X683*'Settings'!$B$8))</f>
        <v/>
      </c>
      <c r="Z683" s="19">
        <f>IF($Y683="","",IF($Y683&gt;='Settings'!$B$17,"Excellent",IF($Y683&gt;='Settings'!$B$18,"Good",IF($Y683&gt;='Settings'!$B$19,"Needs Improvement","Poor"))))</f>
        <v/>
      </c>
      <c r="AA683" s="57">
        <f>IF($Z683="","",IF($Z683="Excellent",'Settings'!$B$21,IF($Z683="Good",'Settings'!$B$22,0)))</f>
        <v/>
      </c>
      <c r="AB683" s="34">
        <f>IF(COUNTA($A683:$B683,$D683:$O683,$AC683:$AD683)=0,"",IF(OR($A683="",$B683=""),"Missing period/driver",IF($C683="Driver ID not found","Invalid driver ID",IF(COUNTIFS($A$5:$A$1000,$A683,$B$5:$B$1000,$B683)&gt;1,"Duplicate driver/period",IF(OR($E683&lt;=0,$F683&lt;=0,$G683&lt;=0,$I683&lt;=0),"Check required activity",IF($H683&gt;$G683,"On-time stops exceed total",IF($J683&gt;$I683,"Completed inspections exceed required",IF(OR($H683&lt;0,$J683&lt;0,$K683&lt;0,$L683&lt;0,$M683&lt;0,$N683&lt;0),"Negative count",IF($AC683="","Select review status",IF(AND($AC683="Coaching Scheduled",$AD683=""),"Add follow-up date","OK"))))))))))</f>
        <v/>
      </c>
      <c r="AC683" s="30" t="n"/>
      <c r="AD683" s="58" t="n"/>
    </row>
    <row r="684">
      <c r="A684" s="53" t="n"/>
      <c r="B684" s="26" t="n"/>
      <c r="C684" s="27">
        <f>IF(OR($A684="",$B684=""),"",IFERROR(VLOOKUP($B684,'Settings'!$D$4:$E$103,2,FALSE),"Driver ID not found"))</f>
        <v/>
      </c>
      <c r="D684" s="26" t="n"/>
      <c r="E684" s="28" t="n"/>
      <c r="F684" s="54" t="n"/>
      <c r="G684" s="28" t="n"/>
      <c r="H684" s="28" t="n"/>
      <c r="I684" s="28" t="n"/>
      <c r="J684" s="28" t="n"/>
      <c r="K684" s="28" t="n"/>
      <c r="L684" s="28" t="n"/>
      <c r="M684" s="28" t="n"/>
      <c r="N684" s="28" t="n"/>
      <c r="O684" s="30" t="n"/>
      <c r="P684" s="55">
        <f>IF(OR($A684="",$B684=""),"",IFERROR($E684/$F684,0))</f>
        <v/>
      </c>
      <c r="Q684" s="56">
        <f>IF(OR($A684="",$B684=""),"",IFERROR($H684/$G684,0))</f>
        <v/>
      </c>
      <c r="R684" s="56">
        <f>IF(OR($A684="",$B684=""),"",IFERROR($J684/$I684,0))</f>
        <v/>
      </c>
      <c r="S684" s="55">
        <f>IF(OR($A684="",$B684=""),"",IFERROR(($K684+$L684)/$E684*1000,0))</f>
        <v/>
      </c>
      <c r="T684" s="55">
        <f>IF(OR($A684="",$B684=""),"",MAX(0,MIN(100,100-($S684*'Settings'!$B$13)-($M684*'Settings'!$B$14))))</f>
        <v/>
      </c>
      <c r="U684" s="55">
        <f>IF(OR($A684="",$B684=""),"",MAX(0,MIN(100,IFERROR($Q684/'Settings'!$B$10*100,0))))</f>
        <v/>
      </c>
      <c r="V684" s="55">
        <f>IF(OR($A684="",$B684=""),"",MAX(0,MIN(100,IFERROR($P684/'Settings'!$B$11*100,0))))</f>
        <v/>
      </c>
      <c r="W684" s="55">
        <f>IF(OR($A684="",$B684=""),"",MAX(0,MIN(100,IFERROR($R684/'Settings'!$B$12*100,0))))</f>
        <v/>
      </c>
      <c r="X684" s="55">
        <f>IF(OR($A684="",$B684=""),"",MAX(0,MIN(100,100-($N684*'Settings'!$B$15))))</f>
        <v/>
      </c>
      <c r="Y684" s="55">
        <f>IF(OR($A684="",$B684=""),"",($T684*'Settings'!$B$4)+($U684*'Settings'!$B$5)+($V684*'Settings'!$B$6)+($W684*'Settings'!$B$7)+($X684*'Settings'!$B$8))</f>
        <v/>
      </c>
      <c r="Z684" s="19">
        <f>IF($Y684="","",IF($Y684&gt;='Settings'!$B$17,"Excellent",IF($Y684&gt;='Settings'!$B$18,"Good",IF($Y684&gt;='Settings'!$B$19,"Needs Improvement","Poor"))))</f>
        <v/>
      </c>
      <c r="AA684" s="57">
        <f>IF($Z684="","",IF($Z684="Excellent",'Settings'!$B$21,IF($Z684="Good",'Settings'!$B$22,0)))</f>
        <v/>
      </c>
      <c r="AB684" s="34">
        <f>IF(COUNTA($A684:$B684,$D684:$O684,$AC684:$AD684)=0,"",IF(OR($A684="",$B684=""),"Missing period/driver",IF($C684="Driver ID not found","Invalid driver ID",IF(COUNTIFS($A$5:$A$1000,$A684,$B$5:$B$1000,$B684)&gt;1,"Duplicate driver/period",IF(OR($E684&lt;=0,$F684&lt;=0,$G684&lt;=0,$I684&lt;=0),"Check required activity",IF($H684&gt;$G684,"On-time stops exceed total",IF($J684&gt;$I684,"Completed inspections exceed required",IF(OR($H684&lt;0,$J684&lt;0,$K684&lt;0,$L684&lt;0,$M684&lt;0,$N684&lt;0),"Negative count",IF($AC684="","Select review status",IF(AND($AC684="Coaching Scheduled",$AD684=""),"Add follow-up date","OK"))))))))))</f>
        <v/>
      </c>
      <c r="AC684" s="30" t="n"/>
      <c r="AD684" s="58" t="n"/>
    </row>
    <row r="685">
      <c r="A685" s="53" t="n"/>
      <c r="B685" s="26" t="n"/>
      <c r="C685" s="27">
        <f>IF(OR($A685="",$B685=""),"",IFERROR(VLOOKUP($B685,'Settings'!$D$4:$E$103,2,FALSE),"Driver ID not found"))</f>
        <v/>
      </c>
      <c r="D685" s="26" t="n"/>
      <c r="E685" s="28" t="n"/>
      <c r="F685" s="54" t="n"/>
      <c r="G685" s="28" t="n"/>
      <c r="H685" s="28" t="n"/>
      <c r="I685" s="28" t="n"/>
      <c r="J685" s="28" t="n"/>
      <c r="K685" s="28" t="n"/>
      <c r="L685" s="28" t="n"/>
      <c r="M685" s="28" t="n"/>
      <c r="N685" s="28" t="n"/>
      <c r="O685" s="30" t="n"/>
      <c r="P685" s="55">
        <f>IF(OR($A685="",$B685=""),"",IFERROR($E685/$F685,0))</f>
        <v/>
      </c>
      <c r="Q685" s="56">
        <f>IF(OR($A685="",$B685=""),"",IFERROR($H685/$G685,0))</f>
        <v/>
      </c>
      <c r="R685" s="56">
        <f>IF(OR($A685="",$B685=""),"",IFERROR($J685/$I685,0))</f>
        <v/>
      </c>
      <c r="S685" s="55">
        <f>IF(OR($A685="",$B685=""),"",IFERROR(($K685+$L685)/$E685*1000,0))</f>
        <v/>
      </c>
      <c r="T685" s="55">
        <f>IF(OR($A685="",$B685=""),"",MAX(0,MIN(100,100-($S685*'Settings'!$B$13)-($M685*'Settings'!$B$14))))</f>
        <v/>
      </c>
      <c r="U685" s="55">
        <f>IF(OR($A685="",$B685=""),"",MAX(0,MIN(100,IFERROR($Q685/'Settings'!$B$10*100,0))))</f>
        <v/>
      </c>
      <c r="V685" s="55">
        <f>IF(OR($A685="",$B685=""),"",MAX(0,MIN(100,IFERROR($P685/'Settings'!$B$11*100,0))))</f>
        <v/>
      </c>
      <c r="W685" s="55">
        <f>IF(OR($A685="",$B685=""),"",MAX(0,MIN(100,IFERROR($R685/'Settings'!$B$12*100,0))))</f>
        <v/>
      </c>
      <c r="X685" s="55">
        <f>IF(OR($A685="",$B685=""),"",MAX(0,MIN(100,100-($N685*'Settings'!$B$15))))</f>
        <v/>
      </c>
      <c r="Y685" s="55">
        <f>IF(OR($A685="",$B685=""),"",($T685*'Settings'!$B$4)+($U685*'Settings'!$B$5)+($V685*'Settings'!$B$6)+($W685*'Settings'!$B$7)+($X685*'Settings'!$B$8))</f>
        <v/>
      </c>
      <c r="Z685" s="19">
        <f>IF($Y685="","",IF($Y685&gt;='Settings'!$B$17,"Excellent",IF($Y685&gt;='Settings'!$B$18,"Good",IF($Y685&gt;='Settings'!$B$19,"Needs Improvement","Poor"))))</f>
        <v/>
      </c>
      <c r="AA685" s="57">
        <f>IF($Z685="","",IF($Z685="Excellent",'Settings'!$B$21,IF($Z685="Good",'Settings'!$B$22,0)))</f>
        <v/>
      </c>
      <c r="AB685" s="34">
        <f>IF(COUNTA($A685:$B685,$D685:$O685,$AC685:$AD685)=0,"",IF(OR($A685="",$B685=""),"Missing period/driver",IF($C685="Driver ID not found","Invalid driver ID",IF(COUNTIFS($A$5:$A$1000,$A685,$B$5:$B$1000,$B685)&gt;1,"Duplicate driver/period",IF(OR($E685&lt;=0,$F685&lt;=0,$G685&lt;=0,$I685&lt;=0),"Check required activity",IF($H685&gt;$G685,"On-time stops exceed total",IF($J685&gt;$I685,"Completed inspections exceed required",IF(OR($H685&lt;0,$J685&lt;0,$K685&lt;0,$L685&lt;0,$M685&lt;0,$N685&lt;0),"Negative count",IF($AC685="","Select review status",IF(AND($AC685="Coaching Scheduled",$AD685=""),"Add follow-up date","OK"))))))))))</f>
        <v/>
      </c>
      <c r="AC685" s="30" t="n"/>
      <c r="AD685" s="58" t="n"/>
    </row>
    <row r="686">
      <c r="A686" s="53" t="n"/>
      <c r="B686" s="26" t="n"/>
      <c r="C686" s="27">
        <f>IF(OR($A686="",$B686=""),"",IFERROR(VLOOKUP($B686,'Settings'!$D$4:$E$103,2,FALSE),"Driver ID not found"))</f>
        <v/>
      </c>
      <c r="D686" s="26" t="n"/>
      <c r="E686" s="28" t="n"/>
      <c r="F686" s="54" t="n"/>
      <c r="G686" s="28" t="n"/>
      <c r="H686" s="28" t="n"/>
      <c r="I686" s="28" t="n"/>
      <c r="J686" s="28" t="n"/>
      <c r="K686" s="28" t="n"/>
      <c r="L686" s="28" t="n"/>
      <c r="M686" s="28" t="n"/>
      <c r="N686" s="28" t="n"/>
      <c r="O686" s="30" t="n"/>
      <c r="P686" s="55">
        <f>IF(OR($A686="",$B686=""),"",IFERROR($E686/$F686,0))</f>
        <v/>
      </c>
      <c r="Q686" s="56">
        <f>IF(OR($A686="",$B686=""),"",IFERROR($H686/$G686,0))</f>
        <v/>
      </c>
      <c r="R686" s="56">
        <f>IF(OR($A686="",$B686=""),"",IFERROR($J686/$I686,0))</f>
        <v/>
      </c>
      <c r="S686" s="55">
        <f>IF(OR($A686="",$B686=""),"",IFERROR(($K686+$L686)/$E686*1000,0))</f>
        <v/>
      </c>
      <c r="T686" s="55">
        <f>IF(OR($A686="",$B686=""),"",MAX(0,MIN(100,100-($S686*'Settings'!$B$13)-($M686*'Settings'!$B$14))))</f>
        <v/>
      </c>
      <c r="U686" s="55">
        <f>IF(OR($A686="",$B686=""),"",MAX(0,MIN(100,IFERROR($Q686/'Settings'!$B$10*100,0))))</f>
        <v/>
      </c>
      <c r="V686" s="55">
        <f>IF(OR($A686="",$B686=""),"",MAX(0,MIN(100,IFERROR($P686/'Settings'!$B$11*100,0))))</f>
        <v/>
      </c>
      <c r="W686" s="55">
        <f>IF(OR($A686="",$B686=""),"",MAX(0,MIN(100,IFERROR($R686/'Settings'!$B$12*100,0))))</f>
        <v/>
      </c>
      <c r="X686" s="55">
        <f>IF(OR($A686="",$B686=""),"",MAX(0,MIN(100,100-($N686*'Settings'!$B$15))))</f>
        <v/>
      </c>
      <c r="Y686" s="55">
        <f>IF(OR($A686="",$B686=""),"",($T686*'Settings'!$B$4)+($U686*'Settings'!$B$5)+($V686*'Settings'!$B$6)+($W686*'Settings'!$B$7)+($X686*'Settings'!$B$8))</f>
        <v/>
      </c>
      <c r="Z686" s="19">
        <f>IF($Y686="","",IF($Y686&gt;='Settings'!$B$17,"Excellent",IF($Y686&gt;='Settings'!$B$18,"Good",IF($Y686&gt;='Settings'!$B$19,"Needs Improvement","Poor"))))</f>
        <v/>
      </c>
      <c r="AA686" s="57">
        <f>IF($Z686="","",IF($Z686="Excellent",'Settings'!$B$21,IF($Z686="Good",'Settings'!$B$22,0)))</f>
        <v/>
      </c>
      <c r="AB686" s="34">
        <f>IF(COUNTA($A686:$B686,$D686:$O686,$AC686:$AD686)=0,"",IF(OR($A686="",$B686=""),"Missing period/driver",IF($C686="Driver ID not found","Invalid driver ID",IF(COUNTIFS($A$5:$A$1000,$A686,$B$5:$B$1000,$B686)&gt;1,"Duplicate driver/period",IF(OR($E686&lt;=0,$F686&lt;=0,$G686&lt;=0,$I686&lt;=0),"Check required activity",IF($H686&gt;$G686,"On-time stops exceed total",IF($J686&gt;$I686,"Completed inspections exceed required",IF(OR($H686&lt;0,$J686&lt;0,$K686&lt;0,$L686&lt;0,$M686&lt;0,$N686&lt;0),"Negative count",IF($AC686="","Select review status",IF(AND($AC686="Coaching Scheduled",$AD686=""),"Add follow-up date","OK"))))))))))</f>
        <v/>
      </c>
      <c r="AC686" s="30" t="n"/>
      <c r="AD686" s="58" t="n"/>
    </row>
    <row r="687">
      <c r="A687" s="53" t="n"/>
      <c r="B687" s="26" t="n"/>
      <c r="C687" s="27">
        <f>IF(OR($A687="",$B687=""),"",IFERROR(VLOOKUP($B687,'Settings'!$D$4:$E$103,2,FALSE),"Driver ID not found"))</f>
        <v/>
      </c>
      <c r="D687" s="26" t="n"/>
      <c r="E687" s="28" t="n"/>
      <c r="F687" s="54" t="n"/>
      <c r="G687" s="28" t="n"/>
      <c r="H687" s="28" t="n"/>
      <c r="I687" s="28" t="n"/>
      <c r="J687" s="28" t="n"/>
      <c r="K687" s="28" t="n"/>
      <c r="L687" s="28" t="n"/>
      <c r="M687" s="28" t="n"/>
      <c r="N687" s="28" t="n"/>
      <c r="O687" s="30" t="n"/>
      <c r="P687" s="55">
        <f>IF(OR($A687="",$B687=""),"",IFERROR($E687/$F687,0))</f>
        <v/>
      </c>
      <c r="Q687" s="56">
        <f>IF(OR($A687="",$B687=""),"",IFERROR($H687/$G687,0))</f>
        <v/>
      </c>
      <c r="R687" s="56">
        <f>IF(OR($A687="",$B687=""),"",IFERROR($J687/$I687,0))</f>
        <v/>
      </c>
      <c r="S687" s="55">
        <f>IF(OR($A687="",$B687=""),"",IFERROR(($K687+$L687)/$E687*1000,0))</f>
        <v/>
      </c>
      <c r="T687" s="55">
        <f>IF(OR($A687="",$B687=""),"",MAX(0,MIN(100,100-($S687*'Settings'!$B$13)-($M687*'Settings'!$B$14))))</f>
        <v/>
      </c>
      <c r="U687" s="55">
        <f>IF(OR($A687="",$B687=""),"",MAX(0,MIN(100,IFERROR($Q687/'Settings'!$B$10*100,0))))</f>
        <v/>
      </c>
      <c r="V687" s="55">
        <f>IF(OR($A687="",$B687=""),"",MAX(0,MIN(100,IFERROR($P687/'Settings'!$B$11*100,0))))</f>
        <v/>
      </c>
      <c r="W687" s="55">
        <f>IF(OR($A687="",$B687=""),"",MAX(0,MIN(100,IFERROR($R687/'Settings'!$B$12*100,0))))</f>
        <v/>
      </c>
      <c r="X687" s="55">
        <f>IF(OR($A687="",$B687=""),"",MAX(0,MIN(100,100-($N687*'Settings'!$B$15))))</f>
        <v/>
      </c>
      <c r="Y687" s="55">
        <f>IF(OR($A687="",$B687=""),"",($T687*'Settings'!$B$4)+($U687*'Settings'!$B$5)+($V687*'Settings'!$B$6)+($W687*'Settings'!$B$7)+($X687*'Settings'!$B$8))</f>
        <v/>
      </c>
      <c r="Z687" s="19">
        <f>IF($Y687="","",IF($Y687&gt;='Settings'!$B$17,"Excellent",IF($Y687&gt;='Settings'!$B$18,"Good",IF($Y687&gt;='Settings'!$B$19,"Needs Improvement","Poor"))))</f>
        <v/>
      </c>
      <c r="AA687" s="57">
        <f>IF($Z687="","",IF($Z687="Excellent",'Settings'!$B$21,IF($Z687="Good",'Settings'!$B$22,0)))</f>
        <v/>
      </c>
      <c r="AB687" s="34">
        <f>IF(COUNTA($A687:$B687,$D687:$O687,$AC687:$AD687)=0,"",IF(OR($A687="",$B687=""),"Missing period/driver",IF($C687="Driver ID not found","Invalid driver ID",IF(COUNTIFS($A$5:$A$1000,$A687,$B$5:$B$1000,$B687)&gt;1,"Duplicate driver/period",IF(OR($E687&lt;=0,$F687&lt;=0,$G687&lt;=0,$I687&lt;=0),"Check required activity",IF($H687&gt;$G687,"On-time stops exceed total",IF($J687&gt;$I687,"Completed inspections exceed required",IF(OR($H687&lt;0,$J687&lt;0,$K687&lt;0,$L687&lt;0,$M687&lt;0,$N687&lt;0),"Negative count",IF($AC687="","Select review status",IF(AND($AC687="Coaching Scheduled",$AD687=""),"Add follow-up date","OK"))))))))))</f>
        <v/>
      </c>
      <c r="AC687" s="30" t="n"/>
      <c r="AD687" s="58" t="n"/>
    </row>
    <row r="688">
      <c r="A688" s="53" t="n"/>
      <c r="B688" s="26" t="n"/>
      <c r="C688" s="27">
        <f>IF(OR($A688="",$B688=""),"",IFERROR(VLOOKUP($B688,'Settings'!$D$4:$E$103,2,FALSE),"Driver ID not found"))</f>
        <v/>
      </c>
      <c r="D688" s="26" t="n"/>
      <c r="E688" s="28" t="n"/>
      <c r="F688" s="54" t="n"/>
      <c r="G688" s="28" t="n"/>
      <c r="H688" s="28" t="n"/>
      <c r="I688" s="28" t="n"/>
      <c r="J688" s="28" t="n"/>
      <c r="K688" s="28" t="n"/>
      <c r="L688" s="28" t="n"/>
      <c r="M688" s="28" t="n"/>
      <c r="N688" s="28" t="n"/>
      <c r="O688" s="30" t="n"/>
      <c r="P688" s="55">
        <f>IF(OR($A688="",$B688=""),"",IFERROR($E688/$F688,0))</f>
        <v/>
      </c>
      <c r="Q688" s="56">
        <f>IF(OR($A688="",$B688=""),"",IFERROR($H688/$G688,0))</f>
        <v/>
      </c>
      <c r="R688" s="56">
        <f>IF(OR($A688="",$B688=""),"",IFERROR($J688/$I688,0))</f>
        <v/>
      </c>
      <c r="S688" s="55">
        <f>IF(OR($A688="",$B688=""),"",IFERROR(($K688+$L688)/$E688*1000,0))</f>
        <v/>
      </c>
      <c r="T688" s="55">
        <f>IF(OR($A688="",$B688=""),"",MAX(0,MIN(100,100-($S688*'Settings'!$B$13)-($M688*'Settings'!$B$14))))</f>
        <v/>
      </c>
      <c r="U688" s="55">
        <f>IF(OR($A688="",$B688=""),"",MAX(0,MIN(100,IFERROR($Q688/'Settings'!$B$10*100,0))))</f>
        <v/>
      </c>
      <c r="V688" s="55">
        <f>IF(OR($A688="",$B688=""),"",MAX(0,MIN(100,IFERROR($P688/'Settings'!$B$11*100,0))))</f>
        <v/>
      </c>
      <c r="W688" s="55">
        <f>IF(OR($A688="",$B688=""),"",MAX(0,MIN(100,IFERROR($R688/'Settings'!$B$12*100,0))))</f>
        <v/>
      </c>
      <c r="X688" s="55">
        <f>IF(OR($A688="",$B688=""),"",MAX(0,MIN(100,100-($N688*'Settings'!$B$15))))</f>
        <v/>
      </c>
      <c r="Y688" s="55">
        <f>IF(OR($A688="",$B688=""),"",($T688*'Settings'!$B$4)+($U688*'Settings'!$B$5)+($V688*'Settings'!$B$6)+($W688*'Settings'!$B$7)+($X688*'Settings'!$B$8))</f>
        <v/>
      </c>
      <c r="Z688" s="19">
        <f>IF($Y688="","",IF($Y688&gt;='Settings'!$B$17,"Excellent",IF($Y688&gt;='Settings'!$B$18,"Good",IF($Y688&gt;='Settings'!$B$19,"Needs Improvement","Poor"))))</f>
        <v/>
      </c>
      <c r="AA688" s="57">
        <f>IF($Z688="","",IF($Z688="Excellent",'Settings'!$B$21,IF($Z688="Good",'Settings'!$B$22,0)))</f>
        <v/>
      </c>
      <c r="AB688" s="34">
        <f>IF(COUNTA($A688:$B688,$D688:$O688,$AC688:$AD688)=0,"",IF(OR($A688="",$B688=""),"Missing period/driver",IF($C688="Driver ID not found","Invalid driver ID",IF(COUNTIFS($A$5:$A$1000,$A688,$B$5:$B$1000,$B688)&gt;1,"Duplicate driver/period",IF(OR($E688&lt;=0,$F688&lt;=0,$G688&lt;=0,$I688&lt;=0),"Check required activity",IF($H688&gt;$G688,"On-time stops exceed total",IF($J688&gt;$I688,"Completed inspections exceed required",IF(OR($H688&lt;0,$J688&lt;0,$K688&lt;0,$L688&lt;0,$M688&lt;0,$N688&lt;0),"Negative count",IF($AC688="","Select review status",IF(AND($AC688="Coaching Scheduled",$AD688=""),"Add follow-up date","OK"))))))))))</f>
        <v/>
      </c>
      <c r="AC688" s="30" t="n"/>
      <c r="AD688" s="58" t="n"/>
    </row>
    <row r="689">
      <c r="A689" s="53" t="n"/>
      <c r="B689" s="26" t="n"/>
      <c r="C689" s="27">
        <f>IF(OR($A689="",$B689=""),"",IFERROR(VLOOKUP($B689,'Settings'!$D$4:$E$103,2,FALSE),"Driver ID not found"))</f>
        <v/>
      </c>
      <c r="D689" s="26" t="n"/>
      <c r="E689" s="28" t="n"/>
      <c r="F689" s="54" t="n"/>
      <c r="G689" s="28" t="n"/>
      <c r="H689" s="28" t="n"/>
      <c r="I689" s="28" t="n"/>
      <c r="J689" s="28" t="n"/>
      <c r="K689" s="28" t="n"/>
      <c r="L689" s="28" t="n"/>
      <c r="M689" s="28" t="n"/>
      <c r="N689" s="28" t="n"/>
      <c r="O689" s="30" t="n"/>
      <c r="P689" s="55">
        <f>IF(OR($A689="",$B689=""),"",IFERROR($E689/$F689,0))</f>
        <v/>
      </c>
      <c r="Q689" s="56">
        <f>IF(OR($A689="",$B689=""),"",IFERROR($H689/$G689,0))</f>
        <v/>
      </c>
      <c r="R689" s="56">
        <f>IF(OR($A689="",$B689=""),"",IFERROR($J689/$I689,0))</f>
        <v/>
      </c>
      <c r="S689" s="55">
        <f>IF(OR($A689="",$B689=""),"",IFERROR(($K689+$L689)/$E689*1000,0))</f>
        <v/>
      </c>
      <c r="T689" s="55">
        <f>IF(OR($A689="",$B689=""),"",MAX(0,MIN(100,100-($S689*'Settings'!$B$13)-($M689*'Settings'!$B$14))))</f>
        <v/>
      </c>
      <c r="U689" s="55">
        <f>IF(OR($A689="",$B689=""),"",MAX(0,MIN(100,IFERROR($Q689/'Settings'!$B$10*100,0))))</f>
        <v/>
      </c>
      <c r="V689" s="55">
        <f>IF(OR($A689="",$B689=""),"",MAX(0,MIN(100,IFERROR($P689/'Settings'!$B$11*100,0))))</f>
        <v/>
      </c>
      <c r="W689" s="55">
        <f>IF(OR($A689="",$B689=""),"",MAX(0,MIN(100,IFERROR($R689/'Settings'!$B$12*100,0))))</f>
        <v/>
      </c>
      <c r="X689" s="55">
        <f>IF(OR($A689="",$B689=""),"",MAX(0,MIN(100,100-($N689*'Settings'!$B$15))))</f>
        <v/>
      </c>
      <c r="Y689" s="55">
        <f>IF(OR($A689="",$B689=""),"",($T689*'Settings'!$B$4)+($U689*'Settings'!$B$5)+($V689*'Settings'!$B$6)+($W689*'Settings'!$B$7)+($X689*'Settings'!$B$8))</f>
        <v/>
      </c>
      <c r="Z689" s="19">
        <f>IF($Y689="","",IF($Y689&gt;='Settings'!$B$17,"Excellent",IF($Y689&gt;='Settings'!$B$18,"Good",IF($Y689&gt;='Settings'!$B$19,"Needs Improvement","Poor"))))</f>
        <v/>
      </c>
      <c r="AA689" s="57">
        <f>IF($Z689="","",IF($Z689="Excellent",'Settings'!$B$21,IF($Z689="Good",'Settings'!$B$22,0)))</f>
        <v/>
      </c>
      <c r="AB689" s="34">
        <f>IF(COUNTA($A689:$B689,$D689:$O689,$AC689:$AD689)=0,"",IF(OR($A689="",$B689=""),"Missing period/driver",IF($C689="Driver ID not found","Invalid driver ID",IF(COUNTIFS($A$5:$A$1000,$A689,$B$5:$B$1000,$B689)&gt;1,"Duplicate driver/period",IF(OR($E689&lt;=0,$F689&lt;=0,$G689&lt;=0,$I689&lt;=0),"Check required activity",IF($H689&gt;$G689,"On-time stops exceed total",IF($J689&gt;$I689,"Completed inspections exceed required",IF(OR($H689&lt;0,$J689&lt;0,$K689&lt;0,$L689&lt;0,$M689&lt;0,$N689&lt;0),"Negative count",IF($AC689="","Select review status",IF(AND($AC689="Coaching Scheduled",$AD689=""),"Add follow-up date","OK"))))))))))</f>
        <v/>
      </c>
      <c r="AC689" s="30" t="n"/>
      <c r="AD689" s="58" t="n"/>
    </row>
    <row r="690">
      <c r="A690" s="53" t="n"/>
      <c r="B690" s="26" t="n"/>
      <c r="C690" s="27">
        <f>IF(OR($A690="",$B690=""),"",IFERROR(VLOOKUP($B690,'Settings'!$D$4:$E$103,2,FALSE),"Driver ID not found"))</f>
        <v/>
      </c>
      <c r="D690" s="26" t="n"/>
      <c r="E690" s="28" t="n"/>
      <c r="F690" s="54" t="n"/>
      <c r="G690" s="28" t="n"/>
      <c r="H690" s="28" t="n"/>
      <c r="I690" s="28" t="n"/>
      <c r="J690" s="28" t="n"/>
      <c r="K690" s="28" t="n"/>
      <c r="L690" s="28" t="n"/>
      <c r="M690" s="28" t="n"/>
      <c r="N690" s="28" t="n"/>
      <c r="O690" s="30" t="n"/>
      <c r="P690" s="55">
        <f>IF(OR($A690="",$B690=""),"",IFERROR($E690/$F690,0))</f>
        <v/>
      </c>
      <c r="Q690" s="56">
        <f>IF(OR($A690="",$B690=""),"",IFERROR($H690/$G690,0))</f>
        <v/>
      </c>
      <c r="R690" s="56">
        <f>IF(OR($A690="",$B690=""),"",IFERROR($J690/$I690,0))</f>
        <v/>
      </c>
      <c r="S690" s="55">
        <f>IF(OR($A690="",$B690=""),"",IFERROR(($K690+$L690)/$E690*1000,0))</f>
        <v/>
      </c>
      <c r="T690" s="55">
        <f>IF(OR($A690="",$B690=""),"",MAX(0,MIN(100,100-($S690*'Settings'!$B$13)-($M690*'Settings'!$B$14))))</f>
        <v/>
      </c>
      <c r="U690" s="55">
        <f>IF(OR($A690="",$B690=""),"",MAX(0,MIN(100,IFERROR($Q690/'Settings'!$B$10*100,0))))</f>
        <v/>
      </c>
      <c r="V690" s="55">
        <f>IF(OR($A690="",$B690=""),"",MAX(0,MIN(100,IFERROR($P690/'Settings'!$B$11*100,0))))</f>
        <v/>
      </c>
      <c r="W690" s="55">
        <f>IF(OR($A690="",$B690=""),"",MAX(0,MIN(100,IFERROR($R690/'Settings'!$B$12*100,0))))</f>
        <v/>
      </c>
      <c r="X690" s="55">
        <f>IF(OR($A690="",$B690=""),"",MAX(0,MIN(100,100-($N690*'Settings'!$B$15))))</f>
        <v/>
      </c>
      <c r="Y690" s="55">
        <f>IF(OR($A690="",$B690=""),"",($T690*'Settings'!$B$4)+($U690*'Settings'!$B$5)+($V690*'Settings'!$B$6)+($W690*'Settings'!$B$7)+($X690*'Settings'!$B$8))</f>
        <v/>
      </c>
      <c r="Z690" s="19">
        <f>IF($Y690="","",IF($Y690&gt;='Settings'!$B$17,"Excellent",IF($Y690&gt;='Settings'!$B$18,"Good",IF($Y690&gt;='Settings'!$B$19,"Needs Improvement","Poor"))))</f>
        <v/>
      </c>
      <c r="AA690" s="57">
        <f>IF($Z690="","",IF($Z690="Excellent",'Settings'!$B$21,IF($Z690="Good",'Settings'!$B$22,0)))</f>
        <v/>
      </c>
      <c r="AB690" s="34">
        <f>IF(COUNTA($A690:$B690,$D690:$O690,$AC690:$AD690)=0,"",IF(OR($A690="",$B690=""),"Missing period/driver",IF($C690="Driver ID not found","Invalid driver ID",IF(COUNTIFS($A$5:$A$1000,$A690,$B$5:$B$1000,$B690)&gt;1,"Duplicate driver/period",IF(OR($E690&lt;=0,$F690&lt;=0,$G690&lt;=0,$I690&lt;=0),"Check required activity",IF($H690&gt;$G690,"On-time stops exceed total",IF($J690&gt;$I690,"Completed inspections exceed required",IF(OR($H690&lt;0,$J690&lt;0,$K690&lt;0,$L690&lt;0,$M690&lt;0,$N690&lt;0),"Negative count",IF($AC690="","Select review status",IF(AND($AC690="Coaching Scheduled",$AD690=""),"Add follow-up date","OK"))))))))))</f>
        <v/>
      </c>
      <c r="AC690" s="30" t="n"/>
      <c r="AD690" s="58" t="n"/>
    </row>
    <row r="691">
      <c r="A691" s="53" t="n"/>
      <c r="B691" s="26" t="n"/>
      <c r="C691" s="27">
        <f>IF(OR($A691="",$B691=""),"",IFERROR(VLOOKUP($B691,'Settings'!$D$4:$E$103,2,FALSE),"Driver ID not found"))</f>
        <v/>
      </c>
      <c r="D691" s="26" t="n"/>
      <c r="E691" s="28" t="n"/>
      <c r="F691" s="54" t="n"/>
      <c r="G691" s="28" t="n"/>
      <c r="H691" s="28" t="n"/>
      <c r="I691" s="28" t="n"/>
      <c r="J691" s="28" t="n"/>
      <c r="K691" s="28" t="n"/>
      <c r="L691" s="28" t="n"/>
      <c r="M691" s="28" t="n"/>
      <c r="N691" s="28" t="n"/>
      <c r="O691" s="30" t="n"/>
      <c r="P691" s="55">
        <f>IF(OR($A691="",$B691=""),"",IFERROR($E691/$F691,0))</f>
        <v/>
      </c>
      <c r="Q691" s="56">
        <f>IF(OR($A691="",$B691=""),"",IFERROR($H691/$G691,0))</f>
        <v/>
      </c>
      <c r="R691" s="56">
        <f>IF(OR($A691="",$B691=""),"",IFERROR($J691/$I691,0))</f>
        <v/>
      </c>
      <c r="S691" s="55">
        <f>IF(OR($A691="",$B691=""),"",IFERROR(($K691+$L691)/$E691*1000,0))</f>
        <v/>
      </c>
      <c r="T691" s="55">
        <f>IF(OR($A691="",$B691=""),"",MAX(0,MIN(100,100-($S691*'Settings'!$B$13)-($M691*'Settings'!$B$14))))</f>
        <v/>
      </c>
      <c r="U691" s="55">
        <f>IF(OR($A691="",$B691=""),"",MAX(0,MIN(100,IFERROR($Q691/'Settings'!$B$10*100,0))))</f>
        <v/>
      </c>
      <c r="V691" s="55">
        <f>IF(OR($A691="",$B691=""),"",MAX(0,MIN(100,IFERROR($P691/'Settings'!$B$11*100,0))))</f>
        <v/>
      </c>
      <c r="W691" s="55">
        <f>IF(OR($A691="",$B691=""),"",MAX(0,MIN(100,IFERROR($R691/'Settings'!$B$12*100,0))))</f>
        <v/>
      </c>
      <c r="X691" s="55">
        <f>IF(OR($A691="",$B691=""),"",MAX(0,MIN(100,100-($N691*'Settings'!$B$15))))</f>
        <v/>
      </c>
      <c r="Y691" s="55">
        <f>IF(OR($A691="",$B691=""),"",($T691*'Settings'!$B$4)+($U691*'Settings'!$B$5)+($V691*'Settings'!$B$6)+($W691*'Settings'!$B$7)+($X691*'Settings'!$B$8))</f>
        <v/>
      </c>
      <c r="Z691" s="19">
        <f>IF($Y691="","",IF($Y691&gt;='Settings'!$B$17,"Excellent",IF($Y691&gt;='Settings'!$B$18,"Good",IF($Y691&gt;='Settings'!$B$19,"Needs Improvement","Poor"))))</f>
        <v/>
      </c>
      <c r="AA691" s="57">
        <f>IF($Z691="","",IF($Z691="Excellent",'Settings'!$B$21,IF($Z691="Good",'Settings'!$B$22,0)))</f>
        <v/>
      </c>
      <c r="AB691" s="34">
        <f>IF(COUNTA($A691:$B691,$D691:$O691,$AC691:$AD691)=0,"",IF(OR($A691="",$B691=""),"Missing period/driver",IF($C691="Driver ID not found","Invalid driver ID",IF(COUNTIFS($A$5:$A$1000,$A691,$B$5:$B$1000,$B691)&gt;1,"Duplicate driver/period",IF(OR($E691&lt;=0,$F691&lt;=0,$G691&lt;=0,$I691&lt;=0),"Check required activity",IF($H691&gt;$G691,"On-time stops exceed total",IF($J691&gt;$I691,"Completed inspections exceed required",IF(OR($H691&lt;0,$J691&lt;0,$K691&lt;0,$L691&lt;0,$M691&lt;0,$N691&lt;0),"Negative count",IF($AC691="","Select review status",IF(AND($AC691="Coaching Scheduled",$AD691=""),"Add follow-up date","OK"))))))))))</f>
        <v/>
      </c>
      <c r="AC691" s="30" t="n"/>
      <c r="AD691" s="58" t="n"/>
    </row>
    <row r="692">
      <c r="A692" s="53" t="n"/>
      <c r="B692" s="26" t="n"/>
      <c r="C692" s="27">
        <f>IF(OR($A692="",$B692=""),"",IFERROR(VLOOKUP($B692,'Settings'!$D$4:$E$103,2,FALSE),"Driver ID not found"))</f>
        <v/>
      </c>
      <c r="D692" s="26" t="n"/>
      <c r="E692" s="28" t="n"/>
      <c r="F692" s="54" t="n"/>
      <c r="G692" s="28" t="n"/>
      <c r="H692" s="28" t="n"/>
      <c r="I692" s="28" t="n"/>
      <c r="J692" s="28" t="n"/>
      <c r="K692" s="28" t="n"/>
      <c r="L692" s="28" t="n"/>
      <c r="M692" s="28" t="n"/>
      <c r="N692" s="28" t="n"/>
      <c r="O692" s="30" t="n"/>
      <c r="P692" s="55">
        <f>IF(OR($A692="",$B692=""),"",IFERROR($E692/$F692,0))</f>
        <v/>
      </c>
      <c r="Q692" s="56">
        <f>IF(OR($A692="",$B692=""),"",IFERROR($H692/$G692,0))</f>
        <v/>
      </c>
      <c r="R692" s="56">
        <f>IF(OR($A692="",$B692=""),"",IFERROR($J692/$I692,0))</f>
        <v/>
      </c>
      <c r="S692" s="55">
        <f>IF(OR($A692="",$B692=""),"",IFERROR(($K692+$L692)/$E692*1000,0))</f>
        <v/>
      </c>
      <c r="T692" s="55">
        <f>IF(OR($A692="",$B692=""),"",MAX(0,MIN(100,100-($S692*'Settings'!$B$13)-($M692*'Settings'!$B$14))))</f>
        <v/>
      </c>
      <c r="U692" s="55">
        <f>IF(OR($A692="",$B692=""),"",MAX(0,MIN(100,IFERROR($Q692/'Settings'!$B$10*100,0))))</f>
        <v/>
      </c>
      <c r="V692" s="55">
        <f>IF(OR($A692="",$B692=""),"",MAX(0,MIN(100,IFERROR($P692/'Settings'!$B$11*100,0))))</f>
        <v/>
      </c>
      <c r="W692" s="55">
        <f>IF(OR($A692="",$B692=""),"",MAX(0,MIN(100,IFERROR($R692/'Settings'!$B$12*100,0))))</f>
        <v/>
      </c>
      <c r="X692" s="55">
        <f>IF(OR($A692="",$B692=""),"",MAX(0,MIN(100,100-($N692*'Settings'!$B$15))))</f>
        <v/>
      </c>
      <c r="Y692" s="55">
        <f>IF(OR($A692="",$B692=""),"",($T692*'Settings'!$B$4)+($U692*'Settings'!$B$5)+($V692*'Settings'!$B$6)+($W692*'Settings'!$B$7)+($X692*'Settings'!$B$8))</f>
        <v/>
      </c>
      <c r="Z692" s="19">
        <f>IF($Y692="","",IF($Y692&gt;='Settings'!$B$17,"Excellent",IF($Y692&gt;='Settings'!$B$18,"Good",IF($Y692&gt;='Settings'!$B$19,"Needs Improvement","Poor"))))</f>
        <v/>
      </c>
      <c r="AA692" s="57">
        <f>IF($Z692="","",IF($Z692="Excellent",'Settings'!$B$21,IF($Z692="Good",'Settings'!$B$22,0)))</f>
        <v/>
      </c>
      <c r="AB692" s="34">
        <f>IF(COUNTA($A692:$B692,$D692:$O692,$AC692:$AD692)=0,"",IF(OR($A692="",$B692=""),"Missing period/driver",IF($C692="Driver ID not found","Invalid driver ID",IF(COUNTIFS($A$5:$A$1000,$A692,$B$5:$B$1000,$B692)&gt;1,"Duplicate driver/period",IF(OR($E692&lt;=0,$F692&lt;=0,$G692&lt;=0,$I692&lt;=0),"Check required activity",IF($H692&gt;$G692,"On-time stops exceed total",IF($J692&gt;$I692,"Completed inspections exceed required",IF(OR($H692&lt;0,$J692&lt;0,$K692&lt;0,$L692&lt;0,$M692&lt;0,$N692&lt;0),"Negative count",IF($AC692="","Select review status",IF(AND($AC692="Coaching Scheduled",$AD692=""),"Add follow-up date","OK"))))))))))</f>
        <v/>
      </c>
      <c r="AC692" s="30" t="n"/>
      <c r="AD692" s="58" t="n"/>
    </row>
    <row r="693">
      <c r="A693" s="53" t="n"/>
      <c r="B693" s="26" t="n"/>
      <c r="C693" s="27">
        <f>IF(OR($A693="",$B693=""),"",IFERROR(VLOOKUP($B693,'Settings'!$D$4:$E$103,2,FALSE),"Driver ID not found"))</f>
        <v/>
      </c>
      <c r="D693" s="26" t="n"/>
      <c r="E693" s="28" t="n"/>
      <c r="F693" s="54" t="n"/>
      <c r="G693" s="28" t="n"/>
      <c r="H693" s="28" t="n"/>
      <c r="I693" s="28" t="n"/>
      <c r="J693" s="28" t="n"/>
      <c r="K693" s="28" t="n"/>
      <c r="L693" s="28" t="n"/>
      <c r="M693" s="28" t="n"/>
      <c r="N693" s="28" t="n"/>
      <c r="O693" s="30" t="n"/>
      <c r="P693" s="55">
        <f>IF(OR($A693="",$B693=""),"",IFERROR($E693/$F693,0))</f>
        <v/>
      </c>
      <c r="Q693" s="56">
        <f>IF(OR($A693="",$B693=""),"",IFERROR($H693/$G693,0))</f>
        <v/>
      </c>
      <c r="R693" s="56">
        <f>IF(OR($A693="",$B693=""),"",IFERROR($J693/$I693,0))</f>
        <v/>
      </c>
      <c r="S693" s="55">
        <f>IF(OR($A693="",$B693=""),"",IFERROR(($K693+$L693)/$E693*1000,0))</f>
        <v/>
      </c>
      <c r="T693" s="55">
        <f>IF(OR($A693="",$B693=""),"",MAX(0,MIN(100,100-($S693*'Settings'!$B$13)-($M693*'Settings'!$B$14))))</f>
        <v/>
      </c>
      <c r="U693" s="55">
        <f>IF(OR($A693="",$B693=""),"",MAX(0,MIN(100,IFERROR($Q693/'Settings'!$B$10*100,0))))</f>
        <v/>
      </c>
      <c r="V693" s="55">
        <f>IF(OR($A693="",$B693=""),"",MAX(0,MIN(100,IFERROR($P693/'Settings'!$B$11*100,0))))</f>
        <v/>
      </c>
      <c r="W693" s="55">
        <f>IF(OR($A693="",$B693=""),"",MAX(0,MIN(100,IFERROR($R693/'Settings'!$B$12*100,0))))</f>
        <v/>
      </c>
      <c r="X693" s="55">
        <f>IF(OR($A693="",$B693=""),"",MAX(0,MIN(100,100-($N693*'Settings'!$B$15))))</f>
        <v/>
      </c>
      <c r="Y693" s="55">
        <f>IF(OR($A693="",$B693=""),"",($T693*'Settings'!$B$4)+($U693*'Settings'!$B$5)+($V693*'Settings'!$B$6)+($W693*'Settings'!$B$7)+($X693*'Settings'!$B$8))</f>
        <v/>
      </c>
      <c r="Z693" s="19">
        <f>IF($Y693="","",IF($Y693&gt;='Settings'!$B$17,"Excellent",IF($Y693&gt;='Settings'!$B$18,"Good",IF($Y693&gt;='Settings'!$B$19,"Needs Improvement","Poor"))))</f>
        <v/>
      </c>
      <c r="AA693" s="57">
        <f>IF($Z693="","",IF($Z693="Excellent",'Settings'!$B$21,IF($Z693="Good",'Settings'!$B$22,0)))</f>
        <v/>
      </c>
      <c r="AB693" s="34">
        <f>IF(COUNTA($A693:$B693,$D693:$O693,$AC693:$AD693)=0,"",IF(OR($A693="",$B693=""),"Missing period/driver",IF($C693="Driver ID not found","Invalid driver ID",IF(COUNTIFS($A$5:$A$1000,$A693,$B$5:$B$1000,$B693)&gt;1,"Duplicate driver/period",IF(OR($E693&lt;=0,$F693&lt;=0,$G693&lt;=0,$I693&lt;=0),"Check required activity",IF($H693&gt;$G693,"On-time stops exceed total",IF($J693&gt;$I693,"Completed inspections exceed required",IF(OR($H693&lt;0,$J693&lt;0,$K693&lt;0,$L693&lt;0,$M693&lt;0,$N693&lt;0),"Negative count",IF($AC693="","Select review status",IF(AND($AC693="Coaching Scheduled",$AD693=""),"Add follow-up date","OK"))))))))))</f>
        <v/>
      </c>
      <c r="AC693" s="30" t="n"/>
      <c r="AD693" s="58" t="n"/>
    </row>
    <row r="694">
      <c r="A694" s="53" t="n"/>
      <c r="B694" s="26" t="n"/>
      <c r="C694" s="27">
        <f>IF(OR($A694="",$B694=""),"",IFERROR(VLOOKUP($B694,'Settings'!$D$4:$E$103,2,FALSE),"Driver ID not found"))</f>
        <v/>
      </c>
      <c r="D694" s="26" t="n"/>
      <c r="E694" s="28" t="n"/>
      <c r="F694" s="54" t="n"/>
      <c r="G694" s="28" t="n"/>
      <c r="H694" s="28" t="n"/>
      <c r="I694" s="28" t="n"/>
      <c r="J694" s="28" t="n"/>
      <c r="K694" s="28" t="n"/>
      <c r="L694" s="28" t="n"/>
      <c r="M694" s="28" t="n"/>
      <c r="N694" s="28" t="n"/>
      <c r="O694" s="30" t="n"/>
      <c r="P694" s="55">
        <f>IF(OR($A694="",$B694=""),"",IFERROR($E694/$F694,0))</f>
        <v/>
      </c>
      <c r="Q694" s="56">
        <f>IF(OR($A694="",$B694=""),"",IFERROR($H694/$G694,0))</f>
        <v/>
      </c>
      <c r="R694" s="56">
        <f>IF(OR($A694="",$B694=""),"",IFERROR($J694/$I694,0))</f>
        <v/>
      </c>
      <c r="S694" s="55">
        <f>IF(OR($A694="",$B694=""),"",IFERROR(($K694+$L694)/$E694*1000,0))</f>
        <v/>
      </c>
      <c r="T694" s="55">
        <f>IF(OR($A694="",$B694=""),"",MAX(0,MIN(100,100-($S694*'Settings'!$B$13)-($M694*'Settings'!$B$14))))</f>
        <v/>
      </c>
      <c r="U694" s="55">
        <f>IF(OR($A694="",$B694=""),"",MAX(0,MIN(100,IFERROR($Q694/'Settings'!$B$10*100,0))))</f>
        <v/>
      </c>
      <c r="V694" s="55">
        <f>IF(OR($A694="",$B694=""),"",MAX(0,MIN(100,IFERROR($P694/'Settings'!$B$11*100,0))))</f>
        <v/>
      </c>
      <c r="W694" s="55">
        <f>IF(OR($A694="",$B694=""),"",MAX(0,MIN(100,IFERROR($R694/'Settings'!$B$12*100,0))))</f>
        <v/>
      </c>
      <c r="X694" s="55">
        <f>IF(OR($A694="",$B694=""),"",MAX(0,MIN(100,100-($N694*'Settings'!$B$15))))</f>
        <v/>
      </c>
      <c r="Y694" s="55">
        <f>IF(OR($A694="",$B694=""),"",($T694*'Settings'!$B$4)+($U694*'Settings'!$B$5)+($V694*'Settings'!$B$6)+($W694*'Settings'!$B$7)+($X694*'Settings'!$B$8))</f>
        <v/>
      </c>
      <c r="Z694" s="19">
        <f>IF($Y694="","",IF($Y694&gt;='Settings'!$B$17,"Excellent",IF($Y694&gt;='Settings'!$B$18,"Good",IF($Y694&gt;='Settings'!$B$19,"Needs Improvement","Poor"))))</f>
        <v/>
      </c>
      <c r="AA694" s="57">
        <f>IF($Z694="","",IF($Z694="Excellent",'Settings'!$B$21,IF($Z694="Good",'Settings'!$B$22,0)))</f>
        <v/>
      </c>
      <c r="AB694" s="34">
        <f>IF(COUNTA($A694:$B694,$D694:$O694,$AC694:$AD694)=0,"",IF(OR($A694="",$B694=""),"Missing period/driver",IF($C694="Driver ID not found","Invalid driver ID",IF(COUNTIFS($A$5:$A$1000,$A694,$B$5:$B$1000,$B694)&gt;1,"Duplicate driver/period",IF(OR($E694&lt;=0,$F694&lt;=0,$G694&lt;=0,$I694&lt;=0),"Check required activity",IF($H694&gt;$G694,"On-time stops exceed total",IF($J694&gt;$I694,"Completed inspections exceed required",IF(OR($H694&lt;0,$J694&lt;0,$K694&lt;0,$L694&lt;0,$M694&lt;0,$N694&lt;0),"Negative count",IF($AC694="","Select review status",IF(AND($AC694="Coaching Scheduled",$AD694=""),"Add follow-up date","OK"))))))))))</f>
        <v/>
      </c>
      <c r="AC694" s="30" t="n"/>
      <c r="AD694" s="58" t="n"/>
    </row>
    <row r="695">
      <c r="A695" s="53" t="n"/>
      <c r="B695" s="26" t="n"/>
      <c r="C695" s="27">
        <f>IF(OR($A695="",$B695=""),"",IFERROR(VLOOKUP($B695,'Settings'!$D$4:$E$103,2,FALSE),"Driver ID not found"))</f>
        <v/>
      </c>
      <c r="D695" s="26" t="n"/>
      <c r="E695" s="28" t="n"/>
      <c r="F695" s="54" t="n"/>
      <c r="G695" s="28" t="n"/>
      <c r="H695" s="28" t="n"/>
      <c r="I695" s="28" t="n"/>
      <c r="J695" s="28" t="n"/>
      <c r="K695" s="28" t="n"/>
      <c r="L695" s="28" t="n"/>
      <c r="M695" s="28" t="n"/>
      <c r="N695" s="28" t="n"/>
      <c r="O695" s="30" t="n"/>
      <c r="P695" s="55">
        <f>IF(OR($A695="",$B695=""),"",IFERROR($E695/$F695,0))</f>
        <v/>
      </c>
      <c r="Q695" s="56">
        <f>IF(OR($A695="",$B695=""),"",IFERROR($H695/$G695,0))</f>
        <v/>
      </c>
      <c r="R695" s="56">
        <f>IF(OR($A695="",$B695=""),"",IFERROR($J695/$I695,0))</f>
        <v/>
      </c>
      <c r="S695" s="55">
        <f>IF(OR($A695="",$B695=""),"",IFERROR(($K695+$L695)/$E695*1000,0))</f>
        <v/>
      </c>
      <c r="T695" s="55">
        <f>IF(OR($A695="",$B695=""),"",MAX(0,MIN(100,100-($S695*'Settings'!$B$13)-($M695*'Settings'!$B$14))))</f>
        <v/>
      </c>
      <c r="U695" s="55">
        <f>IF(OR($A695="",$B695=""),"",MAX(0,MIN(100,IFERROR($Q695/'Settings'!$B$10*100,0))))</f>
        <v/>
      </c>
      <c r="V695" s="55">
        <f>IF(OR($A695="",$B695=""),"",MAX(0,MIN(100,IFERROR($P695/'Settings'!$B$11*100,0))))</f>
        <v/>
      </c>
      <c r="W695" s="55">
        <f>IF(OR($A695="",$B695=""),"",MAX(0,MIN(100,IFERROR($R695/'Settings'!$B$12*100,0))))</f>
        <v/>
      </c>
      <c r="X695" s="55">
        <f>IF(OR($A695="",$B695=""),"",MAX(0,MIN(100,100-($N695*'Settings'!$B$15))))</f>
        <v/>
      </c>
      <c r="Y695" s="55">
        <f>IF(OR($A695="",$B695=""),"",($T695*'Settings'!$B$4)+($U695*'Settings'!$B$5)+($V695*'Settings'!$B$6)+($W695*'Settings'!$B$7)+($X695*'Settings'!$B$8))</f>
        <v/>
      </c>
      <c r="Z695" s="19">
        <f>IF($Y695="","",IF($Y695&gt;='Settings'!$B$17,"Excellent",IF($Y695&gt;='Settings'!$B$18,"Good",IF($Y695&gt;='Settings'!$B$19,"Needs Improvement","Poor"))))</f>
        <v/>
      </c>
      <c r="AA695" s="57">
        <f>IF($Z695="","",IF($Z695="Excellent",'Settings'!$B$21,IF($Z695="Good",'Settings'!$B$22,0)))</f>
        <v/>
      </c>
      <c r="AB695" s="34">
        <f>IF(COUNTA($A695:$B695,$D695:$O695,$AC695:$AD695)=0,"",IF(OR($A695="",$B695=""),"Missing period/driver",IF($C695="Driver ID not found","Invalid driver ID",IF(COUNTIFS($A$5:$A$1000,$A695,$B$5:$B$1000,$B695)&gt;1,"Duplicate driver/period",IF(OR($E695&lt;=0,$F695&lt;=0,$G695&lt;=0,$I695&lt;=0),"Check required activity",IF($H695&gt;$G695,"On-time stops exceed total",IF($J695&gt;$I695,"Completed inspections exceed required",IF(OR($H695&lt;0,$J695&lt;0,$K695&lt;0,$L695&lt;0,$M695&lt;0,$N695&lt;0),"Negative count",IF($AC695="","Select review status",IF(AND($AC695="Coaching Scheduled",$AD695=""),"Add follow-up date","OK"))))))))))</f>
        <v/>
      </c>
      <c r="AC695" s="30" t="n"/>
      <c r="AD695" s="58" t="n"/>
    </row>
    <row r="696">
      <c r="A696" s="53" t="n"/>
      <c r="B696" s="26" t="n"/>
      <c r="C696" s="27">
        <f>IF(OR($A696="",$B696=""),"",IFERROR(VLOOKUP($B696,'Settings'!$D$4:$E$103,2,FALSE),"Driver ID not found"))</f>
        <v/>
      </c>
      <c r="D696" s="26" t="n"/>
      <c r="E696" s="28" t="n"/>
      <c r="F696" s="54" t="n"/>
      <c r="G696" s="28" t="n"/>
      <c r="H696" s="28" t="n"/>
      <c r="I696" s="28" t="n"/>
      <c r="J696" s="28" t="n"/>
      <c r="K696" s="28" t="n"/>
      <c r="L696" s="28" t="n"/>
      <c r="M696" s="28" t="n"/>
      <c r="N696" s="28" t="n"/>
      <c r="O696" s="30" t="n"/>
      <c r="P696" s="55">
        <f>IF(OR($A696="",$B696=""),"",IFERROR($E696/$F696,0))</f>
        <v/>
      </c>
      <c r="Q696" s="56">
        <f>IF(OR($A696="",$B696=""),"",IFERROR($H696/$G696,0))</f>
        <v/>
      </c>
      <c r="R696" s="56">
        <f>IF(OR($A696="",$B696=""),"",IFERROR($J696/$I696,0))</f>
        <v/>
      </c>
      <c r="S696" s="55">
        <f>IF(OR($A696="",$B696=""),"",IFERROR(($K696+$L696)/$E696*1000,0))</f>
        <v/>
      </c>
      <c r="T696" s="55">
        <f>IF(OR($A696="",$B696=""),"",MAX(0,MIN(100,100-($S696*'Settings'!$B$13)-($M696*'Settings'!$B$14))))</f>
        <v/>
      </c>
      <c r="U696" s="55">
        <f>IF(OR($A696="",$B696=""),"",MAX(0,MIN(100,IFERROR($Q696/'Settings'!$B$10*100,0))))</f>
        <v/>
      </c>
      <c r="V696" s="55">
        <f>IF(OR($A696="",$B696=""),"",MAX(0,MIN(100,IFERROR($P696/'Settings'!$B$11*100,0))))</f>
        <v/>
      </c>
      <c r="W696" s="55">
        <f>IF(OR($A696="",$B696=""),"",MAX(0,MIN(100,IFERROR($R696/'Settings'!$B$12*100,0))))</f>
        <v/>
      </c>
      <c r="X696" s="55">
        <f>IF(OR($A696="",$B696=""),"",MAX(0,MIN(100,100-($N696*'Settings'!$B$15))))</f>
        <v/>
      </c>
      <c r="Y696" s="55">
        <f>IF(OR($A696="",$B696=""),"",($T696*'Settings'!$B$4)+($U696*'Settings'!$B$5)+($V696*'Settings'!$B$6)+($W696*'Settings'!$B$7)+($X696*'Settings'!$B$8))</f>
        <v/>
      </c>
      <c r="Z696" s="19">
        <f>IF($Y696="","",IF($Y696&gt;='Settings'!$B$17,"Excellent",IF($Y696&gt;='Settings'!$B$18,"Good",IF($Y696&gt;='Settings'!$B$19,"Needs Improvement","Poor"))))</f>
        <v/>
      </c>
      <c r="AA696" s="57">
        <f>IF($Z696="","",IF($Z696="Excellent",'Settings'!$B$21,IF($Z696="Good",'Settings'!$B$22,0)))</f>
        <v/>
      </c>
      <c r="AB696" s="34">
        <f>IF(COUNTA($A696:$B696,$D696:$O696,$AC696:$AD696)=0,"",IF(OR($A696="",$B696=""),"Missing period/driver",IF($C696="Driver ID not found","Invalid driver ID",IF(COUNTIFS($A$5:$A$1000,$A696,$B$5:$B$1000,$B696)&gt;1,"Duplicate driver/period",IF(OR($E696&lt;=0,$F696&lt;=0,$G696&lt;=0,$I696&lt;=0),"Check required activity",IF($H696&gt;$G696,"On-time stops exceed total",IF($J696&gt;$I696,"Completed inspections exceed required",IF(OR($H696&lt;0,$J696&lt;0,$K696&lt;0,$L696&lt;0,$M696&lt;0,$N696&lt;0),"Negative count",IF($AC696="","Select review status",IF(AND($AC696="Coaching Scheduled",$AD696=""),"Add follow-up date","OK"))))))))))</f>
        <v/>
      </c>
      <c r="AC696" s="30" t="n"/>
      <c r="AD696" s="58" t="n"/>
    </row>
    <row r="697">
      <c r="A697" s="53" t="n"/>
      <c r="B697" s="26" t="n"/>
      <c r="C697" s="27">
        <f>IF(OR($A697="",$B697=""),"",IFERROR(VLOOKUP($B697,'Settings'!$D$4:$E$103,2,FALSE),"Driver ID not found"))</f>
        <v/>
      </c>
      <c r="D697" s="26" t="n"/>
      <c r="E697" s="28" t="n"/>
      <c r="F697" s="54" t="n"/>
      <c r="G697" s="28" t="n"/>
      <c r="H697" s="28" t="n"/>
      <c r="I697" s="28" t="n"/>
      <c r="J697" s="28" t="n"/>
      <c r="K697" s="28" t="n"/>
      <c r="L697" s="28" t="n"/>
      <c r="M697" s="28" t="n"/>
      <c r="N697" s="28" t="n"/>
      <c r="O697" s="30" t="n"/>
      <c r="P697" s="55">
        <f>IF(OR($A697="",$B697=""),"",IFERROR($E697/$F697,0))</f>
        <v/>
      </c>
      <c r="Q697" s="56">
        <f>IF(OR($A697="",$B697=""),"",IFERROR($H697/$G697,0))</f>
        <v/>
      </c>
      <c r="R697" s="56">
        <f>IF(OR($A697="",$B697=""),"",IFERROR($J697/$I697,0))</f>
        <v/>
      </c>
      <c r="S697" s="55">
        <f>IF(OR($A697="",$B697=""),"",IFERROR(($K697+$L697)/$E697*1000,0))</f>
        <v/>
      </c>
      <c r="T697" s="55">
        <f>IF(OR($A697="",$B697=""),"",MAX(0,MIN(100,100-($S697*'Settings'!$B$13)-($M697*'Settings'!$B$14))))</f>
        <v/>
      </c>
      <c r="U697" s="55">
        <f>IF(OR($A697="",$B697=""),"",MAX(0,MIN(100,IFERROR($Q697/'Settings'!$B$10*100,0))))</f>
        <v/>
      </c>
      <c r="V697" s="55">
        <f>IF(OR($A697="",$B697=""),"",MAX(0,MIN(100,IFERROR($P697/'Settings'!$B$11*100,0))))</f>
        <v/>
      </c>
      <c r="W697" s="55">
        <f>IF(OR($A697="",$B697=""),"",MAX(0,MIN(100,IFERROR($R697/'Settings'!$B$12*100,0))))</f>
        <v/>
      </c>
      <c r="X697" s="55">
        <f>IF(OR($A697="",$B697=""),"",MAX(0,MIN(100,100-($N697*'Settings'!$B$15))))</f>
        <v/>
      </c>
      <c r="Y697" s="55">
        <f>IF(OR($A697="",$B697=""),"",($T697*'Settings'!$B$4)+($U697*'Settings'!$B$5)+($V697*'Settings'!$B$6)+($W697*'Settings'!$B$7)+($X697*'Settings'!$B$8))</f>
        <v/>
      </c>
      <c r="Z697" s="19">
        <f>IF($Y697="","",IF($Y697&gt;='Settings'!$B$17,"Excellent",IF($Y697&gt;='Settings'!$B$18,"Good",IF($Y697&gt;='Settings'!$B$19,"Needs Improvement","Poor"))))</f>
        <v/>
      </c>
      <c r="AA697" s="57">
        <f>IF($Z697="","",IF($Z697="Excellent",'Settings'!$B$21,IF($Z697="Good",'Settings'!$B$22,0)))</f>
        <v/>
      </c>
      <c r="AB697" s="34">
        <f>IF(COUNTA($A697:$B697,$D697:$O697,$AC697:$AD697)=0,"",IF(OR($A697="",$B697=""),"Missing period/driver",IF($C697="Driver ID not found","Invalid driver ID",IF(COUNTIFS($A$5:$A$1000,$A697,$B$5:$B$1000,$B697)&gt;1,"Duplicate driver/period",IF(OR($E697&lt;=0,$F697&lt;=0,$G697&lt;=0,$I697&lt;=0),"Check required activity",IF($H697&gt;$G697,"On-time stops exceed total",IF($J697&gt;$I697,"Completed inspections exceed required",IF(OR($H697&lt;0,$J697&lt;0,$K697&lt;0,$L697&lt;0,$M697&lt;0,$N697&lt;0),"Negative count",IF($AC697="","Select review status",IF(AND($AC697="Coaching Scheduled",$AD697=""),"Add follow-up date","OK"))))))))))</f>
        <v/>
      </c>
      <c r="AC697" s="30" t="n"/>
      <c r="AD697" s="58" t="n"/>
    </row>
    <row r="698">
      <c r="A698" s="53" t="n"/>
      <c r="B698" s="26" t="n"/>
      <c r="C698" s="27">
        <f>IF(OR($A698="",$B698=""),"",IFERROR(VLOOKUP($B698,'Settings'!$D$4:$E$103,2,FALSE),"Driver ID not found"))</f>
        <v/>
      </c>
      <c r="D698" s="26" t="n"/>
      <c r="E698" s="28" t="n"/>
      <c r="F698" s="54" t="n"/>
      <c r="G698" s="28" t="n"/>
      <c r="H698" s="28" t="n"/>
      <c r="I698" s="28" t="n"/>
      <c r="J698" s="28" t="n"/>
      <c r="K698" s="28" t="n"/>
      <c r="L698" s="28" t="n"/>
      <c r="M698" s="28" t="n"/>
      <c r="N698" s="28" t="n"/>
      <c r="O698" s="30" t="n"/>
      <c r="P698" s="55">
        <f>IF(OR($A698="",$B698=""),"",IFERROR($E698/$F698,0))</f>
        <v/>
      </c>
      <c r="Q698" s="56">
        <f>IF(OR($A698="",$B698=""),"",IFERROR($H698/$G698,0))</f>
        <v/>
      </c>
      <c r="R698" s="56">
        <f>IF(OR($A698="",$B698=""),"",IFERROR($J698/$I698,0))</f>
        <v/>
      </c>
      <c r="S698" s="55">
        <f>IF(OR($A698="",$B698=""),"",IFERROR(($K698+$L698)/$E698*1000,0))</f>
        <v/>
      </c>
      <c r="T698" s="55">
        <f>IF(OR($A698="",$B698=""),"",MAX(0,MIN(100,100-($S698*'Settings'!$B$13)-($M698*'Settings'!$B$14))))</f>
        <v/>
      </c>
      <c r="U698" s="55">
        <f>IF(OR($A698="",$B698=""),"",MAX(0,MIN(100,IFERROR($Q698/'Settings'!$B$10*100,0))))</f>
        <v/>
      </c>
      <c r="V698" s="55">
        <f>IF(OR($A698="",$B698=""),"",MAX(0,MIN(100,IFERROR($P698/'Settings'!$B$11*100,0))))</f>
        <v/>
      </c>
      <c r="W698" s="55">
        <f>IF(OR($A698="",$B698=""),"",MAX(0,MIN(100,IFERROR($R698/'Settings'!$B$12*100,0))))</f>
        <v/>
      </c>
      <c r="X698" s="55">
        <f>IF(OR($A698="",$B698=""),"",MAX(0,MIN(100,100-($N698*'Settings'!$B$15))))</f>
        <v/>
      </c>
      <c r="Y698" s="55">
        <f>IF(OR($A698="",$B698=""),"",($T698*'Settings'!$B$4)+($U698*'Settings'!$B$5)+($V698*'Settings'!$B$6)+($W698*'Settings'!$B$7)+($X698*'Settings'!$B$8))</f>
        <v/>
      </c>
      <c r="Z698" s="19">
        <f>IF($Y698="","",IF($Y698&gt;='Settings'!$B$17,"Excellent",IF($Y698&gt;='Settings'!$B$18,"Good",IF($Y698&gt;='Settings'!$B$19,"Needs Improvement","Poor"))))</f>
        <v/>
      </c>
      <c r="AA698" s="57">
        <f>IF($Z698="","",IF($Z698="Excellent",'Settings'!$B$21,IF($Z698="Good",'Settings'!$B$22,0)))</f>
        <v/>
      </c>
      <c r="AB698" s="34">
        <f>IF(COUNTA($A698:$B698,$D698:$O698,$AC698:$AD698)=0,"",IF(OR($A698="",$B698=""),"Missing period/driver",IF($C698="Driver ID not found","Invalid driver ID",IF(COUNTIFS($A$5:$A$1000,$A698,$B$5:$B$1000,$B698)&gt;1,"Duplicate driver/period",IF(OR($E698&lt;=0,$F698&lt;=0,$G698&lt;=0,$I698&lt;=0),"Check required activity",IF($H698&gt;$G698,"On-time stops exceed total",IF($J698&gt;$I698,"Completed inspections exceed required",IF(OR($H698&lt;0,$J698&lt;0,$K698&lt;0,$L698&lt;0,$M698&lt;0,$N698&lt;0),"Negative count",IF($AC698="","Select review status",IF(AND($AC698="Coaching Scheduled",$AD698=""),"Add follow-up date","OK"))))))))))</f>
        <v/>
      </c>
      <c r="AC698" s="30" t="n"/>
      <c r="AD698" s="58" t="n"/>
    </row>
    <row r="699">
      <c r="A699" s="53" t="n"/>
      <c r="B699" s="26" t="n"/>
      <c r="C699" s="27">
        <f>IF(OR($A699="",$B699=""),"",IFERROR(VLOOKUP($B699,'Settings'!$D$4:$E$103,2,FALSE),"Driver ID not found"))</f>
        <v/>
      </c>
      <c r="D699" s="26" t="n"/>
      <c r="E699" s="28" t="n"/>
      <c r="F699" s="54" t="n"/>
      <c r="G699" s="28" t="n"/>
      <c r="H699" s="28" t="n"/>
      <c r="I699" s="28" t="n"/>
      <c r="J699" s="28" t="n"/>
      <c r="K699" s="28" t="n"/>
      <c r="L699" s="28" t="n"/>
      <c r="M699" s="28" t="n"/>
      <c r="N699" s="28" t="n"/>
      <c r="O699" s="30" t="n"/>
      <c r="P699" s="55">
        <f>IF(OR($A699="",$B699=""),"",IFERROR($E699/$F699,0))</f>
        <v/>
      </c>
      <c r="Q699" s="56">
        <f>IF(OR($A699="",$B699=""),"",IFERROR($H699/$G699,0))</f>
        <v/>
      </c>
      <c r="R699" s="56">
        <f>IF(OR($A699="",$B699=""),"",IFERROR($J699/$I699,0))</f>
        <v/>
      </c>
      <c r="S699" s="55">
        <f>IF(OR($A699="",$B699=""),"",IFERROR(($K699+$L699)/$E699*1000,0))</f>
        <v/>
      </c>
      <c r="T699" s="55">
        <f>IF(OR($A699="",$B699=""),"",MAX(0,MIN(100,100-($S699*'Settings'!$B$13)-($M699*'Settings'!$B$14))))</f>
        <v/>
      </c>
      <c r="U699" s="55">
        <f>IF(OR($A699="",$B699=""),"",MAX(0,MIN(100,IFERROR($Q699/'Settings'!$B$10*100,0))))</f>
        <v/>
      </c>
      <c r="V699" s="55">
        <f>IF(OR($A699="",$B699=""),"",MAX(0,MIN(100,IFERROR($P699/'Settings'!$B$11*100,0))))</f>
        <v/>
      </c>
      <c r="W699" s="55">
        <f>IF(OR($A699="",$B699=""),"",MAX(0,MIN(100,IFERROR($R699/'Settings'!$B$12*100,0))))</f>
        <v/>
      </c>
      <c r="X699" s="55">
        <f>IF(OR($A699="",$B699=""),"",MAX(0,MIN(100,100-($N699*'Settings'!$B$15))))</f>
        <v/>
      </c>
      <c r="Y699" s="55">
        <f>IF(OR($A699="",$B699=""),"",($T699*'Settings'!$B$4)+($U699*'Settings'!$B$5)+($V699*'Settings'!$B$6)+($W699*'Settings'!$B$7)+($X699*'Settings'!$B$8))</f>
        <v/>
      </c>
      <c r="Z699" s="19">
        <f>IF($Y699="","",IF($Y699&gt;='Settings'!$B$17,"Excellent",IF($Y699&gt;='Settings'!$B$18,"Good",IF($Y699&gt;='Settings'!$B$19,"Needs Improvement","Poor"))))</f>
        <v/>
      </c>
      <c r="AA699" s="57">
        <f>IF($Z699="","",IF($Z699="Excellent",'Settings'!$B$21,IF($Z699="Good",'Settings'!$B$22,0)))</f>
        <v/>
      </c>
      <c r="AB699" s="34">
        <f>IF(COUNTA($A699:$B699,$D699:$O699,$AC699:$AD699)=0,"",IF(OR($A699="",$B699=""),"Missing period/driver",IF($C699="Driver ID not found","Invalid driver ID",IF(COUNTIFS($A$5:$A$1000,$A699,$B$5:$B$1000,$B699)&gt;1,"Duplicate driver/period",IF(OR($E699&lt;=0,$F699&lt;=0,$G699&lt;=0,$I699&lt;=0),"Check required activity",IF($H699&gt;$G699,"On-time stops exceed total",IF($J699&gt;$I699,"Completed inspections exceed required",IF(OR($H699&lt;0,$J699&lt;0,$K699&lt;0,$L699&lt;0,$M699&lt;0,$N699&lt;0),"Negative count",IF($AC699="","Select review status",IF(AND($AC699="Coaching Scheduled",$AD699=""),"Add follow-up date","OK"))))))))))</f>
        <v/>
      </c>
      <c r="AC699" s="30" t="n"/>
      <c r="AD699" s="58" t="n"/>
    </row>
    <row r="700">
      <c r="A700" s="53" t="n"/>
      <c r="B700" s="26" t="n"/>
      <c r="C700" s="27">
        <f>IF(OR($A700="",$B700=""),"",IFERROR(VLOOKUP($B700,'Settings'!$D$4:$E$103,2,FALSE),"Driver ID not found"))</f>
        <v/>
      </c>
      <c r="D700" s="26" t="n"/>
      <c r="E700" s="28" t="n"/>
      <c r="F700" s="54" t="n"/>
      <c r="G700" s="28" t="n"/>
      <c r="H700" s="28" t="n"/>
      <c r="I700" s="28" t="n"/>
      <c r="J700" s="28" t="n"/>
      <c r="K700" s="28" t="n"/>
      <c r="L700" s="28" t="n"/>
      <c r="M700" s="28" t="n"/>
      <c r="N700" s="28" t="n"/>
      <c r="O700" s="30" t="n"/>
      <c r="P700" s="55">
        <f>IF(OR($A700="",$B700=""),"",IFERROR($E700/$F700,0))</f>
        <v/>
      </c>
      <c r="Q700" s="56">
        <f>IF(OR($A700="",$B700=""),"",IFERROR($H700/$G700,0))</f>
        <v/>
      </c>
      <c r="R700" s="56">
        <f>IF(OR($A700="",$B700=""),"",IFERROR($J700/$I700,0))</f>
        <v/>
      </c>
      <c r="S700" s="55">
        <f>IF(OR($A700="",$B700=""),"",IFERROR(($K700+$L700)/$E700*1000,0))</f>
        <v/>
      </c>
      <c r="T700" s="55">
        <f>IF(OR($A700="",$B700=""),"",MAX(0,MIN(100,100-($S700*'Settings'!$B$13)-($M700*'Settings'!$B$14))))</f>
        <v/>
      </c>
      <c r="U700" s="55">
        <f>IF(OR($A700="",$B700=""),"",MAX(0,MIN(100,IFERROR($Q700/'Settings'!$B$10*100,0))))</f>
        <v/>
      </c>
      <c r="V700" s="55">
        <f>IF(OR($A700="",$B700=""),"",MAX(0,MIN(100,IFERROR($P700/'Settings'!$B$11*100,0))))</f>
        <v/>
      </c>
      <c r="W700" s="55">
        <f>IF(OR($A700="",$B700=""),"",MAX(0,MIN(100,IFERROR($R700/'Settings'!$B$12*100,0))))</f>
        <v/>
      </c>
      <c r="X700" s="55">
        <f>IF(OR($A700="",$B700=""),"",MAX(0,MIN(100,100-($N700*'Settings'!$B$15))))</f>
        <v/>
      </c>
      <c r="Y700" s="55">
        <f>IF(OR($A700="",$B700=""),"",($T700*'Settings'!$B$4)+($U700*'Settings'!$B$5)+($V700*'Settings'!$B$6)+($W700*'Settings'!$B$7)+($X700*'Settings'!$B$8))</f>
        <v/>
      </c>
      <c r="Z700" s="19">
        <f>IF($Y700="","",IF($Y700&gt;='Settings'!$B$17,"Excellent",IF($Y700&gt;='Settings'!$B$18,"Good",IF($Y700&gt;='Settings'!$B$19,"Needs Improvement","Poor"))))</f>
        <v/>
      </c>
      <c r="AA700" s="57">
        <f>IF($Z700="","",IF($Z700="Excellent",'Settings'!$B$21,IF($Z700="Good",'Settings'!$B$22,0)))</f>
        <v/>
      </c>
      <c r="AB700" s="34">
        <f>IF(COUNTA($A700:$B700,$D700:$O700,$AC700:$AD700)=0,"",IF(OR($A700="",$B700=""),"Missing period/driver",IF($C700="Driver ID not found","Invalid driver ID",IF(COUNTIFS($A$5:$A$1000,$A700,$B$5:$B$1000,$B700)&gt;1,"Duplicate driver/period",IF(OR($E700&lt;=0,$F700&lt;=0,$G700&lt;=0,$I700&lt;=0),"Check required activity",IF($H700&gt;$G700,"On-time stops exceed total",IF($J700&gt;$I700,"Completed inspections exceed required",IF(OR($H700&lt;0,$J700&lt;0,$K700&lt;0,$L700&lt;0,$M700&lt;0,$N700&lt;0),"Negative count",IF($AC700="","Select review status",IF(AND($AC700="Coaching Scheduled",$AD700=""),"Add follow-up date","OK"))))))))))</f>
        <v/>
      </c>
      <c r="AC700" s="30" t="n"/>
      <c r="AD700" s="58" t="n"/>
    </row>
    <row r="701">
      <c r="A701" s="53" t="n"/>
      <c r="B701" s="26" t="n"/>
      <c r="C701" s="27">
        <f>IF(OR($A701="",$B701=""),"",IFERROR(VLOOKUP($B701,'Settings'!$D$4:$E$103,2,FALSE),"Driver ID not found"))</f>
        <v/>
      </c>
      <c r="D701" s="26" t="n"/>
      <c r="E701" s="28" t="n"/>
      <c r="F701" s="54" t="n"/>
      <c r="G701" s="28" t="n"/>
      <c r="H701" s="28" t="n"/>
      <c r="I701" s="28" t="n"/>
      <c r="J701" s="28" t="n"/>
      <c r="K701" s="28" t="n"/>
      <c r="L701" s="28" t="n"/>
      <c r="M701" s="28" t="n"/>
      <c r="N701" s="28" t="n"/>
      <c r="O701" s="30" t="n"/>
      <c r="P701" s="55">
        <f>IF(OR($A701="",$B701=""),"",IFERROR($E701/$F701,0))</f>
        <v/>
      </c>
      <c r="Q701" s="56">
        <f>IF(OR($A701="",$B701=""),"",IFERROR($H701/$G701,0))</f>
        <v/>
      </c>
      <c r="R701" s="56">
        <f>IF(OR($A701="",$B701=""),"",IFERROR($J701/$I701,0))</f>
        <v/>
      </c>
      <c r="S701" s="55">
        <f>IF(OR($A701="",$B701=""),"",IFERROR(($K701+$L701)/$E701*1000,0))</f>
        <v/>
      </c>
      <c r="T701" s="55">
        <f>IF(OR($A701="",$B701=""),"",MAX(0,MIN(100,100-($S701*'Settings'!$B$13)-($M701*'Settings'!$B$14))))</f>
        <v/>
      </c>
      <c r="U701" s="55">
        <f>IF(OR($A701="",$B701=""),"",MAX(0,MIN(100,IFERROR($Q701/'Settings'!$B$10*100,0))))</f>
        <v/>
      </c>
      <c r="V701" s="55">
        <f>IF(OR($A701="",$B701=""),"",MAX(0,MIN(100,IFERROR($P701/'Settings'!$B$11*100,0))))</f>
        <v/>
      </c>
      <c r="W701" s="55">
        <f>IF(OR($A701="",$B701=""),"",MAX(0,MIN(100,IFERROR($R701/'Settings'!$B$12*100,0))))</f>
        <v/>
      </c>
      <c r="X701" s="55">
        <f>IF(OR($A701="",$B701=""),"",MAX(0,MIN(100,100-($N701*'Settings'!$B$15))))</f>
        <v/>
      </c>
      <c r="Y701" s="55">
        <f>IF(OR($A701="",$B701=""),"",($T701*'Settings'!$B$4)+($U701*'Settings'!$B$5)+($V701*'Settings'!$B$6)+($W701*'Settings'!$B$7)+($X701*'Settings'!$B$8))</f>
        <v/>
      </c>
      <c r="Z701" s="19">
        <f>IF($Y701="","",IF($Y701&gt;='Settings'!$B$17,"Excellent",IF($Y701&gt;='Settings'!$B$18,"Good",IF($Y701&gt;='Settings'!$B$19,"Needs Improvement","Poor"))))</f>
        <v/>
      </c>
      <c r="AA701" s="57">
        <f>IF($Z701="","",IF($Z701="Excellent",'Settings'!$B$21,IF($Z701="Good",'Settings'!$B$22,0)))</f>
        <v/>
      </c>
      <c r="AB701" s="34">
        <f>IF(COUNTA($A701:$B701,$D701:$O701,$AC701:$AD701)=0,"",IF(OR($A701="",$B701=""),"Missing period/driver",IF($C701="Driver ID not found","Invalid driver ID",IF(COUNTIFS($A$5:$A$1000,$A701,$B$5:$B$1000,$B701)&gt;1,"Duplicate driver/period",IF(OR($E701&lt;=0,$F701&lt;=0,$G701&lt;=0,$I701&lt;=0),"Check required activity",IF($H701&gt;$G701,"On-time stops exceed total",IF($J701&gt;$I701,"Completed inspections exceed required",IF(OR($H701&lt;0,$J701&lt;0,$K701&lt;0,$L701&lt;0,$M701&lt;0,$N701&lt;0),"Negative count",IF($AC701="","Select review status",IF(AND($AC701="Coaching Scheduled",$AD701=""),"Add follow-up date","OK"))))))))))</f>
        <v/>
      </c>
      <c r="AC701" s="30" t="n"/>
      <c r="AD701" s="58" t="n"/>
    </row>
    <row r="702">
      <c r="A702" s="53" t="n"/>
      <c r="B702" s="26" t="n"/>
      <c r="C702" s="27">
        <f>IF(OR($A702="",$B702=""),"",IFERROR(VLOOKUP($B702,'Settings'!$D$4:$E$103,2,FALSE),"Driver ID not found"))</f>
        <v/>
      </c>
      <c r="D702" s="26" t="n"/>
      <c r="E702" s="28" t="n"/>
      <c r="F702" s="54" t="n"/>
      <c r="G702" s="28" t="n"/>
      <c r="H702" s="28" t="n"/>
      <c r="I702" s="28" t="n"/>
      <c r="J702" s="28" t="n"/>
      <c r="K702" s="28" t="n"/>
      <c r="L702" s="28" t="n"/>
      <c r="M702" s="28" t="n"/>
      <c r="N702" s="28" t="n"/>
      <c r="O702" s="30" t="n"/>
      <c r="P702" s="55">
        <f>IF(OR($A702="",$B702=""),"",IFERROR($E702/$F702,0))</f>
        <v/>
      </c>
      <c r="Q702" s="56">
        <f>IF(OR($A702="",$B702=""),"",IFERROR($H702/$G702,0))</f>
        <v/>
      </c>
      <c r="R702" s="56">
        <f>IF(OR($A702="",$B702=""),"",IFERROR($J702/$I702,0))</f>
        <v/>
      </c>
      <c r="S702" s="55">
        <f>IF(OR($A702="",$B702=""),"",IFERROR(($K702+$L702)/$E702*1000,0))</f>
        <v/>
      </c>
      <c r="T702" s="55">
        <f>IF(OR($A702="",$B702=""),"",MAX(0,MIN(100,100-($S702*'Settings'!$B$13)-($M702*'Settings'!$B$14))))</f>
        <v/>
      </c>
      <c r="U702" s="55">
        <f>IF(OR($A702="",$B702=""),"",MAX(0,MIN(100,IFERROR($Q702/'Settings'!$B$10*100,0))))</f>
        <v/>
      </c>
      <c r="V702" s="55">
        <f>IF(OR($A702="",$B702=""),"",MAX(0,MIN(100,IFERROR($P702/'Settings'!$B$11*100,0))))</f>
        <v/>
      </c>
      <c r="W702" s="55">
        <f>IF(OR($A702="",$B702=""),"",MAX(0,MIN(100,IFERROR($R702/'Settings'!$B$12*100,0))))</f>
        <v/>
      </c>
      <c r="X702" s="55">
        <f>IF(OR($A702="",$B702=""),"",MAX(0,MIN(100,100-($N702*'Settings'!$B$15))))</f>
        <v/>
      </c>
      <c r="Y702" s="55">
        <f>IF(OR($A702="",$B702=""),"",($T702*'Settings'!$B$4)+($U702*'Settings'!$B$5)+($V702*'Settings'!$B$6)+($W702*'Settings'!$B$7)+($X702*'Settings'!$B$8))</f>
        <v/>
      </c>
      <c r="Z702" s="19">
        <f>IF($Y702="","",IF($Y702&gt;='Settings'!$B$17,"Excellent",IF($Y702&gt;='Settings'!$B$18,"Good",IF($Y702&gt;='Settings'!$B$19,"Needs Improvement","Poor"))))</f>
        <v/>
      </c>
      <c r="AA702" s="57">
        <f>IF($Z702="","",IF($Z702="Excellent",'Settings'!$B$21,IF($Z702="Good",'Settings'!$B$22,0)))</f>
        <v/>
      </c>
      <c r="AB702" s="34">
        <f>IF(COUNTA($A702:$B702,$D702:$O702,$AC702:$AD702)=0,"",IF(OR($A702="",$B702=""),"Missing period/driver",IF($C702="Driver ID not found","Invalid driver ID",IF(COUNTIFS($A$5:$A$1000,$A702,$B$5:$B$1000,$B702)&gt;1,"Duplicate driver/period",IF(OR($E702&lt;=0,$F702&lt;=0,$G702&lt;=0,$I702&lt;=0),"Check required activity",IF($H702&gt;$G702,"On-time stops exceed total",IF($J702&gt;$I702,"Completed inspections exceed required",IF(OR($H702&lt;0,$J702&lt;0,$K702&lt;0,$L702&lt;0,$M702&lt;0,$N702&lt;0),"Negative count",IF($AC702="","Select review status",IF(AND($AC702="Coaching Scheduled",$AD702=""),"Add follow-up date","OK"))))))))))</f>
        <v/>
      </c>
      <c r="AC702" s="30" t="n"/>
      <c r="AD702" s="58" t="n"/>
    </row>
    <row r="703">
      <c r="A703" s="53" t="n"/>
      <c r="B703" s="26" t="n"/>
      <c r="C703" s="27">
        <f>IF(OR($A703="",$B703=""),"",IFERROR(VLOOKUP($B703,'Settings'!$D$4:$E$103,2,FALSE),"Driver ID not found"))</f>
        <v/>
      </c>
      <c r="D703" s="26" t="n"/>
      <c r="E703" s="28" t="n"/>
      <c r="F703" s="54" t="n"/>
      <c r="G703" s="28" t="n"/>
      <c r="H703" s="28" t="n"/>
      <c r="I703" s="28" t="n"/>
      <c r="J703" s="28" t="n"/>
      <c r="K703" s="28" t="n"/>
      <c r="L703" s="28" t="n"/>
      <c r="M703" s="28" t="n"/>
      <c r="N703" s="28" t="n"/>
      <c r="O703" s="30" t="n"/>
      <c r="P703" s="55">
        <f>IF(OR($A703="",$B703=""),"",IFERROR($E703/$F703,0))</f>
        <v/>
      </c>
      <c r="Q703" s="56">
        <f>IF(OR($A703="",$B703=""),"",IFERROR($H703/$G703,0))</f>
        <v/>
      </c>
      <c r="R703" s="56">
        <f>IF(OR($A703="",$B703=""),"",IFERROR($J703/$I703,0))</f>
        <v/>
      </c>
      <c r="S703" s="55">
        <f>IF(OR($A703="",$B703=""),"",IFERROR(($K703+$L703)/$E703*1000,0))</f>
        <v/>
      </c>
      <c r="T703" s="55">
        <f>IF(OR($A703="",$B703=""),"",MAX(0,MIN(100,100-($S703*'Settings'!$B$13)-($M703*'Settings'!$B$14))))</f>
        <v/>
      </c>
      <c r="U703" s="55">
        <f>IF(OR($A703="",$B703=""),"",MAX(0,MIN(100,IFERROR($Q703/'Settings'!$B$10*100,0))))</f>
        <v/>
      </c>
      <c r="V703" s="55">
        <f>IF(OR($A703="",$B703=""),"",MAX(0,MIN(100,IFERROR($P703/'Settings'!$B$11*100,0))))</f>
        <v/>
      </c>
      <c r="W703" s="55">
        <f>IF(OR($A703="",$B703=""),"",MAX(0,MIN(100,IFERROR($R703/'Settings'!$B$12*100,0))))</f>
        <v/>
      </c>
      <c r="X703" s="55">
        <f>IF(OR($A703="",$B703=""),"",MAX(0,MIN(100,100-($N703*'Settings'!$B$15))))</f>
        <v/>
      </c>
      <c r="Y703" s="55">
        <f>IF(OR($A703="",$B703=""),"",($T703*'Settings'!$B$4)+($U703*'Settings'!$B$5)+($V703*'Settings'!$B$6)+($W703*'Settings'!$B$7)+($X703*'Settings'!$B$8))</f>
        <v/>
      </c>
      <c r="Z703" s="19">
        <f>IF($Y703="","",IF($Y703&gt;='Settings'!$B$17,"Excellent",IF($Y703&gt;='Settings'!$B$18,"Good",IF($Y703&gt;='Settings'!$B$19,"Needs Improvement","Poor"))))</f>
        <v/>
      </c>
      <c r="AA703" s="57">
        <f>IF($Z703="","",IF($Z703="Excellent",'Settings'!$B$21,IF($Z703="Good",'Settings'!$B$22,0)))</f>
        <v/>
      </c>
      <c r="AB703" s="34">
        <f>IF(COUNTA($A703:$B703,$D703:$O703,$AC703:$AD703)=0,"",IF(OR($A703="",$B703=""),"Missing period/driver",IF($C703="Driver ID not found","Invalid driver ID",IF(COUNTIFS($A$5:$A$1000,$A703,$B$5:$B$1000,$B703)&gt;1,"Duplicate driver/period",IF(OR($E703&lt;=0,$F703&lt;=0,$G703&lt;=0,$I703&lt;=0),"Check required activity",IF($H703&gt;$G703,"On-time stops exceed total",IF($J703&gt;$I703,"Completed inspections exceed required",IF(OR($H703&lt;0,$J703&lt;0,$K703&lt;0,$L703&lt;0,$M703&lt;0,$N703&lt;0),"Negative count",IF($AC703="","Select review status",IF(AND($AC703="Coaching Scheduled",$AD703=""),"Add follow-up date","OK"))))))))))</f>
        <v/>
      </c>
      <c r="AC703" s="30" t="n"/>
      <c r="AD703" s="58" t="n"/>
    </row>
    <row r="704">
      <c r="A704" s="53" t="n"/>
      <c r="B704" s="26" t="n"/>
      <c r="C704" s="27">
        <f>IF(OR($A704="",$B704=""),"",IFERROR(VLOOKUP($B704,'Settings'!$D$4:$E$103,2,FALSE),"Driver ID not found"))</f>
        <v/>
      </c>
      <c r="D704" s="26" t="n"/>
      <c r="E704" s="28" t="n"/>
      <c r="F704" s="54" t="n"/>
      <c r="G704" s="28" t="n"/>
      <c r="H704" s="28" t="n"/>
      <c r="I704" s="28" t="n"/>
      <c r="J704" s="28" t="n"/>
      <c r="K704" s="28" t="n"/>
      <c r="L704" s="28" t="n"/>
      <c r="M704" s="28" t="n"/>
      <c r="N704" s="28" t="n"/>
      <c r="O704" s="30" t="n"/>
      <c r="P704" s="55">
        <f>IF(OR($A704="",$B704=""),"",IFERROR($E704/$F704,0))</f>
        <v/>
      </c>
      <c r="Q704" s="56">
        <f>IF(OR($A704="",$B704=""),"",IFERROR($H704/$G704,0))</f>
        <v/>
      </c>
      <c r="R704" s="56">
        <f>IF(OR($A704="",$B704=""),"",IFERROR($J704/$I704,0))</f>
        <v/>
      </c>
      <c r="S704" s="55">
        <f>IF(OR($A704="",$B704=""),"",IFERROR(($K704+$L704)/$E704*1000,0))</f>
        <v/>
      </c>
      <c r="T704" s="55">
        <f>IF(OR($A704="",$B704=""),"",MAX(0,MIN(100,100-($S704*'Settings'!$B$13)-($M704*'Settings'!$B$14))))</f>
        <v/>
      </c>
      <c r="U704" s="55">
        <f>IF(OR($A704="",$B704=""),"",MAX(0,MIN(100,IFERROR($Q704/'Settings'!$B$10*100,0))))</f>
        <v/>
      </c>
      <c r="V704" s="55">
        <f>IF(OR($A704="",$B704=""),"",MAX(0,MIN(100,IFERROR($P704/'Settings'!$B$11*100,0))))</f>
        <v/>
      </c>
      <c r="W704" s="55">
        <f>IF(OR($A704="",$B704=""),"",MAX(0,MIN(100,IFERROR($R704/'Settings'!$B$12*100,0))))</f>
        <v/>
      </c>
      <c r="X704" s="55">
        <f>IF(OR($A704="",$B704=""),"",MAX(0,MIN(100,100-($N704*'Settings'!$B$15))))</f>
        <v/>
      </c>
      <c r="Y704" s="55">
        <f>IF(OR($A704="",$B704=""),"",($T704*'Settings'!$B$4)+($U704*'Settings'!$B$5)+($V704*'Settings'!$B$6)+($W704*'Settings'!$B$7)+($X704*'Settings'!$B$8))</f>
        <v/>
      </c>
      <c r="Z704" s="19">
        <f>IF($Y704="","",IF($Y704&gt;='Settings'!$B$17,"Excellent",IF($Y704&gt;='Settings'!$B$18,"Good",IF($Y704&gt;='Settings'!$B$19,"Needs Improvement","Poor"))))</f>
        <v/>
      </c>
      <c r="AA704" s="57">
        <f>IF($Z704="","",IF($Z704="Excellent",'Settings'!$B$21,IF($Z704="Good",'Settings'!$B$22,0)))</f>
        <v/>
      </c>
      <c r="AB704" s="34">
        <f>IF(COUNTA($A704:$B704,$D704:$O704,$AC704:$AD704)=0,"",IF(OR($A704="",$B704=""),"Missing period/driver",IF($C704="Driver ID not found","Invalid driver ID",IF(COUNTIFS($A$5:$A$1000,$A704,$B$5:$B$1000,$B704)&gt;1,"Duplicate driver/period",IF(OR($E704&lt;=0,$F704&lt;=0,$G704&lt;=0,$I704&lt;=0),"Check required activity",IF($H704&gt;$G704,"On-time stops exceed total",IF($J704&gt;$I704,"Completed inspections exceed required",IF(OR($H704&lt;0,$J704&lt;0,$K704&lt;0,$L704&lt;0,$M704&lt;0,$N704&lt;0),"Negative count",IF($AC704="","Select review status",IF(AND($AC704="Coaching Scheduled",$AD704=""),"Add follow-up date","OK"))))))))))</f>
        <v/>
      </c>
      <c r="AC704" s="30" t="n"/>
      <c r="AD704" s="58" t="n"/>
    </row>
    <row r="705">
      <c r="A705" s="53" t="n"/>
      <c r="B705" s="26" t="n"/>
      <c r="C705" s="27">
        <f>IF(OR($A705="",$B705=""),"",IFERROR(VLOOKUP($B705,'Settings'!$D$4:$E$103,2,FALSE),"Driver ID not found"))</f>
        <v/>
      </c>
      <c r="D705" s="26" t="n"/>
      <c r="E705" s="28" t="n"/>
      <c r="F705" s="54" t="n"/>
      <c r="G705" s="28" t="n"/>
      <c r="H705" s="28" t="n"/>
      <c r="I705" s="28" t="n"/>
      <c r="J705" s="28" t="n"/>
      <c r="K705" s="28" t="n"/>
      <c r="L705" s="28" t="n"/>
      <c r="M705" s="28" t="n"/>
      <c r="N705" s="28" t="n"/>
      <c r="O705" s="30" t="n"/>
      <c r="P705" s="55">
        <f>IF(OR($A705="",$B705=""),"",IFERROR($E705/$F705,0))</f>
        <v/>
      </c>
      <c r="Q705" s="56">
        <f>IF(OR($A705="",$B705=""),"",IFERROR($H705/$G705,0))</f>
        <v/>
      </c>
      <c r="R705" s="56">
        <f>IF(OR($A705="",$B705=""),"",IFERROR($J705/$I705,0))</f>
        <v/>
      </c>
      <c r="S705" s="55">
        <f>IF(OR($A705="",$B705=""),"",IFERROR(($K705+$L705)/$E705*1000,0))</f>
        <v/>
      </c>
      <c r="T705" s="55">
        <f>IF(OR($A705="",$B705=""),"",MAX(0,MIN(100,100-($S705*'Settings'!$B$13)-($M705*'Settings'!$B$14))))</f>
        <v/>
      </c>
      <c r="U705" s="55">
        <f>IF(OR($A705="",$B705=""),"",MAX(0,MIN(100,IFERROR($Q705/'Settings'!$B$10*100,0))))</f>
        <v/>
      </c>
      <c r="V705" s="55">
        <f>IF(OR($A705="",$B705=""),"",MAX(0,MIN(100,IFERROR($P705/'Settings'!$B$11*100,0))))</f>
        <v/>
      </c>
      <c r="W705" s="55">
        <f>IF(OR($A705="",$B705=""),"",MAX(0,MIN(100,IFERROR($R705/'Settings'!$B$12*100,0))))</f>
        <v/>
      </c>
      <c r="X705" s="55">
        <f>IF(OR($A705="",$B705=""),"",MAX(0,MIN(100,100-($N705*'Settings'!$B$15))))</f>
        <v/>
      </c>
      <c r="Y705" s="55">
        <f>IF(OR($A705="",$B705=""),"",($T705*'Settings'!$B$4)+($U705*'Settings'!$B$5)+($V705*'Settings'!$B$6)+($W705*'Settings'!$B$7)+($X705*'Settings'!$B$8))</f>
        <v/>
      </c>
      <c r="Z705" s="19">
        <f>IF($Y705="","",IF($Y705&gt;='Settings'!$B$17,"Excellent",IF($Y705&gt;='Settings'!$B$18,"Good",IF($Y705&gt;='Settings'!$B$19,"Needs Improvement","Poor"))))</f>
        <v/>
      </c>
      <c r="AA705" s="57">
        <f>IF($Z705="","",IF($Z705="Excellent",'Settings'!$B$21,IF($Z705="Good",'Settings'!$B$22,0)))</f>
        <v/>
      </c>
      <c r="AB705" s="34">
        <f>IF(COUNTA($A705:$B705,$D705:$O705,$AC705:$AD705)=0,"",IF(OR($A705="",$B705=""),"Missing period/driver",IF($C705="Driver ID not found","Invalid driver ID",IF(COUNTIFS($A$5:$A$1000,$A705,$B$5:$B$1000,$B705)&gt;1,"Duplicate driver/period",IF(OR($E705&lt;=0,$F705&lt;=0,$G705&lt;=0,$I705&lt;=0),"Check required activity",IF($H705&gt;$G705,"On-time stops exceed total",IF($J705&gt;$I705,"Completed inspections exceed required",IF(OR($H705&lt;0,$J705&lt;0,$K705&lt;0,$L705&lt;0,$M705&lt;0,$N705&lt;0),"Negative count",IF($AC705="","Select review status",IF(AND($AC705="Coaching Scheduled",$AD705=""),"Add follow-up date","OK"))))))))))</f>
        <v/>
      </c>
      <c r="AC705" s="30" t="n"/>
      <c r="AD705" s="58" t="n"/>
    </row>
    <row r="706">
      <c r="A706" s="53" t="n"/>
      <c r="B706" s="26" t="n"/>
      <c r="C706" s="27">
        <f>IF(OR($A706="",$B706=""),"",IFERROR(VLOOKUP($B706,'Settings'!$D$4:$E$103,2,FALSE),"Driver ID not found"))</f>
        <v/>
      </c>
      <c r="D706" s="26" t="n"/>
      <c r="E706" s="28" t="n"/>
      <c r="F706" s="54" t="n"/>
      <c r="G706" s="28" t="n"/>
      <c r="H706" s="28" t="n"/>
      <c r="I706" s="28" t="n"/>
      <c r="J706" s="28" t="n"/>
      <c r="K706" s="28" t="n"/>
      <c r="L706" s="28" t="n"/>
      <c r="M706" s="28" t="n"/>
      <c r="N706" s="28" t="n"/>
      <c r="O706" s="30" t="n"/>
      <c r="P706" s="55">
        <f>IF(OR($A706="",$B706=""),"",IFERROR($E706/$F706,0))</f>
        <v/>
      </c>
      <c r="Q706" s="56">
        <f>IF(OR($A706="",$B706=""),"",IFERROR($H706/$G706,0))</f>
        <v/>
      </c>
      <c r="R706" s="56">
        <f>IF(OR($A706="",$B706=""),"",IFERROR($J706/$I706,0))</f>
        <v/>
      </c>
      <c r="S706" s="55">
        <f>IF(OR($A706="",$B706=""),"",IFERROR(($K706+$L706)/$E706*1000,0))</f>
        <v/>
      </c>
      <c r="T706" s="55">
        <f>IF(OR($A706="",$B706=""),"",MAX(0,MIN(100,100-($S706*'Settings'!$B$13)-($M706*'Settings'!$B$14))))</f>
        <v/>
      </c>
      <c r="U706" s="55">
        <f>IF(OR($A706="",$B706=""),"",MAX(0,MIN(100,IFERROR($Q706/'Settings'!$B$10*100,0))))</f>
        <v/>
      </c>
      <c r="V706" s="55">
        <f>IF(OR($A706="",$B706=""),"",MAX(0,MIN(100,IFERROR($P706/'Settings'!$B$11*100,0))))</f>
        <v/>
      </c>
      <c r="W706" s="55">
        <f>IF(OR($A706="",$B706=""),"",MAX(0,MIN(100,IFERROR($R706/'Settings'!$B$12*100,0))))</f>
        <v/>
      </c>
      <c r="X706" s="55">
        <f>IF(OR($A706="",$B706=""),"",MAX(0,MIN(100,100-($N706*'Settings'!$B$15))))</f>
        <v/>
      </c>
      <c r="Y706" s="55">
        <f>IF(OR($A706="",$B706=""),"",($T706*'Settings'!$B$4)+($U706*'Settings'!$B$5)+($V706*'Settings'!$B$6)+($W706*'Settings'!$B$7)+($X706*'Settings'!$B$8))</f>
        <v/>
      </c>
      <c r="Z706" s="19">
        <f>IF($Y706="","",IF($Y706&gt;='Settings'!$B$17,"Excellent",IF($Y706&gt;='Settings'!$B$18,"Good",IF($Y706&gt;='Settings'!$B$19,"Needs Improvement","Poor"))))</f>
        <v/>
      </c>
      <c r="AA706" s="57">
        <f>IF($Z706="","",IF($Z706="Excellent",'Settings'!$B$21,IF($Z706="Good",'Settings'!$B$22,0)))</f>
        <v/>
      </c>
      <c r="AB706" s="34">
        <f>IF(COUNTA($A706:$B706,$D706:$O706,$AC706:$AD706)=0,"",IF(OR($A706="",$B706=""),"Missing period/driver",IF($C706="Driver ID not found","Invalid driver ID",IF(COUNTIFS($A$5:$A$1000,$A706,$B$5:$B$1000,$B706)&gt;1,"Duplicate driver/period",IF(OR($E706&lt;=0,$F706&lt;=0,$G706&lt;=0,$I706&lt;=0),"Check required activity",IF($H706&gt;$G706,"On-time stops exceed total",IF($J706&gt;$I706,"Completed inspections exceed required",IF(OR($H706&lt;0,$J706&lt;0,$K706&lt;0,$L706&lt;0,$M706&lt;0,$N706&lt;0),"Negative count",IF($AC706="","Select review status",IF(AND($AC706="Coaching Scheduled",$AD706=""),"Add follow-up date","OK"))))))))))</f>
        <v/>
      </c>
      <c r="AC706" s="30" t="n"/>
      <c r="AD706" s="58" t="n"/>
    </row>
    <row r="707">
      <c r="A707" s="53" t="n"/>
      <c r="B707" s="26" t="n"/>
      <c r="C707" s="27">
        <f>IF(OR($A707="",$B707=""),"",IFERROR(VLOOKUP($B707,'Settings'!$D$4:$E$103,2,FALSE),"Driver ID not found"))</f>
        <v/>
      </c>
      <c r="D707" s="26" t="n"/>
      <c r="E707" s="28" t="n"/>
      <c r="F707" s="54" t="n"/>
      <c r="G707" s="28" t="n"/>
      <c r="H707" s="28" t="n"/>
      <c r="I707" s="28" t="n"/>
      <c r="J707" s="28" t="n"/>
      <c r="K707" s="28" t="n"/>
      <c r="L707" s="28" t="n"/>
      <c r="M707" s="28" t="n"/>
      <c r="N707" s="28" t="n"/>
      <c r="O707" s="30" t="n"/>
      <c r="P707" s="55">
        <f>IF(OR($A707="",$B707=""),"",IFERROR($E707/$F707,0))</f>
        <v/>
      </c>
      <c r="Q707" s="56">
        <f>IF(OR($A707="",$B707=""),"",IFERROR($H707/$G707,0))</f>
        <v/>
      </c>
      <c r="R707" s="56">
        <f>IF(OR($A707="",$B707=""),"",IFERROR($J707/$I707,0))</f>
        <v/>
      </c>
      <c r="S707" s="55">
        <f>IF(OR($A707="",$B707=""),"",IFERROR(($K707+$L707)/$E707*1000,0))</f>
        <v/>
      </c>
      <c r="T707" s="55">
        <f>IF(OR($A707="",$B707=""),"",MAX(0,MIN(100,100-($S707*'Settings'!$B$13)-($M707*'Settings'!$B$14))))</f>
        <v/>
      </c>
      <c r="U707" s="55">
        <f>IF(OR($A707="",$B707=""),"",MAX(0,MIN(100,IFERROR($Q707/'Settings'!$B$10*100,0))))</f>
        <v/>
      </c>
      <c r="V707" s="55">
        <f>IF(OR($A707="",$B707=""),"",MAX(0,MIN(100,IFERROR($P707/'Settings'!$B$11*100,0))))</f>
        <v/>
      </c>
      <c r="W707" s="55">
        <f>IF(OR($A707="",$B707=""),"",MAX(0,MIN(100,IFERROR($R707/'Settings'!$B$12*100,0))))</f>
        <v/>
      </c>
      <c r="X707" s="55">
        <f>IF(OR($A707="",$B707=""),"",MAX(0,MIN(100,100-($N707*'Settings'!$B$15))))</f>
        <v/>
      </c>
      <c r="Y707" s="55">
        <f>IF(OR($A707="",$B707=""),"",($T707*'Settings'!$B$4)+($U707*'Settings'!$B$5)+($V707*'Settings'!$B$6)+($W707*'Settings'!$B$7)+($X707*'Settings'!$B$8))</f>
        <v/>
      </c>
      <c r="Z707" s="19">
        <f>IF($Y707="","",IF($Y707&gt;='Settings'!$B$17,"Excellent",IF($Y707&gt;='Settings'!$B$18,"Good",IF($Y707&gt;='Settings'!$B$19,"Needs Improvement","Poor"))))</f>
        <v/>
      </c>
      <c r="AA707" s="57">
        <f>IF($Z707="","",IF($Z707="Excellent",'Settings'!$B$21,IF($Z707="Good",'Settings'!$B$22,0)))</f>
        <v/>
      </c>
      <c r="AB707" s="34">
        <f>IF(COUNTA($A707:$B707,$D707:$O707,$AC707:$AD707)=0,"",IF(OR($A707="",$B707=""),"Missing period/driver",IF($C707="Driver ID not found","Invalid driver ID",IF(COUNTIFS($A$5:$A$1000,$A707,$B$5:$B$1000,$B707)&gt;1,"Duplicate driver/period",IF(OR($E707&lt;=0,$F707&lt;=0,$G707&lt;=0,$I707&lt;=0),"Check required activity",IF($H707&gt;$G707,"On-time stops exceed total",IF($J707&gt;$I707,"Completed inspections exceed required",IF(OR($H707&lt;0,$J707&lt;0,$K707&lt;0,$L707&lt;0,$M707&lt;0,$N707&lt;0),"Negative count",IF($AC707="","Select review status",IF(AND($AC707="Coaching Scheduled",$AD707=""),"Add follow-up date","OK"))))))))))</f>
        <v/>
      </c>
      <c r="AC707" s="30" t="n"/>
      <c r="AD707" s="58" t="n"/>
    </row>
    <row r="708">
      <c r="A708" s="53" t="n"/>
      <c r="B708" s="26" t="n"/>
      <c r="C708" s="27">
        <f>IF(OR($A708="",$B708=""),"",IFERROR(VLOOKUP($B708,'Settings'!$D$4:$E$103,2,FALSE),"Driver ID not found"))</f>
        <v/>
      </c>
      <c r="D708" s="26" t="n"/>
      <c r="E708" s="28" t="n"/>
      <c r="F708" s="54" t="n"/>
      <c r="G708" s="28" t="n"/>
      <c r="H708" s="28" t="n"/>
      <c r="I708" s="28" t="n"/>
      <c r="J708" s="28" t="n"/>
      <c r="K708" s="28" t="n"/>
      <c r="L708" s="28" t="n"/>
      <c r="M708" s="28" t="n"/>
      <c r="N708" s="28" t="n"/>
      <c r="O708" s="30" t="n"/>
      <c r="P708" s="55">
        <f>IF(OR($A708="",$B708=""),"",IFERROR($E708/$F708,0))</f>
        <v/>
      </c>
      <c r="Q708" s="56">
        <f>IF(OR($A708="",$B708=""),"",IFERROR($H708/$G708,0))</f>
        <v/>
      </c>
      <c r="R708" s="56">
        <f>IF(OR($A708="",$B708=""),"",IFERROR($J708/$I708,0))</f>
        <v/>
      </c>
      <c r="S708" s="55">
        <f>IF(OR($A708="",$B708=""),"",IFERROR(($K708+$L708)/$E708*1000,0))</f>
        <v/>
      </c>
      <c r="T708" s="55">
        <f>IF(OR($A708="",$B708=""),"",MAX(0,MIN(100,100-($S708*'Settings'!$B$13)-($M708*'Settings'!$B$14))))</f>
        <v/>
      </c>
      <c r="U708" s="55">
        <f>IF(OR($A708="",$B708=""),"",MAX(0,MIN(100,IFERROR($Q708/'Settings'!$B$10*100,0))))</f>
        <v/>
      </c>
      <c r="V708" s="55">
        <f>IF(OR($A708="",$B708=""),"",MAX(0,MIN(100,IFERROR($P708/'Settings'!$B$11*100,0))))</f>
        <v/>
      </c>
      <c r="W708" s="55">
        <f>IF(OR($A708="",$B708=""),"",MAX(0,MIN(100,IFERROR($R708/'Settings'!$B$12*100,0))))</f>
        <v/>
      </c>
      <c r="X708" s="55">
        <f>IF(OR($A708="",$B708=""),"",MAX(0,MIN(100,100-($N708*'Settings'!$B$15))))</f>
        <v/>
      </c>
      <c r="Y708" s="55">
        <f>IF(OR($A708="",$B708=""),"",($T708*'Settings'!$B$4)+($U708*'Settings'!$B$5)+($V708*'Settings'!$B$6)+($W708*'Settings'!$B$7)+($X708*'Settings'!$B$8))</f>
        <v/>
      </c>
      <c r="Z708" s="19">
        <f>IF($Y708="","",IF($Y708&gt;='Settings'!$B$17,"Excellent",IF($Y708&gt;='Settings'!$B$18,"Good",IF($Y708&gt;='Settings'!$B$19,"Needs Improvement","Poor"))))</f>
        <v/>
      </c>
      <c r="AA708" s="57">
        <f>IF($Z708="","",IF($Z708="Excellent",'Settings'!$B$21,IF($Z708="Good",'Settings'!$B$22,0)))</f>
        <v/>
      </c>
      <c r="AB708" s="34">
        <f>IF(COUNTA($A708:$B708,$D708:$O708,$AC708:$AD708)=0,"",IF(OR($A708="",$B708=""),"Missing period/driver",IF($C708="Driver ID not found","Invalid driver ID",IF(COUNTIFS($A$5:$A$1000,$A708,$B$5:$B$1000,$B708)&gt;1,"Duplicate driver/period",IF(OR($E708&lt;=0,$F708&lt;=0,$G708&lt;=0,$I708&lt;=0),"Check required activity",IF($H708&gt;$G708,"On-time stops exceed total",IF($J708&gt;$I708,"Completed inspections exceed required",IF(OR($H708&lt;0,$J708&lt;0,$K708&lt;0,$L708&lt;0,$M708&lt;0,$N708&lt;0),"Negative count",IF($AC708="","Select review status",IF(AND($AC708="Coaching Scheduled",$AD708=""),"Add follow-up date","OK"))))))))))</f>
        <v/>
      </c>
      <c r="AC708" s="30" t="n"/>
      <c r="AD708" s="58" t="n"/>
    </row>
    <row r="709">
      <c r="A709" s="53" t="n"/>
      <c r="B709" s="26" t="n"/>
      <c r="C709" s="27">
        <f>IF(OR($A709="",$B709=""),"",IFERROR(VLOOKUP($B709,'Settings'!$D$4:$E$103,2,FALSE),"Driver ID not found"))</f>
        <v/>
      </c>
      <c r="D709" s="26" t="n"/>
      <c r="E709" s="28" t="n"/>
      <c r="F709" s="54" t="n"/>
      <c r="G709" s="28" t="n"/>
      <c r="H709" s="28" t="n"/>
      <c r="I709" s="28" t="n"/>
      <c r="J709" s="28" t="n"/>
      <c r="K709" s="28" t="n"/>
      <c r="L709" s="28" t="n"/>
      <c r="M709" s="28" t="n"/>
      <c r="N709" s="28" t="n"/>
      <c r="O709" s="30" t="n"/>
      <c r="P709" s="55">
        <f>IF(OR($A709="",$B709=""),"",IFERROR($E709/$F709,0))</f>
        <v/>
      </c>
      <c r="Q709" s="56">
        <f>IF(OR($A709="",$B709=""),"",IFERROR($H709/$G709,0))</f>
        <v/>
      </c>
      <c r="R709" s="56">
        <f>IF(OR($A709="",$B709=""),"",IFERROR($J709/$I709,0))</f>
        <v/>
      </c>
      <c r="S709" s="55">
        <f>IF(OR($A709="",$B709=""),"",IFERROR(($K709+$L709)/$E709*1000,0))</f>
        <v/>
      </c>
      <c r="T709" s="55">
        <f>IF(OR($A709="",$B709=""),"",MAX(0,MIN(100,100-($S709*'Settings'!$B$13)-($M709*'Settings'!$B$14))))</f>
        <v/>
      </c>
      <c r="U709" s="55">
        <f>IF(OR($A709="",$B709=""),"",MAX(0,MIN(100,IFERROR($Q709/'Settings'!$B$10*100,0))))</f>
        <v/>
      </c>
      <c r="V709" s="55">
        <f>IF(OR($A709="",$B709=""),"",MAX(0,MIN(100,IFERROR($P709/'Settings'!$B$11*100,0))))</f>
        <v/>
      </c>
      <c r="W709" s="55">
        <f>IF(OR($A709="",$B709=""),"",MAX(0,MIN(100,IFERROR($R709/'Settings'!$B$12*100,0))))</f>
        <v/>
      </c>
      <c r="X709" s="55">
        <f>IF(OR($A709="",$B709=""),"",MAX(0,MIN(100,100-($N709*'Settings'!$B$15))))</f>
        <v/>
      </c>
      <c r="Y709" s="55">
        <f>IF(OR($A709="",$B709=""),"",($T709*'Settings'!$B$4)+($U709*'Settings'!$B$5)+($V709*'Settings'!$B$6)+($W709*'Settings'!$B$7)+($X709*'Settings'!$B$8))</f>
        <v/>
      </c>
      <c r="Z709" s="19">
        <f>IF($Y709="","",IF($Y709&gt;='Settings'!$B$17,"Excellent",IF($Y709&gt;='Settings'!$B$18,"Good",IF($Y709&gt;='Settings'!$B$19,"Needs Improvement","Poor"))))</f>
        <v/>
      </c>
      <c r="AA709" s="57">
        <f>IF($Z709="","",IF($Z709="Excellent",'Settings'!$B$21,IF($Z709="Good",'Settings'!$B$22,0)))</f>
        <v/>
      </c>
      <c r="AB709" s="34">
        <f>IF(COUNTA($A709:$B709,$D709:$O709,$AC709:$AD709)=0,"",IF(OR($A709="",$B709=""),"Missing period/driver",IF($C709="Driver ID not found","Invalid driver ID",IF(COUNTIFS($A$5:$A$1000,$A709,$B$5:$B$1000,$B709)&gt;1,"Duplicate driver/period",IF(OR($E709&lt;=0,$F709&lt;=0,$G709&lt;=0,$I709&lt;=0),"Check required activity",IF($H709&gt;$G709,"On-time stops exceed total",IF($J709&gt;$I709,"Completed inspections exceed required",IF(OR($H709&lt;0,$J709&lt;0,$K709&lt;0,$L709&lt;0,$M709&lt;0,$N709&lt;0),"Negative count",IF($AC709="","Select review status",IF(AND($AC709="Coaching Scheduled",$AD709=""),"Add follow-up date","OK"))))))))))</f>
        <v/>
      </c>
      <c r="AC709" s="30" t="n"/>
      <c r="AD709" s="58" t="n"/>
    </row>
    <row r="710">
      <c r="A710" s="53" t="n"/>
      <c r="B710" s="26" t="n"/>
      <c r="C710" s="27">
        <f>IF(OR($A710="",$B710=""),"",IFERROR(VLOOKUP($B710,'Settings'!$D$4:$E$103,2,FALSE),"Driver ID not found"))</f>
        <v/>
      </c>
      <c r="D710" s="26" t="n"/>
      <c r="E710" s="28" t="n"/>
      <c r="F710" s="54" t="n"/>
      <c r="G710" s="28" t="n"/>
      <c r="H710" s="28" t="n"/>
      <c r="I710" s="28" t="n"/>
      <c r="J710" s="28" t="n"/>
      <c r="K710" s="28" t="n"/>
      <c r="L710" s="28" t="n"/>
      <c r="M710" s="28" t="n"/>
      <c r="N710" s="28" t="n"/>
      <c r="O710" s="30" t="n"/>
      <c r="P710" s="55">
        <f>IF(OR($A710="",$B710=""),"",IFERROR($E710/$F710,0))</f>
        <v/>
      </c>
      <c r="Q710" s="56">
        <f>IF(OR($A710="",$B710=""),"",IFERROR($H710/$G710,0))</f>
        <v/>
      </c>
      <c r="R710" s="56">
        <f>IF(OR($A710="",$B710=""),"",IFERROR($J710/$I710,0))</f>
        <v/>
      </c>
      <c r="S710" s="55">
        <f>IF(OR($A710="",$B710=""),"",IFERROR(($K710+$L710)/$E710*1000,0))</f>
        <v/>
      </c>
      <c r="T710" s="55">
        <f>IF(OR($A710="",$B710=""),"",MAX(0,MIN(100,100-($S710*'Settings'!$B$13)-($M710*'Settings'!$B$14))))</f>
        <v/>
      </c>
      <c r="U710" s="55">
        <f>IF(OR($A710="",$B710=""),"",MAX(0,MIN(100,IFERROR($Q710/'Settings'!$B$10*100,0))))</f>
        <v/>
      </c>
      <c r="V710" s="55">
        <f>IF(OR($A710="",$B710=""),"",MAX(0,MIN(100,IFERROR($P710/'Settings'!$B$11*100,0))))</f>
        <v/>
      </c>
      <c r="W710" s="55">
        <f>IF(OR($A710="",$B710=""),"",MAX(0,MIN(100,IFERROR($R710/'Settings'!$B$12*100,0))))</f>
        <v/>
      </c>
      <c r="X710" s="55">
        <f>IF(OR($A710="",$B710=""),"",MAX(0,MIN(100,100-($N710*'Settings'!$B$15))))</f>
        <v/>
      </c>
      <c r="Y710" s="55">
        <f>IF(OR($A710="",$B710=""),"",($T710*'Settings'!$B$4)+($U710*'Settings'!$B$5)+($V710*'Settings'!$B$6)+($W710*'Settings'!$B$7)+($X710*'Settings'!$B$8))</f>
        <v/>
      </c>
      <c r="Z710" s="19">
        <f>IF($Y710="","",IF($Y710&gt;='Settings'!$B$17,"Excellent",IF($Y710&gt;='Settings'!$B$18,"Good",IF($Y710&gt;='Settings'!$B$19,"Needs Improvement","Poor"))))</f>
        <v/>
      </c>
      <c r="AA710" s="57">
        <f>IF($Z710="","",IF($Z710="Excellent",'Settings'!$B$21,IF($Z710="Good",'Settings'!$B$22,0)))</f>
        <v/>
      </c>
      <c r="AB710" s="34">
        <f>IF(COUNTA($A710:$B710,$D710:$O710,$AC710:$AD710)=0,"",IF(OR($A710="",$B710=""),"Missing period/driver",IF($C710="Driver ID not found","Invalid driver ID",IF(COUNTIFS($A$5:$A$1000,$A710,$B$5:$B$1000,$B710)&gt;1,"Duplicate driver/period",IF(OR($E710&lt;=0,$F710&lt;=0,$G710&lt;=0,$I710&lt;=0),"Check required activity",IF($H710&gt;$G710,"On-time stops exceed total",IF($J710&gt;$I710,"Completed inspections exceed required",IF(OR($H710&lt;0,$J710&lt;0,$K710&lt;0,$L710&lt;0,$M710&lt;0,$N710&lt;0),"Negative count",IF($AC710="","Select review status",IF(AND($AC710="Coaching Scheduled",$AD710=""),"Add follow-up date","OK"))))))))))</f>
        <v/>
      </c>
      <c r="AC710" s="30" t="n"/>
      <c r="AD710" s="58" t="n"/>
    </row>
    <row r="711">
      <c r="A711" s="53" t="n"/>
      <c r="B711" s="26" t="n"/>
      <c r="C711" s="27">
        <f>IF(OR($A711="",$B711=""),"",IFERROR(VLOOKUP($B711,'Settings'!$D$4:$E$103,2,FALSE),"Driver ID not found"))</f>
        <v/>
      </c>
      <c r="D711" s="26" t="n"/>
      <c r="E711" s="28" t="n"/>
      <c r="F711" s="54" t="n"/>
      <c r="G711" s="28" t="n"/>
      <c r="H711" s="28" t="n"/>
      <c r="I711" s="28" t="n"/>
      <c r="J711" s="28" t="n"/>
      <c r="K711" s="28" t="n"/>
      <c r="L711" s="28" t="n"/>
      <c r="M711" s="28" t="n"/>
      <c r="N711" s="28" t="n"/>
      <c r="O711" s="30" t="n"/>
      <c r="P711" s="55">
        <f>IF(OR($A711="",$B711=""),"",IFERROR($E711/$F711,0))</f>
        <v/>
      </c>
      <c r="Q711" s="56">
        <f>IF(OR($A711="",$B711=""),"",IFERROR($H711/$G711,0))</f>
        <v/>
      </c>
      <c r="R711" s="56">
        <f>IF(OR($A711="",$B711=""),"",IFERROR($J711/$I711,0))</f>
        <v/>
      </c>
      <c r="S711" s="55">
        <f>IF(OR($A711="",$B711=""),"",IFERROR(($K711+$L711)/$E711*1000,0))</f>
        <v/>
      </c>
      <c r="T711" s="55">
        <f>IF(OR($A711="",$B711=""),"",MAX(0,MIN(100,100-($S711*'Settings'!$B$13)-($M711*'Settings'!$B$14))))</f>
        <v/>
      </c>
      <c r="U711" s="55">
        <f>IF(OR($A711="",$B711=""),"",MAX(0,MIN(100,IFERROR($Q711/'Settings'!$B$10*100,0))))</f>
        <v/>
      </c>
      <c r="V711" s="55">
        <f>IF(OR($A711="",$B711=""),"",MAX(0,MIN(100,IFERROR($P711/'Settings'!$B$11*100,0))))</f>
        <v/>
      </c>
      <c r="W711" s="55">
        <f>IF(OR($A711="",$B711=""),"",MAX(0,MIN(100,IFERROR($R711/'Settings'!$B$12*100,0))))</f>
        <v/>
      </c>
      <c r="X711" s="55">
        <f>IF(OR($A711="",$B711=""),"",MAX(0,MIN(100,100-($N711*'Settings'!$B$15))))</f>
        <v/>
      </c>
      <c r="Y711" s="55">
        <f>IF(OR($A711="",$B711=""),"",($T711*'Settings'!$B$4)+($U711*'Settings'!$B$5)+($V711*'Settings'!$B$6)+($W711*'Settings'!$B$7)+($X711*'Settings'!$B$8))</f>
        <v/>
      </c>
      <c r="Z711" s="19">
        <f>IF($Y711="","",IF($Y711&gt;='Settings'!$B$17,"Excellent",IF($Y711&gt;='Settings'!$B$18,"Good",IF($Y711&gt;='Settings'!$B$19,"Needs Improvement","Poor"))))</f>
        <v/>
      </c>
      <c r="AA711" s="57">
        <f>IF($Z711="","",IF($Z711="Excellent",'Settings'!$B$21,IF($Z711="Good",'Settings'!$B$22,0)))</f>
        <v/>
      </c>
      <c r="AB711" s="34">
        <f>IF(COUNTA($A711:$B711,$D711:$O711,$AC711:$AD711)=0,"",IF(OR($A711="",$B711=""),"Missing period/driver",IF($C711="Driver ID not found","Invalid driver ID",IF(COUNTIFS($A$5:$A$1000,$A711,$B$5:$B$1000,$B711)&gt;1,"Duplicate driver/period",IF(OR($E711&lt;=0,$F711&lt;=0,$G711&lt;=0,$I711&lt;=0),"Check required activity",IF($H711&gt;$G711,"On-time stops exceed total",IF($J711&gt;$I711,"Completed inspections exceed required",IF(OR($H711&lt;0,$J711&lt;0,$K711&lt;0,$L711&lt;0,$M711&lt;0,$N711&lt;0),"Negative count",IF($AC711="","Select review status",IF(AND($AC711="Coaching Scheduled",$AD711=""),"Add follow-up date","OK"))))))))))</f>
        <v/>
      </c>
      <c r="AC711" s="30" t="n"/>
      <c r="AD711" s="58" t="n"/>
    </row>
    <row r="712">
      <c r="A712" s="53" t="n"/>
      <c r="B712" s="26" t="n"/>
      <c r="C712" s="27">
        <f>IF(OR($A712="",$B712=""),"",IFERROR(VLOOKUP($B712,'Settings'!$D$4:$E$103,2,FALSE),"Driver ID not found"))</f>
        <v/>
      </c>
      <c r="D712" s="26" t="n"/>
      <c r="E712" s="28" t="n"/>
      <c r="F712" s="54" t="n"/>
      <c r="G712" s="28" t="n"/>
      <c r="H712" s="28" t="n"/>
      <c r="I712" s="28" t="n"/>
      <c r="J712" s="28" t="n"/>
      <c r="K712" s="28" t="n"/>
      <c r="L712" s="28" t="n"/>
      <c r="M712" s="28" t="n"/>
      <c r="N712" s="28" t="n"/>
      <c r="O712" s="30" t="n"/>
      <c r="P712" s="55">
        <f>IF(OR($A712="",$B712=""),"",IFERROR($E712/$F712,0))</f>
        <v/>
      </c>
      <c r="Q712" s="56">
        <f>IF(OR($A712="",$B712=""),"",IFERROR($H712/$G712,0))</f>
        <v/>
      </c>
      <c r="R712" s="56">
        <f>IF(OR($A712="",$B712=""),"",IFERROR($J712/$I712,0))</f>
        <v/>
      </c>
      <c r="S712" s="55">
        <f>IF(OR($A712="",$B712=""),"",IFERROR(($K712+$L712)/$E712*1000,0))</f>
        <v/>
      </c>
      <c r="T712" s="55">
        <f>IF(OR($A712="",$B712=""),"",MAX(0,MIN(100,100-($S712*'Settings'!$B$13)-($M712*'Settings'!$B$14))))</f>
        <v/>
      </c>
      <c r="U712" s="55">
        <f>IF(OR($A712="",$B712=""),"",MAX(0,MIN(100,IFERROR($Q712/'Settings'!$B$10*100,0))))</f>
        <v/>
      </c>
      <c r="V712" s="55">
        <f>IF(OR($A712="",$B712=""),"",MAX(0,MIN(100,IFERROR($P712/'Settings'!$B$11*100,0))))</f>
        <v/>
      </c>
      <c r="W712" s="55">
        <f>IF(OR($A712="",$B712=""),"",MAX(0,MIN(100,IFERROR($R712/'Settings'!$B$12*100,0))))</f>
        <v/>
      </c>
      <c r="X712" s="55">
        <f>IF(OR($A712="",$B712=""),"",MAX(0,MIN(100,100-($N712*'Settings'!$B$15))))</f>
        <v/>
      </c>
      <c r="Y712" s="55">
        <f>IF(OR($A712="",$B712=""),"",($T712*'Settings'!$B$4)+($U712*'Settings'!$B$5)+($V712*'Settings'!$B$6)+($W712*'Settings'!$B$7)+($X712*'Settings'!$B$8))</f>
        <v/>
      </c>
      <c r="Z712" s="19">
        <f>IF($Y712="","",IF($Y712&gt;='Settings'!$B$17,"Excellent",IF($Y712&gt;='Settings'!$B$18,"Good",IF($Y712&gt;='Settings'!$B$19,"Needs Improvement","Poor"))))</f>
        <v/>
      </c>
      <c r="AA712" s="57">
        <f>IF($Z712="","",IF($Z712="Excellent",'Settings'!$B$21,IF($Z712="Good",'Settings'!$B$22,0)))</f>
        <v/>
      </c>
      <c r="AB712" s="34">
        <f>IF(COUNTA($A712:$B712,$D712:$O712,$AC712:$AD712)=0,"",IF(OR($A712="",$B712=""),"Missing period/driver",IF($C712="Driver ID not found","Invalid driver ID",IF(COUNTIFS($A$5:$A$1000,$A712,$B$5:$B$1000,$B712)&gt;1,"Duplicate driver/period",IF(OR($E712&lt;=0,$F712&lt;=0,$G712&lt;=0,$I712&lt;=0),"Check required activity",IF($H712&gt;$G712,"On-time stops exceed total",IF($J712&gt;$I712,"Completed inspections exceed required",IF(OR($H712&lt;0,$J712&lt;0,$K712&lt;0,$L712&lt;0,$M712&lt;0,$N712&lt;0),"Negative count",IF($AC712="","Select review status",IF(AND($AC712="Coaching Scheduled",$AD712=""),"Add follow-up date","OK"))))))))))</f>
        <v/>
      </c>
      <c r="AC712" s="30" t="n"/>
      <c r="AD712" s="58" t="n"/>
    </row>
    <row r="713">
      <c r="A713" s="53" t="n"/>
      <c r="B713" s="26" t="n"/>
      <c r="C713" s="27">
        <f>IF(OR($A713="",$B713=""),"",IFERROR(VLOOKUP($B713,'Settings'!$D$4:$E$103,2,FALSE),"Driver ID not found"))</f>
        <v/>
      </c>
      <c r="D713" s="26" t="n"/>
      <c r="E713" s="28" t="n"/>
      <c r="F713" s="54" t="n"/>
      <c r="G713" s="28" t="n"/>
      <c r="H713" s="28" t="n"/>
      <c r="I713" s="28" t="n"/>
      <c r="J713" s="28" t="n"/>
      <c r="K713" s="28" t="n"/>
      <c r="L713" s="28" t="n"/>
      <c r="M713" s="28" t="n"/>
      <c r="N713" s="28" t="n"/>
      <c r="O713" s="30" t="n"/>
      <c r="P713" s="55">
        <f>IF(OR($A713="",$B713=""),"",IFERROR($E713/$F713,0))</f>
        <v/>
      </c>
      <c r="Q713" s="56">
        <f>IF(OR($A713="",$B713=""),"",IFERROR($H713/$G713,0))</f>
        <v/>
      </c>
      <c r="R713" s="56">
        <f>IF(OR($A713="",$B713=""),"",IFERROR($J713/$I713,0))</f>
        <v/>
      </c>
      <c r="S713" s="55">
        <f>IF(OR($A713="",$B713=""),"",IFERROR(($K713+$L713)/$E713*1000,0))</f>
        <v/>
      </c>
      <c r="T713" s="55">
        <f>IF(OR($A713="",$B713=""),"",MAX(0,MIN(100,100-($S713*'Settings'!$B$13)-($M713*'Settings'!$B$14))))</f>
        <v/>
      </c>
      <c r="U713" s="55">
        <f>IF(OR($A713="",$B713=""),"",MAX(0,MIN(100,IFERROR($Q713/'Settings'!$B$10*100,0))))</f>
        <v/>
      </c>
      <c r="V713" s="55">
        <f>IF(OR($A713="",$B713=""),"",MAX(0,MIN(100,IFERROR($P713/'Settings'!$B$11*100,0))))</f>
        <v/>
      </c>
      <c r="W713" s="55">
        <f>IF(OR($A713="",$B713=""),"",MAX(0,MIN(100,IFERROR($R713/'Settings'!$B$12*100,0))))</f>
        <v/>
      </c>
      <c r="X713" s="55">
        <f>IF(OR($A713="",$B713=""),"",MAX(0,MIN(100,100-($N713*'Settings'!$B$15))))</f>
        <v/>
      </c>
      <c r="Y713" s="55">
        <f>IF(OR($A713="",$B713=""),"",($T713*'Settings'!$B$4)+($U713*'Settings'!$B$5)+($V713*'Settings'!$B$6)+($W713*'Settings'!$B$7)+($X713*'Settings'!$B$8))</f>
        <v/>
      </c>
      <c r="Z713" s="19">
        <f>IF($Y713="","",IF($Y713&gt;='Settings'!$B$17,"Excellent",IF($Y713&gt;='Settings'!$B$18,"Good",IF($Y713&gt;='Settings'!$B$19,"Needs Improvement","Poor"))))</f>
        <v/>
      </c>
      <c r="AA713" s="57">
        <f>IF($Z713="","",IF($Z713="Excellent",'Settings'!$B$21,IF($Z713="Good",'Settings'!$B$22,0)))</f>
        <v/>
      </c>
      <c r="AB713" s="34">
        <f>IF(COUNTA($A713:$B713,$D713:$O713,$AC713:$AD713)=0,"",IF(OR($A713="",$B713=""),"Missing period/driver",IF($C713="Driver ID not found","Invalid driver ID",IF(COUNTIFS($A$5:$A$1000,$A713,$B$5:$B$1000,$B713)&gt;1,"Duplicate driver/period",IF(OR($E713&lt;=0,$F713&lt;=0,$G713&lt;=0,$I713&lt;=0),"Check required activity",IF($H713&gt;$G713,"On-time stops exceed total",IF($J713&gt;$I713,"Completed inspections exceed required",IF(OR($H713&lt;0,$J713&lt;0,$K713&lt;0,$L713&lt;0,$M713&lt;0,$N713&lt;0),"Negative count",IF($AC713="","Select review status",IF(AND($AC713="Coaching Scheduled",$AD713=""),"Add follow-up date","OK"))))))))))</f>
        <v/>
      </c>
      <c r="AC713" s="30" t="n"/>
      <c r="AD713" s="58" t="n"/>
    </row>
    <row r="714">
      <c r="A714" s="53" t="n"/>
      <c r="B714" s="26" t="n"/>
      <c r="C714" s="27">
        <f>IF(OR($A714="",$B714=""),"",IFERROR(VLOOKUP($B714,'Settings'!$D$4:$E$103,2,FALSE),"Driver ID not found"))</f>
        <v/>
      </c>
      <c r="D714" s="26" t="n"/>
      <c r="E714" s="28" t="n"/>
      <c r="F714" s="54" t="n"/>
      <c r="G714" s="28" t="n"/>
      <c r="H714" s="28" t="n"/>
      <c r="I714" s="28" t="n"/>
      <c r="J714" s="28" t="n"/>
      <c r="K714" s="28" t="n"/>
      <c r="L714" s="28" t="n"/>
      <c r="M714" s="28" t="n"/>
      <c r="N714" s="28" t="n"/>
      <c r="O714" s="30" t="n"/>
      <c r="P714" s="55">
        <f>IF(OR($A714="",$B714=""),"",IFERROR($E714/$F714,0))</f>
        <v/>
      </c>
      <c r="Q714" s="56">
        <f>IF(OR($A714="",$B714=""),"",IFERROR($H714/$G714,0))</f>
        <v/>
      </c>
      <c r="R714" s="56">
        <f>IF(OR($A714="",$B714=""),"",IFERROR($J714/$I714,0))</f>
        <v/>
      </c>
      <c r="S714" s="55">
        <f>IF(OR($A714="",$B714=""),"",IFERROR(($K714+$L714)/$E714*1000,0))</f>
        <v/>
      </c>
      <c r="T714" s="55">
        <f>IF(OR($A714="",$B714=""),"",MAX(0,MIN(100,100-($S714*'Settings'!$B$13)-($M714*'Settings'!$B$14))))</f>
        <v/>
      </c>
      <c r="U714" s="55">
        <f>IF(OR($A714="",$B714=""),"",MAX(0,MIN(100,IFERROR($Q714/'Settings'!$B$10*100,0))))</f>
        <v/>
      </c>
      <c r="V714" s="55">
        <f>IF(OR($A714="",$B714=""),"",MAX(0,MIN(100,IFERROR($P714/'Settings'!$B$11*100,0))))</f>
        <v/>
      </c>
      <c r="W714" s="55">
        <f>IF(OR($A714="",$B714=""),"",MAX(0,MIN(100,IFERROR($R714/'Settings'!$B$12*100,0))))</f>
        <v/>
      </c>
      <c r="X714" s="55">
        <f>IF(OR($A714="",$B714=""),"",MAX(0,MIN(100,100-($N714*'Settings'!$B$15))))</f>
        <v/>
      </c>
      <c r="Y714" s="55">
        <f>IF(OR($A714="",$B714=""),"",($T714*'Settings'!$B$4)+($U714*'Settings'!$B$5)+($V714*'Settings'!$B$6)+($W714*'Settings'!$B$7)+($X714*'Settings'!$B$8))</f>
        <v/>
      </c>
      <c r="Z714" s="19">
        <f>IF($Y714="","",IF($Y714&gt;='Settings'!$B$17,"Excellent",IF($Y714&gt;='Settings'!$B$18,"Good",IF($Y714&gt;='Settings'!$B$19,"Needs Improvement","Poor"))))</f>
        <v/>
      </c>
      <c r="AA714" s="57">
        <f>IF($Z714="","",IF($Z714="Excellent",'Settings'!$B$21,IF($Z714="Good",'Settings'!$B$22,0)))</f>
        <v/>
      </c>
      <c r="AB714" s="34">
        <f>IF(COUNTA($A714:$B714,$D714:$O714,$AC714:$AD714)=0,"",IF(OR($A714="",$B714=""),"Missing period/driver",IF($C714="Driver ID not found","Invalid driver ID",IF(COUNTIFS($A$5:$A$1000,$A714,$B$5:$B$1000,$B714)&gt;1,"Duplicate driver/period",IF(OR($E714&lt;=0,$F714&lt;=0,$G714&lt;=0,$I714&lt;=0),"Check required activity",IF($H714&gt;$G714,"On-time stops exceed total",IF($J714&gt;$I714,"Completed inspections exceed required",IF(OR($H714&lt;0,$J714&lt;0,$K714&lt;0,$L714&lt;0,$M714&lt;0,$N714&lt;0),"Negative count",IF($AC714="","Select review status",IF(AND($AC714="Coaching Scheduled",$AD714=""),"Add follow-up date","OK"))))))))))</f>
        <v/>
      </c>
      <c r="AC714" s="30" t="n"/>
      <c r="AD714" s="58" t="n"/>
    </row>
    <row r="715">
      <c r="A715" s="53" t="n"/>
      <c r="B715" s="26" t="n"/>
      <c r="C715" s="27">
        <f>IF(OR($A715="",$B715=""),"",IFERROR(VLOOKUP($B715,'Settings'!$D$4:$E$103,2,FALSE),"Driver ID not found"))</f>
        <v/>
      </c>
      <c r="D715" s="26" t="n"/>
      <c r="E715" s="28" t="n"/>
      <c r="F715" s="54" t="n"/>
      <c r="G715" s="28" t="n"/>
      <c r="H715" s="28" t="n"/>
      <c r="I715" s="28" t="n"/>
      <c r="J715" s="28" t="n"/>
      <c r="K715" s="28" t="n"/>
      <c r="L715" s="28" t="n"/>
      <c r="M715" s="28" t="n"/>
      <c r="N715" s="28" t="n"/>
      <c r="O715" s="30" t="n"/>
      <c r="P715" s="55">
        <f>IF(OR($A715="",$B715=""),"",IFERROR($E715/$F715,0))</f>
        <v/>
      </c>
      <c r="Q715" s="56">
        <f>IF(OR($A715="",$B715=""),"",IFERROR($H715/$G715,0))</f>
        <v/>
      </c>
      <c r="R715" s="56">
        <f>IF(OR($A715="",$B715=""),"",IFERROR($J715/$I715,0))</f>
        <v/>
      </c>
      <c r="S715" s="55">
        <f>IF(OR($A715="",$B715=""),"",IFERROR(($K715+$L715)/$E715*1000,0))</f>
        <v/>
      </c>
      <c r="T715" s="55">
        <f>IF(OR($A715="",$B715=""),"",MAX(0,MIN(100,100-($S715*'Settings'!$B$13)-($M715*'Settings'!$B$14))))</f>
        <v/>
      </c>
      <c r="U715" s="55">
        <f>IF(OR($A715="",$B715=""),"",MAX(0,MIN(100,IFERROR($Q715/'Settings'!$B$10*100,0))))</f>
        <v/>
      </c>
      <c r="V715" s="55">
        <f>IF(OR($A715="",$B715=""),"",MAX(0,MIN(100,IFERROR($P715/'Settings'!$B$11*100,0))))</f>
        <v/>
      </c>
      <c r="W715" s="55">
        <f>IF(OR($A715="",$B715=""),"",MAX(0,MIN(100,IFERROR($R715/'Settings'!$B$12*100,0))))</f>
        <v/>
      </c>
      <c r="X715" s="55">
        <f>IF(OR($A715="",$B715=""),"",MAX(0,MIN(100,100-($N715*'Settings'!$B$15))))</f>
        <v/>
      </c>
      <c r="Y715" s="55">
        <f>IF(OR($A715="",$B715=""),"",($T715*'Settings'!$B$4)+($U715*'Settings'!$B$5)+($V715*'Settings'!$B$6)+($W715*'Settings'!$B$7)+($X715*'Settings'!$B$8))</f>
        <v/>
      </c>
      <c r="Z715" s="19">
        <f>IF($Y715="","",IF($Y715&gt;='Settings'!$B$17,"Excellent",IF($Y715&gt;='Settings'!$B$18,"Good",IF($Y715&gt;='Settings'!$B$19,"Needs Improvement","Poor"))))</f>
        <v/>
      </c>
      <c r="AA715" s="57">
        <f>IF($Z715="","",IF($Z715="Excellent",'Settings'!$B$21,IF($Z715="Good",'Settings'!$B$22,0)))</f>
        <v/>
      </c>
      <c r="AB715" s="34">
        <f>IF(COUNTA($A715:$B715,$D715:$O715,$AC715:$AD715)=0,"",IF(OR($A715="",$B715=""),"Missing period/driver",IF($C715="Driver ID not found","Invalid driver ID",IF(COUNTIFS($A$5:$A$1000,$A715,$B$5:$B$1000,$B715)&gt;1,"Duplicate driver/period",IF(OR($E715&lt;=0,$F715&lt;=0,$G715&lt;=0,$I715&lt;=0),"Check required activity",IF($H715&gt;$G715,"On-time stops exceed total",IF($J715&gt;$I715,"Completed inspections exceed required",IF(OR($H715&lt;0,$J715&lt;0,$K715&lt;0,$L715&lt;0,$M715&lt;0,$N715&lt;0),"Negative count",IF($AC715="","Select review status",IF(AND($AC715="Coaching Scheduled",$AD715=""),"Add follow-up date","OK"))))))))))</f>
        <v/>
      </c>
      <c r="AC715" s="30" t="n"/>
      <c r="AD715" s="58" t="n"/>
    </row>
    <row r="716">
      <c r="A716" s="53" t="n"/>
      <c r="B716" s="26" t="n"/>
      <c r="C716" s="27">
        <f>IF(OR($A716="",$B716=""),"",IFERROR(VLOOKUP($B716,'Settings'!$D$4:$E$103,2,FALSE),"Driver ID not found"))</f>
        <v/>
      </c>
      <c r="D716" s="26" t="n"/>
      <c r="E716" s="28" t="n"/>
      <c r="F716" s="54" t="n"/>
      <c r="G716" s="28" t="n"/>
      <c r="H716" s="28" t="n"/>
      <c r="I716" s="28" t="n"/>
      <c r="J716" s="28" t="n"/>
      <c r="K716" s="28" t="n"/>
      <c r="L716" s="28" t="n"/>
      <c r="M716" s="28" t="n"/>
      <c r="N716" s="28" t="n"/>
      <c r="O716" s="30" t="n"/>
      <c r="P716" s="55">
        <f>IF(OR($A716="",$B716=""),"",IFERROR($E716/$F716,0))</f>
        <v/>
      </c>
      <c r="Q716" s="56">
        <f>IF(OR($A716="",$B716=""),"",IFERROR($H716/$G716,0))</f>
        <v/>
      </c>
      <c r="R716" s="56">
        <f>IF(OR($A716="",$B716=""),"",IFERROR($J716/$I716,0))</f>
        <v/>
      </c>
      <c r="S716" s="55">
        <f>IF(OR($A716="",$B716=""),"",IFERROR(($K716+$L716)/$E716*1000,0))</f>
        <v/>
      </c>
      <c r="T716" s="55">
        <f>IF(OR($A716="",$B716=""),"",MAX(0,MIN(100,100-($S716*'Settings'!$B$13)-($M716*'Settings'!$B$14))))</f>
        <v/>
      </c>
      <c r="U716" s="55">
        <f>IF(OR($A716="",$B716=""),"",MAX(0,MIN(100,IFERROR($Q716/'Settings'!$B$10*100,0))))</f>
        <v/>
      </c>
      <c r="V716" s="55">
        <f>IF(OR($A716="",$B716=""),"",MAX(0,MIN(100,IFERROR($P716/'Settings'!$B$11*100,0))))</f>
        <v/>
      </c>
      <c r="W716" s="55">
        <f>IF(OR($A716="",$B716=""),"",MAX(0,MIN(100,IFERROR($R716/'Settings'!$B$12*100,0))))</f>
        <v/>
      </c>
      <c r="X716" s="55">
        <f>IF(OR($A716="",$B716=""),"",MAX(0,MIN(100,100-($N716*'Settings'!$B$15))))</f>
        <v/>
      </c>
      <c r="Y716" s="55">
        <f>IF(OR($A716="",$B716=""),"",($T716*'Settings'!$B$4)+($U716*'Settings'!$B$5)+($V716*'Settings'!$B$6)+($W716*'Settings'!$B$7)+($X716*'Settings'!$B$8))</f>
        <v/>
      </c>
      <c r="Z716" s="19">
        <f>IF($Y716="","",IF($Y716&gt;='Settings'!$B$17,"Excellent",IF($Y716&gt;='Settings'!$B$18,"Good",IF($Y716&gt;='Settings'!$B$19,"Needs Improvement","Poor"))))</f>
        <v/>
      </c>
      <c r="AA716" s="57">
        <f>IF($Z716="","",IF($Z716="Excellent",'Settings'!$B$21,IF($Z716="Good",'Settings'!$B$22,0)))</f>
        <v/>
      </c>
      <c r="AB716" s="34">
        <f>IF(COUNTA($A716:$B716,$D716:$O716,$AC716:$AD716)=0,"",IF(OR($A716="",$B716=""),"Missing period/driver",IF($C716="Driver ID not found","Invalid driver ID",IF(COUNTIFS($A$5:$A$1000,$A716,$B$5:$B$1000,$B716)&gt;1,"Duplicate driver/period",IF(OR($E716&lt;=0,$F716&lt;=0,$G716&lt;=0,$I716&lt;=0),"Check required activity",IF($H716&gt;$G716,"On-time stops exceed total",IF($J716&gt;$I716,"Completed inspections exceed required",IF(OR($H716&lt;0,$J716&lt;0,$K716&lt;0,$L716&lt;0,$M716&lt;0,$N716&lt;0),"Negative count",IF($AC716="","Select review status",IF(AND($AC716="Coaching Scheduled",$AD716=""),"Add follow-up date","OK"))))))))))</f>
        <v/>
      </c>
      <c r="AC716" s="30" t="n"/>
      <c r="AD716" s="58" t="n"/>
    </row>
    <row r="717">
      <c r="A717" s="53" t="n"/>
      <c r="B717" s="26" t="n"/>
      <c r="C717" s="27">
        <f>IF(OR($A717="",$B717=""),"",IFERROR(VLOOKUP($B717,'Settings'!$D$4:$E$103,2,FALSE),"Driver ID not found"))</f>
        <v/>
      </c>
      <c r="D717" s="26" t="n"/>
      <c r="E717" s="28" t="n"/>
      <c r="F717" s="54" t="n"/>
      <c r="G717" s="28" t="n"/>
      <c r="H717" s="28" t="n"/>
      <c r="I717" s="28" t="n"/>
      <c r="J717" s="28" t="n"/>
      <c r="K717" s="28" t="n"/>
      <c r="L717" s="28" t="n"/>
      <c r="M717" s="28" t="n"/>
      <c r="N717" s="28" t="n"/>
      <c r="O717" s="30" t="n"/>
      <c r="P717" s="55">
        <f>IF(OR($A717="",$B717=""),"",IFERROR($E717/$F717,0))</f>
        <v/>
      </c>
      <c r="Q717" s="56">
        <f>IF(OR($A717="",$B717=""),"",IFERROR($H717/$G717,0))</f>
        <v/>
      </c>
      <c r="R717" s="56">
        <f>IF(OR($A717="",$B717=""),"",IFERROR($J717/$I717,0))</f>
        <v/>
      </c>
      <c r="S717" s="55">
        <f>IF(OR($A717="",$B717=""),"",IFERROR(($K717+$L717)/$E717*1000,0))</f>
        <v/>
      </c>
      <c r="T717" s="55">
        <f>IF(OR($A717="",$B717=""),"",MAX(0,MIN(100,100-($S717*'Settings'!$B$13)-($M717*'Settings'!$B$14))))</f>
        <v/>
      </c>
      <c r="U717" s="55">
        <f>IF(OR($A717="",$B717=""),"",MAX(0,MIN(100,IFERROR($Q717/'Settings'!$B$10*100,0))))</f>
        <v/>
      </c>
      <c r="V717" s="55">
        <f>IF(OR($A717="",$B717=""),"",MAX(0,MIN(100,IFERROR($P717/'Settings'!$B$11*100,0))))</f>
        <v/>
      </c>
      <c r="W717" s="55">
        <f>IF(OR($A717="",$B717=""),"",MAX(0,MIN(100,IFERROR($R717/'Settings'!$B$12*100,0))))</f>
        <v/>
      </c>
      <c r="X717" s="55">
        <f>IF(OR($A717="",$B717=""),"",MAX(0,MIN(100,100-($N717*'Settings'!$B$15))))</f>
        <v/>
      </c>
      <c r="Y717" s="55">
        <f>IF(OR($A717="",$B717=""),"",($T717*'Settings'!$B$4)+($U717*'Settings'!$B$5)+($V717*'Settings'!$B$6)+($W717*'Settings'!$B$7)+($X717*'Settings'!$B$8))</f>
        <v/>
      </c>
      <c r="Z717" s="19">
        <f>IF($Y717="","",IF($Y717&gt;='Settings'!$B$17,"Excellent",IF($Y717&gt;='Settings'!$B$18,"Good",IF($Y717&gt;='Settings'!$B$19,"Needs Improvement","Poor"))))</f>
        <v/>
      </c>
      <c r="AA717" s="57">
        <f>IF($Z717="","",IF($Z717="Excellent",'Settings'!$B$21,IF($Z717="Good",'Settings'!$B$22,0)))</f>
        <v/>
      </c>
      <c r="AB717" s="34">
        <f>IF(COUNTA($A717:$B717,$D717:$O717,$AC717:$AD717)=0,"",IF(OR($A717="",$B717=""),"Missing period/driver",IF($C717="Driver ID not found","Invalid driver ID",IF(COUNTIFS($A$5:$A$1000,$A717,$B$5:$B$1000,$B717)&gt;1,"Duplicate driver/period",IF(OR($E717&lt;=0,$F717&lt;=0,$G717&lt;=0,$I717&lt;=0),"Check required activity",IF($H717&gt;$G717,"On-time stops exceed total",IF($J717&gt;$I717,"Completed inspections exceed required",IF(OR($H717&lt;0,$J717&lt;0,$K717&lt;0,$L717&lt;0,$M717&lt;0,$N717&lt;0),"Negative count",IF($AC717="","Select review status",IF(AND($AC717="Coaching Scheduled",$AD717=""),"Add follow-up date","OK"))))))))))</f>
        <v/>
      </c>
      <c r="AC717" s="30" t="n"/>
      <c r="AD717" s="58" t="n"/>
    </row>
    <row r="718">
      <c r="A718" s="53" t="n"/>
      <c r="B718" s="26" t="n"/>
      <c r="C718" s="27">
        <f>IF(OR($A718="",$B718=""),"",IFERROR(VLOOKUP($B718,'Settings'!$D$4:$E$103,2,FALSE),"Driver ID not found"))</f>
        <v/>
      </c>
      <c r="D718" s="26" t="n"/>
      <c r="E718" s="28" t="n"/>
      <c r="F718" s="54" t="n"/>
      <c r="G718" s="28" t="n"/>
      <c r="H718" s="28" t="n"/>
      <c r="I718" s="28" t="n"/>
      <c r="J718" s="28" t="n"/>
      <c r="K718" s="28" t="n"/>
      <c r="L718" s="28" t="n"/>
      <c r="M718" s="28" t="n"/>
      <c r="N718" s="28" t="n"/>
      <c r="O718" s="30" t="n"/>
      <c r="P718" s="55">
        <f>IF(OR($A718="",$B718=""),"",IFERROR($E718/$F718,0))</f>
        <v/>
      </c>
      <c r="Q718" s="56">
        <f>IF(OR($A718="",$B718=""),"",IFERROR($H718/$G718,0))</f>
        <v/>
      </c>
      <c r="R718" s="56">
        <f>IF(OR($A718="",$B718=""),"",IFERROR($J718/$I718,0))</f>
        <v/>
      </c>
      <c r="S718" s="55">
        <f>IF(OR($A718="",$B718=""),"",IFERROR(($K718+$L718)/$E718*1000,0))</f>
        <v/>
      </c>
      <c r="T718" s="55">
        <f>IF(OR($A718="",$B718=""),"",MAX(0,MIN(100,100-($S718*'Settings'!$B$13)-($M718*'Settings'!$B$14))))</f>
        <v/>
      </c>
      <c r="U718" s="55">
        <f>IF(OR($A718="",$B718=""),"",MAX(0,MIN(100,IFERROR($Q718/'Settings'!$B$10*100,0))))</f>
        <v/>
      </c>
      <c r="V718" s="55">
        <f>IF(OR($A718="",$B718=""),"",MAX(0,MIN(100,IFERROR($P718/'Settings'!$B$11*100,0))))</f>
        <v/>
      </c>
      <c r="W718" s="55">
        <f>IF(OR($A718="",$B718=""),"",MAX(0,MIN(100,IFERROR($R718/'Settings'!$B$12*100,0))))</f>
        <v/>
      </c>
      <c r="X718" s="55">
        <f>IF(OR($A718="",$B718=""),"",MAX(0,MIN(100,100-($N718*'Settings'!$B$15))))</f>
        <v/>
      </c>
      <c r="Y718" s="55">
        <f>IF(OR($A718="",$B718=""),"",($T718*'Settings'!$B$4)+($U718*'Settings'!$B$5)+($V718*'Settings'!$B$6)+($W718*'Settings'!$B$7)+($X718*'Settings'!$B$8))</f>
        <v/>
      </c>
      <c r="Z718" s="19">
        <f>IF($Y718="","",IF($Y718&gt;='Settings'!$B$17,"Excellent",IF($Y718&gt;='Settings'!$B$18,"Good",IF($Y718&gt;='Settings'!$B$19,"Needs Improvement","Poor"))))</f>
        <v/>
      </c>
      <c r="AA718" s="57">
        <f>IF($Z718="","",IF($Z718="Excellent",'Settings'!$B$21,IF($Z718="Good",'Settings'!$B$22,0)))</f>
        <v/>
      </c>
      <c r="AB718" s="34">
        <f>IF(COUNTA($A718:$B718,$D718:$O718,$AC718:$AD718)=0,"",IF(OR($A718="",$B718=""),"Missing period/driver",IF($C718="Driver ID not found","Invalid driver ID",IF(COUNTIFS($A$5:$A$1000,$A718,$B$5:$B$1000,$B718)&gt;1,"Duplicate driver/period",IF(OR($E718&lt;=0,$F718&lt;=0,$G718&lt;=0,$I718&lt;=0),"Check required activity",IF($H718&gt;$G718,"On-time stops exceed total",IF($J718&gt;$I718,"Completed inspections exceed required",IF(OR($H718&lt;0,$J718&lt;0,$K718&lt;0,$L718&lt;0,$M718&lt;0,$N718&lt;0),"Negative count",IF($AC718="","Select review status",IF(AND($AC718="Coaching Scheduled",$AD718=""),"Add follow-up date","OK"))))))))))</f>
        <v/>
      </c>
      <c r="AC718" s="30" t="n"/>
      <c r="AD718" s="58" t="n"/>
    </row>
    <row r="719">
      <c r="A719" s="53" t="n"/>
      <c r="B719" s="26" t="n"/>
      <c r="C719" s="27">
        <f>IF(OR($A719="",$B719=""),"",IFERROR(VLOOKUP($B719,'Settings'!$D$4:$E$103,2,FALSE),"Driver ID not found"))</f>
        <v/>
      </c>
      <c r="D719" s="26" t="n"/>
      <c r="E719" s="28" t="n"/>
      <c r="F719" s="54" t="n"/>
      <c r="G719" s="28" t="n"/>
      <c r="H719" s="28" t="n"/>
      <c r="I719" s="28" t="n"/>
      <c r="J719" s="28" t="n"/>
      <c r="K719" s="28" t="n"/>
      <c r="L719" s="28" t="n"/>
      <c r="M719" s="28" t="n"/>
      <c r="N719" s="28" t="n"/>
      <c r="O719" s="30" t="n"/>
      <c r="P719" s="55">
        <f>IF(OR($A719="",$B719=""),"",IFERROR($E719/$F719,0))</f>
        <v/>
      </c>
      <c r="Q719" s="56">
        <f>IF(OR($A719="",$B719=""),"",IFERROR($H719/$G719,0))</f>
        <v/>
      </c>
      <c r="R719" s="56">
        <f>IF(OR($A719="",$B719=""),"",IFERROR($J719/$I719,0))</f>
        <v/>
      </c>
      <c r="S719" s="55">
        <f>IF(OR($A719="",$B719=""),"",IFERROR(($K719+$L719)/$E719*1000,0))</f>
        <v/>
      </c>
      <c r="T719" s="55">
        <f>IF(OR($A719="",$B719=""),"",MAX(0,MIN(100,100-($S719*'Settings'!$B$13)-($M719*'Settings'!$B$14))))</f>
        <v/>
      </c>
      <c r="U719" s="55">
        <f>IF(OR($A719="",$B719=""),"",MAX(0,MIN(100,IFERROR($Q719/'Settings'!$B$10*100,0))))</f>
        <v/>
      </c>
      <c r="V719" s="55">
        <f>IF(OR($A719="",$B719=""),"",MAX(0,MIN(100,IFERROR($P719/'Settings'!$B$11*100,0))))</f>
        <v/>
      </c>
      <c r="W719" s="55">
        <f>IF(OR($A719="",$B719=""),"",MAX(0,MIN(100,IFERROR($R719/'Settings'!$B$12*100,0))))</f>
        <v/>
      </c>
      <c r="X719" s="55">
        <f>IF(OR($A719="",$B719=""),"",MAX(0,MIN(100,100-($N719*'Settings'!$B$15))))</f>
        <v/>
      </c>
      <c r="Y719" s="55">
        <f>IF(OR($A719="",$B719=""),"",($T719*'Settings'!$B$4)+($U719*'Settings'!$B$5)+($V719*'Settings'!$B$6)+($W719*'Settings'!$B$7)+($X719*'Settings'!$B$8))</f>
        <v/>
      </c>
      <c r="Z719" s="19">
        <f>IF($Y719="","",IF($Y719&gt;='Settings'!$B$17,"Excellent",IF($Y719&gt;='Settings'!$B$18,"Good",IF($Y719&gt;='Settings'!$B$19,"Needs Improvement","Poor"))))</f>
        <v/>
      </c>
      <c r="AA719" s="57">
        <f>IF($Z719="","",IF($Z719="Excellent",'Settings'!$B$21,IF($Z719="Good",'Settings'!$B$22,0)))</f>
        <v/>
      </c>
      <c r="AB719" s="34">
        <f>IF(COUNTA($A719:$B719,$D719:$O719,$AC719:$AD719)=0,"",IF(OR($A719="",$B719=""),"Missing period/driver",IF($C719="Driver ID not found","Invalid driver ID",IF(COUNTIFS($A$5:$A$1000,$A719,$B$5:$B$1000,$B719)&gt;1,"Duplicate driver/period",IF(OR($E719&lt;=0,$F719&lt;=0,$G719&lt;=0,$I719&lt;=0),"Check required activity",IF($H719&gt;$G719,"On-time stops exceed total",IF($J719&gt;$I719,"Completed inspections exceed required",IF(OR($H719&lt;0,$J719&lt;0,$K719&lt;0,$L719&lt;0,$M719&lt;0,$N719&lt;0),"Negative count",IF($AC719="","Select review status",IF(AND($AC719="Coaching Scheduled",$AD719=""),"Add follow-up date","OK"))))))))))</f>
        <v/>
      </c>
      <c r="AC719" s="30" t="n"/>
      <c r="AD719" s="58" t="n"/>
    </row>
    <row r="720">
      <c r="A720" s="53" t="n"/>
      <c r="B720" s="26" t="n"/>
      <c r="C720" s="27">
        <f>IF(OR($A720="",$B720=""),"",IFERROR(VLOOKUP($B720,'Settings'!$D$4:$E$103,2,FALSE),"Driver ID not found"))</f>
        <v/>
      </c>
      <c r="D720" s="26" t="n"/>
      <c r="E720" s="28" t="n"/>
      <c r="F720" s="54" t="n"/>
      <c r="G720" s="28" t="n"/>
      <c r="H720" s="28" t="n"/>
      <c r="I720" s="28" t="n"/>
      <c r="J720" s="28" t="n"/>
      <c r="K720" s="28" t="n"/>
      <c r="L720" s="28" t="n"/>
      <c r="M720" s="28" t="n"/>
      <c r="N720" s="28" t="n"/>
      <c r="O720" s="30" t="n"/>
      <c r="P720" s="55">
        <f>IF(OR($A720="",$B720=""),"",IFERROR($E720/$F720,0))</f>
        <v/>
      </c>
      <c r="Q720" s="56">
        <f>IF(OR($A720="",$B720=""),"",IFERROR($H720/$G720,0))</f>
        <v/>
      </c>
      <c r="R720" s="56">
        <f>IF(OR($A720="",$B720=""),"",IFERROR($J720/$I720,0))</f>
        <v/>
      </c>
      <c r="S720" s="55">
        <f>IF(OR($A720="",$B720=""),"",IFERROR(($K720+$L720)/$E720*1000,0))</f>
        <v/>
      </c>
      <c r="T720" s="55">
        <f>IF(OR($A720="",$B720=""),"",MAX(0,MIN(100,100-($S720*'Settings'!$B$13)-($M720*'Settings'!$B$14))))</f>
        <v/>
      </c>
      <c r="U720" s="55">
        <f>IF(OR($A720="",$B720=""),"",MAX(0,MIN(100,IFERROR($Q720/'Settings'!$B$10*100,0))))</f>
        <v/>
      </c>
      <c r="V720" s="55">
        <f>IF(OR($A720="",$B720=""),"",MAX(0,MIN(100,IFERROR($P720/'Settings'!$B$11*100,0))))</f>
        <v/>
      </c>
      <c r="W720" s="55">
        <f>IF(OR($A720="",$B720=""),"",MAX(0,MIN(100,IFERROR($R720/'Settings'!$B$12*100,0))))</f>
        <v/>
      </c>
      <c r="X720" s="55">
        <f>IF(OR($A720="",$B720=""),"",MAX(0,MIN(100,100-($N720*'Settings'!$B$15))))</f>
        <v/>
      </c>
      <c r="Y720" s="55">
        <f>IF(OR($A720="",$B720=""),"",($T720*'Settings'!$B$4)+($U720*'Settings'!$B$5)+($V720*'Settings'!$B$6)+($W720*'Settings'!$B$7)+($X720*'Settings'!$B$8))</f>
        <v/>
      </c>
      <c r="Z720" s="19">
        <f>IF($Y720="","",IF($Y720&gt;='Settings'!$B$17,"Excellent",IF($Y720&gt;='Settings'!$B$18,"Good",IF($Y720&gt;='Settings'!$B$19,"Needs Improvement","Poor"))))</f>
        <v/>
      </c>
      <c r="AA720" s="57">
        <f>IF($Z720="","",IF($Z720="Excellent",'Settings'!$B$21,IF($Z720="Good",'Settings'!$B$22,0)))</f>
        <v/>
      </c>
      <c r="AB720" s="34">
        <f>IF(COUNTA($A720:$B720,$D720:$O720,$AC720:$AD720)=0,"",IF(OR($A720="",$B720=""),"Missing period/driver",IF($C720="Driver ID not found","Invalid driver ID",IF(COUNTIFS($A$5:$A$1000,$A720,$B$5:$B$1000,$B720)&gt;1,"Duplicate driver/period",IF(OR($E720&lt;=0,$F720&lt;=0,$G720&lt;=0,$I720&lt;=0),"Check required activity",IF($H720&gt;$G720,"On-time stops exceed total",IF($J720&gt;$I720,"Completed inspections exceed required",IF(OR($H720&lt;0,$J720&lt;0,$K720&lt;0,$L720&lt;0,$M720&lt;0,$N720&lt;0),"Negative count",IF($AC720="","Select review status",IF(AND($AC720="Coaching Scheduled",$AD720=""),"Add follow-up date","OK"))))))))))</f>
        <v/>
      </c>
      <c r="AC720" s="30" t="n"/>
      <c r="AD720" s="58" t="n"/>
    </row>
    <row r="721">
      <c r="A721" s="53" t="n"/>
      <c r="B721" s="26" t="n"/>
      <c r="C721" s="27">
        <f>IF(OR($A721="",$B721=""),"",IFERROR(VLOOKUP($B721,'Settings'!$D$4:$E$103,2,FALSE),"Driver ID not found"))</f>
        <v/>
      </c>
      <c r="D721" s="26" t="n"/>
      <c r="E721" s="28" t="n"/>
      <c r="F721" s="54" t="n"/>
      <c r="G721" s="28" t="n"/>
      <c r="H721" s="28" t="n"/>
      <c r="I721" s="28" t="n"/>
      <c r="J721" s="28" t="n"/>
      <c r="K721" s="28" t="n"/>
      <c r="L721" s="28" t="n"/>
      <c r="M721" s="28" t="n"/>
      <c r="N721" s="28" t="n"/>
      <c r="O721" s="30" t="n"/>
      <c r="P721" s="55">
        <f>IF(OR($A721="",$B721=""),"",IFERROR($E721/$F721,0))</f>
        <v/>
      </c>
      <c r="Q721" s="56">
        <f>IF(OR($A721="",$B721=""),"",IFERROR($H721/$G721,0))</f>
        <v/>
      </c>
      <c r="R721" s="56">
        <f>IF(OR($A721="",$B721=""),"",IFERROR($J721/$I721,0))</f>
        <v/>
      </c>
      <c r="S721" s="55">
        <f>IF(OR($A721="",$B721=""),"",IFERROR(($K721+$L721)/$E721*1000,0))</f>
        <v/>
      </c>
      <c r="T721" s="55">
        <f>IF(OR($A721="",$B721=""),"",MAX(0,MIN(100,100-($S721*'Settings'!$B$13)-($M721*'Settings'!$B$14))))</f>
        <v/>
      </c>
      <c r="U721" s="55">
        <f>IF(OR($A721="",$B721=""),"",MAX(0,MIN(100,IFERROR($Q721/'Settings'!$B$10*100,0))))</f>
        <v/>
      </c>
      <c r="V721" s="55">
        <f>IF(OR($A721="",$B721=""),"",MAX(0,MIN(100,IFERROR($P721/'Settings'!$B$11*100,0))))</f>
        <v/>
      </c>
      <c r="W721" s="55">
        <f>IF(OR($A721="",$B721=""),"",MAX(0,MIN(100,IFERROR($R721/'Settings'!$B$12*100,0))))</f>
        <v/>
      </c>
      <c r="X721" s="55">
        <f>IF(OR($A721="",$B721=""),"",MAX(0,MIN(100,100-($N721*'Settings'!$B$15))))</f>
        <v/>
      </c>
      <c r="Y721" s="55">
        <f>IF(OR($A721="",$B721=""),"",($T721*'Settings'!$B$4)+($U721*'Settings'!$B$5)+($V721*'Settings'!$B$6)+($W721*'Settings'!$B$7)+($X721*'Settings'!$B$8))</f>
        <v/>
      </c>
      <c r="Z721" s="19">
        <f>IF($Y721="","",IF($Y721&gt;='Settings'!$B$17,"Excellent",IF($Y721&gt;='Settings'!$B$18,"Good",IF($Y721&gt;='Settings'!$B$19,"Needs Improvement","Poor"))))</f>
        <v/>
      </c>
      <c r="AA721" s="57">
        <f>IF($Z721="","",IF($Z721="Excellent",'Settings'!$B$21,IF($Z721="Good",'Settings'!$B$22,0)))</f>
        <v/>
      </c>
      <c r="AB721" s="34">
        <f>IF(COUNTA($A721:$B721,$D721:$O721,$AC721:$AD721)=0,"",IF(OR($A721="",$B721=""),"Missing period/driver",IF($C721="Driver ID not found","Invalid driver ID",IF(COUNTIFS($A$5:$A$1000,$A721,$B$5:$B$1000,$B721)&gt;1,"Duplicate driver/period",IF(OR($E721&lt;=0,$F721&lt;=0,$G721&lt;=0,$I721&lt;=0),"Check required activity",IF($H721&gt;$G721,"On-time stops exceed total",IF($J721&gt;$I721,"Completed inspections exceed required",IF(OR($H721&lt;0,$J721&lt;0,$K721&lt;0,$L721&lt;0,$M721&lt;0,$N721&lt;0),"Negative count",IF($AC721="","Select review status",IF(AND($AC721="Coaching Scheduled",$AD721=""),"Add follow-up date","OK"))))))))))</f>
        <v/>
      </c>
      <c r="AC721" s="30" t="n"/>
      <c r="AD721" s="58" t="n"/>
    </row>
    <row r="722">
      <c r="A722" s="53" t="n"/>
      <c r="B722" s="26" t="n"/>
      <c r="C722" s="27">
        <f>IF(OR($A722="",$B722=""),"",IFERROR(VLOOKUP($B722,'Settings'!$D$4:$E$103,2,FALSE),"Driver ID not found"))</f>
        <v/>
      </c>
      <c r="D722" s="26" t="n"/>
      <c r="E722" s="28" t="n"/>
      <c r="F722" s="54" t="n"/>
      <c r="G722" s="28" t="n"/>
      <c r="H722" s="28" t="n"/>
      <c r="I722" s="28" t="n"/>
      <c r="J722" s="28" t="n"/>
      <c r="K722" s="28" t="n"/>
      <c r="L722" s="28" t="n"/>
      <c r="M722" s="28" t="n"/>
      <c r="N722" s="28" t="n"/>
      <c r="O722" s="30" t="n"/>
      <c r="P722" s="55">
        <f>IF(OR($A722="",$B722=""),"",IFERROR($E722/$F722,0))</f>
        <v/>
      </c>
      <c r="Q722" s="56">
        <f>IF(OR($A722="",$B722=""),"",IFERROR($H722/$G722,0))</f>
        <v/>
      </c>
      <c r="R722" s="56">
        <f>IF(OR($A722="",$B722=""),"",IFERROR($J722/$I722,0))</f>
        <v/>
      </c>
      <c r="S722" s="55">
        <f>IF(OR($A722="",$B722=""),"",IFERROR(($K722+$L722)/$E722*1000,0))</f>
        <v/>
      </c>
      <c r="T722" s="55">
        <f>IF(OR($A722="",$B722=""),"",MAX(0,MIN(100,100-($S722*'Settings'!$B$13)-($M722*'Settings'!$B$14))))</f>
        <v/>
      </c>
      <c r="U722" s="55">
        <f>IF(OR($A722="",$B722=""),"",MAX(0,MIN(100,IFERROR($Q722/'Settings'!$B$10*100,0))))</f>
        <v/>
      </c>
      <c r="V722" s="55">
        <f>IF(OR($A722="",$B722=""),"",MAX(0,MIN(100,IFERROR($P722/'Settings'!$B$11*100,0))))</f>
        <v/>
      </c>
      <c r="W722" s="55">
        <f>IF(OR($A722="",$B722=""),"",MAX(0,MIN(100,IFERROR($R722/'Settings'!$B$12*100,0))))</f>
        <v/>
      </c>
      <c r="X722" s="55">
        <f>IF(OR($A722="",$B722=""),"",MAX(0,MIN(100,100-($N722*'Settings'!$B$15))))</f>
        <v/>
      </c>
      <c r="Y722" s="55">
        <f>IF(OR($A722="",$B722=""),"",($T722*'Settings'!$B$4)+($U722*'Settings'!$B$5)+($V722*'Settings'!$B$6)+($W722*'Settings'!$B$7)+($X722*'Settings'!$B$8))</f>
        <v/>
      </c>
      <c r="Z722" s="19">
        <f>IF($Y722="","",IF($Y722&gt;='Settings'!$B$17,"Excellent",IF($Y722&gt;='Settings'!$B$18,"Good",IF($Y722&gt;='Settings'!$B$19,"Needs Improvement","Poor"))))</f>
        <v/>
      </c>
      <c r="AA722" s="57">
        <f>IF($Z722="","",IF($Z722="Excellent",'Settings'!$B$21,IF($Z722="Good",'Settings'!$B$22,0)))</f>
        <v/>
      </c>
      <c r="AB722" s="34">
        <f>IF(COUNTA($A722:$B722,$D722:$O722,$AC722:$AD722)=0,"",IF(OR($A722="",$B722=""),"Missing period/driver",IF($C722="Driver ID not found","Invalid driver ID",IF(COUNTIFS($A$5:$A$1000,$A722,$B$5:$B$1000,$B722)&gt;1,"Duplicate driver/period",IF(OR($E722&lt;=0,$F722&lt;=0,$G722&lt;=0,$I722&lt;=0),"Check required activity",IF($H722&gt;$G722,"On-time stops exceed total",IF($J722&gt;$I722,"Completed inspections exceed required",IF(OR($H722&lt;0,$J722&lt;0,$K722&lt;0,$L722&lt;0,$M722&lt;0,$N722&lt;0),"Negative count",IF($AC722="","Select review status",IF(AND($AC722="Coaching Scheduled",$AD722=""),"Add follow-up date","OK"))))))))))</f>
        <v/>
      </c>
      <c r="AC722" s="30" t="n"/>
      <c r="AD722" s="58" t="n"/>
    </row>
    <row r="723">
      <c r="A723" s="53" t="n"/>
      <c r="B723" s="26" t="n"/>
      <c r="C723" s="27">
        <f>IF(OR($A723="",$B723=""),"",IFERROR(VLOOKUP($B723,'Settings'!$D$4:$E$103,2,FALSE),"Driver ID not found"))</f>
        <v/>
      </c>
      <c r="D723" s="26" t="n"/>
      <c r="E723" s="28" t="n"/>
      <c r="F723" s="54" t="n"/>
      <c r="G723" s="28" t="n"/>
      <c r="H723" s="28" t="n"/>
      <c r="I723" s="28" t="n"/>
      <c r="J723" s="28" t="n"/>
      <c r="K723" s="28" t="n"/>
      <c r="L723" s="28" t="n"/>
      <c r="M723" s="28" t="n"/>
      <c r="N723" s="28" t="n"/>
      <c r="O723" s="30" t="n"/>
      <c r="P723" s="55">
        <f>IF(OR($A723="",$B723=""),"",IFERROR($E723/$F723,0))</f>
        <v/>
      </c>
      <c r="Q723" s="56">
        <f>IF(OR($A723="",$B723=""),"",IFERROR($H723/$G723,0))</f>
        <v/>
      </c>
      <c r="R723" s="56">
        <f>IF(OR($A723="",$B723=""),"",IFERROR($J723/$I723,0))</f>
        <v/>
      </c>
      <c r="S723" s="55">
        <f>IF(OR($A723="",$B723=""),"",IFERROR(($K723+$L723)/$E723*1000,0))</f>
        <v/>
      </c>
      <c r="T723" s="55">
        <f>IF(OR($A723="",$B723=""),"",MAX(0,MIN(100,100-($S723*'Settings'!$B$13)-($M723*'Settings'!$B$14))))</f>
        <v/>
      </c>
      <c r="U723" s="55">
        <f>IF(OR($A723="",$B723=""),"",MAX(0,MIN(100,IFERROR($Q723/'Settings'!$B$10*100,0))))</f>
        <v/>
      </c>
      <c r="V723" s="55">
        <f>IF(OR($A723="",$B723=""),"",MAX(0,MIN(100,IFERROR($P723/'Settings'!$B$11*100,0))))</f>
        <v/>
      </c>
      <c r="W723" s="55">
        <f>IF(OR($A723="",$B723=""),"",MAX(0,MIN(100,IFERROR($R723/'Settings'!$B$12*100,0))))</f>
        <v/>
      </c>
      <c r="X723" s="55">
        <f>IF(OR($A723="",$B723=""),"",MAX(0,MIN(100,100-($N723*'Settings'!$B$15))))</f>
        <v/>
      </c>
      <c r="Y723" s="55">
        <f>IF(OR($A723="",$B723=""),"",($T723*'Settings'!$B$4)+($U723*'Settings'!$B$5)+($V723*'Settings'!$B$6)+($W723*'Settings'!$B$7)+($X723*'Settings'!$B$8))</f>
        <v/>
      </c>
      <c r="Z723" s="19">
        <f>IF($Y723="","",IF($Y723&gt;='Settings'!$B$17,"Excellent",IF($Y723&gt;='Settings'!$B$18,"Good",IF($Y723&gt;='Settings'!$B$19,"Needs Improvement","Poor"))))</f>
        <v/>
      </c>
      <c r="AA723" s="57">
        <f>IF($Z723="","",IF($Z723="Excellent",'Settings'!$B$21,IF($Z723="Good",'Settings'!$B$22,0)))</f>
        <v/>
      </c>
      <c r="AB723" s="34">
        <f>IF(COUNTA($A723:$B723,$D723:$O723,$AC723:$AD723)=0,"",IF(OR($A723="",$B723=""),"Missing period/driver",IF($C723="Driver ID not found","Invalid driver ID",IF(COUNTIFS($A$5:$A$1000,$A723,$B$5:$B$1000,$B723)&gt;1,"Duplicate driver/period",IF(OR($E723&lt;=0,$F723&lt;=0,$G723&lt;=0,$I723&lt;=0),"Check required activity",IF($H723&gt;$G723,"On-time stops exceed total",IF($J723&gt;$I723,"Completed inspections exceed required",IF(OR($H723&lt;0,$J723&lt;0,$K723&lt;0,$L723&lt;0,$M723&lt;0,$N723&lt;0),"Negative count",IF($AC723="","Select review status",IF(AND($AC723="Coaching Scheduled",$AD723=""),"Add follow-up date","OK"))))))))))</f>
        <v/>
      </c>
      <c r="AC723" s="30" t="n"/>
      <c r="AD723" s="58" t="n"/>
    </row>
    <row r="724">
      <c r="A724" s="53" t="n"/>
      <c r="B724" s="26" t="n"/>
      <c r="C724" s="27">
        <f>IF(OR($A724="",$B724=""),"",IFERROR(VLOOKUP($B724,'Settings'!$D$4:$E$103,2,FALSE),"Driver ID not found"))</f>
        <v/>
      </c>
      <c r="D724" s="26" t="n"/>
      <c r="E724" s="28" t="n"/>
      <c r="F724" s="54" t="n"/>
      <c r="G724" s="28" t="n"/>
      <c r="H724" s="28" t="n"/>
      <c r="I724" s="28" t="n"/>
      <c r="J724" s="28" t="n"/>
      <c r="K724" s="28" t="n"/>
      <c r="L724" s="28" t="n"/>
      <c r="M724" s="28" t="n"/>
      <c r="N724" s="28" t="n"/>
      <c r="O724" s="30" t="n"/>
      <c r="P724" s="55">
        <f>IF(OR($A724="",$B724=""),"",IFERROR($E724/$F724,0))</f>
        <v/>
      </c>
      <c r="Q724" s="56">
        <f>IF(OR($A724="",$B724=""),"",IFERROR($H724/$G724,0))</f>
        <v/>
      </c>
      <c r="R724" s="56">
        <f>IF(OR($A724="",$B724=""),"",IFERROR($J724/$I724,0))</f>
        <v/>
      </c>
      <c r="S724" s="55">
        <f>IF(OR($A724="",$B724=""),"",IFERROR(($K724+$L724)/$E724*1000,0))</f>
        <v/>
      </c>
      <c r="T724" s="55">
        <f>IF(OR($A724="",$B724=""),"",MAX(0,MIN(100,100-($S724*'Settings'!$B$13)-($M724*'Settings'!$B$14))))</f>
        <v/>
      </c>
      <c r="U724" s="55">
        <f>IF(OR($A724="",$B724=""),"",MAX(0,MIN(100,IFERROR($Q724/'Settings'!$B$10*100,0))))</f>
        <v/>
      </c>
      <c r="V724" s="55">
        <f>IF(OR($A724="",$B724=""),"",MAX(0,MIN(100,IFERROR($P724/'Settings'!$B$11*100,0))))</f>
        <v/>
      </c>
      <c r="W724" s="55">
        <f>IF(OR($A724="",$B724=""),"",MAX(0,MIN(100,IFERROR($R724/'Settings'!$B$12*100,0))))</f>
        <v/>
      </c>
      <c r="X724" s="55">
        <f>IF(OR($A724="",$B724=""),"",MAX(0,MIN(100,100-($N724*'Settings'!$B$15))))</f>
        <v/>
      </c>
      <c r="Y724" s="55">
        <f>IF(OR($A724="",$B724=""),"",($T724*'Settings'!$B$4)+($U724*'Settings'!$B$5)+($V724*'Settings'!$B$6)+($W724*'Settings'!$B$7)+($X724*'Settings'!$B$8))</f>
        <v/>
      </c>
      <c r="Z724" s="19">
        <f>IF($Y724="","",IF($Y724&gt;='Settings'!$B$17,"Excellent",IF($Y724&gt;='Settings'!$B$18,"Good",IF($Y724&gt;='Settings'!$B$19,"Needs Improvement","Poor"))))</f>
        <v/>
      </c>
      <c r="AA724" s="57">
        <f>IF($Z724="","",IF($Z724="Excellent",'Settings'!$B$21,IF($Z724="Good",'Settings'!$B$22,0)))</f>
        <v/>
      </c>
      <c r="AB724" s="34">
        <f>IF(COUNTA($A724:$B724,$D724:$O724,$AC724:$AD724)=0,"",IF(OR($A724="",$B724=""),"Missing period/driver",IF($C724="Driver ID not found","Invalid driver ID",IF(COUNTIFS($A$5:$A$1000,$A724,$B$5:$B$1000,$B724)&gt;1,"Duplicate driver/period",IF(OR($E724&lt;=0,$F724&lt;=0,$G724&lt;=0,$I724&lt;=0),"Check required activity",IF($H724&gt;$G724,"On-time stops exceed total",IF($J724&gt;$I724,"Completed inspections exceed required",IF(OR($H724&lt;0,$J724&lt;0,$K724&lt;0,$L724&lt;0,$M724&lt;0,$N724&lt;0),"Negative count",IF($AC724="","Select review status",IF(AND($AC724="Coaching Scheduled",$AD724=""),"Add follow-up date","OK"))))))))))</f>
        <v/>
      </c>
      <c r="AC724" s="30" t="n"/>
      <c r="AD724" s="58" t="n"/>
    </row>
    <row r="725">
      <c r="A725" s="53" t="n"/>
      <c r="B725" s="26" t="n"/>
      <c r="C725" s="27">
        <f>IF(OR($A725="",$B725=""),"",IFERROR(VLOOKUP($B725,'Settings'!$D$4:$E$103,2,FALSE),"Driver ID not found"))</f>
        <v/>
      </c>
      <c r="D725" s="26" t="n"/>
      <c r="E725" s="28" t="n"/>
      <c r="F725" s="54" t="n"/>
      <c r="G725" s="28" t="n"/>
      <c r="H725" s="28" t="n"/>
      <c r="I725" s="28" t="n"/>
      <c r="J725" s="28" t="n"/>
      <c r="K725" s="28" t="n"/>
      <c r="L725" s="28" t="n"/>
      <c r="M725" s="28" t="n"/>
      <c r="N725" s="28" t="n"/>
      <c r="O725" s="30" t="n"/>
      <c r="P725" s="55">
        <f>IF(OR($A725="",$B725=""),"",IFERROR($E725/$F725,0))</f>
        <v/>
      </c>
      <c r="Q725" s="56">
        <f>IF(OR($A725="",$B725=""),"",IFERROR($H725/$G725,0))</f>
        <v/>
      </c>
      <c r="R725" s="56">
        <f>IF(OR($A725="",$B725=""),"",IFERROR($J725/$I725,0))</f>
        <v/>
      </c>
      <c r="S725" s="55">
        <f>IF(OR($A725="",$B725=""),"",IFERROR(($K725+$L725)/$E725*1000,0))</f>
        <v/>
      </c>
      <c r="T725" s="55">
        <f>IF(OR($A725="",$B725=""),"",MAX(0,MIN(100,100-($S725*'Settings'!$B$13)-($M725*'Settings'!$B$14))))</f>
        <v/>
      </c>
      <c r="U725" s="55">
        <f>IF(OR($A725="",$B725=""),"",MAX(0,MIN(100,IFERROR($Q725/'Settings'!$B$10*100,0))))</f>
        <v/>
      </c>
      <c r="V725" s="55">
        <f>IF(OR($A725="",$B725=""),"",MAX(0,MIN(100,IFERROR($P725/'Settings'!$B$11*100,0))))</f>
        <v/>
      </c>
      <c r="W725" s="55">
        <f>IF(OR($A725="",$B725=""),"",MAX(0,MIN(100,IFERROR($R725/'Settings'!$B$12*100,0))))</f>
        <v/>
      </c>
      <c r="X725" s="55">
        <f>IF(OR($A725="",$B725=""),"",MAX(0,MIN(100,100-($N725*'Settings'!$B$15))))</f>
        <v/>
      </c>
      <c r="Y725" s="55">
        <f>IF(OR($A725="",$B725=""),"",($T725*'Settings'!$B$4)+($U725*'Settings'!$B$5)+($V725*'Settings'!$B$6)+($W725*'Settings'!$B$7)+($X725*'Settings'!$B$8))</f>
        <v/>
      </c>
      <c r="Z725" s="19">
        <f>IF($Y725="","",IF($Y725&gt;='Settings'!$B$17,"Excellent",IF($Y725&gt;='Settings'!$B$18,"Good",IF($Y725&gt;='Settings'!$B$19,"Needs Improvement","Poor"))))</f>
        <v/>
      </c>
      <c r="AA725" s="57">
        <f>IF($Z725="","",IF($Z725="Excellent",'Settings'!$B$21,IF($Z725="Good",'Settings'!$B$22,0)))</f>
        <v/>
      </c>
      <c r="AB725" s="34">
        <f>IF(COUNTA($A725:$B725,$D725:$O725,$AC725:$AD725)=0,"",IF(OR($A725="",$B725=""),"Missing period/driver",IF($C725="Driver ID not found","Invalid driver ID",IF(COUNTIFS($A$5:$A$1000,$A725,$B$5:$B$1000,$B725)&gt;1,"Duplicate driver/period",IF(OR($E725&lt;=0,$F725&lt;=0,$G725&lt;=0,$I725&lt;=0),"Check required activity",IF($H725&gt;$G725,"On-time stops exceed total",IF($J725&gt;$I725,"Completed inspections exceed required",IF(OR($H725&lt;0,$J725&lt;0,$K725&lt;0,$L725&lt;0,$M725&lt;0,$N725&lt;0),"Negative count",IF($AC725="","Select review status",IF(AND($AC725="Coaching Scheduled",$AD725=""),"Add follow-up date","OK"))))))))))</f>
        <v/>
      </c>
      <c r="AC725" s="30" t="n"/>
      <c r="AD725" s="58" t="n"/>
    </row>
    <row r="726">
      <c r="A726" s="53" t="n"/>
      <c r="B726" s="26" t="n"/>
      <c r="C726" s="27">
        <f>IF(OR($A726="",$B726=""),"",IFERROR(VLOOKUP($B726,'Settings'!$D$4:$E$103,2,FALSE),"Driver ID not found"))</f>
        <v/>
      </c>
      <c r="D726" s="26" t="n"/>
      <c r="E726" s="28" t="n"/>
      <c r="F726" s="54" t="n"/>
      <c r="G726" s="28" t="n"/>
      <c r="H726" s="28" t="n"/>
      <c r="I726" s="28" t="n"/>
      <c r="J726" s="28" t="n"/>
      <c r="K726" s="28" t="n"/>
      <c r="L726" s="28" t="n"/>
      <c r="M726" s="28" t="n"/>
      <c r="N726" s="28" t="n"/>
      <c r="O726" s="30" t="n"/>
      <c r="P726" s="55">
        <f>IF(OR($A726="",$B726=""),"",IFERROR($E726/$F726,0))</f>
        <v/>
      </c>
      <c r="Q726" s="56">
        <f>IF(OR($A726="",$B726=""),"",IFERROR($H726/$G726,0))</f>
        <v/>
      </c>
      <c r="R726" s="56">
        <f>IF(OR($A726="",$B726=""),"",IFERROR($J726/$I726,0))</f>
        <v/>
      </c>
      <c r="S726" s="55">
        <f>IF(OR($A726="",$B726=""),"",IFERROR(($K726+$L726)/$E726*1000,0))</f>
        <v/>
      </c>
      <c r="T726" s="55">
        <f>IF(OR($A726="",$B726=""),"",MAX(0,MIN(100,100-($S726*'Settings'!$B$13)-($M726*'Settings'!$B$14))))</f>
        <v/>
      </c>
      <c r="U726" s="55">
        <f>IF(OR($A726="",$B726=""),"",MAX(0,MIN(100,IFERROR($Q726/'Settings'!$B$10*100,0))))</f>
        <v/>
      </c>
      <c r="V726" s="55">
        <f>IF(OR($A726="",$B726=""),"",MAX(0,MIN(100,IFERROR($P726/'Settings'!$B$11*100,0))))</f>
        <v/>
      </c>
      <c r="W726" s="55">
        <f>IF(OR($A726="",$B726=""),"",MAX(0,MIN(100,IFERROR($R726/'Settings'!$B$12*100,0))))</f>
        <v/>
      </c>
      <c r="X726" s="55">
        <f>IF(OR($A726="",$B726=""),"",MAX(0,MIN(100,100-($N726*'Settings'!$B$15))))</f>
        <v/>
      </c>
      <c r="Y726" s="55">
        <f>IF(OR($A726="",$B726=""),"",($T726*'Settings'!$B$4)+($U726*'Settings'!$B$5)+($V726*'Settings'!$B$6)+($W726*'Settings'!$B$7)+($X726*'Settings'!$B$8))</f>
        <v/>
      </c>
      <c r="Z726" s="19">
        <f>IF($Y726="","",IF($Y726&gt;='Settings'!$B$17,"Excellent",IF($Y726&gt;='Settings'!$B$18,"Good",IF($Y726&gt;='Settings'!$B$19,"Needs Improvement","Poor"))))</f>
        <v/>
      </c>
      <c r="AA726" s="57">
        <f>IF($Z726="","",IF($Z726="Excellent",'Settings'!$B$21,IF($Z726="Good",'Settings'!$B$22,0)))</f>
        <v/>
      </c>
      <c r="AB726" s="34">
        <f>IF(COUNTA($A726:$B726,$D726:$O726,$AC726:$AD726)=0,"",IF(OR($A726="",$B726=""),"Missing period/driver",IF($C726="Driver ID not found","Invalid driver ID",IF(COUNTIFS($A$5:$A$1000,$A726,$B$5:$B$1000,$B726)&gt;1,"Duplicate driver/period",IF(OR($E726&lt;=0,$F726&lt;=0,$G726&lt;=0,$I726&lt;=0),"Check required activity",IF($H726&gt;$G726,"On-time stops exceed total",IF($J726&gt;$I726,"Completed inspections exceed required",IF(OR($H726&lt;0,$J726&lt;0,$K726&lt;0,$L726&lt;0,$M726&lt;0,$N726&lt;0),"Negative count",IF($AC726="","Select review status",IF(AND($AC726="Coaching Scheduled",$AD726=""),"Add follow-up date","OK"))))))))))</f>
        <v/>
      </c>
      <c r="AC726" s="30" t="n"/>
      <c r="AD726" s="58" t="n"/>
    </row>
    <row r="727">
      <c r="A727" s="53" t="n"/>
      <c r="B727" s="26" t="n"/>
      <c r="C727" s="27">
        <f>IF(OR($A727="",$B727=""),"",IFERROR(VLOOKUP($B727,'Settings'!$D$4:$E$103,2,FALSE),"Driver ID not found"))</f>
        <v/>
      </c>
      <c r="D727" s="26" t="n"/>
      <c r="E727" s="28" t="n"/>
      <c r="F727" s="54" t="n"/>
      <c r="G727" s="28" t="n"/>
      <c r="H727" s="28" t="n"/>
      <c r="I727" s="28" t="n"/>
      <c r="J727" s="28" t="n"/>
      <c r="K727" s="28" t="n"/>
      <c r="L727" s="28" t="n"/>
      <c r="M727" s="28" t="n"/>
      <c r="N727" s="28" t="n"/>
      <c r="O727" s="30" t="n"/>
      <c r="P727" s="55">
        <f>IF(OR($A727="",$B727=""),"",IFERROR($E727/$F727,0))</f>
        <v/>
      </c>
      <c r="Q727" s="56">
        <f>IF(OR($A727="",$B727=""),"",IFERROR($H727/$G727,0))</f>
        <v/>
      </c>
      <c r="R727" s="56">
        <f>IF(OR($A727="",$B727=""),"",IFERROR($J727/$I727,0))</f>
        <v/>
      </c>
      <c r="S727" s="55">
        <f>IF(OR($A727="",$B727=""),"",IFERROR(($K727+$L727)/$E727*1000,0))</f>
        <v/>
      </c>
      <c r="T727" s="55">
        <f>IF(OR($A727="",$B727=""),"",MAX(0,MIN(100,100-($S727*'Settings'!$B$13)-($M727*'Settings'!$B$14))))</f>
        <v/>
      </c>
      <c r="U727" s="55">
        <f>IF(OR($A727="",$B727=""),"",MAX(0,MIN(100,IFERROR($Q727/'Settings'!$B$10*100,0))))</f>
        <v/>
      </c>
      <c r="V727" s="55">
        <f>IF(OR($A727="",$B727=""),"",MAX(0,MIN(100,IFERROR($P727/'Settings'!$B$11*100,0))))</f>
        <v/>
      </c>
      <c r="W727" s="55">
        <f>IF(OR($A727="",$B727=""),"",MAX(0,MIN(100,IFERROR($R727/'Settings'!$B$12*100,0))))</f>
        <v/>
      </c>
      <c r="X727" s="55">
        <f>IF(OR($A727="",$B727=""),"",MAX(0,MIN(100,100-($N727*'Settings'!$B$15))))</f>
        <v/>
      </c>
      <c r="Y727" s="55">
        <f>IF(OR($A727="",$B727=""),"",($T727*'Settings'!$B$4)+($U727*'Settings'!$B$5)+($V727*'Settings'!$B$6)+($W727*'Settings'!$B$7)+($X727*'Settings'!$B$8))</f>
        <v/>
      </c>
      <c r="Z727" s="19">
        <f>IF($Y727="","",IF($Y727&gt;='Settings'!$B$17,"Excellent",IF($Y727&gt;='Settings'!$B$18,"Good",IF($Y727&gt;='Settings'!$B$19,"Needs Improvement","Poor"))))</f>
        <v/>
      </c>
      <c r="AA727" s="57">
        <f>IF($Z727="","",IF($Z727="Excellent",'Settings'!$B$21,IF($Z727="Good",'Settings'!$B$22,0)))</f>
        <v/>
      </c>
      <c r="AB727" s="34">
        <f>IF(COUNTA($A727:$B727,$D727:$O727,$AC727:$AD727)=0,"",IF(OR($A727="",$B727=""),"Missing period/driver",IF($C727="Driver ID not found","Invalid driver ID",IF(COUNTIFS($A$5:$A$1000,$A727,$B$5:$B$1000,$B727)&gt;1,"Duplicate driver/period",IF(OR($E727&lt;=0,$F727&lt;=0,$G727&lt;=0,$I727&lt;=0),"Check required activity",IF($H727&gt;$G727,"On-time stops exceed total",IF($J727&gt;$I727,"Completed inspections exceed required",IF(OR($H727&lt;0,$J727&lt;0,$K727&lt;0,$L727&lt;0,$M727&lt;0,$N727&lt;0),"Negative count",IF($AC727="","Select review status",IF(AND($AC727="Coaching Scheduled",$AD727=""),"Add follow-up date","OK"))))))))))</f>
        <v/>
      </c>
      <c r="AC727" s="30" t="n"/>
      <c r="AD727" s="58" t="n"/>
    </row>
    <row r="728">
      <c r="A728" s="53" t="n"/>
      <c r="B728" s="26" t="n"/>
      <c r="C728" s="27">
        <f>IF(OR($A728="",$B728=""),"",IFERROR(VLOOKUP($B728,'Settings'!$D$4:$E$103,2,FALSE),"Driver ID not found"))</f>
        <v/>
      </c>
      <c r="D728" s="26" t="n"/>
      <c r="E728" s="28" t="n"/>
      <c r="F728" s="54" t="n"/>
      <c r="G728" s="28" t="n"/>
      <c r="H728" s="28" t="n"/>
      <c r="I728" s="28" t="n"/>
      <c r="J728" s="28" t="n"/>
      <c r="K728" s="28" t="n"/>
      <c r="L728" s="28" t="n"/>
      <c r="M728" s="28" t="n"/>
      <c r="N728" s="28" t="n"/>
      <c r="O728" s="30" t="n"/>
      <c r="P728" s="55">
        <f>IF(OR($A728="",$B728=""),"",IFERROR($E728/$F728,0))</f>
        <v/>
      </c>
      <c r="Q728" s="56">
        <f>IF(OR($A728="",$B728=""),"",IFERROR($H728/$G728,0))</f>
        <v/>
      </c>
      <c r="R728" s="56">
        <f>IF(OR($A728="",$B728=""),"",IFERROR($J728/$I728,0))</f>
        <v/>
      </c>
      <c r="S728" s="55">
        <f>IF(OR($A728="",$B728=""),"",IFERROR(($K728+$L728)/$E728*1000,0))</f>
        <v/>
      </c>
      <c r="T728" s="55">
        <f>IF(OR($A728="",$B728=""),"",MAX(0,MIN(100,100-($S728*'Settings'!$B$13)-($M728*'Settings'!$B$14))))</f>
        <v/>
      </c>
      <c r="U728" s="55">
        <f>IF(OR($A728="",$B728=""),"",MAX(0,MIN(100,IFERROR($Q728/'Settings'!$B$10*100,0))))</f>
        <v/>
      </c>
      <c r="V728" s="55">
        <f>IF(OR($A728="",$B728=""),"",MAX(0,MIN(100,IFERROR($P728/'Settings'!$B$11*100,0))))</f>
        <v/>
      </c>
      <c r="W728" s="55">
        <f>IF(OR($A728="",$B728=""),"",MAX(0,MIN(100,IFERROR($R728/'Settings'!$B$12*100,0))))</f>
        <v/>
      </c>
      <c r="X728" s="55">
        <f>IF(OR($A728="",$B728=""),"",MAX(0,MIN(100,100-($N728*'Settings'!$B$15))))</f>
        <v/>
      </c>
      <c r="Y728" s="55">
        <f>IF(OR($A728="",$B728=""),"",($T728*'Settings'!$B$4)+($U728*'Settings'!$B$5)+($V728*'Settings'!$B$6)+($W728*'Settings'!$B$7)+($X728*'Settings'!$B$8))</f>
        <v/>
      </c>
      <c r="Z728" s="19">
        <f>IF($Y728="","",IF($Y728&gt;='Settings'!$B$17,"Excellent",IF($Y728&gt;='Settings'!$B$18,"Good",IF($Y728&gt;='Settings'!$B$19,"Needs Improvement","Poor"))))</f>
        <v/>
      </c>
      <c r="AA728" s="57">
        <f>IF($Z728="","",IF($Z728="Excellent",'Settings'!$B$21,IF($Z728="Good",'Settings'!$B$22,0)))</f>
        <v/>
      </c>
      <c r="AB728" s="34">
        <f>IF(COUNTA($A728:$B728,$D728:$O728,$AC728:$AD728)=0,"",IF(OR($A728="",$B728=""),"Missing period/driver",IF($C728="Driver ID not found","Invalid driver ID",IF(COUNTIFS($A$5:$A$1000,$A728,$B$5:$B$1000,$B728)&gt;1,"Duplicate driver/period",IF(OR($E728&lt;=0,$F728&lt;=0,$G728&lt;=0,$I728&lt;=0),"Check required activity",IF($H728&gt;$G728,"On-time stops exceed total",IF($J728&gt;$I728,"Completed inspections exceed required",IF(OR($H728&lt;0,$J728&lt;0,$K728&lt;0,$L728&lt;0,$M728&lt;0,$N728&lt;0),"Negative count",IF($AC728="","Select review status",IF(AND($AC728="Coaching Scheduled",$AD728=""),"Add follow-up date","OK"))))))))))</f>
        <v/>
      </c>
      <c r="AC728" s="30" t="n"/>
      <c r="AD728" s="58" t="n"/>
    </row>
    <row r="729">
      <c r="A729" s="53" t="n"/>
      <c r="B729" s="26" t="n"/>
      <c r="C729" s="27">
        <f>IF(OR($A729="",$B729=""),"",IFERROR(VLOOKUP($B729,'Settings'!$D$4:$E$103,2,FALSE),"Driver ID not found"))</f>
        <v/>
      </c>
      <c r="D729" s="26" t="n"/>
      <c r="E729" s="28" t="n"/>
      <c r="F729" s="54" t="n"/>
      <c r="G729" s="28" t="n"/>
      <c r="H729" s="28" t="n"/>
      <c r="I729" s="28" t="n"/>
      <c r="J729" s="28" t="n"/>
      <c r="K729" s="28" t="n"/>
      <c r="L729" s="28" t="n"/>
      <c r="M729" s="28" t="n"/>
      <c r="N729" s="28" t="n"/>
      <c r="O729" s="30" t="n"/>
      <c r="P729" s="55">
        <f>IF(OR($A729="",$B729=""),"",IFERROR($E729/$F729,0))</f>
        <v/>
      </c>
      <c r="Q729" s="56">
        <f>IF(OR($A729="",$B729=""),"",IFERROR($H729/$G729,0))</f>
        <v/>
      </c>
      <c r="R729" s="56">
        <f>IF(OR($A729="",$B729=""),"",IFERROR($J729/$I729,0))</f>
        <v/>
      </c>
      <c r="S729" s="55">
        <f>IF(OR($A729="",$B729=""),"",IFERROR(($K729+$L729)/$E729*1000,0))</f>
        <v/>
      </c>
      <c r="T729" s="55">
        <f>IF(OR($A729="",$B729=""),"",MAX(0,MIN(100,100-($S729*'Settings'!$B$13)-($M729*'Settings'!$B$14))))</f>
        <v/>
      </c>
      <c r="U729" s="55">
        <f>IF(OR($A729="",$B729=""),"",MAX(0,MIN(100,IFERROR($Q729/'Settings'!$B$10*100,0))))</f>
        <v/>
      </c>
      <c r="V729" s="55">
        <f>IF(OR($A729="",$B729=""),"",MAX(0,MIN(100,IFERROR($P729/'Settings'!$B$11*100,0))))</f>
        <v/>
      </c>
      <c r="W729" s="55">
        <f>IF(OR($A729="",$B729=""),"",MAX(0,MIN(100,IFERROR($R729/'Settings'!$B$12*100,0))))</f>
        <v/>
      </c>
      <c r="X729" s="55">
        <f>IF(OR($A729="",$B729=""),"",MAX(0,MIN(100,100-($N729*'Settings'!$B$15))))</f>
        <v/>
      </c>
      <c r="Y729" s="55">
        <f>IF(OR($A729="",$B729=""),"",($T729*'Settings'!$B$4)+($U729*'Settings'!$B$5)+($V729*'Settings'!$B$6)+($W729*'Settings'!$B$7)+($X729*'Settings'!$B$8))</f>
        <v/>
      </c>
      <c r="Z729" s="19">
        <f>IF($Y729="","",IF($Y729&gt;='Settings'!$B$17,"Excellent",IF($Y729&gt;='Settings'!$B$18,"Good",IF($Y729&gt;='Settings'!$B$19,"Needs Improvement","Poor"))))</f>
        <v/>
      </c>
      <c r="AA729" s="57">
        <f>IF($Z729="","",IF($Z729="Excellent",'Settings'!$B$21,IF($Z729="Good",'Settings'!$B$22,0)))</f>
        <v/>
      </c>
      <c r="AB729" s="34">
        <f>IF(COUNTA($A729:$B729,$D729:$O729,$AC729:$AD729)=0,"",IF(OR($A729="",$B729=""),"Missing period/driver",IF($C729="Driver ID not found","Invalid driver ID",IF(COUNTIFS($A$5:$A$1000,$A729,$B$5:$B$1000,$B729)&gt;1,"Duplicate driver/period",IF(OR($E729&lt;=0,$F729&lt;=0,$G729&lt;=0,$I729&lt;=0),"Check required activity",IF($H729&gt;$G729,"On-time stops exceed total",IF($J729&gt;$I729,"Completed inspections exceed required",IF(OR($H729&lt;0,$J729&lt;0,$K729&lt;0,$L729&lt;0,$M729&lt;0,$N729&lt;0),"Negative count",IF($AC729="","Select review status",IF(AND($AC729="Coaching Scheduled",$AD729=""),"Add follow-up date","OK"))))))))))</f>
        <v/>
      </c>
      <c r="AC729" s="30" t="n"/>
      <c r="AD729" s="58" t="n"/>
    </row>
    <row r="730">
      <c r="A730" s="53" t="n"/>
      <c r="B730" s="26" t="n"/>
      <c r="C730" s="27">
        <f>IF(OR($A730="",$B730=""),"",IFERROR(VLOOKUP($B730,'Settings'!$D$4:$E$103,2,FALSE),"Driver ID not found"))</f>
        <v/>
      </c>
      <c r="D730" s="26" t="n"/>
      <c r="E730" s="28" t="n"/>
      <c r="F730" s="54" t="n"/>
      <c r="G730" s="28" t="n"/>
      <c r="H730" s="28" t="n"/>
      <c r="I730" s="28" t="n"/>
      <c r="J730" s="28" t="n"/>
      <c r="K730" s="28" t="n"/>
      <c r="L730" s="28" t="n"/>
      <c r="M730" s="28" t="n"/>
      <c r="N730" s="28" t="n"/>
      <c r="O730" s="30" t="n"/>
      <c r="P730" s="55">
        <f>IF(OR($A730="",$B730=""),"",IFERROR($E730/$F730,0))</f>
        <v/>
      </c>
      <c r="Q730" s="56">
        <f>IF(OR($A730="",$B730=""),"",IFERROR($H730/$G730,0))</f>
        <v/>
      </c>
      <c r="R730" s="56">
        <f>IF(OR($A730="",$B730=""),"",IFERROR($J730/$I730,0))</f>
        <v/>
      </c>
      <c r="S730" s="55">
        <f>IF(OR($A730="",$B730=""),"",IFERROR(($K730+$L730)/$E730*1000,0))</f>
        <v/>
      </c>
      <c r="T730" s="55">
        <f>IF(OR($A730="",$B730=""),"",MAX(0,MIN(100,100-($S730*'Settings'!$B$13)-($M730*'Settings'!$B$14))))</f>
        <v/>
      </c>
      <c r="U730" s="55">
        <f>IF(OR($A730="",$B730=""),"",MAX(0,MIN(100,IFERROR($Q730/'Settings'!$B$10*100,0))))</f>
        <v/>
      </c>
      <c r="V730" s="55">
        <f>IF(OR($A730="",$B730=""),"",MAX(0,MIN(100,IFERROR($P730/'Settings'!$B$11*100,0))))</f>
        <v/>
      </c>
      <c r="W730" s="55">
        <f>IF(OR($A730="",$B730=""),"",MAX(0,MIN(100,IFERROR($R730/'Settings'!$B$12*100,0))))</f>
        <v/>
      </c>
      <c r="X730" s="55">
        <f>IF(OR($A730="",$B730=""),"",MAX(0,MIN(100,100-($N730*'Settings'!$B$15))))</f>
        <v/>
      </c>
      <c r="Y730" s="55">
        <f>IF(OR($A730="",$B730=""),"",($T730*'Settings'!$B$4)+($U730*'Settings'!$B$5)+($V730*'Settings'!$B$6)+($W730*'Settings'!$B$7)+($X730*'Settings'!$B$8))</f>
        <v/>
      </c>
      <c r="Z730" s="19">
        <f>IF($Y730="","",IF($Y730&gt;='Settings'!$B$17,"Excellent",IF($Y730&gt;='Settings'!$B$18,"Good",IF($Y730&gt;='Settings'!$B$19,"Needs Improvement","Poor"))))</f>
        <v/>
      </c>
      <c r="AA730" s="57">
        <f>IF($Z730="","",IF($Z730="Excellent",'Settings'!$B$21,IF($Z730="Good",'Settings'!$B$22,0)))</f>
        <v/>
      </c>
      <c r="AB730" s="34">
        <f>IF(COUNTA($A730:$B730,$D730:$O730,$AC730:$AD730)=0,"",IF(OR($A730="",$B730=""),"Missing period/driver",IF($C730="Driver ID not found","Invalid driver ID",IF(COUNTIFS($A$5:$A$1000,$A730,$B$5:$B$1000,$B730)&gt;1,"Duplicate driver/period",IF(OR($E730&lt;=0,$F730&lt;=0,$G730&lt;=0,$I730&lt;=0),"Check required activity",IF($H730&gt;$G730,"On-time stops exceed total",IF($J730&gt;$I730,"Completed inspections exceed required",IF(OR($H730&lt;0,$J730&lt;0,$K730&lt;0,$L730&lt;0,$M730&lt;0,$N730&lt;0),"Negative count",IF($AC730="","Select review status",IF(AND($AC730="Coaching Scheduled",$AD730=""),"Add follow-up date","OK"))))))))))</f>
        <v/>
      </c>
      <c r="AC730" s="30" t="n"/>
      <c r="AD730" s="58" t="n"/>
    </row>
    <row r="731">
      <c r="A731" s="53" t="n"/>
      <c r="B731" s="26" t="n"/>
      <c r="C731" s="27">
        <f>IF(OR($A731="",$B731=""),"",IFERROR(VLOOKUP($B731,'Settings'!$D$4:$E$103,2,FALSE),"Driver ID not found"))</f>
        <v/>
      </c>
      <c r="D731" s="26" t="n"/>
      <c r="E731" s="28" t="n"/>
      <c r="F731" s="54" t="n"/>
      <c r="G731" s="28" t="n"/>
      <c r="H731" s="28" t="n"/>
      <c r="I731" s="28" t="n"/>
      <c r="J731" s="28" t="n"/>
      <c r="K731" s="28" t="n"/>
      <c r="L731" s="28" t="n"/>
      <c r="M731" s="28" t="n"/>
      <c r="N731" s="28" t="n"/>
      <c r="O731" s="30" t="n"/>
      <c r="P731" s="55">
        <f>IF(OR($A731="",$B731=""),"",IFERROR($E731/$F731,0))</f>
        <v/>
      </c>
      <c r="Q731" s="56">
        <f>IF(OR($A731="",$B731=""),"",IFERROR($H731/$G731,0))</f>
        <v/>
      </c>
      <c r="R731" s="56">
        <f>IF(OR($A731="",$B731=""),"",IFERROR($J731/$I731,0))</f>
        <v/>
      </c>
      <c r="S731" s="55">
        <f>IF(OR($A731="",$B731=""),"",IFERROR(($K731+$L731)/$E731*1000,0))</f>
        <v/>
      </c>
      <c r="T731" s="55">
        <f>IF(OR($A731="",$B731=""),"",MAX(0,MIN(100,100-($S731*'Settings'!$B$13)-($M731*'Settings'!$B$14))))</f>
        <v/>
      </c>
      <c r="U731" s="55">
        <f>IF(OR($A731="",$B731=""),"",MAX(0,MIN(100,IFERROR($Q731/'Settings'!$B$10*100,0))))</f>
        <v/>
      </c>
      <c r="V731" s="55">
        <f>IF(OR($A731="",$B731=""),"",MAX(0,MIN(100,IFERROR($P731/'Settings'!$B$11*100,0))))</f>
        <v/>
      </c>
      <c r="W731" s="55">
        <f>IF(OR($A731="",$B731=""),"",MAX(0,MIN(100,IFERROR($R731/'Settings'!$B$12*100,0))))</f>
        <v/>
      </c>
      <c r="X731" s="55">
        <f>IF(OR($A731="",$B731=""),"",MAX(0,MIN(100,100-($N731*'Settings'!$B$15))))</f>
        <v/>
      </c>
      <c r="Y731" s="55">
        <f>IF(OR($A731="",$B731=""),"",($T731*'Settings'!$B$4)+($U731*'Settings'!$B$5)+($V731*'Settings'!$B$6)+($W731*'Settings'!$B$7)+($X731*'Settings'!$B$8))</f>
        <v/>
      </c>
      <c r="Z731" s="19">
        <f>IF($Y731="","",IF($Y731&gt;='Settings'!$B$17,"Excellent",IF($Y731&gt;='Settings'!$B$18,"Good",IF($Y731&gt;='Settings'!$B$19,"Needs Improvement","Poor"))))</f>
        <v/>
      </c>
      <c r="AA731" s="57">
        <f>IF($Z731="","",IF($Z731="Excellent",'Settings'!$B$21,IF($Z731="Good",'Settings'!$B$22,0)))</f>
        <v/>
      </c>
      <c r="AB731" s="34">
        <f>IF(COUNTA($A731:$B731,$D731:$O731,$AC731:$AD731)=0,"",IF(OR($A731="",$B731=""),"Missing period/driver",IF($C731="Driver ID not found","Invalid driver ID",IF(COUNTIFS($A$5:$A$1000,$A731,$B$5:$B$1000,$B731)&gt;1,"Duplicate driver/period",IF(OR($E731&lt;=0,$F731&lt;=0,$G731&lt;=0,$I731&lt;=0),"Check required activity",IF($H731&gt;$G731,"On-time stops exceed total",IF($J731&gt;$I731,"Completed inspections exceed required",IF(OR($H731&lt;0,$J731&lt;0,$K731&lt;0,$L731&lt;0,$M731&lt;0,$N731&lt;0),"Negative count",IF($AC731="","Select review status",IF(AND($AC731="Coaching Scheduled",$AD731=""),"Add follow-up date","OK"))))))))))</f>
        <v/>
      </c>
      <c r="AC731" s="30" t="n"/>
      <c r="AD731" s="58" t="n"/>
    </row>
    <row r="732">
      <c r="A732" s="53" t="n"/>
      <c r="B732" s="26" t="n"/>
      <c r="C732" s="27">
        <f>IF(OR($A732="",$B732=""),"",IFERROR(VLOOKUP($B732,'Settings'!$D$4:$E$103,2,FALSE),"Driver ID not found"))</f>
        <v/>
      </c>
      <c r="D732" s="26" t="n"/>
      <c r="E732" s="28" t="n"/>
      <c r="F732" s="54" t="n"/>
      <c r="G732" s="28" t="n"/>
      <c r="H732" s="28" t="n"/>
      <c r="I732" s="28" t="n"/>
      <c r="J732" s="28" t="n"/>
      <c r="K732" s="28" t="n"/>
      <c r="L732" s="28" t="n"/>
      <c r="M732" s="28" t="n"/>
      <c r="N732" s="28" t="n"/>
      <c r="O732" s="30" t="n"/>
      <c r="P732" s="55">
        <f>IF(OR($A732="",$B732=""),"",IFERROR($E732/$F732,0))</f>
        <v/>
      </c>
      <c r="Q732" s="56">
        <f>IF(OR($A732="",$B732=""),"",IFERROR($H732/$G732,0))</f>
        <v/>
      </c>
      <c r="R732" s="56">
        <f>IF(OR($A732="",$B732=""),"",IFERROR($J732/$I732,0))</f>
        <v/>
      </c>
      <c r="S732" s="55">
        <f>IF(OR($A732="",$B732=""),"",IFERROR(($K732+$L732)/$E732*1000,0))</f>
        <v/>
      </c>
      <c r="T732" s="55">
        <f>IF(OR($A732="",$B732=""),"",MAX(0,MIN(100,100-($S732*'Settings'!$B$13)-($M732*'Settings'!$B$14))))</f>
        <v/>
      </c>
      <c r="U732" s="55">
        <f>IF(OR($A732="",$B732=""),"",MAX(0,MIN(100,IFERROR($Q732/'Settings'!$B$10*100,0))))</f>
        <v/>
      </c>
      <c r="V732" s="55">
        <f>IF(OR($A732="",$B732=""),"",MAX(0,MIN(100,IFERROR($P732/'Settings'!$B$11*100,0))))</f>
        <v/>
      </c>
      <c r="W732" s="55">
        <f>IF(OR($A732="",$B732=""),"",MAX(0,MIN(100,IFERROR($R732/'Settings'!$B$12*100,0))))</f>
        <v/>
      </c>
      <c r="X732" s="55">
        <f>IF(OR($A732="",$B732=""),"",MAX(0,MIN(100,100-($N732*'Settings'!$B$15))))</f>
        <v/>
      </c>
      <c r="Y732" s="55">
        <f>IF(OR($A732="",$B732=""),"",($T732*'Settings'!$B$4)+($U732*'Settings'!$B$5)+($V732*'Settings'!$B$6)+($W732*'Settings'!$B$7)+($X732*'Settings'!$B$8))</f>
        <v/>
      </c>
      <c r="Z732" s="19">
        <f>IF($Y732="","",IF($Y732&gt;='Settings'!$B$17,"Excellent",IF($Y732&gt;='Settings'!$B$18,"Good",IF($Y732&gt;='Settings'!$B$19,"Needs Improvement","Poor"))))</f>
        <v/>
      </c>
      <c r="AA732" s="57">
        <f>IF($Z732="","",IF($Z732="Excellent",'Settings'!$B$21,IF($Z732="Good",'Settings'!$B$22,0)))</f>
        <v/>
      </c>
      <c r="AB732" s="34">
        <f>IF(COUNTA($A732:$B732,$D732:$O732,$AC732:$AD732)=0,"",IF(OR($A732="",$B732=""),"Missing period/driver",IF($C732="Driver ID not found","Invalid driver ID",IF(COUNTIFS($A$5:$A$1000,$A732,$B$5:$B$1000,$B732)&gt;1,"Duplicate driver/period",IF(OR($E732&lt;=0,$F732&lt;=0,$G732&lt;=0,$I732&lt;=0),"Check required activity",IF($H732&gt;$G732,"On-time stops exceed total",IF($J732&gt;$I732,"Completed inspections exceed required",IF(OR($H732&lt;0,$J732&lt;0,$K732&lt;0,$L732&lt;0,$M732&lt;0,$N732&lt;0),"Negative count",IF($AC732="","Select review status",IF(AND($AC732="Coaching Scheduled",$AD732=""),"Add follow-up date","OK"))))))))))</f>
        <v/>
      </c>
      <c r="AC732" s="30" t="n"/>
      <c r="AD732" s="58" t="n"/>
    </row>
    <row r="733">
      <c r="A733" s="53" t="n"/>
      <c r="B733" s="26" t="n"/>
      <c r="C733" s="27">
        <f>IF(OR($A733="",$B733=""),"",IFERROR(VLOOKUP($B733,'Settings'!$D$4:$E$103,2,FALSE),"Driver ID not found"))</f>
        <v/>
      </c>
      <c r="D733" s="26" t="n"/>
      <c r="E733" s="28" t="n"/>
      <c r="F733" s="54" t="n"/>
      <c r="G733" s="28" t="n"/>
      <c r="H733" s="28" t="n"/>
      <c r="I733" s="28" t="n"/>
      <c r="J733" s="28" t="n"/>
      <c r="K733" s="28" t="n"/>
      <c r="L733" s="28" t="n"/>
      <c r="M733" s="28" t="n"/>
      <c r="N733" s="28" t="n"/>
      <c r="O733" s="30" t="n"/>
      <c r="P733" s="55">
        <f>IF(OR($A733="",$B733=""),"",IFERROR($E733/$F733,0))</f>
        <v/>
      </c>
      <c r="Q733" s="56">
        <f>IF(OR($A733="",$B733=""),"",IFERROR($H733/$G733,0))</f>
        <v/>
      </c>
      <c r="R733" s="56">
        <f>IF(OR($A733="",$B733=""),"",IFERROR($J733/$I733,0))</f>
        <v/>
      </c>
      <c r="S733" s="55">
        <f>IF(OR($A733="",$B733=""),"",IFERROR(($K733+$L733)/$E733*1000,0))</f>
        <v/>
      </c>
      <c r="T733" s="55">
        <f>IF(OR($A733="",$B733=""),"",MAX(0,MIN(100,100-($S733*'Settings'!$B$13)-($M733*'Settings'!$B$14))))</f>
        <v/>
      </c>
      <c r="U733" s="55">
        <f>IF(OR($A733="",$B733=""),"",MAX(0,MIN(100,IFERROR($Q733/'Settings'!$B$10*100,0))))</f>
        <v/>
      </c>
      <c r="V733" s="55">
        <f>IF(OR($A733="",$B733=""),"",MAX(0,MIN(100,IFERROR($P733/'Settings'!$B$11*100,0))))</f>
        <v/>
      </c>
      <c r="W733" s="55">
        <f>IF(OR($A733="",$B733=""),"",MAX(0,MIN(100,IFERROR($R733/'Settings'!$B$12*100,0))))</f>
        <v/>
      </c>
      <c r="X733" s="55">
        <f>IF(OR($A733="",$B733=""),"",MAX(0,MIN(100,100-($N733*'Settings'!$B$15))))</f>
        <v/>
      </c>
      <c r="Y733" s="55">
        <f>IF(OR($A733="",$B733=""),"",($T733*'Settings'!$B$4)+($U733*'Settings'!$B$5)+($V733*'Settings'!$B$6)+($W733*'Settings'!$B$7)+($X733*'Settings'!$B$8))</f>
        <v/>
      </c>
      <c r="Z733" s="19">
        <f>IF($Y733="","",IF($Y733&gt;='Settings'!$B$17,"Excellent",IF($Y733&gt;='Settings'!$B$18,"Good",IF($Y733&gt;='Settings'!$B$19,"Needs Improvement","Poor"))))</f>
        <v/>
      </c>
      <c r="AA733" s="57">
        <f>IF($Z733="","",IF($Z733="Excellent",'Settings'!$B$21,IF($Z733="Good",'Settings'!$B$22,0)))</f>
        <v/>
      </c>
      <c r="AB733" s="34">
        <f>IF(COUNTA($A733:$B733,$D733:$O733,$AC733:$AD733)=0,"",IF(OR($A733="",$B733=""),"Missing period/driver",IF($C733="Driver ID not found","Invalid driver ID",IF(COUNTIFS($A$5:$A$1000,$A733,$B$5:$B$1000,$B733)&gt;1,"Duplicate driver/period",IF(OR($E733&lt;=0,$F733&lt;=0,$G733&lt;=0,$I733&lt;=0),"Check required activity",IF($H733&gt;$G733,"On-time stops exceed total",IF($J733&gt;$I733,"Completed inspections exceed required",IF(OR($H733&lt;0,$J733&lt;0,$K733&lt;0,$L733&lt;0,$M733&lt;0,$N733&lt;0),"Negative count",IF($AC733="","Select review status",IF(AND($AC733="Coaching Scheduled",$AD733=""),"Add follow-up date","OK"))))))))))</f>
        <v/>
      </c>
      <c r="AC733" s="30" t="n"/>
      <c r="AD733" s="58" t="n"/>
    </row>
    <row r="734">
      <c r="A734" s="53" t="n"/>
      <c r="B734" s="26" t="n"/>
      <c r="C734" s="27">
        <f>IF(OR($A734="",$B734=""),"",IFERROR(VLOOKUP($B734,'Settings'!$D$4:$E$103,2,FALSE),"Driver ID not found"))</f>
        <v/>
      </c>
      <c r="D734" s="26" t="n"/>
      <c r="E734" s="28" t="n"/>
      <c r="F734" s="54" t="n"/>
      <c r="G734" s="28" t="n"/>
      <c r="H734" s="28" t="n"/>
      <c r="I734" s="28" t="n"/>
      <c r="J734" s="28" t="n"/>
      <c r="K734" s="28" t="n"/>
      <c r="L734" s="28" t="n"/>
      <c r="M734" s="28" t="n"/>
      <c r="N734" s="28" t="n"/>
      <c r="O734" s="30" t="n"/>
      <c r="P734" s="55">
        <f>IF(OR($A734="",$B734=""),"",IFERROR($E734/$F734,0))</f>
        <v/>
      </c>
      <c r="Q734" s="56">
        <f>IF(OR($A734="",$B734=""),"",IFERROR($H734/$G734,0))</f>
        <v/>
      </c>
      <c r="R734" s="56">
        <f>IF(OR($A734="",$B734=""),"",IFERROR($J734/$I734,0))</f>
        <v/>
      </c>
      <c r="S734" s="55">
        <f>IF(OR($A734="",$B734=""),"",IFERROR(($K734+$L734)/$E734*1000,0))</f>
        <v/>
      </c>
      <c r="T734" s="55">
        <f>IF(OR($A734="",$B734=""),"",MAX(0,MIN(100,100-($S734*'Settings'!$B$13)-($M734*'Settings'!$B$14))))</f>
        <v/>
      </c>
      <c r="U734" s="55">
        <f>IF(OR($A734="",$B734=""),"",MAX(0,MIN(100,IFERROR($Q734/'Settings'!$B$10*100,0))))</f>
        <v/>
      </c>
      <c r="V734" s="55">
        <f>IF(OR($A734="",$B734=""),"",MAX(0,MIN(100,IFERROR($P734/'Settings'!$B$11*100,0))))</f>
        <v/>
      </c>
      <c r="W734" s="55">
        <f>IF(OR($A734="",$B734=""),"",MAX(0,MIN(100,IFERROR($R734/'Settings'!$B$12*100,0))))</f>
        <v/>
      </c>
      <c r="X734" s="55">
        <f>IF(OR($A734="",$B734=""),"",MAX(0,MIN(100,100-($N734*'Settings'!$B$15))))</f>
        <v/>
      </c>
      <c r="Y734" s="55">
        <f>IF(OR($A734="",$B734=""),"",($T734*'Settings'!$B$4)+($U734*'Settings'!$B$5)+($V734*'Settings'!$B$6)+($W734*'Settings'!$B$7)+($X734*'Settings'!$B$8))</f>
        <v/>
      </c>
      <c r="Z734" s="19">
        <f>IF($Y734="","",IF($Y734&gt;='Settings'!$B$17,"Excellent",IF($Y734&gt;='Settings'!$B$18,"Good",IF($Y734&gt;='Settings'!$B$19,"Needs Improvement","Poor"))))</f>
        <v/>
      </c>
      <c r="AA734" s="57">
        <f>IF($Z734="","",IF($Z734="Excellent",'Settings'!$B$21,IF($Z734="Good",'Settings'!$B$22,0)))</f>
        <v/>
      </c>
      <c r="AB734" s="34">
        <f>IF(COUNTA($A734:$B734,$D734:$O734,$AC734:$AD734)=0,"",IF(OR($A734="",$B734=""),"Missing period/driver",IF($C734="Driver ID not found","Invalid driver ID",IF(COUNTIFS($A$5:$A$1000,$A734,$B$5:$B$1000,$B734)&gt;1,"Duplicate driver/period",IF(OR($E734&lt;=0,$F734&lt;=0,$G734&lt;=0,$I734&lt;=0),"Check required activity",IF($H734&gt;$G734,"On-time stops exceed total",IF($J734&gt;$I734,"Completed inspections exceed required",IF(OR($H734&lt;0,$J734&lt;0,$K734&lt;0,$L734&lt;0,$M734&lt;0,$N734&lt;0),"Negative count",IF($AC734="","Select review status",IF(AND($AC734="Coaching Scheduled",$AD734=""),"Add follow-up date","OK"))))))))))</f>
        <v/>
      </c>
      <c r="AC734" s="30" t="n"/>
      <c r="AD734" s="58" t="n"/>
    </row>
    <row r="735">
      <c r="A735" s="53" t="n"/>
      <c r="B735" s="26" t="n"/>
      <c r="C735" s="27">
        <f>IF(OR($A735="",$B735=""),"",IFERROR(VLOOKUP($B735,'Settings'!$D$4:$E$103,2,FALSE),"Driver ID not found"))</f>
        <v/>
      </c>
      <c r="D735" s="26" t="n"/>
      <c r="E735" s="28" t="n"/>
      <c r="F735" s="54" t="n"/>
      <c r="G735" s="28" t="n"/>
      <c r="H735" s="28" t="n"/>
      <c r="I735" s="28" t="n"/>
      <c r="J735" s="28" t="n"/>
      <c r="K735" s="28" t="n"/>
      <c r="L735" s="28" t="n"/>
      <c r="M735" s="28" t="n"/>
      <c r="N735" s="28" t="n"/>
      <c r="O735" s="30" t="n"/>
      <c r="P735" s="55">
        <f>IF(OR($A735="",$B735=""),"",IFERROR($E735/$F735,0))</f>
        <v/>
      </c>
      <c r="Q735" s="56">
        <f>IF(OR($A735="",$B735=""),"",IFERROR($H735/$G735,0))</f>
        <v/>
      </c>
      <c r="R735" s="56">
        <f>IF(OR($A735="",$B735=""),"",IFERROR($J735/$I735,0))</f>
        <v/>
      </c>
      <c r="S735" s="55">
        <f>IF(OR($A735="",$B735=""),"",IFERROR(($K735+$L735)/$E735*1000,0))</f>
        <v/>
      </c>
      <c r="T735" s="55">
        <f>IF(OR($A735="",$B735=""),"",MAX(0,MIN(100,100-($S735*'Settings'!$B$13)-($M735*'Settings'!$B$14))))</f>
        <v/>
      </c>
      <c r="U735" s="55">
        <f>IF(OR($A735="",$B735=""),"",MAX(0,MIN(100,IFERROR($Q735/'Settings'!$B$10*100,0))))</f>
        <v/>
      </c>
      <c r="V735" s="55">
        <f>IF(OR($A735="",$B735=""),"",MAX(0,MIN(100,IFERROR($P735/'Settings'!$B$11*100,0))))</f>
        <v/>
      </c>
      <c r="W735" s="55">
        <f>IF(OR($A735="",$B735=""),"",MAX(0,MIN(100,IFERROR($R735/'Settings'!$B$12*100,0))))</f>
        <v/>
      </c>
      <c r="X735" s="55">
        <f>IF(OR($A735="",$B735=""),"",MAX(0,MIN(100,100-($N735*'Settings'!$B$15))))</f>
        <v/>
      </c>
      <c r="Y735" s="55">
        <f>IF(OR($A735="",$B735=""),"",($T735*'Settings'!$B$4)+($U735*'Settings'!$B$5)+($V735*'Settings'!$B$6)+($W735*'Settings'!$B$7)+($X735*'Settings'!$B$8))</f>
        <v/>
      </c>
      <c r="Z735" s="19">
        <f>IF($Y735="","",IF($Y735&gt;='Settings'!$B$17,"Excellent",IF($Y735&gt;='Settings'!$B$18,"Good",IF($Y735&gt;='Settings'!$B$19,"Needs Improvement","Poor"))))</f>
        <v/>
      </c>
      <c r="AA735" s="57">
        <f>IF($Z735="","",IF($Z735="Excellent",'Settings'!$B$21,IF($Z735="Good",'Settings'!$B$22,0)))</f>
        <v/>
      </c>
      <c r="AB735" s="34">
        <f>IF(COUNTA($A735:$B735,$D735:$O735,$AC735:$AD735)=0,"",IF(OR($A735="",$B735=""),"Missing period/driver",IF($C735="Driver ID not found","Invalid driver ID",IF(COUNTIFS($A$5:$A$1000,$A735,$B$5:$B$1000,$B735)&gt;1,"Duplicate driver/period",IF(OR($E735&lt;=0,$F735&lt;=0,$G735&lt;=0,$I735&lt;=0),"Check required activity",IF($H735&gt;$G735,"On-time stops exceed total",IF($J735&gt;$I735,"Completed inspections exceed required",IF(OR($H735&lt;0,$J735&lt;0,$K735&lt;0,$L735&lt;0,$M735&lt;0,$N735&lt;0),"Negative count",IF($AC735="","Select review status",IF(AND($AC735="Coaching Scheduled",$AD735=""),"Add follow-up date","OK"))))))))))</f>
        <v/>
      </c>
      <c r="AC735" s="30" t="n"/>
      <c r="AD735" s="58" t="n"/>
    </row>
    <row r="736">
      <c r="A736" s="53" t="n"/>
      <c r="B736" s="26" t="n"/>
      <c r="C736" s="27">
        <f>IF(OR($A736="",$B736=""),"",IFERROR(VLOOKUP($B736,'Settings'!$D$4:$E$103,2,FALSE),"Driver ID not found"))</f>
        <v/>
      </c>
      <c r="D736" s="26" t="n"/>
      <c r="E736" s="28" t="n"/>
      <c r="F736" s="54" t="n"/>
      <c r="G736" s="28" t="n"/>
      <c r="H736" s="28" t="n"/>
      <c r="I736" s="28" t="n"/>
      <c r="J736" s="28" t="n"/>
      <c r="K736" s="28" t="n"/>
      <c r="L736" s="28" t="n"/>
      <c r="M736" s="28" t="n"/>
      <c r="N736" s="28" t="n"/>
      <c r="O736" s="30" t="n"/>
      <c r="P736" s="55">
        <f>IF(OR($A736="",$B736=""),"",IFERROR($E736/$F736,0))</f>
        <v/>
      </c>
      <c r="Q736" s="56">
        <f>IF(OR($A736="",$B736=""),"",IFERROR($H736/$G736,0))</f>
        <v/>
      </c>
      <c r="R736" s="56">
        <f>IF(OR($A736="",$B736=""),"",IFERROR($J736/$I736,0))</f>
        <v/>
      </c>
      <c r="S736" s="55">
        <f>IF(OR($A736="",$B736=""),"",IFERROR(($K736+$L736)/$E736*1000,0))</f>
        <v/>
      </c>
      <c r="T736" s="55">
        <f>IF(OR($A736="",$B736=""),"",MAX(0,MIN(100,100-($S736*'Settings'!$B$13)-($M736*'Settings'!$B$14))))</f>
        <v/>
      </c>
      <c r="U736" s="55">
        <f>IF(OR($A736="",$B736=""),"",MAX(0,MIN(100,IFERROR($Q736/'Settings'!$B$10*100,0))))</f>
        <v/>
      </c>
      <c r="V736" s="55">
        <f>IF(OR($A736="",$B736=""),"",MAX(0,MIN(100,IFERROR($P736/'Settings'!$B$11*100,0))))</f>
        <v/>
      </c>
      <c r="W736" s="55">
        <f>IF(OR($A736="",$B736=""),"",MAX(0,MIN(100,IFERROR($R736/'Settings'!$B$12*100,0))))</f>
        <v/>
      </c>
      <c r="X736" s="55">
        <f>IF(OR($A736="",$B736=""),"",MAX(0,MIN(100,100-($N736*'Settings'!$B$15))))</f>
        <v/>
      </c>
      <c r="Y736" s="55">
        <f>IF(OR($A736="",$B736=""),"",($T736*'Settings'!$B$4)+($U736*'Settings'!$B$5)+($V736*'Settings'!$B$6)+($W736*'Settings'!$B$7)+($X736*'Settings'!$B$8))</f>
        <v/>
      </c>
      <c r="Z736" s="19">
        <f>IF($Y736="","",IF($Y736&gt;='Settings'!$B$17,"Excellent",IF($Y736&gt;='Settings'!$B$18,"Good",IF($Y736&gt;='Settings'!$B$19,"Needs Improvement","Poor"))))</f>
        <v/>
      </c>
      <c r="AA736" s="57">
        <f>IF($Z736="","",IF($Z736="Excellent",'Settings'!$B$21,IF($Z736="Good",'Settings'!$B$22,0)))</f>
        <v/>
      </c>
      <c r="AB736" s="34">
        <f>IF(COUNTA($A736:$B736,$D736:$O736,$AC736:$AD736)=0,"",IF(OR($A736="",$B736=""),"Missing period/driver",IF($C736="Driver ID not found","Invalid driver ID",IF(COUNTIFS($A$5:$A$1000,$A736,$B$5:$B$1000,$B736)&gt;1,"Duplicate driver/period",IF(OR($E736&lt;=0,$F736&lt;=0,$G736&lt;=0,$I736&lt;=0),"Check required activity",IF($H736&gt;$G736,"On-time stops exceed total",IF($J736&gt;$I736,"Completed inspections exceed required",IF(OR($H736&lt;0,$J736&lt;0,$K736&lt;0,$L736&lt;0,$M736&lt;0,$N736&lt;0),"Negative count",IF($AC736="","Select review status",IF(AND($AC736="Coaching Scheduled",$AD736=""),"Add follow-up date","OK"))))))))))</f>
        <v/>
      </c>
      <c r="AC736" s="30" t="n"/>
      <c r="AD736" s="58" t="n"/>
    </row>
    <row r="737">
      <c r="A737" s="53" t="n"/>
      <c r="B737" s="26" t="n"/>
      <c r="C737" s="27">
        <f>IF(OR($A737="",$B737=""),"",IFERROR(VLOOKUP($B737,'Settings'!$D$4:$E$103,2,FALSE),"Driver ID not found"))</f>
        <v/>
      </c>
      <c r="D737" s="26" t="n"/>
      <c r="E737" s="28" t="n"/>
      <c r="F737" s="54" t="n"/>
      <c r="G737" s="28" t="n"/>
      <c r="H737" s="28" t="n"/>
      <c r="I737" s="28" t="n"/>
      <c r="J737" s="28" t="n"/>
      <c r="K737" s="28" t="n"/>
      <c r="L737" s="28" t="n"/>
      <c r="M737" s="28" t="n"/>
      <c r="N737" s="28" t="n"/>
      <c r="O737" s="30" t="n"/>
      <c r="P737" s="55">
        <f>IF(OR($A737="",$B737=""),"",IFERROR($E737/$F737,0))</f>
        <v/>
      </c>
      <c r="Q737" s="56">
        <f>IF(OR($A737="",$B737=""),"",IFERROR($H737/$G737,0))</f>
        <v/>
      </c>
      <c r="R737" s="56">
        <f>IF(OR($A737="",$B737=""),"",IFERROR($J737/$I737,0))</f>
        <v/>
      </c>
      <c r="S737" s="55">
        <f>IF(OR($A737="",$B737=""),"",IFERROR(($K737+$L737)/$E737*1000,0))</f>
        <v/>
      </c>
      <c r="T737" s="55">
        <f>IF(OR($A737="",$B737=""),"",MAX(0,MIN(100,100-($S737*'Settings'!$B$13)-($M737*'Settings'!$B$14))))</f>
        <v/>
      </c>
      <c r="U737" s="55">
        <f>IF(OR($A737="",$B737=""),"",MAX(0,MIN(100,IFERROR($Q737/'Settings'!$B$10*100,0))))</f>
        <v/>
      </c>
      <c r="V737" s="55">
        <f>IF(OR($A737="",$B737=""),"",MAX(0,MIN(100,IFERROR($P737/'Settings'!$B$11*100,0))))</f>
        <v/>
      </c>
      <c r="W737" s="55">
        <f>IF(OR($A737="",$B737=""),"",MAX(0,MIN(100,IFERROR($R737/'Settings'!$B$12*100,0))))</f>
        <v/>
      </c>
      <c r="X737" s="55">
        <f>IF(OR($A737="",$B737=""),"",MAX(0,MIN(100,100-($N737*'Settings'!$B$15))))</f>
        <v/>
      </c>
      <c r="Y737" s="55">
        <f>IF(OR($A737="",$B737=""),"",($T737*'Settings'!$B$4)+($U737*'Settings'!$B$5)+($V737*'Settings'!$B$6)+($W737*'Settings'!$B$7)+($X737*'Settings'!$B$8))</f>
        <v/>
      </c>
      <c r="Z737" s="19">
        <f>IF($Y737="","",IF($Y737&gt;='Settings'!$B$17,"Excellent",IF($Y737&gt;='Settings'!$B$18,"Good",IF($Y737&gt;='Settings'!$B$19,"Needs Improvement","Poor"))))</f>
        <v/>
      </c>
      <c r="AA737" s="57">
        <f>IF($Z737="","",IF($Z737="Excellent",'Settings'!$B$21,IF($Z737="Good",'Settings'!$B$22,0)))</f>
        <v/>
      </c>
      <c r="AB737" s="34">
        <f>IF(COUNTA($A737:$B737,$D737:$O737,$AC737:$AD737)=0,"",IF(OR($A737="",$B737=""),"Missing period/driver",IF($C737="Driver ID not found","Invalid driver ID",IF(COUNTIFS($A$5:$A$1000,$A737,$B$5:$B$1000,$B737)&gt;1,"Duplicate driver/period",IF(OR($E737&lt;=0,$F737&lt;=0,$G737&lt;=0,$I737&lt;=0),"Check required activity",IF($H737&gt;$G737,"On-time stops exceed total",IF($J737&gt;$I737,"Completed inspections exceed required",IF(OR($H737&lt;0,$J737&lt;0,$K737&lt;0,$L737&lt;0,$M737&lt;0,$N737&lt;0),"Negative count",IF($AC737="","Select review status",IF(AND($AC737="Coaching Scheduled",$AD737=""),"Add follow-up date","OK"))))))))))</f>
        <v/>
      </c>
      <c r="AC737" s="30" t="n"/>
      <c r="AD737" s="58" t="n"/>
    </row>
    <row r="738">
      <c r="A738" s="53" t="n"/>
      <c r="B738" s="26" t="n"/>
      <c r="C738" s="27">
        <f>IF(OR($A738="",$B738=""),"",IFERROR(VLOOKUP($B738,'Settings'!$D$4:$E$103,2,FALSE),"Driver ID not found"))</f>
        <v/>
      </c>
      <c r="D738" s="26" t="n"/>
      <c r="E738" s="28" t="n"/>
      <c r="F738" s="54" t="n"/>
      <c r="G738" s="28" t="n"/>
      <c r="H738" s="28" t="n"/>
      <c r="I738" s="28" t="n"/>
      <c r="J738" s="28" t="n"/>
      <c r="K738" s="28" t="n"/>
      <c r="L738" s="28" t="n"/>
      <c r="M738" s="28" t="n"/>
      <c r="N738" s="28" t="n"/>
      <c r="O738" s="30" t="n"/>
      <c r="P738" s="55">
        <f>IF(OR($A738="",$B738=""),"",IFERROR($E738/$F738,0))</f>
        <v/>
      </c>
      <c r="Q738" s="56">
        <f>IF(OR($A738="",$B738=""),"",IFERROR($H738/$G738,0))</f>
        <v/>
      </c>
      <c r="R738" s="56">
        <f>IF(OR($A738="",$B738=""),"",IFERROR($J738/$I738,0))</f>
        <v/>
      </c>
      <c r="S738" s="55">
        <f>IF(OR($A738="",$B738=""),"",IFERROR(($K738+$L738)/$E738*1000,0))</f>
        <v/>
      </c>
      <c r="T738" s="55">
        <f>IF(OR($A738="",$B738=""),"",MAX(0,MIN(100,100-($S738*'Settings'!$B$13)-($M738*'Settings'!$B$14))))</f>
        <v/>
      </c>
      <c r="U738" s="55">
        <f>IF(OR($A738="",$B738=""),"",MAX(0,MIN(100,IFERROR($Q738/'Settings'!$B$10*100,0))))</f>
        <v/>
      </c>
      <c r="V738" s="55">
        <f>IF(OR($A738="",$B738=""),"",MAX(0,MIN(100,IFERROR($P738/'Settings'!$B$11*100,0))))</f>
        <v/>
      </c>
      <c r="W738" s="55">
        <f>IF(OR($A738="",$B738=""),"",MAX(0,MIN(100,IFERROR($R738/'Settings'!$B$12*100,0))))</f>
        <v/>
      </c>
      <c r="X738" s="55">
        <f>IF(OR($A738="",$B738=""),"",MAX(0,MIN(100,100-($N738*'Settings'!$B$15))))</f>
        <v/>
      </c>
      <c r="Y738" s="55">
        <f>IF(OR($A738="",$B738=""),"",($T738*'Settings'!$B$4)+($U738*'Settings'!$B$5)+($V738*'Settings'!$B$6)+($W738*'Settings'!$B$7)+($X738*'Settings'!$B$8))</f>
        <v/>
      </c>
      <c r="Z738" s="19">
        <f>IF($Y738="","",IF($Y738&gt;='Settings'!$B$17,"Excellent",IF($Y738&gt;='Settings'!$B$18,"Good",IF($Y738&gt;='Settings'!$B$19,"Needs Improvement","Poor"))))</f>
        <v/>
      </c>
      <c r="AA738" s="57">
        <f>IF($Z738="","",IF($Z738="Excellent",'Settings'!$B$21,IF($Z738="Good",'Settings'!$B$22,0)))</f>
        <v/>
      </c>
      <c r="AB738" s="34">
        <f>IF(COUNTA($A738:$B738,$D738:$O738,$AC738:$AD738)=0,"",IF(OR($A738="",$B738=""),"Missing period/driver",IF($C738="Driver ID not found","Invalid driver ID",IF(COUNTIFS($A$5:$A$1000,$A738,$B$5:$B$1000,$B738)&gt;1,"Duplicate driver/period",IF(OR($E738&lt;=0,$F738&lt;=0,$G738&lt;=0,$I738&lt;=0),"Check required activity",IF($H738&gt;$G738,"On-time stops exceed total",IF($J738&gt;$I738,"Completed inspections exceed required",IF(OR($H738&lt;0,$J738&lt;0,$K738&lt;0,$L738&lt;0,$M738&lt;0,$N738&lt;0),"Negative count",IF($AC738="","Select review status",IF(AND($AC738="Coaching Scheduled",$AD738=""),"Add follow-up date","OK"))))))))))</f>
        <v/>
      </c>
      <c r="AC738" s="30" t="n"/>
      <c r="AD738" s="58" t="n"/>
    </row>
    <row r="739">
      <c r="A739" s="53" t="n"/>
      <c r="B739" s="26" t="n"/>
      <c r="C739" s="27">
        <f>IF(OR($A739="",$B739=""),"",IFERROR(VLOOKUP($B739,'Settings'!$D$4:$E$103,2,FALSE),"Driver ID not found"))</f>
        <v/>
      </c>
      <c r="D739" s="26" t="n"/>
      <c r="E739" s="28" t="n"/>
      <c r="F739" s="54" t="n"/>
      <c r="G739" s="28" t="n"/>
      <c r="H739" s="28" t="n"/>
      <c r="I739" s="28" t="n"/>
      <c r="J739" s="28" t="n"/>
      <c r="K739" s="28" t="n"/>
      <c r="L739" s="28" t="n"/>
      <c r="M739" s="28" t="n"/>
      <c r="N739" s="28" t="n"/>
      <c r="O739" s="30" t="n"/>
      <c r="P739" s="55">
        <f>IF(OR($A739="",$B739=""),"",IFERROR($E739/$F739,0))</f>
        <v/>
      </c>
      <c r="Q739" s="56">
        <f>IF(OR($A739="",$B739=""),"",IFERROR($H739/$G739,0))</f>
        <v/>
      </c>
      <c r="R739" s="56">
        <f>IF(OR($A739="",$B739=""),"",IFERROR($J739/$I739,0))</f>
        <v/>
      </c>
      <c r="S739" s="55">
        <f>IF(OR($A739="",$B739=""),"",IFERROR(($K739+$L739)/$E739*1000,0))</f>
        <v/>
      </c>
      <c r="T739" s="55">
        <f>IF(OR($A739="",$B739=""),"",MAX(0,MIN(100,100-($S739*'Settings'!$B$13)-($M739*'Settings'!$B$14))))</f>
        <v/>
      </c>
      <c r="U739" s="55">
        <f>IF(OR($A739="",$B739=""),"",MAX(0,MIN(100,IFERROR($Q739/'Settings'!$B$10*100,0))))</f>
        <v/>
      </c>
      <c r="V739" s="55">
        <f>IF(OR($A739="",$B739=""),"",MAX(0,MIN(100,IFERROR($P739/'Settings'!$B$11*100,0))))</f>
        <v/>
      </c>
      <c r="W739" s="55">
        <f>IF(OR($A739="",$B739=""),"",MAX(0,MIN(100,IFERROR($R739/'Settings'!$B$12*100,0))))</f>
        <v/>
      </c>
      <c r="X739" s="55">
        <f>IF(OR($A739="",$B739=""),"",MAX(0,MIN(100,100-($N739*'Settings'!$B$15))))</f>
        <v/>
      </c>
      <c r="Y739" s="55">
        <f>IF(OR($A739="",$B739=""),"",($T739*'Settings'!$B$4)+($U739*'Settings'!$B$5)+($V739*'Settings'!$B$6)+($W739*'Settings'!$B$7)+($X739*'Settings'!$B$8))</f>
        <v/>
      </c>
      <c r="Z739" s="19">
        <f>IF($Y739="","",IF($Y739&gt;='Settings'!$B$17,"Excellent",IF($Y739&gt;='Settings'!$B$18,"Good",IF($Y739&gt;='Settings'!$B$19,"Needs Improvement","Poor"))))</f>
        <v/>
      </c>
      <c r="AA739" s="57">
        <f>IF($Z739="","",IF($Z739="Excellent",'Settings'!$B$21,IF($Z739="Good",'Settings'!$B$22,0)))</f>
        <v/>
      </c>
      <c r="AB739" s="34">
        <f>IF(COUNTA($A739:$B739,$D739:$O739,$AC739:$AD739)=0,"",IF(OR($A739="",$B739=""),"Missing period/driver",IF($C739="Driver ID not found","Invalid driver ID",IF(COUNTIFS($A$5:$A$1000,$A739,$B$5:$B$1000,$B739)&gt;1,"Duplicate driver/period",IF(OR($E739&lt;=0,$F739&lt;=0,$G739&lt;=0,$I739&lt;=0),"Check required activity",IF($H739&gt;$G739,"On-time stops exceed total",IF($J739&gt;$I739,"Completed inspections exceed required",IF(OR($H739&lt;0,$J739&lt;0,$K739&lt;0,$L739&lt;0,$M739&lt;0,$N739&lt;0),"Negative count",IF($AC739="","Select review status",IF(AND($AC739="Coaching Scheduled",$AD739=""),"Add follow-up date","OK"))))))))))</f>
        <v/>
      </c>
      <c r="AC739" s="30" t="n"/>
      <c r="AD739" s="58" t="n"/>
    </row>
    <row r="740">
      <c r="A740" s="53" t="n"/>
      <c r="B740" s="26" t="n"/>
      <c r="C740" s="27">
        <f>IF(OR($A740="",$B740=""),"",IFERROR(VLOOKUP($B740,'Settings'!$D$4:$E$103,2,FALSE),"Driver ID not found"))</f>
        <v/>
      </c>
      <c r="D740" s="26" t="n"/>
      <c r="E740" s="28" t="n"/>
      <c r="F740" s="54" t="n"/>
      <c r="G740" s="28" t="n"/>
      <c r="H740" s="28" t="n"/>
      <c r="I740" s="28" t="n"/>
      <c r="J740" s="28" t="n"/>
      <c r="K740" s="28" t="n"/>
      <c r="L740" s="28" t="n"/>
      <c r="M740" s="28" t="n"/>
      <c r="N740" s="28" t="n"/>
      <c r="O740" s="30" t="n"/>
      <c r="P740" s="55">
        <f>IF(OR($A740="",$B740=""),"",IFERROR($E740/$F740,0))</f>
        <v/>
      </c>
      <c r="Q740" s="56">
        <f>IF(OR($A740="",$B740=""),"",IFERROR($H740/$G740,0))</f>
        <v/>
      </c>
      <c r="R740" s="56">
        <f>IF(OR($A740="",$B740=""),"",IFERROR($J740/$I740,0))</f>
        <v/>
      </c>
      <c r="S740" s="55">
        <f>IF(OR($A740="",$B740=""),"",IFERROR(($K740+$L740)/$E740*1000,0))</f>
        <v/>
      </c>
      <c r="T740" s="55">
        <f>IF(OR($A740="",$B740=""),"",MAX(0,MIN(100,100-($S740*'Settings'!$B$13)-($M740*'Settings'!$B$14))))</f>
        <v/>
      </c>
      <c r="U740" s="55">
        <f>IF(OR($A740="",$B740=""),"",MAX(0,MIN(100,IFERROR($Q740/'Settings'!$B$10*100,0))))</f>
        <v/>
      </c>
      <c r="V740" s="55">
        <f>IF(OR($A740="",$B740=""),"",MAX(0,MIN(100,IFERROR($P740/'Settings'!$B$11*100,0))))</f>
        <v/>
      </c>
      <c r="W740" s="55">
        <f>IF(OR($A740="",$B740=""),"",MAX(0,MIN(100,IFERROR($R740/'Settings'!$B$12*100,0))))</f>
        <v/>
      </c>
      <c r="X740" s="55">
        <f>IF(OR($A740="",$B740=""),"",MAX(0,MIN(100,100-($N740*'Settings'!$B$15))))</f>
        <v/>
      </c>
      <c r="Y740" s="55">
        <f>IF(OR($A740="",$B740=""),"",($T740*'Settings'!$B$4)+($U740*'Settings'!$B$5)+($V740*'Settings'!$B$6)+($W740*'Settings'!$B$7)+($X740*'Settings'!$B$8))</f>
        <v/>
      </c>
      <c r="Z740" s="19">
        <f>IF($Y740="","",IF($Y740&gt;='Settings'!$B$17,"Excellent",IF($Y740&gt;='Settings'!$B$18,"Good",IF($Y740&gt;='Settings'!$B$19,"Needs Improvement","Poor"))))</f>
        <v/>
      </c>
      <c r="AA740" s="57">
        <f>IF($Z740="","",IF($Z740="Excellent",'Settings'!$B$21,IF($Z740="Good",'Settings'!$B$22,0)))</f>
        <v/>
      </c>
      <c r="AB740" s="34">
        <f>IF(COUNTA($A740:$B740,$D740:$O740,$AC740:$AD740)=0,"",IF(OR($A740="",$B740=""),"Missing period/driver",IF($C740="Driver ID not found","Invalid driver ID",IF(COUNTIFS($A$5:$A$1000,$A740,$B$5:$B$1000,$B740)&gt;1,"Duplicate driver/period",IF(OR($E740&lt;=0,$F740&lt;=0,$G740&lt;=0,$I740&lt;=0),"Check required activity",IF($H740&gt;$G740,"On-time stops exceed total",IF($J740&gt;$I740,"Completed inspections exceed required",IF(OR($H740&lt;0,$J740&lt;0,$K740&lt;0,$L740&lt;0,$M740&lt;0,$N740&lt;0),"Negative count",IF($AC740="","Select review status",IF(AND($AC740="Coaching Scheduled",$AD740=""),"Add follow-up date","OK"))))))))))</f>
        <v/>
      </c>
      <c r="AC740" s="30" t="n"/>
      <c r="AD740" s="58" t="n"/>
    </row>
    <row r="741">
      <c r="A741" s="53" t="n"/>
      <c r="B741" s="26" t="n"/>
      <c r="C741" s="27">
        <f>IF(OR($A741="",$B741=""),"",IFERROR(VLOOKUP($B741,'Settings'!$D$4:$E$103,2,FALSE),"Driver ID not found"))</f>
        <v/>
      </c>
      <c r="D741" s="26" t="n"/>
      <c r="E741" s="28" t="n"/>
      <c r="F741" s="54" t="n"/>
      <c r="G741" s="28" t="n"/>
      <c r="H741" s="28" t="n"/>
      <c r="I741" s="28" t="n"/>
      <c r="J741" s="28" t="n"/>
      <c r="K741" s="28" t="n"/>
      <c r="L741" s="28" t="n"/>
      <c r="M741" s="28" t="n"/>
      <c r="N741" s="28" t="n"/>
      <c r="O741" s="30" t="n"/>
      <c r="P741" s="55">
        <f>IF(OR($A741="",$B741=""),"",IFERROR($E741/$F741,0))</f>
        <v/>
      </c>
      <c r="Q741" s="56">
        <f>IF(OR($A741="",$B741=""),"",IFERROR($H741/$G741,0))</f>
        <v/>
      </c>
      <c r="R741" s="56">
        <f>IF(OR($A741="",$B741=""),"",IFERROR($J741/$I741,0))</f>
        <v/>
      </c>
      <c r="S741" s="55">
        <f>IF(OR($A741="",$B741=""),"",IFERROR(($K741+$L741)/$E741*1000,0))</f>
        <v/>
      </c>
      <c r="T741" s="55">
        <f>IF(OR($A741="",$B741=""),"",MAX(0,MIN(100,100-($S741*'Settings'!$B$13)-($M741*'Settings'!$B$14))))</f>
        <v/>
      </c>
      <c r="U741" s="55">
        <f>IF(OR($A741="",$B741=""),"",MAX(0,MIN(100,IFERROR($Q741/'Settings'!$B$10*100,0))))</f>
        <v/>
      </c>
      <c r="V741" s="55">
        <f>IF(OR($A741="",$B741=""),"",MAX(0,MIN(100,IFERROR($P741/'Settings'!$B$11*100,0))))</f>
        <v/>
      </c>
      <c r="W741" s="55">
        <f>IF(OR($A741="",$B741=""),"",MAX(0,MIN(100,IFERROR($R741/'Settings'!$B$12*100,0))))</f>
        <v/>
      </c>
      <c r="X741" s="55">
        <f>IF(OR($A741="",$B741=""),"",MAX(0,MIN(100,100-($N741*'Settings'!$B$15))))</f>
        <v/>
      </c>
      <c r="Y741" s="55">
        <f>IF(OR($A741="",$B741=""),"",($T741*'Settings'!$B$4)+($U741*'Settings'!$B$5)+($V741*'Settings'!$B$6)+($W741*'Settings'!$B$7)+($X741*'Settings'!$B$8))</f>
        <v/>
      </c>
      <c r="Z741" s="19">
        <f>IF($Y741="","",IF($Y741&gt;='Settings'!$B$17,"Excellent",IF($Y741&gt;='Settings'!$B$18,"Good",IF($Y741&gt;='Settings'!$B$19,"Needs Improvement","Poor"))))</f>
        <v/>
      </c>
      <c r="AA741" s="57">
        <f>IF($Z741="","",IF($Z741="Excellent",'Settings'!$B$21,IF($Z741="Good",'Settings'!$B$22,0)))</f>
        <v/>
      </c>
      <c r="AB741" s="34">
        <f>IF(COUNTA($A741:$B741,$D741:$O741,$AC741:$AD741)=0,"",IF(OR($A741="",$B741=""),"Missing period/driver",IF($C741="Driver ID not found","Invalid driver ID",IF(COUNTIFS($A$5:$A$1000,$A741,$B$5:$B$1000,$B741)&gt;1,"Duplicate driver/period",IF(OR($E741&lt;=0,$F741&lt;=0,$G741&lt;=0,$I741&lt;=0),"Check required activity",IF($H741&gt;$G741,"On-time stops exceed total",IF($J741&gt;$I741,"Completed inspections exceed required",IF(OR($H741&lt;0,$J741&lt;0,$K741&lt;0,$L741&lt;0,$M741&lt;0,$N741&lt;0),"Negative count",IF($AC741="","Select review status",IF(AND($AC741="Coaching Scheduled",$AD741=""),"Add follow-up date","OK"))))))))))</f>
        <v/>
      </c>
      <c r="AC741" s="30" t="n"/>
      <c r="AD741" s="58" t="n"/>
    </row>
    <row r="742">
      <c r="A742" s="53" t="n"/>
      <c r="B742" s="26" t="n"/>
      <c r="C742" s="27">
        <f>IF(OR($A742="",$B742=""),"",IFERROR(VLOOKUP($B742,'Settings'!$D$4:$E$103,2,FALSE),"Driver ID not found"))</f>
        <v/>
      </c>
      <c r="D742" s="26" t="n"/>
      <c r="E742" s="28" t="n"/>
      <c r="F742" s="54" t="n"/>
      <c r="G742" s="28" t="n"/>
      <c r="H742" s="28" t="n"/>
      <c r="I742" s="28" t="n"/>
      <c r="J742" s="28" t="n"/>
      <c r="K742" s="28" t="n"/>
      <c r="L742" s="28" t="n"/>
      <c r="M742" s="28" t="n"/>
      <c r="N742" s="28" t="n"/>
      <c r="O742" s="30" t="n"/>
      <c r="P742" s="55">
        <f>IF(OR($A742="",$B742=""),"",IFERROR($E742/$F742,0))</f>
        <v/>
      </c>
      <c r="Q742" s="56">
        <f>IF(OR($A742="",$B742=""),"",IFERROR($H742/$G742,0))</f>
        <v/>
      </c>
      <c r="R742" s="56">
        <f>IF(OR($A742="",$B742=""),"",IFERROR($J742/$I742,0))</f>
        <v/>
      </c>
      <c r="S742" s="55">
        <f>IF(OR($A742="",$B742=""),"",IFERROR(($K742+$L742)/$E742*1000,0))</f>
        <v/>
      </c>
      <c r="T742" s="55">
        <f>IF(OR($A742="",$B742=""),"",MAX(0,MIN(100,100-($S742*'Settings'!$B$13)-($M742*'Settings'!$B$14))))</f>
        <v/>
      </c>
      <c r="U742" s="55">
        <f>IF(OR($A742="",$B742=""),"",MAX(0,MIN(100,IFERROR($Q742/'Settings'!$B$10*100,0))))</f>
        <v/>
      </c>
      <c r="V742" s="55">
        <f>IF(OR($A742="",$B742=""),"",MAX(0,MIN(100,IFERROR($P742/'Settings'!$B$11*100,0))))</f>
        <v/>
      </c>
      <c r="W742" s="55">
        <f>IF(OR($A742="",$B742=""),"",MAX(0,MIN(100,IFERROR($R742/'Settings'!$B$12*100,0))))</f>
        <v/>
      </c>
      <c r="X742" s="55">
        <f>IF(OR($A742="",$B742=""),"",MAX(0,MIN(100,100-($N742*'Settings'!$B$15))))</f>
        <v/>
      </c>
      <c r="Y742" s="55">
        <f>IF(OR($A742="",$B742=""),"",($T742*'Settings'!$B$4)+($U742*'Settings'!$B$5)+($V742*'Settings'!$B$6)+($W742*'Settings'!$B$7)+($X742*'Settings'!$B$8))</f>
        <v/>
      </c>
      <c r="Z742" s="19">
        <f>IF($Y742="","",IF($Y742&gt;='Settings'!$B$17,"Excellent",IF($Y742&gt;='Settings'!$B$18,"Good",IF($Y742&gt;='Settings'!$B$19,"Needs Improvement","Poor"))))</f>
        <v/>
      </c>
      <c r="AA742" s="57">
        <f>IF($Z742="","",IF($Z742="Excellent",'Settings'!$B$21,IF($Z742="Good",'Settings'!$B$22,0)))</f>
        <v/>
      </c>
      <c r="AB742" s="34">
        <f>IF(COUNTA($A742:$B742,$D742:$O742,$AC742:$AD742)=0,"",IF(OR($A742="",$B742=""),"Missing period/driver",IF($C742="Driver ID not found","Invalid driver ID",IF(COUNTIFS($A$5:$A$1000,$A742,$B$5:$B$1000,$B742)&gt;1,"Duplicate driver/period",IF(OR($E742&lt;=0,$F742&lt;=0,$G742&lt;=0,$I742&lt;=0),"Check required activity",IF($H742&gt;$G742,"On-time stops exceed total",IF($J742&gt;$I742,"Completed inspections exceed required",IF(OR($H742&lt;0,$J742&lt;0,$K742&lt;0,$L742&lt;0,$M742&lt;0,$N742&lt;0),"Negative count",IF($AC742="","Select review status",IF(AND($AC742="Coaching Scheduled",$AD742=""),"Add follow-up date","OK"))))))))))</f>
        <v/>
      </c>
      <c r="AC742" s="30" t="n"/>
      <c r="AD742" s="58" t="n"/>
    </row>
    <row r="743">
      <c r="A743" s="53" t="n"/>
      <c r="B743" s="26" t="n"/>
      <c r="C743" s="27">
        <f>IF(OR($A743="",$B743=""),"",IFERROR(VLOOKUP($B743,'Settings'!$D$4:$E$103,2,FALSE),"Driver ID not found"))</f>
        <v/>
      </c>
      <c r="D743" s="26" t="n"/>
      <c r="E743" s="28" t="n"/>
      <c r="F743" s="54" t="n"/>
      <c r="G743" s="28" t="n"/>
      <c r="H743" s="28" t="n"/>
      <c r="I743" s="28" t="n"/>
      <c r="J743" s="28" t="n"/>
      <c r="K743" s="28" t="n"/>
      <c r="L743" s="28" t="n"/>
      <c r="M743" s="28" t="n"/>
      <c r="N743" s="28" t="n"/>
      <c r="O743" s="30" t="n"/>
      <c r="P743" s="55">
        <f>IF(OR($A743="",$B743=""),"",IFERROR($E743/$F743,0))</f>
        <v/>
      </c>
      <c r="Q743" s="56">
        <f>IF(OR($A743="",$B743=""),"",IFERROR($H743/$G743,0))</f>
        <v/>
      </c>
      <c r="R743" s="56">
        <f>IF(OR($A743="",$B743=""),"",IFERROR($J743/$I743,0))</f>
        <v/>
      </c>
      <c r="S743" s="55">
        <f>IF(OR($A743="",$B743=""),"",IFERROR(($K743+$L743)/$E743*1000,0))</f>
        <v/>
      </c>
      <c r="T743" s="55">
        <f>IF(OR($A743="",$B743=""),"",MAX(0,MIN(100,100-($S743*'Settings'!$B$13)-($M743*'Settings'!$B$14))))</f>
        <v/>
      </c>
      <c r="U743" s="55">
        <f>IF(OR($A743="",$B743=""),"",MAX(0,MIN(100,IFERROR($Q743/'Settings'!$B$10*100,0))))</f>
        <v/>
      </c>
      <c r="V743" s="55">
        <f>IF(OR($A743="",$B743=""),"",MAX(0,MIN(100,IFERROR($P743/'Settings'!$B$11*100,0))))</f>
        <v/>
      </c>
      <c r="W743" s="55">
        <f>IF(OR($A743="",$B743=""),"",MAX(0,MIN(100,IFERROR($R743/'Settings'!$B$12*100,0))))</f>
        <v/>
      </c>
      <c r="X743" s="55">
        <f>IF(OR($A743="",$B743=""),"",MAX(0,MIN(100,100-($N743*'Settings'!$B$15))))</f>
        <v/>
      </c>
      <c r="Y743" s="55">
        <f>IF(OR($A743="",$B743=""),"",($T743*'Settings'!$B$4)+($U743*'Settings'!$B$5)+($V743*'Settings'!$B$6)+($W743*'Settings'!$B$7)+($X743*'Settings'!$B$8))</f>
        <v/>
      </c>
      <c r="Z743" s="19">
        <f>IF($Y743="","",IF($Y743&gt;='Settings'!$B$17,"Excellent",IF($Y743&gt;='Settings'!$B$18,"Good",IF($Y743&gt;='Settings'!$B$19,"Needs Improvement","Poor"))))</f>
        <v/>
      </c>
      <c r="AA743" s="57">
        <f>IF($Z743="","",IF($Z743="Excellent",'Settings'!$B$21,IF($Z743="Good",'Settings'!$B$22,0)))</f>
        <v/>
      </c>
      <c r="AB743" s="34">
        <f>IF(COUNTA($A743:$B743,$D743:$O743,$AC743:$AD743)=0,"",IF(OR($A743="",$B743=""),"Missing period/driver",IF($C743="Driver ID not found","Invalid driver ID",IF(COUNTIFS($A$5:$A$1000,$A743,$B$5:$B$1000,$B743)&gt;1,"Duplicate driver/period",IF(OR($E743&lt;=0,$F743&lt;=0,$G743&lt;=0,$I743&lt;=0),"Check required activity",IF($H743&gt;$G743,"On-time stops exceed total",IF($J743&gt;$I743,"Completed inspections exceed required",IF(OR($H743&lt;0,$J743&lt;0,$K743&lt;0,$L743&lt;0,$M743&lt;0,$N743&lt;0),"Negative count",IF($AC743="","Select review status",IF(AND($AC743="Coaching Scheduled",$AD743=""),"Add follow-up date","OK"))))))))))</f>
        <v/>
      </c>
      <c r="AC743" s="30" t="n"/>
      <c r="AD743" s="58" t="n"/>
    </row>
    <row r="744">
      <c r="A744" s="53" t="n"/>
      <c r="B744" s="26" t="n"/>
      <c r="C744" s="27">
        <f>IF(OR($A744="",$B744=""),"",IFERROR(VLOOKUP($B744,'Settings'!$D$4:$E$103,2,FALSE),"Driver ID not found"))</f>
        <v/>
      </c>
      <c r="D744" s="26" t="n"/>
      <c r="E744" s="28" t="n"/>
      <c r="F744" s="54" t="n"/>
      <c r="G744" s="28" t="n"/>
      <c r="H744" s="28" t="n"/>
      <c r="I744" s="28" t="n"/>
      <c r="J744" s="28" t="n"/>
      <c r="K744" s="28" t="n"/>
      <c r="L744" s="28" t="n"/>
      <c r="M744" s="28" t="n"/>
      <c r="N744" s="28" t="n"/>
      <c r="O744" s="30" t="n"/>
      <c r="P744" s="55">
        <f>IF(OR($A744="",$B744=""),"",IFERROR($E744/$F744,0))</f>
        <v/>
      </c>
      <c r="Q744" s="56">
        <f>IF(OR($A744="",$B744=""),"",IFERROR($H744/$G744,0))</f>
        <v/>
      </c>
      <c r="R744" s="56">
        <f>IF(OR($A744="",$B744=""),"",IFERROR($J744/$I744,0))</f>
        <v/>
      </c>
      <c r="S744" s="55">
        <f>IF(OR($A744="",$B744=""),"",IFERROR(($K744+$L744)/$E744*1000,0))</f>
        <v/>
      </c>
      <c r="T744" s="55">
        <f>IF(OR($A744="",$B744=""),"",MAX(0,MIN(100,100-($S744*'Settings'!$B$13)-($M744*'Settings'!$B$14))))</f>
        <v/>
      </c>
      <c r="U744" s="55">
        <f>IF(OR($A744="",$B744=""),"",MAX(0,MIN(100,IFERROR($Q744/'Settings'!$B$10*100,0))))</f>
        <v/>
      </c>
      <c r="V744" s="55">
        <f>IF(OR($A744="",$B744=""),"",MAX(0,MIN(100,IFERROR($P744/'Settings'!$B$11*100,0))))</f>
        <v/>
      </c>
      <c r="W744" s="55">
        <f>IF(OR($A744="",$B744=""),"",MAX(0,MIN(100,IFERROR($R744/'Settings'!$B$12*100,0))))</f>
        <v/>
      </c>
      <c r="X744" s="55">
        <f>IF(OR($A744="",$B744=""),"",MAX(0,MIN(100,100-($N744*'Settings'!$B$15))))</f>
        <v/>
      </c>
      <c r="Y744" s="55">
        <f>IF(OR($A744="",$B744=""),"",($T744*'Settings'!$B$4)+($U744*'Settings'!$B$5)+($V744*'Settings'!$B$6)+($W744*'Settings'!$B$7)+($X744*'Settings'!$B$8))</f>
        <v/>
      </c>
      <c r="Z744" s="19">
        <f>IF($Y744="","",IF($Y744&gt;='Settings'!$B$17,"Excellent",IF($Y744&gt;='Settings'!$B$18,"Good",IF($Y744&gt;='Settings'!$B$19,"Needs Improvement","Poor"))))</f>
        <v/>
      </c>
      <c r="AA744" s="57">
        <f>IF($Z744="","",IF($Z744="Excellent",'Settings'!$B$21,IF($Z744="Good",'Settings'!$B$22,0)))</f>
        <v/>
      </c>
      <c r="AB744" s="34">
        <f>IF(COUNTA($A744:$B744,$D744:$O744,$AC744:$AD744)=0,"",IF(OR($A744="",$B744=""),"Missing period/driver",IF($C744="Driver ID not found","Invalid driver ID",IF(COUNTIFS($A$5:$A$1000,$A744,$B$5:$B$1000,$B744)&gt;1,"Duplicate driver/period",IF(OR($E744&lt;=0,$F744&lt;=0,$G744&lt;=0,$I744&lt;=0),"Check required activity",IF($H744&gt;$G744,"On-time stops exceed total",IF($J744&gt;$I744,"Completed inspections exceed required",IF(OR($H744&lt;0,$J744&lt;0,$K744&lt;0,$L744&lt;0,$M744&lt;0,$N744&lt;0),"Negative count",IF($AC744="","Select review status",IF(AND($AC744="Coaching Scheduled",$AD744=""),"Add follow-up date","OK"))))))))))</f>
        <v/>
      </c>
      <c r="AC744" s="30" t="n"/>
      <c r="AD744" s="58" t="n"/>
    </row>
    <row r="745">
      <c r="A745" s="53" t="n"/>
      <c r="B745" s="26" t="n"/>
      <c r="C745" s="27">
        <f>IF(OR($A745="",$B745=""),"",IFERROR(VLOOKUP($B745,'Settings'!$D$4:$E$103,2,FALSE),"Driver ID not found"))</f>
        <v/>
      </c>
      <c r="D745" s="26" t="n"/>
      <c r="E745" s="28" t="n"/>
      <c r="F745" s="54" t="n"/>
      <c r="G745" s="28" t="n"/>
      <c r="H745" s="28" t="n"/>
      <c r="I745" s="28" t="n"/>
      <c r="J745" s="28" t="n"/>
      <c r="K745" s="28" t="n"/>
      <c r="L745" s="28" t="n"/>
      <c r="M745" s="28" t="n"/>
      <c r="N745" s="28" t="n"/>
      <c r="O745" s="30" t="n"/>
      <c r="P745" s="55">
        <f>IF(OR($A745="",$B745=""),"",IFERROR($E745/$F745,0))</f>
        <v/>
      </c>
      <c r="Q745" s="56">
        <f>IF(OR($A745="",$B745=""),"",IFERROR($H745/$G745,0))</f>
        <v/>
      </c>
      <c r="R745" s="56">
        <f>IF(OR($A745="",$B745=""),"",IFERROR($J745/$I745,0))</f>
        <v/>
      </c>
      <c r="S745" s="55">
        <f>IF(OR($A745="",$B745=""),"",IFERROR(($K745+$L745)/$E745*1000,0))</f>
        <v/>
      </c>
      <c r="T745" s="55">
        <f>IF(OR($A745="",$B745=""),"",MAX(0,MIN(100,100-($S745*'Settings'!$B$13)-($M745*'Settings'!$B$14))))</f>
        <v/>
      </c>
      <c r="U745" s="55">
        <f>IF(OR($A745="",$B745=""),"",MAX(0,MIN(100,IFERROR($Q745/'Settings'!$B$10*100,0))))</f>
        <v/>
      </c>
      <c r="V745" s="55">
        <f>IF(OR($A745="",$B745=""),"",MAX(0,MIN(100,IFERROR($P745/'Settings'!$B$11*100,0))))</f>
        <v/>
      </c>
      <c r="W745" s="55">
        <f>IF(OR($A745="",$B745=""),"",MAX(0,MIN(100,IFERROR($R745/'Settings'!$B$12*100,0))))</f>
        <v/>
      </c>
      <c r="X745" s="55">
        <f>IF(OR($A745="",$B745=""),"",MAX(0,MIN(100,100-($N745*'Settings'!$B$15))))</f>
        <v/>
      </c>
      <c r="Y745" s="55">
        <f>IF(OR($A745="",$B745=""),"",($T745*'Settings'!$B$4)+($U745*'Settings'!$B$5)+($V745*'Settings'!$B$6)+($W745*'Settings'!$B$7)+($X745*'Settings'!$B$8))</f>
        <v/>
      </c>
      <c r="Z745" s="19">
        <f>IF($Y745="","",IF($Y745&gt;='Settings'!$B$17,"Excellent",IF($Y745&gt;='Settings'!$B$18,"Good",IF($Y745&gt;='Settings'!$B$19,"Needs Improvement","Poor"))))</f>
        <v/>
      </c>
      <c r="AA745" s="57">
        <f>IF($Z745="","",IF($Z745="Excellent",'Settings'!$B$21,IF($Z745="Good",'Settings'!$B$22,0)))</f>
        <v/>
      </c>
      <c r="AB745" s="34">
        <f>IF(COUNTA($A745:$B745,$D745:$O745,$AC745:$AD745)=0,"",IF(OR($A745="",$B745=""),"Missing period/driver",IF($C745="Driver ID not found","Invalid driver ID",IF(COUNTIFS($A$5:$A$1000,$A745,$B$5:$B$1000,$B745)&gt;1,"Duplicate driver/period",IF(OR($E745&lt;=0,$F745&lt;=0,$G745&lt;=0,$I745&lt;=0),"Check required activity",IF($H745&gt;$G745,"On-time stops exceed total",IF($J745&gt;$I745,"Completed inspections exceed required",IF(OR($H745&lt;0,$J745&lt;0,$K745&lt;0,$L745&lt;0,$M745&lt;0,$N745&lt;0),"Negative count",IF($AC745="","Select review status",IF(AND($AC745="Coaching Scheduled",$AD745=""),"Add follow-up date","OK"))))))))))</f>
        <v/>
      </c>
      <c r="AC745" s="30" t="n"/>
      <c r="AD745" s="58" t="n"/>
    </row>
    <row r="746">
      <c r="A746" s="53" t="n"/>
      <c r="B746" s="26" t="n"/>
      <c r="C746" s="27">
        <f>IF(OR($A746="",$B746=""),"",IFERROR(VLOOKUP($B746,'Settings'!$D$4:$E$103,2,FALSE),"Driver ID not found"))</f>
        <v/>
      </c>
      <c r="D746" s="26" t="n"/>
      <c r="E746" s="28" t="n"/>
      <c r="F746" s="54" t="n"/>
      <c r="G746" s="28" t="n"/>
      <c r="H746" s="28" t="n"/>
      <c r="I746" s="28" t="n"/>
      <c r="J746" s="28" t="n"/>
      <c r="K746" s="28" t="n"/>
      <c r="L746" s="28" t="n"/>
      <c r="M746" s="28" t="n"/>
      <c r="N746" s="28" t="n"/>
      <c r="O746" s="30" t="n"/>
      <c r="P746" s="55">
        <f>IF(OR($A746="",$B746=""),"",IFERROR($E746/$F746,0))</f>
        <v/>
      </c>
      <c r="Q746" s="56">
        <f>IF(OR($A746="",$B746=""),"",IFERROR($H746/$G746,0))</f>
        <v/>
      </c>
      <c r="R746" s="56">
        <f>IF(OR($A746="",$B746=""),"",IFERROR($J746/$I746,0))</f>
        <v/>
      </c>
      <c r="S746" s="55">
        <f>IF(OR($A746="",$B746=""),"",IFERROR(($K746+$L746)/$E746*1000,0))</f>
        <v/>
      </c>
      <c r="T746" s="55">
        <f>IF(OR($A746="",$B746=""),"",MAX(0,MIN(100,100-($S746*'Settings'!$B$13)-($M746*'Settings'!$B$14))))</f>
        <v/>
      </c>
      <c r="U746" s="55">
        <f>IF(OR($A746="",$B746=""),"",MAX(0,MIN(100,IFERROR($Q746/'Settings'!$B$10*100,0))))</f>
        <v/>
      </c>
      <c r="V746" s="55">
        <f>IF(OR($A746="",$B746=""),"",MAX(0,MIN(100,IFERROR($P746/'Settings'!$B$11*100,0))))</f>
        <v/>
      </c>
      <c r="W746" s="55">
        <f>IF(OR($A746="",$B746=""),"",MAX(0,MIN(100,IFERROR($R746/'Settings'!$B$12*100,0))))</f>
        <v/>
      </c>
      <c r="X746" s="55">
        <f>IF(OR($A746="",$B746=""),"",MAX(0,MIN(100,100-($N746*'Settings'!$B$15))))</f>
        <v/>
      </c>
      <c r="Y746" s="55">
        <f>IF(OR($A746="",$B746=""),"",($T746*'Settings'!$B$4)+($U746*'Settings'!$B$5)+($V746*'Settings'!$B$6)+($W746*'Settings'!$B$7)+($X746*'Settings'!$B$8))</f>
        <v/>
      </c>
      <c r="Z746" s="19">
        <f>IF($Y746="","",IF($Y746&gt;='Settings'!$B$17,"Excellent",IF($Y746&gt;='Settings'!$B$18,"Good",IF($Y746&gt;='Settings'!$B$19,"Needs Improvement","Poor"))))</f>
        <v/>
      </c>
      <c r="AA746" s="57">
        <f>IF($Z746="","",IF($Z746="Excellent",'Settings'!$B$21,IF($Z746="Good",'Settings'!$B$22,0)))</f>
        <v/>
      </c>
      <c r="AB746" s="34">
        <f>IF(COUNTA($A746:$B746,$D746:$O746,$AC746:$AD746)=0,"",IF(OR($A746="",$B746=""),"Missing period/driver",IF($C746="Driver ID not found","Invalid driver ID",IF(COUNTIFS($A$5:$A$1000,$A746,$B$5:$B$1000,$B746)&gt;1,"Duplicate driver/period",IF(OR($E746&lt;=0,$F746&lt;=0,$G746&lt;=0,$I746&lt;=0),"Check required activity",IF($H746&gt;$G746,"On-time stops exceed total",IF($J746&gt;$I746,"Completed inspections exceed required",IF(OR($H746&lt;0,$J746&lt;0,$K746&lt;0,$L746&lt;0,$M746&lt;0,$N746&lt;0),"Negative count",IF($AC746="","Select review status",IF(AND($AC746="Coaching Scheduled",$AD746=""),"Add follow-up date","OK"))))))))))</f>
        <v/>
      </c>
      <c r="AC746" s="30" t="n"/>
      <c r="AD746" s="58" t="n"/>
    </row>
    <row r="747">
      <c r="A747" s="53" t="n"/>
      <c r="B747" s="26" t="n"/>
      <c r="C747" s="27">
        <f>IF(OR($A747="",$B747=""),"",IFERROR(VLOOKUP($B747,'Settings'!$D$4:$E$103,2,FALSE),"Driver ID not found"))</f>
        <v/>
      </c>
      <c r="D747" s="26" t="n"/>
      <c r="E747" s="28" t="n"/>
      <c r="F747" s="54" t="n"/>
      <c r="G747" s="28" t="n"/>
      <c r="H747" s="28" t="n"/>
      <c r="I747" s="28" t="n"/>
      <c r="J747" s="28" t="n"/>
      <c r="K747" s="28" t="n"/>
      <c r="L747" s="28" t="n"/>
      <c r="M747" s="28" t="n"/>
      <c r="N747" s="28" t="n"/>
      <c r="O747" s="30" t="n"/>
      <c r="P747" s="55">
        <f>IF(OR($A747="",$B747=""),"",IFERROR($E747/$F747,0))</f>
        <v/>
      </c>
      <c r="Q747" s="56">
        <f>IF(OR($A747="",$B747=""),"",IFERROR($H747/$G747,0))</f>
        <v/>
      </c>
      <c r="R747" s="56">
        <f>IF(OR($A747="",$B747=""),"",IFERROR($J747/$I747,0))</f>
        <v/>
      </c>
      <c r="S747" s="55">
        <f>IF(OR($A747="",$B747=""),"",IFERROR(($K747+$L747)/$E747*1000,0))</f>
        <v/>
      </c>
      <c r="T747" s="55">
        <f>IF(OR($A747="",$B747=""),"",MAX(0,MIN(100,100-($S747*'Settings'!$B$13)-($M747*'Settings'!$B$14))))</f>
        <v/>
      </c>
      <c r="U747" s="55">
        <f>IF(OR($A747="",$B747=""),"",MAX(0,MIN(100,IFERROR($Q747/'Settings'!$B$10*100,0))))</f>
        <v/>
      </c>
      <c r="V747" s="55">
        <f>IF(OR($A747="",$B747=""),"",MAX(0,MIN(100,IFERROR($P747/'Settings'!$B$11*100,0))))</f>
        <v/>
      </c>
      <c r="W747" s="55">
        <f>IF(OR($A747="",$B747=""),"",MAX(0,MIN(100,IFERROR($R747/'Settings'!$B$12*100,0))))</f>
        <v/>
      </c>
      <c r="X747" s="55">
        <f>IF(OR($A747="",$B747=""),"",MAX(0,MIN(100,100-($N747*'Settings'!$B$15))))</f>
        <v/>
      </c>
      <c r="Y747" s="55">
        <f>IF(OR($A747="",$B747=""),"",($T747*'Settings'!$B$4)+($U747*'Settings'!$B$5)+($V747*'Settings'!$B$6)+($W747*'Settings'!$B$7)+($X747*'Settings'!$B$8))</f>
        <v/>
      </c>
      <c r="Z747" s="19">
        <f>IF($Y747="","",IF($Y747&gt;='Settings'!$B$17,"Excellent",IF($Y747&gt;='Settings'!$B$18,"Good",IF($Y747&gt;='Settings'!$B$19,"Needs Improvement","Poor"))))</f>
        <v/>
      </c>
      <c r="AA747" s="57">
        <f>IF($Z747="","",IF($Z747="Excellent",'Settings'!$B$21,IF($Z747="Good",'Settings'!$B$22,0)))</f>
        <v/>
      </c>
      <c r="AB747" s="34">
        <f>IF(COUNTA($A747:$B747,$D747:$O747,$AC747:$AD747)=0,"",IF(OR($A747="",$B747=""),"Missing period/driver",IF($C747="Driver ID not found","Invalid driver ID",IF(COUNTIFS($A$5:$A$1000,$A747,$B$5:$B$1000,$B747)&gt;1,"Duplicate driver/period",IF(OR($E747&lt;=0,$F747&lt;=0,$G747&lt;=0,$I747&lt;=0),"Check required activity",IF($H747&gt;$G747,"On-time stops exceed total",IF($J747&gt;$I747,"Completed inspections exceed required",IF(OR($H747&lt;0,$J747&lt;0,$K747&lt;0,$L747&lt;0,$M747&lt;0,$N747&lt;0),"Negative count",IF($AC747="","Select review status",IF(AND($AC747="Coaching Scheduled",$AD747=""),"Add follow-up date","OK"))))))))))</f>
        <v/>
      </c>
      <c r="AC747" s="30" t="n"/>
      <c r="AD747" s="58" t="n"/>
    </row>
    <row r="748">
      <c r="A748" s="53" t="n"/>
      <c r="B748" s="26" t="n"/>
      <c r="C748" s="27">
        <f>IF(OR($A748="",$B748=""),"",IFERROR(VLOOKUP($B748,'Settings'!$D$4:$E$103,2,FALSE),"Driver ID not found"))</f>
        <v/>
      </c>
      <c r="D748" s="26" t="n"/>
      <c r="E748" s="28" t="n"/>
      <c r="F748" s="54" t="n"/>
      <c r="G748" s="28" t="n"/>
      <c r="H748" s="28" t="n"/>
      <c r="I748" s="28" t="n"/>
      <c r="J748" s="28" t="n"/>
      <c r="K748" s="28" t="n"/>
      <c r="L748" s="28" t="n"/>
      <c r="M748" s="28" t="n"/>
      <c r="N748" s="28" t="n"/>
      <c r="O748" s="30" t="n"/>
      <c r="P748" s="55">
        <f>IF(OR($A748="",$B748=""),"",IFERROR($E748/$F748,0))</f>
        <v/>
      </c>
      <c r="Q748" s="56">
        <f>IF(OR($A748="",$B748=""),"",IFERROR($H748/$G748,0))</f>
        <v/>
      </c>
      <c r="R748" s="56">
        <f>IF(OR($A748="",$B748=""),"",IFERROR($J748/$I748,0))</f>
        <v/>
      </c>
      <c r="S748" s="55">
        <f>IF(OR($A748="",$B748=""),"",IFERROR(($K748+$L748)/$E748*1000,0))</f>
        <v/>
      </c>
      <c r="T748" s="55">
        <f>IF(OR($A748="",$B748=""),"",MAX(0,MIN(100,100-($S748*'Settings'!$B$13)-($M748*'Settings'!$B$14))))</f>
        <v/>
      </c>
      <c r="U748" s="55">
        <f>IF(OR($A748="",$B748=""),"",MAX(0,MIN(100,IFERROR($Q748/'Settings'!$B$10*100,0))))</f>
        <v/>
      </c>
      <c r="V748" s="55">
        <f>IF(OR($A748="",$B748=""),"",MAX(0,MIN(100,IFERROR($P748/'Settings'!$B$11*100,0))))</f>
        <v/>
      </c>
      <c r="W748" s="55">
        <f>IF(OR($A748="",$B748=""),"",MAX(0,MIN(100,IFERROR($R748/'Settings'!$B$12*100,0))))</f>
        <v/>
      </c>
      <c r="X748" s="55">
        <f>IF(OR($A748="",$B748=""),"",MAX(0,MIN(100,100-($N748*'Settings'!$B$15))))</f>
        <v/>
      </c>
      <c r="Y748" s="55">
        <f>IF(OR($A748="",$B748=""),"",($T748*'Settings'!$B$4)+($U748*'Settings'!$B$5)+($V748*'Settings'!$B$6)+($W748*'Settings'!$B$7)+($X748*'Settings'!$B$8))</f>
        <v/>
      </c>
      <c r="Z748" s="19">
        <f>IF($Y748="","",IF($Y748&gt;='Settings'!$B$17,"Excellent",IF($Y748&gt;='Settings'!$B$18,"Good",IF($Y748&gt;='Settings'!$B$19,"Needs Improvement","Poor"))))</f>
        <v/>
      </c>
      <c r="AA748" s="57">
        <f>IF($Z748="","",IF($Z748="Excellent",'Settings'!$B$21,IF($Z748="Good",'Settings'!$B$22,0)))</f>
        <v/>
      </c>
      <c r="AB748" s="34">
        <f>IF(COUNTA($A748:$B748,$D748:$O748,$AC748:$AD748)=0,"",IF(OR($A748="",$B748=""),"Missing period/driver",IF($C748="Driver ID not found","Invalid driver ID",IF(COUNTIFS($A$5:$A$1000,$A748,$B$5:$B$1000,$B748)&gt;1,"Duplicate driver/period",IF(OR($E748&lt;=0,$F748&lt;=0,$G748&lt;=0,$I748&lt;=0),"Check required activity",IF($H748&gt;$G748,"On-time stops exceed total",IF($J748&gt;$I748,"Completed inspections exceed required",IF(OR($H748&lt;0,$J748&lt;0,$K748&lt;0,$L748&lt;0,$M748&lt;0,$N748&lt;0),"Negative count",IF($AC748="","Select review status",IF(AND($AC748="Coaching Scheduled",$AD748=""),"Add follow-up date","OK"))))))))))</f>
        <v/>
      </c>
      <c r="AC748" s="30" t="n"/>
      <c r="AD748" s="58" t="n"/>
    </row>
    <row r="749">
      <c r="A749" s="53" t="n"/>
      <c r="B749" s="26" t="n"/>
      <c r="C749" s="27">
        <f>IF(OR($A749="",$B749=""),"",IFERROR(VLOOKUP($B749,'Settings'!$D$4:$E$103,2,FALSE),"Driver ID not found"))</f>
        <v/>
      </c>
      <c r="D749" s="26" t="n"/>
      <c r="E749" s="28" t="n"/>
      <c r="F749" s="54" t="n"/>
      <c r="G749" s="28" t="n"/>
      <c r="H749" s="28" t="n"/>
      <c r="I749" s="28" t="n"/>
      <c r="J749" s="28" t="n"/>
      <c r="K749" s="28" t="n"/>
      <c r="L749" s="28" t="n"/>
      <c r="M749" s="28" t="n"/>
      <c r="N749" s="28" t="n"/>
      <c r="O749" s="30" t="n"/>
      <c r="P749" s="55">
        <f>IF(OR($A749="",$B749=""),"",IFERROR($E749/$F749,0))</f>
        <v/>
      </c>
      <c r="Q749" s="56">
        <f>IF(OR($A749="",$B749=""),"",IFERROR($H749/$G749,0))</f>
        <v/>
      </c>
      <c r="R749" s="56">
        <f>IF(OR($A749="",$B749=""),"",IFERROR($J749/$I749,0))</f>
        <v/>
      </c>
      <c r="S749" s="55">
        <f>IF(OR($A749="",$B749=""),"",IFERROR(($K749+$L749)/$E749*1000,0))</f>
        <v/>
      </c>
      <c r="T749" s="55">
        <f>IF(OR($A749="",$B749=""),"",MAX(0,MIN(100,100-($S749*'Settings'!$B$13)-($M749*'Settings'!$B$14))))</f>
        <v/>
      </c>
      <c r="U749" s="55">
        <f>IF(OR($A749="",$B749=""),"",MAX(0,MIN(100,IFERROR($Q749/'Settings'!$B$10*100,0))))</f>
        <v/>
      </c>
      <c r="V749" s="55">
        <f>IF(OR($A749="",$B749=""),"",MAX(0,MIN(100,IFERROR($P749/'Settings'!$B$11*100,0))))</f>
        <v/>
      </c>
      <c r="W749" s="55">
        <f>IF(OR($A749="",$B749=""),"",MAX(0,MIN(100,IFERROR($R749/'Settings'!$B$12*100,0))))</f>
        <v/>
      </c>
      <c r="X749" s="55">
        <f>IF(OR($A749="",$B749=""),"",MAX(0,MIN(100,100-($N749*'Settings'!$B$15))))</f>
        <v/>
      </c>
      <c r="Y749" s="55">
        <f>IF(OR($A749="",$B749=""),"",($T749*'Settings'!$B$4)+($U749*'Settings'!$B$5)+($V749*'Settings'!$B$6)+($W749*'Settings'!$B$7)+($X749*'Settings'!$B$8))</f>
        <v/>
      </c>
      <c r="Z749" s="19">
        <f>IF($Y749="","",IF($Y749&gt;='Settings'!$B$17,"Excellent",IF($Y749&gt;='Settings'!$B$18,"Good",IF($Y749&gt;='Settings'!$B$19,"Needs Improvement","Poor"))))</f>
        <v/>
      </c>
      <c r="AA749" s="57">
        <f>IF($Z749="","",IF($Z749="Excellent",'Settings'!$B$21,IF($Z749="Good",'Settings'!$B$22,0)))</f>
        <v/>
      </c>
      <c r="AB749" s="34">
        <f>IF(COUNTA($A749:$B749,$D749:$O749,$AC749:$AD749)=0,"",IF(OR($A749="",$B749=""),"Missing period/driver",IF($C749="Driver ID not found","Invalid driver ID",IF(COUNTIFS($A$5:$A$1000,$A749,$B$5:$B$1000,$B749)&gt;1,"Duplicate driver/period",IF(OR($E749&lt;=0,$F749&lt;=0,$G749&lt;=0,$I749&lt;=0),"Check required activity",IF($H749&gt;$G749,"On-time stops exceed total",IF($J749&gt;$I749,"Completed inspections exceed required",IF(OR($H749&lt;0,$J749&lt;0,$K749&lt;0,$L749&lt;0,$M749&lt;0,$N749&lt;0),"Negative count",IF($AC749="","Select review status",IF(AND($AC749="Coaching Scheduled",$AD749=""),"Add follow-up date","OK"))))))))))</f>
        <v/>
      </c>
      <c r="AC749" s="30" t="n"/>
      <c r="AD749" s="58" t="n"/>
    </row>
    <row r="750">
      <c r="A750" s="53" t="n"/>
      <c r="B750" s="26" t="n"/>
      <c r="C750" s="27">
        <f>IF(OR($A750="",$B750=""),"",IFERROR(VLOOKUP($B750,'Settings'!$D$4:$E$103,2,FALSE),"Driver ID not found"))</f>
        <v/>
      </c>
      <c r="D750" s="26" t="n"/>
      <c r="E750" s="28" t="n"/>
      <c r="F750" s="54" t="n"/>
      <c r="G750" s="28" t="n"/>
      <c r="H750" s="28" t="n"/>
      <c r="I750" s="28" t="n"/>
      <c r="J750" s="28" t="n"/>
      <c r="K750" s="28" t="n"/>
      <c r="L750" s="28" t="n"/>
      <c r="M750" s="28" t="n"/>
      <c r="N750" s="28" t="n"/>
      <c r="O750" s="30" t="n"/>
      <c r="P750" s="55">
        <f>IF(OR($A750="",$B750=""),"",IFERROR($E750/$F750,0))</f>
        <v/>
      </c>
      <c r="Q750" s="56">
        <f>IF(OR($A750="",$B750=""),"",IFERROR($H750/$G750,0))</f>
        <v/>
      </c>
      <c r="R750" s="56">
        <f>IF(OR($A750="",$B750=""),"",IFERROR($J750/$I750,0))</f>
        <v/>
      </c>
      <c r="S750" s="55">
        <f>IF(OR($A750="",$B750=""),"",IFERROR(($K750+$L750)/$E750*1000,0))</f>
        <v/>
      </c>
      <c r="T750" s="55">
        <f>IF(OR($A750="",$B750=""),"",MAX(0,MIN(100,100-($S750*'Settings'!$B$13)-($M750*'Settings'!$B$14))))</f>
        <v/>
      </c>
      <c r="U750" s="55">
        <f>IF(OR($A750="",$B750=""),"",MAX(0,MIN(100,IFERROR($Q750/'Settings'!$B$10*100,0))))</f>
        <v/>
      </c>
      <c r="V750" s="55">
        <f>IF(OR($A750="",$B750=""),"",MAX(0,MIN(100,IFERROR($P750/'Settings'!$B$11*100,0))))</f>
        <v/>
      </c>
      <c r="W750" s="55">
        <f>IF(OR($A750="",$B750=""),"",MAX(0,MIN(100,IFERROR($R750/'Settings'!$B$12*100,0))))</f>
        <v/>
      </c>
      <c r="X750" s="55">
        <f>IF(OR($A750="",$B750=""),"",MAX(0,MIN(100,100-($N750*'Settings'!$B$15))))</f>
        <v/>
      </c>
      <c r="Y750" s="55">
        <f>IF(OR($A750="",$B750=""),"",($T750*'Settings'!$B$4)+($U750*'Settings'!$B$5)+($V750*'Settings'!$B$6)+($W750*'Settings'!$B$7)+($X750*'Settings'!$B$8))</f>
        <v/>
      </c>
      <c r="Z750" s="19">
        <f>IF($Y750="","",IF($Y750&gt;='Settings'!$B$17,"Excellent",IF($Y750&gt;='Settings'!$B$18,"Good",IF($Y750&gt;='Settings'!$B$19,"Needs Improvement","Poor"))))</f>
        <v/>
      </c>
      <c r="AA750" s="57">
        <f>IF($Z750="","",IF($Z750="Excellent",'Settings'!$B$21,IF($Z750="Good",'Settings'!$B$22,0)))</f>
        <v/>
      </c>
      <c r="AB750" s="34">
        <f>IF(COUNTA($A750:$B750,$D750:$O750,$AC750:$AD750)=0,"",IF(OR($A750="",$B750=""),"Missing period/driver",IF($C750="Driver ID not found","Invalid driver ID",IF(COUNTIFS($A$5:$A$1000,$A750,$B$5:$B$1000,$B750)&gt;1,"Duplicate driver/period",IF(OR($E750&lt;=0,$F750&lt;=0,$G750&lt;=0,$I750&lt;=0),"Check required activity",IF($H750&gt;$G750,"On-time stops exceed total",IF($J750&gt;$I750,"Completed inspections exceed required",IF(OR($H750&lt;0,$J750&lt;0,$K750&lt;0,$L750&lt;0,$M750&lt;0,$N750&lt;0),"Negative count",IF($AC750="","Select review status",IF(AND($AC750="Coaching Scheduled",$AD750=""),"Add follow-up date","OK"))))))))))</f>
        <v/>
      </c>
      <c r="AC750" s="30" t="n"/>
      <c r="AD750" s="58" t="n"/>
    </row>
    <row r="751">
      <c r="A751" s="53" t="n"/>
      <c r="B751" s="26" t="n"/>
      <c r="C751" s="27">
        <f>IF(OR($A751="",$B751=""),"",IFERROR(VLOOKUP($B751,'Settings'!$D$4:$E$103,2,FALSE),"Driver ID not found"))</f>
        <v/>
      </c>
      <c r="D751" s="26" t="n"/>
      <c r="E751" s="28" t="n"/>
      <c r="F751" s="54" t="n"/>
      <c r="G751" s="28" t="n"/>
      <c r="H751" s="28" t="n"/>
      <c r="I751" s="28" t="n"/>
      <c r="J751" s="28" t="n"/>
      <c r="K751" s="28" t="n"/>
      <c r="L751" s="28" t="n"/>
      <c r="M751" s="28" t="n"/>
      <c r="N751" s="28" t="n"/>
      <c r="O751" s="30" t="n"/>
      <c r="P751" s="55">
        <f>IF(OR($A751="",$B751=""),"",IFERROR($E751/$F751,0))</f>
        <v/>
      </c>
      <c r="Q751" s="56">
        <f>IF(OR($A751="",$B751=""),"",IFERROR($H751/$G751,0))</f>
        <v/>
      </c>
      <c r="R751" s="56">
        <f>IF(OR($A751="",$B751=""),"",IFERROR($J751/$I751,0))</f>
        <v/>
      </c>
      <c r="S751" s="55">
        <f>IF(OR($A751="",$B751=""),"",IFERROR(($K751+$L751)/$E751*1000,0))</f>
        <v/>
      </c>
      <c r="T751" s="55">
        <f>IF(OR($A751="",$B751=""),"",MAX(0,MIN(100,100-($S751*'Settings'!$B$13)-($M751*'Settings'!$B$14))))</f>
        <v/>
      </c>
      <c r="U751" s="55">
        <f>IF(OR($A751="",$B751=""),"",MAX(0,MIN(100,IFERROR($Q751/'Settings'!$B$10*100,0))))</f>
        <v/>
      </c>
      <c r="V751" s="55">
        <f>IF(OR($A751="",$B751=""),"",MAX(0,MIN(100,IFERROR($P751/'Settings'!$B$11*100,0))))</f>
        <v/>
      </c>
      <c r="W751" s="55">
        <f>IF(OR($A751="",$B751=""),"",MAX(0,MIN(100,IFERROR($R751/'Settings'!$B$12*100,0))))</f>
        <v/>
      </c>
      <c r="X751" s="55">
        <f>IF(OR($A751="",$B751=""),"",MAX(0,MIN(100,100-($N751*'Settings'!$B$15))))</f>
        <v/>
      </c>
      <c r="Y751" s="55">
        <f>IF(OR($A751="",$B751=""),"",($T751*'Settings'!$B$4)+($U751*'Settings'!$B$5)+($V751*'Settings'!$B$6)+($W751*'Settings'!$B$7)+($X751*'Settings'!$B$8))</f>
        <v/>
      </c>
      <c r="Z751" s="19">
        <f>IF($Y751="","",IF($Y751&gt;='Settings'!$B$17,"Excellent",IF($Y751&gt;='Settings'!$B$18,"Good",IF($Y751&gt;='Settings'!$B$19,"Needs Improvement","Poor"))))</f>
        <v/>
      </c>
      <c r="AA751" s="57">
        <f>IF($Z751="","",IF($Z751="Excellent",'Settings'!$B$21,IF($Z751="Good",'Settings'!$B$22,0)))</f>
        <v/>
      </c>
      <c r="AB751" s="34">
        <f>IF(COUNTA($A751:$B751,$D751:$O751,$AC751:$AD751)=0,"",IF(OR($A751="",$B751=""),"Missing period/driver",IF($C751="Driver ID not found","Invalid driver ID",IF(COUNTIFS($A$5:$A$1000,$A751,$B$5:$B$1000,$B751)&gt;1,"Duplicate driver/period",IF(OR($E751&lt;=0,$F751&lt;=0,$G751&lt;=0,$I751&lt;=0),"Check required activity",IF($H751&gt;$G751,"On-time stops exceed total",IF($J751&gt;$I751,"Completed inspections exceed required",IF(OR($H751&lt;0,$J751&lt;0,$K751&lt;0,$L751&lt;0,$M751&lt;0,$N751&lt;0),"Negative count",IF($AC751="","Select review status",IF(AND($AC751="Coaching Scheduled",$AD751=""),"Add follow-up date","OK"))))))))))</f>
        <v/>
      </c>
      <c r="AC751" s="30" t="n"/>
      <c r="AD751" s="58" t="n"/>
    </row>
    <row r="752">
      <c r="A752" s="53" t="n"/>
      <c r="B752" s="26" t="n"/>
      <c r="C752" s="27">
        <f>IF(OR($A752="",$B752=""),"",IFERROR(VLOOKUP($B752,'Settings'!$D$4:$E$103,2,FALSE),"Driver ID not found"))</f>
        <v/>
      </c>
      <c r="D752" s="26" t="n"/>
      <c r="E752" s="28" t="n"/>
      <c r="F752" s="54" t="n"/>
      <c r="G752" s="28" t="n"/>
      <c r="H752" s="28" t="n"/>
      <c r="I752" s="28" t="n"/>
      <c r="J752" s="28" t="n"/>
      <c r="K752" s="28" t="n"/>
      <c r="L752" s="28" t="n"/>
      <c r="M752" s="28" t="n"/>
      <c r="N752" s="28" t="n"/>
      <c r="O752" s="30" t="n"/>
      <c r="P752" s="55">
        <f>IF(OR($A752="",$B752=""),"",IFERROR($E752/$F752,0))</f>
        <v/>
      </c>
      <c r="Q752" s="56">
        <f>IF(OR($A752="",$B752=""),"",IFERROR($H752/$G752,0))</f>
        <v/>
      </c>
      <c r="R752" s="56">
        <f>IF(OR($A752="",$B752=""),"",IFERROR($J752/$I752,0))</f>
        <v/>
      </c>
      <c r="S752" s="55">
        <f>IF(OR($A752="",$B752=""),"",IFERROR(($K752+$L752)/$E752*1000,0))</f>
        <v/>
      </c>
      <c r="T752" s="55">
        <f>IF(OR($A752="",$B752=""),"",MAX(0,MIN(100,100-($S752*'Settings'!$B$13)-($M752*'Settings'!$B$14))))</f>
        <v/>
      </c>
      <c r="U752" s="55">
        <f>IF(OR($A752="",$B752=""),"",MAX(0,MIN(100,IFERROR($Q752/'Settings'!$B$10*100,0))))</f>
        <v/>
      </c>
      <c r="V752" s="55">
        <f>IF(OR($A752="",$B752=""),"",MAX(0,MIN(100,IFERROR($P752/'Settings'!$B$11*100,0))))</f>
        <v/>
      </c>
      <c r="W752" s="55">
        <f>IF(OR($A752="",$B752=""),"",MAX(0,MIN(100,IFERROR($R752/'Settings'!$B$12*100,0))))</f>
        <v/>
      </c>
      <c r="X752" s="55">
        <f>IF(OR($A752="",$B752=""),"",MAX(0,MIN(100,100-($N752*'Settings'!$B$15))))</f>
        <v/>
      </c>
      <c r="Y752" s="55">
        <f>IF(OR($A752="",$B752=""),"",($T752*'Settings'!$B$4)+($U752*'Settings'!$B$5)+($V752*'Settings'!$B$6)+($W752*'Settings'!$B$7)+($X752*'Settings'!$B$8))</f>
        <v/>
      </c>
      <c r="Z752" s="19">
        <f>IF($Y752="","",IF($Y752&gt;='Settings'!$B$17,"Excellent",IF($Y752&gt;='Settings'!$B$18,"Good",IF($Y752&gt;='Settings'!$B$19,"Needs Improvement","Poor"))))</f>
        <v/>
      </c>
      <c r="AA752" s="57">
        <f>IF($Z752="","",IF($Z752="Excellent",'Settings'!$B$21,IF($Z752="Good",'Settings'!$B$22,0)))</f>
        <v/>
      </c>
      <c r="AB752" s="34">
        <f>IF(COUNTA($A752:$B752,$D752:$O752,$AC752:$AD752)=0,"",IF(OR($A752="",$B752=""),"Missing period/driver",IF($C752="Driver ID not found","Invalid driver ID",IF(COUNTIFS($A$5:$A$1000,$A752,$B$5:$B$1000,$B752)&gt;1,"Duplicate driver/period",IF(OR($E752&lt;=0,$F752&lt;=0,$G752&lt;=0,$I752&lt;=0),"Check required activity",IF($H752&gt;$G752,"On-time stops exceed total",IF($J752&gt;$I752,"Completed inspections exceed required",IF(OR($H752&lt;0,$J752&lt;0,$K752&lt;0,$L752&lt;0,$M752&lt;0,$N752&lt;0),"Negative count",IF($AC752="","Select review status",IF(AND($AC752="Coaching Scheduled",$AD752=""),"Add follow-up date","OK"))))))))))</f>
        <v/>
      </c>
      <c r="AC752" s="30" t="n"/>
      <c r="AD752" s="58" t="n"/>
    </row>
    <row r="753">
      <c r="A753" s="53" t="n"/>
      <c r="B753" s="26" t="n"/>
      <c r="C753" s="27">
        <f>IF(OR($A753="",$B753=""),"",IFERROR(VLOOKUP($B753,'Settings'!$D$4:$E$103,2,FALSE),"Driver ID not found"))</f>
        <v/>
      </c>
      <c r="D753" s="26" t="n"/>
      <c r="E753" s="28" t="n"/>
      <c r="F753" s="54" t="n"/>
      <c r="G753" s="28" t="n"/>
      <c r="H753" s="28" t="n"/>
      <c r="I753" s="28" t="n"/>
      <c r="J753" s="28" t="n"/>
      <c r="K753" s="28" t="n"/>
      <c r="L753" s="28" t="n"/>
      <c r="M753" s="28" t="n"/>
      <c r="N753" s="28" t="n"/>
      <c r="O753" s="30" t="n"/>
      <c r="P753" s="55">
        <f>IF(OR($A753="",$B753=""),"",IFERROR($E753/$F753,0))</f>
        <v/>
      </c>
      <c r="Q753" s="56">
        <f>IF(OR($A753="",$B753=""),"",IFERROR($H753/$G753,0))</f>
        <v/>
      </c>
      <c r="R753" s="56">
        <f>IF(OR($A753="",$B753=""),"",IFERROR($J753/$I753,0))</f>
        <v/>
      </c>
      <c r="S753" s="55">
        <f>IF(OR($A753="",$B753=""),"",IFERROR(($K753+$L753)/$E753*1000,0))</f>
        <v/>
      </c>
      <c r="T753" s="55">
        <f>IF(OR($A753="",$B753=""),"",MAX(0,MIN(100,100-($S753*'Settings'!$B$13)-($M753*'Settings'!$B$14))))</f>
        <v/>
      </c>
      <c r="U753" s="55">
        <f>IF(OR($A753="",$B753=""),"",MAX(0,MIN(100,IFERROR($Q753/'Settings'!$B$10*100,0))))</f>
        <v/>
      </c>
      <c r="V753" s="55">
        <f>IF(OR($A753="",$B753=""),"",MAX(0,MIN(100,IFERROR($P753/'Settings'!$B$11*100,0))))</f>
        <v/>
      </c>
      <c r="W753" s="55">
        <f>IF(OR($A753="",$B753=""),"",MAX(0,MIN(100,IFERROR($R753/'Settings'!$B$12*100,0))))</f>
        <v/>
      </c>
      <c r="X753" s="55">
        <f>IF(OR($A753="",$B753=""),"",MAX(0,MIN(100,100-($N753*'Settings'!$B$15))))</f>
        <v/>
      </c>
      <c r="Y753" s="55">
        <f>IF(OR($A753="",$B753=""),"",($T753*'Settings'!$B$4)+($U753*'Settings'!$B$5)+($V753*'Settings'!$B$6)+($W753*'Settings'!$B$7)+($X753*'Settings'!$B$8))</f>
        <v/>
      </c>
      <c r="Z753" s="19">
        <f>IF($Y753="","",IF($Y753&gt;='Settings'!$B$17,"Excellent",IF($Y753&gt;='Settings'!$B$18,"Good",IF($Y753&gt;='Settings'!$B$19,"Needs Improvement","Poor"))))</f>
        <v/>
      </c>
      <c r="AA753" s="57">
        <f>IF($Z753="","",IF($Z753="Excellent",'Settings'!$B$21,IF($Z753="Good",'Settings'!$B$22,0)))</f>
        <v/>
      </c>
      <c r="AB753" s="34">
        <f>IF(COUNTA($A753:$B753,$D753:$O753,$AC753:$AD753)=0,"",IF(OR($A753="",$B753=""),"Missing period/driver",IF($C753="Driver ID not found","Invalid driver ID",IF(COUNTIFS($A$5:$A$1000,$A753,$B$5:$B$1000,$B753)&gt;1,"Duplicate driver/period",IF(OR($E753&lt;=0,$F753&lt;=0,$G753&lt;=0,$I753&lt;=0),"Check required activity",IF($H753&gt;$G753,"On-time stops exceed total",IF($J753&gt;$I753,"Completed inspections exceed required",IF(OR($H753&lt;0,$J753&lt;0,$K753&lt;0,$L753&lt;0,$M753&lt;0,$N753&lt;0),"Negative count",IF($AC753="","Select review status",IF(AND($AC753="Coaching Scheduled",$AD753=""),"Add follow-up date","OK"))))))))))</f>
        <v/>
      </c>
      <c r="AC753" s="30" t="n"/>
      <c r="AD753" s="58" t="n"/>
    </row>
    <row r="754">
      <c r="A754" s="53" t="n"/>
      <c r="B754" s="26" t="n"/>
      <c r="C754" s="27">
        <f>IF(OR($A754="",$B754=""),"",IFERROR(VLOOKUP($B754,'Settings'!$D$4:$E$103,2,FALSE),"Driver ID not found"))</f>
        <v/>
      </c>
      <c r="D754" s="26" t="n"/>
      <c r="E754" s="28" t="n"/>
      <c r="F754" s="54" t="n"/>
      <c r="G754" s="28" t="n"/>
      <c r="H754" s="28" t="n"/>
      <c r="I754" s="28" t="n"/>
      <c r="J754" s="28" t="n"/>
      <c r="K754" s="28" t="n"/>
      <c r="L754" s="28" t="n"/>
      <c r="M754" s="28" t="n"/>
      <c r="N754" s="28" t="n"/>
      <c r="O754" s="30" t="n"/>
      <c r="P754" s="55">
        <f>IF(OR($A754="",$B754=""),"",IFERROR($E754/$F754,0))</f>
        <v/>
      </c>
      <c r="Q754" s="56">
        <f>IF(OR($A754="",$B754=""),"",IFERROR($H754/$G754,0))</f>
        <v/>
      </c>
      <c r="R754" s="56">
        <f>IF(OR($A754="",$B754=""),"",IFERROR($J754/$I754,0))</f>
        <v/>
      </c>
      <c r="S754" s="55">
        <f>IF(OR($A754="",$B754=""),"",IFERROR(($K754+$L754)/$E754*1000,0))</f>
        <v/>
      </c>
      <c r="T754" s="55">
        <f>IF(OR($A754="",$B754=""),"",MAX(0,MIN(100,100-($S754*'Settings'!$B$13)-($M754*'Settings'!$B$14))))</f>
        <v/>
      </c>
      <c r="U754" s="55">
        <f>IF(OR($A754="",$B754=""),"",MAX(0,MIN(100,IFERROR($Q754/'Settings'!$B$10*100,0))))</f>
        <v/>
      </c>
      <c r="V754" s="55">
        <f>IF(OR($A754="",$B754=""),"",MAX(0,MIN(100,IFERROR($P754/'Settings'!$B$11*100,0))))</f>
        <v/>
      </c>
      <c r="W754" s="55">
        <f>IF(OR($A754="",$B754=""),"",MAX(0,MIN(100,IFERROR($R754/'Settings'!$B$12*100,0))))</f>
        <v/>
      </c>
      <c r="X754" s="55">
        <f>IF(OR($A754="",$B754=""),"",MAX(0,MIN(100,100-($N754*'Settings'!$B$15))))</f>
        <v/>
      </c>
      <c r="Y754" s="55">
        <f>IF(OR($A754="",$B754=""),"",($T754*'Settings'!$B$4)+($U754*'Settings'!$B$5)+($V754*'Settings'!$B$6)+($W754*'Settings'!$B$7)+($X754*'Settings'!$B$8))</f>
        <v/>
      </c>
      <c r="Z754" s="19">
        <f>IF($Y754="","",IF($Y754&gt;='Settings'!$B$17,"Excellent",IF($Y754&gt;='Settings'!$B$18,"Good",IF($Y754&gt;='Settings'!$B$19,"Needs Improvement","Poor"))))</f>
        <v/>
      </c>
      <c r="AA754" s="57">
        <f>IF($Z754="","",IF($Z754="Excellent",'Settings'!$B$21,IF($Z754="Good",'Settings'!$B$22,0)))</f>
        <v/>
      </c>
      <c r="AB754" s="34">
        <f>IF(COUNTA($A754:$B754,$D754:$O754,$AC754:$AD754)=0,"",IF(OR($A754="",$B754=""),"Missing period/driver",IF($C754="Driver ID not found","Invalid driver ID",IF(COUNTIFS($A$5:$A$1000,$A754,$B$5:$B$1000,$B754)&gt;1,"Duplicate driver/period",IF(OR($E754&lt;=0,$F754&lt;=0,$G754&lt;=0,$I754&lt;=0),"Check required activity",IF($H754&gt;$G754,"On-time stops exceed total",IF($J754&gt;$I754,"Completed inspections exceed required",IF(OR($H754&lt;0,$J754&lt;0,$K754&lt;0,$L754&lt;0,$M754&lt;0,$N754&lt;0),"Negative count",IF($AC754="","Select review status",IF(AND($AC754="Coaching Scheduled",$AD754=""),"Add follow-up date","OK"))))))))))</f>
        <v/>
      </c>
      <c r="AC754" s="30" t="n"/>
      <c r="AD754" s="58" t="n"/>
    </row>
    <row r="755">
      <c r="A755" s="53" t="n"/>
      <c r="B755" s="26" t="n"/>
      <c r="C755" s="27">
        <f>IF(OR($A755="",$B755=""),"",IFERROR(VLOOKUP($B755,'Settings'!$D$4:$E$103,2,FALSE),"Driver ID not found"))</f>
        <v/>
      </c>
      <c r="D755" s="26" t="n"/>
      <c r="E755" s="28" t="n"/>
      <c r="F755" s="54" t="n"/>
      <c r="G755" s="28" t="n"/>
      <c r="H755" s="28" t="n"/>
      <c r="I755" s="28" t="n"/>
      <c r="J755" s="28" t="n"/>
      <c r="K755" s="28" t="n"/>
      <c r="L755" s="28" t="n"/>
      <c r="M755" s="28" t="n"/>
      <c r="N755" s="28" t="n"/>
      <c r="O755" s="30" t="n"/>
      <c r="P755" s="55">
        <f>IF(OR($A755="",$B755=""),"",IFERROR($E755/$F755,0))</f>
        <v/>
      </c>
      <c r="Q755" s="56">
        <f>IF(OR($A755="",$B755=""),"",IFERROR($H755/$G755,0))</f>
        <v/>
      </c>
      <c r="R755" s="56">
        <f>IF(OR($A755="",$B755=""),"",IFERROR($J755/$I755,0))</f>
        <v/>
      </c>
      <c r="S755" s="55">
        <f>IF(OR($A755="",$B755=""),"",IFERROR(($K755+$L755)/$E755*1000,0))</f>
        <v/>
      </c>
      <c r="T755" s="55">
        <f>IF(OR($A755="",$B755=""),"",MAX(0,MIN(100,100-($S755*'Settings'!$B$13)-($M755*'Settings'!$B$14))))</f>
        <v/>
      </c>
      <c r="U755" s="55">
        <f>IF(OR($A755="",$B755=""),"",MAX(0,MIN(100,IFERROR($Q755/'Settings'!$B$10*100,0))))</f>
        <v/>
      </c>
      <c r="V755" s="55">
        <f>IF(OR($A755="",$B755=""),"",MAX(0,MIN(100,IFERROR($P755/'Settings'!$B$11*100,0))))</f>
        <v/>
      </c>
      <c r="W755" s="55">
        <f>IF(OR($A755="",$B755=""),"",MAX(0,MIN(100,IFERROR($R755/'Settings'!$B$12*100,0))))</f>
        <v/>
      </c>
      <c r="X755" s="55">
        <f>IF(OR($A755="",$B755=""),"",MAX(0,MIN(100,100-($N755*'Settings'!$B$15))))</f>
        <v/>
      </c>
      <c r="Y755" s="55">
        <f>IF(OR($A755="",$B755=""),"",($T755*'Settings'!$B$4)+($U755*'Settings'!$B$5)+($V755*'Settings'!$B$6)+($W755*'Settings'!$B$7)+($X755*'Settings'!$B$8))</f>
        <v/>
      </c>
      <c r="Z755" s="19">
        <f>IF($Y755="","",IF($Y755&gt;='Settings'!$B$17,"Excellent",IF($Y755&gt;='Settings'!$B$18,"Good",IF($Y755&gt;='Settings'!$B$19,"Needs Improvement","Poor"))))</f>
        <v/>
      </c>
      <c r="AA755" s="57">
        <f>IF($Z755="","",IF($Z755="Excellent",'Settings'!$B$21,IF($Z755="Good",'Settings'!$B$22,0)))</f>
        <v/>
      </c>
      <c r="AB755" s="34">
        <f>IF(COUNTA($A755:$B755,$D755:$O755,$AC755:$AD755)=0,"",IF(OR($A755="",$B755=""),"Missing period/driver",IF($C755="Driver ID not found","Invalid driver ID",IF(COUNTIFS($A$5:$A$1000,$A755,$B$5:$B$1000,$B755)&gt;1,"Duplicate driver/period",IF(OR($E755&lt;=0,$F755&lt;=0,$G755&lt;=0,$I755&lt;=0),"Check required activity",IF($H755&gt;$G755,"On-time stops exceed total",IF($J755&gt;$I755,"Completed inspections exceed required",IF(OR($H755&lt;0,$J755&lt;0,$K755&lt;0,$L755&lt;0,$M755&lt;0,$N755&lt;0),"Negative count",IF($AC755="","Select review status",IF(AND($AC755="Coaching Scheduled",$AD755=""),"Add follow-up date","OK"))))))))))</f>
        <v/>
      </c>
      <c r="AC755" s="30" t="n"/>
      <c r="AD755" s="58" t="n"/>
    </row>
    <row r="756">
      <c r="A756" s="53" t="n"/>
      <c r="B756" s="26" t="n"/>
      <c r="C756" s="27">
        <f>IF(OR($A756="",$B756=""),"",IFERROR(VLOOKUP($B756,'Settings'!$D$4:$E$103,2,FALSE),"Driver ID not found"))</f>
        <v/>
      </c>
      <c r="D756" s="26" t="n"/>
      <c r="E756" s="28" t="n"/>
      <c r="F756" s="54" t="n"/>
      <c r="G756" s="28" t="n"/>
      <c r="H756" s="28" t="n"/>
      <c r="I756" s="28" t="n"/>
      <c r="J756" s="28" t="n"/>
      <c r="K756" s="28" t="n"/>
      <c r="L756" s="28" t="n"/>
      <c r="M756" s="28" t="n"/>
      <c r="N756" s="28" t="n"/>
      <c r="O756" s="30" t="n"/>
      <c r="P756" s="55">
        <f>IF(OR($A756="",$B756=""),"",IFERROR($E756/$F756,0))</f>
        <v/>
      </c>
      <c r="Q756" s="56">
        <f>IF(OR($A756="",$B756=""),"",IFERROR($H756/$G756,0))</f>
        <v/>
      </c>
      <c r="R756" s="56">
        <f>IF(OR($A756="",$B756=""),"",IFERROR($J756/$I756,0))</f>
        <v/>
      </c>
      <c r="S756" s="55">
        <f>IF(OR($A756="",$B756=""),"",IFERROR(($K756+$L756)/$E756*1000,0))</f>
        <v/>
      </c>
      <c r="T756" s="55">
        <f>IF(OR($A756="",$B756=""),"",MAX(0,MIN(100,100-($S756*'Settings'!$B$13)-($M756*'Settings'!$B$14))))</f>
        <v/>
      </c>
      <c r="U756" s="55">
        <f>IF(OR($A756="",$B756=""),"",MAX(0,MIN(100,IFERROR($Q756/'Settings'!$B$10*100,0))))</f>
        <v/>
      </c>
      <c r="V756" s="55">
        <f>IF(OR($A756="",$B756=""),"",MAX(0,MIN(100,IFERROR($P756/'Settings'!$B$11*100,0))))</f>
        <v/>
      </c>
      <c r="W756" s="55">
        <f>IF(OR($A756="",$B756=""),"",MAX(0,MIN(100,IFERROR($R756/'Settings'!$B$12*100,0))))</f>
        <v/>
      </c>
      <c r="X756" s="55">
        <f>IF(OR($A756="",$B756=""),"",MAX(0,MIN(100,100-($N756*'Settings'!$B$15))))</f>
        <v/>
      </c>
      <c r="Y756" s="55">
        <f>IF(OR($A756="",$B756=""),"",($T756*'Settings'!$B$4)+($U756*'Settings'!$B$5)+($V756*'Settings'!$B$6)+($W756*'Settings'!$B$7)+($X756*'Settings'!$B$8))</f>
        <v/>
      </c>
      <c r="Z756" s="19">
        <f>IF($Y756="","",IF($Y756&gt;='Settings'!$B$17,"Excellent",IF($Y756&gt;='Settings'!$B$18,"Good",IF($Y756&gt;='Settings'!$B$19,"Needs Improvement","Poor"))))</f>
        <v/>
      </c>
      <c r="AA756" s="57">
        <f>IF($Z756="","",IF($Z756="Excellent",'Settings'!$B$21,IF($Z756="Good",'Settings'!$B$22,0)))</f>
        <v/>
      </c>
      <c r="AB756" s="34">
        <f>IF(COUNTA($A756:$B756,$D756:$O756,$AC756:$AD756)=0,"",IF(OR($A756="",$B756=""),"Missing period/driver",IF($C756="Driver ID not found","Invalid driver ID",IF(COUNTIFS($A$5:$A$1000,$A756,$B$5:$B$1000,$B756)&gt;1,"Duplicate driver/period",IF(OR($E756&lt;=0,$F756&lt;=0,$G756&lt;=0,$I756&lt;=0),"Check required activity",IF($H756&gt;$G756,"On-time stops exceed total",IF($J756&gt;$I756,"Completed inspections exceed required",IF(OR($H756&lt;0,$J756&lt;0,$K756&lt;0,$L756&lt;0,$M756&lt;0,$N756&lt;0),"Negative count",IF($AC756="","Select review status",IF(AND($AC756="Coaching Scheduled",$AD756=""),"Add follow-up date","OK"))))))))))</f>
        <v/>
      </c>
      <c r="AC756" s="30" t="n"/>
      <c r="AD756" s="58" t="n"/>
    </row>
    <row r="757">
      <c r="A757" s="53" t="n"/>
      <c r="B757" s="26" t="n"/>
      <c r="C757" s="27">
        <f>IF(OR($A757="",$B757=""),"",IFERROR(VLOOKUP($B757,'Settings'!$D$4:$E$103,2,FALSE),"Driver ID not found"))</f>
        <v/>
      </c>
      <c r="D757" s="26" t="n"/>
      <c r="E757" s="28" t="n"/>
      <c r="F757" s="54" t="n"/>
      <c r="G757" s="28" t="n"/>
      <c r="H757" s="28" t="n"/>
      <c r="I757" s="28" t="n"/>
      <c r="J757" s="28" t="n"/>
      <c r="K757" s="28" t="n"/>
      <c r="L757" s="28" t="n"/>
      <c r="M757" s="28" t="n"/>
      <c r="N757" s="28" t="n"/>
      <c r="O757" s="30" t="n"/>
      <c r="P757" s="55">
        <f>IF(OR($A757="",$B757=""),"",IFERROR($E757/$F757,0))</f>
        <v/>
      </c>
      <c r="Q757" s="56">
        <f>IF(OR($A757="",$B757=""),"",IFERROR($H757/$G757,0))</f>
        <v/>
      </c>
      <c r="R757" s="56">
        <f>IF(OR($A757="",$B757=""),"",IFERROR($J757/$I757,0))</f>
        <v/>
      </c>
      <c r="S757" s="55">
        <f>IF(OR($A757="",$B757=""),"",IFERROR(($K757+$L757)/$E757*1000,0))</f>
        <v/>
      </c>
      <c r="T757" s="55">
        <f>IF(OR($A757="",$B757=""),"",MAX(0,MIN(100,100-($S757*'Settings'!$B$13)-($M757*'Settings'!$B$14))))</f>
        <v/>
      </c>
      <c r="U757" s="55">
        <f>IF(OR($A757="",$B757=""),"",MAX(0,MIN(100,IFERROR($Q757/'Settings'!$B$10*100,0))))</f>
        <v/>
      </c>
      <c r="V757" s="55">
        <f>IF(OR($A757="",$B757=""),"",MAX(0,MIN(100,IFERROR($P757/'Settings'!$B$11*100,0))))</f>
        <v/>
      </c>
      <c r="W757" s="55">
        <f>IF(OR($A757="",$B757=""),"",MAX(0,MIN(100,IFERROR($R757/'Settings'!$B$12*100,0))))</f>
        <v/>
      </c>
      <c r="X757" s="55">
        <f>IF(OR($A757="",$B757=""),"",MAX(0,MIN(100,100-($N757*'Settings'!$B$15))))</f>
        <v/>
      </c>
      <c r="Y757" s="55">
        <f>IF(OR($A757="",$B757=""),"",($T757*'Settings'!$B$4)+($U757*'Settings'!$B$5)+($V757*'Settings'!$B$6)+($W757*'Settings'!$B$7)+($X757*'Settings'!$B$8))</f>
        <v/>
      </c>
      <c r="Z757" s="19">
        <f>IF($Y757="","",IF($Y757&gt;='Settings'!$B$17,"Excellent",IF($Y757&gt;='Settings'!$B$18,"Good",IF($Y757&gt;='Settings'!$B$19,"Needs Improvement","Poor"))))</f>
        <v/>
      </c>
      <c r="AA757" s="57">
        <f>IF($Z757="","",IF($Z757="Excellent",'Settings'!$B$21,IF($Z757="Good",'Settings'!$B$22,0)))</f>
        <v/>
      </c>
      <c r="AB757" s="34">
        <f>IF(COUNTA($A757:$B757,$D757:$O757,$AC757:$AD757)=0,"",IF(OR($A757="",$B757=""),"Missing period/driver",IF($C757="Driver ID not found","Invalid driver ID",IF(COUNTIFS($A$5:$A$1000,$A757,$B$5:$B$1000,$B757)&gt;1,"Duplicate driver/period",IF(OR($E757&lt;=0,$F757&lt;=0,$G757&lt;=0,$I757&lt;=0),"Check required activity",IF($H757&gt;$G757,"On-time stops exceed total",IF($J757&gt;$I757,"Completed inspections exceed required",IF(OR($H757&lt;0,$J757&lt;0,$K757&lt;0,$L757&lt;0,$M757&lt;0,$N757&lt;0),"Negative count",IF($AC757="","Select review status",IF(AND($AC757="Coaching Scheduled",$AD757=""),"Add follow-up date","OK"))))))))))</f>
        <v/>
      </c>
      <c r="AC757" s="30" t="n"/>
      <c r="AD757" s="58" t="n"/>
    </row>
    <row r="758">
      <c r="A758" s="53" t="n"/>
      <c r="B758" s="26" t="n"/>
      <c r="C758" s="27">
        <f>IF(OR($A758="",$B758=""),"",IFERROR(VLOOKUP($B758,'Settings'!$D$4:$E$103,2,FALSE),"Driver ID not found"))</f>
        <v/>
      </c>
      <c r="D758" s="26" t="n"/>
      <c r="E758" s="28" t="n"/>
      <c r="F758" s="54" t="n"/>
      <c r="G758" s="28" t="n"/>
      <c r="H758" s="28" t="n"/>
      <c r="I758" s="28" t="n"/>
      <c r="J758" s="28" t="n"/>
      <c r="K758" s="28" t="n"/>
      <c r="L758" s="28" t="n"/>
      <c r="M758" s="28" t="n"/>
      <c r="N758" s="28" t="n"/>
      <c r="O758" s="30" t="n"/>
      <c r="P758" s="55">
        <f>IF(OR($A758="",$B758=""),"",IFERROR($E758/$F758,0))</f>
        <v/>
      </c>
      <c r="Q758" s="56">
        <f>IF(OR($A758="",$B758=""),"",IFERROR($H758/$G758,0))</f>
        <v/>
      </c>
      <c r="R758" s="56">
        <f>IF(OR($A758="",$B758=""),"",IFERROR($J758/$I758,0))</f>
        <v/>
      </c>
      <c r="S758" s="55">
        <f>IF(OR($A758="",$B758=""),"",IFERROR(($K758+$L758)/$E758*1000,0))</f>
        <v/>
      </c>
      <c r="T758" s="55">
        <f>IF(OR($A758="",$B758=""),"",MAX(0,MIN(100,100-($S758*'Settings'!$B$13)-($M758*'Settings'!$B$14))))</f>
        <v/>
      </c>
      <c r="U758" s="55">
        <f>IF(OR($A758="",$B758=""),"",MAX(0,MIN(100,IFERROR($Q758/'Settings'!$B$10*100,0))))</f>
        <v/>
      </c>
      <c r="V758" s="55">
        <f>IF(OR($A758="",$B758=""),"",MAX(0,MIN(100,IFERROR($P758/'Settings'!$B$11*100,0))))</f>
        <v/>
      </c>
      <c r="W758" s="55">
        <f>IF(OR($A758="",$B758=""),"",MAX(0,MIN(100,IFERROR($R758/'Settings'!$B$12*100,0))))</f>
        <v/>
      </c>
      <c r="X758" s="55">
        <f>IF(OR($A758="",$B758=""),"",MAX(0,MIN(100,100-($N758*'Settings'!$B$15))))</f>
        <v/>
      </c>
      <c r="Y758" s="55">
        <f>IF(OR($A758="",$B758=""),"",($T758*'Settings'!$B$4)+($U758*'Settings'!$B$5)+($V758*'Settings'!$B$6)+($W758*'Settings'!$B$7)+($X758*'Settings'!$B$8))</f>
        <v/>
      </c>
      <c r="Z758" s="19">
        <f>IF($Y758="","",IF($Y758&gt;='Settings'!$B$17,"Excellent",IF($Y758&gt;='Settings'!$B$18,"Good",IF($Y758&gt;='Settings'!$B$19,"Needs Improvement","Poor"))))</f>
        <v/>
      </c>
      <c r="AA758" s="57">
        <f>IF($Z758="","",IF($Z758="Excellent",'Settings'!$B$21,IF($Z758="Good",'Settings'!$B$22,0)))</f>
        <v/>
      </c>
      <c r="AB758" s="34">
        <f>IF(COUNTA($A758:$B758,$D758:$O758,$AC758:$AD758)=0,"",IF(OR($A758="",$B758=""),"Missing period/driver",IF($C758="Driver ID not found","Invalid driver ID",IF(COUNTIFS($A$5:$A$1000,$A758,$B$5:$B$1000,$B758)&gt;1,"Duplicate driver/period",IF(OR($E758&lt;=0,$F758&lt;=0,$G758&lt;=0,$I758&lt;=0),"Check required activity",IF($H758&gt;$G758,"On-time stops exceed total",IF($J758&gt;$I758,"Completed inspections exceed required",IF(OR($H758&lt;0,$J758&lt;0,$K758&lt;0,$L758&lt;0,$M758&lt;0,$N758&lt;0),"Negative count",IF($AC758="","Select review status",IF(AND($AC758="Coaching Scheduled",$AD758=""),"Add follow-up date","OK"))))))))))</f>
        <v/>
      </c>
      <c r="AC758" s="30" t="n"/>
      <c r="AD758" s="58" t="n"/>
    </row>
    <row r="759">
      <c r="A759" s="53" t="n"/>
      <c r="B759" s="26" t="n"/>
      <c r="C759" s="27">
        <f>IF(OR($A759="",$B759=""),"",IFERROR(VLOOKUP($B759,'Settings'!$D$4:$E$103,2,FALSE),"Driver ID not found"))</f>
        <v/>
      </c>
      <c r="D759" s="26" t="n"/>
      <c r="E759" s="28" t="n"/>
      <c r="F759" s="54" t="n"/>
      <c r="G759" s="28" t="n"/>
      <c r="H759" s="28" t="n"/>
      <c r="I759" s="28" t="n"/>
      <c r="J759" s="28" t="n"/>
      <c r="K759" s="28" t="n"/>
      <c r="L759" s="28" t="n"/>
      <c r="M759" s="28" t="n"/>
      <c r="N759" s="28" t="n"/>
      <c r="O759" s="30" t="n"/>
      <c r="P759" s="55">
        <f>IF(OR($A759="",$B759=""),"",IFERROR($E759/$F759,0))</f>
        <v/>
      </c>
      <c r="Q759" s="56">
        <f>IF(OR($A759="",$B759=""),"",IFERROR($H759/$G759,0))</f>
        <v/>
      </c>
      <c r="R759" s="56">
        <f>IF(OR($A759="",$B759=""),"",IFERROR($J759/$I759,0))</f>
        <v/>
      </c>
      <c r="S759" s="55">
        <f>IF(OR($A759="",$B759=""),"",IFERROR(($K759+$L759)/$E759*1000,0))</f>
        <v/>
      </c>
      <c r="T759" s="55">
        <f>IF(OR($A759="",$B759=""),"",MAX(0,MIN(100,100-($S759*'Settings'!$B$13)-($M759*'Settings'!$B$14))))</f>
        <v/>
      </c>
      <c r="U759" s="55">
        <f>IF(OR($A759="",$B759=""),"",MAX(0,MIN(100,IFERROR($Q759/'Settings'!$B$10*100,0))))</f>
        <v/>
      </c>
      <c r="V759" s="55">
        <f>IF(OR($A759="",$B759=""),"",MAX(0,MIN(100,IFERROR($P759/'Settings'!$B$11*100,0))))</f>
        <v/>
      </c>
      <c r="W759" s="55">
        <f>IF(OR($A759="",$B759=""),"",MAX(0,MIN(100,IFERROR($R759/'Settings'!$B$12*100,0))))</f>
        <v/>
      </c>
      <c r="X759" s="55">
        <f>IF(OR($A759="",$B759=""),"",MAX(0,MIN(100,100-($N759*'Settings'!$B$15))))</f>
        <v/>
      </c>
      <c r="Y759" s="55">
        <f>IF(OR($A759="",$B759=""),"",($T759*'Settings'!$B$4)+($U759*'Settings'!$B$5)+($V759*'Settings'!$B$6)+($W759*'Settings'!$B$7)+($X759*'Settings'!$B$8))</f>
        <v/>
      </c>
      <c r="Z759" s="19">
        <f>IF($Y759="","",IF($Y759&gt;='Settings'!$B$17,"Excellent",IF($Y759&gt;='Settings'!$B$18,"Good",IF($Y759&gt;='Settings'!$B$19,"Needs Improvement","Poor"))))</f>
        <v/>
      </c>
      <c r="AA759" s="57">
        <f>IF($Z759="","",IF($Z759="Excellent",'Settings'!$B$21,IF($Z759="Good",'Settings'!$B$22,0)))</f>
        <v/>
      </c>
      <c r="AB759" s="34">
        <f>IF(COUNTA($A759:$B759,$D759:$O759,$AC759:$AD759)=0,"",IF(OR($A759="",$B759=""),"Missing period/driver",IF($C759="Driver ID not found","Invalid driver ID",IF(COUNTIFS($A$5:$A$1000,$A759,$B$5:$B$1000,$B759)&gt;1,"Duplicate driver/period",IF(OR($E759&lt;=0,$F759&lt;=0,$G759&lt;=0,$I759&lt;=0),"Check required activity",IF($H759&gt;$G759,"On-time stops exceed total",IF($J759&gt;$I759,"Completed inspections exceed required",IF(OR($H759&lt;0,$J759&lt;0,$K759&lt;0,$L759&lt;0,$M759&lt;0,$N759&lt;0),"Negative count",IF($AC759="","Select review status",IF(AND($AC759="Coaching Scheduled",$AD759=""),"Add follow-up date","OK"))))))))))</f>
        <v/>
      </c>
      <c r="AC759" s="30" t="n"/>
      <c r="AD759" s="58" t="n"/>
    </row>
    <row r="760">
      <c r="A760" s="53" t="n"/>
      <c r="B760" s="26" t="n"/>
      <c r="C760" s="27">
        <f>IF(OR($A760="",$B760=""),"",IFERROR(VLOOKUP($B760,'Settings'!$D$4:$E$103,2,FALSE),"Driver ID not found"))</f>
        <v/>
      </c>
      <c r="D760" s="26" t="n"/>
      <c r="E760" s="28" t="n"/>
      <c r="F760" s="54" t="n"/>
      <c r="G760" s="28" t="n"/>
      <c r="H760" s="28" t="n"/>
      <c r="I760" s="28" t="n"/>
      <c r="J760" s="28" t="n"/>
      <c r="K760" s="28" t="n"/>
      <c r="L760" s="28" t="n"/>
      <c r="M760" s="28" t="n"/>
      <c r="N760" s="28" t="n"/>
      <c r="O760" s="30" t="n"/>
      <c r="P760" s="55">
        <f>IF(OR($A760="",$B760=""),"",IFERROR($E760/$F760,0))</f>
        <v/>
      </c>
      <c r="Q760" s="56">
        <f>IF(OR($A760="",$B760=""),"",IFERROR($H760/$G760,0))</f>
        <v/>
      </c>
      <c r="R760" s="56">
        <f>IF(OR($A760="",$B760=""),"",IFERROR($J760/$I760,0))</f>
        <v/>
      </c>
      <c r="S760" s="55">
        <f>IF(OR($A760="",$B760=""),"",IFERROR(($K760+$L760)/$E760*1000,0))</f>
        <v/>
      </c>
      <c r="T760" s="55">
        <f>IF(OR($A760="",$B760=""),"",MAX(0,MIN(100,100-($S760*'Settings'!$B$13)-($M760*'Settings'!$B$14))))</f>
        <v/>
      </c>
      <c r="U760" s="55">
        <f>IF(OR($A760="",$B760=""),"",MAX(0,MIN(100,IFERROR($Q760/'Settings'!$B$10*100,0))))</f>
        <v/>
      </c>
      <c r="V760" s="55">
        <f>IF(OR($A760="",$B760=""),"",MAX(0,MIN(100,IFERROR($P760/'Settings'!$B$11*100,0))))</f>
        <v/>
      </c>
      <c r="W760" s="55">
        <f>IF(OR($A760="",$B760=""),"",MAX(0,MIN(100,IFERROR($R760/'Settings'!$B$12*100,0))))</f>
        <v/>
      </c>
      <c r="X760" s="55">
        <f>IF(OR($A760="",$B760=""),"",MAX(0,MIN(100,100-($N760*'Settings'!$B$15))))</f>
        <v/>
      </c>
      <c r="Y760" s="55">
        <f>IF(OR($A760="",$B760=""),"",($T760*'Settings'!$B$4)+($U760*'Settings'!$B$5)+($V760*'Settings'!$B$6)+($W760*'Settings'!$B$7)+($X760*'Settings'!$B$8))</f>
        <v/>
      </c>
      <c r="Z760" s="19">
        <f>IF($Y760="","",IF($Y760&gt;='Settings'!$B$17,"Excellent",IF($Y760&gt;='Settings'!$B$18,"Good",IF($Y760&gt;='Settings'!$B$19,"Needs Improvement","Poor"))))</f>
        <v/>
      </c>
      <c r="AA760" s="57">
        <f>IF($Z760="","",IF($Z760="Excellent",'Settings'!$B$21,IF($Z760="Good",'Settings'!$B$22,0)))</f>
        <v/>
      </c>
      <c r="AB760" s="34">
        <f>IF(COUNTA($A760:$B760,$D760:$O760,$AC760:$AD760)=0,"",IF(OR($A760="",$B760=""),"Missing period/driver",IF($C760="Driver ID not found","Invalid driver ID",IF(COUNTIFS($A$5:$A$1000,$A760,$B$5:$B$1000,$B760)&gt;1,"Duplicate driver/period",IF(OR($E760&lt;=0,$F760&lt;=0,$G760&lt;=0,$I760&lt;=0),"Check required activity",IF($H760&gt;$G760,"On-time stops exceed total",IF($J760&gt;$I760,"Completed inspections exceed required",IF(OR($H760&lt;0,$J760&lt;0,$K760&lt;0,$L760&lt;0,$M760&lt;0,$N760&lt;0),"Negative count",IF($AC760="","Select review status",IF(AND($AC760="Coaching Scheduled",$AD760=""),"Add follow-up date","OK"))))))))))</f>
        <v/>
      </c>
      <c r="AC760" s="30" t="n"/>
      <c r="AD760" s="58" t="n"/>
    </row>
    <row r="761">
      <c r="A761" s="53" t="n"/>
      <c r="B761" s="26" t="n"/>
      <c r="C761" s="27">
        <f>IF(OR($A761="",$B761=""),"",IFERROR(VLOOKUP($B761,'Settings'!$D$4:$E$103,2,FALSE),"Driver ID not found"))</f>
        <v/>
      </c>
      <c r="D761" s="26" t="n"/>
      <c r="E761" s="28" t="n"/>
      <c r="F761" s="54" t="n"/>
      <c r="G761" s="28" t="n"/>
      <c r="H761" s="28" t="n"/>
      <c r="I761" s="28" t="n"/>
      <c r="J761" s="28" t="n"/>
      <c r="K761" s="28" t="n"/>
      <c r="L761" s="28" t="n"/>
      <c r="M761" s="28" t="n"/>
      <c r="N761" s="28" t="n"/>
      <c r="O761" s="30" t="n"/>
      <c r="P761" s="55">
        <f>IF(OR($A761="",$B761=""),"",IFERROR($E761/$F761,0))</f>
        <v/>
      </c>
      <c r="Q761" s="56">
        <f>IF(OR($A761="",$B761=""),"",IFERROR($H761/$G761,0))</f>
        <v/>
      </c>
      <c r="R761" s="56">
        <f>IF(OR($A761="",$B761=""),"",IFERROR($J761/$I761,0))</f>
        <v/>
      </c>
      <c r="S761" s="55">
        <f>IF(OR($A761="",$B761=""),"",IFERROR(($K761+$L761)/$E761*1000,0))</f>
        <v/>
      </c>
      <c r="T761" s="55">
        <f>IF(OR($A761="",$B761=""),"",MAX(0,MIN(100,100-($S761*'Settings'!$B$13)-($M761*'Settings'!$B$14))))</f>
        <v/>
      </c>
      <c r="U761" s="55">
        <f>IF(OR($A761="",$B761=""),"",MAX(0,MIN(100,IFERROR($Q761/'Settings'!$B$10*100,0))))</f>
        <v/>
      </c>
      <c r="V761" s="55">
        <f>IF(OR($A761="",$B761=""),"",MAX(0,MIN(100,IFERROR($P761/'Settings'!$B$11*100,0))))</f>
        <v/>
      </c>
      <c r="W761" s="55">
        <f>IF(OR($A761="",$B761=""),"",MAX(0,MIN(100,IFERROR($R761/'Settings'!$B$12*100,0))))</f>
        <v/>
      </c>
      <c r="X761" s="55">
        <f>IF(OR($A761="",$B761=""),"",MAX(0,MIN(100,100-($N761*'Settings'!$B$15))))</f>
        <v/>
      </c>
      <c r="Y761" s="55">
        <f>IF(OR($A761="",$B761=""),"",($T761*'Settings'!$B$4)+($U761*'Settings'!$B$5)+($V761*'Settings'!$B$6)+($W761*'Settings'!$B$7)+($X761*'Settings'!$B$8))</f>
        <v/>
      </c>
      <c r="Z761" s="19">
        <f>IF($Y761="","",IF($Y761&gt;='Settings'!$B$17,"Excellent",IF($Y761&gt;='Settings'!$B$18,"Good",IF($Y761&gt;='Settings'!$B$19,"Needs Improvement","Poor"))))</f>
        <v/>
      </c>
      <c r="AA761" s="57">
        <f>IF($Z761="","",IF($Z761="Excellent",'Settings'!$B$21,IF($Z761="Good",'Settings'!$B$22,0)))</f>
        <v/>
      </c>
      <c r="AB761" s="34">
        <f>IF(COUNTA($A761:$B761,$D761:$O761,$AC761:$AD761)=0,"",IF(OR($A761="",$B761=""),"Missing period/driver",IF($C761="Driver ID not found","Invalid driver ID",IF(COUNTIFS($A$5:$A$1000,$A761,$B$5:$B$1000,$B761)&gt;1,"Duplicate driver/period",IF(OR($E761&lt;=0,$F761&lt;=0,$G761&lt;=0,$I761&lt;=0),"Check required activity",IF($H761&gt;$G761,"On-time stops exceed total",IF($J761&gt;$I761,"Completed inspections exceed required",IF(OR($H761&lt;0,$J761&lt;0,$K761&lt;0,$L761&lt;0,$M761&lt;0,$N761&lt;0),"Negative count",IF($AC761="","Select review status",IF(AND($AC761="Coaching Scheduled",$AD761=""),"Add follow-up date","OK"))))))))))</f>
        <v/>
      </c>
      <c r="AC761" s="30" t="n"/>
      <c r="AD761" s="58" t="n"/>
    </row>
    <row r="762">
      <c r="A762" s="53" t="n"/>
      <c r="B762" s="26" t="n"/>
      <c r="C762" s="27">
        <f>IF(OR($A762="",$B762=""),"",IFERROR(VLOOKUP($B762,'Settings'!$D$4:$E$103,2,FALSE),"Driver ID not found"))</f>
        <v/>
      </c>
      <c r="D762" s="26" t="n"/>
      <c r="E762" s="28" t="n"/>
      <c r="F762" s="54" t="n"/>
      <c r="G762" s="28" t="n"/>
      <c r="H762" s="28" t="n"/>
      <c r="I762" s="28" t="n"/>
      <c r="J762" s="28" t="n"/>
      <c r="K762" s="28" t="n"/>
      <c r="L762" s="28" t="n"/>
      <c r="M762" s="28" t="n"/>
      <c r="N762" s="28" t="n"/>
      <c r="O762" s="30" t="n"/>
      <c r="P762" s="55">
        <f>IF(OR($A762="",$B762=""),"",IFERROR($E762/$F762,0))</f>
        <v/>
      </c>
      <c r="Q762" s="56">
        <f>IF(OR($A762="",$B762=""),"",IFERROR($H762/$G762,0))</f>
        <v/>
      </c>
      <c r="R762" s="56">
        <f>IF(OR($A762="",$B762=""),"",IFERROR($J762/$I762,0))</f>
        <v/>
      </c>
      <c r="S762" s="55">
        <f>IF(OR($A762="",$B762=""),"",IFERROR(($K762+$L762)/$E762*1000,0))</f>
        <v/>
      </c>
      <c r="T762" s="55">
        <f>IF(OR($A762="",$B762=""),"",MAX(0,MIN(100,100-($S762*'Settings'!$B$13)-($M762*'Settings'!$B$14))))</f>
        <v/>
      </c>
      <c r="U762" s="55">
        <f>IF(OR($A762="",$B762=""),"",MAX(0,MIN(100,IFERROR($Q762/'Settings'!$B$10*100,0))))</f>
        <v/>
      </c>
      <c r="V762" s="55">
        <f>IF(OR($A762="",$B762=""),"",MAX(0,MIN(100,IFERROR($P762/'Settings'!$B$11*100,0))))</f>
        <v/>
      </c>
      <c r="W762" s="55">
        <f>IF(OR($A762="",$B762=""),"",MAX(0,MIN(100,IFERROR($R762/'Settings'!$B$12*100,0))))</f>
        <v/>
      </c>
      <c r="X762" s="55">
        <f>IF(OR($A762="",$B762=""),"",MAX(0,MIN(100,100-($N762*'Settings'!$B$15))))</f>
        <v/>
      </c>
      <c r="Y762" s="55">
        <f>IF(OR($A762="",$B762=""),"",($T762*'Settings'!$B$4)+($U762*'Settings'!$B$5)+($V762*'Settings'!$B$6)+($W762*'Settings'!$B$7)+($X762*'Settings'!$B$8))</f>
        <v/>
      </c>
      <c r="Z762" s="19">
        <f>IF($Y762="","",IF($Y762&gt;='Settings'!$B$17,"Excellent",IF($Y762&gt;='Settings'!$B$18,"Good",IF($Y762&gt;='Settings'!$B$19,"Needs Improvement","Poor"))))</f>
        <v/>
      </c>
      <c r="AA762" s="57">
        <f>IF($Z762="","",IF($Z762="Excellent",'Settings'!$B$21,IF($Z762="Good",'Settings'!$B$22,0)))</f>
        <v/>
      </c>
      <c r="AB762" s="34">
        <f>IF(COUNTA($A762:$B762,$D762:$O762,$AC762:$AD762)=0,"",IF(OR($A762="",$B762=""),"Missing period/driver",IF($C762="Driver ID not found","Invalid driver ID",IF(COUNTIFS($A$5:$A$1000,$A762,$B$5:$B$1000,$B762)&gt;1,"Duplicate driver/period",IF(OR($E762&lt;=0,$F762&lt;=0,$G762&lt;=0,$I762&lt;=0),"Check required activity",IF($H762&gt;$G762,"On-time stops exceed total",IF($J762&gt;$I762,"Completed inspections exceed required",IF(OR($H762&lt;0,$J762&lt;0,$K762&lt;0,$L762&lt;0,$M762&lt;0,$N762&lt;0),"Negative count",IF($AC762="","Select review status",IF(AND($AC762="Coaching Scheduled",$AD762=""),"Add follow-up date","OK"))))))))))</f>
        <v/>
      </c>
      <c r="AC762" s="30" t="n"/>
      <c r="AD762" s="58" t="n"/>
    </row>
    <row r="763">
      <c r="A763" s="53" t="n"/>
      <c r="B763" s="26" t="n"/>
      <c r="C763" s="27">
        <f>IF(OR($A763="",$B763=""),"",IFERROR(VLOOKUP($B763,'Settings'!$D$4:$E$103,2,FALSE),"Driver ID not found"))</f>
        <v/>
      </c>
      <c r="D763" s="26" t="n"/>
      <c r="E763" s="28" t="n"/>
      <c r="F763" s="54" t="n"/>
      <c r="G763" s="28" t="n"/>
      <c r="H763" s="28" t="n"/>
      <c r="I763" s="28" t="n"/>
      <c r="J763" s="28" t="n"/>
      <c r="K763" s="28" t="n"/>
      <c r="L763" s="28" t="n"/>
      <c r="M763" s="28" t="n"/>
      <c r="N763" s="28" t="n"/>
      <c r="O763" s="30" t="n"/>
      <c r="P763" s="55">
        <f>IF(OR($A763="",$B763=""),"",IFERROR($E763/$F763,0))</f>
        <v/>
      </c>
      <c r="Q763" s="56">
        <f>IF(OR($A763="",$B763=""),"",IFERROR($H763/$G763,0))</f>
        <v/>
      </c>
      <c r="R763" s="56">
        <f>IF(OR($A763="",$B763=""),"",IFERROR($J763/$I763,0))</f>
        <v/>
      </c>
      <c r="S763" s="55">
        <f>IF(OR($A763="",$B763=""),"",IFERROR(($K763+$L763)/$E763*1000,0))</f>
        <v/>
      </c>
      <c r="T763" s="55">
        <f>IF(OR($A763="",$B763=""),"",MAX(0,MIN(100,100-($S763*'Settings'!$B$13)-($M763*'Settings'!$B$14))))</f>
        <v/>
      </c>
      <c r="U763" s="55">
        <f>IF(OR($A763="",$B763=""),"",MAX(0,MIN(100,IFERROR($Q763/'Settings'!$B$10*100,0))))</f>
        <v/>
      </c>
      <c r="V763" s="55">
        <f>IF(OR($A763="",$B763=""),"",MAX(0,MIN(100,IFERROR($P763/'Settings'!$B$11*100,0))))</f>
        <v/>
      </c>
      <c r="W763" s="55">
        <f>IF(OR($A763="",$B763=""),"",MAX(0,MIN(100,IFERROR($R763/'Settings'!$B$12*100,0))))</f>
        <v/>
      </c>
      <c r="X763" s="55">
        <f>IF(OR($A763="",$B763=""),"",MAX(0,MIN(100,100-($N763*'Settings'!$B$15))))</f>
        <v/>
      </c>
      <c r="Y763" s="55">
        <f>IF(OR($A763="",$B763=""),"",($T763*'Settings'!$B$4)+($U763*'Settings'!$B$5)+($V763*'Settings'!$B$6)+($W763*'Settings'!$B$7)+($X763*'Settings'!$B$8))</f>
        <v/>
      </c>
      <c r="Z763" s="19">
        <f>IF($Y763="","",IF($Y763&gt;='Settings'!$B$17,"Excellent",IF($Y763&gt;='Settings'!$B$18,"Good",IF($Y763&gt;='Settings'!$B$19,"Needs Improvement","Poor"))))</f>
        <v/>
      </c>
      <c r="AA763" s="57">
        <f>IF($Z763="","",IF($Z763="Excellent",'Settings'!$B$21,IF($Z763="Good",'Settings'!$B$22,0)))</f>
        <v/>
      </c>
      <c r="AB763" s="34">
        <f>IF(COUNTA($A763:$B763,$D763:$O763,$AC763:$AD763)=0,"",IF(OR($A763="",$B763=""),"Missing period/driver",IF($C763="Driver ID not found","Invalid driver ID",IF(COUNTIFS($A$5:$A$1000,$A763,$B$5:$B$1000,$B763)&gt;1,"Duplicate driver/period",IF(OR($E763&lt;=0,$F763&lt;=0,$G763&lt;=0,$I763&lt;=0),"Check required activity",IF($H763&gt;$G763,"On-time stops exceed total",IF($J763&gt;$I763,"Completed inspections exceed required",IF(OR($H763&lt;0,$J763&lt;0,$K763&lt;0,$L763&lt;0,$M763&lt;0,$N763&lt;0),"Negative count",IF($AC763="","Select review status",IF(AND($AC763="Coaching Scheduled",$AD763=""),"Add follow-up date","OK"))))))))))</f>
        <v/>
      </c>
      <c r="AC763" s="30" t="n"/>
      <c r="AD763" s="58" t="n"/>
    </row>
    <row r="764">
      <c r="A764" s="53" t="n"/>
      <c r="B764" s="26" t="n"/>
      <c r="C764" s="27">
        <f>IF(OR($A764="",$B764=""),"",IFERROR(VLOOKUP($B764,'Settings'!$D$4:$E$103,2,FALSE),"Driver ID not found"))</f>
        <v/>
      </c>
      <c r="D764" s="26" t="n"/>
      <c r="E764" s="28" t="n"/>
      <c r="F764" s="54" t="n"/>
      <c r="G764" s="28" t="n"/>
      <c r="H764" s="28" t="n"/>
      <c r="I764" s="28" t="n"/>
      <c r="J764" s="28" t="n"/>
      <c r="K764" s="28" t="n"/>
      <c r="L764" s="28" t="n"/>
      <c r="M764" s="28" t="n"/>
      <c r="N764" s="28" t="n"/>
      <c r="O764" s="30" t="n"/>
      <c r="P764" s="55">
        <f>IF(OR($A764="",$B764=""),"",IFERROR($E764/$F764,0))</f>
        <v/>
      </c>
      <c r="Q764" s="56">
        <f>IF(OR($A764="",$B764=""),"",IFERROR($H764/$G764,0))</f>
        <v/>
      </c>
      <c r="R764" s="56">
        <f>IF(OR($A764="",$B764=""),"",IFERROR($J764/$I764,0))</f>
        <v/>
      </c>
      <c r="S764" s="55">
        <f>IF(OR($A764="",$B764=""),"",IFERROR(($K764+$L764)/$E764*1000,0))</f>
        <v/>
      </c>
      <c r="T764" s="55">
        <f>IF(OR($A764="",$B764=""),"",MAX(0,MIN(100,100-($S764*'Settings'!$B$13)-($M764*'Settings'!$B$14))))</f>
        <v/>
      </c>
      <c r="U764" s="55">
        <f>IF(OR($A764="",$B764=""),"",MAX(0,MIN(100,IFERROR($Q764/'Settings'!$B$10*100,0))))</f>
        <v/>
      </c>
      <c r="V764" s="55">
        <f>IF(OR($A764="",$B764=""),"",MAX(0,MIN(100,IFERROR($P764/'Settings'!$B$11*100,0))))</f>
        <v/>
      </c>
      <c r="W764" s="55">
        <f>IF(OR($A764="",$B764=""),"",MAX(0,MIN(100,IFERROR($R764/'Settings'!$B$12*100,0))))</f>
        <v/>
      </c>
      <c r="X764" s="55">
        <f>IF(OR($A764="",$B764=""),"",MAX(0,MIN(100,100-($N764*'Settings'!$B$15))))</f>
        <v/>
      </c>
      <c r="Y764" s="55">
        <f>IF(OR($A764="",$B764=""),"",($T764*'Settings'!$B$4)+($U764*'Settings'!$B$5)+($V764*'Settings'!$B$6)+($W764*'Settings'!$B$7)+($X764*'Settings'!$B$8))</f>
        <v/>
      </c>
      <c r="Z764" s="19">
        <f>IF($Y764="","",IF($Y764&gt;='Settings'!$B$17,"Excellent",IF($Y764&gt;='Settings'!$B$18,"Good",IF($Y764&gt;='Settings'!$B$19,"Needs Improvement","Poor"))))</f>
        <v/>
      </c>
      <c r="AA764" s="57">
        <f>IF($Z764="","",IF($Z764="Excellent",'Settings'!$B$21,IF($Z764="Good",'Settings'!$B$22,0)))</f>
        <v/>
      </c>
      <c r="AB764" s="34">
        <f>IF(COUNTA($A764:$B764,$D764:$O764,$AC764:$AD764)=0,"",IF(OR($A764="",$B764=""),"Missing period/driver",IF($C764="Driver ID not found","Invalid driver ID",IF(COUNTIFS($A$5:$A$1000,$A764,$B$5:$B$1000,$B764)&gt;1,"Duplicate driver/period",IF(OR($E764&lt;=0,$F764&lt;=0,$G764&lt;=0,$I764&lt;=0),"Check required activity",IF($H764&gt;$G764,"On-time stops exceed total",IF($J764&gt;$I764,"Completed inspections exceed required",IF(OR($H764&lt;0,$J764&lt;0,$K764&lt;0,$L764&lt;0,$M764&lt;0,$N764&lt;0),"Negative count",IF($AC764="","Select review status",IF(AND($AC764="Coaching Scheduled",$AD764=""),"Add follow-up date","OK"))))))))))</f>
        <v/>
      </c>
      <c r="AC764" s="30" t="n"/>
      <c r="AD764" s="58" t="n"/>
    </row>
    <row r="765">
      <c r="A765" s="53" t="n"/>
      <c r="B765" s="26" t="n"/>
      <c r="C765" s="27">
        <f>IF(OR($A765="",$B765=""),"",IFERROR(VLOOKUP($B765,'Settings'!$D$4:$E$103,2,FALSE),"Driver ID not found"))</f>
        <v/>
      </c>
      <c r="D765" s="26" t="n"/>
      <c r="E765" s="28" t="n"/>
      <c r="F765" s="54" t="n"/>
      <c r="G765" s="28" t="n"/>
      <c r="H765" s="28" t="n"/>
      <c r="I765" s="28" t="n"/>
      <c r="J765" s="28" t="n"/>
      <c r="K765" s="28" t="n"/>
      <c r="L765" s="28" t="n"/>
      <c r="M765" s="28" t="n"/>
      <c r="N765" s="28" t="n"/>
      <c r="O765" s="30" t="n"/>
      <c r="P765" s="55">
        <f>IF(OR($A765="",$B765=""),"",IFERROR($E765/$F765,0))</f>
        <v/>
      </c>
      <c r="Q765" s="56">
        <f>IF(OR($A765="",$B765=""),"",IFERROR($H765/$G765,0))</f>
        <v/>
      </c>
      <c r="R765" s="56">
        <f>IF(OR($A765="",$B765=""),"",IFERROR($J765/$I765,0))</f>
        <v/>
      </c>
      <c r="S765" s="55">
        <f>IF(OR($A765="",$B765=""),"",IFERROR(($K765+$L765)/$E765*1000,0))</f>
        <v/>
      </c>
      <c r="T765" s="55">
        <f>IF(OR($A765="",$B765=""),"",MAX(0,MIN(100,100-($S765*'Settings'!$B$13)-($M765*'Settings'!$B$14))))</f>
        <v/>
      </c>
      <c r="U765" s="55">
        <f>IF(OR($A765="",$B765=""),"",MAX(0,MIN(100,IFERROR($Q765/'Settings'!$B$10*100,0))))</f>
        <v/>
      </c>
      <c r="V765" s="55">
        <f>IF(OR($A765="",$B765=""),"",MAX(0,MIN(100,IFERROR($P765/'Settings'!$B$11*100,0))))</f>
        <v/>
      </c>
      <c r="W765" s="55">
        <f>IF(OR($A765="",$B765=""),"",MAX(0,MIN(100,IFERROR($R765/'Settings'!$B$12*100,0))))</f>
        <v/>
      </c>
      <c r="X765" s="55">
        <f>IF(OR($A765="",$B765=""),"",MAX(0,MIN(100,100-($N765*'Settings'!$B$15))))</f>
        <v/>
      </c>
      <c r="Y765" s="55">
        <f>IF(OR($A765="",$B765=""),"",($T765*'Settings'!$B$4)+($U765*'Settings'!$B$5)+($V765*'Settings'!$B$6)+($W765*'Settings'!$B$7)+($X765*'Settings'!$B$8))</f>
        <v/>
      </c>
      <c r="Z765" s="19">
        <f>IF($Y765="","",IF($Y765&gt;='Settings'!$B$17,"Excellent",IF($Y765&gt;='Settings'!$B$18,"Good",IF($Y765&gt;='Settings'!$B$19,"Needs Improvement","Poor"))))</f>
        <v/>
      </c>
      <c r="AA765" s="57">
        <f>IF($Z765="","",IF($Z765="Excellent",'Settings'!$B$21,IF($Z765="Good",'Settings'!$B$22,0)))</f>
        <v/>
      </c>
      <c r="AB765" s="34">
        <f>IF(COUNTA($A765:$B765,$D765:$O765,$AC765:$AD765)=0,"",IF(OR($A765="",$B765=""),"Missing period/driver",IF($C765="Driver ID not found","Invalid driver ID",IF(COUNTIFS($A$5:$A$1000,$A765,$B$5:$B$1000,$B765)&gt;1,"Duplicate driver/period",IF(OR($E765&lt;=0,$F765&lt;=0,$G765&lt;=0,$I765&lt;=0),"Check required activity",IF($H765&gt;$G765,"On-time stops exceed total",IF($J765&gt;$I765,"Completed inspections exceed required",IF(OR($H765&lt;0,$J765&lt;0,$K765&lt;0,$L765&lt;0,$M765&lt;0,$N765&lt;0),"Negative count",IF($AC765="","Select review status",IF(AND($AC765="Coaching Scheduled",$AD765=""),"Add follow-up date","OK"))))))))))</f>
        <v/>
      </c>
      <c r="AC765" s="30" t="n"/>
      <c r="AD765" s="58" t="n"/>
    </row>
    <row r="766">
      <c r="A766" s="53" t="n"/>
      <c r="B766" s="26" t="n"/>
      <c r="C766" s="27">
        <f>IF(OR($A766="",$B766=""),"",IFERROR(VLOOKUP($B766,'Settings'!$D$4:$E$103,2,FALSE),"Driver ID not found"))</f>
        <v/>
      </c>
      <c r="D766" s="26" t="n"/>
      <c r="E766" s="28" t="n"/>
      <c r="F766" s="54" t="n"/>
      <c r="G766" s="28" t="n"/>
      <c r="H766" s="28" t="n"/>
      <c r="I766" s="28" t="n"/>
      <c r="J766" s="28" t="n"/>
      <c r="K766" s="28" t="n"/>
      <c r="L766" s="28" t="n"/>
      <c r="M766" s="28" t="n"/>
      <c r="N766" s="28" t="n"/>
      <c r="O766" s="30" t="n"/>
      <c r="P766" s="55">
        <f>IF(OR($A766="",$B766=""),"",IFERROR($E766/$F766,0))</f>
        <v/>
      </c>
      <c r="Q766" s="56">
        <f>IF(OR($A766="",$B766=""),"",IFERROR($H766/$G766,0))</f>
        <v/>
      </c>
      <c r="R766" s="56">
        <f>IF(OR($A766="",$B766=""),"",IFERROR($J766/$I766,0))</f>
        <v/>
      </c>
      <c r="S766" s="55">
        <f>IF(OR($A766="",$B766=""),"",IFERROR(($K766+$L766)/$E766*1000,0))</f>
        <v/>
      </c>
      <c r="T766" s="55">
        <f>IF(OR($A766="",$B766=""),"",MAX(0,MIN(100,100-($S766*'Settings'!$B$13)-($M766*'Settings'!$B$14))))</f>
        <v/>
      </c>
      <c r="U766" s="55">
        <f>IF(OR($A766="",$B766=""),"",MAX(0,MIN(100,IFERROR($Q766/'Settings'!$B$10*100,0))))</f>
        <v/>
      </c>
      <c r="V766" s="55">
        <f>IF(OR($A766="",$B766=""),"",MAX(0,MIN(100,IFERROR($P766/'Settings'!$B$11*100,0))))</f>
        <v/>
      </c>
      <c r="W766" s="55">
        <f>IF(OR($A766="",$B766=""),"",MAX(0,MIN(100,IFERROR($R766/'Settings'!$B$12*100,0))))</f>
        <v/>
      </c>
      <c r="X766" s="55">
        <f>IF(OR($A766="",$B766=""),"",MAX(0,MIN(100,100-($N766*'Settings'!$B$15))))</f>
        <v/>
      </c>
      <c r="Y766" s="55">
        <f>IF(OR($A766="",$B766=""),"",($T766*'Settings'!$B$4)+($U766*'Settings'!$B$5)+($V766*'Settings'!$B$6)+($W766*'Settings'!$B$7)+($X766*'Settings'!$B$8))</f>
        <v/>
      </c>
      <c r="Z766" s="19">
        <f>IF($Y766="","",IF($Y766&gt;='Settings'!$B$17,"Excellent",IF($Y766&gt;='Settings'!$B$18,"Good",IF($Y766&gt;='Settings'!$B$19,"Needs Improvement","Poor"))))</f>
        <v/>
      </c>
      <c r="AA766" s="57">
        <f>IF($Z766="","",IF($Z766="Excellent",'Settings'!$B$21,IF($Z766="Good",'Settings'!$B$22,0)))</f>
        <v/>
      </c>
      <c r="AB766" s="34">
        <f>IF(COUNTA($A766:$B766,$D766:$O766,$AC766:$AD766)=0,"",IF(OR($A766="",$B766=""),"Missing period/driver",IF($C766="Driver ID not found","Invalid driver ID",IF(COUNTIFS($A$5:$A$1000,$A766,$B$5:$B$1000,$B766)&gt;1,"Duplicate driver/period",IF(OR($E766&lt;=0,$F766&lt;=0,$G766&lt;=0,$I766&lt;=0),"Check required activity",IF($H766&gt;$G766,"On-time stops exceed total",IF($J766&gt;$I766,"Completed inspections exceed required",IF(OR($H766&lt;0,$J766&lt;0,$K766&lt;0,$L766&lt;0,$M766&lt;0,$N766&lt;0),"Negative count",IF($AC766="","Select review status",IF(AND($AC766="Coaching Scheduled",$AD766=""),"Add follow-up date","OK"))))))))))</f>
        <v/>
      </c>
      <c r="AC766" s="30" t="n"/>
      <c r="AD766" s="58" t="n"/>
    </row>
    <row r="767">
      <c r="A767" s="53" t="n"/>
      <c r="B767" s="26" t="n"/>
      <c r="C767" s="27">
        <f>IF(OR($A767="",$B767=""),"",IFERROR(VLOOKUP($B767,'Settings'!$D$4:$E$103,2,FALSE),"Driver ID not found"))</f>
        <v/>
      </c>
      <c r="D767" s="26" t="n"/>
      <c r="E767" s="28" t="n"/>
      <c r="F767" s="54" t="n"/>
      <c r="G767" s="28" t="n"/>
      <c r="H767" s="28" t="n"/>
      <c r="I767" s="28" t="n"/>
      <c r="J767" s="28" t="n"/>
      <c r="K767" s="28" t="n"/>
      <c r="L767" s="28" t="n"/>
      <c r="M767" s="28" t="n"/>
      <c r="N767" s="28" t="n"/>
      <c r="O767" s="30" t="n"/>
      <c r="P767" s="55">
        <f>IF(OR($A767="",$B767=""),"",IFERROR($E767/$F767,0))</f>
        <v/>
      </c>
      <c r="Q767" s="56">
        <f>IF(OR($A767="",$B767=""),"",IFERROR($H767/$G767,0))</f>
        <v/>
      </c>
      <c r="R767" s="56">
        <f>IF(OR($A767="",$B767=""),"",IFERROR($J767/$I767,0))</f>
        <v/>
      </c>
      <c r="S767" s="55">
        <f>IF(OR($A767="",$B767=""),"",IFERROR(($K767+$L767)/$E767*1000,0))</f>
        <v/>
      </c>
      <c r="T767" s="55">
        <f>IF(OR($A767="",$B767=""),"",MAX(0,MIN(100,100-($S767*'Settings'!$B$13)-($M767*'Settings'!$B$14))))</f>
        <v/>
      </c>
      <c r="U767" s="55">
        <f>IF(OR($A767="",$B767=""),"",MAX(0,MIN(100,IFERROR($Q767/'Settings'!$B$10*100,0))))</f>
        <v/>
      </c>
      <c r="V767" s="55">
        <f>IF(OR($A767="",$B767=""),"",MAX(0,MIN(100,IFERROR($P767/'Settings'!$B$11*100,0))))</f>
        <v/>
      </c>
      <c r="W767" s="55">
        <f>IF(OR($A767="",$B767=""),"",MAX(0,MIN(100,IFERROR($R767/'Settings'!$B$12*100,0))))</f>
        <v/>
      </c>
      <c r="X767" s="55">
        <f>IF(OR($A767="",$B767=""),"",MAX(0,MIN(100,100-($N767*'Settings'!$B$15))))</f>
        <v/>
      </c>
      <c r="Y767" s="55">
        <f>IF(OR($A767="",$B767=""),"",($T767*'Settings'!$B$4)+($U767*'Settings'!$B$5)+($V767*'Settings'!$B$6)+($W767*'Settings'!$B$7)+($X767*'Settings'!$B$8))</f>
        <v/>
      </c>
      <c r="Z767" s="19">
        <f>IF($Y767="","",IF($Y767&gt;='Settings'!$B$17,"Excellent",IF($Y767&gt;='Settings'!$B$18,"Good",IF($Y767&gt;='Settings'!$B$19,"Needs Improvement","Poor"))))</f>
        <v/>
      </c>
      <c r="AA767" s="57">
        <f>IF($Z767="","",IF($Z767="Excellent",'Settings'!$B$21,IF($Z767="Good",'Settings'!$B$22,0)))</f>
        <v/>
      </c>
      <c r="AB767" s="34">
        <f>IF(COUNTA($A767:$B767,$D767:$O767,$AC767:$AD767)=0,"",IF(OR($A767="",$B767=""),"Missing period/driver",IF($C767="Driver ID not found","Invalid driver ID",IF(COUNTIFS($A$5:$A$1000,$A767,$B$5:$B$1000,$B767)&gt;1,"Duplicate driver/period",IF(OR($E767&lt;=0,$F767&lt;=0,$G767&lt;=0,$I767&lt;=0),"Check required activity",IF($H767&gt;$G767,"On-time stops exceed total",IF($J767&gt;$I767,"Completed inspections exceed required",IF(OR($H767&lt;0,$J767&lt;0,$K767&lt;0,$L767&lt;0,$M767&lt;0,$N767&lt;0),"Negative count",IF($AC767="","Select review status",IF(AND($AC767="Coaching Scheduled",$AD767=""),"Add follow-up date","OK"))))))))))</f>
        <v/>
      </c>
      <c r="AC767" s="30" t="n"/>
      <c r="AD767" s="58" t="n"/>
    </row>
    <row r="768">
      <c r="A768" s="53" t="n"/>
      <c r="B768" s="26" t="n"/>
      <c r="C768" s="27">
        <f>IF(OR($A768="",$B768=""),"",IFERROR(VLOOKUP($B768,'Settings'!$D$4:$E$103,2,FALSE),"Driver ID not found"))</f>
        <v/>
      </c>
      <c r="D768" s="26" t="n"/>
      <c r="E768" s="28" t="n"/>
      <c r="F768" s="54" t="n"/>
      <c r="G768" s="28" t="n"/>
      <c r="H768" s="28" t="n"/>
      <c r="I768" s="28" t="n"/>
      <c r="J768" s="28" t="n"/>
      <c r="K768" s="28" t="n"/>
      <c r="L768" s="28" t="n"/>
      <c r="M768" s="28" t="n"/>
      <c r="N768" s="28" t="n"/>
      <c r="O768" s="30" t="n"/>
      <c r="P768" s="55">
        <f>IF(OR($A768="",$B768=""),"",IFERROR($E768/$F768,0))</f>
        <v/>
      </c>
      <c r="Q768" s="56">
        <f>IF(OR($A768="",$B768=""),"",IFERROR($H768/$G768,0))</f>
        <v/>
      </c>
      <c r="R768" s="56">
        <f>IF(OR($A768="",$B768=""),"",IFERROR($J768/$I768,0))</f>
        <v/>
      </c>
      <c r="S768" s="55">
        <f>IF(OR($A768="",$B768=""),"",IFERROR(($K768+$L768)/$E768*1000,0))</f>
        <v/>
      </c>
      <c r="T768" s="55">
        <f>IF(OR($A768="",$B768=""),"",MAX(0,MIN(100,100-($S768*'Settings'!$B$13)-($M768*'Settings'!$B$14))))</f>
        <v/>
      </c>
      <c r="U768" s="55">
        <f>IF(OR($A768="",$B768=""),"",MAX(0,MIN(100,IFERROR($Q768/'Settings'!$B$10*100,0))))</f>
        <v/>
      </c>
      <c r="V768" s="55">
        <f>IF(OR($A768="",$B768=""),"",MAX(0,MIN(100,IFERROR($P768/'Settings'!$B$11*100,0))))</f>
        <v/>
      </c>
      <c r="W768" s="55">
        <f>IF(OR($A768="",$B768=""),"",MAX(0,MIN(100,IFERROR($R768/'Settings'!$B$12*100,0))))</f>
        <v/>
      </c>
      <c r="X768" s="55">
        <f>IF(OR($A768="",$B768=""),"",MAX(0,MIN(100,100-($N768*'Settings'!$B$15))))</f>
        <v/>
      </c>
      <c r="Y768" s="55">
        <f>IF(OR($A768="",$B768=""),"",($T768*'Settings'!$B$4)+($U768*'Settings'!$B$5)+($V768*'Settings'!$B$6)+($W768*'Settings'!$B$7)+($X768*'Settings'!$B$8))</f>
        <v/>
      </c>
      <c r="Z768" s="19">
        <f>IF($Y768="","",IF($Y768&gt;='Settings'!$B$17,"Excellent",IF($Y768&gt;='Settings'!$B$18,"Good",IF($Y768&gt;='Settings'!$B$19,"Needs Improvement","Poor"))))</f>
        <v/>
      </c>
      <c r="AA768" s="57">
        <f>IF($Z768="","",IF($Z768="Excellent",'Settings'!$B$21,IF($Z768="Good",'Settings'!$B$22,0)))</f>
        <v/>
      </c>
      <c r="AB768" s="34">
        <f>IF(COUNTA($A768:$B768,$D768:$O768,$AC768:$AD768)=0,"",IF(OR($A768="",$B768=""),"Missing period/driver",IF($C768="Driver ID not found","Invalid driver ID",IF(COUNTIFS($A$5:$A$1000,$A768,$B$5:$B$1000,$B768)&gt;1,"Duplicate driver/period",IF(OR($E768&lt;=0,$F768&lt;=0,$G768&lt;=0,$I768&lt;=0),"Check required activity",IF($H768&gt;$G768,"On-time stops exceed total",IF($J768&gt;$I768,"Completed inspections exceed required",IF(OR($H768&lt;0,$J768&lt;0,$K768&lt;0,$L768&lt;0,$M768&lt;0,$N768&lt;0),"Negative count",IF($AC768="","Select review status",IF(AND($AC768="Coaching Scheduled",$AD768=""),"Add follow-up date","OK"))))))))))</f>
        <v/>
      </c>
      <c r="AC768" s="30" t="n"/>
      <c r="AD768" s="58" t="n"/>
    </row>
    <row r="769">
      <c r="A769" s="53" t="n"/>
      <c r="B769" s="26" t="n"/>
      <c r="C769" s="27">
        <f>IF(OR($A769="",$B769=""),"",IFERROR(VLOOKUP($B769,'Settings'!$D$4:$E$103,2,FALSE),"Driver ID not found"))</f>
        <v/>
      </c>
      <c r="D769" s="26" t="n"/>
      <c r="E769" s="28" t="n"/>
      <c r="F769" s="54" t="n"/>
      <c r="G769" s="28" t="n"/>
      <c r="H769" s="28" t="n"/>
      <c r="I769" s="28" t="n"/>
      <c r="J769" s="28" t="n"/>
      <c r="K769" s="28" t="n"/>
      <c r="L769" s="28" t="n"/>
      <c r="M769" s="28" t="n"/>
      <c r="N769" s="28" t="n"/>
      <c r="O769" s="30" t="n"/>
      <c r="P769" s="55">
        <f>IF(OR($A769="",$B769=""),"",IFERROR($E769/$F769,0))</f>
        <v/>
      </c>
      <c r="Q769" s="56">
        <f>IF(OR($A769="",$B769=""),"",IFERROR($H769/$G769,0))</f>
        <v/>
      </c>
      <c r="R769" s="56">
        <f>IF(OR($A769="",$B769=""),"",IFERROR($J769/$I769,0))</f>
        <v/>
      </c>
      <c r="S769" s="55">
        <f>IF(OR($A769="",$B769=""),"",IFERROR(($K769+$L769)/$E769*1000,0))</f>
        <v/>
      </c>
      <c r="T769" s="55">
        <f>IF(OR($A769="",$B769=""),"",MAX(0,MIN(100,100-($S769*'Settings'!$B$13)-($M769*'Settings'!$B$14))))</f>
        <v/>
      </c>
      <c r="U769" s="55">
        <f>IF(OR($A769="",$B769=""),"",MAX(0,MIN(100,IFERROR($Q769/'Settings'!$B$10*100,0))))</f>
        <v/>
      </c>
      <c r="V769" s="55">
        <f>IF(OR($A769="",$B769=""),"",MAX(0,MIN(100,IFERROR($P769/'Settings'!$B$11*100,0))))</f>
        <v/>
      </c>
      <c r="W769" s="55">
        <f>IF(OR($A769="",$B769=""),"",MAX(0,MIN(100,IFERROR($R769/'Settings'!$B$12*100,0))))</f>
        <v/>
      </c>
      <c r="X769" s="55">
        <f>IF(OR($A769="",$B769=""),"",MAX(0,MIN(100,100-($N769*'Settings'!$B$15))))</f>
        <v/>
      </c>
      <c r="Y769" s="55">
        <f>IF(OR($A769="",$B769=""),"",($T769*'Settings'!$B$4)+($U769*'Settings'!$B$5)+($V769*'Settings'!$B$6)+($W769*'Settings'!$B$7)+($X769*'Settings'!$B$8))</f>
        <v/>
      </c>
      <c r="Z769" s="19">
        <f>IF($Y769="","",IF($Y769&gt;='Settings'!$B$17,"Excellent",IF($Y769&gt;='Settings'!$B$18,"Good",IF($Y769&gt;='Settings'!$B$19,"Needs Improvement","Poor"))))</f>
        <v/>
      </c>
      <c r="AA769" s="57">
        <f>IF($Z769="","",IF($Z769="Excellent",'Settings'!$B$21,IF($Z769="Good",'Settings'!$B$22,0)))</f>
        <v/>
      </c>
      <c r="AB769" s="34">
        <f>IF(COUNTA($A769:$B769,$D769:$O769,$AC769:$AD769)=0,"",IF(OR($A769="",$B769=""),"Missing period/driver",IF($C769="Driver ID not found","Invalid driver ID",IF(COUNTIFS($A$5:$A$1000,$A769,$B$5:$B$1000,$B769)&gt;1,"Duplicate driver/period",IF(OR($E769&lt;=0,$F769&lt;=0,$G769&lt;=0,$I769&lt;=0),"Check required activity",IF($H769&gt;$G769,"On-time stops exceed total",IF($J769&gt;$I769,"Completed inspections exceed required",IF(OR($H769&lt;0,$J769&lt;0,$K769&lt;0,$L769&lt;0,$M769&lt;0,$N769&lt;0),"Negative count",IF($AC769="","Select review status",IF(AND($AC769="Coaching Scheduled",$AD769=""),"Add follow-up date","OK"))))))))))</f>
        <v/>
      </c>
      <c r="AC769" s="30" t="n"/>
      <c r="AD769" s="58" t="n"/>
    </row>
    <row r="770">
      <c r="A770" s="53" t="n"/>
      <c r="B770" s="26" t="n"/>
      <c r="C770" s="27">
        <f>IF(OR($A770="",$B770=""),"",IFERROR(VLOOKUP($B770,'Settings'!$D$4:$E$103,2,FALSE),"Driver ID not found"))</f>
        <v/>
      </c>
      <c r="D770" s="26" t="n"/>
      <c r="E770" s="28" t="n"/>
      <c r="F770" s="54" t="n"/>
      <c r="G770" s="28" t="n"/>
      <c r="H770" s="28" t="n"/>
      <c r="I770" s="28" t="n"/>
      <c r="J770" s="28" t="n"/>
      <c r="K770" s="28" t="n"/>
      <c r="L770" s="28" t="n"/>
      <c r="M770" s="28" t="n"/>
      <c r="N770" s="28" t="n"/>
      <c r="O770" s="30" t="n"/>
      <c r="P770" s="55">
        <f>IF(OR($A770="",$B770=""),"",IFERROR($E770/$F770,0))</f>
        <v/>
      </c>
      <c r="Q770" s="56">
        <f>IF(OR($A770="",$B770=""),"",IFERROR($H770/$G770,0))</f>
        <v/>
      </c>
      <c r="R770" s="56">
        <f>IF(OR($A770="",$B770=""),"",IFERROR($J770/$I770,0))</f>
        <v/>
      </c>
      <c r="S770" s="55">
        <f>IF(OR($A770="",$B770=""),"",IFERROR(($K770+$L770)/$E770*1000,0))</f>
        <v/>
      </c>
      <c r="T770" s="55">
        <f>IF(OR($A770="",$B770=""),"",MAX(0,MIN(100,100-($S770*'Settings'!$B$13)-($M770*'Settings'!$B$14))))</f>
        <v/>
      </c>
      <c r="U770" s="55">
        <f>IF(OR($A770="",$B770=""),"",MAX(0,MIN(100,IFERROR($Q770/'Settings'!$B$10*100,0))))</f>
        <v/>
      </c>
      <c r="V770" s="55">
        <f>IF(OR($A770="",$B770=""),"",MAX(0,MIN(100,IFERROR($P770/'Settings'!$B$11*100,0))))</f>
        <v/>
      </c>
      <c r="W770" s="55">
        <f>IF(OR($A770="",$B770=""),"",MAX(0,MIN(100,IFERROR($R770/'Settings'!$B$12*100,0))))</f>
        <v/>
      </c>
      <c r="X770" s="55">
        <f>IF(OR($A770="",$B770=""),"",MAX(0,MIN(100,100-($N770*'Settings'!$B$15))))</f>
        <v/>
      </c>
      <c r="Y770" s="55">
        <f>IF(OR($A770="",$B770=""),"",($T770*'Settings'!$B$4)+($U770*'Settings'!$B$5)+($V770*'Settings'!$B$6)+($W770*'Settings'!$B$7)+($X770*'Settings'!$B$8))</f>
        <v/>
      </c>
      <c r="Z770" s="19">
        <f>IF($Y770="","",IF($Y770&gt;='Settings'!$B$17,"Excellent",IF($Y770&gt;='Settings'!$B$18,"Good",IF($Y770&gt;='Settings'!$B$19,"Needs Improvement","Poor"))))</f>
        <v/>
      </c>
      <c r="AA770" s="57">
        <f>IF($Z770="","",IF($Z770="Excellent",'Settings'!$B$21,IF($Z770="Good",'Settings'!$B$22,0)))</f>
        <v/>
      </c>
      <c r="AB770" s="34">
        <f>IF(COUNTA($A770:$B770,$D770:$O770,$AC770:$AD770)=0,"",IF(OR($A770="",$B770=""),"Missing period/driver",IF($C770="Driver ID not found","Invalid driver ID",IF(COUNTIFS($A$5:$A$1000,$A770,$B$5:$B$1000,$B770)&gt;1,"Duplicate driver/period",IF(OR($E770&lt;=0,$F770&lt;=0,$G770&lt;=0,$I770&lt;=0),"Check required activity",IF($H770&gt;$G770,"On-time stops exceed total",IF($J770&gt;$I770,"Completed inspections exceed required",IF(OR($H770&lt;0,$J770&lt;0,$K770&lt;0,$L770&lt;0,$M770&lt;0,$N770&lt;0),"Negative count",IF($AC770="","Select review status",IF(AND($AC770="Coaching Scheduled",$AD770=""),"Add follow-up date","OK"))))))))))</f>
        <v/>
      </c>
      <c r="AC770" s="30" t="n"/>
      <c r="AD770" s="58" t="n"/>
    </row>
    <row r="771">
      <c r="A771" s="53" t="n"/>
      <c r="B771" s="26" t="n"/>
      <c r="C771" s="27">
        <f>IF(OR($A771="",$B771=""),"",IFERROR(VLOOKUP($B771,'Settings'!$D$4:$E$103,2,FALSE),"Driver ID not found"))</f>
        <v/>
      </c>
      <c r="D771" s="26" t="n"/>
      <c r="E771" s="28" t="n"/>
      <c r="F771" s="54" t="n"/>
      <c r="G771" s="28" t="n"/>
      <c r="H771" s="28" t="n"/>
      <c r="I771" s="28" t="n"/>
      <c r="J771" s="28" t="n"/>
      <c r="K771" s="28" t="n"/>
      <c r="L771" s="28" t="n"/>
      <c r="M771" s="28" t="n"/>
      <c r="N771" s="28" t="n"/>
      <c r="O771" s="30" t="n"/>
      <c r="P771" s="55">
        <f>IF(OR($A771="",$B771=""),"",IFERROR($E771/$F771,0))</f>
        <v/>
      </c>
      <c r="Q771" s="56">
        <f>IF(OR($A771="",$B771=""),"",IFERROR($H771/$G771,0))</f>
        <v/>
      </c>
      <c r="R771" s="56">
        <f>IF(OR($A771="",$B771=""),"",IFERROR($J771/$I771,0))</f>
        <v/>
      </c>
      <c r="S771" s="55">
        <f>IF(OR($A771="",$B771=""),"",IFERROR(($K771+$L771)/$E771*1000,0))</f>
        <v/>
      </c>
      <c r="T771" s="55">
        <f>IF(OR($A771="",$B771=""),"",MAX(0,MIN(100,100-($S771*'Settings'!$B$13)-($M771*'Settings'!$B$14))))</f>
        <v/>
      </c>
      <c r="U771" s="55">
        <f>IF(OR($A771="",$B771=""),"",MAX(0,MIN(100,IFERROR($Q771/'Settings'!$B$10*100,0))))</f>
        <v/>
      </c>
      <c r="V771" s="55">
        <f>IF(OR($A771="",$B771=""),"",MAX(0,MIN(100,IFERROR($P771/'Settings'!$B$11*100,0))))</f>
        <v/>
      </c>
      <c r="W771" s="55">
        <f>IF(OR($A771="",$B771=""),"",MAX(0,MIN(100,IFERROR($R771/'Settings'!$B$12*100,0))))</f>
        <v/>
      </c>
      <c r="X771" s="55">
        <f>IF(OR($A771="",$B771=""),"",MAX(0,MIN(100,100-($N771*'Settings'!$B$15))))</f>
        <v/>
      </c>
      <c r="Y771" s="55">
        <f>IF(OR($A771="",$B771=""),"",($T771*'Settings'!$B$4)+($U771*'Settings'!$B$5)+($V771*'Settings'!$B$6)+($W771*'Settings'!$B$7)+($X771*'Settings'!$B$8))</f>
        <v/>
      </c>
      <c r="Z771" s="19">
        <f>IF($Y771="","",IF($Y771&gt;='Settings'!$B$17,"Excellent",IF($Y771&gt;='Settings'!$B$18,"Good",IF($Y771&gt;='Settings'!$B$19,"Needs Improvement","Poor"))))</f>
        <v/>
      </c>
      <c r="AA771" s="57">
        <f>IF($Z771="","",IF($Z771="Excellent",'Settings'!$B$21,IF($Z771="Good",'Settings'!$B$22,0)))</f>
        <v/>
      </c>
      <c r="AB771" s="34">
        <f>IF(COUNTA($A771:$B771,$D771:$O771,$AC771:$AD771)=0,"",IF(OR($A771="",$B771=""),"Missing period/driver",IF($C771="Driver ID not found","Invalid driver ID",IF(COUNTIFS($A$5:$A$1000,$A771,$B$5:$B$1000,$B771)&gt;1,"Duplicate driver/period",IF(OR($E771&lt;=0,$F771&lt;=0,$G771&lt;=0,$I771&lt;=0),"Check required activity",IF($H771&gt;$G771,"On-time stops exceed total",IF($J771&gt;$I771,"Completed inspections exceed required",IF(OR($H771&lt;0,$J771&lt;0,$K771&lt;0,$L771&lt;0,$M771&lt;0,$N771&lt;0),"Negative count",IF($AC771="","Select review status",IF(AND($AC771="Coaching Scheduled",$AD771=""),"Add follow-up date","OK"))))))))))</f>
        <v/>
      </c>
      <c r="AC771" s="30" t="n"/>
      <c r="AD771" s="58" t="n"/>
    </row>
    <row r="772">
      <c r="A772" s="53" t="n"/>
      <c r="B772" s="26" t="n"/>
      <c r="C772" s="27">
        <f>IF(OR($A772="",$B772=""),"",IFERROR(VLOOKUP($B772,'Settings'!$D$4:$E$103,2,FALSE),"Driver ID not found"))</f>
        <v/>
      </c>
      <c r="D772" s="26" t="n"/>
      <c r="E772" s="28" t="n"/>
      <c r="F772" s="54" t="n"/>
      <c r="G772" s="28" t="n"/>
      <c r="H772" s="28" t="n"/>
      <c r="I772" s="28" t="n"/>
      <c r="J772" s="28" t="n"/>
      <c r="K772" s="28" t="n"/>
      <c r="L772" s="28" t="n"/>
      <c r="M772" s="28" t="n"/>
      <c r="N772" s="28" t="n"/>
      <c r="O772" s="30" t="n"/>
      <c r="P772" s="55">
        <f>IF(OR($A772="",$B772=""),"",IFERROR($E772/$F772,0))</f>
        <v/>
      </c>
      <c r="Q772" s="56">
        <f>IF(OR($A772="",$B772=""),"",IFERROR($H772/$G772,0))</f>
        <v/>
      </c>
      <c r="R772" s="56">
        <f>IF(OR($A772="",$B772=""),"",IFERROR($J772/$I772,0))</f>
        <v/>
      </c>
      <c r="S772" s="55">
        <f>IF(OR($A772="",$B772=""),"",IFERROR(($K772+$L772)/$E772*1000,0))</f>
        <v/>
      </c>
      <c r="T772" s="55">
        <f>IF(OR($A772="",$B772=""),"",MAX(0,MIN(100,100-($S772*'Settings'!$B$13)-($M772*'Settings'!$B$14))))</f>
        <v/>
      </c>
      <c r="U772" s="55">
        <f>IF(OR($A772="",$B772=""),"",MAX(0,MIN(100,IFERROR($Q772/'Settings'!$B$10*100,0))))</f>
        <v/>
      </c>
      <c r="V772" s="55">
        <f>IF(OR($A772="",$B772=""),"",MAX(0,MIN(100,IFERROR($P772/'Settings'!$B$11*100,0))))</f>
        <v/>
      </c>
      <c r="W772" s="55">
        <f>IF(OR($A772="",$B772=""),"",MAX(0,MIN(100,IFERROR($R772/'Settings'!$B$12*100,0))))</f>
        <v/>
      </c>
      <c r="X772" s="55">
        <f>IF(OR($A772="",$B772=""),"",MAX(0,MIN(100,100-($N772*'Settings'!$B$15))))</f>
        <v/>
      </c>
      <c r="Y772" s="55">
        <f>IF(OR($A772="",$B772=""),"",($T772*'Settings'!$B$4)+($U772*'Settings'!$B$5)+($V772*'Settings'!$B$6)+($W772*'Settings'!$B$7)+($X772*'Settings'!$B$8))</f>
        <v/>
      </c>
      <c r="Z772" s="19">
        <f>IF($Y772="","",IF($Y772&gt;='Settings'!$B$17,"Excellent",IF($Y772&gt;='Settings'!$B$18,"Good",IF($Y772&gt;='Settings'!$B$19,"Needs Improvement","Poor"))))</f>
        <v/>
      </c>
      <c r="AA772" s="57">
        <f>IF($Z772="","",IF($Z772="Excellent",'Settings'!$B$21,IF($Z772="Good",'Settings'!$B$22,0)))</f>
        <v/>
      </c>
      <c r="AB772" s="34">
        <f>IF(COUNTA($A772:$B772,$D772:$O772,$AC772:$AD772)=0,"",IF(OR($A772="",$B772=""),"Missing period/driver",IF($C772="Driver ID not found","Invalid driver ID",IF(COUNTIFS($A$5:$A$1000,$A772,$B$5:$B$1000,$B772)&gt;1,"Duplicate driver/period",IF(OR($E772&lt;=0,$F772&lt;=0,$G772&lt;=0,$I772&lt;=0),"Check required activity",IF($H772&gt;$G772,"On-time stops exceed total",IF($J772&gt;$I772,"Completed inspections exceed required",IF(OR($H772&lt;0,$J772&lt;0,$K772&lt;0,$L772&lt;0,$M772&lt;0,$N772&lt;0),"Negative count",IF($AC772="","Select review status",IF(AND($AC772="Coaching Scheduled",$AD772=""),"Add follow-up date","OK"))))))))))</f>
        <v/>
      </c>
      <c r="AC772" s="30" t="n"/>
      <c r="AD772" s="58" t="n"/>
    </row>
    <row r="773">
      <c r="A773" s="53" t="n"/>
      <c r="B773" s="26" t="n"/>
      <c r="C773" s="27">
        <f>IF(OR($A773="",$B773=""),"",IFERROR(VLOOKUP($B773,'Settings'!$D$4:$E$103,2,FALSE),"Driver ID not found"))</f>
        <v/>
      </c>
      <c r="D773" s="26" t="n"/>
      <c r="E773" s="28" t="n"/>
      <c r="F773" s="54" t="n"/>
      <c r="G773" s="28" t="n"/>
      <c r="H773" s="28" t="n"/>
      <c r="I773" s="28" t="n"/>
      <c r="J773" s="28" t="n"/>
      <c r="K773" s="28" t="n"/>
      <c r="L773" s="28" t="n"/>
      <c r="M773" s="28" t="n"/>
      <c r="N773" s="28" t="n"/>
      <c r="O773" s="30" t="n"/>
      <c r="P773" s="55">
        <f>IF(OR($A773="",$B773=""),"",IFERROR($E773/$F773,0))</f>
        <v/>
      </c>
      <c r="Q773" s="56">
        <f>IF(OR($A773="",$B773=""),"",IFERROR($H773/$G773,0))</f>
        <v/>
      </c>
      <c r="R773" s="56">
        <f>IF(OR($A773="",$B773=""),"",IFERROR($J773/$I773,0))</f>
        <v/>
      </c>
      <c r="S773" s="55">
        <f>IF(OR($A773="",$B773=""),"",IFERROR(($K773+$L773)/$E773*1000,0))</f>
        <v/>
      </c>
      <c r="T773" s="55">
        <f>IF(OR($A773="",$B773=""),"",MAX(0,MIN(100,100-($S773*'Settings'!$B$13)-($M773*'Settings'!$B$14))))</f>
        <v/>
      </c>
      <c r="U773" s="55">
        <f>IF(OR($A773="",$B773=""),"",MAX(0,MIN(100,IFERROR($Q773/'Settings'!$B$10*100,0))))</f>
        <v/>
      </c>
      <c r="V773" s="55">
        <f>IF(OR($A773="",$B773=""),"",MAX(0,MIN(100,IFERROR($P773/'Settings'!$B$11*100,0))))</f>
        <v/>
      </c>
      <c r="W773" s="55">
        <f>IF(OR($A773="",$B773=""),"",MAX(0,MIN(100,IFERROR($R773/'Settings'!$B$12*100,0))))</f>
        <v/>
      </c>
      <c r="X773" s="55">
        <f>IF(OR($A773="",$B773=""),"",MAX(0,MIN(100,100-($N773*'Settings'!$B$15))))</f>
        <v/>
      </c>
      <c r="Y773" s="55">
        <f>IF(OR($A773="",$B773=""),"",($T773*'Settings'!$B$4)+($U773*'Settings'!$B$5)+($V773*'Settings'!$B$6)+($W773*'Settings'!$B$7)+($X773*'Settings'!$B$8))</f>
        <v/>
      </c>
      <c r="Z773" s="19">
        <f>IF($Y773="","",IF($Y773&gt;='Settings'!$B$17,"Excellent",IF($Y773&gt;='Settings'!$B$18,"Good",IF($Y773&gt;='Settings'!$B$19,"Needs Improvement","Poor"))))</f>
        <v/>
      </c>
      <c r="AA773" s="57">
        <f>IF($Z773="","",IF($Z773="Excellent",'Settings'!$B$21,IF($Z773="Good",'Settings'!$B$22,0)))</f>
        <v/>
      </c>
      <c r="AB773" s="34">
        <f>IF(COUNTA($A773:$B773,$D773:$O773,$AC773:$AD773)=0,"",IF(OR($A773="",$B773=""),"Missing period/driver",IF($C773="Driver ID not found","Invalid driver ID",IF(COUNTIFS($A$5:$A$1000,$A773,$B$5:$B$1000,$B773)&gt;1,"Duplicate driver/period",IF(OR($E773&lt;=0,$F773&lt;=0,$G773&lt;=0,$I773&lt;=0),"Check required activity",IF($H773&gt;$G773,"On-time stops exceed total",IF($J773&gt;$I773,"Completed inspections exceed required",IF(OR($H773&lt;0,$J773&lt;0,$K773&lt;0,$L773&lt;0,$M773&lt;0,$N773&lt;0),"Negative count",IF($AC773="","Select review status",IF(AND($AC773="Coaching Scheduled",$AD773=""),"Add follow-up date","OK"))))))))))</f>
        <v/>
      </c>
      <c r="AC773" s="30" t="n"/>
      <c r="AD773" s="58" t="n"/>
    </row>
    <row r="774">
      <c r="A774" s="53" t="n"/>
      <c r="B774" s="26" t="n"/>
      <c r="C774" s="27">
        <f>IF(OR($A774="",$B774=""),"",IFERROR(VLOOKUP($B774,'Settings'!$D$4:$E$103,2,FALSE),"Driver ID not found"))</f>
        <v/>
      </c>
      <c r="D774" s="26" t="n"/>
      <c r="E774" s="28" t="n"/>
      <c r="F774" s="54" t="n"/>
      <c r="G774" s="28" t="n"/>
      <c r="H774" s="28" t="n"/>
      <c r="I774" s="28" t="n"/>
      <c r="J774" s="28" t="n"/>
      <c r="K774" s="28" t="n"/>
      <c r="L774" s="28" t="n"/>
      <c r="M774" s="28" t="n"/>
      <c r="N774" s="28" t="n"/>
      <c r="O774" s="30" t="n"/>
      <c r="P774" s="55">
        <f>IF(OR($A774="",$B774=""),"",IFERROR($E774/$F774,0))</f>
        <v/>
      </c>
      <c r="Q774" s="56">
        <f>IF(OR($A774="",$B774=""),"",IFERROR($H774/$G774,0))</f>
        <v/>
      </c>
      <c r="R774" s="56">
        <f>IF(OR($A774="",$B774=""),"",IFERROR($J774/$I774,0))</f>
        <v/>
      </c>
      <c r="S774" s="55">
        <f>IF(OR($A774="",$B774=""),"",IFERROR(($K774+$L774)/$E774*1000,0))</f>
        <v/>
      </c>
      <c r="T774" s="55">
        <f>IF(OR($A774="",$B774=""),"",MAX(0,MIN(100,100-($S774*'Settings'!$B$13)-($M774*'Settings'!$B$14))))</f>
        <v/>
      </c>
      <c r="U774" s="55">
        <f>IF(OR($A774="",$B774=""),"",MAX(0,MIN(100,IFERROR($Q774/'Settings'!$B$10*100,0))))</f>
        <v/>
      </c>
      <c r="V774" s="55">
        <f>IF(OR($A774="",$B774=""),"",MAX(0,MIN(100,IFERROR($P774/'Settings'!$B$11*100,0))))</f>
        <v/>
      </c>
      <c r="W774" s="55">
        <f>IF(OR($A774="",$B774=""),"",MAX(0,MIN(100,IFERROR($R774/'Settings'!$B$12*100,0))))</f>
        <v/>
      </c>
      <c r="X774" s="55">
        <f>IF(OR($A774="",$B774=""),"",MAX(0,MIN(100,100-($N774*'Settings'!$B$15))))</f>
        <v/>
      </c>
      <c r="Y774" s="55">
        <f>IF(OR($A774="",$B774=""),"",($T774*'Settings'!$B$4)+($U774*'Settings'!$B$5)+($V774*'Settings'!$B$6)+($W774*'Settings'!$B$7)+($X774*'Settings'!$B$8))</f>
        <v/>
      </c>
      <c r="Z774" s="19">
        <f>IF($Y774="","",IF($Y774&gt;='Settings'!$B$17,"Excellent",IF($Y774&gt;='Settings'!$B$18,"Good",IF($Y774&gt;='Settings'!$B$19,"Needs Improvement","Poor"))))</f>
        <v/>
      </c>
      <c r="AA774" s="57">
        <f>IF($Z774="","",IF($Z774="Excellent",'Settings'!$B$21,IF($Z774="Good",'Settings'!$B$22,0)))</f>
        <v/>
      </c>
      <c r="AB774" s="34">
        <f>IF(COUNTA($A774:$B774,$D774:$O774,$AC774:$AD774)=0,"",IF(OR($A774="",$B774=""),"Missing period/driver",IF($C774="Driver ID not found","Invalid driver ID",IF(COUNTIFS($A$5:$A$1000,$A774,$B$5:$B$1000,$B774)&gt;1,"Duplicate driver/period",IF(OR($E774&lt;=0,$F774&lt;=0,$G774&lt;=0,$I774&lt;=0),"Check required activity",IF($H774&gt;$G774,"On-time stops exceed total",IF($J774&gt;$I774,"Completed inspections exceed required",IF(OR($H774&lt;0,$J774&lt;0,$K774&lt;0,$L774&lt;0,$M774&lt;0,$N774&lt;0),"Negative count",IF($AC774="","Select review status",IF(AND($AC774="Coaching Scheduled",$AD774=""),"Add follow-up date","OK"))))))))))</f>
        <v/>
      </c>
      <c r="AC774" s="30" t="n"/>
      <c r="AD774" s="58" t="n"/>
    </row>
    <row r="775">
      <c r="A775" s="53" t="n"/>
      <c r="B775" s="26" t="n"/>
      <c r="C775" s="27">
        <f>IF(OR($A775="",$B775=""),"",IFERROR(VLOOKUP($B775,'Settings'!$D$4:$E$103,2,FALSE),"Driver ID not found"))</f>
        <v/>
      </c>
      <c r="D775" s="26" t="n"/>
      <c r="E775" s="28" t="n"/>
      <c r="F775" s="54" t="n"/>
      <c r="G775" s="28" t="n"/>
      <c r="H775" s="28" t="n"/>
      <c r="I775" s="28" t="n"/>
      <c r="J775" s="28" t="n"/>
      <c r="K775" s="28" t="n"/>
      <c r="L775" s="28" t="n"/>
      <c r="M775" s="28" t="n"/>
      <c r="N775" s="28" t="n"/>
      <c r="O775" s="30" t="n"/>
      <c r="P775" s="55">
        <f>IF(OR($A775="",$B775=""),"",IFERROR($E775/$F775,0))</f>
        <v/>
      </c>
      <c r="Q775" s="56">
        <f>IF(OR($A775="",$B775=""),"",IFERROR($H775/$G775,0))</f>
        <v/>
      </c>
      <c r="R775" s="56">
        <f>IF(OR($A775="",$B775=""),"",IFERROR($J775/$I775,0))</f>
        <v/>
      </c>
      <c r="S775" s="55">
        <f>IF(OR($A775="",$B775=""),"",IFERROR(($K775+$L775)/$E775*1000,0))</f>
        <v/>
      </c>
      <c r="T775" s="55">
        <f>IF(OR($A775="",$B775=""),"",MAX(0,MIN(100,100-($S775*'Settings'!$B$13)-($M775*'Settings'!$B$14))))</f>
        <v/>
      </c>
      <c r="U775" s="55">
        <f>IF(OR($A775="",$B775=""),"",MAX(0,MIN(100,IFERROR($Q775/'Settings'!$B$10*100,0))))</f>
        <v/>
      </c>
      <c r="V775" s="55">
        <f>IF(OR($A775="",$B775=""),"",MAX(0,MIN(100,IFERROR($P775/'Settings'!$B$11*100,0))))</f>
        <v/>
      </c>
      <c r="W775" s="55">
        <f>IF(OR($A775="",$B775=""),"",MAX(0,MIN(100,IFERROR($R775/'Settings'!$B$12*100,0))))</f>
        <v/>
      </c>
      <c r="X775" s="55">
        <f>IF(OR($A775="",$B775=""),"",MAX(0,MIN(100,100-($N775*'Settings'!$B$15))))</f>
        <v/>
      </c>
      <c r="Y775" s="55">
        <f>IF(OR($A775="",$B775=""),"",($T775*'Settings'!$B$4)+($U775*'Settings'!$B$5)+($V775*'Settings'!$B$6)+($W775*'Settings'!$B$7)+($X775*'Settings'!$B$8))</f>
        <v/>
      </c>
      <c r="Z775" s="19">
        <f>IF($Y775="","",IF($Y775&gt;='Settings'!$B$17,"Excellent",IF($Y775&gt;='Settings'!$B$18,"Good",IF($Y775&gt;='Settings'!$B$19,"Needs Improvement","Poor"))))</f>
        <v/>
      </c>
      <c r="AA775" s="57">
        <f>IF($Z775="","",IF($Z775="Excellent",'Settings'!$B$21,IF($Z775="Good",'Settings'!$B$22,0)))</f>
        <v/>
      </c>
      <c r="AB775" s="34">
        <f>IF(COUNTA($A775:$B775,$D775:$O775,$AC775:$AD775)=0,"",IF(OR($A775="",$B775=""),"Missing period/driver",IF($C775="Driver ID not found","Invalid driver ID",IF(COUNTIFS($A$5:$A$1000,$A775,$B$5:$B$1000,$B775)&gt;1,"Duplicate driver/period",IF(OR($E775&lt;=0,$F775&lt;=0,$G775&lt;=0,$I775&lt;=0),"Check required activity",IF($H775&gt;$G775,"On-time stops exceed total",IF($J775&gt;$I775,"Completed inspections exceed required",IF(OR($H775&lt;0,$J775&lt;0,$K775&lt;0,$L775&lt;0,$M775&lt;0,$N775&lt;0),"Negative count",IF($AC775="","Select review status",IF(AND($AC775="Coaching Scheduled",$AD775=""),"Add follow-up date","OK"))))))))))</f>
        <v/>
      </c>
      <c r="AC775" s="30" t="n"/>
      <c r="AD775" s="58" t="n"/>
    </row>
    <row r="776">
      <c r="A776" s="53" t="n"/>
      <c r="B776" s="26" t="n"/>
      <c r="C776" s="27">
        <f>IF(OR($A776="",$B776=""),"",IFERROR(VLOOKUP($B776,'Settings'!$D$4:$E$103,2,FALSE),"Driver ID not found"))</f>
        <v/>
      </c>
      <c r="D776" s="26" t="n"/>
      <c r="E776" s="28" t="n"/>
      <c r="F776" s="54" t="n"/>
      <c r="G776" s="28" t="n"/>
      <c r="H776" s="28" t="n"/>
      <c r="I776" s="28" t="n"/>
      <c r="J776" s="28" t="n"/>
      <c r="K776" s="28" t="n"/>
      <c r="L776" s="28" t="n"/>
      <c r="M776" s="28" t="n"/>
      <c r="N776" s="28" t="n"/>
      <c r="O776" s="30" t="n"/>
      <c r="P776" s="55">
        <f>IF(OR($A776="",$B776=""),"",IFERROR($E776/$F776,0))</f>
        <v/>
      </c>
      <c r="Q776" s="56">
        <f>IF(OR($A776="",$B776=""),"",IFERROR($H776/$G776,0))</f>
        <v/>
      </c>
      <c r="R776" s="56">
        <f>IF(OR($A776="",$B776=""),"",IFERROR($J776/$I776,0))</f>
        <v/>
      </c>
      <c r="S776" s="55">
        <f>IF(OR($A776="",$B776=""),"",IFERROR(($K776+$L776)/$E776*1000,0))</f>
        <v/>
      </c>
      <c r="T776" s="55">
        <f>IF(OR($A776="",$B776=""),"",MAX(0,MIN(100,100-($S776*'Settings'!$B$13)-($M776*'Settings'!$B$14))))</f>
        <v/>
      </c>
      <c r="U776" s="55">
        <f>IF(OR($A776="",$B776=""),"",MAX(0,MIN(100,IFERROR($Q776/'Settings'!$B$10*100,0))))</f>
        <v/>
      </c>
      <c r="V776" s="55">
        <f>IF(OR($A776="",$B776=""),"",MAX(0,MIN(100,IFERROR($P776/'Settings'!$B$11*100,0))))</f>
        <v/>
      </c>
      <c r="W776" s="55">
        <f>IF(OR($A776="",$B776=""),"",MAX(0,MIN(100,IFERROR($R776/'Settings'!$B$12*100,0))))</f>
        <v/>
      </c>
      <c r="X776" s="55">
        <f>IF(OR($A776="",$B776=""),"",MAX(0,MIN(100,100-($N776*'Settings'!$B$15))))</f>
        <v/>
      </c>
      <c r="Y776" s="55">
        <f>IF(OR($A776="",$B776=""),"",($T776*'Settings'!$B$4)+($U776*'Settings'!$B$5)+($V776*'Settings'!$B$6)+($W776*'Settings'!$B$7)+($X776*'Settings'!$B$8))</f>
        <v/>
      </c>
      <c r="Z776" s="19">
        <f>IF($Y776="","",IF($Y776&gt;='Settings'!$B$17,"Excellent",IF($Y776&gt;='Settings'!$B$18,"Good",IF($Y776&gt;='Settings'!$B$19,"Needs Improvement","Poor"))))</f>
        <v/>
      </c>
      <c r="AA776" s="57">
        <f>IF($Z776="","",IF($Z776="Excellent",'Settings'!$B$21,IF($Z776="Good",'Settings'!$B$22,0)))</f>
        <v/>
      </c>
      <c r="AB776" s="34">
        <f>IF(COUNTA($A776:$B776,$D776:$O776,$AC776:$AD776)=0,"",IF(OR($A776="",$B776=""),"Missing period/driver",IF($C776="Driver ID not found","Invalid driver ID",IF(COUNTIFS($A$5:$A$1000,$A776,$B$5:$B$1000,$B776)&gt;1,"Duplicate driver/period",IF(OR($E776&lt;=0,$F776&lt;=0,$G776&lt;=0,$I776&lt;=0),"Check required activity",IF($H776&gt;$G776,"On-time stops exceed total",IF($J776&gt;$I776,"Completed inspections exceed required",IF(OR($H776&lt;0,$J776&lt;0,$K776&lt;0,$L776&lt;0,$M776&lt;0,$N776&lt;0),"Negative count",IF($AC776="","Select review status",IF(AND($AC776="Coaching Scheduled",$AD776=""),"Add follow-up date","OK"))))))))))</f>
        <v/>
      </c>
      <c r="AC776" s="30" t="n"/>
      <c r="AD776" s="58" t="n"/>
    </row>
    <row r="777">
      <c r="A777" s="53" t="n"/>
      <c r="B777" s="26" t="n"/>
      <c r="C777" s="27">
        <f>IF(OR($A777="",$B777=""),"",IFERROR(VLOOKUP($B777,'Settings'!$D$4:$E$103,2,FALSE),"Driver ID not found"))</f>
        <v/>
      </c>
      <c r="D777" s="26" t="n"/>
      <c r="E777" s="28" t="n"/>
      <c r="F777" s="54" t="n"/>
      <c r="G777" s="28" t="n"/>
      <c r="H777" s="28" t="n"/>
      <c r="I777" s="28" t="n"/>
      <c r="J777" s="28" t="n"/>
      <c r="K777" s="28" t="n"/>
      <c r="L777" s="28" t="n"/>
      <c r="M777" s="28" t="n"/>
      <c r="N777" s="28" t="n"/>
      <c r="O777" s="30" t="n"/>
      <c r="P777" s="55">
        <f>IF(OR($A777="",$B777=""),"",IFERROR($E777/$F777,0))</f>
        <v/>
      </c>
      <c r="Q777" s="56">
        <f>IF(OR($A777="",$B777=""),"",IFERROR($H777/$G777,0))</f>
        <v/>
      </c>
      <c r="R777" s="56">
        <f>IF(OR($A777="",$B777=""),"",IFERROR($J777/$I777,0))</f>
        <v/>
      </c>
      <c r="S777" s="55">
        <f>IF(OR($A777="",$B777=""),"",IFERROR(($K777+$L777)/$E777*1000,0))</f>
        <v/>
      </c>
      <c r="T777" s="55">
        <f>IF(OR($A777="",$B777=""),"",MAX(0,MIN(100,100-($S777*'Settings'!$B$13)-($M777*'Settings'!$B$14))))</f>
        <v/>
      </c>
      <c r="U777" s="55">
        <f>IF(OR($A777="",$B777=""),"",MAX(0,MIN(100,IFERROR($Q777/'Settings'!$B$10*100,0))))</f>
        <v/>
      </c>
      <c r="V777" s="55">
        <f>IF(OR($A777="",$B777=""),"",MAX(0,MIN(100,IFERROR($P777/'Settings'!$B$11*100,0))))</f>
        <v/>
      </c>
      <c r="W777" s="55">
        <f>IF(OR($A777="",$B777=""),"",MAX(0,MIN(100,IFERROR($R777/'Settings'!$B$12*100,0))))</f>
        <v/>
      </c>
      <c r="X777" s="55">
        <f>IF(OR($A777="",$B777=""),"",MAX(0,MIN(100,100-($N777*'Settings'!$B$15))))</f>
        <v/>
      </c>
      <c r="Y777" s="55">
        <f>IF(OR($A777="",$B777=""),"",($T777*'Settings'!$B$4)+($U777*'Settings'!$B$5)+($V777*'Settings'!$B$6)+($W777*'Settings'!$B$7)+($X777*'Settings'!$B$8))</f>
        <v/>
      </c>
      <c r="Z777" s="19">
        <f>IF($Y777="","",IF($Y777&gt;='Settings'!$B$17,"Excellent",IF($Y777&gt;='Settings'!$B$18,"Good",IF($Y777&gt;='Settings'!$B$19,"Needs Improvement","Poor"))))</f>
        <v/>
      </c>
      <c r="AA777" s="57">
        <f>IF($Z777="","",IF($Z777="Excellent",'Settings'!$B$21,IF($Z777="Good",'Settings'!$B$22,0)))</f>
        <v/>
      </c>
      <c r="AB777" s="34">
        <f>IF(COUNTA($A777:$B777,$D777:$O777,$AC777:$AD777)=0,"",IF(OR($A777="",$B777=""),"Missing period/driver",IF($C777="Driver ID not found","Invalid driver ID",IF(COUNTIFS($A$5:$A$1000,$A777,$B$5:$B$1000,$B777)&gt;1,"Duplicate driver/period",IF(OR($E777&lt;=0,$F777&lt;=0,$G777&lt;=0,$I777&lt;=0),"Check required activity",IF($H777&gt;$G777,"On-time stops exceed total",IF($J777&gt;$I777,"Completed inspections exceed required",IF(OR($H777&lt;0,$J777&lt;0,$K777&lt;0,$L777&lt;0,$M777&lt;0,$N777&lt;0),"Negative count",IF($AC777="","Select review status",IF(AND($AC777="Coaching Scheduled",$AD777=""),"Add follow-up date","OK"))))))))))</f>
        <v/>
      </c>
      <c r="AC777" s="30" t="n"/>
      <c r="AD777" s="58" t="n"/>
    </row>
    <row r="778">
      <c r="A778" s="53" t="n"/>
      <c r="B778" s="26" t="n"/>
      <c r="C778" s="27">
        <f>IF(OR($A778="",$B778=""),"",IFERROR(VLOOKUP($B778,'Settings'!$D$4:$E$103,2,FALSE),"Driver ID not found"))</f>
        <v/>
      </c>
      <c r="D778" s="26" t="n"/>
      <c r="E778" s="28" t="n"/>
      <c r="F778" s="54" t="n"/>
      <c r="G778" s="28" t="n"/>
      <c r="H778" s="28" t="n"/>
      <c r="I778" s="28" t="n"/>
      <c r="J778" s="28" t="n"/>
      <c r="K778" s="28" t="n"/>
      <c r="L778" s="28" t="n"/>
      <c r="M778" s="28" t="n"/>
      <c r="N778" s="28" t="n"/>
      <c r="O778" s="30" t="n"/>
      <c r="P778" s="55">
        <f>IF(OR($A778="",$B778=""),"",IFERROR($E778/$F778,0))</f>
        <v/>
      </c>
      <c r="Q778" s="56">
        <f>IF(OR($A778="",$B778=""),"",IFERROR($H778/$G778,0))</f>
        <v/>
      </c>
      <c r="R778" s="56">
        <f>IF(OR($A778="",$B778=""),"",IFERROR($J778/$I778,0))</f>
        <v/>
      </c>
      <c r="S778" s="55">
        <f>IF(OR($A778="",$B778=""),"",IFERROR(($K778+$L778)/$E778*1000,0))</f>
        <v/>
      </c>
      <c r="T778" s="55">
        <f>IF(OR($A778="",$B778=""),"",MAX(0,MIN(100,100-($S778*'Settings'!$B$13)-($M778*'Settings'!$B$14))))</f>
        <v/>
      </c>
      <c r="U778" s="55">
        <f>IF(OR($A778="",$B778=""),"",MAX(0,MIN(100,IFERROR($Q778/'Settings'!$B$10*100,0))))</f>
        <v/>
      </c>
      <c r="V778" s="55">
        <f>IF(OR($A778="",$B778=""),"",MAX(0,MIN(100,IFERROR($P778/'Settings'!$B$11*100,0))))</f>
        <v/>
      </c>
      <c r="W778" s="55">
        <f>IF(OR($A778="",$B778=""),"",MAX(0,MIN(100,IFERROR($R778/'Settings'!$B$12*100,0))))</f>
        <v/>
      </c>
      <c r="X778" s="55">
        <f>IF(OR($A778="",$B778=""),"",MAX(0,MIN(100,100-($N778*'Settings'!$B$15))))</f>
        <v/>
      </c>
      <c r="Y778" s="55">
        <f>IF(OR($A778="",$B778=""),"",($T778*'Settings'!$B$4)+($U778*'Settings'!$B$5)+($V778*'Settings'!$B$6)+($W778*'Settings'!$B$7)+($X778*'Settings'!$B$8))</f>
        <v/>
      </c>
      <c r="Z778" s="19">
        <f>IF($Y778="","",IF($Y778&gt;='Settings'!$B$17,"Excellent",IF($Y778&gt;='Settings'!$B$18,"Good",IF($Y778&gt;='Settings'!$B$19,"Needs Improvement","Poor"))))</f>
        <v/>
      </c>
      <c r="AA778" s="57">
        <f>IF($Z778="","",IF($Z778="Excellent",'Settings'!$B$21,IF($Z778="Good",'Settings'!$B$22,0)))</f>
        <v/>
      </c>
      <c r="AB778" s="34">
        <f>IF(COUNTA($A778:$B778,$D778:$O778,$AC778:$AD778)=0,"",IF(OR($A778="",$B778=""),"Missing period/driver",IF($C778="Driver ID not found","Invalid driver ID",IF(COUNTIFS($A$5:$A$1000,$A778,$B$5:$B$1000,$B778)&gt;1,"Duplicate driver/period",IF(OR($E778&lt;=0,$F778&lt;=0,$G778&lt;=0,$I778&lt;=0),"Check required activity",IF($H778&gt;$G778,"On-time stops exceed total",IF($J778&gt;$I778,"Completed inspections exceed required",IF(OR($H778&lt;0,$J778&lt;0,$K778&lt;0,$L778&lt;0,$M778&lt;0,$N778&lt;0),"Negative count",IF($AC778="","Select review status",IF(AND($AC778="Coaching Scheduled",$AD778=""),"Add follow-up date","OK"))))))))))</f>
        <v/>
      </c>
      <c r="AC778" s="30" t="n"/>
      <c r="AD778" s="58" t="n"/>
    </row>
    <row r="779">
      <c r="A779" s="53" t="n"/>
      <c r="B779" s="26" t="n"/>
      <c r="C779" s="27">
        <f>IF(OR($A779="",$B779=""),"",IFERROR(VLOOKUP($B779,'Settings'!$D$4:$E$103,2,FALSE),"Driver ID not found"))</f>
        <v/>
      </c>
      <c r="D779" s="26" t="n"/>
      <c r="E779" s="28" t="n"/>
      <c r="F779" s="54" t="n"/>
      <c r="G779" s="28" t="n"/>
      <c r="H779" s="28" t="n"/>
      <c r="I779" s="28" t="n"/>
      <c r="J779" s="28" t="n"/>
      <c r="K779" s="28" t="n"/>
      <c r="L779" s="28" t="n"/>
      <c r="M779" s="28" t="n"/>
      <c r="N779" s="28" t="n"/>
      <c r="O779" s="30" t="n"/>
      <c r="P779" s="55">
        <f>IF(OR($A779="",$B779=""),"",IFERROR($E779/$F779,0))</f>
        <v/>
      </c>
      <c r="Q779" s="56">
        <f>IF(OR($A779="",$B779=""),"",IFERROR($H779/$G779,0))</f>
        <v/>
      </c>
      <c r="R779" s="56">
        <f>IF(OR($A779="",$B779=""),"",IFERROR($J779/$I779,0))</f>
        <v/>
      </c>
      <c r="S779" s="55">
        <f>IF(OR($A779="",$B779=""),"",IFERROR(($K779+$L779)/$E779*1000,0))</f>
        <v/>
      </c>
      <c r="T779" s="55">
        <f>IF(OR($A779="",$B779=""),"",MAX(0,MIN(100,100-($S779*'Settings'!$B$13)-($M779*'Settings'!$B$14))))</f>
        <v/>
      </c>
      <c r="U779" s="55">
        <f>IF(OR($A779="",$B779=""),"",MAX(0,MIN(100,IFERROR($Q779/'Settings'!$B$10*100,0))))</f>
        <v/>
      </c>
      <c r="V779" s="55">
        <f>IF(OR($A779="",$B779=""),"",MAX(0,MIN(100,IFERROR($P779/'Settings'!$B$11*100,0))))</f>
        <v/>
      </c>
      <c r="W779" s="55">
        <f>IF(OR($A779="",$B779=""),"",MAX(0,MIN(100,IFERROR($R779/'Settings'!$B$12*100,0))))</f>
        <v/>
      </c>
      <c r="X779" s="55">
        <f>IF(OR($A779="",$B779=""),"",MAX(0,MIN(100,100-($N779*'Settings'!$B$15))))</f>
        <v/>
      </c>
      <c r="Y779" s="55">
        <f>IF(OR($A779="",$B779=""),"",($T779*'Settings'!$B$4)+($U779*'Settings'!$B$5)+($V779*'Settings'!$B$6)+($W779*'Settings'!$B$7)+($X779*'Settings'!$B$8))</f>
        <v/>
      </c>
      <c r="Z779" s="19">
        <f>IF($Y779="","",IF($Y779&gt;='Settings'!$B$17,"Excellent",IF($Y779&gt;='Settings'!$B$18,"Good",IF($Y779&gt;='Settings'!$B$19,"Needs Improvement","Poor"))))</f>
        <v/>
      </c>
      <c r="AA779" s="57">
        <f>IF($Z779="","",IF($Z779="Excellent",'Settings'!$B$21,IF($Z779="Good",'Settings'!$B$22,0)))</f>
        <v/>
      </c>
      <c r="AB779" s="34">
        <f>IF(COUNTA($A779:$B779,$D779:$O779,$AC779:$AD779)=0,"",IF(OR($A779="",$B779=""),"Missing period/driver",IF($C779="Driver ID not found","Invalid driver ID",IF(COUNTIFS($A$5:$A$1000,$A779,$B$5:$B$1000,$B779)&gt;1,"Duplicate driver/period",IF(OR($E779&lt;=0,$F779&lt;=0,$G779&lt;=0,$I779&lt;=0),"Check required activity",IF($H779&gt;$G779,"On-time stops exceed total",IF($J779&gt;$I779,"Completed inspections exceed required",IF(OR($H779&lt;0,$J779&lt;0,$K779&lt;0,$L779&lt;0,$M779&lt;0,$N779&lt;0),"Negative count",IF($AC779="","Select review status",IF(AND($AC779="Coaching Scheduled",$AD779=""),"Add follow-up date","OK"))))))))))</f>
        <v/>
      </c>
      <c r="AC779" s="30" t="n"/>
      <c r="AD779" s="58" t="n"/>
    </row>
    <row r="780">
      <c r="A780" s="53" t="n"/>
      <c r="B780" s="26" t="n"/>
      <c r="C780" s="27">
        <f>IF(OR($A780="",$B780=""),"",IFERROR(VLOOKUP($B780,'Settings'!$D$4:$E$103,2,FALSE),"Driver ID not found"))</f>
        <v/>
      </c>
      <c r="D780" s="26" t="n"/>
      <c r="E780" s="28" t="n"/>
      <c r="F780" s="54" t="n"/>
      <c r="G780" s="28" t="n"/>
      <c r="H780" s="28" t="n"/>
      <c r="I780" s="28" t="n"/>
      <c r="J780" s="28" t="n"/>
      <c r="K780" s="28" t="n"/>
      <c r="L780" s="28" t="n"/>
      <c r="M780" s="28" t="n"/>
      <c r="N780" s="28" t="n"/>
      <c r="O780" s="30" t="n"/>
      <c r="P780" s="55">
        <f>IF(OR($A780="",$B780=""),"",IFERROR($E780/$F780,0))</f>
        <v/>
      </c>
      <c r="Q780" s="56">
        <f>IF(OR($A780="",$B780=""),"",IFERROR($H780/$G780,0))</f>
        <v/>
      </c>
      <c r="R780" s="56">
        <f>IF(OR($A780="",$B780=""),"",IFERROR($J780/$I780,0))</f>
        <v/>
      </c>
      <c r="S780" s="55">
        <f>IF(OR($A780="",$B780=""),"",IFERROR(($K780+$L780)/$E780*1000,0))</f>
        <v/>
      </c>
      <c r="T780" s="55">
        <f>IF(OR($A780="",$B780=""),"",MAX(0,MIN(100,100-($S780*'Settings'!$B$13)-($M780*'Settings'!$B$14))))</f>
        <v/>
      </c>
      <c r="U780" s="55">
        <f>IF(OR($A780="",$B780=""),"",MAX(0,MIN(100,IFERROR($Q780/'Settings'!$B$10*100,0))))</f>
        <v/>
      </c>
      <c r="V780" s="55">
        <f>IF(OR($A780="",$B780=""),"",MAX(0,MIN(100,IFERROR($P780/'Settings'!$B$11*100,0))))</f>
        <v/>
      </c>
      <c r="W780" s="55">
        <f>IF(OR($A780="",$B780=""),"",MAX(0,MIN(100,IFERROR($R780/'Settings'!$B$12*100,0))))</f>
        <v/>
      </c>
      <c r="X780" s="55">
        <f>IF(OR($A780="",$B780=""),"",MAX(0,MIN(100,100-($N780*'Settings'!$B$15))))</f>
        <v/>
      </c>
      <c r="Y780" s="55">
        <f>IF(OR($A780="",$B780=""),"",($T780*'Settings'!$B$4)+($U780*'Settings'!$B$5)+($V780*'Settings'!$B$6)+($W780*'Settings'!$B$7)+($X780*'Settings'!$B$8))</f>
        <v/>
      </c>
      <c r="Z780" s="19">
        <f>IF($Y780="","",IF($Y780&gt;='Settings'!$B$17,"Excellent",IF($Y780&gt;='Settings'!$B$18,"Good",IF($Y780&gt;='Settings'!$B$19,"Needs Improvement","Poor"))))</f>
        <v/>
      </c>
      <c r="AA780" s="57">
        <f>IF($Z780="","",IF($Z780="Excellent",'Settings'!$B$21,IF($Z780="Good",'Settings'!$B$22,0)))</f>
        <v/>
      </c>
      <c r="AB780" s="34">
        <f>IF(COUNTA($A780:$B780,$D780:$O780,$AC780:$AD780)=0,"",IF(OR($A780="",$B780=""),"Missing period/driver",IF($C780="Driver ID not found","Invalid driver ID",IF(COUNTIFS($A$5:$A$1000,$A780,$B$5:$B$1000,$B780)&gt;1,"Duplicate driver/period",IF(OR($E780&lt;=0,$F780&lt;=0,$G780&lt;=0,$I780&lt;=0),"Check required activity",IF($H780&gt;$G780,"On-time stops exceed total",IF($J780&gt;$I780,"Completed inspections exceed required",IF(OR($H780&lt;0,$J780&lt;0,$K780&lt;0,$L780&lt;0,$M780&lt;0,$N780&lt;0),"Negative count",IF($AC780="","Select review status",IF(AND($AC780="Coaching Scheduled",$AD780=""),"Add follow-up date","OK"))))))))))</f>
        <v/>
      </c>
      <c r="AC780" s="30" t="n"/>
      <c r="AD780" s="58" t="n"/>
    </row>
    <row r="781">
      <c r="A781" s="53" t="n"/>
      <c r="B781" s="26" t="n"/>
      <c r="C781" s="27">
        <f>IF(OR($A781="",$B781=""),"",IFERROR(VLOOKUP($B781,'Settings'!$D$4:$E$103,2,FALSE),"Driver ID not found"))</f>
        <v/>
      </c>
      <c r="D781" s="26" t="n"/>
      <c r="E781" s="28" t="n"/>
      <c r="F781" s="54" t="n"/>
      <c r="G781" s="28" t="n"/>
      <c r="H781" s="28" t="n"/>
      <c r="I781" s="28" t="n"/>
      <c r="J781" s="28" t="n"/>
      <c r="K781" s="28" t="n"/>
      <c r="L781" s="28" t="n"/>
      <c r="M781" s="28" t="n"/>
      <c r="N781" s="28" t="n"/>
      <c r="O781" s="30" t="n"/>
      <c r="P781" s="55">
        <f>IF(OR($A781="",$B781=""),"",IFERROR($E781/$F781,0))</f>
        <v/>
      </c>
      <c r="Q781" s="56">
        <f>IF(OR($A781="",$B781=""),"",IFERROR($H781/$G781,0))</f>
        <v/>
      </c>
      <c r="R781" s="56">
        <f>IF(OR($A781="",$B781=""),"",IFERROR($J781/$I781,0))</f>
        <v/>
      </c>
      <c r="S781" s="55">
        <f>IF(OR($A781="",$B781=""),"",IFERROR(($K781+$L781)/$E781*1000,0))</f>
        <v/>
      </c>
      <c r="T781" s="55">
        <f>IF(OR($A781="",$B781=""),"",MAX(0,MIN(100,100-($S781*'Settings'!$B$13)-($M781*'Settings'!$B$14))))</f>
        <v/>
      </c>
      <c r="U781" s="55">
        <f>IF(OR($A781="",$B781=""),"",MAX(0,MIN(100,IFERROR($Q781/'Settings'!$B$10*100,0))))</f>
        <v/>
      </c>
      <c r="V781" s="55">
        <f>IF(OR($A781="",$B781=""),"",MAX(0,MIN(100,IFERROR($P781/'Settings'!$B$11*100,0))))</f>
        <v/>
      </c>
      <c r="W781" s="55">
        <f>IF(OR($A781="",$B781=""),"",MAX(0,MIN(100,IFERROR($R781/'Settings'!$B$12*100,0))))</f>
        <v/>
      </c>
      <c r="X781" s="55">
        <f>IF(OR($A781="",$B781=""),"",MAX(0,MIN(100,100-($N781*'Settings'!$B$15))))</f>
        <v/>
      </c>
      <c r="Y781" s="55">
        <f>IF(OR($A781="",$B781=""),"",($T781*'Settings'!$B$4)+($U781*'Settings'!$B$5)+($V781*'Settings'!$B$6)+($W781*'Settings'!$B$7)+($X781*'Settings'!$B$8))</f>
        <v/>
      </c>
      <c r="Z781" s="19">
        <f>IF($Y781="","",IF($Y781&gt;='Settings'!$B$17,"Excellent",IF($Y781&gt;='Settings'!$B$18,"Good",IF($Y781&gt;='Settings'!$B$19,"Needs Improvement","Poor"))))</f>
        <v/>
      </c>
      <c r="AA781" s="57">
        <f>IF($Z781="","",IF($Z781="Excellent",'Settings'!$B$21,IF($Z781="Good",'Settings'!$B$22,0)))</f>
        <v/>
      </c>
      <c r="AB781" s="34">
        <f>IF(COUNTA($A781:$B781,$D781:$O781,$AC781:$AD781)=0,"",IF(OR($A781="",$B781=""),"Missing period/driver",IF($C781="Driver ID not found","Invalid driver ID",IF(COUNTIFS($A$5:$A$1000,$A781,$B$5:$B$1000,$B781)&gt;1,"Duplicate driver/period",IF(OR($E781&lt;=0,$F781&lt;=0,$G781&lt;=0,$I781&lt;=0),"Check required activity",IF($H781&gt;$G781,"On-time stops exceed total",IF($J781&gt;$I781,"Completed inspections exceed required",IF(OR($H781&lt;0,$J781&lt;0,$K781&lt;0,$L781&lt;0,$M781&lt;0,$N781&lt;0),"Negative count",IF($AC781="","Select review status",IF(AND($AC781="Coaching Scheduled",$AD781=""),"Add follow-up date","OK"))))))))))</f>
        <v/>
      </c>
      <c r="AC781" s="30" t="n"/>
      <c r="AD781" s="58" t="n"/>
    </row>
    <row r="782">
      <c r="A782" s="53" t="n"/>
      <c r="B782" s="26" t="n"/>
      <c r="C782" s="27">
        <f>IF(OR($A782="",$B782=""),"",IFERROR(VLOOKUP($B782,'Settings'!$D$4:$E$103,2,FALSE),"Driver ID not found"))</f>
        <v/>
      </c>
      <c r="D782" s="26" t="n"/>
      <c r="E782" s="28" t="n"/>
      <c r="F782" s="54" t="n"/>
      <c r="G782" s="28" t="n"/>
      <c r="H782" s="28" t="n"/>
      <c r="I782" s="28" t="n"/>
      <c r="J782" s="28" t="n"/>
      <c r="K782" s="28" t="n"/>
      <c r="L782" s="28" t="n"/>
      <c r="M782" s="28" t="n"/>
      <c r="N782" s="28" t="n"/>
      <c r="O782" s="30" t="n"/>
      <c r="P782" s="55">
        <f>IF(OR($A782="",$B782=""),"",IFERROR($E782/$F782,0))</f>
        <v/>
      </c>
      <c r="Q782" s="56">
        <f>IF(OR($A782="",$B782=""),"",IFERROR($H782/$G782,0))</f>
        <v/>
      </c>
      <c r="R782" s="56">
        <f>IF(OR($A782="",$B782=""),"",IFERROR($J782/$I782,0))</f>
        <v/>
      </c>
      <c r="S782" s="55">
        <f>IF(OR($A782="",$B782=""),"",IFERROR(($K782+$L782)/$E782*1000,0))</f>
        <v/>
      </c>
      <c r="T782" s="55">
        <f>IF(OR($A782="",$B782=""),"",MAX(0,MIN(100,100-($S782*'Settings'!$B$13)-($M782*'Settings'!$B$14))))</f>
        <v/>
      </c>
      <c r="U782" s="55">
        <f>IF(OR($A782="",$B782=""),"",MAX(0,MIN(100,IFERROR($Q782/'Settings'!$B$10*100,0))))</f>
        <v/>
      </c>
      <c r="V782" s="55">
        <f>IF(OR($A782="",$B782=""),"",MAX(0,MIN(100,IFERROR($P782/'Settings'!$B$11*100,0))))</f>
        <v/>
      </c>
      <c r="W782" s="55">
        <f>IF(OR($A782="",$B782=""),"",MAX(0,MIN(100,IFERROR($R782/'Settings'!$B$12*100,0))))</f>
        <v/>
      </c>
      <c r="X782" s="55">
        <f>IF(OR($A782="",$B782=""),"",MAX(0,MIN(100,100-($N782*'Settings'!$B$15))))</f>
        <v/>
      </c>
      <c r="Y782" s="55">
        <f>IF(OR($A782="",$B782=""),"",($T782*'Settings'!$B$4)+($U782*'Settings'!$B$5)+($V782*'Settings'!$B$6)+($W782*'Settings'!$B$7)+($X782*'Settings'!$B$8))</f>
        <v/>
      </c>
      <c r="Z782" s="19">
        <f>IF($Y782="","",IF($Y782&gt;='Settings'!$B$17,"Excellent",IF($Y782&gt;='Settings'!$B$18,"Good",IF($Y782&gt;='Settings'!$B$19,"Needs Improvement","Poor"))))</f>
        <v/>
      </c>
      <c r="AA782" s="57">
        <f>IF($Z782="","",IF($Z782="Excellent",'Settings'!$B$21,IF($Z782="Good",'Settings'!$B$22,0)))</f>
        <v/>
      </c>
      <c r="AB782" s="34">
        <f>IF(COUNTA($A782:$B782,$D782:$O782,$AC782:$AD782)=0,"",IF(OR($A782="",$B782=""),"Missing period/driver",IF($C782="Driver ID not found","Invalid driver ID",IF(COUNTIFS($A$5:$A$1000,$A782,$B$5:$B$1000,$B782)&gt;1,"Duplicate driver/period",IF(OR($E782&lt;=0,$F782&lt;=0,$G782&lt;=0,$I782&lt;=0),"Check required activity",IF($H782&gt;$G782,"On-time stops exceed total",IF($J782&gt;$I782,"Completed inspections exceed required",IF(OR($H782&lt;0,$J782&lt;0,$K782&lt;0,$L782&lt;0,$M782&lt;0,$N782&lt;0),"Negative count",IF($AC782="","Select review status",IF(AND($AC782="Coaching Scheduled",$AD782=""),"Add follow-up date","OK"))))))))))</f>
        <v/>
      </c>
      <c r="AC782" s="30" t="n"/>
      <c r="AD782" s="58" t="n"/>
    </row>
    <row r="783">
      <c r="A783" s="53" t="n"/>
      <c r="B783" s="26" t="n"/>
      <c r="C783" s="27">
        <f>IF(OR($A783="",$B783=""),"",IFERROR(VLOOKUP($B783,'Settings'!$D$4:$E$103,2,FALSE),"Driver ID not found"))</f>
        <v/>
      </c>
      <c r="D783" s="26" t="n"/>
      <c r="E783" s="28" t="n"/>
      <c r="F783" s="54" t="n"/>
      <c r="G783" s="28" t="n"/>
      <c r="H783" s="28" t="n"/>
      <c r="I783" s="28" t="n"/>
      <c r="J783" s="28" t="n"/>
      <c r="K783" s="28" t="n"/>
      <c r="L783" s="28" t="n"/>
      <c r="M783" s="28" t="n"/>
      <c r="N783" s="28" t="n"/>
      <c r="O783" s="30" t="n"/>
      <c r="P783" s="55">
        <f>IF(OR($A783="",$B783=""),"",IFERROR($E783/$F783,0))</f>
        <v/>
      </c>
      <c r="Q783" s="56">
        <f>IF(OR($A783="",$B783=""),"",IFERROR($H783/$G783,0))</f>
        <v/>
      </c>
      <c r="R783" s="56">
        <f>IF(OR($A783="",$B783=""),"",IFERROR($J783/$I783,0))</f>
        <v/>
      </c>
      <c r="S783" s="55">
        <f>IF(OR($A783="",$B783=""),"",IFERROR(($K783+$L783)/$E783*1000,0))</f>
        <v/>
      </c>
      <c r="T783" s="55">
        <f>IF(OR($A783="",$B783=""),"",MAX(0,MIN(100,100-($S783*'Settings'!$B$13)-($M783*'Settings'!$B$14))))</f>
        <v/>
      </c>
      <c r="U783" s="55">
        <f>IF(OR($A783="",$B783=""),"",MAX(0,MIN(100,IFERROR($Q783/'Settings'!$B$10*100,0))))</f>
        <v/>
      </c>
      <c r="V783" s="55">
        <f>IF(OR($A783="",$B783=""),"",MAX(0,MIN(100,IFERROR($P783/'Settings'!$B$11*100,0))))</f>
        <v/>
      </c>
      <c r="W783" s="55">
        <f>IF(OR($A783="",$B783=""),"",MAX(0,MIN(100,IFERROR($R783/'Settings'!$B$12*100,0))))</f>
        <v/>
      </c>
      <c r="X783" s="55">
        <f>IF(OR($A783="",$B783=""),"",MAX(0,MIN(100,100-($N783*'Settings'!$B$15))))</f>
        <v/>
      </c>
      <c r="Y783" s="55">
        <f>IF(OR($A783="",$B783=""),"",($T783*'Settings'!$B$4)+($U783*'Settings'!$B$5)+($V783*'Settings'!$B$6)+($W783*'Settings'!$B$7)+($X783*'Settings'!$B$8))</f>
        <v/>
      </c>
      <c r="Z783" s="19">
        <f>IF($Y783="","",IF($Y783&gt;='Settings'!$B$17,"Excellent",IF($Y783&gt;='Settings'!$B$18,"Good",IF($Y783&gt;='Settings'!$B$19,"Needs Improvement","Poor"))))</f>
        <v/>
      </c>
      <c r="AA783" s="57">
        <f>IF($Z783="","",IF($Z783="Excellent",'Settings'!$B$21,IF($Z783="Good",'Settings'!$B$22,0)))</f>
        <v/>
      </c>
      <c r="AB783" s="34">
        <f>IF(COUNTA($A783:$B783,$D783:$O783,$AC783:$AD783)=0,"",IF(OR($A783="",$B783=""),"Missing period/driver",IF($C783="Driver ID not found","Invalid driver ID",IF(COUNTIFS($A$5:$A$1000,$A783,$B$5:$B$1000,$B783)&gt;1,"Duplicate driver/period",IF(OR($E783&lt;=0,$F783&lt;=0,$G783&lt;=0,$I783&lt;=0),"Check required activity",IF($H783&gt;$G783,"On-time stops exceed total",IF($J783&gt;$I783,"Completed inspections exceed required",IF(OR($H783&lt;0,$J783&lt;0,$K783&lt;0,$L783&lt;0,$M783&lt;0,$N783&lt;0),"Negative count",IF($AC783="","Select review status",IF(AND($AC783="Coaching Scheduled",$AD783=""),"Add follow-up date","OK"))))))))))</f>
        <v/>
      </c>
      <c r="AC783" s="30" t="n"/>
      <c r="AD783" s="58" t="n"/>
    </row>
    <row r="784">
      <c r="A784" s="53" t="n"/>
      <c r="B784" s="26" t="n"/>
      <c r="C784" s="27">
        <f>IF(OR($A784="",$B784=""),"",IFERROR(VLOOKUP($B784,'Settings'!$D$4:$E$103,2,FALSE),"Driver ID not found"))</f>
        <v/>
      </c>
      <c r="D784" s="26" t="n"/>
      <c r="E784" s="28" t="n"/>
      <c r="F784" s="54" t="n"/>
      <c r="G784" s="28" t="n"/>
      <c r="H784" s="28" t="n"/>
      <c r="I784" s="28" t="n"/>
      <c r="J784" s="28" t="n"/>
      <c r="K784" s="28" t="n"/>
      <c r="L784" s="28" t="n"/>
      <c r="M784" s="28" t="n"/>
      <c r="N784" s="28" t="n"/>
      <c r="O784" s="30" t="n"/>
      <c r="P784" s="55">
        <f>IF(OR($A784="",$B784=""),"",IFERROR($E784/$F784,0))</f>
        <v/>
      </c>
      <c r="Q784" s="56">
        <f>IF(OR($A784="",$B784=""),"",IFERROR($H784/$G784,0))</f>
        <v/>
      </c>
      <c r="R784" s="56">
        <f>IF(OR($A784="",$B784=""),"",IFERROR($J784/$I784,0))</f>
        <v/>
      </c>
      <c r="S784" s="55">
        <f>IF(OR($A784="",$B784=""),"",IFERROR(($K784+$L784)/$E784*1000,0))</f>
        <v/>
      </c>
      <c r="T784" s="55">
        <f>IF(OR($A784="",$B784=""),"",MAX(0,MIN(100,100-($S784*'Settings'!$B$13)-($M784*'Settings'!$B$14))))</f>
        <v/>
      </c>
      <c r="U784" s="55">
        <f>IF(OR($A784="",$B784=""),"",MAX(0,MIN(100,IFERROR($Q784/'Settings'!$B$10*100,0))))</f>
        <v/>
      </c>
      <c r="V784" s="55">
        <f>IF(OR($A784="",$B784=""),"",MAX(0,MIN(100,IFERROR($P784/'Settings'!$B$11*100,0))))</f>
        <v/>
      </c>
      <c r="W784" s="55">
        <f>IF(OR($A784="",$B784=""),"",MAX(0,MIN(100,IFERROR($R784/'Settings'!$B$12*100,0))))</f>
        <v/>
      </c>
      <c r="X784" s="55">
        <f>IF(OR($A784="",$B784=""),"",MAX(0,MIN(100,100-($N784*'Settings'!$B$15))))</f>
        <v/>
      </c>
      <c r="Y784" s="55">
        <f>IF(OR($A784="",$B784=""),"",($T784*'Settings'!$B$4)+($U784*'Settings'!$B$5)+($V784*'Settings'!$B$6)+($W784*'Settings'!$B$7)+($X784*'Settings'!$B$8))</f>
        <v/>
      </c>
      <c r="Z784" s="19">
        <f>IF($Y784="","",IF($Y784&gt;='Settings'!$B$17,"Excellent",IF($Y784&gt;='Settings'!$B$18,"Good",IF($Y784&gt;='Settings'!$B$19,"Needs Improvement","Poor"))))</f>
        <v/>
      </c>
      <c r="AA784" s="57">
        <f>IF($Z784="","",IF($Z784="Excellent",'Settings'!$B$21,IF($Z784="Good",'Settings'!$B$22,0)))</f>
        <v/>
      </c>
      <c r="AB784" s="34">
        <f>IF(COUNTA($A784:$B784,$D784:$O784,$AC784:$AD784)=0,"",IF(OR($A784="",$B784=""),"Missing period/driver",IF($C784="Driver ID not found","Invalid driver ID",IF(COUNTIFS($A$5:$A$1000,$A784,$B$5:$B$1000,$B784)&gt;1,"Duplicate driver/period",IF(OR($E784&lt;=0,$F784&lt;=0,$G784&lt;=0,$I784&lt;=0),"Check required activity",IF($H784&gt;$G784,"On-time stops exceed total",IF($J784&gt;$I784,"Completed inspections exceed required",IF(OR($H784&lt;0,$J784&lt;0,$K784&lt;0,$L784&lt;0,$M784&lt;0,$N784&lt;0),"Negative count",IF($AC784="","Select review status",IF(AND($AC784="Coaching Scheduled",$AD784=""),"Add follow-up date","OK"))))))))))</f>
        <v/>
      </c>
      <c r="AC784" s="30" t="n"/>
      <c r="AD784" s="58" t="n"/>
    </row>
    <row r="785">
      <c r="A785" s="53" t="n"/>
      <c r="B785" s="26" t="n"/>
      <c r="C785" s="27">
        <f>IF(OR($A785="",$B785=""),"",IFERROR(VLOOKUP($B785,'Settings'!$D$4:$E$103,2,FALSE),"Driver ID not found"))</f>
        <v/>
      </c>
      <c r="D785" s="26" t="n"/>
      <c r="E785" s="28" t="n"/>
      <c r="F785" s="54" t="n"/>
      <c r="G785" s="28" t="n"/>
      <c r="H785" s="28" t="n"/>
      <c r="I785" s="28" t="n"/>
      <c r="J785" s="28" t="n"/>
      <c r="K785" s="28" t="n"/>
      <c r="L785" s="28" t="n"/>
      <c r="M785" s="28" t="n"/>
      <c r="N785" s="28" t="n"/>
      <c r="O785" s="30" t="n"/>
      <c r="P785" s="55">
        <f>IF(OR($A785="",$B785=""),"",IFERROR($E785/$F785,0))</f>
        <v/>
      </c>
      <c r="Q785" s="56">
        <f>IF(OR($A785="",$B785=""),"",IFERROR($H785/$G785,0))</f>
        <v/>
      </c>
      <c r="R785" s="56">
        <f>IF(OR($A785="",$B785=""),"",IFERROR($J785/$I785,0))</f>
        <v/>
      </c>
      <c r="S785" s="55">
        <f>IF(OR($A785="",$B785=""),"",IFERROR(($K785+$L785)/$E785*1000,0))</f>
        <v/>
      </c>
      <c r="T785" s="55">
        <f>IF(OR($A785="",$B785=""),"",MAX(0,MIN(100,100-($S785*'Settings'!$B$13)-($M785*'Settings'!$B$14))))</f>
        <v/>
      </c>
      <c r="U785" s="55">
        <f>IF(OR($A785="",$B785=""),"",MAX(0,MIN(100,IFERROR($Q785/'Settings'!$B$10*100,0))))</f>
        <v/>
      </c>
      <c r="V785" s="55">
        <f>IF(OR($A785="",$B785=""),"",MAX(0,MIN(100,IFERROR($P785/'Settings'!$B$11*100,0))))</f>
        <v/>
      </c>
      <c r="W785" s="55">
        <f>IF(OR($A785="",$B785=""),"",MAX(0,MIN(100,IFERROR($R785/'Settings'!$B$12*100,0))))</f>
        <v/>
      </c>
      <c r="X785" s="55">
        <f>IF(OR($A785="",$B785=""),"",MAX(0,MIN(100,100-($N785*'Settings'!$B$15))))</f>
        <v/>
      </c>
      <c r="Y785" s="55">
        <f>IF(OR($A785="",$B785=""),"",($T785*'Settings'!$B$4)+($U785*'Settings'!$B$5)+($V785*'Settings'!$B$6)+($W785*'Settings'!$B$7)+($X785*'Settings'!$B$8))</f>
        <v/>
      </c>
      <c r="Z785" s="19">
        <f>IF($Y785="","",IF($Y785&gt;='Settings'!$B$17,"Excellent",IF($Y785&gt;='Settings'!$B$18,"Good",IF($Y785&gt;='Settings'!$B$19,"Needs Improvement","Poor"))))</f>
        <v/>
      </c>
      <c r="AA785" s="57">
        <f>IF($Z785="","",IF($Z785="Excellent",'Settings'!$B$21,IF($Z785="Good",'Settings'!$B$22,0)))</f>
        <v/>
      </c>
      <c r="AB785" s="34">
        <f>IF(COUNTA($A785:$B785,$D785:$O785,$AC785:$AD785)=0,"",IF(OR($A785="",$B785=""),"Missing period/driver",IF($C785="Driver ID not found","Invalid driver ID",IF(COUNTIFS($A$5:$A$1000,$A785,$B$5:$B$1000,$B785)&gt;1,"Duplicate driver/period",IF(OR($E785&lt;=0,$F785&lt;=0,$G785&lt;=0,$I785&lt;=0),"Check required activity",IF($H785&gt;$G785,"On-time stops exceed total",IF($J785&gt;$I785,"Completed inspections exceed required",IF(OR($H785&lt;0,$J785&lt;0,$K785&lt;0,$L785&lt;0,$M785&lt;0,$N785&lt;0),"Negative count",IF($AC785="","Select review status",IF(AND($AC785="Coaching Scheduled",$AD785=""),"Add follow-up date","OK"))))))))))</f>
        <v/>
      </c>
      <c r="AC785" s="30" t="n"/>
      <c r="AD785" s="58" t="n"/>
    </row>
    <row r="786">
      <c r="A786" s="53" t="n"/>
      <c r="B786" s="26" t="n"/>
      <c r="C786" s="27">
        <f>IF(OR($A786="",$B786=""),"",IFERROR(VLOOKUP($B786,'Settings'!$D$4:$E$103,2,FALSE),"Driver ID not found"))</f>
        <v/>
      </c>
      <c r="D786" s="26" t="n"/>
      <c r="E786" s="28" t="n"/>
      <c r="F786" s="54" t="n"/>
      <c r="G786" s="28" t="n"/>
      <c r="H786" s="28" t="n"/>
      <c r="I786" s="28" t="n"/>
      <c r="J786" s="28" t="n"/>
      <c r="K786" s="28" t="n"/>
      <c r="L786" s="28" t="n"/>
      <c r="M786" s="28" t="n"/>
      <c r="N786" s="28" t="n"/>
      <c r="O786" s="30" t="n"/>
      <c r="P786" s="55">
        <f>IF(OR($A786="",$B786=""),"",IFERROR($E786/$F786,0))</f>
        <v/>
      </c>
      <c r="Q786" s="56">
        <f>IF(OR($A786="",$B786=""),"",IFERROR($H786/$G786,0))</f>
        <v/>
      </c>
      <c r="R786" s="56">
        <f>IF(OR($A786="",$B786=""),"",IFERROR($J786/$I786,0))</f>
        <v/>
      </c>
      <c r="S786" s="55">
        <f>IF(OR($A786="",$B786=""),"",IFERROR(($K786+$L786)/$E786*1000,0))</f>
        <v/>
      </c>
      <c r="T786" s="55">
        <f>IF(OR($A786="",$B786=""),"",MAX(0,MIN(100,100-($S786*'Settings'!$B$13)-($M786*'Settings'!$B$14))))</f>
        <v/>
      </c>
      <c r="U786" s="55">
        <f>IF(OR($A786="",$B786=""),"",MAX(0,MIN(100,IFERROR($Q786/'Settings'!$B$10*100,0))))</f>
        <v/>
      </c>
      <c r="V786" s="55">
        <f>IF(OR($A786="",$B786=""),"",MAX(0,MIN(100,IFERROR($P786/'Settings'!$B$11*100,0))))</f>
        <v/>
      </c>
      <c r="W786" s="55">
        <f>IF(OR($A786="",$B786=""),"",MAX(0,MIN(100,IFERROR($R786/'Settings'!$B$12*100,0))))</f>
        <v/>
      </c>
      <c r="X786" s="55">
        <f>IF(OR($A786="",$B786=""),"",MAX(0,MIN(100,100-($N786*'Settings'!$B$15))))</f>
        <v/>
      </c>
      <c r="Y786" s="55">
        <f>IF(OR($A786="",$B786=""),"",($T786*'Settings'!$B$4)+($U786*'Settings'!$B$5)+($V786*'Settings'!$B$6)+($W786*'Settings'!$B$7)+($X786*'Settings'!$B$8))</f>
        <v/>
      </c>
      <c r="Z786" s="19">
        <f>IF($Y786="","",IF($Y786&gt;='Settings'!$B$17,"Excellent",IF($Y786&gt;='Settings'!$B$18,"Good",IF($Y786&gt;='Settings'!$B$19,"Needs Improvement","Poor"))))</f>
        <v/>
      </c>
      <c r="AA786" s="57">
        <f>IF($Z786="","",IF($Z786="Excellent",'Settings'!$B$21,IF($Z786="Good",'Settings'!$B$22,0)))</f>
        <v/>
      </c>
      <c r="AB786" s="34">
        <f>IF(COUNTA($A786:$B786,$D786:$O786,$AC786:$AD786)=0,"",IF(OR($A786="",$B786=""),"Missing period/driver",IF($C786="Driver ID not found","Invalid driver ID",IF(COUNTIFS($A$5:$A$1000,$A786,$B$5:$B$1000,$B786)&gt;1,"Duplicate driver/period",IF(OR($E786&lt;=0,$F786&lt;=0,$G786&lt;=0,$I786&lt;=0),"Check required activity",IF($H786&gt;$G786,"On-time stops exceed total",IF($J786&gt;$I786,"Completed inspections exceed required",IF(OR($H786&lt;0,$J786&lt;0,$K786&lt;0,$L786&lt;0,$M786&lt;0,$N786&lt;0),"Negative count",IF($AC786="","Select review status",IF(AND($AC786="Coaching Scheduled",$AD786=""),"Add follow-up date","OK"))))))))))</f>
        <v/>
      </c>
      <c r="AC786" s="30" t="n"/>
      <c r="AD786" s="58" t="n"/>
    </row>
    <row r="787">
      <c r="A787" s="53" t="n"/>
      <c r="B787" s="26" t="n"/>
      <c r="C787" s="27">
        <f>IF(OR($A787="",$B787=""),"",IFERROR(VLOOKUP($B787,'Settings'!$D$4:$E$103,2,FALSE),"Driver ID not found"))</f>
        <v/>
      </c>
      <c r="D787" s="26" t="n"/>
      <c r="E787" s="28" t="n"/>
      <c r="F787" s="54" t="n"/>
      <c r="G787" s="28" t="n"/>
      <c r="H787" s="28" t="n"/>
      <c r="I787" s="28" t="n"/>
      <c r="J787" s="28" t="n"/>
      <c r="K787" s="28" t="n"/>
      <c r="L787" s="28" t="n"/>
      <c r="M787" s="28" t="n"/>
      <c r="N787" s="28" t="n"/>
      <c r="O787" s="30" t="n"/>
      <c r="P787" s="55">
        <f>IF(OR($A787="",$B787=""),"",IFERROR($E787/$F787,0))</f>
        <v/>
      </c>
      <c r="Q787" s="56">
        <f>IF(OR($A787="",$B787=""),"",IFERROR($H787/$G787,0))</f>
        <v/>
      </c>
      <c r="R787" s="56">
        <f>IF(OR($A787="",$B787=""),"",IFERROR($J787/$I787,0))</f>
        <v/>
      </c>
      <c r="S787" s="55">
        <f>IF(OR($A787="",$B787=""),"",IFERROR(($K787+$L787)/$E787*1000,0))</f>
        <v/>
      </c>
      <c r="T787" s="55">
        <f>IF(OR($A787="",$B787=""),"",MAX(0,MIN(100,100-($S787*'Settings'!$B$13)-($M787*'Settings'!$B$14))))</f>
        <v/>
      </c>
      <c r="U787" s="55">
        <f>IF(OR($A787="",$B787=""),"",MAX(0,MIN(100,IFERROR($Q787/'Settings'!$B$10*100,0))))</f>
        <v/>
      </c>
      <c r="V787" s="55">
        <f>IF(OR($A787="",$B787=""),"",MAX(0,MIN(100,IFERROR($P787/'Settings'!$B$11*100,0))))</f>
        <v/>
      </c>
      <c r="W787" s="55">
        <f>IF(OR($A787="",$B787=""),"",MAX(0,MIN(100,IFERROR($R787/'Settings'!$B$12*100,0))))</f>
        <v/>
      </c>
      <c r="X787" s="55">
        <f>IF(OR($A787="",$B787=""),"",MAX(0,MIN(100,100-($N787*'Settings'!$B$15))))</f>
        <v/>
      </c>
      <c r="Y787" s="55">
        <f>IF(OR($A787="",$B787=""),"",($T787*'Settings'!$B$4)+($U787*'Settings'!$B$5)+($V787*'Settings'!$B$6)+($W787*'Settings'!$B$7)+($X787*'Settings'!$B$8))</f>
        <v/>
      </c>
      <c r="Z787" s="19">
        <f>IF($Y787="","",IF($Y787&gt;='Settings'!$B$17,"Excellent",IF($Y787&gt;='Settings'!$B$18,"Good",IF($Y787&gt;='Settings'!$B$19,"Needs Improvement","Poor"))))</f>
        <v/>
      </c>
      <c r="AA787" s="57">
        <f>IF($Z787="","",IF($Z787="Excellent",'Settings'!$B$21,IF($Z787="Good",'Settings'!$B$22,0)))</f>
        <v/>
      </c>
      <c r="AB787" s="34">
        <f>IF(COUNTA($A787:$B787,$D787:$O787,$AC787:$AD787)=0,"",IF(OR($A787="",$B787=""),"Missing period/driver",IF($C787="Driver ID not found","Invalid driver ID",IF(COUNTIFS($A$5:$A$1000,$A787,$B$5:$B$1000,$B787)&gt;1,"Duplicate driver/period",IF(OR($E787&lt;=0,$F787&lt;=0,$G787&lt;=0,$I787&lt;=0),"Check required activity",IF($H787&gt;$G787,"On-time stops exceed total",IF($J787&gt;$I787,"Completed inspections exceed required",IF(OR($H787&lt;0,$J787&lt;0,$K787&lt;0,$L787&lt;0,$M787&lt;0,$N787&lt;0),"Negative count",IF($AC787="","Select review status",IF(AND($AC787="Coaching Scheduled",$AD787=""),"Add follow-up date","OK"))))))))))</f>
        <v/>
      </c>
      <c r="AC787" s="30" t="n"/>
      <c r="AD787" s="58" t="n"/>
    </row>
    <row r="788">
      <c r="A788" s="53" t="n"/>
      <c r="B788" s="26" t="n"/>
      <c r="C788" s="27">
        <f>IF(OR($A788="",$B788=""),"",IFERROR(VLOOKUP($B788,'Settings'!$D$4:$E$103,2,FALSE),"Driver ID not found"))</f>
        <v/>
      </c>
      <c r="D788" s="26" t="n"/>
      <c r="E788" s="28" t="n"/>
      <c r="F788" s="54" t="n"/>
      <c r="G788" s="28" t="n"/>
      <c r="H788" s="28" t="n"/>
      <c r="I788" s="28" t="n"/>
      <c r="J788" s="28" t="n"/>
      <c r="K788" s="28" t="n"/>
      <c r="L788" s="28" t="n"/>
      <c r="M788" s="28" t="n"/>
      <c r="N788" s="28" t="n"/>
      <c r="O788" s="30" t="n"/>
      <c r="P788" s="55">
        <f>IF(OR($A788="",$B788=""),"",IFERROR($E788/$F788,0))</f>
        <v/>
      </c>
      <c r="Q788" s="56">
        <f>IF(OR($A788="",$B788=""),"",IFERROR($H788/$G788,0))</f>
        <v/>
      </c>
      <c r="R788" s="56">
        <f>IF(OR($A788="",$B788=""),"",IFERROR($J788/$I788,0))</f>
        <v/>
      </c>
      <c r="S788" s="55">
        <f>IF(OR($A788="",$B788=""),"",IFERROR(($K788+$L788)/$E788*1000,0))</f>
        <v/>
      </c>
      <c r="T788" s="55">
        <f>IF(OR($A788="",$B788=""),"",MAX(0,MIN(100,100-($S788*'Settings'!$B$13)-($M788*'Settings'!$B$14))))</f>
        <v/>
      </c>
      <c r="U788" s="55">
        <f>IF(OR($A788="",$B788=""),"",MAX(0,MIN(100,IFERROR($Q788/'Settings'!$B$10*100,0))))</f>
        <v/>
      </c>
      <c r="V788" s="55">
        <f>IF(OR($A788="",$B788=""),"",MAX(0,MIN(100,IFERROR($P788/'Settings'!$B$11*100,0))))</f>
        <v/>
      </c>
      <c r="W788" s="55">
        <f>IF(OR($A788="",$B788=""),"",MAX(0,MIN(100,IFERROR($R788/'Settings'!$B$12*100,0))))</f>
        <v/>
      </c>
      <c r="X788" s="55">
        <f>IF(OR($A788="",$B788=""),"",MAX(0,MIN(100,100-($N788*'Settings'!$B$15))))</f>
        <v/>
      </c>
      <c r="Y788" s="55">
        <f>IF(OR($A788="",$B788=""),"",($T788*'Settings'!$B$4)+($U788*'Settings'!$B$5)+($V788*'Settings'!$B$6)+($W788*'Settings'!$B$7)+($X788*'Settings'!$B$8))</f>
        <v/>
      </c>
      <c r="Z788" s="19">
        <f>IF($Y788="","",IF($Y788&gt;='Settings'!$B$17,"Excellent",IF($Y788&gt;='Settings'!$B$18,"Good",IF($Y788&gt;='Settings'!$B$19,"Needs Improvement","Poor"))))</f>
        <v/>
      </c>
      <c r="AA788" s="57">
        <f>IF($Z788="","",IF($Z788="Excellent",'Settings'!$B$21,IF($Z788="Good",'Settings'!$B$22,0)))</f>
        <v/>
      </c>
      <c r="AB788" s="34">
        <f>IF(COUNTA($A788:$B788,$D788:$O788,$AC788:$AD788)=0,"",IF(OR($A788="",$B788=""),"Missing period/driver",IF($C788="Driver ID not found","Invalid driver ID",IF(COUNTIFS($A$5:$A$1000,$A788,$B$5:$B$1000,$B788)&gt;1,"Duplicate driver/period",IF(OR($E788&lt;=0,$F788&lt;=0,$G788&lt;=0,$I788&lt;=0),"Check required activity",IF($H788&gt;$G788,"On-time stops exceed total",IF($J788&gt;$I788,"Completed inspections exceed required",IF(OR($H788&lt;0,$J788&lt;0,$K788&lt;0,$L788&lt;0,$M788&lt;0,$N788&lt;0),"Negative count",IF($AC788="","Select review status",IF(AND($AC788="Coaching Scheduled",$AD788=""),"Add follow-up date","OK"))))))))))</f>
        <v/>
      </c>
      <c r="AC788" s="30" t="n"/>
      <c r="AD788" s="58" t="n"/>
    </row>
    <row r="789">
      <c r="A789" s="53" t="n"/>
      <c r="B789" s="26" t="n"/>
      <c r="C789" s="27">
        <f>IF(OR($A789="",$B789=""),"",IFERROR(VLOOKUP($B789,'Settings'!$D$4:$E$103,2,FALSE),"Driver ID not found"))</f>
        <v/>
      </c>
      <c r="D789" s="26" t="n"/>
      <c r="E789" s="28" t="n"/>
      <c r="F789" s="54" t="n"/>
      <c r="G789" s="28" t="n"/>
      <c r="H789" s="28" t="n"/>
      <c r="I789" s="28" t="n"/>
      <c r="J789" s="28" t="n"/>
      <c r="K789" s="28" t="n"/>
      <c r="L789" s="28" t="n"/>
      <c r="M789" s="28" t="n"/>
      <c r="N789" s="28" t="n"/>
      <c r="O789" s="30" t="n"/>
      <c r="P789" s="55">
        <f>IF(OR($A789="",$B789=""),"",IFERROR($E789/$F789,0))</f>
        <v/>
      </c>
      <c r="Q789" s="56">
        <f>IF(OR($A789="",$B789=""),"",IFERROR($H789/$G789,0))</f>
        <v/>
      </c>
      <c r="R789" s="56">
        <f>IF(OR($A789="",$B789=""),"",IFERROR($J789/$I789,0))</f>
        <v/>
      </c>
      <c r="S789" s="55">
        <f>IF(OR($A789="",$B789=""),"",IFERROR(($K789+$L789)/$E789*1000,0))</f>
        <v/>
      </c>
      <c r="T789" s="55">
        <f>IF(OR($A789="",$B789=""),"",MAX(0,MIN(100,100-($S789*'Settings'!$B$13)-($M789*'Settings'!$B$14))))</f>
        <v/>
      </c>
      <c r="U789" s="55">
        <f>IF(OR($A789="",$B789=""),"",MAX(0,MIN(100,IFERROR($Q789/'Settings'!$B$10*100,0))))</f>
        <v/>
      </c>
      <c r="V789" s="55">
        <f>IF(OR($A789="",$B789=""),"",MAX(0,MIN(100,IFERROR($P789/'Settings'!$B$11*100,0))))</f>
        <v/>
      </c>
      <c r="W789" s="55">
        <f>IF(OR($A789="",$B789=""),"",MAX(0,MIN(100,IFERROR($R789/'Settings'!$B$12*100,0))))</f>
        <v/>
      </c>
      <c r="X789" s="55">
        <f>IF(OR($A789="",$B789=""),"",MAX(0,MIN(100,100-($N789*'Settings'!$B$15))))</f>
        <v/>
      </c>
      <c r="Y789" s="55">
        <f>IF(OR($A789="",$B789=""),"",($T789*'Settings'!$B$4)+($U789*'Settings'!$B$5)+($V789*'Settings'!$B$6)+($W789*'Settings'!$B$7)+($X789*'Settings'!$B$8))</f>
        <v/>
      </c>
      <c r="Z789" s="19">
        <f>IF($Y789="","",IF($Y789&gt;='Settings'!$B$17,"Excellent",IF($Y789&gt;='Settings'!$B$18,"Good",IF($Y789&gt;='Settings'!$B$19,"Needs Improvement","Poor"))))</f>
        <v/>
      </c>
      <c r="AA789" s="57">
        <f>IF($Z789="","",IF($Z789="Excellent",'Settings'!$B$21,IF($Z789="Good",'Settings'!$B$22,0)))</f>
        <v/>
      </c>
      <c r="AB789" s="34">
        <f>IF(COUNTA($A789:$B789,$D789:$O789,$AC789:$AD789)=0,"",IF(OR($A789="",$B789=""),"Missing period/driver",IF($C789="Driver ID not found","Invalid driver ID",IF(COUNTIFS($A$5:$A$1000,$A789,$B$5:$B$1000,$B789)&gt;1,"Duplicate driver/period",IF(OR($E789&lt;=0,$F789&lt;=0,$G789&lt;=0,$I789&lt;=0),"Check required activity",IF($H789&gt;$G789,"On-time stops exceed total",IF($J789&gt;$I789,"Completed inspections exceed required",IF(OR($H789&lt;0,$J789&lt;0,$K789&lt;0,$L789&lt;0,$M789&lt;0,$N789&lt;0),"Negative count",IF($AC789="","Select review status",IF(AND($AC789="Coaching Scheduled",$AD789=""),"Add follow-up date","OK"))))))))))</f>
        <v/>
      </c>
      <c r="AC789" s="30" t="n"/>
      <c r="AD789" s="58" t="n"/>
    </row>
    <row r="790">
      <c r="A790" s="53" t="n"/>
      <c r="B790" s="26" t="n"/>
      <c r="C790" s="27">
        <f>IF(OR($A790="",$B790=""),"",IFERROR(VLOOKUP($B790,'Settings'!$D$4:$E$103,2,FALSE),"Driver ID not found"))</f>
        <v/>
      </c>
      <c r="D790" s="26" t="n"/>
      <c r="E790" s="28" t="n"/>
      <c r="F790" s="54" t="n"/>
      <c r="G790" s="28" t="n"/>
      <c r="H790" s="28" t="n"/>
      <c r="I790" s="28" t="n"/>
      <c r="J790" s="28" t="n"/>
      <c r="K790" s="28" t="n"/>
      <c r="L790" s="28" t="n"/>
      <c r="M790" s="28" t="n"/>
      <c r="N790" s="28" t="n"/>
      <c r="O790" s="30" t="n"/>
      <c r="P790" s="55">
        <f>IF(OR($A790="",$B790=""),"",IFERROR($E790/$F790,0))</f>
        <v/>
      </c>
      <c r="Q790" s="56">
        <f>IF(OR($A790="",$B790=""),"",IFERROR($H790/$G790,0))</f>
        <v/>
      </c>
      <c r="R790" s="56">
        <f>IF(OR($A790="",$B790=""),"",IFERROR($J790/$I790,0))</f>
        <v/>
      </c>
      <c r="S790" s="55">
        <f>IF(OR($A790="",$B790=""),"",IFERROR(($K790+$L790)/$E790*1000,0))</f>
        <v/>
      </c>
      <c r="T790" s="55">
        <f>IF(OR($A790="",$B790=""),"",MAX(0,MIN(100,100-($S790*'Settings'!$B$13)-($M790*'Settings'!$B$14))))</f>
        <v/>
      </c>
      <c r="U790" s="55">
        <f>IF(OR($A790="",$B790=""),"",MAX(0,MIN(100,IFERROR($Q790/'Settings'!$B$10*100,0))))</f>
        <v/>
      </c>
      <c r="V790" s="55">
        <f>IF(OR($A790="",$B790=""),"",MAX(0,MIN(100,IFERROR($P790/'Settings'!$B$11*100,0))))</f>
        <v/>
      </c>
      <c r="W790" s="55">
        <f>IF(OR($A790="",$B790=""),"",MAX(0,MIN(100,IFERROR($R790/'Settings'!$B$12*100,0))))</f>
        <v/>
      </c>
      <c r="X790" s="55">
        <f>IF(OR($A790="",$B790=""),"",MAX(0,MIN(100,100-($N790*'Settings'!$B$15))))</f>
        <v/>
      </c>
      <c r="Y790" s="55">
        <f>IF(OR($A790="",$B790=""),"",($T790*'Settings'!$B$4)+($U790*'Settings'!$B$5)+($V790*'Settings'!$B$6)+($W790*'Settings'!$B$7)+($X790*'Settings'!$B$8))</f>
        <v/>
      </c>
      <c r="Z790" s="19">
        <f>IF($Y790="","",IF($Y790&gt;='Settings'!$B$17,"Excellent",IF($Y790&gt;='Settings'!$B$18,"Good",IF($Y790&gt;='Settings'!$B$19,"Needs Improvement","Poor"))))</f>
        <v/>
      </c>
      <c r="AA790" s="57">
        <f>IF($Z790="","",IF($Z790="Excellent",'Settings'!$B$21,IF($Z790="Good",'Settings'!$B$22,0)))</f>
        <v/>
      </c>
      <c r="AB790" s="34">
        <f>IF(COUNTA($A790:$B790,$D790:$O790,$AC790:$AD790)=0,"",IF(OR($A790="",$B790=""),"Missing period/driver",IF($C790="Driver ID not found","Invalid driver ID",IF(COUNTIFS($A$5:$A$1000,$A790,$B$5:$B$1000,$B790)&gt;1,"Duplicate driver/period",IF(OR($E790&lt;=0,$F790&lt;=0,$G790&lt;=0,$I790&lt;=0),"Check required activity",IF($H790&gt;$G790,"On-time stops exceed total",IF($J790&gt;$I790,"Completed inspections exceed required",IF(OR($H790&lt;0,$J790&lt;0,$K790&lt;0,$L790&lt;0,$M790&lt;0,$N790&lt;0),"Negative count",IF($AC790="","Select review status",IF(AND($AC790="Coaching Scheduled",$AD790=""),"Add follow-up date","OK"))))))))))</f>
        <v/>
      </c>
      <c r="AC790" s="30" t="n"/>
      <c r="AD790" s="58" t="n"/>
    </row>
    <row r="791">
      <c r="A791" s="53" t="n"/>
      <c r="B791" s="26" t="n"/>
      <c r="C791" s="27">
        <f>IF(OR($A791="",$B791=""),"",IFERROR(VLOOKUP($B791,'Settings'!$D$4:$E$103,2,FALSE),"Driver ID not found"))</f>
        <v/>
      </c>
      <c r="D791" s="26" t="n"/>
      <c r="E791" s="28" t="n"/>
      <c r="F791" s="54" t="n"/>
      <c r="G791" s="28" t="n"/>
      <c r="H791" s="28" t="n"/>
      <c r="I791" s="28" t="n"/>
      <c r="J791" s="28" t="n"/>
      <c r="K791" s="28" t="n"/>
      <c r="L791" s="28" t="n"/>
      <c r="M791" s="28" t="n"/>
      <c r="N791" s="28" t="n"/>
      <c r="O791" s="30" t="n"/>
      <c r="P791" s="55">
        <f>IF(OR($A791="",$B791=""),"",IFERROR($E791/$F791,0))</f>
        <v/>
      </c>
      <c r="Q791" s="56">
        <f>IF(OR($A791="",$B791=""),"",IFERROR($H791/$G791,0))</f>
        <v/>
      </c>
      <c r="R791" s="56">
        <f>IF(OR($A791="",$B791=""),"",IFERROR($J791/$I791,0))</f>
        <v/>
      </c>
      <c r="S791" s="55">
        <f>IF(OR($A791="",$B791=""),"",IFERROR(($K791+$L791)/$E791*1000,0))</f>
        <v/>
      </c>
      <c r="T791" s="55">
        <f>IF(OR($A791="",$B791=""),"",MAX(0,MIN(100,100-($S791*'Settings'!$B$13)-($M791*'Settings'!$B$14))))</f>
        <v/>
      </c>
      <c r="U791" s="55">
        <f>IF(OR($A791="",$B791=""),"",MAX(0,MIN(100,IFERROR($Q791/'Settings'!$B$10*100,0))))</f>
        <v/>
      </c>
      <c r="V791" s="55">
        <f>IF(OR($A791="",$B791=""),"",MAX(0,MIN(100,IFERROR($P791/'Settings'!$B$11*100,0))))</f>
        <v/>
      </c>
      <c r="W791" s="55">
        <f>IF(OR($A791="",$B791=""),"",MAX(0,MIN(100,IFERROR($R791/'Settings'!$B$12*100,0))))</f>
        <v/>
      </c>
      <c r="X791" s="55">
        <f>IF(OR($A791="",$B791=""),"",MAX(0,MIN(100,100-($N791*'Settings'!$B$15))))</f>
        <v/>
      </c>
      <c r="Y791" s="55">
        <f>IF(OR($A791="",$B791=""),"",($T791*'Settings'!$B$4)+($U791*'Settings'!$B$5)+($V791*'Settings'!$B$6)+($W791*'Settings'!$B$7)+($X791*'Settings'!$B$8))</f>
        <v/>
      </c>
      <c r="Z791" s="19">
        <f>IF($Y791="","",IF($Y791&gt;='Settings'!$B$17,"Excellent",IF($Y791&gt;='Settings'!$B$18,"Good",IF($Y791&gt;='Settings'!$B$19,"Needs Improvement","Poor"))))</f>
        <v/>
      </c>
      <c r="AA791" s="57">
        <f>IF($Z791="","",IF($Z791="Excellent",'Settings'!$B$21,IF($Z791="Good",'Settings'!$B$22,0)))</f>
        <v/>
      </c>
      <c r="AB791" s="34">
        <f>IF(COUNTA($A791:$B791,$D791:$O791,$AC791:$AD791)=0,"",IF(OR($A791="",$B791=""),"Missing period/driver",IF($C791="Driver ID not found","Invalid driver ID",IF(COUNTIFS($A$5:$A$1000,$A791,$B$5:$B$1000,$B791)&gt;1,"Duplicate driver/period",IF(OR($E791&lt;=0,$F791&lt;=0,$G791&lt;=0,$I791&lt;=0),"Check required activity",IF($H791&gt;$G791,"On-time stops exceed total",IF($J791&gt;$I791,"Completed inspections exceed required",IF(OR($H791&lt;0,$J791&lt;0,$K791&lt;0,$L791&lt;0,$M791&lt;0,$N791&lt;0),"Negative count",IF($AC791="","Select review status",IF(AND($AC791="Coaching Scheduled",$AD791=""),"Add follow-up date","OK"))))))))))</f>
        <v/>
      </c>
      <c r="AC791" s="30" t="n"/>
      <c r="AD791" s="58" t="n"/>
    </row>
    <row r="792">
      <c r="A792" s="53" t="n"/>
      <c r="B792" s="26" t="n"/>
      <c r="C792" s="27">
        <f>IF(OR($A792="",$B792=""),"",IFERROR(VLOOKUP($B792,'Settings'!$D$4:$E$103,2,FALSE),"Driver ID not found"))</f>
        <v/>
      </c>
      <c r="D792" s="26" t="n"/>
      <c r="E792" s="28" t="n"/>
      <c r="F792" s="54" t="n"/>
      <c r="G792" s="28" t="n"/>
      <c r="H792" s="28" t="n"/>
      <c r="I792" s="28" t="n"/>
      <c r="J792" s="28" t="n"/>
      <c r="K792" s="28" t="n"/>
      <c r="L792" s="28" t="n"/>
      <c r="M792" s="28" t="n"/>
      <c r="N792" s="28" t="n"/>
      <c r="O792" s="30" t="n"/>
      <c r="P792" s="55">
        <f>IF(OR($A792="",$B792=""),"",IFERROR($E792/$F792,0))</f>
        <v/>
      </c>
      <c r="Q792" s="56">
        <f>IF(OR($A792="",$B792=""),"",IFERROR($H792/$G792,0))</f>
        <v/>
      </c>
      <c r="R792" s="56">
        <f>IF(OR($A792="",$B792=""),"",IFERROR($J792/$I792,0))</f>
        <v/>
      </c>
      <c r="S792" s="55">
        <f>IF(OR($A792="",$B792=""),"",IFERROR(($K792+$L792)/$E792*1000,0))</f>
        <v/>
      </c>
      <c r="T792" s="55">
        <f>IF(OR($A792="",$B792=""),"",MAX(0,MIN(100,100-($S792*'Settings'!$B$13)-($M792*'Settings'!$B$14))))</f>
        <v/>
      </c>
      <c r="U792" s="55">
        <f>IF(OR($A792="",$B792=""),"",MAX(0,MIN(100,IFERROR($Q792/'Settings'!$B$10*100,0))))</f>
        <v/>
      </c>
      <c r="V792" s="55">
        <f>IF(OR($A792="",$B792=""),"",MAX(0,MIN(100,IFERROR($P792/'Settings'!$B$11*100,0))))</f>
        <v/>
      </c>
      <c r="W792" s="55">
        <f>IF(OR($A792="",$B792=""),"",MAX(0,MIN(100,IFERROR($R792/'Settings'!$B$12*100,0))))</f>
        <v/>
      </c>
      <c r="X792" s="55">
        <f>IF(OR($A792="",$B792=""),"",MAX(0,MIN(100,100-($N792*'Settings'!$B$15))))</f>
        <v/>
      </c>
      <c r="Y792" s="55">
        <f>IF(OR($A792="",$B792=""),"",($T792*'Settings'!$B$4)+($U792*'Settings'!$B$5)+($V792*'Settings'!$B$6)+($W792*'Settings'!$B$7)+($X792*'Settings'!$B$8))</f>
        <v/>
      </c>
      <c r="Z792" s="19">
        <f>IF($Y792="","",IF($Y792&gt;='Settings'!$B$17,"Excellent",IF($Y792&gt;='Settings'!$B$18,"Good",IF($Y792&gt;='Settings'!$B$19,"Needs Improvement","Poor"))))</f>
        <v/>
      </c>
      <c r="AA792" s="57">
        <f>IF($Z792="","",IF($Z792="Excellent",'Settings'!$B$21,IF($Z792="Good",'Settings'!$B$22,0)))</f>
        <v/>
      </c>
      <c r="AB792" s="34">
        <f>IF(COUNTA($A792:$B792,$D792:$O792,$AC792:$AD792)=0,"",IF(OR($A792="",$B792=""),"Missing period/driver",IF($C792="Driver ID not found","Invalid driver ID",IF(COUNTIFS($A$5:$A$1000,$A792,$B$5:$B$1000,$B792)&gt;1,"Duplicate driver/period",IF(OR($E792&lt;=0,$F792&lt;=0,$G792&lt;=0,$I792&lt;=0),"Check required activity",IF($H792&gt;$G792,"On-time stops exceed total",IF($J792&gt;$I792,"Completed inspections exceed required",IF(OR($H792&lt;0,$J792&lt;0,$K792&lt;0,$L792&lt;0,$M792&lt;0,$N792&lt;0),"Negative count",IF($AC792="","Select review status",IF(AND($AC792="Coaching Scheduled",$AD792=""),"Add follow-up date","OK"))))))))))</f>
        <v/>
      </c>
      <c r="AC792" s="30" t="n"/>
      <c r="AD792" s="58" t="n"/>
    </row>
    <row r="793">
      <c r="A793" s="53" t="n"/>
      <c r="B793" s="26" t="n"/>
      <c r="C793" s="27">
        <f>IF(OR($A793="",$B793=""),"",IFERROR(VLOOKUP($B793,'Settings'!$D$4:$E$103,2,FALSE),"Driver ID not found"))</f>
        <v/>
      </c>
      <c r="D793" s="26" t="n"/>
      <c r="E793" s="28" t="n"/>
      <c r="F793" s="54" t="n"/>
      <c r="G793" s="28" t="n"/>
      <c r="H793" s="28" t="n"/>
      <c r="I793" s="28" t="n"/>
      <c r="J793" s="28" t="n"/>
      <c r="K793" s="28" t="n"/>
      <c r="L793" s="28" t="n"/>
      <c r="M793" s="28" t="n"/>
      <c r="N793" s="28" t="n"/>
      <c r="O793" s="30" t="n"/>
      <c r="P793" s="55">
        <f>IF(OR($A793="",$B793=""),"",IFERROR($E793/$F793,0))</f>
        <v/>
      </c>
      <c r="Q793" s="56">
        <f>IF(OR($A793="",$B793=""),"",IFERROR($H793/$G793,0))</f>
        <v/>
      </c>
      <c r="R793" s="56">
        <f>IF(OR($A793="",$B793=""),"",IFERROR($J793/$I793,0))</f>
        <v/>
      </c>
      <c r="S793" s="55">
        <f>IF(OR($A793="",$B793=""),"",IFERROR(($K793+$L793)/$E793*1000,0))</f>
        <v/>
      </c>
      <c r="T793" s="55">
        <f>IF(OR($A793="",$B793=""),"",MAX(0,MIN(100,100-($S793*'Settings'!$B$13)-($M793*'Settings'!$B$14))))</f>
        <v/>
      </c>
      <c r="U793" s="55">
        <f>IF(OR($A793="",$B793=""),"",MAX(0,MIN(100,IFERROR($Q793/'Settings'!$B$10*100,0))))</f>
        <v/>
      </c>
      <c r="V793" s="55">
        <f>IF(OR($A793="",$B793=""),"",MAX(0,MIN(100,IFERROR($P793/'Settings'!$B$11*100,0))))</f>
        <v/>
      </c>
      <c r="W793" s="55">
        <f>IF(OR($A793="",$B793=""),"",MAX(0,MIN(100,IFERROR($R793/'Settings'!$B$12*100,0))))</f>
        <v/>
      </c>
      <c r="X793" s="55">
        <f>IF(OR($A793="",$B793=""),"",MAX(0,MIN(100,100-($N793*'Settings'!$B$15))))</f>
        <v/>
      </c>
      <c r="Y793" s="55">
        <f>IF(OR($A793="",$B793=""),"",($T793*'Settings'!$B$4)+($U793*'Settings'!$B$5)+($V793*'Settings'!$B$6)+($W793*'Settings'!$B$7)+($X793*'Settings'!$B$8))</f>
        <v/>
      </c>
      <c r="Z793" s="19">
        <f>IF($Y793="","",IF($Y793&gt;='Settings'!$B$17,"Excellent",IF($Y793&gt;='Settings'!$B$18,"Good",IF($Y793&gt;='Settings'!$B$19,"Needs Improvement","Poor"))))</f>
        <v/>
      </c>
      <c r="AA793" s="57">
        <f>IF($Z793="","",IF($Z793="Excellent",'Settings'!$B$21,IF($Z793="Good",'Settings'!$B$22,0)))</f>
        <v/>
      </c>
      <c r="AB793" s="34">
        <f>IF(COUNTA($A793:$B793,$D793:$O793,$AC793:$AD793)=0,"",IF(OR($A793="",$B793=""),"Missing period/driver",IF($C793="Driver ID not found","Invalid driver ID",IF(COUNTIFS($A$5:$A$1000,$A793,$B$5:$B$1000,$B793)&gt;1,"Duplicate driver/period",IF(OR($E793&lt;=0,$F793&lt;=0,$G793&lt;=0,$I793&lt;=0),"Check required activity",IF($H793&gt;$G793,"On-time stops exceed total",IF($J793&gt;$I793,"Completed inspections exceed required",IF(OR($H793&lt;0,$J793&lt;0,$K793&lt;0,$L793&lt;0,$M793&lt;0,$N793&lt;0),"Negative count",IF($AC793="","Select review status",IF(AND($AC793="Coaching Scheduled",$AD793=""),"Add follow-up date","OK"))))))))))</f>
        <v/>
      </c>
      <c r="AC793" s="30" t="n"/>
      <c r="AD793" s="58" t="n"/>
    </row>
    <row r="794">
      <c r="A794" s="53" t="n"/>
      <c r="B794" s="26" t="n"/>
      <c r="C794" s="27">
        <f>IF(OR($A794="",$B794=""),"",IFERROR(VLOOKUP($B794,'Settings'!$D$4:$E$103,2,FALSE),"Driver ID not found"))</f>
        <v/>
      </c>
      <c r="D794" s="26" t="n"/>
      <c r="E794" s="28" t="n"/>
      <c r="F794" s="54" t="n"/>
      <c r="G794" s="28" t="n"/>
      <c r="H794" s="28" t="n"/>
      <c r="I794" s="28" t="n"/>
      <c r="J794" s="28" t="n"/>
      <c r="K794" s="28" t="n"/>
      <c r="L794" s="28" t="n"/>
      <c r="M794" s="28" t="n"/>
      <c r="N794" s="28" t="n"/>
      <c r="O794" s="30" t="n"/>
      <c r="P794" s="55">
        <f>IF(OR($A794="",$B794=""),"",IFERROR($E794/$F794,0))</f>
        <v/>
      </c>
      <c r="Q794" s="56">
        <f>IF(OR($A794="",$B794=""),"",IFERROR($H794/$G794,0))</f>
        <v/>
      </c>
      <c r="R794" s="56">
        <f>IF(OR($A794="",$B794=""),"",IFERROR($J794/$I794,0))</f>
        <v/>
      </c>
      <c r="S794" s="55">
        <f>IF(OR($A794="",$B794=""),"",IFERROR(($K794+$L794)/$E794*1000,0))</f>
        <v/>
      </c>
      <c r="T794" s="55">
        <f>IF(OR($A794="",$B794=""),"",MAX(0,MIN(100,100-($S794*'Settings'!$B$13)-($M794*'Settings'!$B$14))))</f>
        <v/>
      </c>
      <c r="U794" s="55">
        <f>IF(OR($A794="",$B794=""),"",MAX(0,MIN(100,IFERROR($Q794/'Settings'!$B$10*100,0))))</f>
        <v/>
      </c>
      <c r="V794" s="55">
        <f>IF(OR($A794="",$B794=""),"",MAX(0,MIN(100,IFERROR($P794/'Settings'!$B$11*100,0))))</f>
        <v/>
      </c>
      <c r="W794" s="55">
        <f>IF(OR($A794="",$B794=""),"",MAX(0,MIN(100,IFERROR($R794/'Settings'!$B$12*100,0))))</f>
        <v/>
      </c>
      <c r="X794" s="55">
        <f>IF(OR($A794="",$B794=""),"",MAX(0,MIN(100,100-($N794*'Settings'!$B$15))))</f>
        <v/>
      </c>
      <c r="Y794" s="55">
        <f>IF(OR($A794="",$B794=""),"",($T794*'Settings'!$B$4)+($U794*'Settings'!$B$5)+($V794*'Settings'!$B$6)+($W794*'Settings'!$B$7)+($X794*'Settings'!$B$8))</f>
        <v/>
      </c>
      <c r="Z794" s="19">
        <f>IF($Y794="","",IF($Y794&gt;='Settings'!$B$17,"Excellent",IF($Y794&gt;='Settings'!$B$18,"Good",IF($Y794&gt;='Settings'!$B$19,"Needs Improvement","Poor"))))</f>
        <v/>
      </c>
      <c r="AA794" s="57">
        <f>IF($Z794="","",IF($Z794="Excellent",'Settings'!$B$21,IF($Z794="Good",'Settings'!$B$22,0)))</f>
        <v/>
      </c>
      <c r="AB794" s="34">
        <f>IF(COUNTA($A794:$B794,$D794:$O794,$AC794:$AD794)=0,"",IF(OR($A794="",$B794=""),"Missing period/driver",IF($C794="Driver ID not found","Invalid driver ID",IF(COUNTIFS($A$5:$A$1000,$A794,$B$5:$B$1000,$B794)&gt;1,"Duplicate driver/period",IF(OR($E794&lt;=0,$F794&lt;=0,$G794&lt;=0,$I794&lt;=0),"Check required activity",IF($H794&gt;$G794,"On-time stops exceed total",IF($J794&gt;$I794,"Completed inspections exceed required",IF(OR($H794&lt;0,$J794&lt;0,$K794&lt;0,$L794&lt;0,$M794&lt;0,$N794&lt;0),"Negative count",IF($AC794="","Select review status",IF(AND($AC794="Coaching Scheduled",$AD794=""),"Add follow-up date","OK"))))))))))</f>
        <v/>
      </c>
      <c r="AC794" s="30" t="n"/>
      <c r="AD794" s="58" t="n"/>
    </row>
    <row r="795">
      <c r="A795" s="53" t="n"/>
      <c r="B795" s="26" t="n"/>
      <c r="C795" s="27">
        <f>IF(OR($A795="",$B795=""),"",IFERROR(VLOOKUP($B795,'Settings'!$D$4:$E$103,2,FALSE),"Driver ID not found"))</f>
        <v/>
      </c>
      <c r="D795" s="26" t="n"/>
      <c r="E795" s="28" t="n"/>
      <c r="F795" s="54" t="n"/>
      <c r="G795" s="28" t="n"/>
      <c r="H795" s="28" t="n"/>
      <c r="I795" s="28" t="n"/>
      <c r="J795" s="28" t="n"/>
      <c r="K795" s="28" t="n"/>
      <c r="L795" s="28" t="n"/>
      <c r="M795" s="28" t="n"/>
      <c r="N795" s="28" t="n"/>
      <c r="O795" s="30" t="n"/>
      <c r="P795" s="55">
        <f>IF(OR($A795="",$B795=""),"",IFERROR($E795/$F795,0))</f>
        <v/>
      </c>
      <c r="Q795" s="56">
        <f>IF(OR($A795="",$B795=""),"",IFERROR($H795/$G795,0))</f>
        <v/>
      </c>
      <c r="R795" s="56">
        <f>IF(OR($A795="",$B795=""),"",IFERROR($J795/$I795,0))</f>
        <v/>
      </c>
      <c r="S795" s="55">
        <f>IF(OR($A795="",$B795=""),"",IFERROR(($K795+$L795)/$E795*1000,0))</f>
        <v/>
      </c>
      <c r="T795" s="55">
        <f>IF(OR($A795="",$B795=""),"",MAX(0,MIN(100,100-($S795*'Settings'!$B$13)-($M795*'Settings'!$B$14))))</f>
        <v/>
      </c>
      <c r="U795" s="55">
        <f>IF(OR($A795="",$B795=""),"",MAX(0,MIN(100,IFERROR($Q795/'Settings'!$B$10*100,0))))</f>
        <v/>
      </c>
      <c r="V795" s="55">
        <f>IF(OR($A795="",$B795=""),"",MAX(0,MIN(100,IFERROR($P795/'Settings'!$B$11*100,0))))</f>
        <v/>
      </c>
      <c r="W795" s="55">
        <f>IF(OR($A795="",$B795=""),"",MAX(0,MIN(100,IFERROR($R795/'Settings'!$B$12*100,0))))</f>
        <v/>
      </c>
      <c r="X795" s="55">
        <f>IF(OR($A795="",$B795=""),"",MAX(0,MIN(100,100-($N795*'Settings'!$B$15))))</f>
        <v/>
      </c>
      <c r="Y795" s="55">
        <f>IF(OR($A795="",$B795=""),"",($T795*'Settings'!$B$4)+($U795*'Settings'!$B$5)+($V795*'Settings'!$B$6)+($W795*'Settings'!$B$7)+($X795*'Settings'!$B$8))</f>
        <v/>
      </c>
      <c r="Z795" s="19">
        <f>IF($Y795="","",IF($Y795&gt;='Settings'!$B$17,"Excellent",IF($Y795&gt;='Settings'!$B$18,"Good",IF($Y795&gt;='Settings'!$B$19,"Needs Improvement","Poor"))))</f>
        <v/>
      </c>
      <c r="AA795" s="57">
        <f>IF($Z795="","",IF($Z795="Excellent",'Settings'!$B$21,IF($Z795="Good",'Settings'!$B$22,0)))</f>
        <v/>
      </c>
      <c r="AB795" s="34">
        <f>IF(COUNTA($A795:$B795,$D795:$O795,$AC795:$AD795)=0,"",IF(OR($A795="",$B795=""),"Missing period/driver",IF($C795="Driver ID not found","Invalid driver ID",IF(COUNTIFS($A$5:$A$1000,$A795,$B$5:$B$1000,$B795)&gt;1,"Duplicate driver/period",IF(OR($E795&lt;=0,$F795&lt;=0,$G795&lt;=0,$I795&lt;=0),"Check required activity",IF($H795&gt;$G795,"On-time stops exceed total",IF($J795&gt;$I795,"Completed inspections exceed required",IF(OR($H795&lt;0,$J795&lt;0,$K795&lt;0,$L795&lt;0,$M795&lt;0,$N795&lt;0),"Negative count",IF($AC795="","Select review status",IF(AND($AC795="Coaching Scheduled",$AD795=""),"Add follow-up date","OK"))))))))))</f>
        <v/>
      </c>
      <c r="AC795" s="30" t="n"/>
      <c r="AD795" s="58" t="n"/>
    </row>
    <row r="796">
      <c r="A796" s="53" t="n"/>
      <c r="B796" s="26" t="n"/>
      <c r="C796" s="27">
        <f>IF(OR($A796="",$B796=""),"",IFERROR(VLOOKUP($B796,'Settings'!$D$4:$E$103,2,FALSE),"Driver ID not found"))</f>
        <v/>
      </c>
      <c r="D796" s="26" t="n"/>
      <c r="E796" s="28" t="n"/>
      <c r="F796" s="54" t="n"/>
      <c r="G796" s="28" t="n"/>
      <c r="H796" s="28" t="n"/>
      <c r="I796" s="28" t="n"/>
      <c r="J796" s="28" t="n"/>
      <c r="K796" s="28" t="n"/>
      <c r="L796" s="28" t="n"/>
      <c r="M796" s="28" t="n"/>
      <c r="N796" s="28" t="n"/>
      <c r="O796" s="30" t="n"/>
      <c r="P796" s="55">
        <f>IF(OR($A796="",$B796=""),"",IFERROR($E796/$F796,0))</f>
        <v/>
      </c>
      <c r="Q796" s="56">
        <f>IF(OR($A796="",$B796=""),"",IFERROR($H796/$G796,0))</f>
        <v/>
      </c>
      <c r="R796" s="56">
        <f>IF(OR($A796="",$B796=""),"",IFERROR($J796/$I796,0))</f>
        <v/>
      </c>
      <c r="S796" s="55">
        <f>IF(OR($A796="",$B796=""),"",IFERROR(($K796+$L796)/$E796*1000,0))</f>
        <v/>
      </c>
      <c r="T796" s="55">
        <f>IF(OR($A796="",$B796=""),"",MAX(0,MIN(100,100-($S796*'Settings'!$B$13)-($M796*'Settings'!$B$14))))</f>
        <v/>
      </c>
      <c r="U796" s="55">
        <f>IF(OR($A796="",$B796=""),"",MAX(0,MIN(100,IFERROR($Q796/'Settings'!$B$10*100,0))))</f>
        <v/>
      </c>
      <c r="V796" s="55">
        <f>IF(OR($A796="",$B796=""),"",MAX(0,MIN(100,IFERROR($P796/'Settings'!$B$11*100,0))))</f>
        <v/>
      </c>
      <c r="W796" s="55">
        <f>IF(OR($A796="",$B796=""),"",MAX(0,MIN(100,IFERROR($R796/'Settings'!$B$12*100,0))))</f>
        <v/>
      </c>
      <c r="X796" s="55">
        <f>IF(OR($A796="",$B796=""),"",MAX(0,MIN(100,100-($N796*'Settings'!$B$15))))</f>
        <v/>
      </c>
      <c r="Y796" s="55">
        <f>IF(OR($A796="",$B796=""),"",($T796*'Settings'!$B$4)+($U796*'Settings'!$B$5)+($V796*'Settings'!$B$6)+($W796*'Settings'!$B$7)+($X796*'Settings'!$B$8))</f>
        <v/>
      </c>
      <c r="Z796" s="19">
        <f>IF($Y796="","",IF($Y796&gt;='Settings'!$B$17,"Excellent",IF($Y796&gt;='Settings'!$B$18,"Good",IF($Y796&gt;='Settings'!$B$19,"Needs Improvement","Poor"))))</f>
        <v/>
      </c>
      <c r="AA796" s="57">
        <f>IF($Z796="","",IF($Z796="Excellent",'Settings'!$B$21,IF($Z796="Good",'Settings'!$B$22,0)))</f>
        <v/>
      </c>
      <c r="AB796" s="34">
        <f>IF(COUNTA($A796:$B796,$D796:$O796,$AC796:$AD796)=0,"",IF(OR($A796="",$B796=""),"Missing period/driver",IF($C796="Driver ID not found","Invalid driver ID",IF(COUNTIFS($A$5:$A$1000,$A796,$B$5:$B$1000,$B796)&gt;1,"Duplicate driver/period",IF(OR($E796&lt;=0,$F796&lt;=0,$G796&lt;=0,$I796&lt;=0),"Check required activity",IF($H796&gt;$G796,"On-time stops exceed total",IF($J796&gt;$I796,"Completed inspections exceed required",IF(OR($H796&lt;0,$J796&lt;0,$K796&lt;0,$L796&lt;0,$M796&lt;0,$N796&lt;0),"Negative count",IF($AC796="","Select review status",IF(AND($AC796="Coaching Scheduled",$AD796=""),"Add follow-up date","OK"))))))))))</f>
        <v/>
      </c>
      <c r="AC796" s="30" t="n"/>
      <c r="AD796" s="58" t="n"/>
    </row>
    <row r="797">
      <c r="A797" s="53" t="n"/>
      <c r="B797" s="26" t="n"/>
      <c r="C797" s="27">
        <f>IF(OR($A797="",$B797=""),"",IFERROR(VLOOKUP($B797,'Settings'!$D$4:$E$103,2,FALSE),"Driver ID not found"))</f>
        <v/>
      </c>
      <c r="D797" s="26" t="n"/>
      <c r="E797" s="28" t="n"/>
      <c r="F797" s="54" t="n"/>
      <c r="G797" s="28" t="n"/>
      <c r="H797" s="28" t="n"/>
      <c r="I797" s="28" t="n"/>
      <c r="J797" s="28" t="n"/>
      <c r="K797" s="28" t="n"/>
      <c r="L797" s="28" t="n"/>
      <c r="M797" s="28" t="n"/>
      <c r="N797" s="28" t="n"/>
      <c r="O797" s="30" t="n"/>
      <c r="P797" s="55">
        <f>IF(OR($A797="",$B797=""),"",IFERROR($E797/$F797,0))</f>
        <v/>
      </c>
      <c r="Q797" s="56">
        <f>IF(OR($A797="",$B797=""),"",IFERROR($H797/$G797,0))</f>
        <v/>
      </c>
      <c r="R797" s="56">
        <f>IF(OR($A797="",$B797=""),"",IFERROR($J797/$I797,0))</f>
        <v/>
      </c>
      <c r="S797" s="55">
        <f>IF(OR($A797="",$B797=""),"",IFERROR(($K797+$L797)/$E797*1000,0))</f>
        <v/>
      </c>
      <c r="T797" s="55">
        <f>IF(OR($A797="",$B797=""),"",MAX(0,MIN(100,100-($S797*'Settings'!$B$13)-($M797*'Settings'!$B$14))))</f>
        <v/>
      </c>
      <c r="U797" s="55">
        <f>IF(OR($A797="",$B797=""),"",MAX(0,MIN(100,IFERROR($Q797/'Settings'!$B$10*100,0))))</f>
        <v/>
      </c>
      <c r="V797" s="55">
        <f>IF(OR($A797="",$B797=""),"",MAX(0,MIN(100,IFERROR($P797/'Settings'!$B$11*100,0))))</f>
        <v/>
      </c>
      <c r="W797" s="55">
        <f>IF(OR($A797="",$B797=""),"",MAX(0,MIN(100,IFERROR($R797/'Settings'!$B$12*100,0))))</f>
        <v/>
      </c>
      <c r="X797" s="55">
        <f>IF(OR($A797="",$B797=""),"",MAX(0,MIN(100,100-($N797*'Settings'!$B$15))))</f>
        <v/>
      </c>
      <c r="Y797" s="55">
        <f>IF(OR($A797="",$B797=""),"",($T797*'Settings'!$B$4)+($U797*'Settings'!$B$5)+($V797*'Settings'!$B$6)+($W797*'Settings'!$B$7)+($X797*'Settings'!$B$8))</f>
        <v/>
      </c>
      <c r="Z797" s="19">
        <f>IF($Y797="","",IF($Y797&gt;='Settings'!$B$17,"Excellent",IF($Y797&gt;='Settings'!$B$18,"Good",IF($Y797&gt;='Settings'!$B$19,"Needs Improvement","Poor"))))</f>
        <v/>
      </c>
      <c r="AA797" s="57">
        <f>IF($Z797="","",IF($Z797="Excellent",'Settings'!$B$21,IF($Z797="Good",'Settings'!$B$22,0)))</f>
        <v/>
      </c>
      <c r="AB797" s="34">
        <f>IF(COUNTA($A797:$B797,$D797:$O797,$AC797:$AD797)=0,"",IF(OR($A797="",$B797=""),"Missing period/driver",IF($C797="Driver ID not found","Invalid driver ID",IF(COUNTIFS($A$5:$A$1000,$A797,$B$5:$B$1000,$B797)&gt;1,"Duplicate driver/period",IF(OR($E797&lt;=0,$F797&lt;=0,$G797&lt;=0,$I797&lt;=0),"Check required activity",IF($H797&gt;$G797,"On-time stops exceed total",IF($J797&gt;$I797,"Completed inspections exceed required",IF(OR($H797&lt;0,$J797&lt;0,$K797&lt;0,$L797&lt;0,$M797&lt;0,$N797&lt;0),"Negative count",IF($AC797="","Select review status",IF(AND($AC797="Coaching Scheduled",$AD797=""),"Add follow-up date","OK"))))))))))</f>
        <v/>
      </c>
      <c r="AC797" s="30" t="n"/>
      <c r="AD797" s="58" t="n"/>
    </row>
    <row r="798">
      <c r="A798" s="53" t="n"/>
      <c r="B798" s="26" t="n"/>
      <c r="C798" s="27">
        <f>IF(OR($A798="",$B798=""),"",IFERROR(VLOOKUP($B798,'Settings'!$D$4:$E$103,2,FALSE),"Driver ID not found"))</f>
        <v/>
      </c>
      <c r="D798" s="26" t="n"/>
      <c r="E798" s="28" t="n"/>
      <c r="F798" s="54" t="n"/>
      <c r="G798" s="28" t="n"/>
      <c r="H798" s="28" t="n"/>
      <c r="I798" s="28" t="n"/>
      <c r="J798" s="28" t="n"/>
      <c r="K798" s="28" t="n"/>
      <c r="L798" s="28" t="n"/>
      <c r="M798" s="28" t="n"/>
      <c r="N798" s="28" t="n"/>
      <c r="O798" s="30" t="n"/>
      <c r="P798" s="55">
        <f>IF(OR($A798="",$B798=""),"",IFERROR($E798/$F798,0))</f>
        <v/>
      </c>
      <c r="Q798" s="56">
        <f>IF(OR($A798="",$B798=""),"",IFERROR($H798/$G798,0))</f>
        <v/>
      </c>
      <c r="R798" s="56">
        <f>IF(OR($A798="",$B798=""),"",IFERROR($J798/$I798,0))</f>
        <v/>
      </c>
      <c r="S798" s="55">
        <f>IF(OR($A798="",$B798=""),"",IFERROR(($K798+$L798)/$E798*1000,0))</f>
        <v/>
      </c>
      <c r="T798" s="55">
        <f>IF(OR($A798="",$B798=""),"",MAX(0,MIN(100,100-($S798*'Settings'!$B$13)-($M798*'Settings'!$B$14))))</f>
        <v/>
      </c>
      <c r="U798" s="55">
        <f>IF(OR($A798="",$B798=""),"",MAX(0,MIN(100,IFERROR($Q798/'Settings'!$B$10*100,0))))</f>
        <v/>
      </c>
      <c r="V798" s="55">
        <f>IF(OR($A798="",$B798=""),"",MAX(0,MIN(100,IFERROR($P798/'Settings'!$B$11*100,0))))</f>
        <v/>
      </c>
      <c r="W798" s="55">
        <f>IF(OR($A798="",$B798=""),"",MAX(0,MIN(100,IFERROR($R798/'Settings'!$B$12*100,0))))</f>
        <v/>
      </c>
      <c r="X798" s="55">
        <f>IF(OR($A798="",$B798=""),"",MAX(0,MIN(100,100-($N798*'Settings'!$B$15))))</f>
        <v/>
      </c>
      <c r="Y798" s="55">
        <f>IF(OR($A798="",$B798=""),"",($T798*'Settings'!$B$4)+($U798*'Settings'!$B$5)+($V798*'Settings'!$B$6)+($W798*'Settings'!$B$7)+($X798*'Settings'!$B$8))</f>
        <v/>
      </c>
      <c r="Z798" s="19">
        <f>IF($Y798="","",IF($Y798&gt;='Settings'!$B$17,"Excellent",IF($Y798&gt;='Settings'!$B$18,"Good",IF($Y798&gt;='Settings'!$B$19,"Needs Improvement","Poor"))))</f>
        <v/>
      </c>
      <c r="AA798" s="57">
        <f>IF($Z798="","",IF($Z798="Excellent",'Settings'!$B$21,IF($Z798="Good",'Settings'!$B$22,0)))</f>
        <v/>
      </c>
      <c r="AB798" s="34">
        <f>IF(COUNTA($A798:$B798,$D798:$O798,$AC798:$AD798)=0,"",IF(OR($A798="",$B798=""),"Missing period/driver",IF($C798="Driver ID not found","Invalid driver ID",IF(COUNTIFS($A$5:$A$1000,$A798,$B$5:$B$1000,$B798)&gt;1,"Duplicate driver/period",IF(OR($E798&lt;=0,$F798&lt;=0,$G798&lt;=0,$I798&lt;=0),"Check required activity",IF($H798&gt;$G798,"On-time stops exceed total",IF($J798&gt;$I798,"Completed inspections exceed required",IF(OR($H798&lt;0,$J798&lt;0,$K798&lt;0,$L798&lt;0,$M798&lt;0,$N798&lt;0),"Negative count",IF($AC798="","Select review status",IF(AND($AC798="Coaching Scheduled",$AD798=""),"Add follow-up date","OK"))))))))))</f>
        <v/>
      </c>
      <c r="AC798" s="30" t="n"/>
      <c r="AD798" s="58" t="n"/>
    </row>
    <row r="799">
      <c r="A799" s="53" t="n"/>
      <c r="B799" s="26" t="n"/>
      <c r="C799" s="27">
        <f>IF(OR($A799="",$B799=""),"",IFERROR(VLOOKUP($B799,'Settings'!$D$4:$E$103,2,FALSE),"Driver ID not found"))</f>
        <v/>
      </c>
      <c r="D799" s="26" t="n"/>
      <c r="E799" s="28" t="n"/>
      <c r="F799" s="54" t="n"/>
      <c r="G799" s="28" t="n"/>
      <c r="H799" s="28" t="n"/>
      <c r="I799" s="28" t="n"/>
      <c r="J799" s="28" t="n"/>
      <c r="K799" s="28" t="n"/>
      <c r="L799" s="28" t="n"/>
      <c r="M799" s="28" t="n"/>
      <c r="N799" s="28" t="n"/>
      <c r="O799" s="30" t="n"/>
      <c r="P799" s="55">
        <f>IF(OR($A799="",$B799=""),"",IFERROR($E799/$F799,0))</f>
        <v/>
      </c>
      <c r="Q799" s="56">
        <f>IF(OR($A799="",$B799=""),"",IFERROR($H799/$G799,0))</f>
        <v/>
      </c>
      <c r="R799" s="56">
        <f>IF(OR($A799="",$B799=""),"",IFERROR($J799/$I799,0))</f>
        <v/>
      </c>
      <c r="S799" s="55">
        <f>IF(OR($A799="",$B799=""),"",IFERROR(($K799+$L799)/$E799*1000,0))</f>
        <v/>
      </c>
      <c r="T799" s="55">
        <f>IF(OR($A799="",$B799=""),"",MAX(0,MIN(100,100-($S799*'Settings'!$B$13)-($M799*'Settings'!$B$14))))</f>
        <v/>
      </c>
      <c r="U799" s="55">
        <f>IF(OR($A799="",$B799=""),"",MAX(0,MIN(100,IFERROR($Q799/'Settings'!$B$10*100,0))))</f>
        <v/>
      </c>
      <c r="V799" s="55">
        <f>IF(OR($A799="",$B799=""),"",MAX(0,MIN(100,IFERROR($P799/'Settings'!$B$11*100,0))))</f>
        <v/>
      </c>
      <c r="W799" s="55">
        <f>IF(OR($A799="",$B799=""),"",MAX(0,MIN(100,IFERROR($R799/'Settings'!$B$12*100,0))))</f>
        <v/>
      </c>
      <c r="X799" s="55">
        <f>IF(OR($A799="",$B799=""),"",MAX(0,MIN(100,100-($N799*'Settings'!$B$15))))</f>
        <v/>
      </c>
      <c r="Y799" s="55">
        <f>IF(OR($A799="",$B799=""),"",($T799*'Settings'!$B$4)+($U799*'Settings'!$B$5)+($V799*'Settings'!$B$6)+($W799*'Settings'!$B$7)+($X799*'Settings'!$B$8))</f>
        <v/>
      </c>
      <c r="Z799" s="19">
        <f>IF($Y799="","",IF($Y799&gt;='Settings'!$B$17,"Excellent",IF($Y799&gt;='Settings'!$B$18,"Good",IF($Y799&gt;='Settings'!$B$19,"Needs Improvement","Poor"))))</f>
        <v/>
      </c>
      <c r="AA799" s="57">
        <f>IF($Z799="","",IF($Z799="Excellent",'Settings'!$B$21,IF($Z799="Good",'Settings'!$B$22,0)))</f>
        <v/>
      </c>
      <c r="AB799" s="34">
        <f>IF(COUNTA($A799:$B799,$D799:$O799,$AC799:$AD799)=0,"",IF(OR($A799="",$B799=""),"Missing period/driver",IF($C799="Driver ID not found","Invalid driver ID",IF(COUNTIFS($A$5:$A$1000,$A799,$B$5:$B$1000,$B799)&gt;1,"Duplicate driver/period",IF(OR($E799&lt;=0,$F799&lt;=0,$G799&lt;=0,$I799&lt;=0),"Check required activity",IF($H799&gt;$G799,"On-time stops exceed total",IF($J799&gt;$I799,"Completed inspections exceed required",IF(OR($H799&lt;0,$J799&lt;0,$K799&lt;0,$L799&lt;0,$M799&lt;0,$N799&lt;0),"Negative count",IF($AC799="","Select review status",IF(AND($AC799="Coaching Scheduled",$AD799=""),"Add follow-up date","OK"))))))))))</f>
        <v/>
      </c>
      <c r="AC799" s="30" t="n"/>
      <c r="AD799" s="58" t="n"/>
    </row>
    <row r="800">
      <c r="A800" s="53" t="n"/>
      <c r="B800" s="26" t="n"/>
      <c r="C800" s="27">
        <f>IF(OR($A800="",$B800=""),"",IFERROR(VLOOKUP($B800,'Settings'!$D$4:$E$103,2,FALSE),"Driver ID not found"))</f>
        <v/>
      </c>
      <c r="D800" s="26" t="n"/>
      <c r="E800" s="28" t="n"/>
      <c r="F800" s="54" t="n"/>
      <c r="G800" s="28" t="n"/>
      <c r="H800" s="28" t="n"/>
      <c r="I800" s="28" t="n"/>
      <c r="J800" s="28" t="n"/>
      <c r="K800" s="28" t="n"/>
      <c r="L800" s="28" t="n"/>
      <c r="M800" s="28" t="n"/>
      <c r="N800" s="28" t="n"/>
      <c r="O800" s="30" t="n"/>
      <c r="P800" s="55">
        <f>IF(OR($A800="",$B800=""),"",IFERROR($E800/$F800,0))</f>
        <v/>
      </c>
      <c r="Q800" s="56">
        <f>IF(OR($A800="",$B800=""),"",IFERROR($H800/$G800,0))</f>
        <v/>
      </c>
      <c r="R800" s="56">
        <f>IF(OR($A800="",$B800=""),"",IFERROR($J800/$I800,0))</f>
        <v/>
      </c>
      <c r="S800" s="55">
        <f>IF(OR($A800="",$B800=""),"",IFERROR(($K800+$L800)/$E800*1000,0))</f>
        <v/>
      </c>
      <c r="T800" s="55">
        <f>IF(OR($A800="",$B800=""),"",MAX(0,MIN(100,100-($S800*'Settings'!$B$13)-($M800*'Settings'!$B$14))))</f>
        <v/>
      </c>
      <c r="U800" s="55">
        <f>IF(OR($A800="",$B800=""),"",MAX(0,MIN(100,IFERROR($Q800/'Settings'!$B$10*100,0))))</f>
        <v/>
      </c>
      <c r="V800" s="55">
        <f>IF(OR($A800="",$B800=""),"",MAX(0,MIN(100,IFERROR($P800/'Settings'!$B$11*100,0))))</f>
        <v/>
      </c>
      <c r="W800" s="55">
        <f>IF(OR($A800="",$B800=""),"",MAX(0,MIN(100,IFERROR($R800/'Settings'!$B$12*100,0))))</f>
        <v/>
      </c>
      <c r="X800" s="55">
        <f>IF(OR($A800="",$B800=""),"",MAX(0,MIN(100,100-($N800*'Settings'!$B$15))))</f>
        <v/>
      </c>
      <c r="Y800" s="55">
        <f>IF(OR($A800="",$B800=""),"",($T800*'Settings'!$B$4)+($U800*'Settings'!$B$5)+($V800*'Settings'!$B$6)+($W800*'Settings'!$B$7)+($X800*'Settings'!$B$8))</f>
        <v/>
      </c>
      <c r="Z800" s="19">
        <f>IF($Y800="","",IF($Y800&gt;='Settings'!$B$17,"Excellent",IF($Y800&gt;='Settings'!$B$18,"Good",IF($Y800&gt;='Settings'!$B$19,"Needs Improvement","Poor"))))</f>
        <v/>
      </c>
      <c r="AA800" s="57">
        <f>IF($Z800="","",IF($Z800="Excellent",'Settings'!$B$21,IF($Z800="Good",'Settings'!$B$22,0)))</f>
        <v/>
      </c>
      <c r="AB800" s="34">
        <f>IF(COUNTA($A800:$B800,$D800:$O800,$AC800:$AD800)=0,"",IF(OR($A800="",$B800=""),"Missing period/driver",IF($C800="Driver ID not found","Invalid driver ID",IF(COUNTIFS($A$5:$A$1000,$A800,$B$5:$B$1000,$B800)&gt;1,"Duplicate driver/period",IF(OR($E800&lt;=0,$F800&lt;=0,$G800&lt;=0,$I800&lt;=0),"Check required activity",IF($H800&gt;$G800,"On-time stops exceed total",IF($J800&gt;$I800,"Completed inspections exceed required",IF(OR($H800&lt;0,$J800&lt;0,$K800&lt;0,$L800&lt;0,$M800&lt;0,$N800&lt;0),"Negative count",IF($AC800="","Select review status",IF(AND($AC800="Coaching Scheduled",$AD800=""),"Add follow-up date","OK"))))))))))</f>
        <v/>
      </c>
      <c r="AC800" s="30" t="n"/>
      <c r="AD800" s="58" t="n"/>
    </row>
    <row r="801">
      <c r="A801" s="53" t="n"/>
      <c r="B801" s="26" t="n"/>
      <c r="C801" s="27">
        <f>IF(OR($A801="",$B801=""),"",IFERROR(VLOOKUP($B801,'Settings'!$D$4:$E$103,2,FALSE),"Driver ID not found"))</f>
        <v/>
      </c>
      <c r="D801" s="26" t="n"/>
      <c r="E801" s="28" t="n"/>
      <c r="F801" s="54" t="n"/>
      <c r="G801" s="28" t="n"/>
      <c r="H801" s="28" t="n"/>
      <c r="I801" s="28" t="n"/>
      <c r="J801" s="28" t="n"/>
      <c r="K801" s="28" t="n"/>
      <c r="L801" s="28" t="n"/>
      <c r="M801" s="28" t="n"/>
      <c r="N801" s="28" t="n"/>
      <c r="O801" s="30" t="n"/>
      <c r="P801" s="55">
        <f>IF(OR($A801="",$B801=""),"",IFERROR($E801/$F801,0))</f>
        <v/>
      </c>
      <c r="Q801" s="56">
        <f>IF(OR($A801="",$B801=""),"",IFERROR($H801/$G801,0))</f>
        <v/>
      </c>
      <c r="R801" s="56">
        <f>IF(OR($A801="",$B801=""),"",IFERROR($J801/$I801,0))</f>
        <v/>
      </c>
      <c r="S801" s="55">
        <f>IF(OR($A801="",$B801=""),"",IFERROR(($K801+$L801)/$E801*1000,0))</f>
        <v/>
      </c>
      <c r="T801" s="55">
        <f>IF(OR($A801="",$B801=""),"",MAX(0,MIN(100,100-($S801*'Settings'!$B$13)-($M801*'Settings'!$B$14))))</f>
        <v/>
      </c>
      <c r="U801" s="55">
        <f>IF(OR($A801="",$B801=""),"",MAX(0,MIN(100,IFERROR($Q801/'Settings'!$B$10*100,0))))</f>
        <v/>
      </c>
      <c r="V801" s="55">
        <f>IF(OR($A801="",$B801=""),"",MAX(0,MIN(100,IFERROR($P801/'Settings'!$B$11*100,0))))</f>
        <v/>
      </c>
      <c r="W801" s="55">
        <f>IF(OR($A801="",$B801=""),"",MAX(0,MIN(100,IFERROR($R801/'Settings'!$B$12*100,0))))</f>
        <v/>
      </c>
      <c r="X801" s="55">
        <f>IF(OR($A801="",$B801=""),"",MAX(0,MIN(100,100-($N801*'Settings'!$B$15))))</f>
        <v/>
      </c>
      <c r="Y801" s="55">
        <f>IF(OR($A801="",$B801=""),"",($T801*'Settings'!$B$4)+($U801*'Settings'!$B$5)+($V801*'Settings'!$B$6)+($W801*'Settings'!$B$7)+($X801*'Settings'!$B$8))</f>
        <v/>
      </c>
      <c r="Z801" s="19">
        <f>IF($Y801="","",IF($Y801&gt;='Settings'!$B$17,"Excellent",IF($Y801&gt;='Settings'!$B$18,"Good",IF($Y801&gt;='Settings'!$B$19,"Needs Improvement","Poor"))))</f>
        <v/>
      </c>
      <c r="AA801" s="57">
        <f>IF($Z801="","",IF($Z801="Excellent",'Settings'!$B$21,IF($Z801="Good",'Settings'!$B$22,0)))</f>
        <v/>
      </c>
      <c r="AB801" s="34">
        <f>IF(COUNTA($A801:$B801,$D801:$O801,$AC801:$AD801)=0,"",IF(OR($A801="",$B801=""),"Missing period/driver",IF($C801="Driver ID not found","Invalid driver ID",IF(COUNTIFS($A$5:$A$1000,$A801,$B$5:$B$1000,$B801)&gt;1,"Duplicate driver/period",IF(OR($E801&lt;=0,$F801&lt;=0,$G801&lt;=0,$I801&lt;=0),"Check required activity",IF($H801&gt;$G801,"On-time stops exceed total",IF($J801&gt;$I801,"Completed inspections exceed required",IF(OR($H801&lt;0,$J801&lt;0,$K801&lt;0,$L801&lt;0,$M801&lt;0,$N801&lt;0),"Negative count",IF($AC801="","Select review status",IF(AND($AC801="Coaching Scheduled",$AD801=""),"Add follow-up date","OK"))))))))))</f>
        <v/>
      </c>
      <c r="AC801" s="30" t="n"/>
      <c r="AD801" s="58" t="n"/>
    </row>
    <row r="802">
      <c r="A802" s="53" t="n"/>
      <c r="B802" s="26" t="n"/>
      <c r="C802" s="27">
        <f>IF(OR($A802="",$B802=""),"",IFERROR(VLOOKUP($B802,'Settings'!$D$4:$E$103,2,FALSE),"Driver ID not found"))</f>
        <v/>
      </c>
      <c r="D802" s="26" t="n"/>
      <c r="E802" s="28" t="n"/>
      <c r="F802" s="54" t="n"/>
      <c r="G802" s="28" t="n"/>
      <c r="H802" s="28" t="n"/>
      <c r="I802" s="28" t="n"/>
      <c r="J802" s="28" t="n"/>
      <c r="K802" s="28" t="n"/>
      <c r="L802" s="28" t="n"/>
      <c r="M802" s="28" t="n"/>
      <c r="N802" s="28" t="n"/>
      <c r="O802" s="30" t="n"/>
      <c r="P802" s="55">
        <f>IF(OR($A802="",$B802=""),"",IFERROR($E802/$F802,0))</f>
        <v/>
      </c>
      <c r="Q802" s="56">
        <f>IF(OR($A802="",$B802=""),"",IFERROR($H802/$G802,0))</f>
        <v/>
      </c>
      <c r="R802" s="56">
        <f>IF(OR($A802="",$B802=""),"",IFERROR($J802/$I802,0))</f>
        <v/>
      </c>
      <c r="S802" s="55">
        <f>IF(OR($A802="",$B802=""),"",IFERROR(($K802+$L802)/$E802*1000,0))</f>
        <v/>
      </c>
      <c r="T802" s="55">
        <f>IF(OR($A802="",$B802=""),"",MAX(0,MIN(100,100-($S802*'Settings'!$B$13)-($M802*'Settings'!$B$14))))</f>
        <v/>
      </c>
      <c r="U802" s="55">
        <f>IF(OR($A802="",$B802=""),"",MAX(0,MIN(100,IFERROR($Q802/'Settings'!$B$10*100,0))))</f>
        <v/>
      </c>
      <c r="V802" s="55">
        <f>IF(OR($A802="",$B802=""),"",MAX(0,MIN(100,IFERROR($P802/'Settings'!$B$11*100,0))))</f>
        <v/>
      </c>
      <c r="W802" s="55">
        <f>IF(OR($A802="",$B802=""),"",MAX(0,MIN(100,IFERROR($R802/'Settings'!$B$12*100,0))))</f>
        <v/>
      </c>
      <c r="X802" s="55">
        <f>IF(OR($A802="",$B802=""),"",MAX(0,MIN(100,100-($N802*'Settings'!$B$15))))</f>
        <v/>
      </c>
      <c r="Y802" s="55">
        <f>IF(OR($A802="",$B802=""),"",($T802*'Settings'!$B$4)+($U802*'Settings'!$B$5)+($V802*'Settings'!$B$6)+($W802*'Settings'!$B$7)+($X802*'Settings'!$B$8))</f>
        <v/>
      </c>
      <c r="Z802" s="19">
        <f>IF($Y802="","",IF($Y802&gt;='Settings'!$B$17,"Excellent",IF($Y802&gt;='Settings'!$B$18,"Good",IF($Y802&gt;='Settings'!$B$19,"Needs Improvement","Poor"))))</f>
        <v/>
      </c>
      <c r="AA802" s="57">
        <f>IF($Z802="","",IF($Z802="Excellent",'Settings'!$B$21,IF($Z802="Good",'Settings'!$B$22,0)))</f>
        <v/>
      </c>
      <c r="AB802" s="34">
        <f>IF(COUNTA($A802:$B802,$D802:$O802,$AC802:$AD802)=0,"",IF(OR($A802="",$B802=""),"Missing period/driver",IF($C802="Driver ID not found","Invalid driver ID",IF(COUNTIFS($A$5:$A$1000,$A802,$B$5:$B$1000,$B802)&gt;1,"Duplicate driver/period",IF(OR($E802&lt;=0,$F802&lt;=0,$G802&lt;=0,$I802&lt;=0),"Check required activity",IF($H802&gt;$G802,"On-time stops exceed total",IF($J802&gt;$I802,"Completed inspections exceed required",IF(OR($H802&lt;0,$J802&lt;0,$K802&lt;0,$L802&lt;0,$M802&lt;0,$N802&lt;0),"Negative count",IF($AC802="","Select review status",IF(AND($AC802="Coaching Scheduled",$AD802=""),"Add follow-up date","OK"))))))))))</f>
        <v/>
      </c>
      <c r="AC802" s="30" t="n"/>
      <c r="AD802" s="58" t="n"/>
    </row>
    <row r="803">
      <c r="A803" s="53" t="n"/>
      <c r="B803" s="26" t="n"/>
      <c r="C803" s="27">
        <f>IF(OR($A803="",$B803=""),"",IFERROR(VLOOKUP($B803,'Settings'!$D$4:$E$103,2,FALSE),"Driver ID not found"))</f>
        <v/>
      </c>
      <c r="D803" s="26" t="n"/>
      <c r="E803" s="28" t="n"/>
      <c r="F803" s="54" t="n"/>
      <c r="G803" s="28" t="n"/>
      <c r="H803" s="28" t="n"/>
      <c r="I803" s="28" t="n"/>
      <c r="J803" s="28" t="n"/>
      <c r="K803" s="28" t="n"/>
      <c r="L803" s="28" t="n"/>
      <c r="M803" s="28" t="n"/>
      <c r="N803" s="28" t="n"/>
      <c r="O803" s="30" t="n"/>
      <c r="P803" s="55">
        <f>IF(OR($A803="",$B803=""),"",IFERROR($E803/$F803,0))</f>
        <v/>
      </c>
      <c r="Q803" s="56">
        <f>IF(OR($A803="",$B803=""),"",IFERROR($H803/$G803,0))</f>
        <v/>
      </c>
      <c r="R803" s="56">
        <f>IF(OR($A803="",$B803=""),"",IFERROR($J803/$I803,0))</f>
        <v/>
      </c>
      <c r="S803" s="55">
        <f>IF(OR($A803="",$B803=""),"",IFERROR(($K803+$L803)/$E803*1000,0))</f>
        <v/>
      </c>
      <c r="T803" s="55">
        <f>IF(OR($A803="",$B803=""),"",MAX(0,MIN(100,100-($S803*'Settings'!$B$13)-($M803*'Settings'!$B$14))))</f>
        <v/>
      </c>
      <c r="U803" s="55">
        <f>IF(OR($A803="",$B803=""),"",MAX(0,MIN(100,IFERROR($Q803/'Settings'!$B$10*100,0))))</f>
        <v/>
      </c>
      <c r="V803" s="55">
        <f>IF(OR($A803="",$B803=""),"",MAX(0,MIN(100,IFERROR($P803/'Settings'!$B$11*100,0))))</f>
        <v/>
      </c>
      <c r="W803" s="55">
        <f>IF(OR($A803="",$B803=""),"",MAX(0,MIN(100,IFERROR($R803/'Settings'!$B$12*100,0))))</f>
        <v/>
      </c>
      <c r="X803" s="55">
        <f>IF(OR($A803="",$B803=""),"",MAX(0,MIN(100,100-($N803*'Settings'!$B$15))))</f>
        <v/>
      </c>
      <c r="Y803" s="55">
        <f>IF(OR($A803="",$B803=""),"",($T803*'Settings'!$B$4)+($U803*'Settings'!$B$5)+($V803*'Settings'!$B$6)+($W803*'Settings'!$B$7)+($X803*'Settings'!$B$8))</f>
        <v/>
      </c>
      <c r="Z803" s="19">
        <f>IF($Y803="","",IF($Y803&gt;='Settings'!$B$17,"Excellent",IF($Y803&gt;='Settings'!$B$18,"Good",IF($Y803&gt;='Settings'!$B$19,"Needs Improvement","Poor"))))</f>
        <v/>
      </c>
      <c r="AA803" s="57">
        <f>IF($Z803="","",IF($Z803="Excellent",'Settings'!$B$21,IF($Z803="Good",'Settings'!$B$22,0)))</f>
        <v/>
      </c>
      <c r="AB803" s="34">
        <f>IF(COUNTA($A803:$B803,$D803:$O803,$AC803:$AD803)=0,"",IF(OR($A803="",$B803=""),"Missing period/driver",IF($C803="Driver ID not found","Invalid driver ID",IF(COUNTIFS($A$5:$A$1000,$A803,$B$5:$B$1000,$B803)&gt;1,"Duplicate driver/period",IF(OR($E803&lt;=0,$F803&lt;=0,$G803&lt;=0,$I803&lt;=0),"Check required activity",IF($H803&gt;$G803,"On-time stops exceed total",IF($J803&gt;$I803,"Completed inspections exceed required",IF(OR($H803&lt;0,$J803&lt;0,$K803&lt;0,$L803&lt;0,$M803&lt;0,$N803&lt;0),"Negative count",IF($AC803="","Select review status",IF(AND($AC803="Coaching Scheduled",$AD803=""),"Add follow-up date","OK"))))))))))</f>
        <v/>
      </c>
      <c r="AC803" s="30" t="n"/>
      <c r="AD803" s="58" t="n"/>
    </row>
    <row r="804">
      <c r="A804" s="53" t="n"/>
      <c r="B804" s="26" t="n"/>
      <c r="C804" s="27">
        <f>IF(OR($A804="",$B804=""),"",IFERROR(VLOOKUP($B804,'Settings'!$D$4:$E$103,2,FALSE),"Driver ID not found"))</f>
        <v/>
      </c>
      <c r="D804" s="26" t="n"/>
      <c r="E804" s="28" t="n"/>
      <c r="F804" s="54" t="n"/>
      <c r="G804" s="28" t="n"/>
      <c r="H804" s="28" t="n"/>
      <c r="I804" s="28" t="n"/>
      <c r="J804" s="28" t="n"/>
      <c r="K804" s="28" t="n"/>
      <c r="L804" s="28" t="n"/>
      <c r="M804" s="28" t="n"/>
      <c r="N804" s="28" t="n"/>
      <c r="O804" s="30" t="n"/>
      <c r="P804" s="55">
        <f>IF(OR($A804="",$B804=""),"",IFERROR($E804/$F804,0))</f>
        <v/>
      </c>
      <c r="Q804" s="56">
        <f>IF(OR($A804="",$B804=""),"",IFERROR($H804/$G804,0))</f>
        <v/>
      </c>
      <c r="R804" s="56">
        <f>IF(OR($A804="",$B804=""),"",IFERROR($J804/$I804,0))</f>
        <v/>
      </c>
      <c r="S804" s="55">
        <f>IF(OR($A804="",$B804=""),"",IFERROR(($K804+$L804)/$E804*1000,0))</f>
        <v/>
      </c>
      <c r="T804" s="55">
        <f>IF(OR($A804="",$B804=""),"",MAX(0,MIN(100,100-($S804*'Settings'!$B$13)-($M804*'Settings'!$B$14))))</f>
        <v/>
      </c>
      <c r="U804" s="55">
        <f>IF(OR($A804="",$B804=""),"",MAX(0,MIN(100,IFERROR($Q804/'Settings'!$B$10*100,0))))</f>
        <v/>
      </c>
      <c r="V804" s="55">
        <f>IF(OR($A804="",$B804=""),"",MAX(0,MIN(100,IFERROR($P804/'Settings'!$B$11*100,0))))</f>
        <v/>
      </c>
      <c r="W804" s="55">
        <f>IF(OR($A804="",$B804=""),"",MAX(0,MIN(100,IFERROR($R804/'Settings'!$B$12*100,0))))</f>
        <v/>
      </c>
      <c r="X804" s="55">
        <f>IF(OR($A804="",$B804=""),"",MAX(0,MIN(100,100-($N804*'Settings'!$B$15))))</f>
        <v/>
      </c>
      <c r="Y804" s="55">
        <f>IF(OR($A804="",$B804=""),"",($T804*'Settings'!$B$4)+($U804*'Settings'!$B$5)+($V804*'Settings'!$B$6)+($W804*'Settings'!$B$7)+($X804*'Settings'!$B$8))</f>
        <v/>
      </c>
      <c r="Z804" s="19">
        <f>IF($Y804="","",IF($Y804&gt;='Settings'!$B$17,"Excellent",IF($Y804&gt;='Settings'!$B$18,"Good",IF($Y804&gt;='Settings'!$B$19,"Needs Improvement","Poor"))))</f>
        <v/>
      </c>
      <c r="AA804" s="57">
        <f>IF($Z804="","",IF($Z804="Excellent",'Settings'!$B$21,IF($Z804="Good",'Settings'!$B$22,0)))</f>
        <v/>
      </c>
      <c r="AB804" s="34">
        <f>IF(COUNTA($A804:$B804,$D804:$O804,$AC804:$AD804)=0,"",IF(OR($A804="",$B804=""),"Missing period/driver",IF($C804="Driver ID not found","Invalid driver ID",IF(COUNTIFS($A$5:$A$1000,$A804,$B$5:$B$1000,$B804)&gt;1,"Duplicate driver/period",IF(OR($E804&lt;=0,$F804&lt;=0,$G804&lt;=0,$I804&lt;=0),"Check required activity",IF($H804&gt;$G804,"On-time stops exceed total",IF($J804&gt;$I804,"Completed inspections exceed required",IF(OR($H804&lt;0,$J804&lt;0,$K804&lt;0,$L804&lt;0,$M804&lt;0,$N804&lt;0),"Negative count",IF($AC804="","Select review status",IF(AND($AC804="Coaching Scheduled",$AD804=""),"Add follow-up date","OK"))))))))))</f>
        <v/>
      </c>
      <c r="AC804" s="30" t="n"/>
      <c r="AD804" s="58" t="n"/>
    </row>
    <row r="805">
      <c r="A805" s="53" t="n"/>
      <c r="B805" s="26" t="n"/>
      <c r="C805" s="27">
        <f>IF(OR($A805="",$B805=""),"",IFERROR(VLOOKUP($B805,'Settings'!$D$4:$E$103,2,FALSE),"Driver ID not found"))</f>
        <v/>
      </c>
      <c r="D805" s="26" t="n"/>
      <c r="E805" s="28" t="n"/>
      <c r="F805" s="54" t="n"/>
      <c r="G805" s="28" t="n"/>
      <c r="H805" s="28" t="n"/>
      <c r="I805" s="28" t="n"/>
      <c r="J805" s="28" t="n"/>
      <c r="K805" s="28" t="n"/>
      <c r="L805" s="28" t="n"/>
      <c r="M805" s="28" t="n"/>
      <c r="N805" s="28" t="n"/>
      <c r="O805" s="30" t="n"/>
      <c r="P805" s="55">
        <f>IF(OR($A805="",$B805=""),"",IFERROR($E805/$F805,0))</f>
        <v/>
      </c>
      <c r="Q805" s="56">
        <f>IF(OR($A805="",$B805=""),"",IFERROR($H805/$G805,0))</f>
        <v/>
      </c>
      <c r="R805" s="56">
        <f>IF(OR($A805="",$B805=""),"",IFERROR($J805/$I805,0))</f>
        <v/>
      </c>
      <c r="S805" s="55">
        <f>IF(OR($A805="",$B805=""),"",IFERROR(($K805+$L805)/$E805*1000,0))</f>
        <v/>
      </c>
      <c r="T805" s="55">
        <f>IF(OR($A805="",$B805=""),"",MAX(0,MIN(100,100-($S805*'Settings'!$B$13)-($M805*'Settings'!$B$14))))</f>
        <v/>
      </c>
      <c r="U805" s="55">
        <f>IF(OR($A805="",$B805=""),"",MAX(0,MIN(100,IFERROR($Q805/'Settings'!$B$10*100,0))))</f>
        <v/>
      </c>
      <c r="V805" s="55">
        <f>IF(OR($A805="",$B805=""),"",MAX(0,MIN(100,IFERROR($P805/'Settings'!$B$11*100,0))))</f>
        <v/>
      </c>
      <c r="W805" s="55">
        <f>IF(OR($A805="",$B805=""),"",MAX(0,MIN(100,IFERROR($R805/'Settings'!$B$12*100,0))))</f>
        <v/>
      </c>
      <c r="X805" s="55">
        <f>IF(OR($A805="",$B805=""),"",MAX(0,MIN(100,100-($N805*'Settings'!$B$15))))</f>
        <v/>
      </c>
      <c r="Y805" s="55">
        <f>IF(OR($A805="",$B805=""),"",($T805*'Settings'!$B$4)+($U805*'Settings'!$B$5)+($V805*'Settings'!$B$6)+($W805*'Settings'!$B$7)+($X805*'Settings'!$B$8))</f>
        <v/>
      </c>
      <c r="Z805" s="19">
        <f>IF($Y805="","",IF($Y805&gt;='Settings'!$B$17,"Excellent",IF($Y805&gt;='Settings'!$B$18,"Good",IF($Y805&gt;='Settings'!$B$19,"Needs Improvement","Poor"))))</f>
        <v/>
      </c>
      <c r="AA805" s="57">
        <f>IF($Z805="","",IF($Z805="Excellent",'Settings'!$B$21,IF($Z805="Good",'Settings'!$B$22,0)))</f>
        <v/>
      </c>
      <c r="AB805" s="34">
        <f>IF(COUNTA($A805:$B805,$D805:$O805,$AC805:$AD805)=0,"",IF(OR($A805="",$B805=""),"Missing period/driver",IF($C805="Driver ID not found","Invalid driver ID",IF(COUNTIFS($A$5:$A$1000,$A805,$B$5:$B$1000,$B805)&gt;1,"Duplicate driver/period",IF(OR($E805&lt;=0,$F805&lt;=0,$G805&lt;=0,$I805&lt;=0),"Check required activity",IF($H805&gt;$G805,"On-time stops exceed total",IF($J805&gt;$I805,"Completed inspections exceed required",IF(OR($H805&lt;0,$J805&lt;0,$K805&lt;0,$L805&lt;0,$M805&lt;0,$N805&lt;0),"Negative count",IF($AC805="","Select review status",IF(AND($AC805="Coaching Scheduled",$AD805=""),"Add follow-up date","OK"))))))))))</f>
        <v/>
      </c>
      <c r="AC805" s="30" t="n"/>
      <c r="AD805" s="58" t="n"/>
    </row>
    <row r="806">
      <c r="A806" s="53" t="n"/>
      <c r="B806" s="26" t="n"/>
      <c r="C806" s="27">
        <f>IF(OR($A806="",$B806=""),"",IFERROR(VLOOKUP($B806,'Settings'!$D$4:$E$103,2,FALSE),"Driver ID not found"))</f>
        <v/>
      </c>
      <c r="D806" s="26" t="n"/>
      <c r="E806" s="28" t="n"/>
      <c r="F806" s="54" t="n"/>
      <c r="G806" s="28" t="n"/>
      <c r="H806" s="28" t="n"/>
      <c r="I806" s="28" t="n"/>
      <c r="J806" s="28" t="n"/>
      <c r="K806" s="28" t="n"/>
      <c r="L806" s="28" t="n"/>
      <c r="M806" s="28" t="n"/>
      <c r="N806" s="28" t="n"/>
      <c r="O806" s="30" t="n"/>
      <c r="P806" s="55">
        <f>IF(OR($A806="",$B806=""),"",IFERROR($E806/$F806,0))</f>
        <v/>
      </c>
      <c r="Q806" s="56">
        <f>IF(OR($A806="",$B806=""),"",IFERROR($H806/$G806,0))</f>
        <v/>
      </c>
      <c r="R806" s="56">
        <f>IF(OR($A806="",$B806=""),"",IFERROR($J806/$I806,0))</f>
        <v/>
      </c>
      <c r="S806" s="55">
        <f>IF(OR($A806="",$B806=""),"",IFERROR(($K806+$L806)/$E806*1000,0))</f>
        <v/>
      </c>
      <c r="T806" s="55">
        <f>IF(OR($A806="",$B806=""),"",MAX(0,MIN(100,100-($S806*'Settings'!$B$13)-($M806*'Settings'!$B$14))))</f>
        <v/>
      </c>
      <c r="U806" s="55">
        <f>IF(OR($A806="",$B806=""),"",MAX(0,MIN(100,IFERROR($Q806/'Settings'!$B$10*100,0))))</f>
        <v/>
      </c>
      <c r="V806" s="55">
        <f>IF(OR($A806="",$B806=""),"",MAX(0,MIN(100,IFERROR($P806/'Settings'!$B$11*100,0))))</f>
        <v/>
      </c>
      <c r="W806" s="55">
        <f>IF(OR($A806="",$B806=""),"",MAX(0,MIN(100,IFERROR($R806/'Settings'!$B$12*100,0))))</f>
        <v/>
      </c>
      <c r="X806" s="55">
        <f>IF(OR($A806="",$B806=""),"",MAX(0,MIN(100,100-($N806*'Settings'!$B$15))))</f>
        <v/>
      </c>
      <c r="Y806" s="55">
        <f>IF(OR($A806="",$B806=""),"",($T806*'Settings'!$B$4)+($U806*'Settings'!$B$5)+($V806*'Settings'!$B$6)+($W806*'Settings'!$B$7)+($X806*'Settings'!$B$8))</f>
        <v/>
      </c>
      <c r="Z806" s="19">
        <f>IF($Y806="","",IF($Y806&gt;='Settings'!$B$17,"Excellent",IF($Y806&gt;='Settings'!$B$18,"Good",IF($Y806&gt;='Settings'!$B$19,"Needs Improvement","Poor"))))</f>
        <v/>
      </c>
      <c r="AA806" s="57">
        <f>IF($Z806="","",IF($Z806="Excellent",'Settings'!$B$21,IF($Z806="Good",'Settings'!$B$22,0)))</f>
        <v/>
      </c>
      <c r="AB806" s="34">
        <f>IF(COUNTA($A806:$B806,$D806:$O806,$AC806:$AD806)=0,"",IF(OR($A806="",$B806=""),"Missing period/driver",IF($C806="Driver ID not found","Invalid driver ID",IF(COUNTIFS($A$5:$A$1000,$A806,$B$5:$B$1000,$B806)&gt;1,"Duplicate driver/period",IF(OR($E806&lt;=0,$F806&lt;=0,$G806&lt;=0,$I806&lt;=0),"Check required activity",IF($H806&gt;$G806,"On-time stops exceed total",IF($J806&gt;$I806,"Completed inspections exceed required",IF(OR($H806&lt;0,$J806&lt;0,$K806&lt;0,$L806&lt;0,$M806&lt;0,$N806&lt;0),"Negative count",IF($AC806="","Select review status",IF(AND($AC806="Coaching Scheduled",$AD806=""),"Add follow-up date","OK"))))))))))</f>
        <v/>
      </c>
      <c r="AC806" s="30" t="n"/>
      <c r="AD806" s="58" t="n"/>
    </row>
    <row r="807">
      <c r="A807" s="53" t="n"/>
      <c r="B807" s="26" t="n"/>
      <c r="C807" s="27">
        <f>IF(OR($A807="",$B807=""),"",IFERROR(VLOOKUP($B807,'Settings'!$D$4:$E$103,2,FALSE),"Driver ID not found"))</f>
        <v/>
      </c>
      <c r="D807" s="26" t="n"/>
      <c r="E807" s="28" t="n"/>
      <c r="F807" s="54" t="n"/>
      <c r="G807" s="28" t="n"/>
      <c r="H807" s="28" t="n"/>
      <c r="I807" s="28" t="n"/>
      <c r="J807" s="28" t="n"/>
      <c r="K807" s="28" t="n"/>
      <c r="L807" s="28" t="n"/>
      <c r="M807" s="28" t="n"/>
      <c r="N807" s="28" t="n"/>
      <c r="O807" s="30" t="n"/>
      <c r="P807" s="55">
        <f>IF(OR($A807="",$B807=""),"",IFERROR($E807/$F807,0))</f>
        <v/>
      </c>
      <c r="Q807" s="56">
        <f>IF(OR($A807="",$B807=""),"",IFERROR($H807/$G807,0))</f>
        <v/>
      </c>
      <c r="R807" s="56">
        <f>IF(OR($A807="",$B807=""),"",IFERROR($J807/$I807,0))</f>
        <v/>
      </c>
      <c r="S807" s="55">
        <f>IF(OR($A807="",$B807=""),"",IFERROR(($K807+$L807)/$E807*1000,0))</f>
        <v/>
      </c>
      <c r="T807" s="55">
        <f>IF(OR($A807="",$B807=""),"",MAX(0,MIN(100,100-($S807*'Settings'!$B$13)-($M807*'Settings'!$B$14))))</f>
        <v/>
      </c>
      <c r="U807" s="55">
        <f>IF(OR($A807="",$B807=""),"",MAX(0,MIN(100,IFERROR($Q807/'Settings'!$B$10*100,0))))</f>
        <v/>
      </c>
      <c r="V807" s="55">
        <f>IF(OR($A807="",$B807=""),"",MAX(0,MIN(100,IFERROR($P807/'Settings'!$B$11*100,0))))</f>
        <v/>
      </c>
      <c r="W807" s="55">
        <f>IF(OR($A807="",$B807=""),"",MAX(0,MIN(100,IFERROR($R807/'Settings'!$B$12*100,0))))</f>
        <v/>
      </c>
      <c r="X807" s="55">
        <f>IF(OR($A807="",$B807=""),"",MAX(0,MIN(100,100-($N807*'Settings'!$B$15))))</f>
        <v/>
      </c>
      <c r="Y807" s="55">
        <f>IF(OR($A807="",$B807=""),"",($T807*'Settings'!$B$4)+($U807*'Settings'!$B$5)+($V807*'Settings'!$B$6)+($W807*'Settings'!$B$7)+($X807*'Settings'!$B$8))</f>
        <v/>
      </c>
      <c r="Z807" s="19">
        <f>IF($Y807="","",IF($Y807&gt;='Settings'!$B$17,"Excellent",IF($Y807&gt;='Settings'!$B$18,"Good",IF($Y807&gt;='Settings'!$B$19,"Needs Improvement","Poor"))))</f>
        <v/>
      </c>
      <c r="AA807" s="57">
        <f>IF($Z807="","",IF($Z807="Excellent",'Settings'!$B$21,IF($Z807="Good",'Settings'!$B$22,0)))</f>
        <v/>
      </c>
      <c r="AB807" s="34">
        <f>IF(COUNTA($A807:$B807,$D807:$O807,$AC807:$AD807)=0,"",IF(OR($A807="",$B807=""),"Missing period/driver",IF($C807="Driver ID not found","Invalid driver ID",IF(COUNTIFS($A$5:$A$1000,$A807,$B$5:$B$1000,$B807)&gt;1,"Duplicate driver/period",IF(OR($E807&lt;=0,$F807&lt;=0,$G807&lt;=0,$I807&lt;=0),"Check required activity",IF($H807&gt;$G807,"On-time stops exceed total",IF($J807&gt;$I807,"Completed inspections exceed required",IF(OR($H807&lt;0,$J807&lt;0,$K807&lt;0,$L807&lt;0,$M807&lt;0,$N807&lt;0),"Negative count",IF($AC807="","Select review status",IF(AND($AC807="Coaching Scheduled",$AD807=""),"Add follow-up date","OK"))))))))))</f>
        <v/>
      </c>
      <c r="AC807" s="30" t="n"/>
      <c r="AD807" s="58" t="n"/>
    </row>
    <row r="808">
      <c r="A808" s="53" t="n"/>
      <c r="B808" s="26" t="n"/>
      <c r="C808" s="27">
        <f>IF(OR($A808="",$B808=""),"",IFERROR(VLOOKUP($B808,'Settings'!$D$4:$E$103,2,FALSE),"Driver ID not found"))</f>
        <v/>
      </c>
      <c r="D808" s="26" t="n"/>
      <c r="E808" s="28" t="n"/>
      <c r="F808" s="54" t="n"/>
      <c r="G808" s="28" t="n"/>
      <c r="H808" s="28" t="n"/>
      <c r="I808" s="28" t="n"/>
      <c r="J808" s="28" t="n"/>
      <c r="K808" s="28" t="n"/>
      <c r="L808" s="28" t="n"/>
      <c r="M808" s="28" t="n"/>
      <c r="N808" s="28" t="n"/>
      <c r="O808" s="30" t="n"/>
      <c r="P808" s="55">
        <f>IF(OR($A808="",$B808=""),"",IFERROR($E808/$F808,0))</f>
        <v/>
      </c>
      <c r="Q808" s="56">
        <f>IF(OR($A808="",$B808=""),"",IFERROR($H808/$G808,0))</f>
        <v/>
      </c>
      <c r="R808" s="56">
        <f>IF(OR($A808="",$B808=""),"",IFERROR($J808/$I808,0))</f>
        <v/>
      </c>
      <c r="S808" s="55">
        <f>IF(OR($A808="",$B808=""),"",IFERROR(($K808+$L808)/$E808*1000,0))</f>
        <v/>
      </c>
      <c r="T808" s="55">
        <f>IF(OR($A808="",$B808=""),"",MAX(0,MIN(100,100-($S808*'Settings'!$B$13)-($M808*'Settings'!$B$14))))</f>
        <v/>
      </c>
      <c r="U808" s="55">
        <f>IF(OR($A808="",$B808=""),"",MAX(0,MIN(100,IFERROR($Q808/'Settings'!$B$10*100,0))))</f>
        <v/>
      </c>
      <c r="V808" s="55">
        <f>IF(OR($A808="",$B808=""),"",MAX(0,MIN(100,IFERROR($P808/'Settings'!$B$11*100,0))))</f>
        <v/>
      </c>
      <c r="W808" s="55">
        <f>IF(OR($A808="",$B808=""),"",MAX(0,MIN(100,IFERROR($R808/'Settings'!$B$12*100,0))))</f>
        <v/>
      </c>
      <c r="X808" s="55">
        <f>IF(OR($A808="",$B808=""),"",MAX(0,MIN(100,100-($N808*'Settings'!$B$15))))</f>
        <v/>
      </c>
      <c r="Y808" s="55">
        <f>IF(OR($A808="",$B808=""),"",($T808*'Settings'!$B$4)+($U808*'Settings'!$B$5)+($V808*'Settings'!$B$6)+($W808*'Settings'!$B$7)+($X808*'Settings'!$B$8))</f>
        <v/>
      </c>
      <c r="Z808" s="19">
        <f>IF($Y808="","",IF($Y808&gt;='Settings'!$B$17,"Excellent",IF($Y808&gt;='Settings'!$B$18,"Good",IF($Y808&gt;='Settings'!$B$19,"Needs Improvement","Poor"))))</f>
        <v/>
      </c>
      <c r="AA808" s="57">
        <f>IF($Z808="","",IF($Z808="Excellent",'Settings'!$B$21,IF($Z808="Good",'Settings'!$B$22,0)))</f>
        <v/>
      </c>
      <c r="AB808" s="34">
        <f>IF(COUNTA($A808:$B808,$D808:$O808,$AC808:$AD808)=0,"",IF(OR($A808="",$B808=""),"Missing period/driver",IF($C808="Driver ID not found","Invalid driver ID",IF(COUNTIFS($A$5:$A$1000,$A808,$B$5:$B$1000,$B808)&gt;1,"Duplicate driver/period",IF(OR($E808&lt;=0,$F808&lt;=0,$G808&lt;=0,$I808&lt;=0),"Check required activity",IF($H808&gt;$G808,"On-time stops exceed total",IF($J808&gt;$I808,"Completed inspections exceed required",IF(OR($H808&lt;0,$J808&lt;0,$K808&lt;0,$L808&lt;0,$M808&lt;0,$N808&lt;0),"Negative count",IF($AC808="","Select review status",IF(AND($AC808="Coaching Scheduled",$AD808=""),"Add follow-up date","OK"))))))))))</f>
        <v/>
      </c>
      <c r="AC808" s="30" t="n"/>
      <c r="AD808" s="58" t="n"/>
    </row>
    <row r="809">
      <c r="A809" s="53" t="n"/>
      <c r="B809" s="26" t="n"/>
      <c r="C809" s="27">
        <f>IF(OR($A809="",$B809=""),"",IFERROR(VLOOKUP($B809,'Settings'!$D$4:$E$103,2,FALSE),"Driver ID not found"))</f>
        <v/>
      </c>
      <c r="D809" s="26" t="n"/>
      <c r="E809" s="28" t="n"/>
      <c r="F809" s="54" t="n"/>
      <c r="G809" s="28" t="n"/>
      <c r="H809" s="28" t="n"/>
      <c r="I809" s="28" t="n"/>
      <c r="J809" s="28" t="n"/>
      <c r="K809" s="28" t="n"/>
      <c r="L809" s="28" t="n"/>
      <c r="M809" s="28" t="n"/>
      <c r="N809" s="28" t="n"/>
      <c r="O809" s="30" t="n"/>
      <c r="P809" s="55">
        <f>IF(OR($A809="",$B809=""),"",IFERROR($E809/$F809,0))</f>
        <v/>
      </c>
      <c r="Q809" s="56">
        <f>IF(OR($A809="",$B809=""),"",IFERROR($H809/$G809,0))</f>
        <v/>
      </c>
      <c r="R809" s="56">
        <f>IF(OR($A809="",$B809=""),"",IFERROR($J809/$I809,0))</f>
        <v/>
      </c>
      <c r="S809" s="55">
        <f>IF(OR($A809="",$B809=""),"",IFERROR(($K809+$L809)/$E809*1000,0))</f>
        <v/>
      </c>
      <c r="T809" s="55">
        <f>IF(OR($A809="",$B809=""),"",MAX(0,MIN(100,100-($S809*'Settings'!$B$13)-($M809*'Settings'!$B$14))))</f>
        <v/>
      </c>
      <c r="U809" s="55">
        <f>IF(OR($A809="",$B809=""),"",MAX(0,MIN(100,IFERROR($Q809/'Settings'!$B$10*100,0))))</f>
        <v/>
      </c>
      <c r="V809" s="55">
        <f>IF(OR($A809="",$B809=""),"",MAX(0,MIN(100,IFERROR($P809/'Settings'!$B$11*100,0))))</f>
        <v/>
      </c>
      <c r="W809" s="55">
        <f>IF(OR($A809="",$B809=""),"",MAX(0,MIN(100,IFERROR($R809/'Settings'!$B$12*100,0))))</f>
        <v/>
      </c>
      <c r="X809" s="55">
        <f>IF(OR($A809="",$B809=""),"",MAX(0,MIN(100,100-($N809*'Settings'!$B$15))))</f>
        <v/>
      </c>
      <c r="Y809" s="55">
        <f>IF(OR($A809="",$B809=""),"",($T809*'Settings'!$B$4)+($U809*'Settings'!$B$5)+($V809*'Settings'!$B$6)+($W809*'Settings'!$B$7)+($X809*'Settings'!$B$8))</f>
        <v/>
      </c>
      <c r="Z809" s="19">
        <f>IF($Y809="","",IF($Y809&gt;='Settings'!$B$17,"Excellent",IF($Y809&gt;='Settings'!$B$18,"Good",IF($Y809&gt;='Settings'!$B$19,"Needs Improvement","Poor"))))</f>
        <v/>
      </c>
      <c r="AA809" s="57">
        <f>IF($Z809="","",IF($Z809="Excellent",'Settings'!$B$21,IF($Z809="Good",'Settings'!$B$22,0)))</f>
        <v/>
      </c>
      <c r="AB809" s="34">
        <f>IF(COUNTA($A809:$B809,$D809:$O809,$AC809:$AD809)=0,"",IF(OR($A809="",$B809=""),"Missing period/driver",IF($C809="Driver ID not found","Invalid driver ID",IF(COUNTIFS($A$5:$A$1000,$A809,$B$5:$B$1000,$B809)&gt;1,"Duplicate driver/period",IF(OR($E809&lt;=0,$F809&lt;=0,$G809&lt;=0,$I809&lt;=0),"Check required activity",IF($H809&gt;$G809,"On-time stops exceed total",IF($J809&gt;$I809,"Completed inspections exceed required",IF(OR($H809&lt;0,$J809&lt;0,$K809&lt;0,$L809&lt;0,$M809&lt;0,$N809&lt;0),"Negative count",IF($AC809="","Select review status",IF(AND($AC809="Coaching Scheduled",$AD809=""),"Add follow-up date","OK"))))))))))</f>
        <v/>
      </c>
      <c r="AC809" s="30" t="n"/>
      <c r="AD809" s="58" t="n"/>
    </row>
    <row r="810">
      <c r="A810" s="53" t="n"/>
      <c r="B810" s="26" t="n"/>
      <c r="C810" s="27">
        <f>IF(OR($A810="",$B810=""),"",IFERROR(VLOOKUP($B810,'Settings'!$D$4:$E$103,2,FALSE),"Driver ID not found"))</f>
        <v/>
      </c>
      <c r="D810" s="26" t="n"/>
      <c r="E810" s="28" t="n"/>
      <c r="F810" s="54" t="n"/>
      <c r="G810" s="28" t="n"/>
      <c r="H810" s="28" t="n"/>
      <c r="I810" s="28" t="n"/>
      <c r="J810" s="28" t="n"/>
      <c r="K810" s="28" t="n"/>
      <c r="L810" s="28" t="n"/>
      <c r="M810" s="28" t="n"/>
      <c r="N810" s="28" t="n"/>
      <c r="O810" s="30" t="n"/>
      <c r="P810" s="55">
        <f>IF(OR($A810="",$B810=""),"",IFERROR($E810/$F810,0))</f>
        <v/>
      </c>
      <c r="Q810" s="56">
        <f>IF(OR($A810="",$B810=""),"",IFERROR($H810/$G810,0))</f>
        <v/>
      </c>
      <c r="R810" s="56">
        <f>IF(OR($A810="",$B810=""),"",IFERROR($J810/$I810,0))</f>
        <v/>
      </c>
      <c r="S810" s="55">
        <f>IF(OR($A810="",$B810=""),"",IFERROR(($K810+$L810)/$E810*1000,0))</f>
        <v/>
      </c>
      <c r="T810" s="55">
        <f>IF(OR($A810="",$B810=""),"",MAX(0,MIN(100,100-($S810*'Settings'!$B$13)-($M810*'Settings'!$B$14))))</f>
        <v/>
      </c>
      <c r="U810" s="55">
        <f>IF(OR($A810="",$B810=""),"",MAX(0,MIN(100,IFERROR($Q810/'Settings'!$B$10*100,0))))</f>
        <v/>
      </c>
      <c r="V810" s="55">
        <f>IF(OR($A810="",$B810=""),"",MAX(0,MIN(100,IFERROR($P810/'Settings'!$B$11*100,0))))</f>
        <v/>
      </c>
      <c r="W810" s="55">
        <f>IF(OR($A810="",$B810=""),"",MAX(0,MIN(100,IFERROR($R810/'Settings'!$B$12*100,0))))</f>
        <v/>
      </c>
      <c r="X810" s="55">
        <f>IF(OR($A810="",$B810=""),"",MAX(0,MIN(100,100-($N810*'Settings'!$B$15))))</f>
        <v/>
      </c>
      <c r="Y810" s="55">
        <f>IF(OR($A810="",$B810=""),"",($T810*'Settings'!$B$4)+($U810*'Settings'!$B$5)+($V810*'Settings'!$B$6)+($W810*'Settings'!$B$7)+($X810*'Settings'!$B$8))</f>
        <v/>
      </c>
      <c r="Z810" s="19">
        <f>IF($Y810="","",IF($Y810&gt;='Settings'!$B$17,"Excellent",IF($Y810&gt;='Settings'!$B$18,"Good",IF($Y810&gt;='Settings'!$B$19,"Needs Improvement","Poor"))))</f>
        <v/>
      </c>
      <c r="AA810" s="57">
        <f>IF($Z810="","",IF($Z810="Excellent",'Settings'!$B$21,IF($Z810="Good",'Settings'!$B$22,0)))</f>
        <v/>
      </c>
      <c r="AB810" s="34">
        <f>IF(COUNTA($A810:$B810,$D810:$O810,$AC810:$AD810)=0,"",IF(OR($A810="",$B810=""),"Missing period/driver",IF($C810="Driver ID not found","Invalid driver ID",IF(COUNTIFS($A$5:$A$1000,$A810,$B$5:$B$1000,$B810)&gt;1,"Duplicate driver/period",IF(OR($E810&lt;=0,$F810&lt;=0,$G810&lt;=0,$I810&lt;=0),"Check required activity",IF($H810&gt;$G810,"On-time stops exceed total",IF($J810&gt;$I810,"Completed inspections exceed required",IF(OR($H810&lt;0,$J810&lt;0,$K810&lt;0,$L810&lt;0,$M810&lt;0,$N810&lt;0),"Negative count",IF($AC810="","Select review status",IF(AND($AC810="Coaching Scheduled",$AD810=""),"Add follow-up date","OK"))))))))))</f>
        <v/>
      </c>
      <c r="AC810" s="30" t="n"/>
      <c r="AD810" s="58" t="n"/>
    </row>
    <row r="811">
      <c r="A811" s="53" t="n"/>
      <c r="B811" s="26" t="n"/>
      <c r="C811" s="27">
        <f>IF(OR($A811="",$B811=""),"",IFERROR(VLOOKUP($B811,'Settings'!$D$4:$E$103,2,FALSE),"Driver ID not found"))</f>
        <v/>
      </c>
      <c r="D811" s="26" t="n"/>
      <c r="E811" s="28" t="n"/>
      <c r="F811" s="54" t="n"/>
      <c r="G811" s="28" t="n"/>
      <c r="H811" s="28" t="n"/>
      <c r="I811" s="28" t="n"/>
      <c r="J811" s="28" t="n"/>
      <c r="K811" s="28" t="n"/>
      <c r="L811" s="28" t="n"/>
      <c r="M811" s="28" t="n"/>
      <c r="N811" s="28" t="n"/>
      <c r="O811" s="30" t="n"/>
      <c r="P811" s="55">
        <f>IF(OR($A811="",$B811=""),"",IFERROR($E811/$F811,0))</f>
        <v/>
      </c>
      <c r="Q811" s="56">
        <f>IF(OR($A811="",$B811=""),"",IFERROR($H811/$G811,0))</f>
        <v/>
      </c>
      <c r="R811" s="56">
        <f>IF(OR($A811="",$B811=""),"",IFERROR($J811/$I811,0))</f>
        <v/>
      </c>
      <c r="S811" s="55">
        <f>IF(OR($A811="",$B811=""),"",IFERROR(($K811+$L811)/$E811*1000,0))</f>
        <v/>
      </c>
      <c r="T811" s="55">
        <f>IF(OR($A811="",$B811=""),"",MAX(0,MIN(100,100-($S811*'Settings'!$B$13)-($M811*'Settings'!$B$14))))</f>
        <v/>
      </c>
      <c r="U811" s="55">
        <f>IF(OR($A811="",$B811=""),"",MAX(0,MIN(100,IFERROR($Q811/'Settings'!$B$10*100,0))))</f>
        <v/>
      </c>
      <c r="V811" s="55">
        <f>IF(OR($A811="",$B811=""),"",MAX(0,MIN(100,IFERROR($P811/'Settings'!$B$11*100,0))))</f>
        <v/>
      </c>
      <c r="W811" s="55">
        <f>IF(OR($A811="",$B811=""),"",MAX(0,MIN(100,IFERROR($R811/'Settings'!$B$12*100,0))))</f>
        <v/>
      </c>
      <c r="X811" s="55">
        <f>IF(OR($A811="",$B811=""),"",MAX(0,MIN(100,100-($N811*'Settings'!$B$15))))</f>
        <v/>
      </c>
      <c r="Y811" s="55">
        <f>IF(OR($A811="",$B811=""),"",($T811*'Settings'!$B$4)+($U811*'Settings'!$B$5)+($V811*'Settings'!$B$6)+($W811*'Settings'!$B$7)+($X811*'Settings'!$B$8))</f>
        <v/>
      </c>
      <c r="Z811" s="19">
        <f>IF($Y811="","",IF($Y811&gt;='Settings'!$B$17,"Excellent",IF($Y811&gt;='Settings'!$B$18,"Good",IF($Y811&gt;='Settings'!$B$19,"Needs Improvement","Poor"))))</f>
        <v/>
      </c>
      <c r="AA811" s="57">
        <f>IF($Z811="","",IF($Z811="Excellent",'Settings'!$B$21,IF($Z811="Good",'Settings'!$B$22,0)))</f>
        <v/>
      </c>
      <c r="AB811" s="34">
        <f>IF(COUNTA($A811:$B811,$D811:$O811,$AC811:$AD811)=0,"",IF(OR($A811="",$B811=""),"Missing period/driver",IF($C811="Driver ID not found","Invalid driver ID",IF(COUNTIFS($A$5:$A$1000,$A811,$B$5:$B$1000,$B811)&gt;1,"Duplicate driver/period",IF(OR($E811&lt;=0,$F811&lt;=0,$G811&lt;=0,$I811&lt;=0),"Check required activity",IF($H811&gt;$G811,"On-time stops exceed total",IF($J811&gt;$I811,"Completed inspections exceed required",IF(OR($H811&lt;0,$J811&lt;0,$K811&lt;0,$L811&lt;0,$M811&lt;0,$N811&lt;0),"Negative count",IF($AC811="","Select review status",IF(AND($AC811="Coaching Scheduled",$AD811=""),"Add follow-up date","OK"))))))))))</f>
        <v/>
      </c>
      <c r="AC811" s="30" t="n"/>
      <c r="AD811" s="58" t="n"/>
    </row>
    <row r="812">
      <c r="A812" s="53" t="n"/>
      <c r="B812" s="26" t="n"/>
      <c r="C812" s="27">
        <f>IF(OR($A812="",$B812=""),"",IFERROR(VLOOKUP($B812,'Settings'!$D$4:$E$103,2,FALSE),"Driver ID not found"))</f>
        <v/>
      </c>
      <c r="D812" s="26" t="n"/>
      <c r="E812" s="28" t="n"/>
      <c r="F812" s="54" t="n"/>
      <c r="G812" s="28" t="n"/>
      <c r="H812" s="28" t="n"/>
      <c r="I812" s="28" t="n"/>
      <c r="J812" s="28" t="n"/>
      <c r="K812" s="28" t="n"/>
      <c r="L812" s="28" t="n"/>
      <c r="M812" s="28" t="n"/>
      <c r="N812" s="28" t="n"/>
      <c r="O812" s="30" t="n"/>
      <c r="P812" s="55">
        <f>IF(OR($A812="",$B812=""),"",IFERROR($E812/$F812,0))</f>
        <v/>
      </c>
      <c r="Q812" s="56">
        <f>IF(OR($A812="",$B812=""),"",IFERROR($H812/$G812,0))</f>
        <v/>
      </c>
      <c r="R812" s="56">
        <f>IF(OR($A812="",$B812=""),"",IFERROR($J812/$I812,0))</f>
        <v/>
      </c>
      <c r="S812" s="55">
        <f>IF(OR($A812="",$B812=""),"",IFERROR(($K812+$L812)/$E812*1000,0))</f>
        <v/>
      </c>
      <c r="T812" s="55">
        <f>IF(OR($A812="",$B812=""),"",MAX(0,MIN(100,100-($S812*'Settings'!$B$13)-($M812*'Settings'!$B$14))))</f>
        <v/>
      </c>
      <c r="U812" s="55">
        <f>IF(OR($A812="",$B812=""),"",MAX(0,MIN(100,IFERROR($Q812/'Settings'!$B$10*100,0))))</f>
        <v/>
      </c>
      <c r="V812" s="55">
        <f>IF(OR($A812="",$B812=""),"",MAX(0,MIN(100,IFERROR($P812/'Settings'!$B$11*100,0))))</f>
        <v/>
      </c>
      <c r="W812" s="55">
        <f>IF(OR($A812="",$B812=""),"",MAX(0,MIN(100,IFERROR($R812/'Settings'!$B$12*100,0))))</f>
        <v/>
      </c>
      <c r="X812" s="55">
        <f>IF(OR($A812="",$B812=""),"",MAX(0,MIN(100,100-($N812*'Settings'!$B$15))))</f>
        <v/>
      </c>
      <c r="Y812" s="55">
        <f>IF(OR($A812="",$B812=""),"",($T812*'Settings'!$B$4)+($U812*'Settings'!$B$5)+($V812*'Settings'!$B$6)+($W812*'Settings'!$B$7)+($X812*'Settings'!$B$8))</f>
        <v/>
      </c>
      <c r="Z812" s="19">
        <f>IF($Y812="","",IF($Y812&gt;='Settings'!$B$17,"Excellent",IF($Y812&gt;='Settings'!$B$18,"Good",IF($Y812&gt;='Settings'!$B$19,"Needs Improvement","Poor"))))</f>
        <v/>
      </c>
      <c r="AA812" s="57">
        <f>IF($Z812="","",IF($Z812="Excellent",'Settings'!$B$21,IF($Z812="Good",'Settings'!$B$22,0)))</f>
        <v/>
      </c>
      <c r="AB812" s="34">
        <f>IF(COUNTA($A812:$B812,$D812:$O812,$AC812:$AD812)=0,"",IF(OR($A812="",$B812=""),"Missing period/driver",IF($C812="Driver ID not found","Invalid driver ID",IF(COUNTIFS($A$5:$A$1000,$A812,$B$5:$B$1000,$B812)&gt;1,"Duplicate driver/period",IF(OR($E812&lt;=0,$F812&lt;=0,$G812&lt;=0,$I812&lt;=0),"Check required activity",IF($H812&gt;$G812,"On-time stops exceed total",IF($J812&gt;$I812,"Completed inspections exceed required",IF(OR($H812&lt;0,$J812&lt;0,$K812&lt;0,$L812&lt;0,$M812&lt;0,$N812&lt;0),"Negative count",IF($AC812="","Select review status",IF(AND($AC812="Coaching Scheduled",$AD812=""),"Add follow-up date","OK"))))))))))</f>
        <v/>
      </c>
      <c r="AC812" s="30" t="n"/>
      <c r="AD812" s="58" t="n"/>
    </row>
    <row r="813">
      <c r="A813" s="53" t="n"/>
      <c r="B813" s="26" t="n"/>
      <c r="C813" s="27">
        <f>IF(OR($A813="",$B813=""),"",IFERROR(VLOOKUP($B813,'Settings'!$D$4:$E$103,2,FALSE),"Driver ID not found"))</f>
        <v/>
      </c>
      <c r="D813" s="26" t="n"/>
      <c r="E813" s="28" t="n"/>
      <c r="F813" s="54" t="n"/>
      <c r="G813" s="28" t="n"/>
      <c r="H813" s="28" t="n"/>
      <c r="I813" s="28" t="n"/>
      <c r="J813" s="28" t="n"/>
      <c r="K813" s="28" t="n"/>
      <c r="L813" s="28" t="n"/>
      <c r="M813" s="28" t="n"/>
      <c r="N813" s="28" t="n"/>
      <c r="O813" s="30" t="n"/>
      <c r="P813" s="55">
        <f>IF(OR($A813="",$B813=""),"",IFERROR($E813/$F813,0))</f>
        <v/>
      </c>
      <c r="Q813" s="56">
        <f>IF(OR($A813="",$B813=""),"",IFERROR($H813/$G813,0))</f>
        <v/>
      </c>
      <c r="R813" s="56">
        <f>IF(OR($A813="",$B813=""),"",IFERROR($J813/$I813,0))</f>
        <v/>
      </c>
      <c r="S813" s="55">
        <f>IF(OR($A813="",$B813=""),"",IFERROR(($K813+$L813)/$E813*1000,0))</f>
        <v/>
      </c>
      <c r="T813" s="55">
        <f>IF(OR($A813="",$B813=""),"",MAX(0,MIN(100,100-($S813*'Settings'!$B$13)-($M813*'Settings'!$B$14))))</f>
        <v/>
      </c>
      <c r="U813" s="55">
        <f>IF(OR($A813="",$B813=""),"",MAX(0,MIN(100,IFERROR($Q813/'Settings'!$B$10*100,0))))</f>
        <v/>
      </c>
      <c r="V813" s="55">
        <f>IF(OR($A813="",$B813=""),"",MAX(0,MIN(100,IFERROR($P813/'Settings'!$B$11*100,0))))</f>
        <v/>
      </c>
      <c r="W813" s="55">
        <f>IF(OR($A813="",$B813=""),"",MAX(0,MIN(100,IFERROR($R813/'Settings'!$B$12*100,0))))</f>
        <v/>
      </c>
      <c r="X813" s="55">
        <f>IF(OR($A813="",$B813=""),"",MAX(0,MIN(100,100-($N813*'Settings'!$B$15))))</f>
        <v/>
      </c>
      <c r="Y813" s="55">
        <f>IF(OR($A813="",$B813=""),"",($T813*'Settings'!$B$4)+($U813*'Settings'!$B$5)+($V813*'Settings'!$B$6)+($W813*'Settings'!$B$7)+($X813*'Settings'!$B$8))</f>
        <v/>
      </c>
      <c r="Z813" s="19">
        <f>IF($Y813="","",IF($Y813&gt;='Settings'!$B$17,"Excellent",IF($Y813&gt;='Settings'!$B$18,"Good",IF($Y813&gt;='Settings'!$B$19,"Needs Improvement","Poor"))))</f>
        <v/>
      </c>
      <c r="AA813" s="57">
        <f>IF($Z813="","",IF($Z813="Excellent",'Settings'!$B$21,IF($Z813="Good",'Settings'!$B$22,0)))</f>
        <v/>
      </c>
      <c r="AB813" s="34">
        <f>IF(COUNTA($A813:$B813,$D813:$O813,$AC813:$AD813)=0,"",IF(OR($A813="",$B813=""),"Missing period/driver",IF($C813="Driver ID not found","Invalid driver ID",IF(COUNTIFS($A$5:$A$1000,$A813,$B$5:$B$1000,$B813)&gt;1,"Duplicate driver/period",IF(OR($E813&lt;=0,$F813&lt;=0,$G813&lt;=0,$I813&lt;=0),"Check required activity",IF($H813&gt;$G813,"On-time stops exceed total",IF($J813&gt;$I813,"Completed inspections exceed required",IF(OR($H813&lt;0,$J813&lt;0,$K813&lt;0,$L813&lt;0,$M813&lt;0,$N813&lt;0),"Negative count",IF($AC813="","Select review status",IF(AND($AC813="Coaching Scheduled",$AD813=""),"Add follow-up date","OK"))))))))))</f>
        <v/>
      </c>
      <c r="AC813" s="30" t="n"/>
      <c r="AD813" s="58" t="n"/>
    </row>
    <row r="814">
      <c r="A814" s="53" t="n"/>
      <c r="B814" s="26" t="n"/>
      <c r="C814" s="27">
        <f>IF(OR($A814="",$B814=""),"",IFERROR(VLOOKUP($B814,'Settings'!$D$4:$E$103,2,FALSE),"Driver ID not found"))</f>
        <v/>
      </c>
      <c r="D814" s="26" t="n"/>
      <c r="E814" s="28" t="n"/>
      <c r="F814" s="54" t="n"/>
      <c r="G814" s="28" t="n"/>
      <c r="H814" s="28" t="n"/>
      <c r="I814" s="28" t="n"/>
      <c r="J814" s="28" t="n"/>
      <c r="K814" s="28" t="n"/>
      <c r="L814" s="28" t="n"/>
      <c r="M814" s="28" t="n"/>
      <c r="N814" s="28" t="n"/>
      <c r="O814" s="30" t="n"/>
      <c r="P814" s="55">
        <f>IF(OR($A814="",$B814=""),"",IFERROR($E814/$F814,0))</f>
        <v/>
      </c>
      <c r="Q814" s="56">
        <f>IF(OR($A814="",$B814=""),"",IFERROR($H814/$G814,0))</f>
        <v/>
      </c>
      <c r="R814" s="56">
        <f>IF(OR($A814="",$B814=""),"",IFERROR($J814/$I814,0))</f>
        <v/>
      </c>
      <c r="S814" s="55">
        <f>IF(OR($A814="",$B814=""),"",IFERROR(($K814+$L814)/$E814*1000,0))</f>
        <v/>
      </c>
      <c r="T814" s="55">
        <f>IF(OR($A814="",$B814=""),"",MAX(0,MIN(100,100-($S814*'Settings'!$B$13)-($M814*'Settings'!$B$14))))</f>
        <v/>
      </c>
      <c r="U814" s="55">
        <f>IF(OR($A814="",$B814=""),"",MAX(0,MIN(100,IFERROR($Q814/'Settings'!$B$10*100,0))))</f>
        <v/>
      </c>
      <c r="V814" s="55">
        <f>IF(OR($A814="",$B814=""),"",MAX(0,MIN(100,IFERROR($P814/'Settings'!$B$11*100,0))))</f>
        <v/>
      </c>
      <c r="W814" s="55">
        <f>IF(OR($A814="",$B814=""),"",MAX(0,MIN(100,IFERROR($R814/'Settings'!$B$12*100,0))))</f>
        <v/>
      </c>
      <c r="X814" s="55">
        <f>IF(OR($A814="",$B814=""),"",MAX(0,MIN(100,100-($N814*'Settings'!$B$15))))</f>
        <v/>
      </c>
      <c r="Y814" s="55">
        <f>IF(OR($A814="",$B814=""),"",($T814*'Settings'!$B$4)+($U814*'Settings'!$B$5)+($V814*'Settings'!$B$6)+($W814*'Settings'!$B$7)+($X814*'Settings'!$B$8))</f>
        <v/>
      </c>
      <c r="Z814" s="19">
        <f>IF($Y814="","",IF($Y814&gt;='Settings'!$B$17,"Excellent",IF($Y814&gt;='Settings'!$B$18,"Good",IF($Y814&gt;='Settings'!$B$19,"Needs Improvement","Poor"))))</f>
        <v/>
      </c>
      <c r="AA814" s="57">
        <f>IF($Z814="","",IF($Z814="Excellent",'Settings'!$B$21,IF($Z814="Good",'Settings'!$B$22,0)))</f>
        <v/>
      </c>
      <c r="AB814" s="34">
        <f>IF(COUNTA($A814:$B814,$D814:$O814,$AC814:$AD814)=0,"",IF(OR($A814="",$B814=""),"Missing period/driver",IF($C814="Driver ID not found","Invalid driver ID",IF(COUNTIFS($A$5:$A$1000,$A814,$B$5:$B$1000,$B814)&gt;1,"Duplicate driver/period",IF(OR($E814&lt;=0,$F814&lt;=0,$G814&lt;=0,$I814&lt;=0),"Check required activity",IF($H814&gt;$G814,"On-time stops exceed total",IF($J814&gt;$I814,"Completed inspections exceed required",IF(OR($H814&lt;0,$J814&lt;0,$K814&lt;0,$L814&lt;0,$M814&lt;0,$N814&lt;0),"Negative count",IF($AC814="","Select review status",IF(AND($AC814="Coaching Scheduled",$AD814=""),"Add follow-up date","OK"))))))))))</f>
        <v/>
      </c>
      <c r="AC814" s="30" t="n"/>
      <c r="AD814" s="58" t="n"/>
    </row>
    <row r="815">
      <c r="A815" s="53" t="n"/>
      <c r="B815" s="26" t="n"/>
      <c r="C815" s="27">
        <f>IF(OR($A815="",$B815=""),"",IFERROR(VLOOKUP($B815,'Settings'!$D$4:$E$103,2,FALSE),"Driver ID not found"))</f>
        <v/>
      </c>
      <c r="D815" s="26" t="n"/>
      <c r="E815" s="28" t="n"/>
      <c r="F815" s="54" t="n"/>
      <c r="G815" s="28" t="n"/>
      <c r="H815" s="28" t="n"/>
      <c r="I815" s="28" t="n"/>
      <c r="J815" s="28" t="n"/>
      <c r="K815" s="28" t="n"/>
      <c r="L815" s="28" t="n"/>
      <c r="M815" s="28" t="n"/>
      <c r="N815" s="28" t="n"/>
      <c r="O815" s="30" t="n"/>
      <c r="P815" s="55">
        <f>IF(OR($A815="",$B815=""),"",IFERROR($E815/$F815,0))</f>
        <v/>
      </c>
      <c r="Q815" s="56">
        <f>IF(OR($A815="",$B815=""),"",IFERROR($H815/$G815,0))</f>
        <v/>
      </c>
      <c r="R815" s="56">
        <f>IF(OR($A815="",$B815=""),"",IFERROR($J815/$I815,0))</f>
        <v/>
      </c>
      <c r="S815" s="55">
        <f>IF(OR($A815="",$B815=""),"",IFERROR(($K815+$L815)/$E815*1000,0))</f>
        <v/>
      </c>
      <c r="T815" s="55">
        <f>IF(OR($A815="",$B815=""),"",MAX(0,MIN(100,100-($S815*'Settings'!$B$13)-($M815*'Settings'!$B$14))))</f>
        <v/>
      </c>
      <c r="U815" s="55">
        <f>IF(OR($A815="",$B815=""),"",MAX(0,MIN(100,IFERROR($Q815/'Settings'!$B$10*100,0))))</f>
        <v/>
      </c>
      <c r="V815" s="55">
        <f>IF(OR($A815="",$B815=""),"",MAX(0,MIN(100,IFERROR($P815/'Settings'!$B$11*100,0))))</f>
        <v/>
      </c>
      <c r="W815" s="55">
        <f>IF(OR($A815="",$B815=""),"",MAX(0,MIN(100,IFERROR($R815/'Settings'!$B$12*100,0))))</f>
        <v/>
      </c>
      <c r="X815" s="55">
        <f>IF(OR($A815="",$B815=""),"",MAX(0,MIN(100,100-($N815*'Settings'!$B$15))))</f>
        <v/>
      </c>
      <c r="Y815" s="55">
        <f>IF(OR($A815="",$B815=""),"",($T815*'Settings'!$B$4)+($U815*'Settings'!$B$5)+($V815*'Settings'!$B$6)+($W815*'Settings'!$B$7)+($X815*'Settings'!$B$8))</f>
        <v/>
      </c>
      <c r="Z815" s="19">
        <f>IF($Y815="","",IF($Y815&gt;='Settings'!$B$17,"Excellent",IF($Y815&gt;='Settings'!$B$18,"Good",IF($Y815&gt;='Settings'!$B$19,"Needs Improvement","Poor"))))</f>
        <v/>
      </c>
      <c r="AA815" s="57">
        <f>IF($Z815="","",IF($Z815="Excellent",'Settings'!$B$21,IF($Z815="Good",'Settings'!$B$22,0)))</f>
        <v/>
      </c>
      <c r="AB815" s="34">
        <f>IF(COUNTA($A815:$B815,$D815:$O815,$AC815:$AD815)=0,"",IF(OR($A815="",$B815=""),"Missing period/driver",IF($C815="Driver ID not found","Invalid driver ID",IF(COUNTIFS($A$5:$A$1000,$A815,$B$5:$B$1000,$B815)&gt;1,"Duplicate driver/period",IF(OR($E815&lt;=0,$F815&lt;=0,$G815&lt;=0,$I815&lt;=0),"Check required activity",IF($H815&gt;$G815,"On-time stops exceed total",IF($J815&gt;$I815,"Completed inspections exceed required",IF(OR($H815&lt;0,$J815&lt;0,$K815&lt;0,$L815&lt;0,$M815&lt;0,$N815&lt;0),"Negative count",IF($AC815="","Select review status",IF(AND($AC815="Coaching Scheduled",$AD815=""),"Add follow-up date","OK"))))))))))</f>
        <v/>
      </c>
      <c r="AC815" s="30" t="n"/>
      <c r="AD815" s="58" t="n"/>
    </row>
    <row r="816">
      <c r="A816" s="53" t="n"/>
      <c r="B816" s="26" t="n"/>
      <c r="C816" s="27">
        <f>IF(OR($A816="",$B816=""),"",IFERROR(VLOOKUP($B816,'Settings'!$D$4:$E$103,2,FALSE),"Driver ID not found"))</f>
        <v/>
      </c>
      <c r="D816" s="26" t="n"/>
      <c r="E816" s="28" t="n"/>
      <c r="F816" s="54" t="n"/>
      <c r="G816" s="28" t="n"/>
      <c r="H816" s="28" t="n"/>
      <c r="I816" s="28" t="n"/>
      <c r="J816" s="28" t="n"/>
      <c r="K816" s="28" t="n"/>
      <c r="L816" s="28" t="n"/>
      <c r="M816" s="28" t="n"/>
      <c r="N816" s="28" t="n"/>
      <c r="O816" s="30" t="n"/>
      <c r="P816" s="55">
        <f>IF(OR($A816="",$B816=""),"",IFERROR($E816/$F816,0))</f>
        <v/>
      </c>
      <c r="Q816" s="56">
        <f>IF(OR($A816="",$B816=""),"",IFERROR($H816/$G816,0))</f>
        <v/>
      </c>
      <c r="R816" s="56">
        <f>IF(OR($A816="",$B816=""),"",IFERROR($J816/$I816,0))</f>
        <v/>
      </c>
      <c r="S816" s="55">
        <f>IF(OR($A816="",$B816=""),"",IFERROR(($K816+$L816)/$E816*1000,0))</f>
        <v/>
      </c>
      <c r="T816" s="55">
        <f>IF(OR($A816="",$B816=""),"",MAX(0,MIN(100,100-($S816*'Settings'!$B$13)-($M816*'Settings'!$B$14))))</f>
        <v/>
      </c>
      <c r="U816" s="55">
        <f>IF(OR($A816="",$B816=""),"",MAX(0,MIN(100,IFERROR($Q816/'Settings'!$B$10*100,0))))</f>
        <v/>
      </c>
      <c r="V816" s="55">
        <f>IF(OR($A816="",$B816=""),"",MAX(0,MIN(100,IFERROR($P816/'Settings'!$B$11*100,0))))</f>
        <v/>
      </c>
      <c r="W816" s="55">
        <f>IF(OR($A816="",$B816=""),"",MAX(0,MIN(100,IFERROR($R816/'Settings'!$B$12*100,0))))</f>
        <v/>
      </c>
      <c r="X816" s="55">
        <f>IF(OR($A816="",$B816=""),"",MAX(0,MIN(100,100-($N816*'Settings'!$B$15))))</f>
        <v/>
      </c>
      <c r="Y816" s="55">
        <f>IF(OR($A816="",$B816=""),"",($T816*'Settings'!$B$4)+($U816*'Settings'!$B$5)+($V816*'Settings'!$B$6)+($W816*'Settings'!$B$7)+($X816*'Settings'!$B$8))</f>
        <v/>
      </c>
      <c r="Z816" s="19">
        <f>IF($Y816="","",IF($Y816&gt;='Settings'!$B$17,"Excellent",IF($Y816&gt;='Settings'!$B$18,"Good",IF($Y816&gt;='Settings'!$B$19,"Needs Improvement","Poor"))))</f>
        <v/>
      </c>
      <c r="AA816" s="57">
        <f>IF($Z816="","",IF($Z816="Excellent",'Settings'!$B$21,IF($Z816="Good",'Settings'!$B$22,0)))</f>
        <v/>
      </c>
      <c r="AB816" s="34">
        <f>IF(COUNTA($A816:$B816,$D816:$O816,$AC816:$AD816)=0,"",IF(OR($A816="",$B816=""),"Missing period/driver",IF($C816="Driver ID not found","Invalid driver ID",IF(COUNTIFS($A$5:$A$1000,$A816,$B$5:$B$1000,$B816)&gt;1,"Duplicate driver/period",IF(OR($E816&lt;=0,$F816&lt;=0,$G816&lt;=0,$I816&lt;=0),"Check required activity",IF($H816&gt;$G816,"On-time stops exceed total",IF($J816&gt;$I816,"Completed inspections exceed required",IF(OR($H816&lt;0,$J816&lt;0,$K816&lt;0,$L816&lt;0,$M816&lt;0,$N816&lt;0),"Negative count",IF($AC816="","Select review status",IF(AND($AC816="Coaching Scheduled",$AD816=""),"Add follow-up date","OK"))))))))))</f>
        <v/>
      </c>
      <c r="AC816" s="30" t="n"/>
      <c r="AD816" s="58" t="n"/>
    </row>
    <row r="817">
      <c r="A817" s="53" t="n"/>
      <c r="B817" s="26" t="n"/>
      <c r="C817" s="27">
        <f>IF(OR($A817="",$B817=""),"",IFERROR(VLOOKUP($B817,'Settings'!$D$4:$E$103,2,FALSE),"Driver ID not found"))</f>
        <v/>
      </c>
      <c r="D817" s="26" t="n"/>
      <c r="E817" s="28" t="n"/>
      <c r="F817" s="54" t="n"/>
      <c r="G817" s="28" t="n"/>
      <c r="H817" s="28" t="n"/>
      <c r="I817" s="28" t="n"/>
      <c r="J817" s="28" t="n"/>
      <c r="K817" s="28" t="n"/>
      <c r="L817" s="28" t="n"/>
      <c r="M817" s="28" t="n"/>
      <c r="N817" s="28" t="n"/>
      <c r="O817" s="30" t="n"/>
      <c r="P817" s="55">
        <f>IF(OR($A817="",$B817=""),"",IFERROR($E817/$F817,0))</f>
        <v/>
      </c>
      <c r="Q817" s="56">
        <f>IF(OR($A817="",$B817=""),"",IFERROR($H817/$G817,0))</f>
        <v/>
      </c>
      <c r="R817" s="56">
        <f>IF(OR($A817="",$B817=""),"",IFERROR($J817/$I817,0))</f>
        <v/>
      </c>
      <c r="S817" s="55">
        <f>IF(OR($A817="",$B817=""),"",IFERROR(($K817+$L817)/$E817*1000,0))</f>
        <v/>
      </c>
      <c r="T817" s="55">
        <f>IF(OR($A817="",$B817=""),"",MAX(0,MIN(100,100-($S817*'Settings'!$B$13)-($M817*'Settings'!$B$14))))</f>
        <v/>
      </c>
      <c r="U817" s="55">
        <f>IF(OR($A817="",$B817=""),"",MAX(0,MIN(100,IFERROR($Q817/'Settings'!$B$10*100,0))))</f>
        <v/>
      </c>
      <c r="V817" s="55">
        <f>IF(OR($A817="",$B817=""),"",MAX(0,MIN(100,IFERROR($P817/'Settings'!$B$11*100,0))))</f>
        <v/>
      </c>
      <c r="W817" s="55">
        <f>IF(OR($A817="",$B817=""),"",MAX(0,MIN(100,IFERROR($R817/'Settings'!$B$12*100,0))))</f>
        <v/>
      </c>
      <c r="X817" s="55">
        <f>IF(OR($A817="",$B817=""),"",MAX(0,MIN(100,100-($N817*'Settings'!$B$15))))</f>
        <v/>
      </c>
      <c r="Y817" s="55">
        <f>IF(OR($A817="",$B817=""),"",($T817*'Settings'!$B$4)+($U817*'Settings'!$B$5)+($V817*'Settings'!$B$6)+($W817*'Settings'!$B$7)+($X817*'Settings'!$B$8))</f>
        <v/>
      </c>
      <c r="Z817" s="19">
        <f>IF($Y817="","",IF($Y817&gt;='Settings'!$B$17,"Excellent",IF($Y817&gt;='Settings'!$B$18,"Good",IF($Y817&gt;='Settings'!$B$19,"Needs Improvement","Poor"))))</f>
        <v/>
      </c>
      <c r="AA817" s="57">
        <f>IF($Z817="","",IF($Z817="Excellent",'Settings'!$B$21,IF($Z817="Good",'Settings'!$B$22,0)))</f>
        <v/>
      </c>
      <c r="AB817" s="34">
        <f>IF(COUNTA($A817:$B817,$D817:$O817,$AC817:$AD817)=0,"",IF(OR($A817="",$B817=""),"Missing period/driver",IF($C817="Driver ID not found","Invalid driver ID",IF(COUNTIFS($A$5:$A$1000,$A817,$B$5:$B$1000,$B817)&gt;1,"Duplicate driver/period",IF(OR($E817&lt;=0,$F817&lt;=0,$G817&lt;=0,$I817&lt;=0),"Check required activity",IF($H817&gt;$G817,"On-time stops exceed total",IF($J817&gt;$I817,"Completed inspections exceed required",IF(OR($H817&lt;0,$J817&lt;0,$K817&lt;0,$L817&lt;0,$M817&lt;0,$N817&lt;0),"Negative count",IF($AC817="","Select review status",IF(AND($AC817="Coaching Scheduled",$AD817=""),"Add follow-up date","OK"))))))))))</f>
        <v/>
      </c>
      <c r="AC817" s="30" t="n"/>
      <c r="AD817" s="58" t="n"/>
    </row>
    <row r="818">
      <c r="A818" s="53" t="n"/>
      <c r="B818" s="26" t="n"/>
      <c r="C818" s="27">
        <f>IF(OR($A818="",$B818=""),"",IFERROR(VLOOKUP($B818,'Settings'!$D$4:$E$103,2,FALSE),"Driver ID not found"))</f>
        <v/>
      </c>
      <c r="D818" s="26" t="n"/>
      <c r="E818" s="28" t="n"/>
      <c r="F818" s="54" t="n"/>
      <c r="G818" s="28" t="n"/>
      <c r="H818" s="28" t="n"/>
      <c r="I818" s="28" t="n"/>
      <c r="J818" s="28" t="n"/>
      <c r="K818" s="28" t="n"/>
      <c r="L818" s="28" t="n"/>
      <c r="M818" s="28" t="n"/>
      <c r="N818" s="28" t="n"/>
      <c r="O818" s="30" t="n"/>
      <c r="P818" s="55">
        <f>IF(OR($A818="",$B818=""),"",IFERROR($E818/$F818,0))</f>
        <v/>
      </c>
      <c r="Q818" s="56">
        <f>IF(OR($A818="",$B818=""),"",IFERROR($H818/$G818,0))</f>
        <v/>
      </c>
      <c r="R818" s="56">
        <f>IF(OR($A818="",$B818=""),"",IFERROR($J818/$I818,0))</f>
        <v/>
      </c>
      <c r="S818" s="55">
        <f>IF(OR($A818="",$B818=""),"",IFERROR(($K818+$L818)/$E818*1000,0))</f>
        <v/>
      </c>
      <c r="T818" s="55">
        <f>IF(OR($A818="",$B818=""),"",MAX(0,MIN(100,100-($S818*'Settings'!$B$13)-($M818*'Settings'!$B$14))))</f>
        <v/>
      </c>
      <c r="U818" s="55">
        <f>IF(OR($A818="",$B818=""),"",MAX(0,MIN(100,IFERROR($Q818/'Settings'!$B$10*100,0))))</f>
        <v/>
      </c>
      <c r="V818" s="55">
        <f>IF(OR($A818="",$B818=""),"",MAX(0,MIN(100,IFERROR($P818/'Settings'!$B$11*100,0))))</f>
        <v/>
      </c>
      <c r="W818" s="55">
        <f>IF(OR($A818="",$B818=""),"",MAX(0,MIN(100,IFERROR($R818/'Settings'!$B$12*100,0))))</f>
        <v/>
      </c>
      <c r="X818" s="55">
        <f>IF(OR($A818="",$B818=""),"",MAX(0,MIN(100,100-($N818*'Settings'!$B$15))))</f>
        <v/>
      </c>
      <c r="Y818" s="55">
        <f>IF(OR($A818="",$B818=""),"",($T818*'Settings'!$B$4)+($U818*'Settings'!$B$5)+($V818*'Settings'!$B$6)+($W818*'Settings'!$B$7)+($X818*'Settings'!$B$8))</f>
        <v/>
      </c>
      <c r="Z818" s="19">
        <f>IF($Y818="","",IF($Y818&gt;='Settings'!$B$17,"Excellent",IF($Y818&gt;='Settings'!$B$18,"Good",IF($Y818&gt;='Settings'!$B$19,"Needs Improvement","Poor"))))</f>
        <v/>
      </c>
      <c r="AA818" s="57">
        <f>IF($Z818="","",IF($Z818="Excellent",'Settings'!$B$21,IF($Z818="Good",'Settings'!$B$22,0)))</f>
        <v/>
      </c>
      <c r="AB818" s="34">
        <f>IF(COUNTA($A818:$B818,$D818:$O818,$AC818:$AD818)=0,"",IF(OR($A818="",$B818=""),"Missing period/driver",IF($C818="Driver ID not found","Invalid driver ID",IF(COUNTIFS($A$5:$A$1000,$A818,$B$5:$B$1000,$B818)&gt;1,"Duplicate driver/period",IF(OR($E818&lt;=0,$F818&lt;=0,$G818&lt;=0,$I818&lt;=0),"Check required activity",IF($H818&gt;$G818,"On-time stops exceed total",IF($J818&gt;$I818,"Completed inspections exceed required",IF(OR($H818&lt;0,$J818&lt;0,$K818&lt;0,$L818&lt;0,$M818&lt;0,$N818&lt;0),"Negative count",IF($AC818="","Select review status",IF(AND($AC818="Coaching Scheduled",$AD818=""),"Add follow-up date","OK"))))))))))</f>
        <v/>
      </c>
      <c r="AC818" s="30" t="n"/>
      <c r="AD818" s="58" t="n"/>
    </row>
    <row r="819">
      <c r="A819" s="53" t="n"/>
      <c r="B819" s="26" t="n"/>
      <c r="C819" s="27">
        <f>IF(OR($A819="",$B819=""),"",IFERROR(VLOOKUP($B819,'Settings'!$D$4:$E$103,2,FALSE),"Driver ID not found"))</f>
        <v/>
      </c>
      <c r="D819" s="26" t="n"/>
      <c r="E819" s="28" t="n"/>
      <c r="F819" s="54" t="n"/>
      <c r="G819" s="28" t="n"/>
      <c r="H819" s="28" t="n"/>
      <c r="I819" s="28" t="n"/>
      <c r="J819" s="28" t="n"/>
      <c r="K819" s="28" t="n"/>
      <c r="L819" s="28" t="n"/>
      <c r="M819" s="28" t="n"/>
      <c r="N819" s="28" t="n"/>
      <c r="O819" s="30" t="n"/>
      <c r="P819" s="55">
        <f>IF(OR($A819="",$B819=""),"",IFERROR($E819/$F819,0))</f>
        <v/>
      </c>
      <c r="Q819" s="56">
        <f>IF(OR($A819="",$B819=""),"",IFERROR($H819/$G819,0))</f>
        <v/>
      </c>
      <c r="R819" s="56">
        <f>IF(OR($A819="",$B819=""),"",IFERROR($J819/$I819,0))</f>
        <v/>
      </c>
      <c r="S819" s="55">
        <f>IF(OR($A819="",$B819=""),"",IFERROR(($K819+$L819)/$E819*1000,0))</f>
        <v/>
      </c>
      <c r="T819" s="55">
        <f>IF(OR($A819="",$B819=""),"",MAX(0,MIN(100,100-($S819*'Settings'!$B$13)-($M819*'Settings'!$B$14))))</f>
        <v/>
      </c>
      <c r="U819" s="55">
        <f>IF(OR($A819="",$B819=""),"",MAX(0,MIN(100,IFERROR($Q819/'Settings'!$B$10*100,0))))</f>
        <v/>
      </c>
      <c r="V819" s="55">
        <f>IF(OR($A819="",$B819=""),"",MAX(0,MIN(100,IFERROR($P819/'Settings'!$B$11*100,0))))</f>
        <v/>
      </c>
      <c r="W819" s="55">
        <f>IF(OR($A819="",$B819=""),"",MAX(0,MIN(100,IFERROR($R819/'Settings'!$B$12*100,0))))</f>
        <v/>
      </c>
      <c r="X819" s="55">
        <f>IF(OR($A819="",$B819=""),"",MAX(0,MIN(100,100-($N819*'Settings'!$B$15))))</f>
        <v/>
      </c>
      <c r="Y819" s="55">
        <f>IF(OR($A819="",$B819=""),"",($T819*'Settings'!$B$4)+($U819*'Settings'!$B$5)+($V819*'Settings'!$B$6)+($W819*'Settings'!$B$7)+($X819*'Settings'!$B$8))</f>
        <v/>
      </c>
      <c r="Z819" s="19">
        <f>IF($Y819="","",IF($Y819&gt;='Settings'!$B$17,"Excellent",IF($Y819&gt;='Settings'!$B$18,"Good",IF($Y819&gt;='Settings'!$B$19,"Needs Improvement","Poor"))))</f>
        <v/>
      </c>
      <c r="AA819" s="57">
        <f>IF($Z819="","",IF($Z819="Excellent",'Settings'!$B$21,IF($Z819="Good",'Settings'!$B$22,0)))</f>
        <v/>
      </c>
      <c r="AB819" s="34">
        <f>IF(COUNTA($A819:$B819,$D819:$O819,$AC819:$AD819)=0,"",IF(OR($A819="",$B819=""),"Missing period/driver",IF($C819="Driver ID not found","Invalid driver ID",IF(COUNTIFS($A$5:$A$1000,$A819,$B$5:$B$1000,$B819)&gt;1,"Duplicate driver/period",IF(OR($E819&lt;=0,$F819&lt;=0,$G819&lt;=0,$I819&lt;=0),"Check required activity",IF($H819&gt;$G819,"On-time stops exceed total",IF($J819&gt;$I819,"Completed inspections exceed required",IF(OR($H819&lt;0,$J819&lt;0,$K819&lt;0,$L819&lt;0,$M819&lt;0,$N819&lt;0),"Negative count",IF($AC819="","Select review status",IF(AND($AC819="Coaching Scheduled",$AD819=""),"Add follow-up date","OK"))))))))))</f>
        <v/>
      </c>
      <c r="AC819" s="30" t="n"/>
      <c r="AD819" s="58" t="n"/>
    </row>
    <row r="820">
      <c r="A820" s="53" t="n"/>
      <c r="B820" s="26" t="n"/>
      <c r="C820" s="27">
        <f>IF(OR($A820="",$B820=""),"",IFERROR(VLOOKUP($B820,'Settings'!$D$4:$E$103,2,FALSE),"Driver ID not found"))</f>
        <v/>
      </c>
      <c r="D820" s="26" t="n"/>
      <c r="E820" s="28" t="n"/>
      <c r="F820" s="54" t="n"/>
      <c r="G820" s="28" t="n"/>
      <c r="H820" s="28" t="n"/>
      <c r="I820" s="28" t="n"/>
      <c r="J820" s="28" t="n"/>
      <c r="K820" s="28" t="n"/>
      <c r="L820" s="28" t="n"/>
      <c r="M820" s="28" t="n"/>
      <c r="N820" s="28" t="n"/>
      <c r="O820" s="30" t="n"/>
      <c r="P820" s="55">
        <f>IF(OR($A820="",$B820=""),"",IFERROR($E820/$F820,0))</f>
        <v/>
      </c>
      <c r="Q820" s="56">
        <f>IF(OR($A820="",$B820=""),"",IFERROR($H820/$G820,0))</f>
        <v/>
      </c>
      <c r="R820" s="56">
        <f>IF(OR($A820="",$B820=""),"",IFERROR($J820/$I820,0))</f>
        <v/>
      </c>
      <c r="S820" s="55">
        <f>IF(OR($A820="",$B820=""),"",IFERROR(($K820+$L820)/$E820*1000,0))</f>
        <v/>
      </c>
      <c r="T820" s="55">
        <f>IF(OR($A820="",$B820=""),"",MAX(0,MIN(100,100-($S820*'Settings'!$B$13)-($M820*'Settings'!$B$14))))</f>
        <v/>
      </c>
      <c r="U820" s="55">
        <f>IF(OR($A820="",$B820=""),"",MAX(0,MIN(100,IFERROR($Q820/'Settings'!$B$10*100,0))))</f>
        <v/>
      </c>
      <c r="V820" s="55">
        <f>IF(OR($A820="",$B820=""),"",MAX(0,MIN(100,IFERROR($P820/'Settings'!$B$11*100,0))))</f>
        <v/>
      </c>
      <c r="W820" s="55">
        <f>IF(OR($A820="",$B820=""),"",MAX(0,MIN(100,IFERROR($R820/'Settings'!$B$12*100,0))))</f>
        <v/>
      </c>
      <c r="X820" s="55">
        <f>IF(OR($A820="",$B820=""),"",MAX(0,MIN(100,100-($N820*'Settings'!$B$15))))</f>
        <v/>
      </c>
      <c r="Y820" s="55">
        <f>IF(OR($A820="",$B820=""),"",($T820*'Settings'!$B$4)+($U820*'Settings'!$B$5)+($V820*'Settings'!$B$6)+($W820*'Settings'!$B$7)+($X820*'Settings'!$B$8))</f>
        <v/>
      </c>
      <c r="Z820" s="19">
        <f>IF($Y820="","",IF($Y820&gt;='Settings'!$B$17,"Excellent",IF($Y820&gt;='Settings'!$B$18,"Good",IF($Y820&gt;='Settings'!$B$19,"Needs Improvement","Poor"))))</f>
        <v/>
      </c>
      <c r="AA820" s="57">
        <f>IF($Z820="","",IF($Z820="Excellent",'Settings'!$B$21,IF($Z820="Good",'Settings'!$B$22,0)))</f>
        <v/>
      </c>
      <c r="AB820" s="34">
        <f>IF(COUNTA($A820:$B820,$D820:$O820,$AC820:$AD820)=0,"",IF(OR($A820="",$B820=""),"Missing period/driver",IF($C820="Driver ID not found","Invalid driver ID",IF(COUNTIFS($A$5:$A$1000,$A820,$B$5:$B$1000,$B820)&gt;1,"Duplicate driver/period",IF(OR($E820&lt;=0,$F820&lt;=0,$G820&lt;=0,$I820&lt;=0),"Check required activity",IF($H820&gt;$G820,"On-time stops exceed total",IF($J820&gt;$I820,"Completed inspections exceed required",IF(OR($H820&lt;0,$J820&lt;0,$K820&lt;0,$L820&lt;0,$M820&lt;0,$N820&lt;0),"Negative count",IF($AC820="","Select review status",IF(AND($AC820="Coaching Scheduled",$AD820=""),"Add follow-up date","OK"))))))))))</f>
        <v/>
      </c>
      <c r="AC820" s="30" t="n"/>
      <c r="AD820" s="58" t="n"/>
    </row>
    <row r="821">
      <c r="A821" s="53" t="n"/>
      <c r="B821" s="26" t="n"/>
      <c r="C821" s="27">
        <f>IF(OR($A821="",$B821=""),"",IFERROR(VLOOKUP($B821,'Settings'!$D$4:$E$103,2,FALSE),"Driver ID not found"))</f>
        <v/>
      </c>
      <c r="D821" s="26" t="n"/>
      <c r="E821" s="28" t="n"/>
      <c r="F821" s="54" t="n"/>
      <c r="G821" s="28" t="n"/>
      <c r="H821" s="28" t="n"/>
      <c r="I821" s="28" t="n"/>
      <c r="J821" s="28" t="n"/>
      <c r="K821" s="28" t="n"/>
      <c r="L821" s="28" t="n"/>
      <c r="M821" s="28" t="n"/>
      <c r="N821" s="28" t="n"/>
      <c r="O821" s="30" t="n"/>
      <c r="P821" s="55">
        <f>IF(OR($A821="",$B821=""),"",IFERROR($E821/$F821,0))</f>
        <v/>
      </c>
      <c r="Q821" s="56">
        <f>IF(OR($A821="",$B821=""),"",IFERROR($H821/$G821,0))</f>
        <v/>
      </c>
      <c r="R821" s="56">
        <f>IF(OR($A821="",$B821=""),"",IFERROR($J821/$I821,0))</f>
        <v/>
      </c>
      <c r="S821" s="55">
        <f>IF(OR($A821="",$B821=""),"",IFERROR(($K821+$L821)/$E821*1000,0))</f>
        <v/>
      </c>
      <c r="T821" s="55">
        <f>IF(OR($A821="",$B821=""),"",MAX(0,MIN(100,100-($S821*'Settings'!$B$13)-($M821*'Settings'!$B$14))))</f>
        <v/>
      </c>
      <c r="U821" s="55">
        <f>IF(OR($A821="",$B821=""),"",MAX(0,MIN(100,IFERROR($Q821/'Settings'!$B$10*100,0))))</f>
        <v/>
      </c>
      <c r="V821" s="55">
        <f>IF(OR($A821="",$B821=""),"",MAX(0,MIN(100,IFERROR($P821/'Settings'!$B$11*100,0))))</f>
        <v/>
      </c>
      <c r="W821" s="55">
        <f>IF(OR($A821="",$B821=""),"",MAX(0,MIN(100,IFERROR($R821/'Settings'!$B$12*100,0))))</f>
        <v/>
      </c>
      <c r="X821" s="55">
        <f>IF(OR($A821="",$B821=""),"",MAX(0,MIN(100,100-($N821*'Settings'!$B$15))))</f>
        <v/>
      </c>
      <c r="Y821" s="55">
        <f>IF(OR($A821="",$B821=""),"",($T821*'Settings'!$B$4)+($U821*'Settings'!$B$5)+($V821*'Settings'!$B$6)+($W821*'Settings'!$B$7)+($X821*'Settings'!$B$8))</f>
        <v/>
      </c>
      <c r="Z821" s="19">
        <f>IF($Y821="","",IF($Y821&gt;='Settings'!$B$17,"Excellent",IF($Y821&gt;='Settings'!$B$18,"Good",IF($Y821&gt;='Settings'!$B$19,"Needs Improvement","Poor"))))</f>
        <v/>
      </c>
      <c r="AA821" s="57">
        <f>IF($Z821="","",IF($Z821="Excellent",'Settings'!$B$21,IF($Z821="Good",'Settings'!$B$22,0)))</f>
        <v/>
      </c>
      <c r="AB821" s="34">
        <f>IF(COUNTA($A821:$B821,$D821:$O821,$AC821:$AD821)=0,"",IF(OR($A821="",$B821=""),"Missing period/driver",IF($C821="Driver ID not found","Invalid driver ID",IF(COUNTIFS($A$5:$A$1000,$A821,$B$5:$B$1000,$B821)&gt;1,"Duplicate driver/period",IF(OR($E821&lt;=0,$F821&lt;=0,$G821&lt;=0,$I821&lt;=0),"Check required activity",IF($H821&gt;$G821,"On-time stops exceed total",IF($J821&gt;$I821,"Completed inspections exceed required",IF(OR($H821&lt;0,$J821&lt;0,$K821&lt;0,$L821&lt;0,$M821&lt;0,$N821&lt;0),"Negative count",IF($AC821="","Select review status",IF(AND($AC821="Coaching Scheduled",$AD821=""),"Add follow-up date","OK"))))))))))</f>
        <v/>
      </c>
      <c r="AC821" s="30" t="n"/>
      <c r="AD821" s="58" t="n"/>
    </row>
    <row r="822">
      <c r="A822" s="53" t="n"/>
      <c r="B822" s="26" t="n"/>
      <c r="C822" s="27">
        <f>IF(OR($A822="",$B822=""),"",IFERROR(VLOOKUP($B822,'Settings'!$D$4:$E$103,2,FALSE),"Driver ID not found"))</f>
        <v/>
      </c>
      <c r="D822" s="26" t="n"/>
      <c r="E822" s="28" t="n"/>
      <c r="F822" s="54" t="n"/>
      <c r="G822" s="28" t="n"/>
      <c r="H822" s="28" t="n"/>
      <c r="I822" s="28" t="n"/>
      <c r="J822" s="28" t="n"/>
      <c r="K822" s="28" t="n"/>
      <c r="L822" s="28" t="n"/>
      <c r="M822" s="28" t="n"/>
      <c r="N822" s="28" t="n"/>
      <c r="O822" s="30" t="n"/>
      <c r="P822" s="55">
        <f>IF(OR($A822="",$B822=""),"",IFERROR($E822/$F822,0))</f>
        <v/>
      </c>
      <c r="Q822" s="56">
        <f>IF(OR($A822="",$B822=""),"",IFERROR($H822/$G822,0))</f>
        <v/>
      </c>
      <c r="R822" s="56">
        <f>IF(OR($A822="",$B822=""),"",IFERROR($J822/$I822,0))</f>
        <v/>
      </c>
      <c r="S822" s="55">
        <f>IF(OR($A822="",$B822=""),"",IFERROR(($K822+$L822)/$E822*1000,0))</f>
        <v/>
      </c>
      <c r="T822" s="55">
        <f>IF(OR($A822="",$B822=""),"",MAX(0,MIN(100,100-($S822*'Settings'!$B$13)-($M822*'Settings'!$B$14))))</f>
        <v/>
      </c>
      <c r="U822" s="55">
        <f>IF(OR($A822="",$B822=""),"",MAX(0,MIN(100,IFERROR($Q822/'Settings'!$B$10*100,0))))</f>
        <v/>
      </c>
      <c r="V822" s="55">
        <f>IF(OR($A822="",$B822=""),"",MAX(0,MIN(100,IFERROR($P822/'Settings'!$B$11*100,0))))</f>
        <v/>
      </c>
      <c r="W822" s="55">
        <f>IF(OR($A822="",$B822=""),"",MAX(0,MIN(100,IFERROR($R822/'Settings'!$B$12*100,0))))</f>
        <v/>
      </c>
      <c r="X822" s="55">
        <f>IF(OR($A822="",$B822=""),"",MAX(0,MIN(100,100-($N822*'Settings'!$B$15))))</f>
        <v/>
      </c>
      <c r="Y822" s="55">
        <f>IF(OR($A822="",$B822=""),"",($T822*'Settings'!$B$4)+($U822*'Settings'!$B$5)+($V822*'Settings'!$B$6)+($W822*'Settings'!$B$7)+($X822*'Settings'!$B$8))</f>
        <v/>
      </c>
      <c r="Z822" s="19">
        <f>IF($Y822="","",IF($Y822&gt;='Settings'!$B$17,"Excellent",IF($Y822&gt;='Settings'!$B$18,"Good",IF($Y822&gt;='Settings'!$B$19,"Needs Improvement","Poor"))))</f>
        <v/>
      </c>
      <c r="AA822" s="57">
        <f>IF($Z822="","",IF($Z822="Excellent",'Settings'!$B$21,IF($Z822="Good",'Settings'!$B$22,0)))</f>
        <v/>
      </c>
      <c r="AB822" s="34">
        <f>IF(COUNTA($A822:$B822,$D822:$O822,$AC822:$AD822)=0,"",IF(OR($A822="",$B822=""),"Missing period/driver",IF($C822="Driver ID not found","Invalid driver ID",IF(COUNTIFS($A$5:$A$1000,$A822,$B$5:$B$1000,$B822)&gt;1,"Duplicate driver/period",IF(OR($E822&lt;=0,$F822&lt;=0,$G822&lt;=0,$I822&lt;=0),"Check required activity",IF($H822&gt;$G822,"On-time stops exceed total",IF($J822&gt;$I822,"Completed inspections exceed required",IF(OR($H822&lt;0,$J822&lt;0,$K822&lt;0,$L822&lt;0,$M822&lt;0,$N822&lt;0),"Negative count",IF($AC822="","Select review status",IF(AND($AC822="Coaching Scheduled",$AD822=""),"Add follow-up date","OK"))))))))))</f>
        <v/>
      </c>
      <c r="AC822" s="30" t="n"/>
      <c r="AD822" s="58" t="n"/>
    </row>
    <row r="823">
      <c r="A823" s="53" t="n"/>
      <c r="B823" s="26" t="n"/>
      <c r="C823" s="27">
        <f>IF(OR($A823="",$B823=""),"",IFERROR(VLOOKUP($B823,'Settings'!$D$4:$E$103,2,FALSE),"Driver ID not found"))</f>
        <v/>
      </c>
      <c r="D823" s="26" t="n"/>
      <c r="E823" s="28" t="n"/>
      <c r="F823" s="54" t="n"/>
      <c r="G823" s="28" t="n"/>
      <c r="H823" s="28" t="n"/>
      <c r="I823" s="28" t="n"/>
      <c r="J823" s="28" t="n"/>
      <c r="K823" s="28" t="n"/>
      <c r="L823" s="28" t="n"/>
      <c r="M823" s="28" t="n"/>
      <c r="N823" s="28" t="n"/>
      <c r="O823" s="30" t="n"/>
      <c r="P823" s="55">
        <f>IF(OR($A823="",$B823=""),"",IFERROR($E823/$F823,0))</f>
        <v/>
      </c>
      <c r="Q823" s="56">
        <f>IF(OR($A823="",$B823=""),"",IFERROR($H823/$G823,0))</f>
        <v/>
      </c>
      <c r="R823" s="56">
        <f>IF(OR($A823="",$B823=""),"",IFERROR($J823/$I823,0))</f>
        <v/>
      </c>
      <c r="S823" s="55">
        <f>IF(OR($A823="",$B823=""),"",IFERROR(($K823+$L823)/$E823*1000,0))</f>
        <v/>
      </c>
      <c r="T823" s="55">
        <f>IF(OR($A823="",$B823=""),"",MAX(0,MIN(100,100-($S823*'Settings'!$B$13)-($M823*'Settings'!$B$14))))</f>
        <v/>
      </c>
      <c r="U823" s="55">
        <f>IF(OR($A823="",$B823=""),"",MAX(0,MIN(100,IFERROR($Q823/'Settings'!$B$10*100,0))))</f>
        <v/>
      </c>
      <c r="V823" s="55">
        <f>IF(OR($A823="",$B823=""),"",MAX(0,MIN(100,IFERROR($P823/'Settings'!$B$11*100,0))))</f>
        <v/>
      </c>
      <c r="W823" s="55">
        <f>IF(OR($A823="",$B823=""),"",MAX(0,MIN(100,IFERROR($R823/'Settings'!$B$12*100,0))))</f>
        <v/>
      </c>
      <c r="X823" s="55">
        <f>IF(OR($A823="",$B823=""),"",MAX(0,MIN(100,100-($N823*'Settings'!$B$15))))</f>
        <v/>
      </c>
      <c r="Y823" s="55">
        <f>IF(OR($A823="",$B823=""),"",($T823*'Settings'!$B$4)+($U823*'Settings'!$B$5)+($V823*'Settings'!$B$6)+($W823*'Settings'!$B$7)+($X823*'Settings'!$B$8))</f>
        <v/>
      </c>
      <c r="Z823" s="19">
        <f>IF($Y823="","",IF($Y823&gt;='Settings'!$B$17,"Excellent",IF($Y823&gt;='Settings'!$B$18,"Good",IF($Y823&gt;='Settings'!$B$19,"Needs Improvement","Poor"))))</f>
        <v/>
      </c>
      <c r="AA823" s="57">
        <f>IF($Z823="","",IF($Z823="Excellent",'Settings'!$B$21,IF($Z823="Good",'Settings'!$B$22,0)))</f>
        <v/>
      </c>
      <c r="AB823" s="34">
        <f>IF(COUNTA($A823:$B823,$D823:$O823,$AC823:$AD823)=0,"",IF(OR($A823="",$B823=""),"Missing period/driver",IF($C823="Driver ID not found","Invalid driver ID",IF(COUNTIFS($A$5:$A$1000,$A823,$B$5:$B$1000,$B823)&gt;1,"Duplicate driver/period",IF(OR($E823&lt;=0,$F823&lt;=0,$G823&lt;=0,$I823&lt;=0),"Check required activity",IF($H823&gt;$G823,"On-time stops exceed total",IF($J823&gt;$I823,"Completed inspections exceed required",IF(OR($H823&lt;0,$J823&lt;0,$K823&lt;0,$L823&lt;0,$M823&lt;0,$N823&lt;0),"Negative count",IF($AC823="","Select review status",IF(AND($AC823="Coaching Scheduled",$AD823=""),"Add follow-up date","OK"))))))))))</f>
        <v/>
      </c>
      <c r="AC823" s="30" t="n"/>
      <c r="AD823" s="58" t="n"/>
    </row>
    <row r="824">
      <c r="A824" s="53" t="n"/>
      <c r="B824" s="26" t="n"/>
      <c r="C824" s="27">
        <f>IF(OR($A824="",$B824=""),"",IFERROR(VLOOKUP($B824,'Settings'!$D$4:$E$103,2,FALSE),"Driver ID not found"))</f>
        <v/>
      </c>
      <c r="D824" s="26" t="n"/>
      <c r="E824" s="28" t="n"/>
      <c r="F824" s="54" t="n"/>
      <c r="G824" s="28" t="n"/>
      <c r="H824" s="28" t="n"/>
      <c r="I824" s="28" t="n"/>
      <c r="J824" s="28" t="n"/>
      <c r="K824" s="28" t="n"/>
      <c r="L824" s="28" t="n"/>
      <c r="M824" s="28" t="n"/>
      <c r="N824" s="28" t="n"/>
      <c r="O824" s="30" t="n"/>
      <c r="P824" s="55">
        <f>IF(OR($A824="",$B824=""),"",IFERROR($E824/$F824,0))</f>
        <v/>
      </c>
      <c r="Q824" s="56">
        <f>IF(OR($A824="",$B824=""),"",IFERROR($H824/$G824,0))</f>
        <v/>
      </c>
      <c r="R824" s="56">
        <f>IF(OR($A824="",$B824=""),"",IFERROR($J824/$I824,0))</f>
        <v/>
      </c>
      <c r="S824" s="55">
        <f>IF(OR($A824="",$B824=""),"",IFERROR(($K824+$L824)/$E824*1000,0))</f>
        <v/>
      </c>
      <c r="T824" s="55">
        <f>IF(OR($A824="",$B824=""),"",MAX(0,MIN(100,100-($S824*'Settings'!$B$13)-($M824*'Settings'!$B$14))))</f>
        <v/>
      </c>
      <c r="U824" s="55">
        <f>IF(OR($A824="",$B824=""),"",MAX(0,MIN(100,IFERROR($Q824/'Settings'!$B$10*100,0))))</f>
        <v/>
      </c>
      <c r="V824" s="55">
        <f>IF(OR($A824="",$B824=""),"",MAX(0,MIN(100,IFERROR($P824/'Settings'!$B$11*100,0))))</f>
        <v/>
      </c>
      <c r="W824" s="55">
        <f>IF(OR($A824="",$B824=""),"",MAX(0,MIN(100,IFERROR($R824/'Settings'!$B$12*100,0))))</f>
        <v/>
      </c>
      <c r="X824" s="55">
        <f>IF(OR($A824="",$B824=""),"",MAX(0,MIN(100,100-($N824*'Settings'!$B$15))))</f>
        <v/>
      </c>
      <c r="Y824" s="55">
        <f>IF(OR($A824="",$B824=""),"",($T824*'Settings'!$B$4)+($U824*'Settings'!$B$5)+($V824*'Settings'!$B$6)+($W824*'Settings'!$B$7)+($X824*'Settings'!$B$8))</f>
        <v/>
      </c>
      <c r="Z824" s="19">
        <f>IF($Y824="","",IF($Y824&gt;='Settings'!$B$17,"Excellent",IF($Y824&gt;='Settings'!$B$18,"Good",IF($Y824&gt;='Settings'!$B$19,"Needs Improvement","Poor"))))</f>
        <v/>
      </c>
      <c r="AA824" s="57">
        <f>IF($Z824="","",IF($Z824="Excellent",'Settings'!$B$21,IF($Z824="Good",'Settings'!$B$22,0)))</f>
        <v/>
      </c>
      <c r="AB824" s="34">
        <f>IF(COUNTA($A824:$B824,$D824:$O824,$AC824:$AD824)=0,"",IF(OR($A824="",$B824=""),"Missing period/driver",IF($C824="Driver ID not found","Invalid driver ID",IF(COUNTIFS($A$5:$A$1000,$A824,$B$5:$B$1000,$B824)&gt;1,"Duplicate driver/period",IF(OR($E824&lt;=0,$F824&lt;=0,$G824&lt;=0,$I824&lt;=0),"Check required activity",IF($H824&gt;$G824,"On-time stops exceed total",IF($J824&gt;$I824,"Completed inspections exceed required",IF(OR($H824&lt;0,$J824&lt;0,$K824&lt;0,$L824&lt;0,$M824&lt;0,$N824&lt;0),"Negative count",IF($AC824="","Select review status",IF(AND($AC824="Coaching Scheduled",$AD824=""),"Add follow-up date","OK"))))))))))</f>
        <v/>
      </c>
      <c r="AC824" s="30" t="n"/>
      <c r="AD824" s="58" t="n"/>
    </row>
    <row r="825">
      <c r="A825" s="53" t="n"/>
      <c r="B825" s="26" t="n"/>
      <c r="C825" s="27">
        <f>IF(OR($A825="",$B825=""),"",IFERROR(VLOOKUP($B825,'Settings'!$D$4:$E$103,2,FALSE),"Driver ID not found"))</f>
        <v/>
      </c>
      <c r="D825" s="26" t="n"/>
      <c r="E825" s="28" t="n"/>
      <c r="F825" s="54" t="n"/>
      <c r="G825" s="28" t="n"/>
      <c r="H825" s="28" t="n"/>
      <c r="I825" s="28" t="n"/>
      <c r="J825" s="28" t="n"/>
      <c r="K825" s="28" t="n"/>
      <c r="L825" s="28" t="n"/>
      <c r="M825" s="28" t="n"/>
      <c r="N825" s="28" t="n"/>
      <c r="O825" s="30" t="n"/>
      <c r="P825" s="55">
        <f>IF(OR($A825="",$B825=""),"",IFERROR($E825/$F825,0))</f>
        <v/>
      </c>
      <c r="Q825" s="56">
        <f>IF(OR($A825="",$B825=""),"",IFERROR($H825/$G825,0))</f>
        <v/>
      </c>
      <c r="R825" s="56">
        <f>IF(OR($A825="",$B825=""),"",IFERROR($J825/$I825,0))</f>
        <v/>
      </c>
      <c r="S825" s="55">
        <f>IF(OR($A825="",$B825=""),"",IFERROR(($K825+$L825)/$E825*1000,0))</f>
        <v/>
      </c>
      <c r="T825" s="55">
        <f>IF(OR($A825="",$B825=""),"",MAX(0,MIN(100,100-($S825*'Settings'!$B$13)-($M825*'Settings'!$B$14))))</f>
        <v/>
      </c>
      <c r="U825" s="55">
        <f>IF(OR($A825="",$B825=""),"",MAX(0,MIN(100,IFERROR($Q825/'Settings'!$B$10*100,0))))</f>
        <v/>
      </c>
      <c r="V825" s="55">
        <f>IF(OR($A825="",$B825=""),"",MAX(0,MIN(100,IFERROR($P825/'Settings'!$B$11*100,0))))</f>
        <v/>
      </c>
      <c r="W825" s="55">
        <f>IF(OR($A825="",$B825=""),"",MAX(0,MIN(100,IFERROR($R825/'Settings'!$B$12*100,0))))</f>
        <v/>
      </c>
      <c r="X825" s="55">
        <f>IF(OR($A825="",$B825=""),"",MAX(0,MIN(100,100-($N825*'Settings'!$B$15))))</f>
        <v/>
      </c>
      <c r="Y825" s="55">
        <f>IF(OR($A825="",$B825=""),"",($T825*'Settings'!$B$4)+($U825*'Settings'!$B$5)+($V825*'Settings'!$B$6)+($W825*'Settings'!$B$7)+($X825*'Settings'!$B$8))</f>
        <v/>
      </c>
      <c r="Z825" s="19">
        <f>IF($Y825="","",IF($Y825&gt;='Settings'!$B$17,"Excellent",IF($Y825&gt;='Settings'!$B$18,"Good",IF($Y825&gt;='Settings'!$B$19,"Needs Improvement","Poor"))))</f>
        <v/>
      </c>
      <c r="AA825" s="57">
        <f>IF($Z825="","",IF($Z825="Excellent",'Settings'!$B$21,IF($Z825="Good",'Settings'!$B$22,0)))</f>
        <v/>
      </c>
      <c r="AB825" s="34">
        <f>IF(COUNTA($A825:$B825,$D825:$O825,$AC825:$AD825)=0,"",IF(OR($A825="",$B825=""),"Missing period/driver",IF($C825="Driver ID not found","Invalid driver ID",IF(COUNTIFS($A$5:$A$1000,$A825,$B$5:$B$1000,$B825)&gt;1,"Duplicate driver/period",IF(OR($E825&lt;=0,$F825&lt;=0,$G825&lt;=0,$I825&lt;=0),"Check required activity",IF($H825&gt;$G825,"On-time stops exceed total",IF($J825&gt;$I825,"Completed inspections exceed required",IF(OR($H825&lt;0,$J825&lt;0,$K825&lt;0,$L825&lt;0,$M825&lt;0,$N825&lt;0),"Negative count",IF($AC825="","Select review status",IF(AND($AC825="Coaching Scheduled",$AD825=""),"Add follow-up date","OK"))))))))))</f>
        <v/>
      </c>
      <c r="AC825" s="30" t="n"/>
      <c r="AD825" s="58" t="n"/>
    </row>
    <row r="826">
      <c r="A826" s="53" t="n"/>
      <c r="B826" s="26" t="n"/>
      <c r="C826" s="27">
        <f>IF(OR($A826="",$B826=""),"",IFERROR(VLOOKUP($B826,'Settings'!$D$4:$E$103,2,FALSE),"Driver ID not found"))</f>
        <v/>
      </c>
      <c r="D826" s="26" t="n"/>
      <c r="E826" s="28" t="n"/>
      <c r="F826" s="54" t="n"/>
      <c r="G826" s="28" t="n"/>
      <c r="H826" s="28" t="n"/>
      <c r="I826" s="28" t="n"/>
      <c r="J826" s="28" t="n"/>
      <c r="K826" s="28" t="n"/>
      <c r="L826" s="28" t="n"/>
      <c r="M826" s="28" t="n"/>
      <c r="N826" s="28" t="n"/>
      <c r="O826" s="30" t="n"/>
      <c r="P826" s="55">
        <f>IF(OR($A826="",$B826=""),"",IFERROR($E826/$F826,0))</f>
        <v/>
      </c>
      <c r="Q826" s="56">
        <f>IF(OR($A826="",$B826=""),"",IFERROR($H826/$G826,0))</f>
        <v/>
      </c>
      <c r="R826" s="56">
        <f>IF(OR($A826="",$B826=""),"",IFERROR($J826/$I826,0))</f>
        <v/>
      </c>
      <c r="S826" s="55">
        <f>IF(OR($A826="",$B826=""),"",IFERROR(($K826+$L826)/$E826*1000,0))</f>
        <v/>
      </c>
      <c r="T826" s="55">
        <f>IF(OR($A826="",$B826=""),"",MAX(0,MIN(100,100-($S826*'Settings'!$B$13)-($M826*'Settings'!$B$14))))</f>
        <v/>
      </c>
      <c r="U826" s="55">
        <f>IF(OR($A826="",$B826=""),"",MAX(0,MIN(100,IFERROR($Q826/'Settings'!$B$10*100,0))))</f>
        <v/>
      </c>
      <c r="V826" s="55">
        <f>IF(OR($A826="",$B826=""),"",MAX(0,MIN(100,IFERROR($P826/'Settings'!$B$11*100,0))))</f>
        <v/>
      </c>
      <c r="W826" s="55">
        <f>IF(OR($A826="",$B826=""),"",MAX(0,MIN(100,IFERROR($R826/'Settings'!$B$12*100,0))))</f>
        <v/>
      </c>
      <c r="X826" s="55">
        <f>IF(OR($A826="",$B826=""),"",MAX(0,MIN(100,100-($N826*'Settings'!$B$15))))</f>
        <v/>
      </c>
      <c r="Y826" s="55">
        <f>IF(OR($A826="",$B826=""),"",($T826*'Settings'!$B$4)+($U826*'Settings'!$B$5)+($V826*'Settings'!$B$6)+($W826*'Settings'!$B$7)+($X826*'Settings'!$B$8))</f>
        <v/>
      </c>
      <c r="Z826" s="19">
        <f>IF($Y826="","",IF($Y826&gt;='Settings'!$B$17,"Excellent",IF($Y826&gt;='Settings'!$B$18,"Good",IF($Y826&gt;='Settings'!$B$19,"Needs Improvement","Poor"))))</f>
        <v/>
      </c>
      <c r="AA826" s="57">
        <f>IF($Z826="","",IF($Z826="Excellent",'Settings'!$B$21,IF($Z826="Good",'Settings'!$B$22,0)))</f>
        <v/>
      </c>
      <c r="AB826" s="34">
        <f>IF(COUNTA($A826:$B826,$D826:$O826,$AC826:$AD826)=0,"",IF(OR($A826="",$B826=""),"Missing period/driver",IF($C826="Driver ID not found","Invalid driver ID",IF(COUNTIFS($A$5:$A$1000,$A826,$B$5:$B$1000,$B826)&gt;1,"Duplicate driver/period",IF(OR($E826&lt;=0,$F826&lt;=0,$G826&lt;=0,$I826&lt;=0),"Check required activity",IF($H826&gt;$G826,"On-time stops exceed total",IF($J826&gt;$I826,"Completed inspections exceed required",IF(OR($H826&lt;0,$J826&lt;0,$K826&lt;0,$L826&lt;0,$M826&lt;0,$N826&lt;0),"Negative count",IF($AC826="","Select review status",IF(AND($AC826="Coaching Scheduled",$AD826=""),"Add follow-up date","OK"))))))))))</f>
        <v/>
      </c>
      <c r="AC826" s="30" t="n"/>
      <c r="AD826" s="58" t="n"/>
    </row>
    <row r="827">
      <c r="A827" s="53" t="n"/>
      <c r="B827" s="26" t="n"/>
      <c r="C827" s="27">
        <f>IF(OR($A827="",$B827=""),"",IFERROR(VLOOKUP($B827,'Settings'!$D$4:$E$103,2,FALSE),"Driver ID not found"))</f>
        <v/>
      </c>
      <c r="D827" s="26" t="n"/>
      <c r="E827" s="28" t="n"/>
      <c r="F827" s="54" t="n"/>
      <c r="G827" s="28" t="n"/>
      <c r="H827" s="28" t="n"/>
      <c r="I827" s="28" t="n"/>
      <c r="J827" s="28" t="n"/>
      <c r="K827" s="28" t="n"/>
      <c r="L827" s="28" t="n"/>
      <c r="M827" s="28" t="n"/>
      <c r="N827" s="28" t="n"/>
      <c r="O827" s="30" t="n"/>
      <c r="P827" s="55">
        <f>IF(OR($A827="",$B827=""),"",IFERROR($E827/$F827,0))</f>
        <v/>
      </c>
      <c r="Q827" s="56">
        <f>IF(OR($A827="",$B827=""),"",IFERROR($H827/$G827,0))</f>
        <v/>
      </c>
      <c r="R827" s="56">
        <f>IF(OR($A827="",$B827=""),"",IFERROR($J827/$I827,0))</f>
        <v/>
      </c>
      <c r="S827" s="55">
        <f>IF(OR($A827="",$B827=""),"",IFERROR(($K827+$L827)/$E827*1000,0))</f>
        <v/>
      </c>
      <c r="T827" s="55">
        <f>IF(OR($A827="",$B827=""),"",MAX(0,MIN(100,100-($S827*'Settings'!$B$13)-($M827*'Settings'!$B$14))))</f>
        <v/>
      </c>
      <c r="U827" s="55">
        <f>IF(OR($A827="",$B827=""),"",MAX(0,MIN(100,IFERROR($Q827/'Settings'!$B$10*100,0))))</f>
        <v/>
      </c>
      <c r="V827" s="55">
        <f>IF(OR($A827="",$B827=""),"",MAX(0,MIN(100,IFERROR($P827/'Settings'!$B$11*100,0))))</f>
        <v/>
      </c>
      <c r="W827" s="55">
        <f>IF(OR($A827="",$B827=""),"",MAX(0,MIN(100,IFERROR($R827/'Settings'!$B$12*100,0))))</f>
        <v/>
      </c>
      <c r="X827" s="55">
        <f>IF(OR($A827="",$B827=""),"",MAX(0,MIN(100,100-($N827*'Settings'!$B$15))))</f>
        <v/>
      </c>
      <c r="Y827" s="55">
        <f>IF(OR($A827="",$B827=""),"",($T827*'Settings'!$B$4)+($U827*'Settings'!$B$5)+($V827*'Settings'!$B$6)+($W827*'Settings'!$B$7)+($X827*'Settings'!$B$8))</f>
        <v/>
      </c>
      <c r="Z827" s="19">
        <f>IF($Y827="","",IF($Y827&gt;='Settings'!$B$17,"Excellent",IF($Y827&gt;='Settings'!$B$18,"Good",IF($Y827&gt;='Settings'!$B$19,"Needs Improvement","Poor"))))</f>
        <v/>
      </c>
      <c r="AA827" s="57">
        <f>IF($Z827="","",IF($Z827="Excellent",'Settings'!$B$21,IF($Z827="Good",'Settings'!$B$22,0)))</f>
        <v/>
      </c>
      <c r="AB827" s="34">
        <f>IF(COUNTA($A827:$B827,$D827:$O827,$AC827:$AD827)=0,"",IF(OR($A827="",$B827=""),"Missing period/driver",IF($C827="Driver ID not found","Invalid driver ID",IF(COUNTIFS($A$5:$A$1000,$A827,$B$5:$B$1000,$B827)&gt;1,"Duplicate driver/period",IF(OR($E827&lt;=0,$F827&lt;=0,$G827&lt;=0,$I827&lt;=0),"Check required activity",IF($H827&gt;$G827,"On-time stops exceed total",IF($J827&gt;$I827,"Completed inspections exceed required",IF(OR($H827&lt;0,$J827&lt;0,$K827&lt;0,$L827&lt;0,$M827&lt;0,$N827&lt;0),"Negative count",IF($AC827="","Select review status",IF(AND($AC827="Coaching Scheduled",$AD827=""),"Add follow-up date","OK"))))))))))</f>
        <v/>
      </c>
      <c r="AC827" s="30" t="n"/>
      <c r="AD827" s="58" t="n"/>
    </row>
    <row r="828">
      <c r="A828" s="53" t="n"/>
      <c r="B828" s="26" t="n"/>
      <c r="C828" s="27">
        <f>IF(OR($A828="",$B828=""),"",IFERROR(VLOOKUP($B828,'Settings'!$D$4:$E$103,2,FALSE),"Driver ID not found"))</f>
        <v/>
      </c>
      <c r="D828" s="26" t="n"/>
      <c r="E828" s="28" t="n"/>
      <c r="F828" s="54" t="n"/>
      <c r="G828" s="28" t="n"/>
      <c r="H828" s="28" t="n"/>
      <c r="I828" s="28" t="n"/>
      <c r="J828" s="28" t="n"/>
      <c r="K828" s="28" t="n"/>
      <c r="L828" s="28" t="n"/>
      <c r="M828" s="28" t="n"/>
      <c r="N828" s="28" t="n"/>
      <c r="O828" s="30" t="n"/>
      <c r="P828" s="55">
        <f>IF(OR($A828="",$B828=""),"",IFERROR($E828/$F828,0))</f>
        <v/>
      </c>
      <c r="Q828" s="56">
        <f>IF(OR($A828="",$B828=""),"",IFERROR($H828/$G828,0))</f>
        <v/>
      </c>
      <c r="R828" s="56">
        <f>IF(OR($A828="",$B828=""),"",IFERROR($J828/$I828,0))</f>
        <v/>
      </c>
      <c r="S828" s="55">
        <f>IF(OR($A828="",$B828=""),"",IFERROR(($K828+$L828)/$E828*1000,0))</f>
        <v/>
      </c>
      <c r="T828" s="55">
        <f>IF(OR($A828="",$B828=""),"",MAX(0,MIN(100,100-($S828*'Settings'!$B$13)-($M828*'Settings'!$B$14))))</f>
        <v/>
      </c>
      <c r="U828" s="55">
        <f>IF(OR($A828="",$B828=""),"",MAX(0,MIN(100,IFERROR($Q828/'Settings'!$B$10*100,0))))</f>
        <v/>
      </c>
      <c r="V828" s="55">
        <f>IF(OR($A828="",$B828=""),"",MAX(0,MIN(100,IFERROR($P828/'Settings'!$B$11*100,0))))</f>
        <v/>
      </c>
      <c r="W828" s="55">
        <f>IF(OR($A828="",$B828=""),"",MAX(0,MIN(100,IFERROR($R828/'Settings'!$B$12*100,0))))</f>
        <v/>
      </c>
      <c r="X828" s="55">
        <f>IF(OR($A828="",$B828=""),"",MAX(0,MIN(100,100-($N828*'Settings'!$B$15))))</f>
        <v/>
      </c>
      <c r="Y828" s="55">
        <f>IF(OR($A828="",$B828=""),"",($T828*'Settings'!$B$4)+($U828*'Settings'!$B$5)+($V828*'Settings'!$B$6)+($W828*'Settings'!$B$7)+($X828*'Settings'!$B$8))</f>
        <v/>
      </c>
      <c r="Z828" s="19">
        <f>IF($Y828="","",IF($Y828&gt;='Settings'!$B$17,"Excellent",IF($Y828&gt;='Settings'!$B$18,"Good",IF($Y828&gt;='Settings'!$B$19,"Needs Improvement","Poor"))))</f>
        <v/>
      </c>
      <c r="AA828" s="57">
        <f>IF($Z828="","",IF($Z828="Excellent",'Settings'!$B$21,IF($Z828="Good",'Settings'!$B$22,0)))</f>
        <v/>
      </c>
      <c r="AB828" s="34">
        <f>IF(COUNTA($A828:$B828,$D828:$O828,$AC828:$AD828)=0,"",IF(OR($A828="",$B828=""),"Missing period/driver",IF($C828="Driver ID not found","Invalid driver ID",IF(COUNTIFS($A$5:$A$1000,$A828,$B$5:$B$1000,$B828)&gt;1,"Duplicate driver/period",IF(OR($E828&lt;=0,$F828&lt;=0,$G828&lt;=0,$I828&lt;=0),"Check required activity",IF($H828&gt;$G828,"On-time stops exceed total",IF($J828&gt;$I828,"Completed inspections exceed required",IF(OR($H828&lt;0,$J828&lt;0,$K828&lt;0,$L828&lt;0,$M828&lt;0,$N828&lt;0),"Negative count",IF($AC828="","Select review status",IF(AND($AC828="Coaching Scheduled",$AD828=""),"Add follow-up date","OK"))))))))))</f>
        <v/>
      </c>
      <c r="AC828" s="30" t="n"/>
      <c r="AD828" s="58" t="n"/>
    </row>
    <row r="829">
      <c r="A829" s="53" t="n"/>
      <c r="B829" s="26" t="n"/>
      <c r="C829" s="27">
        <f>IF(OR($A829="",$B829=""),"",IFERROR(VLOOKUP($B829,'Settings'!$D$4:$E$103,2,FALSE),"Driver ID not found"))</f>
        <v/>
      </c>
      <c r="D829" s="26" t="n"/>
      <c r="E829" s="28" t="n"/>
      <c r="F829" s="54" t="n"/>
      <c r="G829" s="28" t="n"/>
      <c r="H829" s="28" t="n"/>
      <c r="I829" s="28" t="n"/>
      <c r="J829" s="28" t="n"/>
      <c r="K829" s="28" t="n"/>
      <c r="L829" s="28" t="n"/>
      <c r="M829" s="28" t="n"/>
      <c r="N829" s="28" t="n"/>
      <c r="O829" s="30" t="n"/>
      <c r="P829" s="55">
        <f>IF(OR($A829="",$B829=""),"",IFERROR($E829/$F829,0))</f>
        <v/>
      </c>
      <c r="Q829" s="56">
        <f>IF(OR($A829="",$B829=""),"",IFERROR($H829/$G829,0))</f>
        <v/>
      </c>
      <c r="R829" s="56">
        <f>IF(OR($A829="",$B829=""),"",IFERROR($J829/$I829,0))</f>
        <v/>
      </c>
      <c r="S829" s="55">
        <f>IF(OR($A829="",$B829=""),"",IFERROR(($K829+$L829)/$E829*1000,0))</f>
        <v/>
      </c>
      <c r="T829" s="55">
        <f>IF(OR($A829="",$B829=""),"",MAX(0,MIN(100,100-($S829*'Settings'!$B$13)-($M829*'Settings'!$B$14))))</f>
        <v/>
      </c>
      <c r="U829" s="55">
        <f>IF(OR($A829="",$B829=""),"",MAX(0,MIN(100,IFERROR($Q829/'Settings'!$B$10*100,0))))</f>
        <v/>
      </c>
      <c r="V829" s="55">
        <f>IF(OR($A829="",$B829=""),"",MAX(0,MIN(100,IFERROR($P829/'Settings'!$B$11*100,0))))</f>
        <v/>
      </c>
      <c r="W829" s="55">
        <f>IF(OR($A829="",$B829=""),"",MAX(0,MIN(100,IFERROR($R829/'Settings'!$B$12*100,0))))</f>
        <v/>
      </c>
      <c r="X829" s="55">
        <f>IF(OR($A829="",$B829=""),"",MAX(0,MIN(100,100-($N829*'Settings'!$B$15))))</f>
        <v/>
      </c>
      <c r="Y829" s="55">
        <f>IF(OR($A829="",$B829=""),"",($T829*'Settings'!$B$4)+($U829*'Settings'!$B$5)+($V829*'Settings'!$B$6)+($W829*'Settings'!$B$7)+($X829*'Settings'!$B$8))</f>
        <v/>
      </c>
      <c r="Z829" s="19">
        <f>IF($Y829="","",IF($Y829&gt;='Settings'!$B$17,"Excellent",IF($Y829&gt;='Settings'!$B$18,"Good",IF($Y829&gt;='Settings'!$B$19,"Needs Improvement","Poor"))))</f>
        <v/>
      </c>
      <c r="AA829" s="57">
        <f>IF($Z829="","",IF($Z829="Excellent",'Settings'!$B$21,IF($Z829="Good",'Settings'!$B$22,0)))</f>
        <v/>
      </c>
      <c r="AB829" s="34">
        <f>IF(COUNTA($A829:$B829,$D829:$O829,$AC829:$AD829)=0,"",IF(OR($A829="",$B829=""),"Missing period/driver",IF($C829="Driver ID not found","Invalid driver ID",IF(COUNTIFS($A$5:$A$1000,$A829,$B$5:$B$1000,$B829)&gt;1,"Duplicate driver/period",IF(OR($E829&lt;=0,$F829&lt;=0,$G829&lt;=0,$I829&lt;=0),"Check required activity",IF($H829&gt;$G829,"On-time stops exceed total",IF($J829&gt;$I829,"Completed inspections exceed required",IF(OR($H829&lt;0,$J829&lt;0,$K829&lt;0,$L829&lt;0,$M829&lt;0,$N829&lt;0),"Negative count",IF($AC829="","Select review status",IF(AND($AC829="Coaching Scheduled",$AD829=""),"Add follow-up date","OK"))))))))))</f>
        <v/>
      </c>
      <c r="AC829" s="30" t="n"/>
      <c r="AD829" s="58" t="n"/>
    </row>
    <row r="830">
      <c r="A830" s="53" t="n"/>
      <c r="B830" s="26" t="n"/>
      <c r="C830" s="27">
        <f>IF(OR($A830="",$B830=""),"",IFERROR(VLOOKUP($B830,'Settings'!$D$4:$E$103,2,FALSE),"Driver ID not found"))</f>
        <v/>
      </c>
      <c r="D830" s="26" t="n"/>
      <c r="E830" s="28" t="n"/>
      <c r="F830" s="54" t="n"/>
      <c r="G830" s="28" t="n"/>
      <c r="H830" s="28" t="n"/>
      <c r="I830" s="28" t="n"/>
      <c r="J830" s="28" t="n"/>
      <c r="K830" s="28" t="n"/>
      <c r="L830" s="28" t="n"/>
      <c r="M830" s="28" t="n"/>
      <c r="N830" s="28" t="n"/>
      <c r="O830" s="30" t="n"/>
      <c r="P830" s="55">
        <f>IF(OR($A830="",$B830=""),"",IFERROR($E830/$F830,0))</f>
        <v/>
      </c>
      <c r="Q830" s="56">
        <f>IF(OR($A830="",$B830=""),"",IFERROR($H830/$G830,0))</f>
        <v/>
      </c>
      <c r="R830" s="56">
        <f>IF(OR($A830="",$B830=""),"",IFERROR($J830/$I830,0))</f>
        <v/>
      </c>
      <c r="S830" s="55">
        <f>IF(OR($A830="",$B830=""),"",IFERROR(($K830+$L830)/$E830*1000,0))</f>
        <v/>
      </c>
      <c r="T830" s="55">
        <f>IF(OR($A830="",$B830=""),"",MAX(0,MIN(100,100-($S830*'Settings'!$B$13)-($M830*'Settings'!$B$14))))</f>
        <v/>
      </c>
      <c r="U830" s="55">
        <f>IF(OR($A830="",$B830=""),"",MAX(0,MIN(100,IFERROR($Q830/'Settings'!$B$10*100,0))))</f>
        <v/>
      </c>
      <c r="V830" s="55">
        <f>IF(OR($A830="",$B830=""),"",MAX(0,MIN(100,IFERROR($P830/'Settings'!$B$11*100,0))))</f>
        <v/>
      </c>
      <c r="W830" s="55">
        <f>IF(OR($A830="",$B830=""),"",MAX(0,MIN(100,IFERROR($R830/'Settings'!$B$12*100,0))))</f>
        <v/>
      </c>
      <c r="X830" s="55">
        <f>IF(OR($A830="",$B830=""),"",MAX(0,MIN(100,100-($N830*'Settings'!$B$15))))</f>
        <v/>
      </c>
      <c r="Y830" s="55">
        <f>IF(OR($A830="",$B830=""),"",($T830*'Settings'!$B$4)+($U830*'Settings'!$B$5)+($V830*'Settings'!$B$6)+($W830*'Settings'!$B$7)+($X830*'Settings'!$B$8))</f>
        <v/>
      </c>
      <c r="Z830" s="19">
        <f>IF($Y830="","",IF($Y830&gt;='Settings'!$B$17,"Excellent",IF($Y830&gt;='Settings'!$B$18,"Good",IF($Y830&gt;='Settings'!$B$19,"Needs Improvement","Poor"))))</f>
        <v/>
      </c>
      <c r="AA830" s="57">
        <f>IF($Z830="","",IF($Z830="Excellent",'Settings'!$B$21,IF($Z830="Good",'Settings'!$B$22,0)))</f>
        <v/>
      </c>
      <c r="AB830" s="34">
        <f>IF(COUNTA($A830:$B830,$D830:$O830,$AC830:$AD830)=0,"",IF(OR($A830="",$B830=""),"Missing period/driver",IF($C830="Driver ID not found","Invalid driver ID",IF(COUNTIFS($A$5:$A$1000,$A830,$B$5:$B$1000,$B830)&gt;1,"Duplicate driver/period",IF(OR($E830&lt;=0,$F830&lt;=0,$G830&lt;=0,$I830&lt;=0),"Check required activity",IF($H830&gt;$G830,"On-time stops exceed total",IF($J830&gt;$I830,"Completed inspections exceed required",IF(OR($H830&lt;0,$J830&lt;0,$K830&lt;0,$L830&lt;0,$M830&lt;0,$N830&lt;0),"Negative count",IF($AC830="","Select review status",IF(AND($AC830="Coaching Scheduled",$AD830=""),"Add follow-up date","OK"))))))))))</f>
        <v/>
      </c>
      <c r="AC830" s="30" t="n"/>
      <c r="AD830" s="58" t="n"/>
    </row>
    <row r="831">
      <c r="A831" s="53" t="n"/>
      <c r="B831" s="26" t="n"/>
      <c r="C831" s="27">
        <f>IF(OR($A831="",$B831=""),"",IFERROR(VLOOKUP($B831,'Settings'!$D$4:$E$103,2,FALSE),"Driver ID not found"))</f>
        <v/>
      </c>
      <c r="D831" s="26" t="n"/>
      <c r="E831" s="28" t="n"/>
      <c r="F831" s="54" t="n"/>
      <c r="G831" s="28" t="n"/>
      <c r="H831" s="28" t="n"/>
      <c r="I831" s="28" t="n"/>
      <c r="J831" s="28" t="n"/>
      <c r="K831" s="28" t="n"/>
      <c r="L831" s="28" t="n"/>
      <c r="M831" s="28" t="n"/>
      <c r="N831" s="28" t="n"/>
      <c r="O831" s="30" t="n"/>
      <c r="P831" s="55">
        <f>IF(OR($A831="",$B831=""),"",IFERROR($E831/$F831,0))</f>
        <v/>
      </c>
      <c r="Q831" s="56">
        <f>IF(OR($A831="",$B831=""),"",IFERROR($H831/$G831,0))</f>
        <v/>
      </c>
      <c r="R831" s="56">
        <f>IF(OR($A831="",$B831=""),"",IFERROR($J831/$I831,0))</f>
        <v/>
      </c>
      <c r="S831" s="55">
        <f>IF(OR($A831="",$B831=""),"",IFERROR(($K831+$L831)/$E831*1000,0))</f>
        <v/>
      </c>
      <c r="T831" s="55">
        <f>IF(OR($A831="",$B831=""),"",MAX(0,MIN(100,100-($S831*'Settings'!$B$13)-($M831*'Settings'!$B$14))))</f>
        <v/>
      </c>
      <c r="U831" s="55">
        <f>IF(OR($A831="",$B831=""),"",MAX(0,MIN(100,IFERROR($Q831/'Settings'!$B$10*100,0))))</f>
        <v/>
      </c>
      <c r="V831" s="55">
        <f>IF(OR($A831="",$B831=""),"",MAX(0,MIN(100,IFERROR($P831/'Settings'!$B$11*100,0))))</f>
        <v/>
      </c>
      <c r="W831" s="55">
        <f>IF(OR($A831="",$B831=""),"",MAX(0,MIN(100,IFERROR($R831/'Settings'!$B$12*100,0))))</f>
        <v/>
      </c>
      <c r="X831" s="55">
        <f>IF(OR($A831="",$B831=""),"",MAX(0,MIN(100,100-($N831*'Settings'!$B$15))))</f>
        <v/>
      </c>
      <c r="Y831" s="55">
        <f>IF(OR($A831="",$B831=""),"",($T831*'Settings'!$B$4)+($U831*'Settings'!$B$5)+($V831*'Settings'!$B$6)+($W831*'Settings'!$B$7)+($X831*'Settings'!$B$8))</f>
        <v/>
      </c>
      <c r="Z831" s="19">
        <f>IF($Y831="","",IF($Y831&gt;='Settings'!$B$17,"Excellent",IF($Y831&gt;='Settings'!$B$18,"Good",IF($Y831&gt;='Settings'!$B$19,"Needs Improvement","Poor"))))</f>
        <v/>
      </c>
      <c r="AA831" s="57">
        <f>IF($Z831="","",IF($Z831="Excellent",'Settings'!$B$21,IF($Z831="Good",'Settings'!$B$22,0)))</f>
        <v/>
      </c>
      <c r="AB831" s="34">
        <f>IF(COUNTA($A831:$B831,$D831:$O831,$AC831:$AD831)=0,"",IF(OR($A831="",$B831=""),"Missing period/driver",IF($C831="Driver ID not found","Invalid driver ID",IF(COUNTIFS($A$5:$A$1000,$A831,$B$5:$B$1000,$B831)&gt;1,"Duplicate driver/period",IF(OR($E831&lt;=0,$F831&lt;=0,$G831&lt;=0,$I831&lt;=0),"Check required activity",IF($H831&gt;$G831,"On-time stops exceed total",IF($J831&gt;$I831,"Completed inspections exceed required",IF(OR($H831&lt;0,$J831&lt;0,$K831&lt;0,$L831&lt;0,$M831&lt;0,$N831&lt;0),"Negative count",IF($AC831="","Select review status",IF(AND($AC831="Coaching Scheduled",$AD831=""),"Add follow-up date","OK"))))))))))</f>
        <v/>
      </c>
      <c r="AC831" s="30" t="n"/>
      <c r="AD831" s="58" t="n"/>
    </row>
    <row r="832">
      <c r="A832" s="53" t="n"/>
      <c r="B832" s="26" t="n"/>
      <c r="C832" s="27">
        <f>IF(OR($A832="",$B832=""),"",IFERROR(VLOOKUP($B832,'Settings'!$D$4:$E$103,2,FALSE),"Driver ID not found"))</f>
        <v/>
      </c>
      <c r="D832" s="26" t="n"/>
      <c r="E832" s="28" t="n"/>
      <c r="F832" s="54" t="n"/>
      <c r="G832" s="28" t="n"/>
      <c r="H832" s="28" t="n"/>
      <c r="I832" s="28" t="n"/>
      <c r="J832" s="28" t="n"/>
      <c r="K832" s="28" t="n"/>
      <c r="L832" s="28" t="n"/>
      <c r="M832" s="28" t="n"/>
      <c r="N832" s="28" t="n"/>
      <c r="O832" s="30" t="n"/>
      <c r="P832" s="55">
        <f>IF(OR($A832="",$B832=""),"",IFERROR($E832/$F832,0))</f>
        <v/>
      </c>
      <c r="Q832" s="56">
        <f>IF(OR($A832="",$B832=""),"",IFERROR($H832/$G832,0))</f>
        <v/>
      </c>
      <c r="R832" s="56">
        <f>IF(OR($A832="",$B832=""),"",IFERROR($J832/$I832,0))</f>
        <v/>
      </c>
      <c r="S832" s="55">
        <f>IF(OR($A832="",$B832=""),"",IFERROR(($K832+$L832)/$E832*1000,0))</f>
        <v/>
      </c>
      <c r="T832" s="55">
        <f>IF(OR($A832="",$B832=""),"",MAX(0,MIN(100,100-($S832*'Settings'!$B$13)-($M832*'Settings'!$B$14))))</f>
        <v/>
      </c>
      <c r="U832" s="55">
        <f>IF(OR($A832="",$B832=""),"",MAX(0,MIN(100,IFERROR($Q832/'Settings'!$B$10*100,0))))</f>
        <v/>
      </c>
      <c r="V832" s="55">
        <f>IF(OR($A832="",$B832=""),"",MAX(0,MIN(100,IFERROR($P832/'Settings'!$B$11*100,0))))</f>
        <v/>
      </c>
      <c r="W832" s="55">
        <f>IF(OR($A832="",$B832=""),"",MAX(0,MIN(100,IFERROR($R832/'Settings'!$B$12*100,0))))</f>
        <v/>
      </c>
      <c r="X832" s="55">
        <f>IF(OR($A832="",$B832=""),"",MAX(0,MIN(100,100-($N832*'Settings'!$B$15))))</f>
        <v/>
      </c>
      <c r="Y832" s="55">
        <f>IF(OR($A832="",$B832=""),"",($T832*'Settings'!$B$4)+($U832*'Settings'!$B$5)+($V832*'Settings'!$B$6)+($W832*'Settings'!$B$7)+($X832*'Settings'!$B$8))</f>
        <v/>
      </c>
      <c r="Z832" s="19">
        <f>IF($Y832="","",IF($Y832&gt;='Settings'!$B$17,"Excellent",IF($Y832&gt;='Settings'!$B$18,"Good",IF($Y832&gt;='Settings'!$B$19,"Needs Improvement","Poor"))))</f>
        <v/>
      </c>
      <c r="AA832" s="57">
        <f>IF($Z832="","",IF($Z832="Excellent",'Settings'!$B$21,IF($Z832="Good",'Settings'!$B$22,0)))</f>
        <v/>
      </c>
      <c r="AB832" s="34">
        <f>IF(COUNTA($A832:$B832,$D832:$O832,$AC832:$AD832)=0,"",IF(OR($A832="",$B832=""),"Missing period/driver",IF($C832="Driver ID not found","Invalid driver ID",IF(COUNTIFS($A$5:$A$1000,$A832,$B$5:$B$1000,$B832)&gt;1,"Duplicate driver/period",IF(OR($E832&lt;=0,$F832&lt;=0,$G832&lt;=0,$I832&lt;=0),"Check required activity",IF($H832&gt;$G832,"On-time stops exceed total",IF($J832&gt;$I832,"Completed inspections exceed required",IF(OR($H832&lt;0,$J832&lt;0,$K832&lt;0,$L832&lt;0,$M832&lt;0,$N832&lt;0),"Negative count",IF($AC832="","Select review status",IF(AND($AC832="Coaching Scheduled",$AD832=""),"Add follow-up date","OK"))))))))))</f>
        <v/>
      </c>
      <c r="AC832" s="30" t="n"/>
      <c r="AD832" s="58" t="n"/>
    </row>
    <row r="833">
      <c r="A833" s="53" t="n"/>
      <c r="B833" s="26" t="n"/>
      <c r="C833" s="27">
        <f>IF(OR($A833="",$B833=""),"",IFERROR(VLOOKUP($B833,'Settings'!$D$4:$E$103,2,FALSE),"Driver ID not found"))</f>
        <v/>
      </c>
      <c r="D833" s="26" t="n"/>
      <c r="E833" s="28" t="n"/>
      <c r="F833" s="54" t="n"/>
      <c r="G833" s="28" t="n"/>
      <c r="H833" s="28" t="n"/>
      <c r="I833" s="28" t="n"/>
      <c r="J833" s="28" t="n"/>
      <c r="K833" s="28" t="n"/>
      <c r="L833" s="28" t="n"/>
      <c r="M833" s="28" t="n"/>
      <c r="N833" s="28" t="n"/>
      <c r="O833" s="30" t="n"/>
      <c r="P833" s="55">
        <f>IF(OR($A833="",$B833=""),"",IFERROR($E833/$F833,0))</f>
        <v/>
      </c>
      <c r="Q833" s="56">
        <f>IF(OR($A833="",$B833=""),"",IFERROR($H833/$G833,0))</f>
        <v/>
      </c>
      <c r="R833" s="56">
        <f>IF(OR($A833="",$B833=""),"",IFERROR($J833/$I833,0))</f>
        <v/>
      </c>
      <c r="S833" s="55">
        <f>IF(OR($A833="",$B833=""),"",IFERROR(($K833+$L833)/$E833*1000,0))</f>
        <v/>
      </c>
      <c r="T833" s="55">
        <f>IF(OR($A833="",$B833=""),"",MAX(0,MIN(100,100-($S833*'Settings'!$B$13)-($M833*'Settings'!$B$14))))</f>
        <v/>
      </c>
      <c r="U833" s="55">
        <f>IF(OR($A833="",$B833=""),"",MAX(0,MIN(100,IFERROR($Q833/'Settings'!$B$10*100,0))))</f>
        <v/>
      </c>
      <c r="V833" s="55">
        <f>IF(OR($A833="",$B833=""),"",MAX(0,MIN(100,IFERROR($P833/'Settings'!$B$11*100,0))))</f>
        <v/>
      </c>
      <c r="W833" s="55">
        <f>IF(OR($A833="",$B833=""),"",MAX(0,MIN(100,IFERROR($R833/'Settings'!$B$12*100,0))))</f>
        <v/>
      </c>
      <c r="X833" s="55">
        <f>IF(OR($A833="",$B833=""),"",MAX(0,MIN(100,100-($N833*'Settings'!$B$15))))</f>
        <v/>
      </c>
      <c r="Y833" s="55">
        <f>IF(OR($A833="",$B833=""),"",($T833*'Settings'!$B$4)+($U833*'Settings'!$B$5)+($V833*'Settings'!$B$6)+($W833*'Settings'!$B$7)+($X833*'Settings'!$B$8))</f>
        <v/>
      </c>
      <c r="Z833" s="19">
        <f>IF($Y833="","",IF($Y833&gt;='Settings'!$B$17,"Excellent",IF($Y833&gt;='Settings'!$B$18,"Good",IF($Y833&gt;='Settings'!$B$19,"Needs Improvement","Poor"))))</f>
        <v/>
      </c>
      <c r="AA833" s="57">
        <f>IF($Z833="","",IF($Z833="Excellent",'Settings'!$B$21,IF($Z833="Good",'Settings'!$B$22,0)))</f>
        <v/>
      </c>
      <c r="AB833" s="34">
        <f>IF(COUNTA($A833:$B833,$D833:$O833,$AC833:$AD833)=0,"",IF(OR($A833="",$B833=""),"Missing period/driver",IF($C833="Driver ID not found","Invalid driver ID",IF(COUNTIFS($A$5:$A$1000,$A833,$B$5:$B$1000,$B833)&gt;1,"Duplicate driver/period",IF(OR($E833&lt;=0,$F833&lt;=0,$G833&lt;=0,$I833&lt;=0),"Check required activity",IF($H833&gt;$G833,"On-time stops exceed total",IF($J833&gt;$I833,"Completed inspections exceed required",IF(OR($H833&lt;0,$J833&lt;0,$K833&lt;0,$L833&lt;0,$M833&lt;0,$N833&lt;0),"Negative count",IF($AC833="","Select review status",IF(AND($AC833="Coaching Scheduled",$AD833=""),"Add follow-up date","OK"))))))))))</f>
        <v/>
      </c>
      <c r="AC833" s="30" t="n"/>
      <c r="AD833" s="58" t="n"/>
    </row>
    <row r="834">
      <c r="A834" s="53" t="n"/>
      <c r="B834" s="26" t="n"/>
      <c r="C834" s="27">
        <f>IF(OR($A834="",$B834=""),"",IFERROR(VLOOKUP($B834,'Settings'!$D$4:$E$103,2,FALSE),"Driver ID not found"))</f>
        <v/>
      </c>
      <c r="D834" s="26" t="n"/>
      <c r="E834" s="28" t="n"/>
      <c r="F834" s="54" t="n"/>
      <c r="G834" s="28" t="n"/>
      <c r="H834" s="28" t="n"/>
      <c r="I834" s="28" t="n"/>
      <c r="J834" s="28" t="n"/>
      <c r="K834" s="28" t="n"/>
      <c r="L834" s="28" t="n"/>
      <c r="M834" s="28" t="n"/>
      <c r="N834" s="28" t="n"/>
      <c r="O834" s="30" t="n"/>
      <c r="P834" s="55">
        <f>IF(OR($A834="",$B834=""),"",IFERROR($E834/$F834,0))</f>
        <v/>
      </c>
      <c r="Q834" s="56">
        <f>IF(OR($A834="",$B834=""),"",IFERROR($H834/$G834,0))</f>
        <v/>
      </c>
      <c r="R834" s="56">
        <f>IF(OR($A834="",$B834=""),"",IFERROR($J834/$I834,0))</f>
        <v/>
      </c>
      <c r="S834" s="55">
        <f>IF(OR($A834="",$B834=""),"",IFERROR(($K834+$L834)/$E834*1000,0))</f>
        <v/>
      </c>
      <c r="T834" s="55">
        <f>IF(OR($A834="",$B834=""),"",MAX(0,MIN(100,100-($S834*'Settings'!$B$13)-($M834*'Settings'!$B$14))))</f>
        <v/>
      </c>
      <c r="U834" s="55">
        <f>IF(OR($A834="",$B834=""),"",MAX(0,MIN(100,IFERROR($Q834/'Settings'!$B$10*100,0))))</f>
        <v/>
      </c>
      <c r="V834" s="55">
        <f>IF(OR($A834="",$B834=""),"",MAX(0,MIN(100,IFERROR($P834/'Settings'!$B$11*100,0))))</f>
        <v/>
      </c>
      <c r="W834" s="55">
        <f>IF(OR($A834="",$B834=""),"",MAX(0,MIN(100,IFERROR($R834/'Settings'!$B$12*100,0))))</f>
        <v/>
      </c>
      <c r="X834" s="55">
        <f>IF(OR($A834="",$B834=""),"",MAX(0,MIN(100,100-($N834*'Settings'!$B$15))))</f>
        <v/>
      </c>
      <c r="Y834" s="55">
        <f>IF(OR($A834="",$B834=""),"",($T834*'Settings'!$B$4)+($U834*'Settings'!$B$5)+($V834*'Settings'!$B$6)+($W834*'Settings'!$B$7)+($X834*'Settings'!$B$8))</f>
        <v/>
      </c>
      <c r="Z834" s="19">
        <f>IF($Y834="","",IF($Y834&gt;='Settings'!$B$17,"Excellent",IF($Y834&gt;='Settings'!$B$18,"Good",IF($Y834&gt;='Settings'!$B$19,"Needs Improvement","Poor"))))</f>
        <v/>
      </c>
      <c r="AA834" s="57">
        <f>IF($Z834="","",IF($Z834="Excellent",'Settings'!$B$21,IF($Z834="Good",'Settings'!$B$22,0)))</f>
        <v/>
      </c>
      <c r="AB834" s="34">
        <f>IF(COUNTA($A834:$B834,$D834:$O834,$AC834:$AD834)=0,"",IF(OR($A834="",$B834=""),"Missing period/driver",IF($C834="Driver ID not found","Invalid driver ID",IF(COUNTIFS($A$5:$A$1000,$A834,$B$5:$B$1000,$B834)&gt;1,"Duplicate driver/period",IF(OR($E834&lt;=0,$F834&lt;=0,$G834&lt;=0,$I834&lt;=0),"Check required activity",IF($H834&gt;$G834,"On-time stops exceed total",IF($J834&gt;$I834,"Completed inspections exceed required",IF(OR($H834&lt;0,$J834&lt;0,$K834&lt;0,$L834&lt;0,$M834&lt;0,$N834&lt;0),"Negative count",IF($AC834="","Select review status",IF(AND($AC834="Coaching Scheduled",$AD834=""),"Add follow-up date","OK"))))))))))</f>
        <v/>
      </c>
      <c r="AC834" s="30" t="n"/>
      <c r="AD834" s="58" t="n"/>
    </row>
    <row r="835">
      <c r="A835" s="53" t="n"/>
      <c r="B835" s="26" t="n"/>
      <c r="C835" s="27">
        <f>IF(OR($A835="",$B835=""),"",IFERROR(VLOOKUP($B835,'Settings'!$D$4:$E$103,2,FALSE),"Driver ID not found"))</f>
        <v/>
      </c>
      <c r="D835" s="26" t="n"/>
      <c r="E835" s="28" t="n"/>
      <c r="F835" s="54" t="n"/>
      <c r="G835" s="28" t="n"/>
      <c r="H835" s="28" t="n"/>
      <c r="I835" s="28" t="n"/>
      <c r="J835" s="28" t="n"/>
      <c r="K835" s="28" t="n"/>
      <c r="L835" s="28" t="n"/>
      <c r="M835" s="28" t="n"/>
      <c r="N835" s="28" t="n"/>
      <c r="O835" s="30" t="n"/>
      <c r="P835" s="55">
        <f>IF(OR($A835="",$B835=""),"",IFERROR($E835/$F835,0))</f>
        <v/>
      </c>
      <c r="Q835" s="56">
        <f>IF(OR($A835="",$B835=""),"",IFERROR($H835/$G835,0))</f>
        <v/>
      </c>
      <c r="R835" s="56">
        <f>IF(OR($A835="",$B835=""),"",IFERROR($J835/$I835,0))</f>
        <v/>
      </c>
      <c r="S835" s="55">
        <f>IF(OR($A835="",$B835=""),"",IFERROR(($K835+$L835)/$E835*1000,0))</f>
        <v/>
      </c>
      <c r="T835" s="55">
        <f>IF(OR($A835="",$B835=""),"",MAX(0,MIN(100,100-($S835*'Settings'!$B$13)-($M835*'Settings'!$B$14))))</f>
        <v/>
      </c>
      <c r="U835" s="55">
        <f>IF(OR($A835="",$B835=""),"",MAX(0,MIN(100,IFERROR($Q835/'Settings'!$B$10*100,0))))</f>
        <v/>
      </c>
      <c r="V835" s="55">
        <f>IF(OR($A835="",$B835=""),"",MAX(0,MIN(100,IFERROR($P835/'Settings'!$B$11*100,0))))</f>
        <v/>
      </c>
      <c r="W835" s="55">
        <f>IF(OR($A835="",$B835=""),"",MAX(0,MIN(100,IFERROR($R835/'Settings'!$B$12*100,0))))</f>
        <v/>
      </c>
      <c r="X835" s="55">
        <f>IF(OR($A835="",$B835=""),"",MAX(0,MIN(100,100-($N835*'Settings'!$B$15))))</f>
        <v/>
      </c>
      <c r="Y835" s="55">
        <f>IF(OR($A835="",$B835=""),"",($T835*'Settings'!$B$4)+($U835*'Settings'!$B$5)+($V835*'Settings'!$B$6)+($W835*'Settings'!$B$7)+($X835*'Settings'!$B$8))</f>
        <v/>
      </c>
      <c r="Z835" s="19">
        <f>IF($Y835="","",IF($Y835&gt;='Settings'!$B$17,"Excellent",IF($Y835&gt;='Settings'!$B$18,"Good",IF($Y835&gt;='Settings'!$B$19,"Needs Improvement","Poor"))))</f>
        <v/>
      </c>
      <c r="AA835" s="57">
        <f>IF($Z835="","",IF($Z835="Excellent",'Settings'!$B$21,IF($Z835="Good",'Settings'!$B$22,0)))</f>
        <v/>
      </c>
      <c r="AB835" s="34">
        <f>IF(COUNTA($A835:$B835,$D835:$O835,$AC835:$AD835)=0,"",IF(OR($A835="",$B835=""),"Missing period/driver",IF($C835="Driver ID not found","Invalid driver ID",IF(COUNTIFS($A$5:$A$1000,$A835,$B$5:$B$1000,$B835)&gt;1,"Duplicate driver/period",IF(OR($E835&lt;=0,$F835&lt;=0,$G835&lt;=0,$I835&lt;=0),"Check required activity",IF($H835&gt;$G835,"On-time stops exceed total",IF($J835&gt;$I835,"Completed inspections exceed required",IF(OR($H835&lt;0,$J835&lt;0,$K835&lt;0,$L835&lt;0,$M835&lt;0,$N835&lt;0),"Negative count",IF($AC835="","Select review status",IF(AND($AC835="Coaching Scheduled",$AD835=""),"Add follow-up date","OK"))))))))))</f>
        <v/>
      </c>
      <c r="AC835" s="30" t="n"/>
      <c r="AD835" s="58" t="n"/>
    </row>
    <row r="836">
      <c r="A836" s="53" t="n"/>
      <c r="B836" s="26" t="n"/>
      <c r="C836" s="27">
        <f>IF(OR($A836="",$B836=""),"",IFERROR(VLOOKUP($B836,'Settings'!$D$4:$E$103,2,FALSE),"Driver ID not found"))</f>
        <v/>
      </c>
      <c r="D836" s="26" t="n"/>
      <c r="E836" s="28" t="n"/>
      <c r="F836" s="54" t="n"/>
      <c r="G836" s="28" t="n"/>
      <c r="H836" s="28" t="n"/>
      <c r="I836" s="28" t="n"/>
      <c r="J836" s="28" t="n"/>
      <c r="K836" s="28" t="n"/>
      <c r="L836" s="28" t="n"/>
      <c r="M836" s="28" t="n"/>
      <c r="N836" s="28" t="n"/>
      <c r="O836" s="30" t="n"/>
      <c r="P836" s="55">
        <f>IF(OR($A836="",$B836=""),"",IFERROR($E836/$F836,0))</f>
        <v/>
      </c>
      <c r="Q836" s="56">
        <f>IF(OR($A836="",$B836=""),"",IFERROR($H836/$G836,0))</f>
        <v/>
      </c>
      <c r="R836" s="56">
        <f>IF(OR($A836="",$B836=""),"",IFERROR($J836/$I836,0))</f>
        <v/>
      </c>
      <c r="S836" s="55">
        <f>IF(OR($A836="",$B836=""),"",IFERROR(($K836+$L836)/$E836*1000,0))</f>
        <v/>
      </c>
      <c r="T836" s="55">
        <f>IF(OR($A836="",$B836=""),"",MAX(0,MIN(100,100-($S836*'Settings'!$B$13)-($M836*'Settings'!$B$14))))</f>
        <v/>
      </c>
      <c r="U836" s="55">
        <f>IF(OR($A836="",$B836=""),"",MAX(0,MIN(100,IFERROR($Q836/'Settings'!$B$10*100,0))))</f>
        <v/>
      </c>
      <c r="V836" s="55">
        <f>IF(OR($A836="",$B836=""),"",MAX(0,MIN(100,IFERROR($P836/'Settings'!$B$11*100,0))))</f>
        <v/>
      </c>
      <c r="W836" s="55">
        <f>IF(OR($A836="",$B836=""),"",MAX(0,MIN(100,IFERROR($R836/'Settings'!$B$12*100,0))))</f>
        <v/>
      </c>
      <c r="X836" s="55">
        <f>IF(OR($A836="",$B836=""),"",MAX(0,MIN(100,100-($N836*'Settings'!$B$15))))</f>
        <v/>
      </c>
      <c r="Y836" s="55">
        <f>IF(OR($A836="",$B836=""),"",($T836*'Settings'!$B$4)+($U836*'Settings'!$B$5)+($V836*'Settings'!$B$6)+($W836*'Settings'!$B$7)+($X836*'Settings'!$B$8))</f>
        <v/>
      </c>
      <c r="Z836" s="19">
        <f>IF($Y836="","",IF($Y836&gt;='Settings'!$B$17,"Excellent",IF($Y836&gt;='Settings'!$B$18,"Good",IF($Y836&gt;='Settings'!$B$19,"Needs Improvement","Poor"))))</f>
        <v/>
      </c>
      <c r="AA836" s="57">
        <f>IF($Z836="","",IF($Z836="Excellent",'Settings'!$B$21,IF($Z836="Good",'Settings'!$B$22,0)))</f>
        <v/>
      </c>
      <c r="AB836" s="34">
        <f>IF(COUNTA($A836:$B836,$D836:$O836,$AC836:$AD836)=0,"",IF(OR($A836="",$B836=""),"Missing period/driver",IF($C836="Driver ID not found","Invalid driver ID",IF(COUNTIFS($A$5:$A$1000,$A836,$B$5:$B$1000,$B836)&gt;1,"Duplicate driver/period",IF(OR($E836&lt;=0,$F836&lt;=0,$G836&lt;=0,$I836&lt;=0),"Check required activity",IF($H836&gt;$G836,"On-time stops exceed total",IF($J836&gt;$I836,"Completed inspections exceed required",IF(OR($H836&lt;0,$J836&lt;0,$K836&lt;0,$L836&lt;0,$M836&lt;0,$N836&lt;0),"Negative count",IF($AC836="","Select review status",IF(AND($AC836="Coaching Scheduled",$AD836=""),"Add follow-up date","OK"))))))))))</f>
        <v/>
      </c>
      <c r="AC836" s="30" t="n"/>
      <c r="AD836" s="58" t="n"/>
    </row>
    <row r="837">
      <c r="A837" s="53" t="n"/>
      <c r="B837" s="26" t="n"/>
      <c r="C837" s="27">
        <f>IF(OR($A837="",$B837=""),"",IFERROR(VLOOKUP($B837,'Settings'!$D$4:$E$103,2,FALSE),"Driver ID not found"))</f>
        <v/>
      </c>
      <c r="D837" s="26" t="n"/>
      <c r="E837" s="28" t="n"/>
      <c r="F837" s="54" t="n"/>
      <c r="G837" s="28" t="n"/>
      <c r="H837" s="28" t="n"/>
      <c r="I837" s="28" t="n"/>
      <c r="J837" s="28" t="n"/>
      <c r="K837" s="28" t="n"/>
      <c r="L837" s="28" t="n"/>
      <c r="M837" s="28" t="n"/>
      <c r="N837" s="28" t="n"/>
      <c r="O837" s="30" t="n"/>
      <c r="P837" s="55">
        <f>IF(OR($A837="",$B837=""),"",IFERROR($E837/$F837,0))</f>
        <v/>
      </c>
      <c r="Q837" s="56">
        <f>IF(OR($A837="",$B837=""),"",IFERROR($H837/$G837,0))</f>
        <v/>
      </c>
      <c r="R837" s="56">
        <f>IF(OR($A837="",$B837=""),"",IFERROR($J837/$I837,0))</f>
        <v/>
      </c>
      <c r="S837" s="55">
        <f>IF(OR($A837="",$B837=""),"",IFERROR(($K837+$L837)/$E837*1000,0))</f>
        <v/>
      </c>
      <c r="T837" s="55">
        <f>IF(OR($A837="",$B837=""),"",MAX(0,MIN(100,100-($S837*'Settings'!$B$13)-($M837*'Settings'!$B$14))))</f>
        <v/>
      </c>
      <c r="U837" s="55">
        <f>IF(OR($A837="",$B837=""),"",MAX(0,MIN(100,IFERROR($Q837/'Settings'!$B$10*100,0))))</f>
        <v/>
      </c>
      <c r="V837" s="55">
        <f>IF(OR($A837="",$B837=""),"",MAX(0,MIN(100,IFERROR($P837/'Settings'!$B$11*100,0))))</f>
        <v/>
      </c>
      <c r="W837" s="55">
        <f>IF(OR($A837="",$B837=""),"",MAX(0,MIN(100,IFERROR($R837/'Settings'!$B$12*100,0))))</f>
        <v/>
      </c>
      <c r="X837" s="55">
        <f>IF(OR($A837="",$B837=""),"",MAX(0,MIN(100,100-($N837*'Settings'!$B$15))))</f>
        <v/>
      </c>
      <c r="Y837" s="55">
        <f>IF(OR($A837="",$B837=""),"",($T837*'Settings'!$B$4)+($U837*'Settings'!$B$5)+($V837*'Settings'!$B$6)+($W837*'Settings'!$B$7)+($X837*'Settings'!$B$8))</f>
        <v/>
      </c>
      <c r="Z837" s="19">
        <f>IF($Y837="","",IF($Y837&gt;='Settings'!$B$17,"Excellent",IF($Y837&gt;='Settings'!$B$18,"Good",IF($Y837&gt;='Settings'!$B$19,"Needs Improvement","Poor"))))</f>
        <v/>
      </c>
      <c r="AA837" s="57">
        <f>IF($Z837="","",IF($Z837="Excellent",'Settings'!$B$21,IF($Z837="Good",'Settings'!$B$22,0)))</f>
        <v/>
      </c>
      <c r="AB837" s="34">
        <f>IF(COUNTA($A837:$B837,$D837:$O837,$AC837:$AD837)=0,"",IF(OR($A837="",$B837=""),"Missing period/driver",IF($C837="Driver ID not found","Invalid driver ID",IF(COUNTIFS($A$5:$A$1000,$A837,$B$5:$B$1000,$B837)&gt;1,"Duplicate driver/period",IF(OR($E837&lt;=0,$F837&lt;=0,$G837&lt;=0,$I837&lt;=0),"Check required activity",IF($H837&gt;$G837,"On-time stops exceed total",IF($J837&gt;$I837,"Completed inspections exceed required",IF(OR($H837&lt;0,$J837&lt;0,$K837&lt;0,$L837&lt;0,$M837&lt;0,$N837&lt;0),"Negative count",IF($AC837="","Select review status",IF(AND($AC837="Coaching Scheduled",$AD837=""),"Add follow-up date","OK"))))))))))</f>
        <v/>
      </c>
      <c r="AC837" s="30" t="n"/>
      <c r="AD837" s="58" t="n"/>
    </row>
    <row r="838">
      <c r="A838" s="53" t="n"/>
      <c r="B838" s="26" t="n"/>
      <c r="C838" s="27">
        <f>IF(OR($A838="",$B838=""),"",IFERROR(VLOOKUP($B838,'Settings'!$D$4:$E$103,2,FALSE),"Driver ID not found"))</f>
        <v/>
      </c>
      <c r="D838" s="26" t="n"/>
      <c r="E838" s="28" t="n"/>
      <c r="F838" s="54" t="n"/>
      <c r="G838" s="28" t="n"/>
      <c r="H838" s="28" t="n"/>
      <c r="I838" s="28" t="n"/>
      <c r="J838" s="28" t="n"/>
      <c r="K838" s="28" t="n"/>
      <c r="L838" s="28" t="n"/>
      <c r="M838" s="28" t="n"/>
      <c r="N838" s="28" t="n"/>
      <c r="O838" s="30" t="n"/>
      <c r="P838" s="55">
        <f>IF(OR($A838="",$B838=""),"",IFERROR($E838/$F838,0))</f>
        <v/>
      </c>
      <c r="Q838" s="56">
        <f>IF(OR($A838="",$B838=""),"",IFERROR($H838/$G838,0))</f>
        <v/>
      </c>
      <c r="R838" s="56">
        <f>IF(OR($A838="",$B838=""),"",IFERROR($J838/$I838,0))</f>
        <v/>
      </c>
      <c r="S838" s="55">
        <f>IF(OR($A838="",$B838=""),"",IFERROR(($K838+$L838)/$E838*1000,0))</f>
        <v/>
      </c>
      <c r="T838" s="55">
        <f>IF(OR($A838="",$B838=""),"",MAX(0,MIN(100,100-($S838*'Settings'!$B$13)-($M838*'Settings'!$B$14))))</f>
        <v/>
      </c>
      <c r="U838" s="55">
        <f>IF(OR($A838="",$B838=""),"",MAX(0,MIN(100,IFERROR($Q838/'Settings'!$B$10*100,0))))</f>
        <v/>
      </c>
      <c r="V838" s="55">
        <f>IF(OR($A838="",$B838=""),"",MAX(0,MIN(100,IFERROR($P838/'Settings'!$B$11*100,0))))</f>
        <v/>
      </c>
      <c r="W838" s="55">
        <f>IF(OR($A838="",$B838=""),"",MAX(0,MIN(100,IFERROR($R838/'Settings'!$B$12*100,0))))</f>
        <v/>
      </c>
      <c r="X838" s="55">
        <f>IF(OR($A838="",$B838=""),"",MAX(0,MIN(100,100-($N838*'Settings'!$B$15))))</f>
        <v/>
      </c>
      <c r="Y838" s="55">
        <f>IF(OR($A838="",$B838=""),"",($T838*'Settings'!$B$4)+($U838*'Settings'!$B$5)+($V838*'Settings'!$B$6)+($W838*'Settings'!$B$7)+($X838*'Settings'!$B$8))</f>
        <v/>
      </c>
      <c r="Z838" s="19">
        <f>IF($Y838="","",IF($Y838&gt;='Settings'!$B$17,"Excellent",IF($Y838&gt;='Settings'!$B$18,"Good",IF($Y838&gt;='Settings'!$B$19,"Needs Improvement","Poor"))))</f>
        <v/>
      </c>
      <c r="AA838" s="57">
        <f>IF($Z838="","",IF($Z838="Excellent",'Settings'!$B$21,IF($Z838="Good",'Settings'!$B$22,0)))</f>
        <v/>
      </c>
      <c r="AB838" s="34">
        <f>IF(COUNTA($A838:$B838,$D838:$O838,$AC838:$AD838)=0,"",IF(OR($A838="",$B838=""),"Missing period/driver",IF($C838="Driver ID not found","Invalid driver ID",IF(COUNTIFS($A$5:$A$1000,$A838,$B$5:$B$1000,$B838)&gt;1,"Duplicate driver/period",IF(OR($E838&lt;=0,$F838&lt;=0,$G838&lt;=0,$I838&lt;=0),"Check required activity",IF($H838&gt;$G838,"On-time stops exceed total",IF($J838&gt;$I838,"Completed inspections exceed required",IF(OR($H838&lt;0,$J838&lt;0,$K838&lt;0,$L838&lt;0,$M838&lt;0,$N838&lt;0),"Negative count",IF($AC838="","Select review status",IF(AND($AC838="Coaching Scheduled",$AD838=""),"Add follow-up date","OK"))))))))))</f>
        <v/>
      </c>
      <c r="AC838" s="30" t="n"/>
      <c r="AD838" s="58" t="n"/>
    </row>
    <row r="839">
      <c r="A839" s="53" t="n"/>
      <c r="B839" s="26" t="n"/>
      <c r="C839" s="27">
        <f>IF(OR($A839="",$B839=""),"",IFERROR(VLOOKUP($B839,'Settings'!$D$4:$E$103,2,FALSE),"Driver ID not found"))</f>
        <v/>
      </c>
      <c r="D839" s="26" t="n"/>
      <c r="E839" s="28" t="n"/>
      <c r="F839" s="54" t="n"/>
      <c r="G839" s="28" t="n"/>
      <c r="H839" s="28" t="n"/>
      <c r="I839" s="28" t="n"/>
      <c r="J839" s="28" t="n"/>
      <c r="K839" s="28" t="n"/>
      <c r="L839" s="28" t="n"/>
      <c r="M839" s="28" t="n"/>
      <c r="N839" s="28" t="n"/>
      <c r="O839" s="30" t="n"/>
      <c r="P839" s="55">
        <f>IF(OR($A839="",$B839=""),"",IFERROR($E839/$F839,0))</f>
        <v/>
      </c>
      <c r="Q839" s="56">
        <f>IF(OR($A839="",$B839=""),"",IFERROR($H839/$G839,0))</f>
        <v/>
      </c>
      <c r="R839" s="56">
        <f>IF(OR($A839="",$B839=""),"",IFERROR($J839/$I839,0))</f>
        <v/>
      </c>
      <c r="S839" s="55">
        <f>IF(OR($A839="",$B839=""),"",IFERROR(($K839+$L839)/$E839*1000,0))</f>
        <v/>
      </c>
      <c r="T839" s="55">
        <f>IF(OR($A839="",$B839=""),"",MAX(0,MIN(100,100-($S839*'Settings'!$B$13)-($M839*'Settings'!$B$14))))</f>
        <v/>
      </c>
      <c r="U839" s="55">
        <f>IF(OR($A839="",$B839=""),"",MAX(0,MIN(100,IFERROR($Q839/'Settings'!$B$10*100,0))))</f>
        <v/>
      </c>
      <c r="V839" s="55">
        <f>IF(OR($A839="",$B839=""),"",MAX(0,MIN(100,IFERROR($P839/'Settings'!$B$11*100,0))))</f>
        <v/>
      </c>
      <c r="W839" s="55">
        <f>IF(OR($A839="",$B839=""),"",MAX(0,MIN(100,IFERROR($R839/'Settings'!$B$12*100,0))))</f>
        <v/>
      </c>
      <c r="X839" s="55">
        <f>IF(OR($A839="",$B839=""),"",MAX(0,MIN(100,100-($N839*'Settings'!$B$15))))</f>
        <v/>
      </c>
      <c r="Y839" s="55">
        <f>IF(OR($A839="",$B839=""),"",($T839*'Settings'!$B$4)+($U839*'Settings'!$B$5)+($V839*'Settings'!$B$6)+($W839*'Settings'!$B$7)+($X839*'Settings'!$B$8))</f>
        <v/>
      </c>
      <c r="Z839" s="19">
        <f>IF($Y839="","",IF($Y839&gt;='Settings'!$B$17,"Excellent",IF($Y839&gt;='Settings'!$B$18,"Good",IF($Y839&gt;='Settings'!$B$19,"Needs Improvement","Poor"))))</f>
        <v/>
      </c>
      <c r="AA839" s="57">
        <f>IF($Z839="","",IF($Z839="Excellent",'Settings'!$B$21,IF($Z839="Good",'Settings'!$B$22,0)))</f>
        <v/>
      </c>
      <c r="AB839" s="34">
        <f>IF(COUNTA($A839:$B839,$D839:$O839,$AC839:$AD839)=0,"",IF(OR($A839="",$B839=""),"Missing period/driver",IF($C839="Driver ID not found","Invalid driver ID",IF(COUNTIFS($A$5:$A$1000,$A839,$B$5:$B$1000,$B839)&gt;1,"Duplicate driver/period",IF(OR($E839&lt;=0,$F839&lt;=0,$G839&lt;=0,$I839&lt;=0),"Check required activity",IF($H839&gt;$G839,"On-time stops exceed total",IF($J839&gt;$I839,"Completed inspections exceed required",IF(OR($H839&lt;0,$J839&lt;0,$K839&lt;0,$L839&lt;0,$M839&lt;0,$N839&lt;0),"Negative count",IF($AC839="","Select review status",IF(AND($AC839="Coaching Scheduled",$AD839=""),"Add follow-up date","OK"))))))))))</f>
        <v/>
      </c>
      <c r="AC839" s="30" t="n"/>
      <c r="AD839" s="58" t="n"/>
    </row>
    <row r="840">
      <c r="A840" s="53" t="n"/>
      <c r="B840" s="26" t="n"/>
      <c r="C840" s="27">
        <f>IF(OR($A840="",$B840=""),"",IFERROR(VLOOKUP($B840,'Settings'!$D$4:$E$103,2,FALSE),"Driver ID not found"))</f>
        <v/>
      </c>
      <c r="D840" s="26" t="n"/>
      <c r="E840" s="28" t="n"/>
      <c r="F840" s="54" t="n"/>
      <c r="G840" s="28" t="n"/>
      <c r="H840" s="28" t="n"/>
      <c r="I840" s="28" t="n"/>
      <c r="J840" s="28" t="n"/>
      <c r="K840" s="28" t="n"/>
      <c r="L840" s="28" t="n"/>
      <c r="M840" s="28" t="n"/>
      <c r="N840" s="28" t="n"/>
      <c r="O840" s="30" t="n"/>
      <c r="P840" s="55">
        <f>IF(OR($A840="",$B840=""),"",IFERROR($E840/$F840,0))</f>
        <v/>
      </c>
      <c r="Q840" s="56">
        <f>IF(OR($A840="",$B840=""),"",IFERROR($H840/$G840,0))</f>
        <v/>
      </c>
      <c r="R840" s="56">
        <f>IF(OR($A840="",$B840=""),"",IFERROR($J840/$I840,0))</f>
        <v/>
      </c>
      <c r="S840" s="55">
        <f>IF(OR($A840="",$B840=""),"",IFERROR(($K840+$L840)/$E840*1000,0))</f>
        <v/>
      </c>
      <c r="T840" s="55">
        <f>IF(OR($A840="",$B840=""),"",MAX(0,MIN(100,100-($S840*'Settings'!$B$13)-($M840*'Settings'!$B$14))))</f>
        <v/>
      </c>
      <c r="U840" s="55">
        <f>IF(OR($A840="",$B840=""),"",MAX(0,MIN(100,IFERROR($Q840/'Settings'!$B$10*100,0))))</f>
        <v/>
      </c>
      <c r="V840" s="55">
        <f>IF(OR($A840="",$B840=""),"",MAX(0,MIN(100,IFERROR($P840/'Settings'!$B$11*100,0))))</f>
        <v/>
      </c>
      <c r="W840" s="55">
        <f>IF(OR($A840="",$B840=""),"",MAX(0,MIN(100,IFERROR($R840/'Settings'!$B$12*100,0))))</f>
        <v/>
      </c>
      <c r="X840" s="55">
        <f>IF(OR($A840="",$B840=""),"",MAX(0,MIN(100,100-($N840*'Settings'!$B$15))))</f>
        <v/>
      </c>
      <c r="Y840" s="55">
        <f>IF(OR($A840="",$B840=""),"",($T840*'Settings'!$B$4)+($U840*'Settings'!$B$5)+($V840*'Settings'!$B$6)+($W840*'Settings'!$B$7)+($X840*'Settings'!$B$8))</f>
        <v/>
      </c>
      <c r="Z840" s="19">
        <f>IF($Y840="","",IF($Y840&gt;='Settings'!$B$17,"Excellent",IF($Y840&gt;='Settings'!$B$18,"Good",IF($Y840&gt;='Settings'!$B$19,"Needs Improvement","Poor"))))</f>
        <v/>
      </c>
      <c r="AA840" s="57">
        <f>IF($Z840="","",IF($Z840="Excellent",'Settings'!$B$21,IF($Z840="Good",'Settings'!$B$22,0)))</f>
        <v/>
      </c>
      <c r="AB840" s="34">
        <f>IF(COUNTA($A840:$B840,$D840:$O840,$AC840:$AD840)=0,"",IF(OR($A840="",$B840=""),"Missing period/driver",IF($C840="Driver ID not found","Invalid driver ID",IF(COUNTIFS($A$5:$A$1000,$A840,$B$5:$B$1000,$B840)&gt;1,"Duplicate driver/period",IF(OR($E840&lt;=0,$F840&lt;=0,$G840&lt;=0,$I840&lt;=0),"Check required activity",IF($H840&gt;$G840,"On-time stops exceed total",IF($J840&gt;$I840,"Completed inspections exceed required",IF(OR($H840&lt;0,$J840&lt;0,$K840&lt;0,$L840&lt;0,$M840&lt;0,$N840&lt;0),"Negative count",IF($AC840="","Select review status",IF(AND($AC840="Coaching Scheduled",$AD840=""),"Add follow-up date","OK"))))))))))</f>
        <v/>
      </c>
      <c r="AC840" s="30" t="n"/>
      <c r="AD840" s="58" t="n"/>
    </row>
    <row r="841">
      <c r="A841" s="53" t="n"/>
      <c r="B841" s="26" t="n"/>
      <c r="C841" s="27">
        <f>IF(OR($A841="",$B841=""),"",IFERROR(VLOOKUP($B841,'Settings'!$D$4:$E$103,2,FALSE),"Driver ID not found"))</f>
        <v/>
      </c>
      <c r="D841" s="26" t="n"/>
      <c r="E841" s="28" t="n"/>
      <c r="F841" s="54" t="n"/>
      <c r="G841" s="28" t="n"/>
      <c r="H841" s="28" t="n"/>
      <c r="I841" s="28" t="n"/>
      <c r="J841" s="28" t="n"/>
      <c r="K841" s="28" t="n"/>
      <c r="L841" s="28" t="n"/>
      <c r="M841" s="28" t="n"/>
      <c r="N841" s="28" t="n"/>
      <c r="O841" s="30" t="n"/>
      <c r="P841" s="55">
        <f>IF(OR($A841="",$B841=""),"",IFERROR($E841/$F841,0))</f>
        <v/>
      </c>
      <c r="Q841" s="56">
        <f>IF(OR($A841="",$B841=""),"",IFERROR($H841/$G841,0))</f>
        <v/>
      </c>
      <c r="R841" s="56">
        <f>IF(OR($A841="",$B841=""),"",IFERROR($J841/$I841,0))</f>
        <v/>
      </c>
      <c r="S841" s="55">
        <f>IF(OR($A841="",$B841=""),"",IFERROR(($K841+$L841)/$E841*1000,0))</f>
        <v/>
      </c>
      <c r="T841" s="55">
        <f>IF(OR($A841="",$B841=""),"",MAX(0,MIN(100,100-($S841*'Settings'!$B$13)-($M841*'Settings'!$B$14))))</f>
        <v/>
      </c>
      <c r="U841" s="55">
        <f>IF(OR($A841="",$B841=""),"",MAX(0,MIN(100,IFERROR($Q841/'Settings'!$B$10*100,0))))</f>
        <v/>
      </c>
      <c r="V841" s="55">
        <f>IF(OR($A841="",$B841=""),"",MAX(0,MIN(100,IFERROR($P841/'Settings'!$B$11*100,0))))</f>
        <v/>
      </c>
      <c r="W841" s="55">
        <f>IF(OR($A841="",$B841=""),"",MAX(0,MIN(100,IFERROR($R841/'Settings'!$B$12*100,0))))</f>
        <v/>
      </c>
      <c r="X841" s="55">
        <f>IF(OR($A841="",$B841=""),"",MAX(0,MIN(100,100-($N841*'Settings'!$B$15))))</f>
        <v/>
      </c>
      <c r="Y841" s="55">
        <f>IF(OR($A841="",$B841=""),"",($T841*'Settings'!$B$4)+($U841*'Settings'!$B$5)+($V841*'Settings'!$B$6)+($W841*'Settings'!$B$7)+($X841*'Settings'!$B$8))</f>
        <v/>
      </c>
      <c r="Z841" s="19">
        <f>IF($Y841="","",IF($Y841&gt;='Settings'!$B$17,"Excellent",IF($Y841&gt;='Settings'!$B$18,"Good",IF($Y841&gt;='Settings'!$B$19,"Needs Improvement","Poor"))))</f>
        <v/>
      </c>
      <c r="AA841" s="57">
        <f>IF($Z841="","",IF($Z841="Excellent",'Settings'!$B$21,IF($Z841="Good",'Settings'!$B$22,0)))</f>
        <v/>
      </c>
      <c r="AB841" s="34">
        <f>IF(COUNTA($A841:$B841,$D841:$O841,$AC841:$AD841)=0,"",IF(OR($A841="",$B841=""),"Missing period/driver",IF($C841="Driver ID not found","Invalid driver ID",IF(COUNTIFS($A$5:$A$1000,$A841,$B$5:$B$1000,$B841)&gt;1,"Duplicate driver/period",IF(OR($E841&lt;=0,$F841&lt;=0,$G841&lt;=0,$I841&lt;=0),"Check required activity",IF($H841&gt;$G841,"On-time stops exceed total",IF($J841&gt;$I841,"Completed inspections exceed required",IF(OR($H841&lt;0,$J841&lt;0,$K841&lt;0,$L841&lt;0,$M841&lt;0,$N841&lt;0),"Negative count",IF($AC841="","Select review status",IF(AND($AC841="Coaching Scheduled",$AD841=""),"Add follow-up date","OK"))))))))))</f>
        <v/>
      </c>
      <c r="AC841" s="30" t="n"/>
      <c r="AD841" s="58" t="n"/>
    </row>
    <row r="842">
      <c r="A842" s="53" t="n"/>
      <c r="B842" s="26" t="n"/>
      <c r="C842" s="27">
        <f>IF(OR($A842="",$B842=""),"",IFERROR(VLOOKUP($B842,'Settings'!$D$4:$E$103,2,FALSE),"Driver ID not found"))</f>
        <v/>
      </c>
      <c r="D842" s="26" t="n"/>
      <c r="E842" s="28" t="n"/>
      <c r="F842" s="54" t="n"/>
      <c r="G842" s="28" t="n"/>
      <c r="H842" s="28" t="n"/>
      <c r="I842" s="28" t="n"/>
      <c r="J842" s="28" t="n"/>
      <c r="K842" s="28" t="n"/>
      <c r="L842" s="28" t="n"/>
      <c r="M842" s="28" t="n"/>
      <c r="N842" s="28" t="n"/>
      <c r="O842" s="30" t="n"/>
      <c r="P842" s="55">
        <f>IF(OR($A842="",$B842=""),"",IFERROR($E842/$F842,0))</f>
        <v/>
      </c>
      <c r="Q842" s="56">
        <f>IF(OR($A842="",$B842=""),"",IFERROR($H842/$G842,0))</f>
        <v/>
      </c>
      <c r="R842" s="56">
        <f>IF(OR($A842="",$B842=""),"",IFERROR($J842/$I842,0))</f>
        <v/>
      </c>
      <c r="S842" s="55">
        <f>IF(OR($A842="",$B842=""),"",IFERROR(($K842+$L842)/$E842*1000,0))</f>
        <v/>
      </c>
      <c r="T842" s="55">
        <f>IF(OR($A842="",$B842=""),"",MAX(0,MIN(100,100-($S842*'Settings'!$B$13)-($M842*'Settings'!$B$14))))</f>
        <v/>
      </c>
      <c r="U842" s="55">
        <f>IF(OR($A842="",$B842=""),"",MAX(0,MIN(100,IFERROR($Q842/'Settings'!$B$10*100,0))))</f>
        <v/>
      </c>
      <c r="V842" s="55">
        <f>IF(OR($A842="",$B842=""),"",MAX(0,MIN(100,IFERROR($P842/'Settings'!$B$11*100,0))))</f>
        <v/>
      </c>
      <c r="W842" s="55">
        <f>IF(OR($A842="",$B842=""),"",MAX(0,MIN(100,IFERROR($R842/'Settings'!$B$12*100,0))))</f>
        <v/>
      </c>
      <c r="X842" s="55">
        <f>IF(OR($A842="",$B842=""),"",MAX(0,MIN(100,100-($N842*'Settings'!$B$15))))</f>
        <v/>
      </c>
      <c r="Y842" s="55">
        <f>IF(OR($A842="",$B842=""),"",($T842*'Settings'!$B$4)+($U842*'Settings'!$B$5)+($V842*'Settings'!$B$6)+($W842*'Settings'!$B$7)+($X842*'Settings'!$B$8))</f>
        <v/>
      </c>
      <c r="Z842" s="19">
        <f>IF($Y842="","",IF($Y842&gt;='Settings'!$B$17,"Excellent",IF($Y842&gt;='Settings'!$B$18,"Good",IF($Y842&gt;='Settings'!$B$19,"Needs Improvement","Poor"))))</f>
        <v/>
      </c>
      <c r="AA842" s="57">
        <f>IF($Z842="","",IF($Z842="Excellent",'Settings'!$B$21,IF($Z842="Good",'Settings'!$B$22,0)))</f>
        <v/>
      </c>
      <c r="AB842" s="34">
        <f>IF(COUNTA($A842:$B842,$D842:$O842,$AC842:$AD842)=0,"",IF(OR($A842="",$B842=""),"Missing period/driver",IF($C842="Driver ID not found","Invalid driver ID",IF(COUNTIFS($A$5:$A$1000,$A842,$B$5:$B$1000,$B842)&gt;1,"Duplicate driver/period",IF(OR($E842&lt;=0,$F842&lt;=0,$G842&lt;=0,$I842&lt;=0),"Check required activity",IF($H842&gt;$G842,"On-time stops exceed total",IF($J842&gt;$I842,"Completed inspections exceed required",IF(OR($H842&lt;0,$J842&lt;0,$K842&lt;0,$L842&lt;0,$M842&lt;0,$N842&lt;0),"Negative count",IF($AC842="","Select review status",IF(AND($AC842="Coaching Scheduled",$AD842=""),"Add follow-up date","OK"))))))))))</f>
        <v/>
      </c>
      <c r="AC842" s="30" t="n"/>
      <c r="AD842" s="58" t="n"/>
    </row>
    <row r="843">
      <c r="A843" s="53" t="n"/>
      <c r="B843" s="26" t="n"/>
      <c r="C843" s="27">
        <f>IF(OR($A843="",$B843=""),"",IFERROR(VLOOKUP($B843,'Settings'!$D$4:$E$103,2,FALSE),"Driver ID not found"))</f>
        <v/>
      </c>
      <c r="D843" s="26" t="n"/>
      <c r="E843" s="28" t="n"/>
      <c r="F843" s="54" t="n"/>
      <c r="G843" s="28" t="n"/>
      <c r="H843" s="28" t="n"/>
      <c r="I843" s="28" t="n"/>
      <c r="J843" s="28" t="n"/>
      <c r="K843" s="28" t="n"/>
      <c r="L843" s="28" t="n"/>
      <c r="M843" s="28" t="n"/>
      <c r="N843" s="28" t="n"/>
      <c r="O843" s="30" t="n"/>
      <c r="P843" s="55">
        <f>IF(OR($A843="",$B843=""),"",IFERROR($E843/$F843,0))</f>
        <v/>
      </c>
      <c r="Q843" s="56">
        <f>IF(OR($A843="",$B843=""),"",IFERROR($H843/$G843,0))</f>
        <v/>
      </c>
      <c r="R843" s="56">
        <f>IF(OR($A843="",$B843=""),"",IFERROR($J843/$I843,0))</f>
        <v/>
      </c>
      <c r="S843" s="55">
        <f>IF(OR($A843="",$B843=""),"",IFERROR(($K843+$L843)/$E843*1000,0))</f>
        <v/>
      </c>
      <c r="T843" s="55">
        <f>IF(OR($A843="",$B843=""),"",MAX(0,MIN(100,100-($S843*'Settings'!$B$13)-($M843*'Settings'!$B$14))))</f>
        <v/>
      </c>
      <c r="U843" s="55">
        <f>IF(OR($A843="",$B843=""),"",MAX(0,MIN(100,IFERROR($Q843/'Settings'!$B$10*100,0))))</f>
        <v/>
      </c>
      <c r="V843" s="55">
        <f>IF(OR($A843="",$B843=""),"",MAX(0,MIN(100,IFERROR($P843/'Settings'!$B$11*100,0))))</f>
        <v/>
      </c>
      <c r="W843" s="55">
        <f>IF(OR($A843="",$B843=""),"",MAX(0,MIN(100,IFERROR($R843/'Settings'!$B$12*100,0))))</f>
        <v/>
      </c>
      <c r="X843" s="55">
        <f>IF(OR($A843="",$B843=""),"",MAX(0,MIN(100,100-($N843*'Settings'!$B$15))))</f>
        <v/>
      </c>
      <c r="Y843" s="55">
        <f>IF(OR($A843="",$B843=""),"",($T843*'Settings'!$B$4)+($U843*'Settings'!$B$5)+($V843*'Settings'!$B$6)+($W843*'Settings'!$B$7)+($X843*'Settings'!$B$8))</f>
        <v/>
      </c>
      <c r="Z843" s="19">
        <f>IF($Y843="","",IF($Y843&gt;='Settings'!$B$17,"Excellent",IF($Y843&gt;='Settings'!$B$18,"Good",IF($Y843&gt;='Settings'!$B$19,"Needs Improvement","Poor"))))</f>
        <v/>
      </c>
      <c r="AA843" s="57">
        <f>IF($Z843="","",IF($Z843="Excellent",'Settings'!$B$21,IF($Z843="Good",'Settings'!$B$22,0)))</f>
        <v/>
      </c>
      <c r="AB843" s="34">
        <f>IF(COUNTA($A843:$B843,$D843:$O843,$AC843:$AD843)=0,"",IF(OR($A843="",$B843=""),"Missing period/driver",IF($C843="Driver ID not found","Invalid driver ID",IF(COUNTIFS($A$5:$A$1000,$A843,$B$5:$B$1000,$B843)&gt;1,"Duplicate driver/period",IF(OR($E843&lt;=0,$F843&lt;=0,$G843&lt;=0,$I843&lt;=0),"Check required activity",IF($H843&gt;$G843,"On-time stops exceed total",IF($J843&gt;$I843,"Completed inspections exceed required",IF(OR($H843&lt;0,$J843&lt;0,$K843&lt;0,$L843&lt;0,$M843&lt;0,$N843&lt;0),"Negative count",IF($AC843="","Select review status",IF(AND($AC843="Coaching Scheduled",$AD843=""),"Add follow-up date","OK"))))))))))</f>
        <v/>
      </c>
      <c r="AC843" s="30" t="n"/>
      <c r="AD843" s="58" t="n"/>
    </row>
    <row r="844">
      <c r="A844" s="53" t="n"/>
      <c r="B844" s="26" t="n"/>
      <c r="C844" s="27">
        <f>IF(OR($A844="",$B844=""),"",IFERROR(VLOOKUP($B844,'Settings'!$D$4:$E$103,2,FALSE),"Driver ID not found"))</f>
        <v/>
      </c>
      <c r="D844" s="26" t="n"/>
      <c r="E844" s="28" t="n"/>
      <c r="F844" s="54" t="n"/>
      <c r="G844" s="28" t="n"/>
      <c r="H844" s="28" t="n"/>
      <c r="I844" s="28" t="n"/>
      <c r="J844" s="28" t="n"/>
      <c r="K844" s="28" t="n"/>
      <c r="L844" s="28" t="n"/>
      <c r="M844" s="28" t="n"/>
      <c r="N844" s="28" t="n"/>
      <c r="O844" s="30" t="n"/>
      <c r="P844" s="55">
        <f>IF(OR($A844="",$B844=""),"",IFERROR($E844/$F844,0))</f>
        <v/>
      </c>
      <c r="Q844" s="56">
        <f>IF(OR($A844="",$B844=""),"",IFERROR($H844/$G844,0))</f>
        <v/>
      </c>
      <c r="R844" s="56">
        <f>IF(OR($A844="",$B844=""),"",IFERROR($J844/$I844,0))</f>
        <v/>
      </c>
      <c r="S844" s="55">
        <f>IF(OR($A844="",$B844=""),"",IFERROR(($K844+$L844)/$E844*1000,0))</f>
        <v/>
      </c>
      <c r="T844" s="55">
        <f>IF(OR($A844="",$B844=""),"",MAX(0,MIN(100,100-($S844*'Settings'!$B$13)-($M844*'Settings'!$B$14))))</f>
        <v/>
      </c>
      <c r="U844" s="55">
        <f>IF(OR($A844="",$B844=""),"",MAX(0,MIN(100,IFERROR($Q844/'Settings'!$B$10*100,0))))</f>
        <v/>
      </c>
      <c r="V844" s="55">
        <f>IF(OR($A844="",$B844=""),"",MAX(0,MIN(100,IFERROR($P844/'Settings'!$B$11*100,0))))</f>
        <v/>
      </c>
      <c r="W844" s="55">
        <f>IF(OR($A844="",$B844=""),"",MAX(0,MIN(100,IFERROR($R844/'Settings'!$B$12*100,0))))</f>
        <v/>
      </c>
      <c r="X844" s="55">
        <f>IF(OR($A844="",$B844=""),"",MAX(0,MIN(100,100-($N844*'Settings'!$B$15))))</f>
        <v/>
      </c>
      <c r="Y844" s="55">
        <f>IF(OR($A844="",$B844=""),"",($T844*'Settings'!$B$4)+($U844*'Settings'!$B$5)+($V844*'Settings'!$B$6)+($W844*'Settings'!$B$7)+($X844*'Settings'!$B$8))</f>
        <v/>
      </c>
      <c r="Z844" s="19">
        <f>IF($Y844="","",IF($Y844&gt;='Settings'!$B$17,"Excellent",IF($Y844&gt;='Settings'!$B$18,"Good",IF($Y844&gt;='Settings'!$B$19,"Needs Improvement","Poor"))))</f>
        <v/>
      </c>
      <c r="AA844" s="57">
        <f>IF($Z844="","",IF($Z844="Excellent",'Settings'!$B$21,IF($Z844="Good",'Settings'!$B$22,0)))</f>
        <v/>
      </c>
      <c r="AB844" s="34">
        <f>IF(COUNTA($A844:$B844,$D844:$O844,$AC844:$AD844)=0,"",IF(OR($A844="",$B844=""),"Missing period/driver",IF($C844="Driver ID not found","Invalid driver ID",IF(COUNTIFS($A$5:$A$1000,$A844,$B$5:$B$1000,$B844)&gt;1,"Duplicate driver/period",IF(OR($E844&lt;=0,$F844&lt;=0,$G844&lt;=0,$I844&lt;=0),"Check required activity",IF($H844&gt;$G844,"On-time stops exceed total",IF($J844&gt;$I844,"Completed inspections exceed required",IF(OR($H844&lt;0,$J844&lt;0,$K844&lt;0,$L844&lt;0,$M844&lt;0,$N844&lt;0),"Negative count",IF($AC844="","Select review status",IF(AND($AC844="Coaching Scheduled",$AD844=""),"Add follow-up date","OK"))))))))))</f>
        <v/>
      </c>
      <c r="AC844" s="30" t="n"/>
      <c r="AD844" s="58" t="n"/>
    </row>
    <row r="845">
      <c r="A845" s="53" t="n"/>
      <c r="B845" s="26" t="n"/>
      <c r="C845" s="27">
        <f>IF(OR($A845="",$B845=""),"",IFERROR(VLOOKUP($B845,'Settings'!$D$4:$E$103,2,FALSE),"Driver ID not found"))</f>
        <v/>
      </c>
      <c r="D845" s="26" t="n"/>
      <c r="E845" s="28" t="n"/>
      <c r="F845" s="54" t="n"/>
      <c r="G845" s="28" t="n"/>
      <c r="H845" s="28" t="n"/>
      <c r="I845" s="28" t="n"/>
      <c r="J845" s="28" t="n"/>
      <c r="K845" s="28" t="n"/>
      <c r="L845" s="28" t="n"/>
      <c r="M845" s="28" t="n"/>
      <c r="N845" s="28" t="n"/>
      <c r="O845" s="30" t="n"/>
      <c r="P845" s="55">
        <f>IF(OR($A845="",$B845=""),"",IFERROR($E845/$F845,0))</f>
        <v/>
      </c>
      <c r="Q845" s="56">
        <f>IF(OR($A845="",$B845=""),"",IFERROR($H845/$G845,0))</f>
        <v/>
      </c>
      <c r="R845" s="56">
        <f>IF(OR($A845="",$B845=""),"",IFERROR($J845/$I845,0))</f>
        <v/>
      </c>
      <c r="S845" s="55">
        <f>IF(OR($A845="",$B845=""),"",IFERROR(($K845+$L845)/$E845*1000,0))</f>
        <v/>
      </c>
      <c r="T845" s="55">
        <f>IF(OR($A845="",$B845=""),"",MAX(0,MIN(100,100-($S845*'Settings'!$B$13)-($M845*'Settings'!$B$14))))</f>
        <v/>
      </c>
      <c r="U845" s="55">
        <f>IF(OR($A845="",$B845=""),"",MAX(0,MIN(100,IFERROR($Q845/'Settings'!$B$10*100,0))))</f>
        <v/>
      </c>
      <c r="V845" s="55">
        <f>IF(OR($A845="",$B845=""),"",MAX(0,MIN(100,IFERROR($P845/'Settings'!$B$11*100,0))))</f>
        <v/>
      </c>
      <c r="W845" s="55">
        <f>IF(OR($A845="",$B845=""),"",MAX(0,MIN(100,IFERROR($R845/'Settings'!$B$12*100,0))))</f>
        <v/>
      </c>
      <c r="X845" s="55">
        <f>IF(OR($A845="",$B845=""),"",MAX(0,MIN(100,100-($N845*'Settings'!$B$15))))</f>
        <v/>
      </c>
      <c r="Y845" s="55">
        <f>IF(OR($A845="",$B845=""),"",($T845*'Settings'!$B$4)+($U845*'Settings'!$B$5)+($V845*'Settings'!$B$6)+($W845*'Settings'!$B$7)+($X845*'Settings'!$B$8))</f>
        <v/>
      </c>
      <c r="Z845" s="19">
        <f>IF($Y845="","",IF($Y845&gt;='Settings'!$B$17,"Excellent",IF($Y845&gt;='Settings'!$B$18,"Good",IF($Y845&gt;='Settings'!$B$19,"Needs Improvement","Poor"))))</f>
        <v/>
      </c>
      <c r="AA845" s="57">
        <f>IF($Z845="","",IF($Z845="Excellent",'Settings'!$B$21,IF($Z845="Good",'Settings'!$B$22,0)))</f>
        <v/>
      </c>
      <c r="AB845" s="34">
        <f>IF(COUNTA($A845:$B845,$D845:$O845,$AC845:$AD845)=0,"",IF(OR($A845="",$B845=""),"Missing period/driver",IF($C845="Driver ID not found","Invalid driver ID",IF(COUNTIFS($A$5:$A$1000,$A845,$B$5:$B$1000,$B845)&gt;1,"Duplicate driver/period",IF(OR($E845&lt;=0,$F845&lt;=0,$G845&lt;=0,$I845&lt;=0),"Check required activity",IF($H845&gt;$G845,"On-time stops exceed total",IF($J845&gt;$I845,"Completed inspections exceed required",IF(OR($H845&lt;0,$J845&lt;0,$K845&lt;0,$L845&lt;0,$M845&lt;0,$N845&lt;0),"Negative count",IF($AC845="","Select review status",IF(AND($AC845="Coaching Scheduled",$AD845=""),"Add follow-up date","OK"))))))))))</f>
        <v/>
      </c>
      <c r="AC845" s="30" t="n"/>
      <c r="AD845" s="58" t="n"/>
    </row>
    <row r="846">
      <c r="A846" s="53" t="n"/>
      <c r="B846" s="26" t="n"/>
      <c r="C846" s="27">
        <f>IF(OR($A846="",$B846=""),"",IFERROR(VLOOKUP($B846,'Settings'!$D$4:$E$103,2,FALSE),"Driver ID not found"))</f>
        <v/>
      </c>
      <c r="D846" s="26" t="n"/>
      <c r="E846" s="28" t="n"/>
      <c r="F846" s="54" t="n"/>
      <c r="G846" s="28" t="n"/>
      <c r="H846" s="28" t="n"/>
      <c r="I846" s="28" t="n"/>
      <c r="J846" s="28" t="n"/>
      <c r="K846" s="28" t="n"/>
      <c r="L846" s="28" t="n"/>
      <c r="M846" s="28" t="n"/>
      <c r="N846" s="28" t="n"/>
      <c r="O846" s="30" t="n"/>
      <c r="P846" s="55">
        <f>IF(OR($A846="",$B846=""),"",IFERROR($E846/$F846,0))</f>
        <v/>
      </c>
      <c r="Q846" s="56">
        <f>IF(OR($A846="",$B846=""),"",IFERROR($H846/$G846,0))</f>
        <v/>
      </c>
      <c r="R846" s="56">
        <f>IF(OR($A846="",$B846=""),"",IFERROR($J846/$I846,0))</f>
        <v/>
      </c>
      <c r="S846" s="55">
        <f>IF(OR($A846="",$B846=""),"",IFERROR(($K846+$L846)/$E846*1000,0))</f>
        <v/>
      </c>
      <c r="T846" s="55">
        <f>IF(OR($A846="",$B846=""),"",MAX(0,MIN(100,100-($S846*'Settings'!$B$13)-($M846*'Settings'!$B$14))))</f>
        <v/>
      </c>
      <c r="U846" s="55">
        <f>IF(OR($A846="",$B846=""),"",MAX(0,MIN(100,IFERROR($Q846/'Settings'!$B$10*100,0))))</f>
        <v/>
      </c>
      <c r="V846" s="55">
        <f>IF(OR($A846="",$B846=""),"",MAX(0,MIN(100,IFERROR($P846/'Settings'!$B$11*100,0))))</f>
        <v/>
      </c>
      <c r="W846" s="55">
        <f>IF(OR($A846="",$B846=""),"",MAX(0,MIN(100,IFERROR($R846/'Settings'!$B$12*100,0))))</f>
        <v/>
      </c>
      <c r="X846" s="55">
        <f>IF(OR($A846="",$B846=""),"",MAX(0,MIN(100,100-($N846*'Settings'!$B$15))))</f>
        <v/>
      </c>
      <c r="Y846" s="55">
        <f>IF(OR($A846="",$B846=""),"",($T846*'Settings'!$B$4)+($U846*'Settings'!$B$5)+($V846*'Settings'!$B$6)+($W846*'Settings'!$B$7)+($X846*'Settings'!$B$8))</f>
        <v/>
      </c>
      <c r="Z846" s="19">
        <f>IF($Y846="","",IF($Y846&gt;='Settings'!$B$17,"Excellent",IF($Y846&gt;='Settings'!$B$18,"Good",IF($Y846&gt;='Settings'!$B$19,"Needs Improvement","Poor"))))</f>
        <v/>
      </c>
      <c r="AA846" s="57">
        <f>IF($Z846="","",IF($Z846="Excellent",'Settings'!$B$21,IF($Z846="Good",'Settings'!$B$22,0)))</f>
        <v/>
      </c>
      <c r="AB846" s="34">
        <f>IF(COUNTA($A846:$B846,$D846:$O846,$AC846:$AD846)=0,"",IF(OR($A846="",$B846=""),"Missing period/driver",IF($C846="Driver ID not found","Invalid driver ID",IF(COUNTIFS($A$5:$A$1000,$A846,$B$5:$B$1000,$B846)&gt;1,"Duplicate driver/period",IF(OR($E846&lt;=0,$F846&lt;=0,$G846&lt;=0,$I846&lt;=0),"Check required activity",IF($H846&gt;$G846,"On-time stops exceed total",IF($J846&gt;$I846,"Completed inspections exceed required",IF(OR($H846&lt;0,$J846&lt;0,$K846&lt;0,$L846&lt;0,$M846&lt;0,$N846&lt;0),"Negative count",IF($AC846="","Select review status",IF(AND($AC846="Coaching Scheduled",$AD846=""),"Add follow-up date","OK"))))))))))</f>
        <v/>
      </c>
      <c r="AC846" s="30" t="n"/>
      <c r="AD846" s="58" t="n"/>
    </row>
    <row r="847">
      <c r="A847" s="53" t="n"/>
      <c r="B847" s="26" t="n"/>
      <c r="C847" s="27">
        <f>IF(OR($A847="",$B847=""),"",IFERROR(VLOOKUP($B847,'Settings'!$D$4:$E$103,2,FALSE),"Driver ID not found"))</f>
        <v/>
      </c>
      <c r="D847" s="26" t="n"/>
      <c r="E847" s="28" t="n"/>
      <c r="F847" s="54" t="n"/>
      <c r="G847" s="28" t="n"/>
      <c r="H847" s="28" t="n"/>
      <c r="I847" s="28" t="n"/>
      <c r="J847" s="28" t="n"/>
      <c r="K847" s="28" t="n"/>
      <c r="L847" s="28" t="n"/>
      <c r="M847" s="28" t="n"/>
      <c r="N847" s="28" t="n"/>
      <c r="O847" s="30" t="n"/>
      <c r="P847" s="55">
        <f>IF(OR($A847="",$B847=""),"",IFERROR($E847/$F847,0))</f>
        <v/>
      </c>
      <c r="Q847" s="56">
        <f>IF(OR($A847="",$B847=""),"",IFERROR($H847/$G847,0))</f>
        <v/>
      </c>
      <c r="R847" s="56">
        <f>IF(OR($A847="",$B847=""),"",IFERROR($J847/$I847,0))</f>
        <v/>
      </c>
      <c r="S847" s="55">
        <f>IF(OR($A847="",$B847=""),"",IFERROR(($K847+$L847)/$E847*1000,0))</f>
        <v/>
      </c>
      <c r="T847" s="55">
        <f>IF(OR($A847="",$B847=""),"",MAX(0,MIN(100,100-($S847*'Settings'!$B$13)-($M847*'Settings'!$B$14))))</f>
        <v/>
      </c>
      <c r="U847" s="55">
        <f>IF(OR($A847="",$B847=""),"",MAX(0,MIN(100,IFERROR($Q847/'Settings'!$B$10*100,0))))</f>
        <v/>
      </c>
      <c r="V847" s="55">
        <f>IF(OR($A847="",$B847=""),"",MAX(0,MIN(100,IFERROR($P847/'Settings'!$B$11*100,0))))</f>
        <v/>
      </c>
      <c r="W847" s="55">
        <f>IF(OR($A847="",$B847=""),"",MAX(0,MIN(100,IFERROR($R847/'Settings'!$B$12*100,0))))</f>
        <v/>
      </c>
      <c r="X847" s="55">
        <f>IF(OR($A847="",$B847=""),"",MAX(0,MIN(100,100-($N847*'Settings'!$B$15))))</f>
        <v/>
      </c>
      <c r="Y847" s="55">
        <f>IF(OR($A847="",$B847=""),"",($T847*'Settings'!$B$4)+($U847*'Settings'!$B$5)+($V847*'Settings'!$B$6)+($W847*'Settings'!$B$7)+($X847*'Settings'!$B$8))</f>
        <v/>
      </c>
      <c r="Z847" s="19">
        <f>IF($Y847="","",IF($Y847&gt;='Settings'!$B$17,"Excellent",IF($Y847&gt;='Settings'!$B$18,"Good",IF($Y847&gt;='Settings'!$B$19,"Needs Improvement","Poor"))))</f>
        <v/>
      </c>
      <c r="AA847" s="57">
        <f>IF($Z847="","",IF($Z847="Excellent",'Settings'!$B$21,IF($Z847="Good",'Settings'!$B$22,0)))</f>
        <v/>
      </c>
      <c r="AB847" s="34">
        <f>IF(COUNTA($A847:$B847,$D847:$O847,$AC847:$AD847)=0,"",IF(OR($A847="",$B847=""),"Missing period/driver",IF($C847="Driver ID not found","Invalid driver ID",IF(COUNTIFS($A$5:$A$1000,$A847,$B$5:$B$1000,$B847)&gt;1,"Duplicate driver/period",IF(OR($E847&lt;=0,$F847&lt;=0,$G847&lt;=0,$I847&lt;=0),"Check required activity",IF($H847&gt;$G847,"On-time stops exceed total",IF($J847&gt;$I847,"Completed inspections exceed required",IF(OR($H847&lt;0,$J847&lt;0,$K847&lt;0,$L847&lt;0,$M847&lt;0,$N847&lt;0),"Negative count",IF($AC847="","Select review status",IF(AND($AC847="Coaching Scheduled",$AD847=""),"Add follow-up date","OK"))))))))))</f>
        <v/>
      </c>
      <c r="AC847" s="30" t="n"/>
      <c r="AD847" s="58" t="n"/>
    </row>
    <row r="848">
      <c r="A848" s="53" t="n"/>
      <c r="B848" s="26" t="n"/>
      <c r="C848" s="27">
        <f>IF(OR($A848="",$B848=""),"",IFERROR(VLOOKUP($B848,'Settings'!$D$4:$E$103,2,FALSE),"Driver ID not found"))</f>
        <v/>
      </c>
      <c r="D848" s="26" t="n"/>
      <c r="E848" s="28" t="n"/>
      <c r="F848" s="54" t="n"/>
      <c r="G848" s="28" t="n"/>
      <c r="H848" s="28" t="n"/>
      <c r="I848" s="28" t="n"/>
      <c r="J848" s="28" t="n"/>
      <c r="K848" s="28" t="n"/>
      <c r="L848" s="28" t="n"/>
      <c r="M848" s="28" t="n"/>
      <c r="N848" s="28" t="n"/>
      <c r="O848" s="30" t="n"/>
      <c r="P848" s="55">
        <f>IF(OR($A848="",$B848=""),"",IFERROR($E848/$F848,0))</f>
        <v/>
      </c>
      <c r="Q848" s="56">
        <f>IF(OR($A848="",$B848=""),"",IFERROR($H848/$G848,0))</f>
        <v/>
      </c>
      <c r="R848" s="56">
        <f>IF(OR($A848="",$B848=""),"",IFERROR($J848/$I848,0))</f>
        <v/>
      </c>
      <c r="S848" s="55">
        <f>IF(OR($A848="",$B848=""),"",IFERROR(($K848+$L848)/$E848*1000,0))</f>
        <v/>
      </c>
      <c r="T848" s="55">
        <f>IF(OR($A848="",$B848=""),"",MAX(0,MIN(100,100-($S848*'Settings'!$B$13)-($M848*'Settings'!$B$14))))</f>
        <v/>
      </c>
      <c r="U848" s="55">
        <f>IF(OR($A848="",$B848=""),"",MAX(0,MIN(100,IFERROR($Q848/'Settings'!$B$10*100,0))))</f>
        <v/>
      </c>
      <c r="V848" s="55">
        <f>IF(OR($A848="",$B848=""),"",MAX(0,MIN(100,IFERROR($P848/'Settings'!$B$11*100,0))))</f>
        <v/>
      </c>
      <c r="W848" s="55">
        <f>IF(OR($A848="",$B848=""),"",MAX(0,MIN(100,IFERROR($R848/'Settings'!$B$12*100,0))))</f>
        <v/>
      </c>
      <c r="X848" s="55">
        <f>IF(OR($A848="",$B848=""),"",MAX(0,MIN(100,100-($N848*'Settings'!$B$15))))</f>
        <v/>
      </c>
      <c r="Y848" s="55">
        <f>IF(OR($A848="",$B848=""),"",($T848*'Settings'!$B$4)+($U848*'Settings'!$B$5)+($V848*'Settings'!$B$6)+($W848*'Settings'!$B$7)+($X848*'Settings'!$B$8))</f>
        <v/>
      </c>
      <c r="Z848" s="19">
        <f>IF($Y848="","",IF($Y848&gt;='Settings'!$B$17,"Excellent",IF($Y848&gt;='Settings'!$B$18,"Good",IF($Y848&gt;='Settings'!$B$19,"Needs Improvement","Poor"))))</f>
        <v/>
      </c>
      <c r="AA848" s="57">
        <f>IF($Z848="","",IF($Z848="Excellent",'Settings'!$B$21,IF($Z848="Good",'Settings'!$B$22,0)))</f>
        <v/>
      </c>
      <c r="AB848" s="34">
        <f>IF(COUNTA($A848:$B848,$D848:$O848,$AC848:$AD848)=0,"",IF(OR($A848="",$B848=""),"Missing period/driver",IF($C848="Driver ID not found","Invalid driver ID",IF(COUNTIFS($A$5:$A$1000,$A848,$B$5:$B$1000,$B848)&gt;1,"Duplicate driver/period",IF(OR($E848&lt;=0,$F848&lt;=0,$G848&lt;=0,$I848&lt;=0),"Check required activity",IF($H848&gt;$G848,"On-time stops exceed total",IF($J848&gt;$I848,"Completed inspections exceed required",IF(OR($H848&lt;0,$J848&lt;0,$K848&lt;0,$L848&lt;0,$M848&lt;0,$N848&lt;0),"Negative count",IF($AC848="","Select review status",IF(AND($AC848="Coaching Scheduled",$AD848=""),"Add follow-up date","OK"))))))))))</f>
        <v/>
      </c>
      <c r="AC848" s="30" t="n"/>
      <c r="AD848" s="58" t="n"/>
    </row>
    <row r="849">
      <c r="A849" s="53" t="n"/>
      <c r="B849" s="26" t="n"/>
      <c r="C849" s="27">
        <f>IF(OR($A849="",$B849=""),"",IFERROR(VLOOKUP($B849,'Settings'!$D$4:$E$103,2,FALSE),"Driver ID not found"))</f>
        <v/>
      </c>
      <c r="D849" s="26" t="n"/>
      <c r="E849" s="28" t="n"/>
      <c r="F849" s="54" t="n"/>
      <c r="G849" s="28" t="n"/>
      <c r="H849" s="28" t="n"/>
      <c r="I849" s="28" t="n"/>
      <c r="J849" s="28" t="n"/>
      <c r="K849" s="28" t="n"/>
      <c r="L849" s="28" t="n"/>
      <c r="M849" s="28" t="n"/>
      <c r="N849" s="28" t="n"/>
      <c r="O849" s="30" t="n"/>
      <c r="P849" s="55">
        <f>IF(OR($A849="",$B849=""),"",IFERROR($E849/$F849,0))</f>
        <v/>
      </c>
      <c r="Q849" s="56">
        <f>IF(OR($A849="",$B849=""),"",IFERROR($H849/$G849,0))</f>
        <v/>
      </c>
      <c r="R849" s="56">
        <f>IF(OR($A849="",$B849=""),"",IFERROR($J849/$I849,0))</f>
        <v/>
      </c>
      <c r="S849" s="55">
        <f>IF(OR($A849="",$B849=""),"",IFERROR(($K849+$L849)/$E849*1000,0))</f>
        <v/>
      </c>
      <c r="T849" s="55">
        <f>IF(OR($A849="",$B849=""),"",MAX(0,MIN(100,100-($S849*'Settings'!$B$13)-($M849*'Settings'!$B$14))))</f>
        <v/>
      </c>
      <c r="U849" s="55">
        <f>IF(OR($A849="",$B849=""),"",MAX(0,MIN(100,IFERROR($Q849/'Settings'!$B$10*100,0))))</f>
        <v/>
      </c>
      <c r="V849" s="55">
        <f>IF(OR($A849="",$B849=""),"",MAX(0,MIN(100,IFERROR($P849/'Settings'!$B$11*100,0))))</f>
        <v/>
      </c>
      <c r="W849" s="55">
        <f>IF(OR($A849="",$B849=""),"",MAX(0,MIN(100,IFERROR($R849/'Settings'!$B$12*100,0))))</f>
        <v/>
      </c>
      <c r="X849" s="55">
        <f>IF(OR($A849="",$B849=""),"",MAX(0,MIN(100,100-($N849*'Settings'!$B$15))))</f>
        <v/>
      </c>
      <c r="Y849" s="55">
        <f>IF(OR($A849="",$B849=""),"",($T849*'Settings'!$B$4)+($U849*'Settings'!$B$5)+($V849*'Settings'!$B$6)+($W849*'Settings'!$B$7)+($X849*'Settings'!$B$8))</f>
        <v/>
      </c>
      <c r="Z849" s="19">
        <f>IF($Y849="","",IF($Y849&gt;='Settings'!$B$17,"Excellent",IF($Y849&gt;='Settings'!$B$18,"Good",IF($Y849&gt;='Settings'!$B$19,"Needs Improvement","Poor"))))</f>
        <v/>
      </c>
      <c r="AA849" s="57">
        <f>IF($Z849="","",IF($Z849="Excellent",'Settings'!$B$21,IF($Z849="Good",'Settings'!$B$22,0)))</f>
        <v/>
      </c>
      <c r="AB849" s="34">
        <f>IF(COUNTA($A849:$B849,$D849:$O849,$AC849:$AD849)=0,"",IF(OR($A849="",$B849=""),"Missing period/driver",IF($C849="Driver ID not found","Invalid driver ID",IF(COUNTIFS($A$5:$A$1000,$A849,$B$5:$B$1000,$B849)&gt;1,"Duplicate driver/period",IF(OR($E849&lt;=0,$F849&lt;=0,$G849&lt;=0,$I849&lt;=0),"Check required activity",IF($H849&gt;$G849,"On-time stops exceed total",IF($J849&gt;$I849,"Completed inspections exceed required",IF(OR($H849&lt;0,$J849&lt;0,$K849&lt;0,$L849&lt;0,$M849&lt;0,$N849&lt;0),"Negative count",IF($AC849="","Select review status",IF(AND($AC849="Coaching Scheduled",$AD849=""),"Add follow-up date","OK"))))))))))</f>
        <v/>
      </c>
      <c r="AC849" s="30" t="n"/>
      <c r="AD849" s="58" t="n"/>
    </row>
    <row r="850">
      <c r="A850" s="53" t="n"/>
      <c r="B850" s="26" t="n"/>
      <c r="C850" s="27">
        <f>IF(OR($A850="",$B850=""),"",IFERROR(VLOOKUP($B850,'Settings'!$D$4:$E$103,2,FALSE),"Driver ID not found"))</f>
        <v/>
      </c>
      <c r="D850" s="26" t="n"/>
      <c r="E850" s="28" t="n"/>
      <c r="F850" s="54" t="n"/>
      <c r="G850" s="28" t="n"/>
      <c r="H850" s="28" t="n"/>
      <c r="I850" s="28" t="n"/>
      <c r="J850" s="28" t="n"/>
      <c r="K850" s="28" t="n"/>
      <c r="L850" s="28" t="n"/>
      <c r="M850" s="28" t="n"/>
      <c r="N850" s="28" t="n"/>
      <c r="O850" s="30" t="n"/>
      <c r="P850" s="55">
        <f>IF(OR($A850="",$B850=""),"",IFERROR($E850/$F850,0))</f>
        <v/>
      </c>
      <c r="Q850" s="56">
        <f>IF(OR($A850="",$B850=""),"",IFERROR($H850/$G850,0))</f>
        <v/>
      </c>
      <c r="R850" s="56">
        <f>IF(OR($A850="",$B850=""),"",IFERROR($J850/$I850,0))</f>
        <v/>
      </c>
      <c r="S850" s="55">
        <f>IF(OR($A850="",$B850=""),"",IFERROR(($K850+$L850)/$E850*1000,0))</f>
        <v/>
      </c>
      <c r="T850" s="55">
        <f>IF(OR($A850="",$B850=""),"",MAX(0,MIN(100,100-($S850*'Settings'!$B$13)-($M850*'Settings'!$B$14))))</f>
        <v/>
      </c>
      <c r="U850" s="55">
        <f>IF(OR($A850="",$B850=""),"",MAX(0,MIN(100,IFERROR($Q850/'Settings'!$B$10*100,0))))</f>
        <v/>
      </c>
      <c r="V850" s="55">
        <f>IF(OR($A850="",$B850=""),"",MAX(0,MIN(100,IFERROR($P850/'Settings'!$B$11*100,0))))</f>
        <v/>
      </c>
      <c r="W850" s="55">
        <f>IF(OR($A850="",$B850=""),"",MAX(0,MIN(100,IFERROR($R850/'Settings'!$B$12*100,0))))</f>
        <v/>
      </c>
      <c r="X850" s="55">
        <f>IF(OR($A850="",$B850=""),"",MAX(0,MIN(100,100-($N850*'Settings'!$B$15))))</f>
        <v/>
      </c>
      <c r="Y850" s="55">
        <f>IF(OR($A850="",$B850=""),"",($T850*'Settings'!$B$4)+($U850*'Settings'!$B$5)+($V850*'Settings'!$B$6)+($W850*'Settings'!$B$7)+($X850*'Settings'!$B$8))</f>
        <v/>
      </c>
      <c r="Z850" s="19">
        <f>IF($Y850="","",IF($Y850&gt;='Settings'!$B$17,"Excellent",IF($Y850&gt;='Settings'!$B$18,"Good",IF($Y850&gt;='Settings'!$B$19,"Needs Improvement","Poor"))))</f>
        <v/>
      </c>
      <c r="AA850" s="57">
        <f>IF($Z850="","",IF($Z850="Excellent",'Settings'!$B$21,IF($Z850="Good",'Settings'!$B$22,0)))</f>
        <v/>
      </c>
      <c r="AB850" s="34">
        <f>IF(COUNTA($A850:$B850,$D850:$O850,$AC850:$AD850)=0,"",IF(OR($A850="",$B850=""),"Missing period/driver",IF($C850="Driver ID not found","Invalid driver ID",IF(COUNTIFS($A$5:$A$1000,$A850,$B$5:$B$1000,$B850)&gt;1,"Duplicate driver/period",IF(OR($E850&lt;=0,$F850&lt;=0,$G850&lt;=0,$I850&lt;=0),"Check required activity",IF($H850&gt;$G850,"On-time stops exceed total",IF($J850&gt;$I850,"Completed inspections exceed required",IF(OR($H850&lt;0,$J850&lt;0,$K850&lt;0,$L850&lt;0,$M850&lt;0,$N850&lt;0),"Negative count",IF($AC850="","Select review status",IF(AND($AC850="Coaching Scheduled",$AD850=""),"Add follow-up date","OK"))))))))))</f>
        <v/>
      </c>
      <c r="AC850" s="30" t="n"/>
      <c r="AD850" s="58" t="n"/>
    </row>
    <row r="851">
      <c r="A851" s="53" t="n"/>
      <c r="B851" s="26" t="n"/>
      <c r="C851" s="27">
        <f>IF(OR($A851="",$B851=""),"",IFERROR(VLOOKUP($B851,'Settings'!$D$4:$E$103,2,FALSE),"Driver ID not found"))</f>
        <v/>
      </c>
      <c r="D851" s="26" t="n"/>
      <c r="E851" s="28" t="n"/>
      <c r="F851" s="54" t="n"/>
      <c r="G851" s="28" t="n"/>
      <c r="H851" s="28" t="n"/>
      <c r="I851" s="28" t="n"/>
      <c r="J851" s="28" t="n"/>
      <c r="K851" s="28" t="n"/>
      <c r="L851" s="28" t="n"/>
      <c r="M851" s="28" t="n"/>
      <c r="N851" s="28" t="n"/>
      <c r="O851" s="30" t="n"/>
      <c r="P851" s="55">
        <f>IF(OR($A851="",$B851=""),"",IFERROR($E851/$F851,0))</f>
        <v/>
      </c>
      <c r="Q851" s="56">
        <f>IF(OR($A851="",$B851=""),"",IFERROR($H851/$G851,0))</f>
        <v/>
      </c>
      <c r="R851" s="56">
        <f>IF(OR($A851="",$B851=""),"",IFERROR($J851/$I851,0))</f>
        <v/>
      </c>
      <c r="S851" s="55">
        <f>IF(OR($A851="",$B851=""),"",IFERROR(($K851+$L851)/$E851*1000,0))</f>
        <v/>
      </c>
      <c r="T851" s="55">
        <f>IF(OR($A851="",$B851=""),"",MAX(0,MIN(100,100-($S851*'Settings'!$B$13)-($M851*'Settings'!$B$14))))</f>
        <v/>
      </c>
      <c r="U851" s="55">
        <f>IF(OR($A851="",$B851=""),"",MAX(0,MIN(100,IFERROR($Q851/'Settings'!$B$10*100,0))))</f>
        <v/>
      </c>
      <c r="V851" s="55">
        <f>IF(OR($A851="",$B851=""),"",MAX(0,MIN(100,IFERROR($P851/'Settings'!$B$11*100,0))))</f>
        <v/>
      </c>
      <c r="W851" s="55">
        <f>IF(OR($A851="",$B851=""),"",MAX(0,MIN(100,IFERROR($R851/'Settings'!$B$12*100,0))))</f>
        <v/>
      </c>
      <c r="X851" s="55">
        <f>IF(OR($A851="",$B851=""),"",MAX(0,MIN(100,100-($N851*'Settings'!$B$15))))</f>
        <v/>
      </c>
      <c r="Y851" s="55">
        <f>IF(OR($A851="",$B851=""),"",($T851*'Settings'!$B$4)+($U851*'Settings'!$B$5)+($V851*'Settings'!$B$6)+($W851*'Settings'!$B$7)+($X851*'Settings'!$B$8))</f>
        <v/>
      </c>
      <c r="Z851" s="19">
        <f>IF($Y851="","",IF($Y851&gt;='Settings'!$B$17,"Excellent",IF($Y851&gt;='Settings'!$B$18,"Good",IF($Y851&gt;='Settings'!$B$19,"Needs Improvement","Poor"))))</f>
        <v/>
      </c>
      <c r="AA851" s="57">
        <f>IF($Z851="","",IF($Z851="Excellent",'Settings'!$B$21,IF($Z851="Good",'Settings'!$B$22,0)))</f>
        <v/>
      </c>
      <c r="AB851" s="34">
        <f>IF(COUNTA($A851:$B851,$D851:$O851,$AC851:$AD851)=0,"",IF(OR($A851="",$B851=""),"Missing period/driver",IF($C851="Driver ID not found","Invalid driver ID",IF(COUNTIFS($A$5:$A$1000,$A851,$B$5:$B$1000,$B851)&gt;1,"Duplicate driver/period",IF(OR($E851&lt;=0,$F851&lt;=0,$G851&lt;=0,$I851&lt;=0),"Check required activity",IF($H851&gt;$G851,"On-time stops exceed total",IF($J851&gt;$I851,"Completed inspections exceed required",IF(OR($H851&lt;0,$J851&lt;0,$K851&lt;0,$L851&lt;0,$M851&lt;0,$N851&lt;0),"Negative count",IF($AC851="","Select review status",IF(AND($AC851="Coaching Scheduled",$AD851=""),"Add follow-up date","OK"))))))))))</f>
        <v/>
      </c>
      <c r="AC851" s="30" t="n"/>
      <c r="AD851" s="58" t="n"/>
    </row>
    <row r="852">
      <c r="A852" s="53" t="n"/>
      <c r="B852" s="26" t="n"/>
      <c r="C852" s="27">
        <f>IF(OR($A852="",$B852=""),"",IFERROR(VLOOKUP($B852,'Settings'!$D$4:$E$103,2,FALSE),"Driver ID not found"))</f>
        <v/>
      </c>
      <c r="D852" s="26" t="n"/>
      <c r="E852" s="28" t="n"/>
      <c r="F852" s="54" t="n"/>
      <c r="G852" s="28" t="n"/>
      <c r="H852" s="28" t="n"/>
      <c r="I852" s="28" t="n"/>
      <c r="J852" s="28" t="n"/>
      <c r="K852" s="28" t="n"/>
      <c r="L852" s="28" t="n"/>
      <c r="M852" s="28" t="n"/>
      <c r="N852" s="28" t="n"/>
      <c r="O852" s="30" t="n"/>
      <c r="P852" s="55">
        <f>IF(OR($A852="",$B852=""),"",IFERROR($E852/$F852,0))</f>
        <v/>
      </c>
      <c r="Q852" s="56">
        <f>IF(OR($A852="",$B852=""),"",IFERROR($H852/$G852,0))</f>
        <v/>
      </c>
      <c r="R852" s="56">
        <f>IF(OR($A852="",$B852=""),"",IFERROR($J852/$I852,0))</f>
        <v/>
      </c>
      <c r="S852" s="55">
        <f>IF(OR($A852="",$B852=""),"",IFERROR(($K852+$L852)/$E852*1000,0))</f>
        <v/>
      </c>
      <c r="T852" s="55">
        <f>IF(OR($A852="",$B852=""),"",MAX(0,MIN(100,100-($S852*'Settings'!$B$13)-($M852*'Settings'!$B$14))))</f>
        <v/>
      </c>
      <c r="U852" s="55">
        <f>IF(OR($A852="",$B852=""),"",MAX(0,MIN(100,IFERROR($Q852/'Settings'!$B$10*100,0))))</f>
        <v/>
      </c>
      <c r="V852" s="55">
        <f>IF(OR($A852="",$B852=""),"",MAX(0,MIN(100,IFERROR($P852/'Settings'!$B$11*100,0))))</f>
        <v/>
      </c>
      <c r="W852" s="55">
        <f>IF(OR($A852="",$B852=""),"",MAX(0,MIN(100,IFERROR($R852/'Settings'!$B$12*100,0))))</f>
        <v/>
      </c>
      <c r="X852" s="55">
        <f>IF(OR($A852="",$B852=""),"",MAX(0,MIN(100,100-($N852*'Settings'!$B$15))))</f>
        <v/>
      </c>
      <c r="Y852" s="55">
        <f>IF(OR($A852="",$B852=""),"",($T852*'Settings'!$B$4)+($U852*'Settings'!$B$5)+($V852*'Settings'!$B$6)+($W852*'Settings'!$B$7)+($X852*'Settings'!$B$8))</f>
        <v/>
      </c>
      <c r="Z852" s="19">
        <f>IF($Y852="","",IF($Y852&gt;='Settings'!$B$17,"Excellent",IF($Y852&gt;='Settings'!$B$18,"Good",IF($Y852&gt;='Settings'!$B$19,"Needs Improvement","Poor"))))</f>
        <v/>
      </c>
      <c r="AA852" s="57">
        <f>IF($Z852="","",IF($Z852="Excellent",'Settings'!$B$21,IF($Z852="Good",'Settings'!$B$22,0)))</f>
        <v/>
      </c>
      <c r="AB852" s="34">
        <f>IF(COUNTA($A852:$B852,$D852:$O852,$AC852:$AD852)=0,"",IF(OR($A852="",$B852=""),"Missing period/driver",IF($C852="Driver ID not found","Invalid driver ID",IF(COUNTIFS($A$5:$A$1000,$A852,$B$5:$B$1000,$B852)&gt;1,"Duplicate driver/period",IF(OR($E852&lt;=0,$F852&lt;=0,$G852&lt;=0,$I852&lt;=0),"Check required activity",IF($H852&gt;$G852,"On-time stops exceed total",IF($J852&gt;$I852,"Completed inspections exceed required",IF(OR($H852&lt;0,$J852&lt;0,$K852&lt;0,$L852&lt;0,$M852&lt;0,$N852&lt;0),"Negative count",IF($AC852="","Select review status",IF(AND($AC852="Coaching Scheduled",$AD852=""),"Add follow-up date","OK"))))))))))</f>
        <v/>
      </c>
      <c r="AC852" s="30" t="n"/>
      <c r="AD852" s="58" t="n"/>
    </row>
    <row r="853">
      <c r="A853" s="53" t="n"/>
      <c r="B853" s="26" t="n"/>
      <c r="C853" s="27">
        <f>IF(OR($A853="",$B853=""),"",IFERROR(VLOOKUP($B853,'Settings'!$D$4:$E$103,2,FALSE),"Driver ID not found"))</f>
        <v/>
      </c>
      <c r="D853" s="26" t="n"/>
      <c r="E853" s="28" t="n"/>
      <c r="F853" s="54" t="n"/>
      <c r="G853" s="28" t="n"/>
      <c r="H853" s="28" t="n"/>
      <c r="I853" s="28" t="n"/>
      <c r="J853" s="28" t="n"/>
      <c r="K853" s="28" t="n"/>
      <c r="L853" s="28" t="n"/>
      <c r="M853" s="28" t="n"/>
      <c r="N853" s="28" t="n"/>
      <c r="O853" s="30" t="n"/>
      <c r="P853" s="55">
        <f>IF(OR($A853="",$B853=""),"",IFERROR($E853/$F853,0))</f>
        <v/>
      </c>
      <c r="Q853" s="56">
        <f>IF(OR($A853="",$B853=""),"",IFERROR($H853/$G853,0))</f>
        <v/>
      </c>
      <c r="R853" s="56">
        <f>IF(OR($A853="",$B853=""),"",IFERROR($J853/$I853,0))</f>
        <v/>
      </c>
      <c r="S853" s="55">
        <f>IF(OR($A853="",$B853=""),"",IFERROR(($K853+$L853)/$E853*1000,0))</f>
        <v/>
      </c>
      <c r="T853" s="55">
        <f>IF(OR($A853="",$B853=""),"",MAX(0,MIN(100,100-($S853*'Settings'!$B$13)-($M853*'Settings'!$B$14))))</f>
        <v/>
      </c>
      <c r="U853" s="55">
        <f>IF(OR($A853="",$B853=""),"",MAX(0,MIN(100,IFERROR($Q853/'Settings'!$B$10*100,0))))</f>
        <v/>
      </c>
      <c r="V853" s="55">
        <f>IF(OR($A853="",$B853=""),"",MAX(0,MIN(100,IFERROR($P853/'Settings'!$B$11*100,0))))</f>
        <v/>
      </c>
      <c r="W853" s="55">
        <f>IF(OR($A853="",$B853=""),"",MAX(0,MIN(100,IFERROR($R853/'Settings'!$B$12*100,0))))</f>
        <v/>
      </c>
      <c r="X853" s="55">
        <f>IF(OR($A853="",$B853=""),"",MAX(0,MIN(100,100-($N853*'Settings'!$B$15))))</f>
        <v/>
      </c>
      <c r="Y853" s="55">
        <f>IF(OR($A853="",$B853=""),"",($T853*'Settings'!$B$4)+($U853*'Settings'!$B$5)+($V853*'Settings'!$B$6)+($W853*'Settings'!$B$7)+($X853*'Settings'!$B$8))</f>
        <v/>
      </c>
      <c r="Z853" s="19">
        <f>IF($Y853="","",IF($Y853&gt;='Settings'!$B$17,"Excellent",IF($Y853&gt;='Settings'!$B$18,"Good",IF($Y853&gt;='Settings'!$B$19,"Needs Improvement","Poor"))))</f>
        <v/>
      </c>
      <c r="AA853" s="57">
        <f>IF($Z853="","",IF($Z853="Excellent",'Settings'!$B$21,IF($Z853="Good",'Settings'!$B$22,0)))</f>
        <v/>
      </c>
      <c r="AB853" s="34">
        <f>IF(COUNTA($A853:$B853,$D853:$O853,$AC853:$AD853)=0,"",IF(OR($A853="",$B853=""),"Missing period/driver",IF($C853="Driver ID not found","Invalid driver ID",IF(COUNTIFS($A$5:$A$1000,$A853,$B$5:$B$1000,$B853)&gt;1,"Duplicate driver/period",IF(OR($E853&lt;=0,$F853&lt;=0,$G853&lt;=0,$I853&lt;=0),"Check required activity",IF($H853&gt;$G853,"On-time stops exceed total",IF($J853&gt;$I853,"Completed inspections exceed required",IF(OR($H853&lt;0,$J853&lt;0,$K853&lt;0,$L853&lt;0,$M853&lt;0,$N853&lt;0),"Negative count",IF($AC853="","Select review status",IF(AND($AC853="Coaching Scheduled",$AD853=""),"Add follow-up date","OK"))))))))))</f>
        <v/>
      </c>
      <c r="AC853" s="30" t="n"/>
      <c r="AD853" s="58" t="n"/>
    </row>
    <row r="854">
      <c r="A854" s="53" t="n"/>
      <c r="B854" s="26" t="n"/>
      <c r="C854" s="27">
        <f>IF(OR($A854="",$B854=""),"",IFERROR(VLOOKUP($B854,'Settings'!$D$4:$E$103,2,FALSE),"Driver ID not found"))</f>
        <v/>
      </c>
      <c r="D854" s="26" t="n"/>
      <c r="E854" s="28" t="n"/>
      <c r="F854" s="54" t="n"/>
      <c r="G854" s="28" t="n"/>
      <c r="H854" s="28" t="n"/>
      <c r="I854" s="28" t="n"/>
      <c r="J854" s="28" t="n"/>
      <c r="K854" s="28" t="n"/>
      <c r="L854" s="28" t="n"/>
      <c r="M854" s="28" t="n"/>
      <c r="N854" s="28" t="n"/>
      <c r="O854" s="30" t="n"/>
      <c r="P854" s="55">
        <f>IF(OR($A854="",$B854=""),"",IFERROR($E854/$F854,0))</f>
        <v/>
      </c>
      <c r="Q854" s="56">
        <f>IF(OR($A854="",$B854=""),"",IFERROR($H854/$G854,0))</f>
        <v/>
      </c>
      <c r="R854" s="56">
        <f>IF(OR($A854="",$B854=""),"",IFERROR($J854/$I854,0))</f>
        <v/>
      </c>
      <c r="S854" s="55">
        <f>IF(OR($A854="",$B854=""),"",IFERROR(($K854+$L854)/$E854*1000,0))</f>
        <v/>
      </c>
      <c r="T854" s="55">
        <f>IF(OR($A854="",$B854=""),"",MAX(0,MIN(100,100-($S854*'Settings'!$B$13)-($M854*'Settings'!$B$14))))</f>
        <v/>
      </c>
      <c r="U854" s="55">
        <f>IF(OR($A854="",$B854=""),"",MAX(0,MIN(100,IFERROR($Q854/'Settings'!$B$10*100,0))))</f>
        <v/>
      </c>
      <c r="V854" s="55">
        <f>IF(OR($A854="",$B854=""),"",MAX(0,MIN(100,IFERROR($P854/'Settings'!$B$11*100,0))))</f>
        <v/>
      </c>
      <c r="W854" s="55">
        <f>IF(OR($A854="",$B854=""),"",MAX(0,MIN(100,IFERROR($R854/'Settings'!$B$12*100,0))))</f>
        <v/>
      </c>
      <c r="X854" s="55">
        <f>IF(OR($A854="",$B854=""),"",MAX(0,MIN(100,100-($N854*'Settings'!$B$15))))</f>
        <v/>
      </c>
      <c r="Y854" s="55">
        <f>IF(OR($A854="",$B854=""),"",($T854*'Settings'!$B$4)+($U854*'Settings'!$B$5)+($V854*'Settings'!$B$6)+($W854*'Settings'!$B$7)+($X854*'Settings'!$B$8))</f>
        <v/>
      </c>
      <c r="Z854" s="19">
        <f>IF($Y854="","",IF($Y854&gt;='Settings'!$B$17,"Excellent",IF($Y854&gt;='Settings'!$B$18,"Good",IF($Y854&gt;='Settings'!$B$19,"Needs Improvement","Poor"))))</f>
        <v/>
      </c>
      <c r="AA854" s="57">
        <f>IF($Z854="","",IF($Z854="Excellent",'Settings'!$B$21,IF($Z854="Good",'Settings'!$B$22,0)))</f>
        <v/>
      </c>
      <c r="AB854" s="34">
        <f>IF(COUNTA($A854:$B854,$D854:$O854,$AC854:$AD854)=0,"",IF(OR($A854="",$B854=""),"Missing period/driver",IF($C854="Driver ID not found","Invalid driver ID",IF(COUNTIFS($A$5:$A$1000,$A854,$B$5:$B$1000,$B854)&gt;1,"Duplicate driver/period",IF(OR($E854&lt;=0,$F854&lt;=0,$G854&lt;=0,$I854&lt;=0),"Check required activity",IF($H854&gt;$G854,"On-time stops exceed total",IF($J854&gt;$I854,"Completed inspections exceed required",IF(OR($H854&lt;0,$J854&lt;0,$K854&lt;0,$L854&lt;0,$M854&lt;0,$N854&lt;0),"Negative count",IF($AC854="","Select review status",IF(AND($AC854="Coaching Scheduled",$AD854=""),"Add follow-up date","OK"))))))))))</f>
        <v/>
      </c>
      <c r="AC854" s="30" t="n"/>
      <c r="AD854" s="58" t="n"/>
    </row>
    <row r="855">
      <c r="A855" s="53" t="n"/>
      <c r="B855" s="26" t="n"/>
      <c r="C855" s="27">
        <f>IF(OR($A855="",$B855=""),"",IFERROR(VLOOKUP($B855,'Settings'!$D$4:$E$103,2,FALSE),"Driver ID not found"))</f>
        <v/>
      </c>
      <c r="D855" s="26" t="n"/>
      <c r="E855" s="28" t="n"/>
      <c r="F855" s="54" t="n"/>
      <c r="G855" s="28" t="n"/>
      <c r="H855" s="28" t="n"/>
      <c r="I855" s="28" t="n"/>
      <c r="J855" s="28" t="n"/>
      <c r="K855" s="28" t="n"/>
      <c r="L855" s="28" t="n"/>
      <c r="M855" s="28" t="n"/>
      <c r="N855" s="28" t="n"/>
      <c r="O855" s="30" t="n"/>
      <c r="P855" s="55">
        <f>IF(OR($A855="",$B855=""),"",IFERROR($E855/$F855,0))</f>
        <v/>
      </c>
      <c r="Q855" s="56">
        <f>IF(OR($A855="",$B855=""),"",IFERROR($H855/$G855,0))</f>
        <v/>
      </c>
      <c r="R855" s="56">
        <f>IF(OR($A855="",$B855=""),"",IFERROR($J855/$I855,0))</f>
        <v/>
      </c>
      <c r="S855" s="55">
        <f>IF(OR($A855="",$B855=""),"",IFERROR(($K855+$L855)/$E855*1000,0))</f>
        <v/>
      </c>
      <c r="T855" s="55">
        <f>IF(OR($A855="",$B855=""),"",MAX(0,MIN(100,100-($S855*'Settings'!$B$13)-($M855*'Settings'!$B$14))))</f>
        <v/>
      </c>
      <c r="U855" s="55">
        <f>IF(OR($A855="",$B855=""),"",MAX(0,MIN(100,IFERROR($Q855/'Settings'!$B$10*100,0))))</f>
        <v/>
      </c>
      <c r="V855" s="55">
        <f>IF(OR($A855="",$B855=""),"",MAX(0,MIN(100,IFERROR($P855/'Settings'!$B$11*100,0))))</f>
        <v/>
      </c>
      <c r="W855" s="55">
        <f>IF(OR($A855="",$B855=""),"",MAX(0,MIN(100,IFERROR($R855/'Settings'!$B$12*100,0))))</f>
        <v/>
      </c>
      <c r="X855" s="55">
        <f>IF(OR($A855="",$B855=""),"",MAX(0,MIN(100,100-($N855*'Settings'!$B$15))))</f>
        <v/>
      </c>
      <c r="Y855" s="55">
        <f>IF(OR($A855="",$B855=""),"",($T855*'Settings'!$B$4)+($U855*'Settings'!$B$5)+($V855*'Settings'!$B$6)+($W855*'Settings'!$B$7)+($X855*'Settings'!$B$8))</f>
        <v/>
      </c>
      <c r="Z855" s="19">
        <f>IF($Y855="","",IF($Y855&gt;='Settings'!$B$17,"Excellent",IF($Y855&gt;='Settings'!$B$18,"Good",IF($Y855&gt;='Settings'!$B$19,"Needs Improvement","Poor"))))</f>
        <v/>
      </c>
      <c r="AA855" s="57">
        <f>IF($Z855="","",IF($Z855="Excellent",'Settings'!$B$21,IF($Z855="Good",'Settings'!$B$22,0)))</f>
        <v/>
      </c>
      <c r="AB855" s="34">
        <f>IF(COUNTA($A855:$B855,$D855:$O855,$AC855:$AD855)=0,"",IF(OR($A855="",$B855=""),"Missing period/driver",IF($C855="Driver ID not found","Invalid driver ID",IF(COUNTIFS($A$5:$A$1000,$A855,$B$5:$B$1000,$B855)&gt;1,"Duplicate driver/period",IF(OR($E855&lt;=0,$F855&lt;=0,$G855&lt;=0,$I855&lt;=0),"Check required activity",IF($H855&gt;$G855,"On-time stops exceed total",IF($J855&gt;$I855,"Completed inspections exceed required",IF(OR($H855&lt;0,$J855&lt;0,$K855&lt;0,$L855&lt;0,$M855&lt;0,$N855&lt;0),"Negative count",IF($AC855="","Select review status",IF(AND($AC855="Coaching Scheduled",$AD855=""),"Add follow-up date","OK"))))))))))</f>
        <v/>
      </c>
      <c r="AC855" s="30" t="n"/>
      <c r="AD855" s="58" t="n"/>
    </row>
    <row r="856">
      <c r="A856" s="53" t="n"/>
      <c r="B856" s="26" t="n"/>
      <c r="C856" s="27">
        <f>IF(OR($A856="",$B856=""),"",IFERROR(VLOOKUP($B856,'Settings'!$D$4:$E$103,2,FALSE),"Driver ID not found"))</f>
        <v/>
      </c>
      <c r="D856" s="26" t="n"/>
      <c r="E856" s="28" t="n"/>
      <c r="F856" s="54" t="n"/>
      <c r="G856" s="28" t="n"/>
      <c r="H856" s="28" t="n"/>
      <c r="I856" s="28" t="n"/>
      <c r="J856" s="28" t="n"/>
      <c r="K856" s="28" t="n"/>
      <c r="L856" s="28" t="n"/>
      <c r="M856" s="28" t="n"/>
      <c r="N856" s="28" t="n"/>
      <c r="O856" s="30" t="n"/>
      <c r="P856" s="55">
        <f>IF(OR($A856="",$B856=""),"",IFERROR($E856/$F856,0))</f>
        <v/>
      </c>
      <c r="Q856" s="56">
        <f>IF(OR($A856="",$B856=""),"",IFERROR($H856/$G856,0))</f>
        <v/>
      </c>
      <c r="R856" s="56">
        <f>IF(OR($A856="",$B856=""),"",IFERROR($J856/$I856,0))</f>
        <v/>
      </c>
      <c r="S856" s="55">
        <f>IF(OR($A856="",$B856=""),"",IFERROR(($K856+$L856)/$E856*1000,0))</f>
        <v/>
      </c>
      <c r="T856" s="55">
        <f>IF(OR($A856="",$B856=""),"",MAX(0,MIN(100,100-($S856*'Settings'!$B$13)-($M856*'Settings'!$B$14))))</f>
        <v/>
      </c>
      <c r="U856" s="55">
        <f>IF(OR($A856="",$B856=""),"",MAX(0,MIN(100,IFERROR($Q856/'Settings'!$B$10*100,0))))</f>
        <v/>
      </c>
      <c r="V856" s="55">
        <f>IF(OR($A856="",$B856=""),"",MAX(0,MIN(100,IFERROR($P856/'Settings'!$B$11*100,0))))</f>
        <v/>
      </c>
      <c r="W856" s="55">
        <f>IF(OR($A856="",$B856=""),"",MAX(0,MIN(100,IFERROR($R856/'Settings'!$B$12*100,0))))</f>
        <v/>
      </c>
      <c r="X856" s="55">
        <f>IF(OR($A856="",$B856=""),"",MAX(0,MIN(100,100-($N856*'Settings'!$B$15))))</f>
        <v/>
      </c>
      <c r="Y856" s="55">
        <f>IF(OR($A856="",$B856=""),"",($T856*'Settings'!$B$4)+($U856*'Settings'!$B$5)+($V856*'Settings'!$B$6)+($W856*'Settings'!$B$7)+($X856*'Settings'!$B$8))</f>
        <v/>
      </c>
      <c r="Z856" s="19">
        <f>IF($Y856="","",IF($Y856&gt;='Settings'!$B$17,"Excellent",IF($Y856&gt;='Settings'!$B$18,"Good",IF($Y856&gt;='Settings'!$B$19,"Needs Improvement","Poor"))))</f>
        <v/>
      </c>
      <c r="AA856" s="57">
        <f>IF($Z856="","",IF($Z856="Excellent",'Settings'!$B$21,IF($Z856="Good",'Settings'!$B$22,0)))</f>
        <v/>
      </c>
      <c r="AB856" s="34">
        <f>IF(COUNTA($A856:$B856,$D856:$O856,$AC856:$AD856)=0,"",IF(OR($A856="",$B856=""),"Missing period/driver",IF($C856="Driver ID not found","Invalid driver ID",IF(COUNTIFS($A$5:$A$1000,$A856,$B$5:$B$1000,$B856)&gt;1,"Duplicate driver/period",IF(OR($E856&lt;=0,$F856&lt;=0,$G856&lt;=0,$I856&lt;=0),"Check required activity",IF($H856&gt;$G856,"On-time stops exceed total",IF($J856&gt;$I856,"Completed inspections exceed required",IF(OR($H856&lt;0,$J856&lt;0,$K856&lt;0,$L856&lt;0,$M856&lt;0,$N856&lt;0),"Negative count",IF($AC856="","Select review status",IF(AND($AC856="Coaching Scheduled",$AD856=""),"Add follow-up date","OK"))))))))))</f>
        <v/>
      </c>
      <c r="AC856" s="30" t="n"/>
      <c r="AD856" s="58" t="n"/>
    </row>
    <row r="857">
      <c r="A857" s="53" t="n"/>
      <c r="B857" s="26" t="n"/>
      <c r="C857" s="27">
        <f>IF(OR($A857="",$B857=""),"",IFERROR(VLOOKUP($B857,'Settings'!$D$4:$E$103,2,FALSE),"Driver ID not found"))</f>
        <v/>
      </c>
      <c r="D857" s="26" t="n"/>
      <c r="E857" s="28" t="n"/>
      <c r="F857" s="54" t="n"/>
      <c r="G857" s="28" t="n"/>
      <c r="H857" s="28" t="n"/>
      <c r="I857" s="28" t="n"/>
      <c r="J857" s="28" t="n"/>
      <c r="K857" s="28" t="n"/>
      <c r="L857" s="28" t="n"/>
      <c r="M857" s="28" t="n"/>
      <c r="N857" s="28" t="n"/>
      <c r="O857" s="30" t="n"/>
      <c r="P857" s="55">
        <f>IF(OR($A857="",$B857=""),"",IFERROR($E857/$F857,0))</f>
        <v/>
      </c>
      <c r="Q857" s="56">
        <f>IF(OR($A857="",$B857=""),"",IFERROR($H857/$G857,0))</f>
        <v/>
      </c>
      <c r="R857" s="56">
        <f>IF(OR($A857="",$B857=""),"",IFERROR($J857/$I857,0))</f>
        <v/>
      </c>
      <c r="S857" s="55">
        <f>IF(OR($A857="",$B857=""),"",IFERROR(($K857+$L857)/$E857*1000,0))</f>
        <v/>
      </c>
      <c r="T857" s="55">
        <f>IF(OR($A857="",$B857=""),"",MAX(0,MIN(100,100-($S857*'Settings'!$B$13)-($M857*'Settings'!$B$14))))</f>
        <v/>
      </c>
      <c r="U857" s="55">
        <f>IF(OR($A857="",$B857=""),"",MAX(0,MIN(100,IFERROR($Q857/'Settings'!$B$10*100,0))))</f>
        <v/>
      </c>
      <c r="V857" s="55">
        <f>IF(OR($A857="",$B857=""),"",MAX(0,MIN(100,IFERROR($P857/'Settings'!$B$11*100,0))))</f>
        <v/>
      </c>
      <c r="W857" s="55">
        <f>IF(OR($A857="",$B857=""),"",MAX(0,MIN(100,IFERROR($R857/'Settings'!$B$12*100,0))))</f>
        <v/>
      </c>
      <c r="X857" s="55">
        <f>IF(OR($A857="",$B857=""),"",MAX(0,MIN(100,100-($N857*'Settings'!$B$15))))</f>
        <v/>
      </c>
      <c r="Y857" s="55">
        <f>IF(OR($A857="",$B857=""),"",($T857*'Settings'!$B$4)+($U857*'Settings'!$B$5)+($V857*'Settings'!$B$6)+($W857*'Settings'!$B$7)+($X857*'Settings'!$B$8))</f>
        <v/>
      </c>
      <c r="Z857" s="19">
        <f>IF($Y857="","",IF($Y857&gt;='Settings'!$B$17,"Excellent",IF($Y857&gt;='Settings'!$B$18,"Good",IF($Y857&gt;='Settings'!$B$19,"Needs Improvement","Poor"))))</f>
        <v/>
      </c>
      <c r="AA857" s="57">
        <f>IF($Z857="","",IF($Z857="Excellent",'Settings'!$B$21,IF($Z857="Good",'Settings'!$B$22,0)))</f>
        <v/>
      </c>
      <c r="AB857" s="34">
        <f>IF(COUNTA($A857:$B857,$D857:$O857,$AC857:$AD857)=0,"",IF(OR($A857="",$B857=""),"Missing period/driver",IF($C857="Driver ID not found","Invalid driver ID",IF(COUNTIFS($A$5:$A$1000,$A857,$B$5:$B$1000,$B857)&gt;1,"Duplicate driver/period",IF(OR($E857&lt;=0,$F857&lt;=0,$G857&lt;=0,$I857&lt;=0),"Check required activity",IF($H857&gt;$G857,"On-time stops exceed total",IF($J857&gt;$I857,"Completed inspections exceed required",IF(OR($H857&lt;0,$J857&lt;0,$K857&lt;0,$L857&lt;0,$M857&lt;0,$N857&lt;0),"Negative count",IF($AC857="","Select review status",IF(AND($AC857="Coaching Scheduled",$AD857=""),"Add follow-up date","OK"))))))))))</f>
        <v/>
      </c>
      <c r="AC857" s="30" t="n"/>
      <c r="AD857" s="58" t="n"/>
    </row>
    <row r="858">
      <c r="A858" s="53" t="n"/>
      <c r="B858" s="26" t="n"/>
      <c r="C858" s="27">
        <f>IF(OR($A858="",$B858=""),"",IFERROR(VLOOKUP($B858,'Settings'!$D$4:$E$103,2,FALSE),"Driver ID not found"))</f>
        <v/>
      </c>
      <c r="D858" s="26" t="n"/>
      <c r="E858" s="28" t="n"/>
      <c r="F858" s="54" t="n"/>
      <c r="G858" s="28" t="n"/>
      <c r="H858" s="28" t="n"/>
      <c r="I858" s="28" t="n"/>
      <c r="J858" s="28" t="n"/>
      <c r="K858" s="28" t="n"/>
      <c r="L858" s="28" t="n"/>
      <c r="M858" s="28" t="n"/>
      <c r="N858" s="28" t="n"/>
      <c r="O858" s="30" t="n"/>
      <c r="P858" s="55">
        <f>IF(OR($A858="",$B858=""),"",IFERROR($E858/$F858,0))</f>
        <v/>
      </c>
      <c r="Q858" s="56">
        <f>IF(OR($A858="",$B858=""),"",IFERROR($H858/$G858,0))</f>
        <v/>
      </c>
      <c r="R858" s="56">
        <f>IF(OR($A858="",$B858=""),"",IFERROR($J858/$I858,0))</f>
        <v/>
      </c>
      <c r="S858" s="55">
        <f>IF(OR($A858="",$B858=""),"",IFERROR(($K858+$L858)/$E858*1000,0))</f>
        <v/>
      </c>
      <c r="T858" s="55">
        <f>IF(OR($A858="",$B858=""),"",MAX(0,MIN(100,100-($S858*'Settings'!$B$13)-($M858*'Settings'!$B$14))))</f>
        <v/>
      </c>
      <c r="U858" s="55">
        <f>IF(OR($A858="",$B858=""),"",MAX(0,MIN(100,IFERROR($Q858/'Settings'!$B$10*100,0))))</f>
        <v/>
      </c>
      <c r="V858" s="55">
        <f>IF(OR($A858="",$B858=""),"",MAX(0,MIN(100,IFERROR($P858/'Settings'!$B$11*100,0))))</f>
        <v/>
      </c>
      <c r="W858" s="55">
        <f>IF(OR($A858="",$B858=""),"",MAX(0,MIN(100,IFERROR($R858/'Settings'!$B$12*100,0))))</f>
        <v/>
      </c>
      <c r="X858" s="55">
        <f>IF(OR($A858="",$B858=""),"",MAX(0,MIN(100,100-($N858*'Settings'!$B$15))))</f>
        <v/>
      </c>
      <c r="Y858" s="55">
        <f>IF(OR($A858="",$B858=""),"",($T858*'Settings'!$B$4)+($U858*'Settings'!$B$5)+($V858*'Settings'!$B$6)+($W858*'Settings'!$B$7)+($X858*'Settings'!$B$8))</f>
        <v/>
      </c>
      <c r="Z858" s="19">
        <f>IF($Y858="","",IF($Y858&gt;='Settings'!$B$17,"Excellent",IF($Y858&gt;='Settings'!$B$18,"Good",IF($Y858&gt;='Settings'!$B$19,"Needs Improvement","Poor"))))</f>
        <v/>
      </c>
      <c r="AA858" s="57">
        <f>IF($Z858="","",IF($Z858="Excellent",'Settings'!$B$21,IF($Z858="Good",'Settings'!$B$22,0)))</f>
        <v/>
      </c>
      <c r="AB858" s="34">
        <f>IF(COUNTA($A858:$B858,$D858:$O858,$AC858:$AD858)=0,"",IF(OR($A858="",$B858=""),"Missing period/driver",IF($C858="Driver ID not found","Invalid driver ID",IF(COUNTIFS($A$5:$A$1000,$A858,$B$5:$B$1000,$B858)&gt;1,"Duplicate driver/period",IF(OR($E858&lt;=0,$F858&lt;=0,$G858&lt;=0,$I858&lt;=0),"Check required activity",IF($H858&gt;$G858,"On-time stops exceed total",IF($J858&gt;$I858,"Completed inspections exceed required",IF(OR($H858&lt;0,$J858&lt;0,$K858&lt;0,$L858&lt;0,$M858&lt;0,$N858&lt;0),"Negative count",IF($AC858="","Select review status",IF(AND($AC858="Coaching Scheduled",$AD858=""),"Add follow-up date","OK"))))))))))</f>
        <v/>
      </c>
      <c r="AC858" s="30" t="n"/>
      <c r="AD858" s="58" t="n"/>
    </row>
    <row r="859">
      <c r="A859" s="53" t="n"/>
      <c r="B859" s="26" t="n"/>
      <c r="C859" s="27">
        <f>IF(OR($A859="",$B859=""),"",IFERROR(VLOOKUP($B859,'Settings'!$D$4:$E$103,2,FALSE),"Driver ID not found"))</f>
        <v/>
      </c>
      <c r="D859" s="26" t="n"/>
      <c r="E859" s="28" t="n"/>
      <c r="F859" s="54" t="n"/>
      <c r="G859" s="28" t="n"/>
      <c r="H859" s="28" t="n"/>
      <c r="I859" s="28" t="n"/>
      <c r="J859" s="28" t="n"/>
      <c r="K859" s="28" t="n"/>
      <c r="L859" s="28" t="n"/>
      <c r="M859" s="28" t="n"/>
      <c r="N859" s="28" t="n"/>
      <c r="O859" s="30" t="n"/>
      <c r="P859" s="55">
        <f>IF(OR($A859="",$B859=""),"",IFERROR($E859/$F859,0))</f>
        <v/>
      </c>
      <c r="Q859" s="56">
        <f>IF(OR($A859="",$B859=""),"",IFERROR($H859/$G859,0))</f>
        <v/>
      </c>
      <c r="R859" s="56">
        <f>IF(OR($A859="",$B859=""),"",IFERROR($J859/$I859,0))</f>
        <v/>
      </c>
      <c r="S859" s="55">
        <f>IF(OR($A859="",$B859=""),"",IFERROR(($K859+$L859)/$E859*1000,0))</f>
        <v/>
      </c>
      <c r="T859" s="55">
        <f>IF(OR($A859="",$B859=""),"",MAX(0,MIN(100,100-($S859*'Settings'!$B$13)-($M859*'Settings'!$B$14))))</f>
        <v/>
      </c>
      <c r="U859" s="55">
        <f>IF(OR($A859="",$B859=""),"",MAX(0,MIN(100,IFERROR($Q859/'Settings'!$B$10*100,0))))</f>
        <v/>
      </c>
      <c r="V859" s="55">
        <f>IF(OR($A859="",$B859=""),"",MAX(0,MIN(100,IFERROR($P859/'Settings'!$B$11*100,0))))</f>
        <v/>
      </c>
      <c r="W859" s="55">
        <f>IF(OR($A859="",$B859=""),"",MAX(0,MIN(100,IFERROR($R859/'Settings'!$B$12*100,0))))</f>
        <v/>
      </c>
      <c r="X859" s="55">
        <f>IF(OR($A859="",$B859=""),"",MAX(0,MIN(100,100-($N859*'Settings'!$B$15))))</f>
        <v/>
      </c>
      <c r="Y859" s="55">
        <f>IF(OR($A859="",$B859=""),"",($T859*'Settings'!$B$4)+($U859*'Settings'!$B$5)+($V859*'Settings'!$B$6)+($W859*'Settings'!$B$7)+($X859*'Settings'!$B$8))</f>
        <v/>
      </c>
      <c r="Z859" s="19">
        <f>IF($Y859="","",IF($Y859&gt;='Settings'!$B$17,"Excellent",IF($Y859&gt;='Settings'!$B$18,"Good",IF($Y859&gt;='Settings'!$B$19,"Needs Improvement","Poor"))))</f>
        <v/>
      </c>
      <c r="AA859" s="57">
        <f>IF($Z859="","",IF($Z859="Excellent",'Settings'!$B$21,IF($Z859="Good",'Settings'!$B$22,0)))</f>
        <v/>
      </c>
      <c r="AB859" s="34">
        <f>IF(COUNTA($A859:$B859,$D859:$O859,$AC859:$AD859)=0,"",IF(OR($A859="",$B859=""),"Missing period/driver",IF($C859="Driver ID not found","Invalid driver ID",IF(COUNTIFS($A$5:$A$1000,$A859,$B$5:$B$1000,$B859)&gt;1,"Duplicate driver/period",IF(OR($E859&lt;=0,$F859&lt;=0,$G859&lt;=0,$I859&lt;=0),"Check required activity",IF($H859&gt;$G859,"On-time stops exceed total",IF($J859&gt;$I859,"Completed inspections exceed required",IF(OR($H859&lt;0,$J859&lt;0,$K859&lt;0,$L859&lt;0,$M859&lt;0,$N859&lt;0),"Negative count",IF($AC859="","Select review status",IF(AND($AC859="Coaching Scheduled",$AD859=""),"Add follow-up date","OK"))))))))))</f>
        <v/>
      </c>
      <c r="AC859" s="30" t="n"/>
      <c r="AD859" s="58" t="n"/>
    </row>
    <row r="860">
      <c r="A860" s="53" t="n"/>
      <c r="B860" s="26" t="n"/>
      <c r="C860" s="27">
        <f>IF(OR($A860="",$B860=""),"",IFERROR(VLOOKUP($B860,'Settings'!$D$4:$E$103,2,FALSE),"Driver ID not found"))</f>
        <v/>
      </c>
      <c r="D860" s="26" t="n"/>
      <c r="E860" s="28" t="n"/>
      <c r="F860" s="54" t="n"/>
      <c r="G860" s="28" t="n"/>
      <c r="H860" s="28" t="n"/>
      <c r="I860" s="28" t="n"/>
      <c r="J860" s="28" t="n"/>
      <c r="K860" s="28" t="n"/>
      <c r="L860" s="28" t="n"/>
      <c r="M860" s="28" t="n"/>
      <c r="N860" s="28" t="n"/>
      <c r="O860" s="30" t="n"/>
      <c r="P860" s="55">
        <f>IF(OR($A860="",$B860=""),"",IFERROR($E860/$F860,0))</f>
        <v/>
      </c>
      <c r="Q860" s="56">
        <f>IF(OR($A860="",$B860=""),"",IFERROR($H860/$G860,0))</f>
        <v/>
      </c>
      <c r="R860" s="56">
        <f>IF(OR($A860="",$B860=""),"",IFERROR($J860/$I860,0))</f>
        <v/>
      </c>
      <c r="S860" s="55">
        <f>IF(OR($A860="",$B860=""),"",IFERROR(($K860+$L860)/$E860*1000,0))</f>
        <v/>
      </c>
      <c r="T860" s="55">
        <f>IF(OR($A860="",$B860=""),"",MAX(0,MIN(100,100-($S860*'Settings'!$B$13)-($M860*'Settings'!$B$14))))</f>
        <v/>
      </c>
      <c r="U860" s="55">
        <f>IF(OR($A860="",$B860=""),"",MAX(0,MIN(100,IFERROR($Q860/'Settings'!$B$10*100,0))))</f>
        <v/>
      </c>
      <c r="V860" s="55">
        <f>IF(OR($A860="",$B860=""),"",MAX(0,MIN(100,IFERROR($P860/'Settings'!$B$11*100,0))))</f>
        <v/>
      </c>
      <c r="W860" s="55">
        <f>IF(OR($A860="",$B860=""),"",MAX(0,MIN(100,IFERROR($R860/'Settings'!$B$12*100,0))))</f>
        <v/>
      </c>
      <c r="X860" s="55">
        <f>IF(OR($A860="",$B860=""),"",MAX(0,MIN(100,100-($N860*'Settings'!$B$15))))</f>
        <v/>
      </c>
      <c r="Y860" s="55">
        <f>IF(OR($A860="",$B860=""),"",($T860*'Settings'!$B$4)+($U860*'Settings'!$B$5)+($V860*'Settings'!$B$6)+($W860*'Settings'!$B$7)+($X860*'Settings'!$B$8))</f>
        <v/>
      </c>
      <c r="Z860" s="19">
        <f>IF($Y860="","",IF($Y860&gt;='Settings'!$B$17,"Excellent",IF($Y860&gt;='Settings'!$B$18,"Good",IF($Y860&gt;='Settings'!$B$19,"Needs Improvement","Poor"))))</f>
        <v/>
      </c>
      <c r="AA860" s="57">
        <f>IF($Z860="","",IF($Z860="Excellent",'Settings'!$B$21,IF($Z860="Good",'Settings'!$B$22,0)))</f>
        <v/>
      </c>
      <c r="AB860" s="34">
        <f>IF(COUNTA($A860:$B860,$D860:$O860,$AC860:$AD860)=0,"",IF(OR($A860="",$B860=""),"Missing period/driver",IF($C860="Driver ID not found","Invalid driver ID",IF(COUNTIFS($A$5:$A$1000,$A860,$B$5:$B$1000,$B860)&gt;1,"Duplicate driver/period",IF(OR($E860&lt;=0,$F860&lt;=0,$G860&lt;=0,$I860&lt;=0),"Check required activity",IF($H860&gt;$G860,"On-time stops exceed total",IF($J860&gt;$I860,"Completed inspections exceed required",IF(OR($H860&lt;0,$J860&lt;0,$K860&lt;0,$L860&lt;0,$M860&lt;0,$N860&lt;0),"Negative count",IF($AC860="","Select review status",IF(AND($AC860="Coaching Scheduled",$AD860=""),"Add follow-up date","OK"))))))))))</f>
        <v/>
      </c>
      <c r="AC860" s="30" t="n"/>
      <c r="AD860" s="58" t="n"/>
    </row>
    <row r="861">
      <c r="A861" s="53" t="n"/>
      <c r="B861" s="26" t="n"/>
      <c r="C861" s="27">
        <f>IF(OR($A861="",$B861=""),"",IFERROR(VLOOKUP($B861,'Settings'!$D$4:$E$103,2,FALSE),"Driver ID not found"))</f>
        <v/>
      </c>
      <c r="D861" s="26" t="n"/>
      <c r="E861" s="28" t="n"/>
      <c r="F861" s="54" t="n"/>
      <c r="G861" s="28" t="n"/>
      <c r="H861" s="28" t="n"/>
      <c r="I861" s="28" t="n"/>
      <c r="J861" s="28" t="n"/>
      <c r="K861" s="28" t="n"/>
      <c r="L861" s="28" t="n"/>
      <c r="M861" s="28" t="n"/>
      <c r="N861" s="28" t="n"/>
      <c r="O861" s="30" t="n"/>
      <c r="P861" s="55">
        <f>IF(OR($A861="",$B861=""),"",IFERROR($E861/$F861,0))</f>
        <v/>
      </c>
      <c r="Q861" s="56">
        <f>IF(OR($A861="",$B861=""),"",IFERROR($H861/$G861,0))</f>
        <v/>
      </c>
      <c r="R861" s="56">
        <f>IF(OR($A861="",$B861=""),"",IFERROR($J861/$I861,0))</f>
        <v/>
      </c>
      <c r="S861" s="55">
        <f>IF(OR($A861="",$B861=""),"",IFERROR(($K861+$L861)/$E861*1000,0))</f>
        <v/>
      </c>
      <c r="T861" s="55">
        <f>IF(OR($A861="",$B861=""),"",MAX(0,MIN(100,100-($S861*'Settings'!$B$13)-($M861*'Settings'!$B$14))))</f>
        <v/>
      </c>
      <c r="U861" s="55">
        <f>IF(OR($A861="",$B861=""),"",MAX(0,MIN(100,IFERROR($Q861/'Settings'!$B$10*100,0))))</f>
        <v/>
      </c>
      <c r="V861" s="55">
        <f>IF(OR($A861="",$B861=""),"",MAX(0,MIN(100,IFERROR($P861/'Settings'!$B$11*100,0))))</f>
        <v/>
      </c>
      <c r="W861" s="55">
        <f>IF(OR($A861="",$B861=""),"",MAX(0,MIN(100,IFERROR($R861/'Settings'!$B$12*100,0))))</f>
        <v/>
      </c>
      <c r="X861" s="55">
        <f>IF(OR($A861="",$B861=""),"",MAX(0,MIN(100,100-($N861*'Settings'!$B$15))))</f>
        <v/>
      </c>
      <c r="Y861" s="55">
        <f>IF(OR($A861="",$B861=""),"",($T861*'Settings'!$B$4)+($U861*'Settings'!$B$5)+($V861*'Settings'!$B$6)+($W861*'Settings'!$B$7)+($X861*'Settings'!$B$8))</f>
        <v/>
      </c>
      <c r="Z861" s="19">
        <f>IF($Y861="","",IF($Y861&gt;='Settings'!$B$17,"Excellent",IF($Y861&gt;='Settings'!$B$18,"Good",IF($Y861&gt;='Settings'!$B$19,"Needs Improvement","Poor"))))</f>
        <v/>
      </c>
      <c r="AA861" s="57">
        <f>IF($Z861="","",IF($Z861="Excellent",'Settings'!$B$21,IF($Z861="Good",'Settings'!$B$22,0)))</f>
        <v/>
      </c>
      <c r="AB861" s="34">
        <f>IF(COUNTA($A861:$B861,$D861:$O861,$AC861:$AD861)=0,"",IF(OR($A861="",$B861=""),"Missing period/driver",IF($C861="Driver ID not found","Invalid driver ID",IF(COUNTIFS($A$5:$A$1000,$A861,$B$5:$B$1000,$B861)&gt;1,"Duplicate driver/period",IF(OR($E861&lt;=0,$F861&lt;=0,$G861&lt;=0,$I861&lt;=0),"Check required activity",IF($H861&gt;$G861,"On-time stops exceed total",IF($J861&gt;$I861,"Completed inspections exceed required",IF(OR($H861&lt;0,$J861&lt;0,$K861&lt;0,$L861&lt;0,$M861&lt;0,$N861&lt;0),"Negative count",IF($AC861="","Select review status",IF(AND($AC861="Coaching Scheduled",$AD861=""),"Add follow-up date","OK"))))))))))</f>
        <v/>
      </c>
      <c r="AC861" s="30" t="n"/>
      <c r="AD861" s="58" t="n"/>
    </row>
    <row r="862">
      <c r="A862" s="53" t="n"/>
      <c r="B862" s="26" t="n"/>
      <c r="C862" s="27">
        <f>IF(OR($A862="",$B862=""),"",IFERROR(VLOOKUP($B862,'Settings'!$D$4:$E$103,2,FALSE),"Driver ID not found"))</f>
        <v/>
      </c>
      <c r="D862" s="26" t="n"/>
      <c r="E862" s="28" t="n"/>
      <c r="F862" s="54" t="n"/>
      <c r="G862" s="28" t="n"/>
      <c r="H862" s="28" t="n"/>
      <c r="I862" s="28" t="n"/>
      <c r="J862" s="28" t="n"/>
      <c r="K862" s="28" t="n"/>
      <c r="L862" s="28" t="n"/>
      <c r="M862" s="28" t="n"/>
      <c r="N862" s="28" t="n"/>
      <c r="O862" s="30" t="n"/>
      <c r="P862" s="55">
        <f>IF(OR($A862="",$B862=""),"",IFERROR($E862/$F862,0))</f>
        <v/>
      </c>
      <c r="Q862" s="56">
        <f>IF(OR($A862="",$B862=""),"",IFERROR($H862/$G862,0))</f>
        <v/>
      </c>
      <c r="R862" s="56">
        <f>IF(OR($A862="",$B862=""),"",IFERROR($J862/$I862,0))</f>
        <v/>
      </c>
      <c r="S862" s="55">
        <f>IF(OR($A862="",$B862=""),"",IFERROR(($K862+$L862)/$E862*1000,0))</f>
        <v/>
      </c>
      <c r="T862" s="55">
        <f>IF(OR($A862="",$B862=""),"",MAX(0,MIN(100,100-($S862*'Settings'!$B$13)-($M862*'Settings'!$B$14))))</f>
        <v/>
      </c>
      <c r="U862" s="55">
        <f>IF(OR($A862="",$B862=""),"",MAX(0,MIN(100,IFERROR($Q862/'Settings'!$B$10*100,0))))</f>
        <v/>
      </c>
      <c r="V862" s="55">
        <f>IF(OR($A862="",$B862=""),"",MAX(0,MIN(100,IFERROR($P862/'Settings'!$B$11*100,0))))</f>
        <v/>
      </c>
      <c r="W862" s="55">
        <f>IF(OR($A862="",$B862=""),"",MAX(0,MIN(100,IFERROR($R862/'Settings'!$B$12*100,0))))</f>
        <v/>
      </c>
      <c r="X862" s="55">
        <f>IF(OR($A862="",$B862=""),"",MAX(0,MIN(100,100-($N862*'Settings'!$B$15))))</f>
        <v/>
      </c>
      <c r="Y862" s="55">
        <f>IF(OR($A862="",$B862=""),"",($T862*'Settings'!$B$4)+($U862*'Settings'!$B$5)+($V862*'Settings'!$B$6)+($W862*'Settings'!$B$7)+($X862*'Settings'!$B$8))</f>
        <v/>
      </c>
      <c r="Z862" s="19">
        <f>IF($Y862="","",IF($Y862&gt;='Settings'!$B$17,"Excellent",IF($Y862&gt;='Settings'!$B$18,"Good",IF($Y862&gt;='Settings'!$B$19,"Needs Improvement","Poor"))))</f>
        <v/>
      </c>
      <c r="AA862" s="57">
        <f>IF($Z862="","",IF($Z862="Excellent",'Settings'!$B$21,IF($Z862="Good",'Settings'!$B$22,0)))</f>
        <v/>
      </c>
      <c r="AB862" s="34">
        <f>IF(COUNTA($A862:$B862,$D862:$O862,$AC862:$AD862)=0,"",IF(OR($A862="",$B862=""),"Missing period/driver",IF($C862="Driver ID not found","Invalid driver ID",IF(COUNTIFS($A$5:$A$1000,$A862,$B$5:$B$1000,$B862)&gt;1,"Duplicate driver/period",IF(OR($E862&lt;=0,$F862&lt;=0,$G862&lt;=0,$I862&lt;=0),"Check required activity",IF($H862&gt;$G862,"On-time stops exceed total",IF($J862&gt;$I862,"Completed inspections exceed required",IF(OR($H862&lt;0,$J862&lt;0,$K862&lt;0,$L862&lt;0,$M862&lt;0,$N862&lt;0),"Negative count",IF($AC862="","Select review status",IF(AND($AC862="Coaching Scheduled",$AD862=""),"Add follow-up date","OK"))))))))))</f>
        <v/>
      </c>
      <c r="AC862" s="30" t="n"/>
      <c r="AD862" s="58" t="n"/>
    </row>
    <row r="863">
      <c r="A863" s="53" t="n"/>
      <c r="B863" s="26" t="n"/>
      <c r="C863" s="27">
        <f>IF(OR($A863="",$B863=""),"",IFERROR(VLOOKUP($B863,'Settings'!$D$4:$E$103,2,FALSE),"Driver ID not found"))</f>
        <v/>
      </c>
      <c r="D863" s="26" t="n"/>
      <c r="E863" s="28" t="n"/>
      <c r="F863" s="54" t="n"/>
      <c r="G863" s="28" t="n"/>
      <c r="H863" s="28" t="n"/>
      <c r="I863" s="28" t="n"/>
      <c r="J863" s="28" t="n"/>
      <c r="K863" s="28" t="n"/>
      <c r="L863" s="28" t="n"/>
      <c r="M863" s="28" t="n"/>
      <c r="N863" s="28" t="n"/>
      <c r="O863" s="30" t="n"/>
      <c r="P863" s="55">
        <f>IF(OR($A863="",$B863=""),"",IFERROR($E863/$F863,0))</f>
        <v/>
      </c>
      <c r="Q863" s="56">
        <f>IF(OR($A863="",$B863=""),"",IFERROR($H863/$G863,0))</f>
        <v/>
      </c>
      <c r="R863" s="56">
        <f>IF(OR($A863="",$B863=""),"",IFERROR($J863/$I863,0))</f>
        <v/>
      </c>
      <c r="S863" s="55">
        <f>IF(OR($A863="",$B863=""),"",IFERROR(($K863+$L863)/$E863*1000,0))</f>
        <v/>
      </c>
      <c r="T863" s="55">
        <f>IF(OR($A863="",$B863=""),"",MAX(0,MIN(100,100-($S863*'Settings'!$B$13)-($M863*'Settings'!$B$14))))</f>
        <v/>
      </c>
      <c r="U863" s="55">
        <f>IF(OR($A863="",$B863=""),"",MAX(0,MIN(100,IFERROR($Q863/'Settings'!$B$10*100,0))))</f>
        <v/>
      </c>
      <c r="V863" s="55">
        <f>IF(OR($A863="",$B863=""),"",MAX(0,MIN(100,IFERROR($P863/'Settings'!$B$11*100,0))))</f>
        <v/>
      </c>
      <c r="W863" s="55">
        <f>IF(OR($A863="",$B863=""),"",MAX(0,MIN(100,IFERROR($R863/'Settings'!$B$12*100,0))))</f>
        <v/>
      </c>
      <c r="X863" s="55">
        <f>IF(OR($A863="",$B863=""),"",MAX(0,MIN(100,100-($N863*'Settings'!$B$15))))</f>
        <v/>
      </c>
      <c r="Y863" s="55">
        <f>IF(OR($A863="",$B863=""),"",($T863*'Settings'!$B$4)+($U863*'Settings'!$B$5)+($V863*'Settings'!$B$6)+($W863*'Settings'!$B$7)+($X863*'Settings'!$B$8))</f>
        <v/>
      </c>
      <c r="Z863" s="19">
        <f>IF($Y863="","",IF($Y863&gt;='Settings'!$B$17,"Excellent",IF($Y863&gt;='Settings'!$B$18,"Good",IF($Y863&gt;='Settings'!$B$19,"Needs Improvement","Poor"))))</f>
        <v/>
      </c>
      <c r="AA863" s="57">
        <f>IF($Z863="","",IF($Z863="Excellent",'Settings'!$B$21,IF($Z863="Good",'Settings'!$B$22,0)))</f>
        <v/>
      </c>
      <c r="AB863" s="34">
        <f>IF(COUNTA($A863:$B863,$D863:$O863,$AC863:$AD863)=0,"",IF(OR($A863="",$B863=""),"Missing period/driver",IF($C863="Driver ID not found","Invalid driver ID",IF(COUNTIFS($A$5:$A$1000,$A863,$B$5:$B$1000,$B863)&gt;1,"Duplicate driver/period",IF(OR($E863&lt;=0,$F863&lt;=0,$G863&lt;=0,$I863&lt;=0),"Check required activity",IF($H863&gt;$G863,"On-time stops exceed total",IF($J863&gt;$I863,"Completed inspections exceed required",IF(OR($H863&lt;0,$J863&lt;0,$K863&lt;0,$L863&lt;0,$M863&lt;0,$N863&lt;0),"Negative count",IF($AC863="","Select review status",IF(AND($AC863="Coaching Scheduled",$AD863=""),"Add follow-up date","OK"))))))))))</f>
        <v/>
      </c>
      <c r="AC863" s="30" t="n"/>
      <c r="AD863" s="58" t="n"/>
    </row>
    <row r="864">
      <c r="A864" s="53" t="n"/>
      <c r="B864" s="26" t="n"/>
      <c r="C864" s="27">
        <f>IF(OR($A864="",$B864=""),"",IFERROR(VLOOKUP($B864,'Settings'!$D$4:$E$103,2,FALSE),"Driver ID not found"))</f>
        <v/>
      </c>
      <c r="D864" s="26" t="n"/>
      <c r="E864" s="28" t="n"/>
      <c r="F864" s="54" t="n"/>
      <c r="G864" s="28" t="n"/>
      <c r="H864" s="28" t="n"/>
      <c r="I864" s="28" t="n"/>
      <c r="J864" s="28" t="n"/>
      <c r="K864" s="28" t="n"/>
      <c r="L864" s="28" t="n"/>
      <c r="M864" s="28" t="n"/>
      <c r="N864" s="28" t="n"/>
      <c r="O864" s="30" t="n"/>
      <c r="P864" s="55">
        <f>IF(OR($A864="",$B864=""),"",IFERROR($E864/$F864,0))</f>
        <v/>
      </c>
      <c r="Q864" s="56">
        <f>IF(OR($A864="",$B864=""),"",IFERROR($H864/$G864,0))</f>
        <v/>
      </c>
      <c r="R864" s="56">
        <f>IF(OR($A864="",$B864=""),"",IFERROR($J864/$I864,0))</f>
        <v/>
      </c>
      <c r="S864" s="55">
        <f>IF(OR($A864="",$B864=""),"",IFERROR(($K864+$L864)/$E864*1000,0))</f>
        <v/>
      </c>
      <c r="T864" s="55">
        <f>IF(OR($A864="",$B864=""),"",MAX(0,MIN(100,100-($S864*'Settings'!$B$13)-($M864*'Settings'!$B$14))))</f>
        <v/>
      </c>
      <c r="U864" s="55">
        <f>IF(OR($A864="",$B864=""),"",MAX(0,MIN(100,IFERROR($Q864/'Settings'!$B$10*100,0))))</f>
        <v/>
      </c>
      <c r="V864" s="55">
        <f>IF(OR($A864="",$B864=""),"",MAX(0,MIN(100,IFERROR($P864/'Settings'!$B$11*100,0))))</f>
        <v/>
      </c>
      <c r="W864" s="55">
        <f>IF(OR($A864="",$B864=""),"",MAX(0,MIN(100,IFERROR($R864/'Settings'!$B$12*100,0))))</f>
        <v/>
      </c>
      <c r="X864" s="55">
        <f>IF(OR($A864="",$B864=""),"",MAX(0,MIN(100,100-($N864*'Settings'!$B$15))))</f>
        <v/>
      </c>
      <c r="Y864" s="55">
        <f>IF(OR($A864="",$B864=""),"",($T864*'Settings'!$B$4)+($U864*'Settings'!$B$5)+($V864*'Settings'!$B$6)+($W864*'Settings'!$B$7)+($X864*'Settings'!$B$8))</f>
        <v/>
      </c>
      <c r="Z864" s="19">
        <f>IF($Y864="","",IF($Y864&gt;='Settings'!$B$17,"Excellent",IF($Y864&gt;='Settings'!$B$18,"Good",IF($Y864&gt;='Settings'!$B$19,"Needs Improvement","Poor"))))</f>
        <v/>
      </c>
      <c r="AA864" s="57">
        <f>IF($Z864="","",IF($Z864="Excellent",'Settings'!$B$21,IF($Z864="Good",'Settings'!$B$22,0)))</f>
        <v/>
      </c>
      <c r="AB864" s="34">
        <f>IF(COUNTA($A864:$B864,$D864:$O864,$AC864:$AD864)=0,"",IF(OR($A864="",$B864=""),"Missing period/driver",IF($C864="Driver ID not found","Invalid driver ID",IF(COUNTIFS($A$5:$A$1000,$A864,$B$5:$B$1000,$B864)&gt;1,"Duplicate driver/period",IF(OR($E864&lt;=0,$F864&lt;=0,$G864&lt;=0,$I864&lt;=0),"Check required activity",IF($H864&gt;$G864,"On-time stops exceed total",IF($J864&gt;$I864,"Completed inspections exceed required",IF(OR($H864&lt;0,$J864&lt;0,$K864&lt;0,$L864&lt;0,$M864&lt;0,$N864&lt;0),"Negative count",IF($AC864="","Select review status",IF(AND($AC864="Coaching Scheduled",$AD864=""),"Add follow-up date","OK"))))))))))</f>
        <v/>
      </c>
      <c r="AC864" s="30" t="n"/>
      <c r="AD864" s="58" t="n"/>
    </row>
    <row r="865">
      <c r="A865" s="53" t="n"/>
      <c r="B865" s="26" t="n"/>
      <c r="C865" s="27">
        <f>IF(OR($A865="",$B865=""),"",IFERROR(VLOOKUP($B865,'Settings'!$D$4:$E$103,2,FALSE),"Driver ID not found"))</f>
        <v/>
      </c>
      <c r="D865" s="26" t="n"/>
      <c r="E865" s="28" t="n"/>
      <c r="F865" s="54" t="n"/>
      <c r="G865" s="28" t="n"/>
      <c r="H865" s="28" t="n"/>
      <c r="I865" s="28" t="n"/>
      <c r="J865" s="28" t="n"/>
      <c r="K865" s="28" t="n"/>
      <c r="L865" s="28" t="n"/>
      <c r="M865" s="28" t="n"/>
      <c r="N865" s="28" t="n"/>
      <c r="O865" s="30" t="n"/>
      <c r="P865" s="55">
        <f>IF(OR($A865="",$B865=""),"",IFERROR($E865/$F865,0))</f>
        <v/>
      </c>
      <c r="Q865" s="56">
        <f>IF(OR($A865="",$B865=""),"",IFERROR($H865/$G865,0))</f>
        <v/>
      </c>
      <c r="R865" s="56">
        <f>IF(OR($A865="",$B865=""),"",IFERROR($J865/$I865,0))</f>
        <v/>
      </c>
      <c r="S865" s="55">
        <f>IF(OR($A865="",$B865=""),"",IFERROR(($K865+$L865)/$E865*1000,0))</f>
        <v/>
      </c>
      <c r="T865" s="55">
        <f>IF(OR($A865="",$B865=""),"",MAX(0,MIN(100,100-($S865*'Settings'!$B$13)-($M865*'Settings'!$B$14))))</f>
        <v/>
      </c>
      <c r="U865" s="55">
        <f>IF(OR($A865="",$B865=""),"",MAX(0,MIN(100,IFERROR($Q865/'Settings'!$B$10*100,0))))</f>
        <v/>
      </c>
      <c r="V865" s="55">
        <f>IF(OR($A865="",$B865=""),"",MAX(0,MIN(100,IFERROR($P865/'Settings'!$B$11*100,0))))</f>
        <v/>
      </c>
      <c r="W865" s="55">
        <f>IF(OR($A865="",$B865=""),"",MAX(0,MIN(100,IFERROR($R865/'Settings'!$B$12*100,0))))</f>
        <v/>
      </c>
      <c r="X865" s="55">
        <f>IF(OR($A865="",$B865=""),"",MAX(0,MIN(100,100-($N865*'Settings'!$B$15))))</f>
        <v/>
      </c>
      <c r="Y865" s="55">
        <f>IF(OR($A865="",$B865=""),"",($T865*'Settings'!$B$4)+($U865*'Settings'!$B$5)+($V865*'Settings'!$B$6)+($W865*'Settings'!$B$7)+($X865*'Settings'!$B$8))</f>
        <v/>
      </c>
      <c r="Z865" s="19">
        <f>IF($Y865="","",IF($Y865&gt;='Settings'!$B$17,"Excellent",IF($Y865&gt;='Settings'!$B$18,"Good",IF($Y865&gt;='Settings'!$B$19,"Needs Improvement","Poor"))))</f>
        <v/>
      </c>
      <c r="AA865" s="57">
        <f>IF($Z865="","",IF($Z865="Excellent",'Settings'!$B$21,IF($Z865="Good",'Settings'!$B$22,0)))</f>
        <v/>
      </c>
      <c r="AB865" s="34">
        <f>IF(COUNTA($A865:$B865,$D865:$O865,$AC865:$AD865)=0,"",IF(OR($A865="",$B865=""),"Missing period/driver",IF($C865="Driver ID not found","Invalid driver ID",IF(COUNTIFS($A$5:$A$1000,$A865,$B$5:$B$1000,$B865)&gt;1,"Duplicate driver/period",IF(OR($E865&lt;=0,$F865&lt;=0,$G865&lt;=0,$I865&lt;=0),"Check required activity",IF($H865&gt;$G865,"On-time stops exceed total",IF($J865&gt;$I865,"Completed inspections exceed required",IF(OR($H865&lt;0,$J865&lt;0,$K865&lt;0,$L865&lt;0,$M865&lt;0,$N865&lt;0),"Negative count",IF($AC865="","Select review status",IF(AND($AC865="Coaching Scheduled",$AD865=""),"Add follow-up date","OK"))))))))))</f>
        <v/>
      </c>
      <c r="AC865" s="30" t="n"/>
      <c r="AD865" s="58" t="n"/>
    </row>
    <row r="866">
      <c r="A866" s="53" t="n"/>
      <c r="B866" s="26" t="n"/>
      <c r="C866" s="27">
        <f>IF(OR($A866="",$B866=""),"",IFERROR(VLOOKUP($B866,'Settings'!$D$4:$E$103,2,FALSE),"Driver ID not found"))</f>
        <v/>
      </c>
      <c r="D866" s="26" t="n"/>
      <c r="E866" s="28" t="n"/>
      <c r="F866" s="54" t="n"/>
      <c r="G866" s="28" t="n"/>
      <c r="H866" s="28" t="n"/>
      <c r="I866" s="28" t="n"/>
      <c r="J866" s="28" t="n"/>
      <c r="K866" s="28" t="n"/>
      <c r="L866" s="28" t="n"/>
      <c r="M866" s="28" t="n"/>
      <c r="N866" s="28" t="n"/>
      <c r="O866" s="30" t="n"/>
      <c r="P866" s="55">
        <f>IF(OR($A866="",$B866=""),"",IFERROR($E866/$F866,0))</f>
        <v/>
      </c>
      <c r="Q866" s="56">
        <f>IF(OR($A866="",$B866=""),"",IFERROR($H866/$G866,0))</f>
        <v/>
      </c>
      <c r="R866" s="56">
        <f>IF(OR($A866="",$B866=""),"",IFERROR($J866/$I866,0))</f>
        <v/>
      </c>
      <c r="S866" s="55">
        <f>IF(OR($A866="",$B866=""),"",IFERROR(($K866+$L866)/$E866*1000,0))</f>
        <v/>
      </c>
      <c r="T866" s="55">
        <f>IF(OR($A866="",$B866=""),"",MAX(0,MIN(100,100-($S866*'Settings'!$B$13)-($M866*'Settings'!$B$14))))</f>
        <v/>
      </c>
      <c r="U866" s="55">
        <f>IF(OR($A866="",$B866=""),"",MAX(0,MIN(100,IFERROR($Q866/'Settings'!$B$10*100,0))))</f>
        <v/>
      </c>
      <c r="V866" s="55">
        <f>IF(OR($A866="",$B866=""),"",MAX(0,MIN(100,IFERROR($P866/'Settings'!$B$11*100,0))))</f>
        <v/>
      </c>
      <c r="W866" s="55">
        <f>IF(OR($A866="",$B866=""),"",MAX(0,MIN(100,IFERROR($R866/'Settings'!$B$12*100,0))))</f>
        <v/>
      </c>
      <c r="X866" s="55">
        <f>IF(OR($A866="",$B866=""),"",MAX(0,MIN(100,100-($N866*'Settings'!$B$15))))</f>
        <v/>
      </c>
      <c r="Y866" s="55">
        <f>IF(OR($A866="",$B866=""),"",($T866*'Settings'!$B$4)+($U866*'Settings'!$B$5)+($V866*'Settings'!$B$6)+($W866*'Settings'!$B$7)+($X866*'Settings'!$B$8))</f>
        <v/>
      </c>
      <c r="Z866" s="19">
        <f>IF($Y866="","",IF($Y866&gt;='Settings'!$B$17,"Excellent",IF($Y866&gt;='Settings'!$B$18,"Good",IF($Y866&gt;='Settings'!$B$19,"Needs Improvement","Poor"))))</f>
        <v/>
      </c>
      <c r="AA866" s="57">
        <f>IF($Z866="","",IF($Z866="Excellent",'Settings'!$B$21,IF($Z866="Good",'Settings'!$B$22,0)))</f>
        <v/>
      </c>
      <c r="AB866" s="34">
        <f>IF(COUNTA($A866:$B866,$D866:$O866,$AC866:$AD866)=0,"",IF(OR($A866="",$B866=""),"Missing period/driver",IF($C866="Driver ID not found","Invalid driver ID",IF(COUNTIFS($A$5:$A$1000,$A866,$B$5:$B$1000,$B866)&gt;1,"Duplicate driver/period",IF(OR($E866&lt;=0,$F866&lt;=0,$G866&lt;=0,$I866&lt;=0),"Check required activity",IF($H866&gt;$G866,"On-time stops exceed total",IF($J866&gt;$I866,"Completed inspections exceed required",IF(OR($H866&lt;0,$J866&lt;0,$K866&lt;0,$L866&lt;0,$M866&lt;0,$N866&lt;0),"Negative count",IF($AC866="","Select review status",IF(AND($AC866="Coaching Scheduled",$AD866=""),"Add follow-up date","OK"))))))))))</f>
        <v/>
      </c>
      <c r="AC866" s="30" t="n"/>
      <c r="AD866" s="58" t="n"/>
    </row>
    <row r="867">
      <c r="A867" s="53" t="n"/>
      <c r="B867" s="26" t="n"/>
      <c r="C867" s="27">
        <f>IF(OR($A867="",$B867=""),"",IFERROR(VLOOKUP($B867,'Settings'!$D$4:$E$103,2,FALSE),"Driver ID not found"))</f>
        <v/>
      </c>
      <c r="D867" s="26" t="n"/>
      <c r="E867" s="28" t="n"/>
      <c r="F867" s="54" t="n"/>
      <c r="G867" s="28" t="n"/>
      <c r="H867" s="28" t="n"/>
      <c r="I867" s="28" t="n"/>
      <c r="J867" s="28" t="n"/>
      <c r="K867" s="28" t="n"/>
      <c r="L867" s="28" t="n"/>
      <c r="M867" s="28" t="n"/>
      <c r="N867" s="28" t="n"/>
      <c r="O867" s="30" t="n"/>
      <c r="P867" s="55">
        <f>IF(OR($A867="",$B867=""),"",IFERROR($E867/$F867,0))</f>
        <v/>
      </c>
      <c r="Q867" s="56">
        <f>IF(OR($A867="",$B867=""),"",IFERROR($H867/$G867,0))</f>
        <v/>
      </c>
      <c r="R867" s="56">
        <f>IF(OR($A867="",$B867=""),"",IFERROR($J867/$I867,0))</f>
        <v/>
      </c>
      <c r="S867" s="55">
        <f>IF(OR($A867="",$B867=""),"",IFERROR(($K867+$L867)/$E867*1000,0))</f>
        <v/>
      </c>
      <c r="T867" s="55">
        <f>IF(OR($A867="",$B867=""),"",MAX(0,MIN(100,100-($S867*'Settings'!$B$13)-($M867*'Settings'!$B$14))))</f>
        <v/>
      </c>
      <c r="U867" s="55">
        <f>IF(OR($A867="",$B867=""),"",MAX(0,MIN(100,IFERROR($Q867/'Settings'!$B$10*100,0))))</f>
        <v/>
      </c>
      <c r="V867" s="55">
        <f>IF(OR($A867="",$B867=""),"",MAX(0,MIN(100,IFERROR($P867/'Settings'!$B$11*100,0))))</f>
        <v/>
      </c>
      <c r="W867" s="55">
        <f>IF(OR($A867="",$B867=""),"",MAX(0,MIN(100,IFERROR($R867/'Settings'!$B$12*100,0))))</f>
        <v/>
      </c>
      <c r="X867" s="55">
        <f>IF(OR($A867="",$B867=""),"",MAX(0,MIN(100,100-($N867*'Settings'!$B$15))))</f>
        <v/>
      </c>
      <c r="Y867" s="55">
        <f>IF(OR($A867="",$B867=""),"",($T867*'Settings'!$B$4)+($U867*'Settings'!$B$5)+($V867*'Settings'!$B$6)+($W867*'Settings'!$B$7)+($X867*'Settings'!$B$8))</f>
        <v/>
      </c>
      <c r="Z867" s="19">
        <f>IF($Y867="","",IF($Y867&gt;='Settings'!$B$17,"Excellent",IF($Y867&gt;='Settings'!$B$18,"Good",IF($Y867&gt;='Settings'!$B$19,"Needs Improvement","Poor"))))</f>
        <v/>
      </c>
      <c r="AA867" s="57">
        <f>IF($Z867="","",IF($Z867="Excellent",'Settings'!$B$21,IF($Z867="Good",'Settings'!$B$22,0)))</f>
        <v/>
      </c>
      <c r="AB867" s="34">
        <f>IF(COUNTA($A867:$B867,$D867:$O867,$AC867:$AD867)=0,"",IF(OR($A867="",$B867=""),"Missing period/driver",IF($C867="Driver ID not found","Invalid driver ID",IF(COUNTIFS($A$5:$A$1000,$A867,$B$5:$B$1000,$B867)&gt;1,"Duplicate driver/period",IF(OR($E867&lt;=0,$F867&lt;=0,$G867&lt;=0,$I867&lt;=0),"Check required activity",IF($H867&gt;$G867,"On-time stops exceed total",IF($J867&gt;$I867,"Completed inspections exceed required",IF(OR($H867&lt;0,$J867&lt;0,$K867&lt;0,$L867&lt;0,$M867&lt;0,$N867&lt;0),"Negative count",IF($AC867="","Select review status",IF(AND($AC867="Coaching Scheduled",$AD867=""),"Add follow-up date","OK"))))))))))</f>
        <v/>
      </c>
      <c r="AC867" s="30" t="n"/>
      <c r="AD867" s="58" t="n"/>
    </row>
    <row r="868">
      <c r="A868" s="53" t="n"/>
      <c r="B868" s="26" t="n"/>
      <c r="C868" s="27">
        <f>IF(OR($A868="",$B868=""),"",IFERROR(VLOOKUP($B868,'Settings'!$D$4:$E$103,2,FALSE),"Driver ID not found"))</f>
        <v/>
      </c>
      <c r="D868" s="26" t="n"/>
      <c r="E868" s="28" t="n"/>
      <c r="F868" s="54" t="n"/>
      <c r="G868" s="28" t="n"/>
      <c r="H868" s="28" t="n"/>
      <c r="I868" s="28" t="n"/>
      <c r="J868" s="28" t="n"/>
      <c r="K868" s="28" t="n"/>
      <c r="L868" s="28" t="n"/>
      <c r="M868" s="28" t="n"/>
      <c r="N868" s="28" t="n"/>
      <c r="O868" s="30" t="n"/>
      <c r="P868" s="55">
        <f>IF(OR($A868="",$B868=""),"",IFERROR($E868/$F868,0))</f>
        <v/>
      </c>
      <c r="Q868" s="56">
        <f>IF(OR($A868="",$B868=""),"",IFERROR($H868/$G868,0))</f>
        <v/>
      </c>
      <c r="R868" s="56">
        <f>IF(OR($A868="",$B868=""),"",IFERROR($J868/$I868,0))</f>
        <v/>
      </c>
      <c r="S868" s="55">
        <f>IF(OR($A868="",$B868=""),"",IFERROR(($K868+$L868)/$E868*1000,0))</f>
        <v/>
      </c>
      <c r="T868" s="55">
        <f>IF(OR($A868="",$B868=""),"",MAX(0,MIN(100,100-($S868*'Settings'!$B$13)-($M868*'Settings'!$B$14))))</f>
        <v/>
      </c>
      <c r="U868" s="55">
        <f>IF(OR($A868="",$B868=""),"",MAX(0,MIN(100,IFERROR($Q868/'Settings'!$B$10*100,0))))</f>
        <v/>
      </c>
      <c r="V868" s="55">
        <f>IF(OR($A868="",$B868=""),"",MAX(0,MIN(100,IFERROR($P868/'Settings'!$B$11*100,0))))</f>
        <v/>
      </c>
      <c r="W868" s="55">
        <f>IF(OR($A868="",$B868=""),"",MAX(0,MIN(100,IFERROR($R868/'Settings'!$B$12*100,0))))</f>
        <v/>
      </c>
      <c r="X868" s="55">
        <f>IF(OR($A868="",$B868=""),"",MAX(0,MIN(100,100-($N868*'Settings'!$B$15))))</f>
        <v/>
      </c>
      <c r="Y868" s="55">
        <f>IF(OR($A868="",$B868=""),"",($T868*'Settings'!$B$4)+($U868*'Settings'!$B$5)+($V868*'Settings'!$B$6)+($W868*'Settings'!$B$7)+($X868*'Settings'!$B$8))</f>
        <v/>
      </c>
      <c r="Z868" s="19">
        <f>IF($Y868="","",IF($Y868&gt;='Settings'!$B$17,"Excellent",IF($Y868&gt;='Settings'!$B$18,"Good",IF($Y868&gt;='Settings'!$B$19,"Needs Improvement","Poor"))))</f>
        <v/>
      </c>
      <c r="AA868" s="57">
        <f>IF($Z868="","",IF($Z868="Excellent",'Settings'!$B$21,IF($Z868="Good",'Settings'!$B$22,0)))</f>
        <v/>
      </c>
      <c r="AB868" s="34">
        <f>IF(COUNTA($A868:$B868,$D868:$O868,$AC868:$AD868)=0,"",IF(OR($A868="",$B868=""),"Missing period/driver",IF($C868="Driver ID not found","Invalid driver ID",IF(COUNTIFS($A$5:$A$1000,$A868,$B$5:$B$1000,$B868)&gt;1,"Duplicate driver/period",IF(OR($E868&lt;=0,$F868&lt;=0,$G868&lt;=0,$I868&lt;=0),"Check required activity",IF($H868&gt;$G868,"On-time stops exceed total",IF($J868&gt;$I868,"Completed inspections exceed required",IF(OR($H868&lt;0,$J868&lt;0,$K868&lt;0,$L868&lt;0,$M868&lt;0,$N868&lt;0),"Negative count",IF($AC868="","Select review status",IF(AND($AC868="Coaching Scheduled",$AD868=""),"Add follow-up date","OK"))))))))))</f>
        <v/>
      </c>
      <c r="AC868" s="30" t="n"/>
      <c r="AD868" s="58" t="n"/>
    </row>
    <row r="869">
      <c r="A869" s="53" t="n"/>
      <c r="B869" s="26" t="n"/>
      <c r="C869" s="27">
        <f>IF(OR($A869="",$B869=""),"",IFERROR(VLOOKUP($B869,'Settings'!$D$4:$E$103,2,FALSE),"Driver ID not found"))</f>
        <v/>
      </c>
      <c r="D869" s="26" t="n"/>
      <c r="E869" s="28" t="n"/>
      <c r="F869" s="54" t="n"/>
      <c r="G869" s="28" t="n"/>
      <c r="H869" s="28" t="n"/>
      <c r="I869" s="28" t="n"/>
      <c r="J869" s="28" t="n"/>
      <c r="K869" s="28" t="n"/>
      <c r="L869" s="28" t="n"/>
      <c r="M869" s="28" t="n"/>
      <c r="N869" s="28" t="n"/>
      <c r="O869" s="30" t="n"/>
      <c r="P869" s="55">
        <f>IF(OR($A869="",$B869=""),"",IFERROR($E869/$F869,0))</f>
        <v/>
      </c>
      <c r="Q869" s="56">
        <f>IF(OR($A869="",$B869=""),"",IFERROR($H869/$G869,0))</f>
        <v/>
      </c>
      <c r="R869" s="56">
        <f>IF(OR($A869="",$B869=""),"",IFERROR($J869/$I869,0))</f>
        <v/>
      </c>
      <c r="S869" s="55">
        <f>IF(OR($A869="",$B869=""),"",IFERROR(($K869+$L869)/$E869*1000,0))</f>
        <v/>
      </c>
      <c r="T869" s="55">
        <f>IF(OR($A869="",$B869=""),"",MAX(0,MIN(100,100-($S869*'Settings'!$B$13)-($M869*'Settings'!$B$14))))</f>
        <v/>
      </c>
      <c r="U869" s="55">
        <f>IF(OR($A869="",$B869=""),"",MAX(0,MIN(100,IFERROR($Q869/'Settings'!$B$10*100,0))))</f>
        <v/>
      </c>
      <c r="V869" s="55">
        <f>IF(OR($A869="",$B869=""),"",MAX(0,MIN(100,IFERROR($P869/'Settings'!$B$11*100,0))))</f>
        <v/>
      </c>
      <c r="W869" s="55">
        <f>IF(OR($A869="",$B869=""),"",MAX(0,MIN(100,IFERROR($R869/'Settings'!$B$12*100,0))))</f>
        <v/>
      </c>
      <c r="X869" s="55">
        <f>IF(OR($A869="",$B869=""),"",MAX(0,MIN(100,100-($N869*'Settings'!$B$15))))</f>
        <v/>
      </c>
      <c r="Y869" s="55">
        <f>IF(OR($A869="",$B869=""),"",($T869*'Settings'!$B$4)+($U869*'Settings'!$B$5)+($V869*'Settings'!$B$6)+($W869*'Settings'!$B$7)+($X869*'Settings'!$B$8))</f>
        <v/>
      </c>
      <c r="Z869" s="19">
        <f>IF($Y869="","",IF($Y869&gt;='Settings'!$B$17,"Excellent",IF($Y869&gt;='Settings'!$B$18,"Good",IF($Y869&gt;='Settings'!$B$19,"Needs Improvement","Poor"))))</f>
        <v/>
      </c>
      <c r="AA869" s="57">
        <f>IF($Z869="","",IF($Z869="Excellent",'Settings'!$B$21,IF($Z869="Good",'Settings'!$B$22,0)))</f>
        <v/>
      </c>
      <c r="AB869" s="34">
        <f>IF(COUNTA($A869:$B869,$D869:$O869,$AC869:$AD869)=0,"",IF(OR($A869="",$B869=""),"Missing period/driver",IF($C869="Driver ID not found","Invalid driver ID",IF(COUNTIFS($A$5:$A$1000,$A869,$B$5:$B$1000,$B869)&gt;1,"Duplicate driver/period",IF(OR($E869&lt;=0,$F869&lt;=0,$G869&lt;=0,$I869&lt;=0),"Check required activity",IF($H869&gt;$G869,"On-time stops exceed total",IF($J869&gt;$I869,"Completed inspections exceed required",IF(OR($H869&lt;0,$J869&lt;0,$K869&lt;0,$L869&lt;0,$M869&lt;0,$N869&lt;0),"Negative count",IF($AC869="","Select review status",IF(AND($AC869="Coaching Scheduled",$AD869=""),"Add follow-up date","OK"))))))))))</f>
        <v/>
      </c>
      <c r="AC869" s="30" t="n"/>
      <c r="AD869" s="58" t="n"/>
    </row>
    <row r="870">
      <c r="A870" s="53" t="n"/>
      <c r="B870" s="26" t="n"/>
      <c r="C870" s="27">
        <f>IF(OR($A870="",$B870=""),"",IFERROR(VLOOKUP($B870,'Settings'!$D$4:$E$103,2,FALSE),"Driver ID not found"))</f>
        <v/>
      </c>
      <c r="D870" s="26" t="n"/>
      <c r="E870" s="28" t="n"/>
      <c r="F870" s="54" t="n"/>
      <c r="G870" s="28" t="n"/>
      <c r="H870" s="28" t="n"/>
      <c r="I870" s="28" t="n"/>
      <c r="J870" s="28" t="n"/>
      <c r="K870" s="28" t="n"/>
      <c r="L870" s="28" t="n"/>
      <c r="M870" s="28" t="n"/>
      <c r="N870" s="28" t="n"/>
      <c r="O870" s="30" t="n"/>
      <c r="P870" s="55">
        <f>IF(OR($A870="",$B870=""),"",IFERROR($E870/$F870,0))</f>
        <v/>
      </c>
      <c r="Q870" s="56">
        <f>IF(OR($A870="",$B870=""),"",IFERROR($H870/$G870,0))</f>
        <v/>
      </c>
      <c r="R870" s="56">
        <f>IF(OR($A870="",$B870=""),"",IFERROR($J870/$I870,0))</f>
        <v/>
      </c>
      <c r="S870" s="55">
        <f>IF(OR($A870="",$B870=""),"",IFERROR(($K870+$L870)/$E870*1000,0))</f>
        <v/>
      </c>
      <c r="T870" s="55">
        <f>IF(OR($A870="",$B870=""),"",MAX(0,MIN(100,100-($S870*'Settings'!$B$13)-($M870*'Settings'!$B$14))))</f>
        <v/>
      </c>
      <c r="U870" s="55">
        <f>IF(OR($A870="",$B870=""),"",MAX(0,MIN(100,IFERROR($Q870/'Settings'!$B$10*100,0))))</f>
        <v/>
      </c>
      <c r="V870" s="55">
        <f>IF(OR($A870="",$B870=""),"",MAX(0,MIN(100,IFERROR($P870/'Settings'!$B$11*100,0))))</f>
        <v/>
      </c>
      <c r="W870" s="55">
        <f>IF(OR($A870="",$B870=""),"",MAX(0,MIN(100,IFERROR($R870/'Settings'!$B$12*100,0))))</f>
        <v/>
      </c>
      <c r="X870" s="55">
        <f>IF(OR($A870="",$B870=""),"",MAX(0,MIN(100,100-($N870*'Settings'!$B$15))))</f>
        <v/>
      </c>
      <c r="Y870" s="55">
        <f>IF(OR($A870="",$B870=""),"",($T870*'Settings'!$B$4)+($U870*'Settings'!$B$5)+($V870*'Settings'!$B$6)+($W870*'Settings'!$B$7)+($X870*'Settings'!$B$8))</f>
        <v/>
      </c>
      <c r="Z870" s="19">
        <f>IF($Y870="","",IF($Y870&gt;='Settings'!$B$17,"Excellent",IF($Y870&gt;='Settings'!$B$18,"Good",IF($Y870&gt;='Settings'!$B$19,"Needs Improvement","Poor"))))</f>
        <v/>
      </c>
      <c r="AA870" s="57">
        <f>IF($Z870="","",IF($Z870="Excellent",'Settings'!$B$21,IF($Z870="Good",'Settings'!$B$22,0)))</f>
        <v/>
      </c>
      <c r="AB870" s="34">
        <f>IF(COUNTA($A870:$B870,$D870:$O870,$AC870:$AD870)=0,"",IF(OR($A870="",$B870=""),"Missing period/driver",IF($C870="Driver ID not found","Invalid driver ID",IF(COUNTIFS($A$5:$A$1000,$A870,$B$5:$B$1000,$B870)&gt;1,"Duplicate driver/period",IF(OR($E870&lt;=0,$F870&lt;=0,$G870&lt;=0,$I870&lt;=0),"Check required activity",IF($H870&gt;$G870,"On-time stops exceed total",IF($J870&gt;$I870,"Completed inspections exceed required",IF(OR($H870&lt;0,$J870&lt;0,$K870&lt;0,$L870&lt;0,$M870&lt;0,$N870&lt;0),"Negative count",IF($AC870="","Select review status",IF(AND($AC870="Coaching Scheduled",$AD870=""),"Add follow-up date","OK"))))))))))</f>
        <v/>
      </c>
      <c r="AC870" s="30" t="n"/>
      <c r="AD870" s="58" t="n"/>
    </row>
    <row r="871">
      <c r="A871" s="53" t="n"/>
      <c r="B871" s="26" t="n"/>
      <c r="C871" s="27">
        <f>IF(OR($A871="",$B871=""),"",IFERROR(VLOOKUP($B871,'Settings'!$D$4:$E$103,2,FALSE),"Driver ID not found"))</f>
        <v/>
      </c>
      <c r="D871" s="26" t="n"/>
      <c r="E871" s="28" t="n"/>
      <c r="F871" s="54" t="n"/>
      <c r="G871" s="28" t="n"/>
      <c r="H871" s="28" t="n"/>
      <c r="I871" s="28" t="n"/>
      <c r="J871" s="28" t="n"/>
      <c r="K871" s="28" t="n"/>
      <c r="L871" s="28" t="n"/>
      <c r="M871" s="28" t="n"/>
      <c r="N871" s="28" t="n"/>
      <c r="O871" s="30" t="n"/>
      <c r="P871" s="55">
        <f>IF(OR($A871="",$B871=""),"",IFERROR($E871/$F871,0))</f>
        <v/>
      </c>
      <c r="Q871" s="56">
        <f>IF(OR($A871="",$B871=""),"",IFERROR($H871/$G871,0))</f>
        <v/>
      </c>
      <c r="R871" s="56">
        <f>IF(OR($A871="",$B871=""),"",IFERROR($J871/$I871,0))</f>
        <v/>
      </c>
      <c r="S871" s="55">
        <f>IF(OR($A871="",$B871=""),"",IFERROR(($K871+$L871)/$E871*1000,0))</f>
        <v/>
      </c>
      <c r="T871" s="55">
        <f>IF(OR($A871="",$B871=""),"",MAX(0,MIN(100,100-($S871*'Settings'!$B$13)-($M871*'Settings'!$B$14))))</f>
        <v/>
      </c>
      <c r="U871" s="55">
        <f>IF(OR($A871="",$B871=""),"",MAX(0,MIN(100,IFERROR($Q871/'Settings'!$B$10*100,0))))</f>
        <v/>
      </c>
      <c r="V871" s="55">
        <f>IF(OR($A871="",$B871=""),"",MAX(0,MIN(100,IFERROR($P871/'Settings'!$B$11*100,0))))</f>
        <v/>
      </c>
      <c r="W871" s="55">
        <f>IF(OR($A871="",$B871=""),"",MAX(0,MIN(100,IFERROR($R871/'Settings'!$B$12*100,0))))</f>
        <v/>
      </c>
      <c r="X871" s="55">
        <f>IF(OR($A871="",$B871=""),"",MAX(0,MIN(100,100-($N871*'Settings'!$B$15))))</f>
        <v/>
      </c>
      <c r="Y871" s="55">
        <f>IF(OR($A871="",$B871=""),"",($T871*'Settings'!$B$4)+($U871*'Settings'!$B$5)+($V871*'Settings'!$B$6)+($W871*'Settings'!$B$7)+($X871*'Settings'!$B$8))</f>
        <v/>
      </c>
      <c r="Z871" s="19">
        <f>IF($Y871="","",IF($Y871&gt;='Settings'!$B$17,"Excellent",IF($Y871&gt;='Settings'!$B$18,"Good",IF($Y871&gt;='Settings'!$B$19,"Needs Improvement","Poor"))))</f>
        <v/>
      </c>
      <c r="AA871" s="57">
        <f>IF($Z871="","",IF($Z871="Excellent",'Settings'!$B$21,IF($Z871="Good",'Settings'!$B$22,0)))</f>
        <v/>
      </c>
      <c r="AB871" s="34">
        <f>IF(COUNTA($A871:$B871,$D871:$O871,$AC871:$AD871)=0,"",IF(OR($A871="",$B871=""),"Missing period/driver",IF($C871="Driver ID not found","Invalid driver ID",IF(COUNTIFS($A$5:$A$1000,$A871,$B$5:$B$1000,$B871)&gt;1,"Duplicate driver/period",IF(OR($E871&lt;=0,$F871&lt;=0,$G871&lt;=0,$I871&lt;=0),"Check required activity",IF($H871&gt;$G871,"On-time stops exceed total",IF($J871&gt;$I871,"Completed inspections exceed required",IF(OR($H871&lt;0,$J871&lt;0,$K871&lt;0,$L871&lt;0,$M871&lt;0,$N871&lt;0),"Negative count",IF($AC871="","Select review status",IF(AND($AC871="Coaching Scheduled",$AD871=""),"Add follow-up date","OK"))))))))))</f>
        <v/>
      </c>
      <c r="AC871" s="30" t="n"/>
      <c r="AD871" s="58" t="n"/>
    </row>
    <row r="872">
      <c r="A872" s="53" t="n"/>
      <c r="B872" s="26" t="n"/>
      <c r="C872" s="27">
        <f>IF(OR($A872="",$B872=""),"",IFERROR(VLOOKUP($B872,'Settings'!$D$4:$E$103,2,FALSE),"Driver ID not found"))</f>
        <v/>
      </c>
      <c r="D872" s="26" t="n"/>
      <c r="E872" s="28" t="n"/>
      <c r="F872" s="54" t="n"/>
      <c r="G872" s="28" t="n"/>
      <c r="H872" s="28" t="n"/>
      <c r="I872" s="28" t="n"/>
      <c r="J872" s="28" t="n"/>
      <c r="K872" s="28" t="n"/>
      <c r="L872" s="28" t="n"/>
      <c r="M872" s="28" t="n"/>
      <c r="N872" s="28" t="n"/>
      <c r="O872" s="30" t="n"/>
      <c r="P872" s="55">
        <f>IF(OR($A872="",$B872=""),"",IFERROR($E872/$F872,0))</f>
        <v/>
      </c>
      <c r="Q872" s="56">
        <f>IF(OR($A872="",$B872=""),"",IFERROR($H872/$G872,0))</f>
        <v/>
      </c>
      <c r="R872" s="56">
        <f>IF(OR($A872="",$B872=""),"",IFERROR($J872/$I872,0))</f>
        <v/>
      </c>
      <c r="S872" s="55">
        <f>IF(OR($A872="",$B872=""),"",IFERROR(($K872+$L872)/$E872*1000,0))</f>
        <v/>
      </c>
      <c r="T872" s="55">
        <f>IF(OR($A872="",$B872=""),"",MAX(0,MIN(100,100-($S872*'Settings'!$B$13)-($M872*'Settings'!$B$14))))</f>
        <v/>
      </c>
      <c r="U872" s="55">
        <f>IF(OR($A872="",$B872=""),"",MAX(0,MIN(100,IFERROR($Q872/'Settings'!$B$10*100,0))))</f>
        <v/>
      </c>
      <c r="V872" s="55">
        <f>IF(OR($A872="",$B872=""),"",MAX(0,MIN(100,IFERROR($P872/'Settings'!$B$11*100,0))))</f>
        <v/>
      </c>
      <c r="W872" s="55">
        <f>IF(OR($A872="",$B872=""),"",MAX(0,MIN(100,IFERROR($R872/'Settings'!$B$12*100,0))))</f>
        <v/>
      </c>
      <c r="X872" s="55">
        <f>IF(OR($A872="",$B872=""),"",MAX(0,MIN(100,100-($N872*'Settings'!$B$15))))</f>
        <v/>
      </c>
      <c r="Y872" s="55">
        <f>IF(OR($A872="",$B872=""),"",($T872*'Settings'!$B$4)+($U872*'Settings'!$B$5)+($V872*'Settings'!$B$6)+($W872*'Settings'!$B$7)+($X872*'Settings'!$B$8))</f>
        <v/>
      </c>
      <c r="Z872" s="19">
        <f>IF($Y872="","",IF($Y872&gt;='Settings'!$B$17,"Excellent",IF($Y872&gt;='Settings'!$B$18,"Good",IF($Y872&gt;='Settings'!$B$19,"Needs Improvement","Poor"))))</f>
        <v/>
      </c>
      <c r="AA872" s="57">
        <f>IF($Z872="","",IF($Z872="Excellent",'Settings'!$B$21,IF($Z872="Good",'Settings'!$B$22,0)))</f>
        <v/>
      </c>
      <c r="AB872" s="34">
        <f>IF(COUNTA($A872:$B872,$D872:$O872,$AC872:$AD872)=0,"",IF(OR($A872="",$B872=""),"Missing period/driver",IF($C872="Driver ID not found","Invalid driver ID",IF(COUNTIFS($A$5:$A$1000,$A872,$B$5:$B$1000,$B872)&gt;1,"Duplicate driver/period",IF(OR($E872&lt;=0,$F872&lt;=0,$G872&lt;=0,$I872&lt;=0),"Check required activity",IF($H872&gt;$G872,"On-time stops exceed total",IF($J872&gt;$I872,"Completed inspections exceed required",IF(OR($H872&lt;0,$J872&lt;0,$K872&lt;0,$L872&lt;0,$M872&lt;0,$N872&lt;0),"Negative count",IF($AC872="","Select review status",IF(AND($AC872="Coaching Scheduled",$AD872=""),"Add follow-up date","OK"))))))))))</f>
        <v/>
      </c>
      <c r="AC872" s="30" t="n"/>
      <c r="AD872" s="58" t="n"/>
    </row>
    <row r="873">
      <c r="A873" s="53" t="n"/>
      <c r="B873" s="26" t="n"/>
      <c r="C873" s="27">
        <f>IF(OR($A873="",$B873=""),"",IFERROR(VLOOKUP($B873,'Settings'!$D$4:$E$103,2,FALSE),"Driver ID not found"))</f>
        <v/>
      </c>
      <c r="D873" s="26" t="n"/>
      <c r="E873" s="28" t="n"/>
      <c r="F873" s="54" t="n"/>
      <c r="G873" s="28" t="n"/>
      <c r="H873" s="28" t="n"/>
      <c r="I873" s="28" t="n"/>
      <c r="J873" s="28" t="n"/>
      <c r="K873" s="28" t="n"/>
      <c r="L873" s="28" t="n"/>
      <c r="M873" s="28" t="n"/>
      <c r="N873" s="28" t="n"/>
      <c r="O873" s="30" t="n"/>
      <c r="P873" s="55">
        <f>IF(OR($A873="",$B873=""),"",IFERROR($E873/$F873,0))</f>
        <v/>
      </c>
      <c r="Q873" s="56">
        <f>IF(OR($A873="",$B873=""),"",IFERROR($H873/$G873,0))</f>
        <v/>
      </c>
      <c r="R873" s="56">
        <f>IF(OR($A873="",$B873=""),"",IFERROR($J873/$I873,0))</f>
        <v/>
      </c>
      <c r="S873" s="55">
        <f>IF(OR($A873="",$B873=""),"",IFERROR(($K873+$L873)/$E873*1000,0))</f>
        <v/>
      </c>
      <c r="T873" s="55">
        <f>IF(OR($A873="",$B873=""),"",MAX(0,MIN(100,100-($S873*'Settings'!$B$13)-($M873*'Settings'!$B$14))))</f>
        <v/>
      </c>
      <c r="U873" s="55">
        <f>IF(OR($A873="",$B873=""),"",MAX(0,MIN(100,IFERROR($Q873/'Settings'!$B$10*100,0))))</f>
        <v/>
      </c>
      <c r="V873" s="55">
        <f>IF(OR($A873="",$B873=""),"",MAX(0,MIN(100,IFERROR($P873/'Settings'!$B$11*100,0))))</f>
        <v/>
      </c>
      <c r="W873" s="55">
        <f>IF(OR($A873="",$B873=""),"",MAX(0,MIN(100,IFERROR($R873/'Settings'!$B$12*100,0))))</f>
        <v/>
      </c>
      <c r="X873" s="55">
        <f>IF(OR($A873="",$B873=""),"",MAX(0,MIN(100,100-($N873*'Settings'!$B$15))))</f>
        <v/>
      </c>
      <c r="Y873" s="55">
        <f>IF(OR($A873="",$B873=""),"",($T873*'Settings'!$B$4)+($U873*'Settings'!$B$5)+($V873*'Settings'!$B$6)+($W873*'Settings'!$B$7)+($X873*'Settings'!$B$8))</f>
        <v/>
      </c>
      <c r="Z873" s="19">
        <f>IF($Y873="","",IF($Y873&gt;='Settings'!$B$17,"Excellent",IF($Y873&gt;='Settings'!$B$18,"Good",IF($Y873&gt;='Settings'!$B$19,"Needs Improvement","Poor"))))</f>
        <v/>
      </c>
      <c r="AA873" s="57">
        <f>IF($Z873="","",IF($Z873="Excellent",'Settings'!$B$21,IF($Z873="Good",'Settings'!$B$22,0)))</f>
        <v/>
      </c>
      <c r="AB873" s="34">
        <f>IF(COUNTA($A873:$B873,$D873:$O873,$AC873:$AD873)=0,"",IF(OR($A873="",$B873=""),"Missing period/driver",IF($C873="Driver ID not found","Invalid driver ID",IF(COUNTIFS($A$5:$A$1000,$A873,$B$5:$B$1000,$B873)&gt;1,"Duplicate driver/period",IF(OR($E873&lt;=0,$F873&lt;=0,$G873&lt;=0,$I873&lt;=0),"Check required activity",IF($H873&gt;$G873,"On-time stops exceed total",IF($J873&gt;$I873,"Completed inspections exceed required",IF(OR($H873&lt;0,$J873&lt;0,$K873&lt;0,$L873&lt;0,$M873&lt;0,$N873&lt;0),"Negative count",IF($AC873="","Select review status",IF(AND($AC873="Coaching Scheduled",$AD873=""),"Add follow-up date","OK"))))))))))</f>
        <v/>
      </c>
      <c r="AC873" s="30" t="n"/>
      <c r="AD873" s="58" t="n"/>
    </row>
    <row r="874">
      <c r="A874" s="53" t="n"/>
      <c r="B874" s="26" t="n"/>
      <c r="C874" s="27">
        <f>IF(OR($A874="",$B874=""),"",IFERROR(VLOOKUP($B874,'Settings'!$D$4:$E$103,2,FALSE),"Driver ID not found"))</f>
        <v/>
      </c>
      <c r="D874" s="26" t="n"/>
      <c r="E874" s="28" t="n"/>
      <c r="F874" s="54" t="n"/>
      <c r="G874" s="28" t="n"/>
      <c r="H874" s="28" t="n"/>
      <c r="I874" s="28" t="n"/>
      <c r="J874" s="28" t="n"/>
      <c r="K874" s="28" t="n"/>
      <c r="L874" s="28" t="n"/>
      <c r="M874" s="28" t="n"/>
      <c r="N874" s="28" t="n"/>
      <c r="O874" s="30" t="n"/>
      <c r="P874" s="55">
        <f>IF(OR($A874="",$B874=""),"",IFERROR($E874/$F874,0))</f>
        <v/>
      </c>
      <c r="Q874" s="56">
        <f>IF(OR($A874="",$B874=""),"",IFERROR($H874/$G874,0))</f>
        <v/>
      </c>
      <c r="R874" s="56">
        <f>IF(OR($A874="",$B874=""),"",IFERROR($J874/$I874,0))</f>
        <v/>
      </c>
      <c r="S874" s="55">
        <f>IF(OR($A874="",$B874=""),"",IFERROR(($K874+$L874)/$E874*1000,0))</f>
        <v/>
      </c>
      <c r="T874" s="55">
        <f>IF(OR($A874="",$B874=""),"",MAX(0,MIN(100,100-($S874*'Settings'!$B$13)-($M874*'Settings'!$B$14))))</f>
        <v/>
      </c>
      <c r="U874" s="55">
        <f>IF(OR($A874="",$B874=""),"",MAX(0,MIN(100,IFERROR($Q874/'Settings'!$B$10*100,0))))</f>
        <v/>
      </c>
      <c r="V874" s="55">
        <f>IF(OR($A874="",$B874=""),"",MAX(0,MIN(100,IFERROR($P874/'Settings'!$B$11*100,0))))</f>
        <v/>
      </c>
      <c r="W874" s="55">
        <f>IF(OR($A874="",$B874=""),"",MAX(0,MIN(100,IFERROR($R874/'Settings'!$B$12*100,0))))</f>
        <v/>
      </c>
      <c r="X874" s="55">
        <f>IF(OR($A874="",$B874=""),"",MAX(0,MIN(100,100-($N874*'Settings'!$B$15))))</f>
        <v/>
      </c>
      <c r="Y874" s="55">
        <f>IF(OR($A874="",$B874=""),"",($T874*'Settings'!$B$4)+($U874*'Settings'!$B$5)+($V874*'Settings'!$B$6)+($W874*'Settings'!$B$7)+($X874*'Settings'!$B$8))</f>
        <v/>
      </c>
      <c r="Z874" s="19">
        <f>IF($Y874="","",IF($Y874&gt;='Settings'!$B$17,"Excellent",IF($Y874&gt;='Settings'!$B$18,"Good",IF($Y874&gt;='Settings'!$B$19,"Needs Improvement","Poor"))))</f>
        <v/>
      </c>
      <c r="AA874" s="57">
        <f>IF($Z874="","",IF($Z874="Excellent",'Settings'!$B$21,IF($Z874="Good",'Settings'!$B$22,0)))</f>
        <v/>
      </c>
      <c r="AB874" s="34">
        <f>IF(COUNTA($A874:$B874,$D874:$O874,$AC874:$AD874)=0,"",IF(OR($A874="",$B874=""),"Missing period/driver",IF($C874="Driver ID not found","Invalid driver ID",IF(COUNTIFS($A$5:$A$1000,$A874,$B$5:$B$1000,$B874)&gt;1,"Duplicate driver/period",IF(OR($E874&lt;=0,$F874&lt;=0,$G874&lt;=0,$I874&lt;=0),"Check required activity",IF($H874&gt;$G874,"On-time stops exceed total",IF($J874&gt;$I874,"Completed inspections exceed required",IF(OR($H874&lt;0,$J874&lt;0,$K874&lt;0,$L874&lt;0,$M874&lt;0,$N874&lt;0),"Negative count",IF($AC874="","Select review status",IF(AND($AC874="Coaching Scheduled",$AD874=""),"Add follow-up date","OK"))))))))))</f>
        <v/>
      </c>
      <c r="AC874" s="30" t="n"/>
      <c r="AD874" s="58" t="n"/>
    </row>
    <row r="875">
      <c r="A875" s="53" t="n"/>
      <c r="B875" s="26" t="n"/>
      <c r="C875" s="27">
        <f>IF(OR($A875="",$B875=""),"",IFERROR(VLOOKUP($B875,'Settings'!$D$4:$E$103,2,FALSE),"Driver ID not found"))</f>
        <v/>
      </c>
      <c r="D875" s="26" t="n"/>
      <c r="E875" s="28" t="n"/>
      <c r="F875" s="54" t="n"/>
      <c r="G875" s="28" t="n"/>
      <c r="H875" s="28" t="n"/>
      <c r="I875" s="28" t="n"/>
      <c r="J875" s="28" t="n"/>
      <c r="K875" s="28" t="n"/>
      <c r="L875" s="28" t="n"/>
      <c r="M875" s="28" t="n"/>
      <c r="N875" s="28" t="n"/>
      <c r="O875" s="30" t="n"/>
      <c r="P875" s="55">
        <f>IF(OR($A875="",$B875=""),"",IFERROR($E875/$F875,0))</f>
        <v/>
      </c>
      <c r="Q875" s="56">
        <f>IF(OR($A875="",$B875=""),"",IFERROR($H875/$G875,0))</f>
        <v/>
      </c>
      <c r="R875" s="56">
        <f>IF(OR($A875="",$B875=""),"",IFERROR($J875/$I875,0))</f>
        <v/>
      </c>
      <c r="S875" s="55">
        <f>IF(OR($A875="",$B875=""),"",IFERROR(($K875+$L875)/$E875*1000,0))</f>
        <v/>
      </c>
      <c r="T875" s="55">
        <f>IF(OR($A875="",$B875=""),"",MAX(0,MIN(100,100-($S875*'Settings'!$B$13)-($M875*'Settings'!$B$14))))</f>
        <v/>
      </c>
      <c r="U875" s="55">
        <f>IF(OR($A875="",$B875=""),"",MAX(0,MIN(100,IFERROR($Q875/'Settings'!$B$10*100,0))))</f>
        <v/>
      </c>
      <c r="V875" s="55">
        <f>IF(OR($A875="",$B875=""),"",MAX(0,MIN(100,IFERROR($P875/'Settings'!$B$11*100,0))))</f>
        <v/>
      </c>
      <c r="W875" s="55">
        <f>IF(OR($A875="",$B875=""),"",MAX(0,MIN(100,IFERROR($R875/'Settings'!$B$12*100,0))))</f>
        <v/>
      </c>
      <c r="X875" s="55">
        <f>IF(OR($A875="",$B875=""),"",MAX(0,MIN(100,100-($N875*'Settings'!$B$15))))</f>
        <v/>
      </c>
      <c r="Y875" s="55">
        <f>IF(OR($A875="",$B875=""),"",($T875*'Settings'!$B$4)+($U875*'Settings'!$B$5)+($V875*'Settings'!$B$6)+($W875*'Settings'!$B$7)+($X875*'Settings'!$B$8))</f>
        <v/>
      </c>
      <c r="Z875" s="19">
        <f>IF($Y875="","",IF($Y875&gt;='Settings'!$B$17,"Excellent",IF($Y875&gt;='Settings'!$B$18,"Good",IF($Y875&gt;='Settings'!$B$19,"Needs Improvement","Poor"))))</f>
        <v/>
      </c>
      <c r="AA875" s="57">
        <f>IF($Z875="","",IF($Z875="Excellent",'Settings'!$B$21,IF($Z875="Good",'Settings'!$B$22,0)))</f>
        <v/>
      </c>
      <c r="AB875" s="34">
        <f>IF(COUNTA($A875:$B875,$D875:$O875,$AC875:$AD875)=0,"",IF(OR($A875="",$B875=""),"Missing period/driver",IF($C875="Driver ID not found","Invalid driver ID",IF(COUNTIFS($A$5:$A$1000,$A875,$B$5:$B$1000,$B875)&gt;1,"Duplicate driver/period",IF(OR($E875&lt;=0,$F875&lt;=0,$G875&lt;=0,$I875&lt;=0),"Check required activity",IF($H875&gt;$G875,"On-time stops exceed total",IF($J875&gt;$I875,"Completed inspections exceed required",IF(OR($H875&lt;0,$J875&lt;0,$K875&lt;0,$L875&lt;0,$M875&lt;0,$N875&lt;0),"Negative count",IF($AC875="","Select review status",IF(AND($AC875="Coaching Scheduled",$AD875=""),"Add follow-up date","OK"))))))))))</f>
        <v/>
      </c>
      <c r="AC875" s="30" t="n"/>
      <c r="AD875" s="58" t="n"/>
    </row>
    <row r="876">
      <c r="A876" s="53" t="n"/>
      <c r="B876" s="26" t="n"/>
      <c r="C876" s="27">
        <f>IF(OR($A876="",$B876=""),"",IFERROR(VLOOKUP($B876,'Settings'!$D$4:$E$103,2,FALSE),"Driver ID not found"))</f>
        <v/>
      </c>
      <c r="D876" s="26" t="n"/>
      <c r="E876" s="28" t="n"/>
      <c r="F876" s="54" t="n"/>
      <c r="G876" s="28" t="n"/>
      <c r="H876" s="28" t="n"/>
      <c r="I876" s="28" t="n"/>
      <c r="J876" s="28" t="n"/>
      <c r="K876" s="28" t="n"/>
      <c r="L876" s="28" t="n"/>
      <c r="M876" s="28" t="n"/>
      <c r="N876" s="28" t="n"/>
      <c r="O876" s="30" t="n"/>
      <c r="P876" s="55">
        <f>IF(OR($A876="",$B876=""),"",IFERROR($E876/$F876,0))</f>
        <v/>
      </c>
      <c r="Q876" s="56">
        <f>IF(OR($A876="",$B876=""),"",IFERROR($H876/$G876,0))</f>
        <v/>
      </c>
      <c r="R876" s="56">
        <f>IF(OR($A876="",$B876=""),"",IFERROR($J876/$I876,0))</f>
        <v/>
      </c>
      <c r="S876" s="55">
        <f>IF(OR($A876="",$B876=""),"",IFERROR(($K876+$L876)/$E876*1000,0))</f>
        <v/>
      </c>
      <c r="T876" s="55">
        <f>IF(OR($A876="",$B876=""),"",MAX(0,MIN(100,100-($S876*'Settings'!$B$13)-($M876*'Settings'!$B$14))))</f>
        <v/>
      </c>
      <c r="U876" s="55">
        <f>IF(OR($A876="",$B876=""),"",MAX(0,MIN(100,IFERROR($Q876/'Settings'!$B$10*100,0))))</f>
        <v/>
      </c>
      <c r="V876" s="55">
        <f>IF(OR($A876="",$B876=""),"",MAX(0,MIN(100,IFERROR($P876/'Settings'!$B$11*100,0))))</f>
        <v/>
      </c>
      <c r="W876" s="55">
        <f>IF(OR($A876="",$B876=""),"",MAX(0,MIN(100,IFERROR($R876/'Settings'!$B$12*100,0))))</f>
        <v/>
      </c>
      <c r="X876" s="55">
        <f>IF(OR($A876="",$B876=""),"",MAX(0,MIN(100,100-($N876*'Settings'!$B$15))))</f>
        <v/>
      </c>
      <c r="Y876" s="55">
        <f>IF(OR($A876="",$B876=""),"",($T876*'Settings'!$B$4)+($U876*'Settings'!$B$5)+($V876*'Settings'!$B$6)+($W876*'Settings'!$B$7)+($X876*'Settings'!$B$8))</f>
        <v/>
      </c>
      <c r="Z876" s="19">
        <f>IF($Y876="","",IF($Y876&gt;='Settings'!$B$17,"Excellent",IF($Y876&gt;='Settings'!$B$18,"Good",IF($Y876&gt;='Settings'!$B$19,"Needs Improvement","Poor"))))</f>
        <v/>
      </c>
      <c r="AA876" s="57">
        <f>IF($Z876="","",IF($Z876="Excellent",'Settings'!$B$21,IF($Z876="Good",'Settings'!$B$22,0)))</f>
        <v/>
      </c>
      <c r="AB876" s="34">
        <f>IF(COUNTA($A876:$B876,$D876:$O876,$AC876:$AD876)=0,"",IF(OR($A876="",$B876=""),"Missing period/driver",IF($C876="Driver ID not found","Invalid driver ID",IF(COUNTIFS($A$5:$A$1000,$A876,$B$5:$B$1000,$B876)&gt;1,"Duplicate driver/period",IF(OR($E876&lt;=0,$F876&lt;=0,$G876&lt;=0,$I876&lt;=0),"Check required activity",IF($H876&gt;$G876,"On-time stops exceed total",IF($J876&gt;$I876,"Completed inspections exceed required",IF(OR($H876&lt;0,$J876&lt;0,$K876&lt;0,$L876&lt;0,$M876&lt;0,$N876&lt;0),"Negative count",IF($AC876="","Select review status",IF(AND($AC876="Coaching Scheduled",$AD876=""),"Add follow-up date","OK"))))))))))</f>
        <v/>
      </c>
      <c r="AC876" s="30" t="n"/>
      <c r="AD876" s="58" t="n"/>
    </row>
    <row r="877">
      <c r="A877" s="53" t="n"/>
      <c r="B877" s="26" t="n"/>
      <c r="C877" s="27">
        <f>IF(OR($A877="",$B877=""),"",IFERROR(VLOOKUP($B877,'Settings'!$D$4:$E$103,2,FALSE),"Driver ID not found"))</f>
        <v/>
      </c>
      <c r="D877" s="26" t="n"/>
      <c r="E877" s="28" t="n"/>
      <c r="F877" s="54" t="n"/>
      <c r="G877" s="28" t="n"/>
      <c r="H877" s="28" t="n"/>
      <c r="I877" s="28" t="n"/>
      <c r="J877" s="28" t="n"/>
      <c r="K877" s="28" t="n"/>
      <c r="L877" s="28" t="n"/>
      <c r="M877" s="28" t="n"/>
      <c r="N877" s="28" t="n"/>
      <c r="O877" s="30" t="n"/>
      <c r="P877" s="55">
        <f>IF(OR($A877="",$B877=""),"",IFERROR($E877/$F877,0))</f>
        <v/>
      </c>
      <c r="Q877" s="56">
        <f>IF(OR($A877="",$B877=""),"",IFERROR($H877/$G877,0))</f>
        <v/>
      </c>
      <c r="R877" s="56">
        <f>IF(OR($A877="",$B877=""),"",IFERROR($J877/$I877,0))</f>
        <v/>
      </c>
      <c r="S877" s="55">
        <f>IF(OR($A877="",$B877=""),"",IFERROR(($K877+$L877)/$E877*1000,0))</f>
        <v/>
      </c>
      <c r="T877" s="55">
        <f>IF(OR($A877="",$B877=""),"",MAX(0,MIN(100,100-($S877*'Settings'!$B$13)-($M877*'Settings'!$B$14))))</f>
        <v/>
      </c>
      <c r="U877" s="55">
        <f>IF(OR($A877="",$B877=""),"",MAX(0,MIN(100,IFERROR($Q877/'Settings'!$B$10*100,0))))</f>
        <v/>
      </c>
      <c r="V877" s="55">
        <f>IF(OR($A877="",$B877=""),"",MAX(0,MIN(100,IFERROR($P877/'Settings'!$B$11*100,0))))</f>
        <v/>
      </c>
      <c r="W877" s="55">
        <f>IF(OR($A877="",$B877=""),"",MAX(0,MIN(100,IFERROR($R877/'Settings'!$B$12*100,0))))</f>
        <v/>
      </c>
      <c r="X877" s="55">
        <f>IF(OR($A877="",$B877=""),"",MAX(0,MIN(100,100-($N877*'Settings'!$B$15))))</f>
        <v/>
      </c>
      <c r="Y877" s="55">
        <f>IF(OR($A877="",$B877=""),"",($T877*'Settings'!$B$4)+($U877*'Settings'!$B$5)+($V877*'Settings'!$B$6)+($W877*'Settings'!$B$7)+($X877*'Settings'!$B$8))</f>
        <v/>
      </c>
      <c r="Z877" s="19">
        <f>IF($Y877="","",IF($Y877&gt;='Settings'!$B$17,"Excellent",IF($Y877&gt;='Settings'!$B$18,"Good",IF($Y877&gt;='Settings'!$B$19,"Needs Improvement","Poor"))))</f>
        <v/>
      </c>
      <c r="AA877" s="57">
        <f>IF($Z877="","",IF($Z877="Excellent",'Settings'!$B$21,IF($Z877="Good",'Settings'!$B$22,0)))</f>
        <v/>
      </c>
      <c r="AB877" s="34">
        <f>IF(COUNTA($A877:$B877,$D877:$O877,$AC877:$AD877)=0,"",IF(OR($A877="",$B877=""),"Missing period/driver",IF($C877="Driver ID not found","Invalid driver ID",IF(COUNTIFS($A$5:$A$1000,$A877,$B$5:$B$1000,$B877)&gt;1,"Duplicate driver/period",IF(OR($E877&lt;=0,$F877&lt;=0,$G877&lt;=0,$I877&lt;=0),"Check required activity",IF($H877&gt;$G877,"On-time stops exceed total",IF($J877&gt;$I877,"Completed inspections exceed required",IF(OR($H877&lt;0,$J877&lt;0,$K877&lt;0,$L877&lt;0,$M877&lt;0,$N877&lt;0),"Negative count",IF($AC877="","Select review status",IF(AND($AC877="Coaching Scheduled",$AD877=""),"Add follow-up date","OK"))))))))))</f>
        <v/>
      </c>
      <c r="AC877" s="30" t="n"/>
      <c r="AD877" s="58" t="n"/>
    </row>
    <row r="878">
      <c r="A878" s="53" t="n"/>
      <c r="B878" s="26" t="n"/>
      <c r="C878" s="27">
        <f>IF(OR($A878="",$B878=""),"",IFERROR(VLOOKUP($B878,'Settings'!$D$4:$E$103,2,FALSE),"Driver ID not found"))</f>
        <v/>
      </c>
      <c r="D878" s="26" t="n"/>
      <c r="E878" s="28" t="n"/>
      <c r="F878" s="54" t="n"/>
      <c r="G878" s="28" t="n"/>
      <c r="H878" s="28" t="n"/>
      <c r="I878" s="28" t="n"/>
      <c r="J878" s="28" t="n"/>
      <c r="K878" s="28" t="n"/>
      <c r="L878" s="28" t="n"/>
      <c r="M878" s="28" t="n"/>
      <c r="N878" s="28" t="n"/>
      <c r="O878" s="30" t="n"/>
      <c r="P878" s="55">
        <f>IF(OR($A878="",$B878=""),"",IFERROR($E878/$F878,0))</f>
        <v/>
      </c>
      <c r="Q878" s="56">
        <f>IF(OR($A878="",$B878=""),"",IFERROR($H878/$G878,0))</f>
        <v/>
      </c>
      <c r="R878" s="56">
        <f>IF(OR($A878="",$B878=""),"",IFERROR($J878/$I878,0))</f>
        <v/>
      </c>
      <c r="S878" s="55">
        <f>IF(OR($A878="",$B878=""),"",IFERROR(($K878+$L878)/$E878*1000,0))</f>
        <v/>
      </c>
      <c r="T878" s="55">
        <f>IF(OR($A878="",$B878=""),"",MAX(0,MIN(100,100-($S878*'Settings'!$B$13)-($M878*'Settings'!$B$14))))</f>
        <v/>
      </c>
      <c r="U878" s="55">
        <f>IF(OR($A878="",$B878=""),"",MAX(0,MIN(100,IFERROR($Q878/'Settings'!$B$10*100,0))))</f>
        <v/>
      </c>
      <c r="V878" s="55">
        <f>IF(OR($A878="",$B878=""),"",MAX(0,MIN(100,IFERROR($P878/'Settings'!$B$11*100,0))))</f>
        <v/>
      </c>
      <c r="W878" s="55">
        <f>IF(OR($A878="",$B878=""),"",MAX(0,MIN(100,IFERROR($R878/'Settings'!$B$12*100,0))))</f>
        <v/>
      </c>
      <c r="X878" s="55">
        <f>IF(OR($A878="",$B878=""),"",MAX(0,MIN(100,100-($N878*'Settings'!$B$15))))</f>
        <v/>
      </c>
      <c r="Y878" s="55">
        <f>IF(OR($A878="",$B878=""),"",($T878*'Settings'!$B$4)+($U878*'Settings'!$B$5)+($V878*'Settings'!$B$6)+($W878*'Settings'!$B$7)+($X878*'Settings'!$B$8))</f>
        <v/>
      </c>
      <c r="Z878" s="19">
        <f>IF($Y878="","",IF($Y878&gt;='Settings'!$B$17,"Excellent",IF($Y878&gt;='Settings'!$B$18,"Good",IF($Y878&gt;='Settings'!$B$19,"Needs Improvement","Poor"))))</f>
        <v/>
      </c>
      <c r="AA878" s="57">
        <f>IF($Z878="","",IF($Z878="Excellent",'Settings'!$B$21,IF($Z878="Good",'Settings'!$B$22,0)))</f>
        <v/>
      </c>
      <c r="AB878" s="34">
        <f>IF(COUNTA($A878:$B878,$D878:$O878,$AC878:$AD878)=0,"",IF(OR($A878="",$B878=""),"Missing period/driver",IF($C878="Driver ID not found","Invalid driver ID",IF(COUNTIFS($A$5:$A$1000,$A878,$B$5:$B$1000,$B878)&gt;1,"Duplicate driver/period",IF(OR($E878&lt;=0,$F878&lt;=0,$G878&lt;=0,$I878&lt;=0),"Check required activity",IF($H878&gt;$G878,"On-time stops exceed total",IF($J878&gt;$I878,"Completed inspections exceed required",IF(OR($H878&lt;0,$J878&lt;0,$K878&lt;0,$L878&lt;0,$M878&lt;0,$N878&lt;0),"Negative count",IF($AC878="","Select review status",IF(AND($AC878="Coaching Scheduled",$AD878=""),"Add follow-up date","OK"))))))))))</f>
        <v/>
      </c>
      <c r="AC878" s="30" t="n"/>
      <c r="AD878" s="58" t="n"/>
    </row>
    <row r="879">
      <c r="A879" s="53" t="n"/>
      <c r="B879" s="26" t="n"/>
      <c r="C879" s="27">
        <f>IF(OR($A879="",$B879=""),"",IFERROR(VLOOKUP($B879,'Settings'!$D$4:$E$103,2,FALSE),"Driver ID not found"))</f>
        <v/>
      </c>
      <c r="D879" s="26" t="n"/>
      <c r="E879" s="28" t="n"/>
      <c r="F879" s="54" t="n"/>
      <c r="G879" s="28" t="n"/>
      <c r="H879" s="28" t="n"/>
      <c r="I879" s="28" t="n"/>
      <c r="J879" s="28" t="n"/>
      <c r="K879" s="28" t="n"/>
      <c r="L879" s="28" t="n"/>
      <c r="M879" s="28" t="n"/>
      <c r="N879" s="28" t="n"/>
      <c r="O879" s="30" t="n"/>
      <c r="P879" s="55">
        <f>IF(OR($A879="",$B879=""),"",IFERROR($E879/$F879,0))</f>
        <v/>
      </c>
      <c r="Q879" s="56">
        <f>IF(OR($A879="",$B879=""),"",IFERROR($H879/$G879,0))</f>
        <v/>
      </c>
      <c r="R879" s="56">
        <f>IF(OR($A879="",$B879=""),"",IFERROR($J879/$I879,0))</f>
        <v/>
      </c>
      <c r="S879" s="55">
        <f>IF(OR($A879="",$B879=""),"",IFERROR(($K879+$L879)/$E879*1000,0))</f>
        <v/>
      </c>
      <c r="T879" s="55">
        <f>IF(OR($A879="",$B879=""),"",MAX(0,MIN(100,100-($S879*'Settings'!$B$13)-($M879*'Settings'!$B$14))))</f>
        <v/>
      </c>
      <c r="U879" s="55">
        <f>IF(OR($A879="",$B879=""),"",MAX(0,MIN(100,IFERROR($Q879/'Settings'!$B$10*100,0))))</f>
        <v/>
      </c>
      <c r="V879" s="55">
        <f>IF(OR($A879="",$B879=""),"",MAX(0,MIN(100,IFERROR($P879/'Settings'!$B$11*100,0))))</f>
        <v/>
      </c>
      <c r="W879" s="55">
        <f>IF(OR($A879="",$B879=""),"",MAX(0,MIN(100,IFERROR($R879/'Settings'!$B$12*100,0))))</f>
        <v/>
      </c>
      <c r="X879" s="55">
        <f>IF(OR($A879="",$B879=""),"",MAX(0,MIN(100,100-($N879*'Settings'!$B$15))))</f>
        <v/>
      </c>
      <c r="Y879" s="55">
        <f>IF(OR($A879="",$B879=""),"",($T879*'Settings'!$B$4)+($U879*'Settings'!$B$5)+($V879*'Settings'!$B$6)+($W879*'Settings'!$B$7)+($X879*'Settings'!$B$8))</f>
        <v/>
      </c>
      <c r="Z879" s="19">
        <f>IF($Y879="","",IF($Y879&gt;='Settings'!$B$17,"Excellent",IF($Y879&gt;='Settings'!$B$18,"Good",IF($Y879&gt;='Settings'!$B$19,"Needs Improvement","Poor"))))</f>
        <v/>
      </c>
      <c r="AA879" s="57">
        <f>IF($Z879="","",IF($Z879="Excellent",'Settings'!$B$21,IF($Z879="Good",'Settings'!$B$22,0)))</f>
        <v/>
      </c>
      <c r="AB879" s="34">
        <f>IF(COUNTA($A879:$B879,$D879:$O879,$AC879:$AD879)=0,"",IF(OR($A879="",$B879=""),"Missing period/driver",IF($C879="Driver ID not found","Invalid driver ID",IF(COUNTIFS($A$5:$A$1000,$A879,$B$5:$B$1000,$B879)&gt;1,"Duplicate driver/period",IF(OR($E879&lt;=0,$F879&lt;=0,$G879&lt;=0,$I879&lt;=0),"Check required activity",IF($H879&gt;$G879,"On-time stops exceed total",IF($J879&gt;$I879,"Completed inspections exceed required",IF(OR($H879&lt;0,$J879&lt;0,$K879&lt;0,$L879&lt;0,$M879&lt;0,$N879&lt;0),"Negative count",IF($AC879="","Select review status",IF(AND($AC879="Coaching Scheduled",$AD879=""),"Add follow-up date","OK"))))))))))</f>
        <v/>
      </c>
      <c r="AC879" s="30" t="n"/>
      <c r="AD879" s="58" t="n"/>
    </row>
    <row r="880">
      <c r="A880" s="53" t="n"/>
      <c r="B880" s="26" t="n"/>
      <c r="C880" s="27">
        <f>IF(OR($A880="",$B880=""),"",IFERROR(VLOOKUP($B880,'Settings'!$D$4:$E$103,2,FALSE),"Driver ID not found"))</f>
        <v/>
      </c>
      <c r="D880" s="26" t="n"/>
      <c r="E880" s="28" t="n"/>
      <c r="F880" s="54" t="n"/>
      <c r="G880" s="28" t="n"/>
      <c r="H880" s="28" t="n"/>
      <c r="I880" s="28" t="n"/>
      <c r="J880" s="28" t="n"/>
      <c r="K880" s="28" t="n"/>
      <c r="L880" s="28" t="n"/>
      <c r="M880" s="28" t="n"/>
      <c r="N880" s="28" t="n"/>
      <c r="O880" s="30" t="n"/>
      <c r="P880" s="55">
        <f>IF(OR($A880="",$B880=""),"",IFERROR($E880/$F880,0))</f>
        <v/>
      </c>
      <c r="Q880" s="56">
        <f>IF(OR($A880="",$B880=""),"",IFERROR($H880/$G880,0))</f>
        <v/>
      </c>
      <c r="R880" s="56">
        <f>IF(OR($A880="",$B880=""),"",IFERROR($J880/$I880,0))</f>
        <v/>
      </c>
      <c r="S880" s="55">
        <f>IF(OR($A880="",$B880=""),"",IFERROR(($K880+$L880)/$E880*1000,0))</f>
        <v/>
      </c>
      <c r="T880" s="55">
        <f>IF(OR($A880="",$B880=""),"",MAX(0,MIN(100,100-($S880*'Settings'!$B$13)-($M880*'Settings'!$B$14))))</f>
        <v/>
      </c>
      <c r="U880" s="55">
        <f>IF(OR($A880="",$B880=""),"",MAX(0,MIN(100,IFERROR($Q880/'Settings'!$B$10*100,0))))</f>
        <v/>
      </c>
      <c r="V880" s="55">
        <f>IF(OR($A880="",$B880=""),"",MAX(0,MIN(100,IFERROR($P880/'Settings'!$B$11*100,0))))</f>
        <v/>
      </c>
      <c r="W880" s="55">
        <f>IF(OR($A880="",$B880=""),"",MAX(0,MIN(100,IFERROR($R880/'Settings'!$B$12*100,0))))</f>
        <v/>
      </c>
      <c r="X880" s="55">
        <f>IF(OR($A880="",$B880=""),"",MAX(0,MIN(100,100-($N880*'Settings'!$B$15))))</f>
        <v/>
      </c>
      <c r="Y880" s="55">
        <f>IF(OR($A880="",$B880=""),"",($T880*'Settings'!$B$4)+($U880*'Settings'!$B$5)+($V880*'Settings'!$B$6)+($W880*'Settings'!$B$7)+($X880*'Settings'!$B$8))</f>
        <v/>
      </c>
      <c r="Z880" s="19">
        <f>IF($Y880="","",IF($Y880&gt;='Settings'!$B$17,"Excellent",IF($Y880&gt;='Settings'!$B$18,"Good",IF($Y880&gt;='Settings'!$B$19,"Needs Improvement","Poor"))))</f>
        <v/>
      </c>
      <c r="AA880" s="57">
        <f>IF($Z880="","",IF($Z880="Excellent",'Settings'!$B$21,IF($Z880="Good",'Settings'!$B$22,0)))</f>
        <v/>
      </c>
      <c r="AB880" s="34">
        <f>IF(COUNTA($A880:$B880,$D880:$O880,$AC880:$AD880)=0,"",IF(OR($A880="",$B880=""),"Missing period/driver",IF($C880="Driver ID not found","Invalid driver ID",IF(COUNTIFS($A$5:$A$1000,$A880,$B$5:$B$1000,$B880)&gt;1,"Duplicate driver/period",IF(OR($E880&lt;=0,$F880&lt;=0,$G880&lt;=0,$I880&lt;=0),"Check required activity",IF($H880&gt;$G880,"On-time stops exceed total",IF($J880&gt;$I880,"Completed inspections exceed required",IF(OR($H880&lt;0,$J880&lt;0,$K880&lt;0,$L880&lt;0,$M880&lt;0,$N880&lt;0),"Negative count",IF($AC880="","Select review status",IF(AND($AC880="Coaching Scheduled",$AD880=""),"Add follow-up date","OK"))))))))))</f>
        <v/>
      </c>
      <c r="AC880" s="30" t="n"/>
      <c r="AD880" s="58" t="n"/>
    </row>
    <row r="881">
      <c r="A881" s="53" t="n"/>
      <c r="B881" s="26" t="n"/>
      <c r="C881" s="27">
        <f>IF(OR($A881="",$B881=""),"",IFERROR(VLOOKUP($B881,'Settings'!$D$4:$E$103,2,FALSE),"Driver ID not found"))</f>
        <v/>
      </c>
      <c r="D881" s="26" t="n"/>
      <c r="E881" s="28" t="n"/>
      <c r="F881" s="54" t="n"/>
      <c r="G881" s="28" t="n"/>
      <c r="H881" s="28" t="n"/>
      <c r="I881" s="28" t="n"/>
      <c r="J881" s="28" t="n"/>
      <c r="K881" s="28" t="n"/>
      <c r="L881" s="28" t="n"/>
      <c r="M881" s="28" t="n"/>
      <c r="N881" s="28" t="n"/>
      <c r="O881" s="30" t="n"/>
      <c r="P881" s="55">
        <f>IF(OR($A881="",$B881=""),"",IFERROR($E881/$F881,0))</f>
        <v/>
      </c>
      <c r="Q881" s="56">
        <f>IF(OR($A881="",$B881=""),"",IFERROR($H881/$G881,0))</f>
        <v/>
      </c>
      <c r="R881" s="56">
        <f>IF(OR($A881="",$B881=""),"",IFERROR($J881/$I881,0))</f>
        <v/>
      </c>
      <c r="S881" s="55">
        <f>IF(OR($A881="",$B881=""),"",IFERROR(($K881+$L881)/$E881*1000,0))</f>
        <v/>
      </c>
      <c r="T881" s="55">
        <f>IF(OR($A881="",$B881=""),"",MAX(0,MIN(100,100-($S881*'Settings'!$B$13)-($M881*'Settings'!$B$14))))</f>
        <v/>
      </c>
      <c r="U881" s="55">
        <f>IF(OR($A881="",$B881=""),"",MAX(0,MIN(100,IFERROR($Q881/'Settings'!$B$10*100,0))))</f>
        <v/>
      </c>
      <c r="V881" s="55">
        <f>IF(OR($A881="",$B881=""),"",MAX(0,MIN(100,IFERROR($P881/'Settings'!$B$11*100,0))))</f>
        <v/>
      </c>
      <c r="W881" s="55">
        <f>IF(OR($A881="",$B881=""),"",MAX(0,MIN(100,IFERROR($R881/'Settings'!$B$12*100,0))))</f>
        <v/>
      </c>
      <c r="X881" s="55">
        <f>IF(OR($A881="",$B881=""),"",MAX(0,MIN(100,100-($N881*'Settings'!$B$15))))</f>
        <v/>
      </c>
      <c r="Y881" s="55">
        <f>IF(OR($A881="",$B881=""),"",($T881*'Settings'!$B$4)+($U881*'Settings'!$B$5)+($V881*'Settings'!$B$6)+($W881*'Settings'!$B$7)+($X881*'Settings'!$B$8))</f>
        <v/>
      </c>
      <c r="Z881" s="19">
        <f>IF($Y881="","",IF($Y881&gt;='Settings'!$B$17,"Excellent",IF($Y881&gt;='Settings'!$B$18,"Good",IF($Y881&gt;='Settings'!$B$19,"Needs Improvement","Poor"))))</f>
        <v/>
      </c>
      <c r="AA881" s="57">
        <f>IF($Z881="","",IF($Z881="Excellent",'Settings'!$B$21,IF($Z881="Good",'Settings'!$B$22,0)))</f>
        <v/>
      </c>
      <c r="AB881" s="34">
        <f>IF(COUNTA($A881:$B881,$D881:$O881,$AC881:$AD881)=0,"",IF(OR($A881="",$B881=""),"Missing period/driver",IF($C881="Driver ID not found","Invalid driver ID",IF(COUNTIFS($A$5:$A$1000,$A881,$B$5:$B$1000,$B881)&gt;1,"Duplicate driver/period",IF(OR($E881&lt;=0,$F881&lt;=0,$G881&lt;=0,$I881&lt;=0),"Check required activity",IF($H881&gt;$G881,"On-time stops exceed total",IF($J881&gt;$I881,"Completed inspections exceed required",IF(OR($H881&lt;0,$J881&lt;0,$K881&lt;0,$L881&lt;0,$M881&lt;0,$N881&lt;0),"Negative count",IF($AC881="","Select review status",IF(AND($AC881="Coaching Scheduled",$AD881=""),"Add follow-up date","OK"))))))))))</f>
        <v/>
      </c>
      <c r="AC881" s="30" t="n"/>
      <c r="AD881" s="58" t="n"/>
    </row>
    <row r="882">
      <c r="A882" s="53" t="n"/>
      <c r="B882" s="26" t="n"/>
      <c r="C882" s="27">
        <f>IF(OR($A882="",$B882=""),"",IFERROR(VLOOKUP($B882,'Settings'!$D$4:$E$103,2,FALSE),"Driver ID not found"))</f>
        <v/>
      </c>
      <c r="D882" s="26" t="n"/>
      <c r="E882" s="28" t="n"/>
      <c r="F882" s="54" t="n"/>
      <c r="G882" s="28" t="n"/>
      <c r="H882" s="28" t="n"/>
      <c r="I882" s="28" t="n"/>
      <c r="J882" s="28" t="n"/>
      <c r="K882" s="28" t="n"/>
      <c r="L882" s="28" t="n"/>
      <c r="M882" s="28" t="n"/>
      <c r="N882" s="28" t="n"/>
      <c r="O882" s="30" t="n"/>
      <c r="P882" s="55">
        <f>IF(OR($A882="",$B882=""),"",IFERROR($E882/$F882,0))</f>
        <v/>
      </c>
      <c r="Q882" s="56">
        <f>IF(OR($A882="",$B882=""),"",IFERROR($H882/$G882,0))</f>
        <v/>
      </c>
      <c r="R882" s="56">
        <f>IF(OR($A882="",$B882=""),"",IFERROR($J882/$I882,0))</f>
        <v/>
      </c>
      <c r="S882" s="55">
        <f>IF(OR($A882="",$B882=""),"",IFERROR(($K882+$L882)/$E882*1000,0))</f>
        <v/>
      </c>
      <c r="T882" s="55">
        <f>IF(OR($A882="",$B882=""),"",MAX(0,MIN(100,100-($S882*'Settings'!$B$13)-($M882*'Settings'!$B$14))))</f>
        <v/>
      </c>
      <c r="U882" s="55">
        <f>IF(OR($A882="",$B882=""),"",MAX(0,MIN(100,IFERROR($Q882/'Settings'!$B$10*100,0))))</f>
        <v/>
      </c>
      <c r="V882" s="55">
        <f>IF(OR($A882="",$B882=""),"",MAX(0,MIN(100,IFERROR($P882/'Settings'!$B$11*100,0))))</f>
        <v/>
      </c>
      <c r="W882" s="55">
        <f>IF(OR($A882="",$B882=""),"",MAX(0,MIN(100,IFERROR($R882/'Settings'!$B$12*100,0))))</f>
        <v/>
      </c>
      <c r="X882" s="55">
        <f>IF(OR($A882="",$B882=""),"",MAX(0,MIN(100,100-($N882*'Settings'!$B$15))))</f>
        <v/>
      </c>
      <c r="Y882" s="55">
        <f>IF(OR($A882="",$B882=""),"",($T882*'Settings'!$B$4)+($U882*'Settings'!$B$5)+($V882*'Settings'!$B$6)+($W882*'Settings'!$B$7)+($X882*'Settings'!$B$8))</f>
        <v/>
      </c>
      <c r="Z882" s="19">
        <f>IF($Y882="","",IF($Y882&gt;='Settings'!$B$17,"Excellent",IF($Y882&gt;='Settings'!$B$18,"Good",IF($Y882&gt;='Settings'!$B$19,"Needs Improvement","Poor"))))</f>
        <v/>
      </c>
      <c r="AA882" s="57">
        <f>IF($Z882="","",IF($Z882="Excellent",'Settings'!$B$21,IF($Z882="Good",'Settings'!$B$22,0)))</f>
        <v/>
      </c>
      <c r="AB882" s="34">
        <f>IF(COUNTA($A882:$B882,$D882:$O882,$AC882:$AD882)=0,"",IF(OR($A882="",$B882=""),"Missing period/driver",IF($C882="Driver ID not found","Invalid driver ID",IF(COUNTIFS($A$5:$A$1000,$A882,$B$5:$B$1000,$B882)&gt;1,"Duplicate driver/period",IF(OR($E882&lt;=0,$F882&lt;=0,$G882&lt;=0,$I882&lt;=0),"Check required activity",IF($H882&gt;$G882,"On-time stops exceed total",IF($J882&gt;$I882,"Completed inspections exceed required",IF(OR($H882&lt;0,$J882&lt;0,$K882&lt;0,$L882&lt;0,$M882&lt;0,$N882&lt;0),"Negative count",IF($AC882="","Select review status",IF(AND($AC882="Coaching Scheduled",$AD882=""),"Add follow-up date","OK"))))))))))</f>
        <v/>
      </c>
      <c r="AC882" s="30" t="n"/>
      <c r="AD882" s="58" t="n"/>
    </row>
    <row r="883">
      <c r="A883" s="53" t="n"/>
      <c r="B883" s="26" t="n"/>
      <c r="C883" s="27">
        <f>IF(OR($A883="",$B883=""),"",IFERROR(VLOOKUP($B883,'Settings'!$D$4:$E$103,2,FALSE),"Driver ID not found"))</f>
        <v/>
      </c>
      <c r="D883" s="26" t="n"/>
      <c r="E883" s="28" t="n"/>
      <c r="F883" s="54" t="n"/>
      <c r="G883" s="28" t="n"/>
      <c r="H883" s="28" t="n"/>
      <c r="I883" s="28" t="n"/>
      <c r="J883" s="28" t="n"/>
      <c r="K883" s="28" t="n"/>
      <c r="L883" s="28" t="n"/>
      <c r="M883" s="28" t="n"/>
      <c r="N883" s="28" t="n"/>
      <c r="O883" s="30" t="n"/>
      <c r="P883" s="55">
        <f>IF(OR($A883="",$B883=""),"",IFERROR($E883/$F883,0))</f>
        <v/>
      </c>
      <c r="Q883" s="56">
        <f>IF(OR($A883="",$B883=""),"",IFERROR($H883/$G883,0))</f>
        <v/>
      </c>
      <c r="R883" s="56">
        <f>IF(OR($A883="",$B883=""),"",IFERROR($J883/$I883,0))</f>
        <v/>
      </c>
      <c r="S883" s="55">
        <f>IF(OR($A883="",$B883=""),"",IFERROR(($K883+$L883)/$E883*1000,0))</f>
        <v/>
      </c>
      <c r="T883" s="55">
        <f>IF(OR($A883="",$B883=""),"",MAX(0,MIN(100,100-($S883*'Settings'!$B$13)-($M883*'Settings'!$B$14))))</f>
        <v/>
      </c>
      <c r="U883" s="55">
        <f>IF(OR($A883="",$B883=""),"",MAX(0,MIN(100,IFERROR($Q883/'Settings'!$B$10*100,0))))</f>
        <v/>
      </c>
      <c r="V883" s="55">
        <f>IF(OR($A883="",$B883=""),"",MAX(0,MIN(100,IFERROR($P883/'Settings'!$B$11*100,0))))</f>
        <v/>
      </c>
      <c r="W883" s="55">
        <f>IF(OR($A883="",$B883=""),"",MAX(0,MIN(100,IFERROR($R883/'Settings'!$B$12*100,0))))</f>
        <v/>
      </c>
      <c r="X883" s="55">
        <f>IF(OR($A883="",$B883=""),"",MAX(0,MIN(100,100-($N883*'Settings'!$B$15))))</f>
        <v/>
      </c>
      <c r="Y883" s="55">
        <f>IF(OR($A883="",$B883=""),"",($T883*'Settings'!$B$4)+($U883*'Settings'!$B$5)+($V883*'Settings'!$B$6)+($W883*'Settings'!$B$7)+($X883*'Settings'!$B$8))</f>
        <v/>
      </c>
      <c r="Z883" s="19">
        <f>IF($Y883="","",IF($Y883&gt;='Settings'!$B$17,"Excellent",IF($Y883&gt;='Settings'!$B$18,"Good",IF($Y883&gt;='Settings'!$B$19,"Needs Improvement","Poor"))))</f>
        <v/>
      </c>
      <c r="AA883" s="57">
        <f>IF($Z883="","",IF($Z883="Excellent",'Settings'!$B$21,IF($Z883="Good",'Settings'!$B$22,0)))</f>
        <v/>
      </c>
      <c r="AB883" s="34">
        <f>IF(COUNTA($A883:$B883,$D883:$O883,$AC883:$AD883)=0,"",IF(OR($A883="",$B883=""),"Missing period/driver",IF($C883="Driver ID not found","Invalid driver ID",IF(COUNTIFS($A$5:$A$1000,$A883,$B$5:$B$1000,$B883)&gt;1,"Duplicate driver/period",IF(OR($E883&lt;=0,$F883&lt;=0,$G883&lt;=0,$I883&lt;=0),"Check required activity",IF($H883&gt;$G883,"On-time stops exceed total",IF($J883&gt;$I883,"Completed inspections exceed required",IF(OR($H883&lt;0,$J883&lt;0,$K883&lt;0,$L883&lt;0,$M883&lt;0,$N883&lt;0),"Negative count",IF($AC883="","Select review status",IF(AND($AC883="Coaching Scheduled",$AD883=""),"Add follow-up date","OK"))))))))))</f>
        <v/>
      </c>
      <c r="AC883" s="30" t="n"/>
      <c r="AD883" s="58" t="n"/>
    </row>
    <row r="884">
      <c r="A884" s="53" t="n"/>
      <c r="B884" s="26" t="n"/>
      <c r="C884" s="27">
        <f>IF(OR($A884="",$B884=""),"",IFERROR(VLOOKUP($B884,'Settings'!$D$4:$E$103,2,FALSE),"Driver ID not found"))</f>
        <v/>
      </c>
      <c r="D884" s="26" t="n"/>
      <c r="E884" s="28" t="n"/>
      <c r="F884" s="54" t="n"/>
      <c r="G884" s="28" t="n"/>
      <c r="H884" s="28" t="n"/>
      <c r="I884" s="28" t="n"/>
      <c r="J884" s="28" t="n"/>
      <c r="K884" s="28" t="n"/>
      <c r="L884" s="28" t="n"/>
      <c r="M884" s="28" t="n"/>
      <c r="N884" s="28" t="n"/>
      <c r="O884" s="30" t="n"/>
      <c r="P884" s="55">
        <f>IF(OR($A884="",$B884=""),"",IFERROR($E884/$F884,0))</f>
        <v/>
      </c>
      <c r="Q884" s="56">
        <f>IF(OR($A884="",$B884=""),"",IFERROR($H884/$G884,0))</f>
        <v/>
      </c>
      <c r="R884" s="56">
        <f>IF(OR($A884="",$B884=""),"",IFERROR($J884/$I884,0))</f>
        <v/>
      </c>
      <c r="S884" s="55">
        <f>IF(OR($A884="",$B884=""),"",IFERROR(($K884+$L884)/$E884*1000,0))</f>
        <v/>
      </c>
      <c r="T884" s="55">
        <f>IF(OR($A884="",$B884=""),"",MAX(0,MIN(100,100-($S884*'Settings'!$B$13)-($M884*'Settings'!$B$14))))</f>
        <v/>
      </c>
      <c r="U884" s="55">
        <f>IF(OR($A884="",$B884=""),"",MAX(0,MIN(100,IFERROR($Q884/'Settings'!$B$10*100,0))))</f>
        <v/>
      </c>
      <c r="V884" s="55">
        <f>IF(OR($A884="",$B884=""),"",MAX(0,MIN(100,IFERROR($P884/'Settings'!$B$11*100,0))))</f>
        <v/>
      </c>
      <c r="W884" s="55">
        <f>IF(OR($A884="",$B884=""),"",MAX(0,MIN(100,IFERROR($R884/'Settings'!$B$12*100,0))))</f>
        <v/>
      </c>
      <c r="X884" s="55">
        <f>IF(OR($A884="",$B884=""),"",MAX(0,MIN(100,100-($N884*'Settings'!$B$15))))</f>
        <v/>
      </c>
      <c r="Y884" s="55">
        <f>IF(OR($A884="",$B884=""),"",($T884*'Settings'!$B$4)+($U884*'Settings'!$B$5)+($V884*'Settings'!$B$6)+($W884*'Settings'!$B$7)+($X884*'Settings'!$B$8))</f>
        <v/>
      </c>
      <c r="Z884" s="19">
        <f>IF($Y884="","",IF($Y884&gt;='Settings'!$B$17,"Excellent",IF($Y884&gt;='Settings'!$B$18,"Good",IF($Y884&gt;='Settings'!$B$19,"Needs Improvement","Poor"))))</f>
        <v/>
      </c>
      <c r="AA884" s="57">
        <f>IF($Z884="","",IF($Z884="Excellent",'Settings'!$B$21,IF($Z884="Good",'Settings'!$B$22,0)))</f>
        <v/>
      </c>
      <c r="AB884" s="34">
        <f>IF(COUNTA($A884:$B884,$D884:$O884,$AC884:$AD884)=0,"",IF(OR($A884="",$B884=""),"Missing period/driver",IF($C884="Driver ID not found","Invalid driver ID",IF(COUNTIFS($A$5:$A$1000,$A884,$B$5:$B$1000,$B884)&gt;1,"Duplicate driver/period",IF(OR($E884&lt;=0,$F884&lt;=0,$G884&lt;=0,$I884&lt;=0),"Check required activity",IF($H884&gt;$G884,"On-time stops exceed total",IF($J884&gt;$I884,"Completed inspections exceed required",IF(OR($H884&lt;0,$J884&lt;0,$K884&lt;0,$L884&lt;0,$M884&lt;0,$N884&lt;0),"Negative count",IF($AC884="","Select review status",IF(AND($AC884="Coaching Scheduled",$AD884=""),"Add follow-up date","OK"))))))))))</f>
        <v/>
      </c>
      <c r="AC884" s="30" t="n"/>
      <c r="AD884" s="58" t="n"/>
    </row>
    <row r="885">
      <c r="A885" s="53" t="n"/>
      <c r="B885" s="26" t="n"/>
      <c r="C885" s="27">
        <f>IF(OR($A885="",$B885=""),"",IFERROR(VLOOKUP($B885,'Settings'!$D$4:$E$103,2,FALSE),"Driver ID not found"))</f>
        <v/>
      </c>
      <c r="D885" s="26" t="n"/>
      <c r="E885" s="28" t="n"/>
      <c r="F885" s="54" t="n"/>
      <c r="G885" s="28" t="n"/>
      <c r="H885" s="28" t="n"/>
      <c r="I885" s="28" t="n"/>
      <c r="J885" s="28" t="n"/>
      <c r="K885" s="28" t="n"/>
      <c r="L885" s="28" t="n"/>
      <c r="M885" s="28" t="n"/>
      <c r="N885" s="28" t="n"/>
      <c r="O885" s="30" t="n"/>
      <c r="P885" s="55">
        <f>IF(OR($A885="",$B885=""),"",IFERROR($E885/$F885,0))</f>
        <v/>
      </c>
      <c r="Q885" s="56">
        <f>IF(OR($A885="",$B885=""),"",IFERROR($H885/$G885,0))</f>
        <v/>
      </c>
      <c r="R885" s="56">
        <f>IF(OR($A885="",$B885=""),"",IFERROR($J885/$I885,0))</f>
        <v/>
      </c>
      <c r="S885" s="55">
        <f>IF(OR($A885="",$B885=""),"",IFERROR(($K885+$L885)/$E885*1000,0))</f>
        <v/>
      </c>
      <c r="T885" s="55">
        <f>IF(OR($A885="",$B885=""),"",MAX(0,MIN(100,100-($S885*'Settings'!$B$13)-($M885*'Settings'!$B$14))))</f>
        <v/>
      </c>
      <c r="U885" s="55">
        <f>IF(OR($A885="",$B885=""),"",MAX(0,MIN(100,IFERROR($Q885/'Settings'!$B$10*100,0))))</f>
        <v/>
      </c>
      <c r="V885" s="55">
        <f>IF(OR($A885="",$B885=""),"",MAX(0,MIN(100,IFERROR($P885/'Settings'!$B$11*100,0))))</f>
        <v/>
      </c>
      <c r="W885" s="55">
        <f>IF(OR($A885="",$B885=""),"",MAX(0,MIN(100,IFERROR($R885/'Settings'!$B$12*100,0))))</f>
        <v/>
      </c>
      <c r="X885" s="55">
        <f>IF(OR($A885="",$B885=""),"",MAX(0,MIN(100,100-($N885*'Settings'!$B$15))))</f>
        <v/>
      </c>
      <c r="Y885" s="55">
        <f>IF(OR($A885="",$B885=""),"",($T885*'Settings'!$B$4)+($U885*'Settings'!$B$5)+($V885*'Settings'!$B$6)+($W885*'Settings'!$B$7)+($X885*'Settings'!$B$8))</f>
        <v/>
      </c>
      <c r="Z885" s="19">
        <f>IF($Y885="","",IF($Y885&gt;='Settings'!$B$17,"Excellent",IF($Y885&gt;='Settings'!$B$18,"Good",IF($Y885&gt;='Settings'!$B$19,"Needs Improvement","Poor"))))</f>
        <v/>
      </c>
      <c r="AA885" s="57">
        <f>IF($Z885="","",IF($Z885="Excellent",'Settings'!$B$21,IF($Z885="Good",'Settings'!$B$22,0)))</f>
        <v/>
      </c>
      <c r="AB885" s="34">
        <f>IF(COUNTA($A885:$B885,$D885:$O885,$AC885:$AD885)=0,"",IF(OR($A885="",$B885=""),"Missing period/driver",IF($C885="Driver ID not found","Invalid driver ID",IF(COUNTIFS($A$5:$A$1000,$A885,$B$5:$B$1000,$B885)&gt;1,"Duplicate driver/period",IF(OR($E885&lt;=0,$F885&lt;=0,$G885&lt;=0,$I885&lt;=0),"Check required activity",IF($H885&gt;$G885,"On-time stops exceed total",IF($J885&gt;$I885,"Completed inspections exceed required",IF(OR($H885&lt;0,$J885&lt;0,$K885&lt;0,$L885&lt;0,$M885&lt;0,$N885&lt;0),"Negative count",IF($AC885="","Select review status",IF(AND($AC885="Coaching Scheduled",$AD885=""),"Add follow-up date","OK"))))))))))</f>
        <v/>
      </c>
      <c r="AC885" s="30" t="n"/>
      <c r="AD885" s="58" t="n"/>
    </row>
    <row r="886">
      <c r="A886" s="53" t="n"/>
      <c r="B886" s="26" t="n"/>
      <c r="C886" s="27">
        <f>IF(OR($A886="",$B886=""),"",IFERROR(VLOOKUP($B886,'Settings'!$D$4:$E$103,2,FALSE),"Driver ID not found"))</f>
        <v/>
      </c>
      <c r="D886" s="26" t="n"/>
      <c r="E886" s="28" t="n"/>
      <c r="F886" s="54" t="n"/>
      <c r="G886" s="28" t="n"/>
      <c r="H886" s="28" t="n"/>
      <c r="I886" s="28" t="n"/>
      <c r="J886" s="28" t="n"/>
      <c r="K886" s="28" t="n"/>
      <c r="L886" s="28" t="n"/>
      <c r="M886" s="28" t="n"/>
      <c r="N886" s="28" t="n"/>
      <c r="O886" s="30" t="n"/>
      <c r="P886" s="55">
        <f>IF(OR($A886="",$B886=""),"",IFERROR($E886/$F886,0))</f>
        <v/>
      </c>
      <c r="Q886" s="56">
        <f>IF(OR($A886="",$B886=""),"",IFERROR($H886/$G886,0))</f>
        <v/>
      </c>
      <c r="R886" s="56">
        <f>IF(OR($A886="",$B886=""),"",IFERROR($J886/$I886,0))</f>
        <v/>
      </c>
      <c r="S886" s="55">
        <f>IF(OR($A886="",$B886=""),"",IFERROR(($K886+$L886)/$E886*1000,0))</f>
        <v/>
      </c>
      <c r="T886" s="55">
        <f>IF(OR($A886="",$B886=""),"",MAX(0,MIN(100,100-($S886*'Settings'!$B$13)-($M886*'Settings'!$B$14))))</f>
        <v/>
      </c>
      <c r="U886" s="55">
        <f>IF(OR($A886="",$B886=""),"",MAX(0,MIN(100,IFERROR($Q886/'Settings'!$B$10*100,0))))</f>
        <v/>
      </c>
      <c r="V886" s="55">
        <f>IF(OR($A886="",$B886=""),"",MAX(0,MIN(100,IFERROR($P886/'Settings'!$B$11*100,0))))</f>
        <v/>
      </c>
      <c r="W886" s="55">
        <f>IF(OR($A886="",$B886=""),"",MAX(0,MIN(100,IFERROR($R886/'Settings'!$B$12*100,0))))</f>
        <v/>
      </c>
      <c r="X886" s="55">
        <f>IF(OR($A886="",$B886=""),"",MAX(0,MIN(100,100-($N886*'Settings'!$B$15))))</f>
        <v/>
      </c>
      <c r="Y886" s="55">
        <f>IF(OR($A886="",$B886=""),"",($T886*'Settings'!$B$4)+($U886*'Settings'!$B$5)+($V886*'Settings'!$B$6)+($W886*'Settings'!$B$7)+($X886*'Settings'!$B$8))</f>
        <v/>
      </c>
      <c r="Z886" s="19">
        <f>IF($Y886="","",IF($Y886&gt;='Settings'!$B$17,"Excellent",IF($Y886&gt;='Settings'!$B$18,"Good",IF($Y886&gt;='Settings'!$B$19,"Needs Improvement","Poor"))))</f>
        <v/>
      </c>
      <c r="AA886" s="57">
        <f>IF($Z886="","",IF($Z886="Excellent",'Settings'!$B$21,IF($Z886="Good",'Settings'!$B$22,0)))</f>
        <v/>
      </c>
      <c r="AB886" s="34">
        <f>IF(COUNTA($A886:$B886,$D886:$O886,$AC886:$AD886)=0,"",IF(OR($A886="",$B886=""),"Missing period/driver",IF($C886="Driver ID not found","Invalid driver ID",IF(COUNTIFS($A$5:$A$1000,$A886,$B$5:$B$1000,$B886)&gt;1,"Duplicate driver/period",IF(OR($E886&lt;=0,$F886&lt;=0,$G886&lt;=0,$I886&lt;=0),"Check required activity",IF($H886&gt;$G886,"On-time stops exceed total",IF($J886&gt;$I886,"Completed inspections exceed required",IF(OR($H886&lt;0,$J886&lt;0,$K886&lt;0,$L886&lt;0,$M886&lt;0,$N886&lt;0),"Negative count",IF($AC886="","Select review status",IF(AND($AC886="Coaching Scheduled",$AD886=""),"Add follow-up date","OK"))))))))))</f>
        <v/>
      </c>
      <c r="AC886" s="30" t="n"/>
      <c r="AD886" s="58" t="n"/>
    </row>
    <row r="887">
      <c r="A887" s="53" t="n"/>
      <c r="B887" s="26" t="n"/>
      <c r="C887" s="27">
        <f>IF(OR($A887="",$B887=""),"",IFERROR(VLOOKUP($B887,'Settings'!$D$4:$E$103,2,FALSE),"Driver ID not found"))</f>
        <v/>
      </c>
      <c r="D887" s="26" t="n"/>
      <c r="E887" s="28" t="n"/>
      <c r="F887" s="54" t="n"/>
      <c r="G887" s="28" t="n"/>
      <c r="H887" s="28" t="n"/>
      <c r="I887" s="28" t="n"/>
      <c r="J887" s="28" t="n"/>
      <c r="K887" s="28" t="n"/>
      <c r="L887" s="28" t="n"/>
      <c r="M887" s="28" t="n"/>
      <c r="N887" s="28" t="n"/>
      <c r="O887" s="30" t="n"/>
      <c r="P887" s="55">
        <f>IF(OR($A887="",$B887=""),"",IFERROR($E887/$F887,0))</f>
        <v/>
      </c>
      <c r="Q887" s="56">
        <f>IF(OR($A887="",$B887=""),"",IFERROR($H887/$G887,0))</f>
        <v/>
      </c>
      <c r="R887" s="56">
        <f>IF(OR($A887="",$B887=""),"",IFERROR($J887/$I887,0))</f>
        <v/>
      </c>
      <c r="S887" s="55">
        <f>IF(OR($A887="",$B887=""),"",IFERROR(($K887+$L887)/$E887*1000,0))</f>
        <v/>
      </c>
      <c r="T887" s="55">
        <f>IF(OR($A887="",$B887=""),"",MAX(0,MIN(100,100-($S887*'Settings'!$B$13)-($M887*'Settings'!$B$14))))</f>
        <v/>
      </c>
      <c r="U887" s="55">
        <f>IF(OR($A887="",$B887=""),"",MAX(0,MIN(100,IFERROR($Q887/'Settings'!$B$10*100,0))))</f>
        <v/>
      </c>
      <c r="V887" s="55">
        <f>IF(OR($A887="",$B887=""),"",MAX(0,MIN(100,IFERROR($P887/'Settings'!$B$11*100,0))))</f>
        <v/>
      </c>
      <c r="W887" s="55">
        <f>IF(OR($A887="",$B887=""),"",MAX(0,MIN(100,IFERROR($R887/'Settings'!$B$12*100,0))))</f>
        <v/>
      </c>
      <c r="X887" s="55">
        <f>IF(OR($A887="",$B887=""),"",MAX(0,MIN(100,100-($N887*'Settings'!$B$15))))</f>
        <v/>
      </c>
      <c r="Y887" s="55">
        <f>IF(OR($A887="",$B887=""),"",($T887*'Settings'!$B$4)+($U887*'Settings'!$B$5)+($V887*'Settings'!$B$6)+($W887*'Settings'!$B$7)+($X887*'Settings'!$B$8))</f>
        <v/>
      </c>
      <c r="Z887" s="19">
        <f>IF($Y887="","",IF($Y887&gt;='Settings'!$B$17,"Excellent",IF($Y887&gt;='Settings'!$B$18,"Good",IF($Y887&gt;='Settings'!$B$19,"Needs Improvement","Poor"))))</f>
        <v/>
      </c>
      <c r="AA887" s="57">
        <f>IF($Z887="","",IF($Z887="Excellent",'Settings'!$B$21,IF($Z887="Good",'Settings'!$B$22,0)))</f>
        <v/>
      </c>
      <c r="AB887" s="34">
        <f>IF(COUNTA($A887:$B887,$D887:$O887,$AC887:$AD887)=0,"",IF(OR($A887="",$B887=""),"Missing period/driver",IF($C887="Driver ID not found","Invalid driver ID",IF(COUNTIFS($A$5:$A$1000,$A887,$B$5:$B$1000,$B887)&gt;1,"Duplicate driver/period",IF(OR($E887&lt;=0,$F887&lt;=0,$G887&lt;=0,$I887&lt;=0),"Check required activity",IF($H887&gt;$G887,"On-time stops exceed total",IF($J887&gt;$I887,"Completed inspections exceed required",IF(OR($H887&lt;0,$J887&lt;0,$K887&lt;0,$L887&lt;0,$M887&lt;0,$N887&lt;0),"Negative count",IF($AC887="","Select review status",IF(AND($AC887="Coaching Scheduled",$AD887=""),"Add follow-up date","OK"))))))))))</f>
        <v/>
      </c>
      <c r="AC887" s="30" t="n"/>
      <c r="AD887" s="58" t="n"/>
    </row>
    <row r="888">
      <c r="A888" s="53" t="n"/>
      <c r="B888" s="26" t="n"/>
      <c r="C888" s="27">
        <f>IF(OR($A888="",$B888=""),"",IFERROR(VLOOKUP($B888,'Settings'!$D$4:$E$103,2,FALSE),"Driver ID not found"))</f>
        <v/>
      </c>
      <c r="D888" s="26" t="n"/>
      <c r="E888" s="28" t="n"/>
      <c r="F888" s="54" t="n"/>
      <c r="G888" s="28" t="n"/>
      <c r="H888" s="28" t="n"/>
      <c r="I888" s="28" t="n"/>
      <c r="J888" s="28" t="n"/>
      <c r="K888" s="28" t="n"/>
      <c r="L888" s="28" t="n"/>
      <c r="M888" s="28" t="n"/>
      <c r="N888" s="28" t="n"/>
      <c r="O888" s="30" t="n"/>
      <c r="P888" s="55">
        <f>IF(OR($A888="",$B888=""),"",IFERROR($E888/$F888,0))</f>
        <v/>
      </c>
      <c r="Q888" s="56">
        <f>IF(OR($A888="",$B888=""),"",IFERROR($H888/$G888,0))</f>
        <v/>
      </c>
      <c r="R888" s="56">
        <f>IF(OR($A888="",$B888=""),"",IFERROR($J888/$I888,0))</f>
        <v/>
      </c>
      <c r="S888" s="55">
        <f>IF(OR($A888="",$B888=""),"",IFERROR(($K888+$L888)/$E888*1000,0))</f>
        <v/>
      </c>
      <c r="T888" s="55">
        <f>IF(OR($A888="",$B888=""),"",MAX(0,MIN(100,100-($S888*'Settings'!$B$13)-($M888*'Settings'!$B$14))))</f>
        <v/>
      </c>
      <c r="U888" s="55">
        <f>IF(OR($A888="",$B888=""),"",MAX(0,MIN(100,IFERROR($Q888/'Settings'!$B$10*100,0))))</f>
        <v/>
      </c>
      <c r="V888" s="55">
        <f>IF(OR($A888="",$B888=""),"",MAX(0,MIN(100,IFERROR($P888/'Settings'!$B$11*100,0))))</f>
        <v/>
      </c>
      <c r="W888" s="55">
        <f>IF(OR($A888="",$B888=""),"",MAX(0,MIN(100,IFERROR($R888/'Settings'!$B$12*100,0))))</f>
        <v/>
      </c>
      <c r="X888" s="55">
        <f>IF(OR($A888="",$B888=""),"",MAX(0,MIN(100,100-($N888*'Settings'!$B$15))))</f>
        <v/>
      </c>
      <c r="Y888" s="55">
        <f>IF(OR($A888="",$B888=""),"",($T888*'Settings'!$B$4)+($U888*'Settings'!$B$5)+($V888*'Settings'!$B$6)+($W888*'Settings'!$B$7)+($X888*'Settings'!$B$8))</f>
        <v/>
      </c>
      <c r="Z888" s="19">
        <f>IF($Y888="","",IF($Y888&gt;='Settings'!$B$17,"Excellent",IF($Y888&gt;='Settings'!$B$18,"Good",IF($Y888&gt;='Settings'!$B$19,"Needs Improvement","Poor"))))</f>
        <v/>
      </c>
      <c r="AA888" s="57">
        <f>IF($Z888="","",IF($Z888="Excellent",'Settings'!$B$21,IF($Z888="Good",'Settings'!$B$22,0)))</f>
        <v/>
      </c>
      <c r="AB888" s="34">
        <f>IF(COUNTA($A888:$B888,$D888:$O888,$AC888:$AD888)=0,"",IF(OR($A888="",$B888=""),"Missing period/driver",IF($C888="Driver ID not found","Invalid driver ID",IF(COUNTIFS($A$5:$A$1000,$A888,$B$5:$B$1000,$B888)&gt;1,"Duplicate driver/period",IF(OR($E888&lt;=0,$F888&lt;=0,$G888&lt;=0,$I888&lt;=0),"Check required activity",IF($H888&gt;$G888,"On-time stops exceed total",IF($J888&gt;$I888,"Completed inspections exceed required",IF(OR($H888&lt;0,$J888&lt;0,$K888&lt;0,$L888&lt;0,$M888&lt;0,$N888&lt;0),"Negative count",IF($AC888="","Select review status",IF(AND($AC888="Coaching Scheduled",$AD888=""),"Add follow-up date","OK"))))))))))</f>
        <v/>
      </c>
      <c r="AC888" s="30" t="n"/>
      <c r="AD888" s="58" t="n"/>
    </row>
    <row r="889">
      <c r="A889" s="53" t="n"/>
      <c r="B889" s="26" t="n"/>
      <c r="C889" s="27">
        <f>IF(OR($A889="",$B889=""),"",IFERROR(VLOOKUP($B889,'Settings'!$D$4:$E$103,2,FALSE),"Driver ID not found"))</f>
        <v/>
      </c>
      <c r="D889" s="26" t="n"/>
      <c r="E889" s="28" t="n"/>
      <c r="F889" s="54" t="n"/>
      <c r="G889" s="28" t="n"/>
      <c r="H889" s="28" t="n"/>
      <c r="I889" s="28" t="n"/>
      <c r="J889" s="28" t="n"/>
      <c r="K889" s="28" t="n"/>
      <c r="L889" s="28" t="n"/>
      <c r="M889" s="28" t="n"/>
      <c r="N889" s="28" t="n"/>
      <c r="O889" s="30" t="n"/>
      <c r="P889" s="55">
        <f>IF(OR($A889="",$B889=""),"",IFERROR($E889/$F889,0))</f>
        <v/>
      </c>
      <c r="Q889" s="56">
        <f>IF(OR($A889="",$B889=""),"",IFERROR($H889/$G889,0))</f>
        <v/>
      </c>
      <c r="R889" s="56">
        <f>IF(OR($A889="",$B889=""),"",IFERROR($J889/$I889,0))</f>
        <v/>
      </c>
      <c r="S889" s="55">
        <f>IF(OR($A889="",$B889=""),"",IFERROR(($K889+$L889)/$E889*1000,0))</f>
        <v/>
      </c>
      <c r="T889" s="55">
        <f>IF(OR($A889="",$B889=""),"",MAX(0,MIN(100,100-($S889*'Settings'!$B$13)-($M889*'Settings'!$B$14))))</f>
        <v/>
      </c>
      <c r="U889" s="55">
        <f>IF(OR($A889="",$B889=""),"",MAX(0,MIN(100,IFERROR($Q889/'Settings'!$B$10*100,0))))</f>
        <v/>
      </c>
      <c r="V889" s="55">
        <f>IF(OR($A889="",$B889=""),"",MAX(0,MIN(100,IFERROR($P889/'Settings'!$B$11*100,0))))</f>
        <v/>
      </c>
      <c r="W889" s="55">
        <f>IF(OR($A889="",$B889=""),"",MAX(0,MIN(100,IFERROR($R889/'Settings'!$B$12*100,0))))</f>
        <v/>
      </c>
      <c r="X889" s="55">
        <f>IF(OR($A889="",$B889=""),"",MAX(0,MIN(100,100-($N889*'Settings'!$B$15))))</f>
        <v/>
      </c>
      <c r="Y889" s="55">
        <f>IF(OR($A889="",$B889=""),"",($T889*'Settings'!$B$4)+($U889*'Settings'!$B$5)+($V889*'Settings'!$B$6)+($W889*'Settings'!$B$7)+($X889*'Settings'!$B$8))</f>
        <v/>
      </c>
      <c r="Z889" s="19">
        <f>IF($Y889="","",IF($Y889&gt;='Settings'!$B$17,"Excellent",IF($Y889&gt;='Settings'!$B$18,"Good",IF($Y889&gt;='Settings'!$B$19,"Needs Improvement","Poor"))))</f>
        <v/>
      </c>
      <c r="AA889" s="57">
        <f>IF($Z889="","",IF($Z889="Excellent",'Settings'!$B$21,IF($Z889="Good",'Settings'!$B$22,0)))</f>
        <v/>
      </c>
      <c r="AB889" s="34">
        <f>IF(COUNTA($A889:$B889,$D889:$O889,$AC889:$AD889)=0,"",IF(OR($A889="",$B889=""),"Missing period/driver",IF($C889="Driver ID not found","Invalid driver ID",IF(COUNTIFS($A$5:$A$1000,$A889,$B$5:$B$1000,$B889)&gt;1,"Duplicate driver/period",IF(OR($E889&lt;=0,$F889&lt;=0,$G889&lt;=0,$I889&lt;=0),"Check required activity",IF($H889&gt;$G889,"On-time stops exceed total",IF($J889&gt;$I889,"Completed inspections exceed required",IF(OR($H889&lt;0,$J889&lt;0,$K889&lt;0,$L889&lt;0,$M889&lt;0,$N889&lt;0),"Negative count",IF($AC889="","Select review status",IF(AND($AC889="Coaching Scheduled",$AD889=""),"Add follow-up date","OK"))))))))))</f>
        <v/>
      </c>
      <c r="AC889" s="30" t="n"/>
      <c r="AD889" s="58" t="n"/>
    </row>
    <row r="890">
      <c r="A890" s="53" t="n"/>
      <c r="B890" s="26" t="n"/>
      <c r="C890" s="27">
        <f>IF(OR($A890="",$B890=""),"",IFERROR(VLOOKUP($B890,'Settings'!$D$4:$E$103,2,FALSE),"Driver ID not found"))</f>
        <v/>
      </c>
      <c r="D890" s="26" t="n"/>
      <c r="E890" s="28" t="n"/>
      <c r="F890" s="54" t="n"/>
      <c r="G890" s="28" t="n"/>
      <c r="H890" s="28" t="n"/>
      <c r="I890" s="28" t="n"/>
      <c r="J890" s="28" t="n"/>
      <c r="K890" s="28" t="n"/>
      <c r="L890" s="28" t="n"/>
      <c r="M890" s="28" t="n"/>
      <c r="N890" s="28" t="n"/>
      <c r="O890" s="30" t="n"/>
      <c r="P890" s="55">
        <f>IF(OR($A890="",$B890=""),"",IFERROR($E890/$F890,0))</f>
        <v/>
      </c>
      <c r="Q890" s="56">
        <f>IF(OR($A890="",$B890=""),"",IFERROR($H890/$G890,0))</f>
        <v/>
      </c>
      <c r="R890" s="56">
        <f>IF(OR($A890="",$B890=""),"",IFERROR($J890/$I890,0))</f>
        <v/>
      </c>
      <c r="S890" s="55">
        <f>IF(OR($A890="",$B890=""),"",IFERROR(($K890+$L890)/$E890*1000,0))</f>
        <v/>
      </c>
      <c r="T890" s="55">
        <f>IF(OR($A890="",$B890=""),"",MAX(0,MIN(100,100-($S890*'Settings'!$B$13)-($M890*'Settings'!$B$14))))</f>
        <v/>
      </c>
      <c r="U890" s="55">
        <f>IF(OR($A890="",$B890=""),"",MAX(0,MIN(100,IFERROR($Q890/'Settings'!$B$10*100,0))))</f>
        <v/>
      </c>
      <c r="V890" s="55">
        <f>IF(OR($A890="",$B890=""),"",MAX(0,MIN(100,IFERROR($P890/'Settings'!$B$11*100,0))))</f>
        <v/>
      </c>
      <c r="W890" s="55">
        <f>IF(OR($A890="",$B890=""),"",MAX(0,MIN(100,IFERROR($R890/'Settings'!$B$12*100,0))))</f>
        <v/>
      </c>
      <c r="X890" s="55">
        <f>IF(OR($A890="",$B890=""),"",MAX(0,MIN(100,100-($N890*'Settings'!$B$15))))</f>
        <v/>
      </c>
      <c r="Y890" s="55">
        <f>IF(OR($A890="",$B890=""),"",($T890*'Settings'!$B$4)+($U890*'Settings'!$B$5)+($V890*'Settings'!$B$6)+($W890*'Settings'!$B$7)+($X890*'Settings'!$B$8))</f>
        <v/>
      </c>
      <c r="Z890" s="19">
        <f>IF($Y890="","",IF($Y890&gt;='Settings'!$B$17,"Excellent",IF($Y890&gt;='Settings'!$B$18,"Good",IF($Y890&gt;='Settings'!$B$19,"Needs Improvement","Poor"))))</f>
        <v/>
      </c>
      <c r="AA890" s="57">
        <f>IF($Z890="","",IF($Z890="Excellent",'Settings'!$B$21,IF($Z890="Good",'Settings'!$B$22,0)))</f>
        <v/>
      </c>
      <c r="AB890" s="34">
        <f>IF(COUNTA($A890:$B890,$D890:$O890,$AC890:$AD890)=0,"",IF(OR($A890="",$B890=""),"Missing period/driver",IF($C890="Driver ID not found","Invalid driver ID",IF(COUNTIFS($A$5:$A$1000,$A890,$B$5:$B$1000,$B890)&gt;1,"Duplicate driver/period",IF(OR($E890&lt;=0,$F890&lt;=0,$G890&lt;=0,$I890&lt;=0),"Check required activity",IF($H890&gt;$G890,"On-time stops exceed total",IF($J890&gt;$I890,"Completed inspections exceed required",IF(OR($H890&lt;0,$J890&lt;0,$K890&lt;0,$L890&lt;0,$M890&lt;0,$N890&lt;0),"Negative count",IF($AC890="","Select review status",IF(AND($AC890="Coaching Scheduled",$AD890=""),"Add follow-up date","OK"))))))))))</f>
        <v/>
      </c>
      <c r="AC890" s="30" t="n"/>
      <c r="AD890" s="58" t="n"/>
    </row>
    <row r="891">
      <c r="A891" s="53" t="n"/>
      <c r="B891" s="26" t="n"/>
      <c r="C891" s="27">
        <f>IF(OR($A891="",$B891=""),"",IFERROR(VLOOKUP($B891,'Settings'!$D$4:$E$103,2,FALSE),"Driver ID not found"))</f>
        <v/>
      </c>
      <c r="D891" s="26" t="n"/>
      <c r="E891" s="28" t="n"/>
      <c r="F891" s="54" t="n"/>
      <c r="G891" s="28" t="n"/>
      <c r="H891" s="28" t="n"/>
      <c r="I891" s="28" t="n"/>
      <c r="J891" s="28" t="n"/>
      <c r="K891" s="28" t="n"/>
      <c r="L891" s="28" t="n"/>
      <c r="M891" s="28" t="n"/>
      <c r="N891" s="28" t="n"/>
      <c r="O891" s="30" t="n"/>
      <c r="P891" s="55">
        <f>IF(OR($A891="",$B891=""),"",IFERROR($E891/$F891,0))</f>
        <v/>
      </c>
      <c r="Q891" s="56">
        <f>IF(OR($A891="",$B891=""),"",IFERROR($H891/$G891,0))</f>
        <v/>
      </c>
      <c r="R891" s="56">
        <f>IF(OR($A891="",$B891=""),"",IFERROR($J891/$I891,0))</f>
        <v/>
      </c>
      <c r="S891" s="55">
        <f>IF(OR($A891="",$B891=""),"",IFERROR(($K891+$L891)/$E891*1000,0))</f>
        <v/>
      </c>
      <c r="T891" s="55">
        <f>IF(OR($A891="",$B891=""),"",MAX(0,MIN(100,100-($S891*'Settings'!$B$13)-($M891*'Settings'!$B$14))))</f>
        <v/>
      </c>
      <c r="U891" s="55">
        <f>IF(OR($A891="",$B891=""),"",MAX(0,MIN(100,IFERROR($Q891/'Settings'!$B$10*100,0))))</f>
        <v/>
      </c>
      <c r="V891" s="55">
        <f>IF(OR($A891="",$B891=""),"",MAX(0,MIN(100,IFERROR($P891/'Settings'!$B$11*100,0))))</f>
        <v/>
      </c>
      <c r="W891" s="55">
        <f>IF(OR($A891="",$B891=""),"",MAX(0,MIN(100,IFERROR($R891/'Settings'!$B$12*100,0))))</f>
        <v/>
      </c>
      <c r="X891" s="55">
        <f>IF(OR($A891="",$B891=""),"",MAX(0,MIN(100,100-($N891*'Settings'!$B$15))))</f>
        <v/>
      </c>
      <c r="Y891" s="55">
        <f>IF(OR($A891="",$B891=""),"",($T891*'Settings'!$B$4)+($U891*'Settings'!$B$5)+($V891*'Settings'!$B$6)+($W891*'Settings'!$B$7)+($X891*'Settings'!$B$8))</f>
        <v/>
      </c>
      <c r="Z891" s="19">
        <f>IF($Y891="","",IF($Y891&gt;='Settings'!$B$17,"Excellent",IF($Y891&gt;='Settings'!$B$18,"Good",IF($Y891&gt;='Settings'!$B$19,"Needs Improvement","Poor"))))</f>
        <v/>
      </c>
      <c r="AA891" s="57">
        <f>IF($Z891="","",IF($Z891="Excellent",'Settings'!$B$21,IF($Z891="Good",'Settings'!$B$22,0)))</f>
        <v/>
      </c>
      <c r="AB891" s="34">
        <f>IF(COUNTA($A891:$B891,$D891:$O891,$AC891:$AD891)=0,"",IF(OR($A891="",$B891=""),"Missing period/driver",IF($C891="Driver ID not found","Invalid driver ID",IF(COUNTIFS($A$5:$A$1000,$A891,$B$5:$B$1000,$B891)&gt;1,"Duplicate driver/period",IF(OR($E891&lt;=0,$F891&lt;=0,$G891&lt;=0,$I891&lt;=0),"Check required activity",IF($H891&gt;$G891,"On-time stops exceed total",IF($J891&gt;$I891,"Completed inspections exceed required",IF(OR($H891&lt;0,$J891&lt;0,$K891&lt;0,$L891&lt;0,$M891&lt;0,$N891&lt;0),"Negative count",IF($AC891="","Select review status",IF(AND($AC891="Coaching Scheduled",$AD891=""),"Add follow-up date","OK"))))))))))</f>
        <v/>
      </c>
      <c r="AC891" s="30" t="n"/>
      <c r="AD891" s="58" t="n"/>
    </row>
    <row r="892">
      <c r="A892" s="53" t="n"/>
      <c r="B892" s="26" t="n"/>
      <c r="C892" s="27">
        <f>IF(OR($A892="",$B892=""),"",IFERROR(VLOOKUP($B892,'Settings'!$D$4:$E$103,2,FALSE),"Driver ID not found"))</f>
        <v/>
      </c>
      <c r="D892" s="26" t="n"/>
      <c r="E892" s="28" t="n"/>
      <c r="F892" s="54" t="n"/>
      <c r="G892" s="28" t="n"/>
      <c r="H892" s="28" t="n"/>
      <c r="I892" s="28" t="n"/>
      <c r="J892" s="28" t="n"/>
      <c r="K892" s="28" t="n"/>
      <c r="L892" s="28" t="n"/>
      <c r="M892" s="28" t="n"/>
      <c r="N892" s="28" t="n"/>
      <c r="O892" s="30" t="n"/>
      <c r="P892" s="55">
        <f>IF(OR($A892="",$B892=""),"",IFERROR($E892/$F892,0))</f>
        <v/>
      </c>
      <c r="Q892" s="56">
        <f>IF(OR($A892="",$B892=""),"",IFERROR($H892/$G892,0))</f>
        <v/>
      </c>
      <c r="R892" s="56">
        <f>IF(OR($A892="",$B892=""),"",IFERROR($J892/$I892,0))</f>
        <v/>
      </c>
      <c r="S892" s="55">
        <f>IF(OR($A892="",$B892=""),"",IFERROR(($K892+$L892)/$E892*1000,0))</f>
        <v/>
      </c>
      <c r="T892" s="55">
        <f>IF(OR($A892="",$B892=""),"",MAX(0,MIN(100,100-($S892*'Settings'!$B$13)-($M892*'Settings'!$B$14))))</f>
        <v/>
      </c>
      <c r="U892" s="55">
        <f>IF(OR($A892="",$B892=""),"",MAX(0,MIN(100,IFERROR($Q892/'Settings'!$B$10*100,0))))</f>
        <v/>
      </c>
      <c r="V892" s="55">
        <f>IF(OR($A892="",$B892=""),"",MAX(0,MIN(100,IFERROR($P892/'Settings'!$B$11*100,0))))</f>
        <v/>
      </c>
      <c r="W892" s="55">
        <f>IF(OR($A892="",$B892=""),"",MAX(0,MIN(100,IFERROR($R892/'Settings'!$B$12*100,0))))</f>
        <v/>
      </c>
      <c r="X892" s="55">
        <f>IF(OR($A892="",$B892=""),"",MAX(0,MIN(100,100-($N892*'Settings'!$B$15))))</f>
        <v/>
      </c>
      <c r="Y892" s="55">
        <f>IF(OR($A892="",$B892=""),"",($T892*'Settings'!$B$4)+($U892*'Settings'!$B$5)+($V892*'Settings'!$B$6)+($W892*'Settings'!$B$7)+($X892*'Settings'!$B$8))</f>
        <v/>
      </c>
      <c r="Z892" s="19">
        <f>IF($Y892="","",IF($Y892&gt;='Settings'!$B$17,"Excellent",IF($Y892&gt;='Settings'!$B$18,"Good",IF($Y892&gt;='Settings'!$B$19,"Needs Improvement","Poor"))))</f>
        <v/>
      </c>
      <c r="AA892" s="57">
        <f>IF($Z892="","",IF($Z892="Excellent",'Settings'!$B$21,IF($Z892="Good",'Settings'!$B$22,0)))</f>
        <v/>
      </c>
      <c r="AB892" s="34">
        <f>IF(COUNTA($A892:$B892,$D892:$O892,$AC892:$AD892)=0,"",IF(OR($A892="",$B892=""),"Missing period/driver",IF($C892="Driver ID not found","Invalid driver ID",IF(COUNTIFS($A$5:$A$1000,$A892,$B$5:$B$1000,$B892)&gt;1,"Duplicate driver/period",IF(OR($E892&lt;=0,$F892&lt;=0,$G892&lt;=0,$I892&lt;=0),"Check required activity",IF($H892&gt;$G892,"On-time stops exceed total",IF($J892&gt;$I892,"Completed inspections exceed required",IF(OR($H892&lt;0,$J892&lt;0,$K892&lt;0,$L892&lt;0,$M892&lt;0,$N892&lt;0),"Negative count",IF($AC892="","Select review status",IF(AND($AC892="Coaching Scheduled",$AD892=""),"Add follow-up date","OK"))))))))))</f>
        <v/>
      </c>
      <c r="AC892" s="30" t="n"/>
      <c r="AD892" s="58" t="n"/>
    </row>
    <row r="893">
      <c r="A893" s="53" t="n"/>
      <c r="B893" s="26" t="n"/>
      <c r="C893" s="27">
        <f>IF(OR($A893="",$B893=""),"",IFERROR(VLOOKUP($B893,'Settings'!$D$4:$E$103,2,FALSE),"Driver ID not found"))</f>
        <v/>
      </c>
      <c r="D893" s="26" t="n"/>
      <c r="E893" s="28" t="n"/>
      <c r="F893" s="54" t="n"/>
      <c r="G893" s="28" t="n"/>
      <c r="H893" s="28" t="n"/>
      <c r="I893" s="28" t="n"/>
      <c r="J893" s="28" t="n"/>
      <c r="K893" s="28" t="n"/>
      <c r="L893" s="28" t="n"/>
      <c r="M893" s="28" t="n"/>
      <c r="N893" s="28" t="n"/>
      <c r="O893" s="30" t="n"/>
      <c r="P893" s="55">
        <f>IF(OR($A893="",$B893=""),"",IFERROR($E893/$F893,0))</f>
        <v/>
      </c>
      <c r="Q893" s="56">
        <f>IF(OR($A893="",$B893=""),"",IFERROR($H893/$G893,0))</f>
        <v/>
      </c>
      <c r="R893" s="56">
        <f>IF(OR($A893="",$B893=""),"",IFERROR($J893/$I893,0))</f>
        <v/>
      </c>
      <c r="S893" s="55">
        <f>IF(OR($A893="",$B893=""),"",IFERROR(($K893+$L893)/$E893*1000,0))</f>
        <v/>
      </c>
      <c r="T893" s="55">
        <f>IF(OR($A893="",$B893=""),"",MAX(0,MIN(100,100-($S893*'Settings'!$B$13)-($M893*'Settings'!$B$14))))</f>
        <v/>
      </c>
      <c r="U893" s="55">
        <f>IF(OR($A893="",$B893=""),"",MAX(0,MIN(100,IFERROR($Q893/'Settings'!$B$10*100,0))))</f>
        <v/>
      </c>
      <c r="V893" s="55">
        <f>IF(OR($A893="",$B893=""),"",MAX(0,MIN(100,IFERROR($P893/'Settings'!$B$11*100,0))))</f>
        <v/>
      </c>
      <c r="W893" s="55">
        <f>IF(OR($A893="",$B893=""),"",MAX(0,MIN(100,IFERROR($R893/'Settings'!$B$12*100,0))))</f>
        <v/>
      </c>
      <c r="X893" s="55">
        <f>IF(OR($A893="",$B893=""),"",MAX(0,MIN(100,100-($N893*'Settings'!$B$15))))</f>
        <v/>
      </c>
      <c r="Y893" s="55">
        <f>IF(OR($A893="",$B893=""),"",($T893*'Settings'!$B$4)+($U893*'Settings'!$B$5)+($V893*'Settings'!$B$6)+($W893*'Settings'!$B$7)+($X893*'Settings'!$B$8))</f>
        <v/>
      </c>
      <c r="Z893" s="19">
        <f>IF($Y893="","",IF($Y893&gt;='Settings'!$B$17,"Excellent",IF($Y893&gt;='Settings'!$B$18,"Good",IF($Y893&gt;='Settings'!$B$19,"Needs Improvement","Poor"))))</f>
        <v/>
      </c>
      <c r="AA893" s="57">
        <f>IF($Z893="","",IF($Z893="Excellent",'Settings'!$B$21,IF($Z893="Good",'Settings'!$B$22,0)))</f>
        <v/>
      </c>
      <c r="AB893" s="34">
        <f>IF(COUNTA($A893:$B893,$D893:$O893,$AC893:$AD893)=0,"",IF(OR($A893="",$B893=""),"Missing period/driver",IF($C893="Driver ID not found","Invalid driver ID",IF(COUNTIFS($A$5:$A$1000,$A893,$B$5:$B$1000,$B893)&gt;1,"Duplicate driver/period",IF(OR($E893&lt;=0,$F893&lt;=0,$G893&lt;=0,$I893&lt;=0),"Check required activity",IF($H893&gt;$G893,"On-time stops exceed total",IF($J893&gt;$I893,"Completed inspections exceed required",IF(OR($H893&lt;0,$J893&lt;0,$K893&lt;0,$L893&lt;0,$M893&lt;0,$N893&lt;0),"Negative count",IF($AC893="","Select review status",IF(AND($AC893="Coaching Scheduled",$AD893=""),"Add follow-up date","OK"))))))))))</f>
        <v/>
      </c>
      <c r="AC893" s="30" t="n"/>
      <c r="AD893" s="58" t="n"/>
    </row>
    <row r="894">
      <c r="A894" s="53" t="n"/>
      <c r="B894" s="26" t="n"/>
      <c r="C894" s="27">
        <f>IF(OR($A894="",$B894=""),"",IFERROR(VLOOKUP($B894,'Settings'!$D$4:$E$103,2,FALSE),"Driver ID not found"))</f>
        <v/>
      </c>
      <c r="D894" s="26" t="n"/>
      <c r="E894" s="28" t="n"/>
      <c r="F894" s="54" t="n"/>
      <c r="G894" s="28" t="n"/>
      <c r="H894" s="28" t="n"/>
      <c r="I894" s="28" t="n"/>
      <c r="J894" s="28" t="n"/>
      <c r="K894" s="28" t="n"/>
      <c r="L894" s="28" t="n"/>
      <c r="M894" s="28" t="n"/>
      <c r="N894" s="28" t="n"/>
      <c r="O894" s="30" t="n"/>
      <c r="P894" s="55">
        <f>IF(OR($A894="",$B894=""),"",IFERROR($E894/$F894,0))</f>
        <v/>
      </c>
      <c r="Q894" s="56">
        <f>IF(OR($A894="",$B894=""),"",IFERROR($H894/$G894,0))</f>
        <v/>
      </c>
      <c r="R894" s="56">
        <f>IF(OR($A894="",$B894=""),"",IFERROR($J894/$I894,0))</f>
        <v/>
      </c>
      <c r="S894" s="55">
        <f>IF(OR($A894="",$B894=""),"",IFERROR(($K894+$L894)/$E894*1000,0))</f>
        <v/>
      </c>
      <c r="T894" s="55">
        <f>IF(OR($A894="",$B894=""),"",MAX(0,MIN(100,100-($S894*'Settings'!$B$13)-($M894*'Settings'!$B$14))))</f>
        <v/>
      </c>
      <c r="U894" s="55">
        <f>IF(OR($A894="",$B894=""),"",MAX(0,MIN(100,IFERROR($Q894/'Settings'!$B$10*100,0))))</f>
        <v/>
      </c>
      <c r="V894" s="55">
        <f>IF(OR($A894="",$B894=""),"",MAX(0,MIN(100,IFERROR($P894/'Settings'!$B$11*100,0))))</f>
        <v/>
      </c>
      <c r="W894" s="55">
        <f>IF(OR($A894="",$B894=""),"",MAX(0,MIN(100,IFERROR($R894/'Settings'!$B$12*100,0))))</f>
        <v/>
      </c>
      <c r="X894" s="55">
        <f>IF(OR($A894="",$B894=""),"",MAX(0,MIN(100,100-($N894*'Settings'!$B$15))))</f>
        <v/>
      </c>
      <c r="Y894" s="55">
        <f>IF(OR($A894="",$B894=""),"",($T894*'Settings'!$B$4)+($U894*'Settings'!$B$5)+($V894*'Settings'!$B$6)+($W894*'Settings'!$B$7)+($X894*'Settings'!$B$8))</f>
        <v/>
      </c>
      <c r="Z894" s="19">
        <f>IF($Y894="","",IF($Y894&gt;='Settings'!$B$17,"Excellent",IF($Y894&gt;='Settings'!$B$18,"Good",IF($Y894&gt;='Settings'!$B$19,"Needs Improvement","Poor"))))</f>
        <v/>
      </c>
      <c r="AA894" s="57">
        <f>IF($Z894="","",IF($Z894="Excellent",'Settings'!$B$21,IF($Z894="Good",'Settings'!$B$22,0)))</f>
        <v/>
      </c>
      <c r="AB894" s="34">
        <f>IF(COUNTA($A894:$B894,$D894:$O894,$AC894:$AD894)=0,"",IF(OR($A894="",$B894=""),"Missing period/driver",IF($C894="Driver ID not found","Invalid driver ID",IF(COUNTIFS($A$5:$A$1000,$A894,$B$5:$B$1000,$B894)&gt;1,"Duplicate driver/period",IF(OR($E894&lt;=0,$F894&lt;=0,$G894&lt;=0,$I894&lt;=0),"Check required activity",IF($H894&gt;$G894,"On-time stops exceed total",IF($J894&gt;$I894,"Completed inspections exceed required",IF(OR($H894&lt;0,$J894&lt;0,$K894&lt;0,$L894&lt;0,$M894&lt;0,$N894&lt;0),"Negative count",IF($AC894="","Select review status",IF(AND($AC894="Coaching Scheduled",$AD894=""),"Add follow-up date","OK"))))))))))</f>
        <v/>
      </c>
      <c r="AC894" s="30" t="n"/>
      <c r="AD894" s="58" t="n"/>
    </row>
    <row r="895">
      <c r="A895" s="53" t="n"/>
      <c r="B895" s="26" t="n"/>
      <c r="C895" s="27">
        <f>IF(OR($A895="",$B895=""),"",IFERROR(VLOOKUP($B895,'Settings'!$D$4:$E$103,2,FALSE),"Driver ID not found"))</f>
        <v/>
      </c>
      <c r="D895" s="26" t="n"/>
      <c r="E895" s="28" t="n"/>
      <c r="F895" s="54" t="n"/>
      <c r="G895" s="28" t="n"/>
      <c r="H895" s="28" t="n"/>
      <c r="I895" s="28" t="n"/>
      <c r="J895" s="28" t="n"/>
      <c r="K895" s="28" t="n"/>
      <c r="L895" s="28" t="n"/>
      <c r="M895" s="28" t="n"/>
      <c r="N895" s="28" t="n"/>
      <c r="O895" s="30" t="n"/>
      <c r="P895" s="55">
        <f>IF(OR($A895="",$B895=""),"",IFERROR($E895/$F895,0))</f>
        <v/>
      </c>
      <c r="Q895" s="56">
        <f>IF(OR($A895="",$B895=""),"",IFERROR($H895/$G895,0))</f>
        <v/>
      </c>
      <c r="R895" s="56">
        <f>IF(OR($A895="",$B895=""),"",IFERROR($J895/$I895,0))</f>
        <v/>
      </c>
      <c r="S895" s="55">
        <f>IF(OR($A895="",$B895=""),"",IFERROR(($K895+$L895)/$E895*1000,0))</f>
        <v/>
      </c>
      <c r="T895" s="55">
        <f>IF(OR($A895="",$B895=""),"",MAX(0,MIN(100,100-($S895*'Settings'!$B$13)-($M895*'Settings'!$B$14))))</f>
        <v/>
      </c>
      <c r="U895" s="55">
        <f>IF(OR($A895="",$B895=""),"",MAX(0,MIN(100,IFERROR($Q895/'Settings'!$B$10*100,0))))</f>
        <v/>
      </c>
      <c r="V895" s="55">
        <f>IF(OR($A895="",$B895=""),"",MAX(0,MIN(100,IFERROR($P895/'Settings'!$B$11*100,0))))</f>
        <v/>
      </c>
      <c r="W895" s="55">
        <f>IF(OR($A895="",$B895=""),"",MAX(0,MIN(100,IFERROR($R895/'Settings'!$B$12*100,0))))</f>
        <v/>
      </c>
      <c r="X895" s="55">
        <f>IF(OR($A895="",$B895=""),"",MAX(0,MIN(100,100-($N895*'Settings'!$B$15))))</f>
        <v/>
      </c>
      <c r="Y895" s="55">
        <f>IF(OR($A895="",$B895=""),"",($T895*'Settings'!$B$4)+($U895*'Settings'!$B$5)+($V895*'Settings'!$B$6)+($W895*'Settings'!$B$7)+($X895*'Settings'!$B$8))</f>
        <v/>
      </c>
      <c r="Z895" s="19">
        <f>IF($Y895="","",IF($Y895&gt;='Settings'!$B$17,"Excellent",IF($Y895&gt;='Settings'!$B$18,"Good",IF($Y895&gt;='Settings'!$B$19,"Needs Improvement","Poor"))))</f>
        <v/>
      </c>
      <c r="AA895" s="57">
        <f>IF($Z895="","",IF($Z895="Excellent",'Settings'!$B$21,IF($Z895="Good",'Settings'!$B$22,0)))</f>
        <v/>
      </c>
      <c r="AB895" s="34">
        <f>IF(COUNTA($A895:$B895,$D895:$O895,$AC895:$AD895)=0,"",IF(OR($A895="",$B895=""),"Missing period/driver",IF($C895="Driver ID not found","Invalid driver ID",IF(COUNTIFS($A$5:$A$1000,$A895,$B$5:$B$1000,$B895)&gt;1,"Duplicate driver/period",IF(OR($E895&lt;=0,$F895&lt;=0,$G895&lt;=0,$I895&lt;=0),"Check required activity",IF($H895&gt;$G895,"On-time stops exceed total",IF($J895&gt;$I895,"Completed inspections exceed required",IF(OR($H895&lt;0,$J895&lt;0,$K895&lt;0,$L895&lt;0,$M895&lt;0,$N895&lt;0),"Negative count",IF($AC895="","Select review status",IF(AND($AC895="Coaching Scheduled",$AD895=""),"Add follow-up date","OK"))))))))))</f>
        <v/>
      </c>
      <c r="AC895" s="30" t="n"/>
      <c r="AD895" s="58" t="n"/>
    </row>
    <row r="896">
      <c r="A896" s="53" t="n"/>
      <c r="B896" s="26" t="n"/>
      <c r="C896" s="27">
        <f>IF(OR($A896="",$B896=""),"",IFERROR(VLOOKUP($B896,'Settings'!$D$4:$E$103,2,FALSE),"Driver ID not found"))</f>
        <v/>
      </c>
      <c r="D896" s="26" t="n"/>
      <c r="E896" s="28" t="n"/>
      <c r="F896" s="54" t="n"/>
      <c r="G896" s="28" t="n"/>
      <c r="H896" s="28" t="n"/>
      <c r="I896" s="28" t="n"/>
      <c r="J896" s="28" t="n"/>
      <c r="K896" s="28" t="n"/>
      <c r="L896" s="28" t="n"/>
      <c r="M896" s="28" t="n"/>
      <c r="N896" s="28" t="n"/>
      <c r="O896" s="30" t="n"/>
      <c r="P896" s="55">
        <f>IF(OR($A896="",$B896=""),"",IFERROR($E896/$F896,0))</f>
        <v/>
      </c>
      <c r="Q896" s="56">
        <f>IF(OR($A896="",$B896=""),"",IFERROR($H896/$G896,0))</f>
        <v/>
      </c>
      <c r="R896" s="56">
        <f>IF(OR($A896="",$B896=""),"",IFERROR($J896/$I896,0))</f>
        <v/>
      </c>
      <c r="S896" s="55">
        <f>IF(OR($A896="",$B896=""),"",IFERROR(($K896+$L896)/$E896*1000,0))</f>
        <v/>
      </c>
      <c r="T896" s="55">
        <f>IF(OR($A896="",$B896=""),"",MAX(0,MIN(100,100-($S896*'Settings'!$B$13)-($M896*'Settings'!$B$14))))</f>
        <v/>
      </c>
      <c r="U896" s="55">
        <f>IF(OR($A896="",$B896=""),"",MAX(0,MIN(100,IFERROR($Q896/'Settings'!$B$10*100,0))))</f>
        <v/>
      </c>
      <c r="V896" s="55">
        <f>IF(OR($A896="",$B896=""),"",MAX(0,MIN(100,IFERROR($P896/'Settings'!$B$11*100,0))))</f>
        <v/>
      </c>
      <c r="W896" s="55">
        <f>IF(OR($A896="",$B896=""),"",MAX(0,MIN(100,IFERROR($R896/'Settings'!$B$12*100,0))))</f>
        <v/>
      </c>
      <c r="X896" s="55">
        <f>IF(OR($A896="",$B896=""),"",MAX(0,MIN(100,100-($N896*'Settings'!$B$15))))</f>
        <v/>
      </c>
      <c r="Y896" s="55">
        <f>IF(OR($A896="",$B896=""),"",($T896*'Settings'!$B$4)+($U896*'Settings'!$B$5)+($V896*'Settings'!$B$6)+($W896*'Settings'!$B$7)+($X896*'Settings'!$B$8))</f>
        <v/>
      </c>
      <c r="Z896" s="19">
        <f>IF($Y896="","",IF($Y896&gt;='Settings'!$B$17,"Excellent",IF($Y896&gt;='Settings'!$B$18,"Good",IF($Y896&gt;='Settings'!$B$19,"Needs Improvement","Poor"))))</f>
        <v/>
      </c>
      <c r="AA896" s="57">
        <f>IF($Z896="","",IF($Z896="Excellent",'Settings'!$B$21,IF($Z896="Good",'Settings'!$B$22,0)))</f>
        <v/>
      </c>
      <c r="AB896" s="34">
        <f>IF(COUNTA($A896:$B896,$D896:$O896,$AC896:$AD896)=0,"",IF(OR($A896="",$B896=""),"Missing period/driver",IF($C896="Driver ID not found","Invalid driver ID",IF(COUNTIFS($A$5:$A$1000,$A896,$B$5:$B$1000,$B896)&gt;1,"Duplicate driver/period",IF(OR($E896&lt;=0,$F896&lt;=0,$G896&lt;=0,$I896&lt;=0),"Check required activity",IF($H896&gt;$G896,"On-time stops exceed total",IF($J896&gt;$I896,"Completed inspections exceed required",IF(OR($H896&lt;0,$J896&lt;0,$K896&lt;0,$L896&lt;0,$M896&lt;0,$N896&lt;0),"Negative count",IF($AC896="","Select review status",IF(AND($AC896="Coaching Scheduled",$AD896=""),"Add follow-up date","OK"))))))))))</f>
        <v/>
      </c>
      <c r="AC896" s="30" t="n"/>
      <c r="AD896" s="58" t="n"/>
    </row>
    <row r="897">
      <c r="A897" s="53" t="n"/>
      <c r="B897" s="26" t="n"/>
      <c r="C897" s="27">
        <f>IF(OR($A897="",$B897=""),"",IFERROR(VLOOKUP($B897,'Settings'!$D$4:$E$103,2,FALSE),"Driver ID not found"))</f>
        <v/>
      </c>
      <c r="D897" s="26" t="n"/>
      <c r="E897" s="28" t="n"/>
      <c r="F897" s="54" t="n"/>
      <c r="G897" s="28" t="n"/>
      <c r="H897" s="28" t="n"/>
      <c r="I897" s="28" t="n"/>
      <c r="J897" s="28" t="n"/>
      <c r="K897" s="28" t="n"/>
      <c r="L897" s="28" t="n"/>
      <c r="M897" s="28" t="n"/>
      <c r="N897" s="28" t="n"/>
      <c r="O897" s="30" t="n"/>
      <c r="P897" s="55">
        <f>IF(OR($A897="",$B897=""),"",IFERROR($E897/$F897,0))</f>
        <v/>
      </c>
      <c r="Q897" s="56">
        <f>IF(OR($A897="",$B897=""),"",IFERROR($H897/$G897,0))</f>
        <v/>
      </c>
      <c r="R897" s="56">
        <f>IF(OR($A897="",$B897=""),"",IFERROR($J897/$I897,0))</f>
        <v/>
      </c>
      <c r="S897" s="55">
        <f>IF(OR($A897="",$B897=""),"",IFERROR(($K897+$L897)/$E897*1000,0))</f>
        <v/>
      </c>
      <c r="T897" s="55">
        <f>IF(OR($A897="",$B897=""),"",MAX(0,MIN(100,100-($S897*'Settings'!$B$13)-($M897*'Settings'!$B$14))))</f>
        <v/>
      </c>
      <c r="U897" s="55">
        <f>IF(OR($A897="",$B897=""),"",MAX(0,MIN(100,IFERROR($Q897/'Settings'!$B$10*100,0))))</f>
        <v/>
      </c>
      <c r="V897" s="55">
        <f>IF(OR($A897="",$B897=""),"",MAX(0,MIN(100,IFERROR($P897/'Settings'!$B$11*100,0))))</f>
        <v/>
      </c>
      <c r="W897" s="55">
        <f>IF(OR($A897="",$B897=""),"",MAX(0,MIN(100,IFERROR($R897/'Settings'!$B$12*100,0))))</f>
        <v/>
      </c>
      <c r="X897" s="55">
        <f>IF(OR($A897="",$B897=""),"",MAX(0,MIN(100,100-($N897*'Settings'!$B$15))))</f>
        <v/>
      </c>
      <c r="Y897" s="55">
        <f>IF(OR($A897="",$B897=""),"",($T897*'Settings'!$B$4)+($U897*'Settings'!$B$5)+($V897*'Settings'!$B$6)+($W897*'Settings'!$B$7)+($X897*'Settings'!$B$8))</f>
        <v/>
      </c>
      <c r="Z897" s="19">
        <f>IF($Y897="","",IF($Y897&gt;='Settings'!$B$17,"Excellent",IF($Y897&gt;='Settings'!$B$18,"Good",IF($Y897&gt;='Settings'!$B$19,"Needs Improvement","Poor"))))</f>
        <v/>
      </c>
      <c r="AA897" s="57">
        <f>IF($Z897="","",IF($Z897="Excellent",'Settings'!$B$21,IF($Z897="Good",'Settings'!$B$22,0)))</f>
        <v/>
      </c>
      <c r="AB897" s="34">
        <f>IF(COUNTA($A897:$B897,$D897:$O897,$AC897:$AD897)=0,"",IF(OR($A897="",$B897=""),"Missing period/driver",IF($C897="Driver ID not found","Invalid driver ID",IF(COUNTIFS($A$5:$A$1000,$A897,$B$5:$B$1000,$B897)&gt;1,"Duplicate driver/period",IF(OR($E897&lt;=0,$F897&lt;=0,$G897&lt;=0,$I897&lt;=0),"Check required activity",IF($H897&gt;$G897,"On-time stops exceed total",IF($J897&gt;$I897,"Completed inspections exceed required",IF(OR($H897&lt;0,$J897&lt;0,$K897&lt;0,$L897&lt;0,$M897&lt;0,$N897&lt;0),"Negative count",IF($AC897="","Select review status",IF(AND($AC897="Coaching Scheduled",$AD897=""),"Add follow-up date","OK"))))))))))</f>
        <v/>
      </c>
      <c r="AC897" s="30" t="n"/>
      <c r="AD897" s="58" t="n"/>
    </row>
    <row r="898">
      <c r="A898" s="53" t="n"/>
      <c r="B898" s="26" t="n"/>
      <c r="C898" s="27">
        <f>IF(OR($A898="",$B898=""),"",IFERROR(VLOOKUP($B898,'Settings'!$D$4:$E$103,2,FALSE),"Driver ID not found"))</f>
        <v/>
      </c>
      <c r="D898" s="26" t="n"/>
      <c r="E898" s="28" t="n"/>
      <c r="F898" s="54" t="n"/>
      <c r="G898" s="28" t="n"/>
      <c r="H898" s="28" t="n"/>
      <c r="I898" s="28" t="n"/>
      <c r="J898" s="28" t="n"/>
      <c r="K898" s="28" t="n"/>
      <c r="L898" s="28" t="n"/>
      <c r="M898" s="28" t="n"/>
      <c r="N898" s="28" t="n"/>
      <c r="O898" s="30" t="n"/>
      <c r="P898" s="55">
        <f>IF(OR($A898="",$B898=""),"",IFERROR($E898/$F898,0))</f>
        <v/>
      </c>
      <c r="Q898" s="56">
        <f>IF(OR($A898="",$B898=""),"",IFERROR($H898/$G898,0))</f>
        <v/>
      </c>
      <c r="R898" s="56">
        <f>IF(OR($A898="",$B898=""),"",IFERROR($J898/$I898,0))</f>
        <v/>
      </c>
      <c r="S898" s="55">
        <f>IF(OR($A898="",$B898=""),"",IFERROR(($K898+$L898)/$E898*1000,0))</f>
        <v/>
      </c>
      <c r="T898" s="55">
        <f>IF(OR($A898="",$B898=""),"",MAX(0,MIN(100,100-($S898*'Settings'!$B$13)-($M898*'Settings'!$B$14))))</f>
        <v/>
      </c>
      <c r="U898" s="55">
        <f>IF(OR($A898="",$B898=""),"",MAX(0,MIN(100,IFERROR($Q898/'Settings'!$B$10*100,0))))</f>
        <v/>
      </c>
      <c r="V898" s="55">
        <f>IF(OR($A898="",$B898=""),"",MAX(0,MIN(100,IFERROR($P898/'Settings'!$B$11*100,0))))</f>
        <v/>
      </c>
      <c r="W898" s="55">
        <f>IF(OR($A898="",$B898=""),"",MAX(0,MIN(100,IFERROR($R898/'Settings'!$B$12*100,0))))</f>
        <v/>
      </c>
      <c r="X898" s="55">
        <f>IF(OR($A898="",$B898=""),"",MAX(0,MIN(100,100-($N898*'Settings'!$B$15))))</f>
        <v/>
      </c>
      <c r="Y898" s="55">
        <f>IF(OR($A898="",$B898=""),"",($T898*'Settings'!$B$4)+($U898*'Settings'!$B$5)+($V898*'Settings'!$B$6)+($W898*'Settings'!$B$7)+($X898*'Settings'!$B$8))</f>
        <v/>
      </c>
      <c r="Z898" s="19">
        <f>IF($Y898="","",IF($Y898&gt;='Settings'!$B$17,"Excellent",IF($Y898&gt;='Settings'!$B$18,"Good",IF($Y898&gt;='Settings'!$B$19,"Needs Improvement","Poor"))))</f>
        <v/>
      </c>
      <c r="AA898" s="57">
        <f>IF($Z898="","",IF($Z898="Excellent",'Settings'!$B$21,IF($Z898="Good",'Settings'!$B$22,0)))</f>
        <v/>
      </c>
      <c r="AB898" s="34">
        <f>IF(COUNTA($A898:$B898,$D898:$O898,$AC898:$AD898)=0,"",IF(OR($A898="",$B898=""),"Missing period/driver",IF($C898="Driver ID not found","Invalid driver ID",IF(COUNTIFS($A$5:$A$1000,$A898,$B$5:$B$1000,$B898)&gt;1,"Duplicate driver/period",IF(OR($E898&lt;=0,$F898&lt;=0,$G898&lt;=0,$I898&lt;=0),"Check required activity",IF($H898&gt;$G898,"On-time stops exceed total",IF($J898&gt;$I898,"Completed inspections exceed required",IF(OR($H898&lt;0,$J898&lt;0,$K898&lt;0,$L898&lt;0,$M898&lt;0,$N898&lt;0),"Negative count",IF($AC898="","Select review status",IF(AND($AC898="Coaching Scheduled",$AD898=""),"Add follow-up date","OK"))))))))))</f>
        <v/>
      </c>
      <c r="AC898" s="30" t="n"/>
      <c r="AD898" s="58" t="n"/>
    </row>
    <row r="899">
      <c r="A899" s="53" t="n"/>
      <c r="B899" s="26" t="n"/>
      <c r="C899" s="27">
        <f>IF(OR($A899="",$B899=""),"",IFERROR(VLOOKUP($B899,'Settings'!$D$4:$E$103,2,FALSE),"Driver ID not found"))</f>
        <v/>
      </c>
      <c r="D899" s="26" t="n"/>
      <c r="E899" s="28" t="n"/>
      <c r="F899" s="54" t="n"/>
      <c r="G899" s="28" t="n"/>
      <c r="H899" s="28" t="n"/>
      <c r="I899" s="28" t="n"/>
      <c r="J899" s="28" t="n"/>
      <c r="K899" s="28" t="n"/>
      <c r="L899" s="28" t="n"/>
      <c r="M899" s="28" t="n"/>
      <c r="N899" s="28" t="n"/>
      <c r="O899" s="30" t="n"/>
      <c r="P899" s="55">
        <f>IF(OR($A899="",$B899=""),"",IFERROR($E899/$F899,0))</f>
        <v/>
      </c>
      <c r="Q899" s="56">
        <f>IF(OR($A899="",$B899=""),"",IFERROR($H899/$G899,0))</f>
        <v/>
      </c>
      <c r="R899" s="56">
        <f>IF(OR($A899="",$B899=""),"",IFERROR($J899/$I899,0))</f>
        <v/>
      </c>
      <c r="S899" s="55">
        <f>IF(OR($A899="",$B899=""),"",IFERROR(($K899+$L899)/$E899*1000,0))</f>
        <v/>
      </c>
      <c r="T899" s="55">
        <f>IF(OR($A899="",$B899=""),"",MAX(0,MIN(100,100-($S899*'Settings'!$B$13)-($M899*'Settings'!$B$14))))</f>
        <v/>
      </c>
      <c r="U899" s="55">
        <f>IF(OR($A899="",$B899=""),"",MAX(0,MIN(100,IFERROR($Q899/'Settings'!$B$10*100,0))))</f>
        <v/>
      </c>
      <c r="V899" s="55">
        <f>IF(OR($A899="",$B899=""),"",MAX(0,MIN(100,IFERROR($P899/'Settings'!$B$11*100,0))))</f>
        <v/>
      </c>
      <c r="W899" s="55">
        <f>IF(OR($A899="",$B899=""),"",MAX(0,MIN(100,IFERROR($R899/'Settings'!$B$12*100,0))))</f>
        <v/>
      </c>
      <c r="X899" s="55">
        <f>IF(OR($A899="",$B899=""),"",MAX(0,MIN(100,100-($N899*'Settings'!$B$15))))</f>
        <v/>
      </c>
      <c r="Y899" s="55">
        <f>IF(OR($A899="",$B899=""),"",($T899*'Settings'!$B$4)+($U899*'Settings'!$B$5)+($V899*'Settings'!$B$6)+($W899*'Settings'!$B$7)+($X899*'Settings'!$B$8))</f>
        <v/>
      </c>
      <c r="Z899" s="19">
        <f>IF($Y899="","",IF($Y899&gt;='Settings'!$B$17,"Excellent",IF($Y899&gt;='Settings'!$B$18,"Good",IF($Y899&gt;='Settings'!$B$19,"Needs Improvement","Poor"))))</f>
        <v/>
      </c>
      <c r="AA899" s="57">
        <f>IF($Z899="","",IF($Z899="Excellent",'Settings'!$B$21,IF($Z899="Good",'Settings'!$B$22,0)))</f>
        <v/>
      </c>
      <c r="AB899" s="34">
        <f>IF(COUNTA($A899:$B899,$D899:$O899,$AC899:$AD899)=0,"",IF(OR($A899="",$B899=""),"Missing period/driver",IF($C899="Driver ID not found","Invalid driver ID",IF(COUNTIFS($A$5:$A$1000,$A899,$B$5:$B$1000,$B899)&gt;1,"Duplicate driver/period",IF(OR($E899&lt;=0,$F899&lt;=0,$G899&lt;=0,$I899&lt;=0),"Check required activity",IF($H899&gt;$G899,"On-time stops exceed total",IF($J899&gt;$I899,"Completed inspections exceed required",IF(OR($H899&lt;0,$J899&lt;0,$K899&lt;0,$L899&lt;0,$M899&lt;0,$N899&lt;0),"Negative count",IF($AC899="","Select review status",IF(AND($AC899="Coaching Scheduled",$AD899=""),"Add follow-up date","OK"))))))))))</f>
        <v/>
      </c>
      <c r="AC899" s="30" t="n"/>
      <c r="AD899" s="58" t="n"/>
    </row>
    <row r="900">
      <c r="A900" s="53" t="n"/>
      <c r="B900" s="26" t="n"/>
      <c r="C900" s="27">
        <f>IF(OR($A900="",$B900=""),"",IFERROR(VLOOKUP($B900,'Settings'!$D$4:$E$103,2,FALSE),"Driver ID not found"))</f>
        <v/>
      </c>
      <c r="D900" s="26" t="n"/>
      <c r="E900" s="28" t="n"/>
      <c r="F900" s="54" t="n"/>
      <c r="G900" s="28" t="n"/>
      <c r="H900" s="28" t="n"/>
      <c r="I900" s="28" t="n"/>
      <c r="J900" s="28" t="n"/>
      <c r="K900" s="28" t="n"/>
      <c r="L900" s="28" t="n"/>
      <c r="M900" s="28" t="n"/>
      <c r="N900" s="28" t="n"/>
      <c r="O900" s="30" t="n"/>
      <c r="P900" s="55">
        <f>IF(OR($A900="",$B900=""),"",IFERROR($E900/$F900,0))</f>
        <v/>
      </c>
      <c r="Q900" s="56">
        <f>IF(OR($A900="",$B900=""),"",IFERROR($H900/$G900,0))</f>
        <v/>
      </c>
      <c r="R900" s="56">
        <f>IF(OR($A900="",$B900=""),"",IFERROR($J900/$I900,0))</f>
        <v/>
      </c>
      <c r="S900" s="55">
        <f>IF(OR($A900="",$B900=""),"",IFERROR(($K900+$L900)/$E900*1000,0))</f>
        <v/>
      </c>
      <c r="T900" s="55">
        <f>IF(OR($A900="",$B900=""),"",MAX(0,MIN(100,100-($S900*'Settings'!$B$13)-($M900*'Settings'!$B$14))))</f>
        <v/>
      </c>
      <c r="U900" s="55">
        <f>IF(OR($A900="",$B900=""),"",MAX(0,MIN(100,IFERROR($Q900/'Settings'!$B$10*100,0))))</f>
        <v/>
      </c>
      <c r="V900" s="55">
        <f>IF(OR($A900="",$B900=""),"",MAX(0,MIN(100,IFERROR($P900/'Settings'!$B$11*100,0))))</f>
        <v/>
      </c>
      <c r="W900" s="55">
        <f>IF(OR($A900="",$B900=""),"",MAX(0,MIN(100,IFERROR($R900/'Settings'!$B$12*100,0))))</f>
        <v/>
      </c>
      <c r="X900" s="55">
        <f>IF(OR($A900="",$B900=""),"",MAX(0,MIN(100,100-($N900*'Settings'!$B$15))))</f>
        <v/>
      </c>
      <c r="Y900" s="55">
        <f>IF(OR($A900="",$B900=""),"",($T900*'Settings'!$B$4)+($U900*'Settings'!$B$5)+($V900*'Settings'!$B$6)+($W900*'Settings'!$B$7)+($X900*'Settings'!$B$8))</f>
        <v/>
      </c>
      <c r="Z900" s="19">
        <f>IF($Y900="","",IF($Y900&gt;='Settings'!$B$17,"Excellent",IF($Y900&gt;='Settings'!$B$18,"Good",IF($Y900&gt;='Settings'!$B$19,"Needs Improvement","Poor"))))</f>
        <v/>
      </c>
      <c r="AA900" s="57">
        <f>IF($Z900="","",IF($Z900="Excellent",'Settings'!$B$21,IF($Z900="Good",'Settings'!$B$22,0)))</f>
        <v/>
      </c>
      <c r="AB900" s="34">
        <f>IF(COUNTA($A900:$B900,$D900:$O900,$AC900:$AD900)=0,"",IF(OR($A900="",$B900=""),"Missing period/driver",IF($C900="Driver ID not found","Invalid driver ID",IF(COUNTIFS($A$5:$A$1000,$A900,$B$5:$B$1000,$B900)&gt;1,"Duplicate driver/period",IF(OR($E900&lt;=0,$F900&lt;=0,$G900&lt;=0,$I900&lt;=0),"Check required activity",IF($H900&gt;$G900,"On-time stops exceed total",IF($J900&gt;$I900,"Completed inspections exceed required",IF(OR($H900&lt;0,$J900&lt;0,$K900&lt;0,$L900&lt;0,$M900&lt;0,$N900&lt;0),"Negative count",IF($AC900="","Select review status",IF(AND($AC900="Coaching Scheduled",$AD900=""),"Add follow-up date","OK"))))))))))</f>
        <v/>
      </c>
      <c r="AC900" s="30" t="n"/>
      <c r="AD900" s="58" t="n"/>
    </row>
    <row r="901">
      <c r="A901" s="53" t="n"/>
      <c r="B901" s="26" t="n"/>
      <c r="C901" s="27">
        <f>IF(OR($A901="",$B901=""),"",IFERROR(VLOOKUP($B901,'Settings'!$D$4:$E$103,2,FALSE),"Driver ID not found"))</f>
        <v/>
      </c>
      <c r="D901" s="26" t="n"/>
      <c r="E901" s="28" t="n"/>
      <c r="F901" s="54" t="n"/>
      <c r="G901" s="28" t="n"/>
      <c r="H901" s="28" t="n"/>
      <c r="I901" s="28" t="n"/>
      <c r="J901" s="28" t="n"/>
      <c r="K901" s="28" t="n"/>
      <c r="L901" s="28" t="n"/>
      <c r="M901" s="28" t="n"/>
      <c r="N901" s="28" t="n"/>
      <c r="O901" s="30" t="n"/>
      <c r="P901" s="55">
        <f>IF(OR($A901="",$B901=""),"",IFERROR($E901/$F901,0))</f>
        <v/>
      </c>
      <c r="Q901" s="56">
        <f>IF(OR($A901="",$B901=""),"",IFERROR($H901/$G901,0))</f>
        <v/>
      </c>
      <c r="R901" s="56">
        <f>IF(OR($A901="",$B901=""),"",IFERROR($J901/$I901,0))</f>
        <v/>
      </c>
      <c r="S901" s="55">
        <f>IF(OR($A901="",$B901=""),"",IFERROR(($K901+$L901)/$E901*1000,0))</f>
        <v/>
      </c>
      <c r="T901" s="55">
        <f>IF(OR($A901="",$B901=""),"",MAX(0,MIN(100,100-($S901*'Settings'!$B$13)-($M901*'Settings'!$B$14))))</f>
        <v/>
      </c>
      <c r="U901" s="55">
        <f>IF(OR($A901="",$B901=""),"",MAX(0,MIN(100,IFERROR($Q901/'Settings'!$B$10*100,0))))</f>
        <v/>
      </c>
      <c r="V901" s="55">
        <f>IF(OR($A901="",$B901=""),"",MAX(0,MIN(100,IFERROR($P901/'Settings'!$B$11*100,0))))</f>
        <v/>
      </c>
      <c r="W901" s="55">
        <f>IF(OR($A901="",$B901=""),"",MAX(0,MIN(100,IFERROR($R901/'Settings'!$B$12*100,0))))</f>
        <v/>
      </c>
      <c r="X901" s="55">
        <f>IF(OR($A901="",$B901=""),"",MAX(0,MIN(100,100-($N901*'Settings'!$B$15))))</f>
        <v/>
      </c>
      <c r="Y901" s="55">
        <f>IF(OR($A901="",$B901=""),"",($T901*'Settings'!$B$4)+($U901*'Settings'!$B$5)+($V901*'Settings'!$B$6)+($W901*'Settings'!$B$7)+($X901*'Settings'!$B$8))</f>
        <v/>
      </c>
      <c r="Z901" s="19">
        <f>IF($Y901="","",IF($Y901&gt;='Settings'!$B$17,"Excellent",IF($Y901&gt;='Settings'!$B$18,"Good",IF($Y901&gt;='Settings'!$B$19,"Needs Improvement","Poor"))))</f>
        <v/>
      </c>
      <c r="AA901" s="57">
        <f>IF($Z901="","",IF($Z901="Excellent",'Settings'!$B$21,IF($Z901="Good",'Settings'!$B$22,0)))</f>
        <v/>
      </c>
      <c r="AB901" s="34">
        <f>IF(COUNTA($A901:$B901,$D901:$O901,$AC901:$AD901)=0,"",IF(OR($A901="",$B901=""),"Missing period/driver",IF($C901="Driver ID not found","Invalid driver ID",IF(COUNTIFS($A$5:$A$1000,$A901,$B$5:$B$1000,$B901)&gt;1,"Duplicate driver/period",IF(OR($E901&lt;=0,$F901&lt;=0,$G901&lt;=0,$I901&lt;=0),"Check required activity",IF($H901&gt;$G901,"On-time stops exceed total",IF($J901&gt;$I901,"Completed inspections exceed required",IF(OR($H901&lt;0,$J901&lt;0,$K901&lt;0,$L901&lt;0,$M901&lt;0,$N901&lt;0),"Negative count",IF($AC901="","Select review status",IF(AND($AC901="Coaching Scheduled",$AD901=""),"Add follow-up date","OK"))))))))))</f>
        <v/>
      </c>
      <c r="AC901" s="30" t="n"/>
      <c r="AD901" s="58" t="n"/>
    </row>
    <row r="902">
      <c r="A902" s="53" t="n"/>
      <c r="B902" s="26" t="n"/>
      <c r="C902" s="27">
        <f>IF(OR($A902="",$B902=""),"",IFERROR(VLOOKUP($B902,'Settings'!$D$4:$E$103,2,FALSE),"Driver ID not found"))</f>
        <v/>
      </c>
      <c r="D902" s="26" t="n"/>
      <c r="E902" s="28" t="n"/>
      <c r="F902" s="54" t="n"/>
      <c r="G902" s="28" t="n"/>
      <c r="H902" s="28" t="n"/>
      <c r="I902" s="28" t="n"/>
      <c r="J902" s="28" t="n"/>
      <c r="K902" s="28" t="n"/>
      <c r="L902" s="28" t="n"/>
      <c r="M902" s="28" t="n"/>
      <c r="N902" s="28" t="n"/>
      <c r="O902" s="30" t="n"/>
      <c r="P902" s="55">
        <f>IF(OR($A902="",$B902=""),"",IFERROR($E902/$F902,0))</f>
        <v/>
      </c>
      <c r="Q902" s="56">
        <f>IF(OR($A902="",$B902=""),"",IFERROR($H902/$G902,0))</f>
        <v/>
      </c>
      <c r="R902" s="56">
        <f>IF(OR($A902="",$B902=""),"",IFERROR($J902/$I902,0))</f>
        <v/>
      </c>
      <c r="S902" s="55">
        <f>IF(OR($A902="",$B902=""),"",IFERROR(($K902+$L902)/$E902*1000,0))</f>
        <v/>
      </c>
      <c r="T902" s="55">
        <f>IF(OR($A902="",$B902=""),"",MAX(0,MIN(100,100-($S902*'Settings'!$B$13)-($M902*'Settings'!$B$14))))</f>
        <v/>
      </c>
      <c r="U902" s="55">
        <f>IF(OR($A902="",$B902=""),"",MAX(0,MIN(100,IFERROR($Q902/'Settings'!$B$10*100,0))))</f>
        <v/>
      </c>
      <c r="V902" s="55">
        <f>IF(OR($A902="",$B902=""),"",MAX(0,MIN(100,IFERROR($P902/'Settings'!$B$11*100,0))))</f>
        <v/>
      </c>
      <c r="W902" s="55">
        <f>IF(OR($A902="",$B902=""),"",MAX(0,MIN(100,IFERROR($R902/'Settings'!$B$12*100,0))))</f>
        <v/>
      </c>
      <c r="X902" s="55">
        <f>IF(OR($A902="",$B902=""),"",MAX(0,MIN(100,100-($N902*'Settings'!$B$15))))</f>
        <v/>
      </c>
      <c r="Y902" s="55">
        <f>IF(OR($A902="",$B902=""),"",($T902*'Settings'!$B$4)+($U902*'Settings'!$B$5)+($V902*'Settings'!$B$6)+($W902*'Settings'!$B$7)+($X902*'Settings'!$B$8))</f>
        <v/>
      </c>
      <c r="Z902" s="19">
        <f>IF($Y902="","",IF($Y902&gt;='Settings'!$B$17,"Excellent",IF($Y902&gt;='Settings'!$B$18,"Good",IF($Y902&gt;='Settings'!$B$19,"Needs Improvement","Poor"))))</f>
        <v/>
      </c>
      <c r="AA902" s="57">
        <f>IF($Z902="","",IF($Z902="Excellent",'Settings'!$B$21,IF($Z902="Good",'Settings'!$B$22,0)))</f>
        <v/>
      </c>
      <c r="AB902" s="34">
        <f>IF(COUNTA($A902:$B902,$D902:$O902,$AC902:$AD902)=0,"",IF(OR($A902="",$B902=""),"Missing period/driver",IF($C902="Driver ID not found","Invalid driver ID",IF(COUNTIFS($A$5:$A$1000,$A902,$B$5:$B$1000,$B902)&gt;1,"Duplicate driver/period",IF(OR($E902&lt;=0,$F902&lt;=0,$G902&lt;=0,$I902&lt;=0),"Check required activity",IF($H902&gt;$G902,"On-time stops exceed total",IF($J902&gt;$I902,"Completed inspections exceed required",IF(OR($H902&lt;0,$J902&lt;0,$K902&lt;0,$L902&lt;0,$M902&lt;0,$N902&lt;0),"Negative count",IF($AC902="","Select review status",IF(AND($AC902="Coaching Scheduled",$AD902=""),"Add follow-up date","OK"))))))))))</f>
        <v/>
      </c>
      <c r="AC902" s="30" t="n"/>
      <c r="AD902" s="58" t="n"/>
    </row>
    <row r="903">
      <c r="A903" s="53" t="n"/>
      <c r="B903" s="26" t="n"/>
      <c r="C903" s="27">
        <f>IF(OR($A903="",$B903=""),"",IFERROR(VLOOKUP($B903,'Settings'!$D$4:$E$103,2,FALSE),"Driver ID not found"))</f>
        <v/>
      </c>
      <c r="D903" s="26" t="n"/>
      <c r="E903" s="28" t="n"/>
      <c r="F903" s="54" t="n"/>
      <c r="G903" s="28" t="n"/>
      <c r="H903" s="28" t="n"/>
      <c r="I903" s="28" t="n"/>
      <c r="J903" s="28" t="n"/>
      <c r="K903" s="28" t="n"/>
      <c r="L903" s="28" t="n"/>
      <c r="M903" s="28" t="n"/>
      <c r="N903" s="28" t="n"/>
      <c r="O903" s="30" t="n"/>
      <c r="P903" s="55">
        <f>IF(OR($A903="",$B903=""),"",IFERROR($E903/$F903,0))</f>
        <v/>
      </c>
      <c r="Q903" s="56">
        <f>IF(OR($A903="",$B903=""),"",IFERROR($H903/$G903,0))</f>
        <v/>
      </c>
      <c r="R903" s="56">
        <f>IF(OR($A903="",$B903=""),"",IFERROR($J903/$I903,0))</f>
        <v/>
      </c>
      <c r="S903" s="55">
        <f>IF(OR($A903="",$B903=""),"",IFERROR(($K903+$L903)/$E903*1000,0))</f>
        <v/>
      </c>
      <c r="T903" s="55">
        <f>IF(OR($A903="",$B903=""),"",MAX(0,MIN(100,100-($S903*'Settings'!$B$13)-($M903*'Settings'!$B$14))))</f>
        <v/>
      </c>
      <c r="U903" s="55">
        <f>IF(OR($A903="",$B903=""),"",MAX(0,MIN(100,IFERROR($Q903/'Settings'!$B$10*100,0))))</f>
        <v/>
      </c>
      <c r="V903" s="55">
        <f>IF(OR($A903="",$B903=""),"",MAX(0,MIN(100,IFERROR($P903/'Settings'!$B$11*100,0))))</f>
        <v/>
      </c>
      <c r="W903" s="55">
        <f>IF(OR($A903="",$B903=""),"",MAX(0,MIN(100,IFERROR($R903/'Settings'!$B$12*100,0))))</f>
        <v/>
      </c>
      <c r="X903" s="55">
        <f>IF(OR($A903="",$B903=""),"",MAX(0,MIN(100,100-($N903*'Settings'!$B$15))))</f>
        <v/>
      </c>
      <c r="Y903" s="55">
        <f>IF(OR($A903="",$B903=""),"",($T903*'Settings'!$B$4)+($U903*'Settings'!$B$5)+($V903*'Settings'!$B$6)+($W903*'Settings'!$B$7)+($X903*'Settings'!$B$8))</f>
        <v/>
      </c>
      <c r="Z903" s="19">
        <f>IF($Y903="","",IF($Y903&gt;='Settings'!$B$17,"Excellent",IF($Y903&gt;='Settings'!$B$18,"Good",IF($Y903&gt;='Settings'!$B$19,"Needs Improvement","Poor"))))</f>
        <v/>
      </c>
      <c r="AA903" s="57">
        <f>IF($Z903="","",IF($Z903="Excellent",'Settings'!$B$21,IF($Z903="Good",'Settings'!$B$22,0)))</f>
        <v/>
      </c>
      <c r="AB903" s="34">
        <f>IF(COUNTA($A903:$B903,$D903:$O903,$AC903:$AD903)=0,"",IF(OR($A903="",$B903=""),"Missing period/driver",IF($C903="Driver ID not found","Invalid driver ID",IF(COUNTIFS($A$5:$A$1000,$A903,$B$5:$B$1000,$B903)&gt;1,"Duplicate driver/period",IF(OR($E903&lt;=0,$F903&lt;=0,$G903&lt;=0,$I903&lt;=0),"Check required activity",IF($H903&gt;$G903,"On-time stops exceed total",IF($J903&gt;$I903,"Completed inspections exceed required",IF(OR($H903&lt;0,$J903&lt;0,$K903&lt;0,$L903&lt;0,$M903&lt;0,$N903&lt;0),"Negative count",IF($AC903="","Select review status",IF(AND($AC903="Coaching Scheduled",$AD903=""),"Add follow-up date","OK"))))))))))</f>
        <v/>
      </c>
      <c r="AC903" s="30" t="n"/>
      <c r="AD903" s="58" t="n"/>
    </row>
    <row r="904">
      <c r="A904" s="53" t="n"/>
      <c r="B904" s="26" t="n"/>
      <c r="C904" s="27">
        <f>IF(OR($A904="",$B904=""),"",IFERROR(VLOOKUP($B904,'Settings'!$D$4:$E$103,2,FALSE),"Driver ID not found"))</f>
        <v/>
      </c>
      <c r="D904" s="26" t="n"/>
      <c r="E904" s="28" t="n"/>
      <c r="F904" s="54" t="n"/>
      <c r="G904" s="28" t="n"/>
      <c r="H904" s="28" t="n"/>
      <c r="I904" s="28" t="n"/>
      <c r="J904" s="28" t="n"/>
      <c r="K904" s="28" t="n"/>
      <c r="L904" s="28" t="n"/>
      <c r="M904" s="28" t="n"/>
      <c r="N904" s="28" t="n"/>
      <c r="O904" s="30" t="n"/>
      <c r="P904" s="55">
        <f>IF(OR($A904="",$B904=""),"",IFERROR($E904/$F904,0))</f>
        <v/>
      </c>
      <c r="Q904" s="56">
        <f>IF(OR($A904="",$B904=""),"",IFERROR($H904/$G904,0))</f>
        <v/>
      </c>
      <c r="R904" s="56">
        <f>IF(OR($A904="",$B904=""),"",IFERROR($J904/$I904,0))</f>
        <v/>
      </c>
      <c r="S904" s="55">
        <f>IF(OR($A904="",$B904=""),"",IFERROR(($K904+$L904)/$E904*1000,0))</f>
        <v/>
      </c>
      <c r="T904" s="55">
        <f>IF(OR($A904="",$B904=""),"",MAX(0,MIN(100,100-($S904*'Settings'!$B$13)-($M904*'Settings'!$B$14))))</f>
        <v/>
      </c>
      <c r="U904" s="55">
        <f>IF(OR($A904="",$B904=""),"",MAX(0,MIN(100,IFERROR($Q904/'Settings'!$B$10*100,0))))</f>
        <v/>
      </c>
      <c r="V904" s="55">
        <f>IF(OR($A904="",$B904=""),"",MAX(0,MIN(100,IFERROR($P904/'Settings'!$B$11*100,0))))</f>
        <v/>
      </c>
      <c r="W904" s="55">
        <f>IF(OR($A904="",$B904=""),"",MAX(0,MIN(100,IFERROR($R904/'Settings'!$B$12*100,0))))</f>
        <v/>
      </c>
      <c r="X904" s="55">
        <f>IF(OR($A904="",$B904=""),"",MAX(0,MIN(100,100-($N904*'Settings'!$B$15))))</f>
        <v/>
      </c>
      <c r="Y904" s="55">
        <f>IF(OR($A904="",$B904=""),"",($T904*'Settings'!$B$4)+($U904*'Settings'!$B$5)+($V904*'Settings'!$B$6)+($W904*'Settings'!$B$7)+($X904*'Settings'!$B$8))</f>
        <v/>
      </c>
      <c r="Z904" s="19">
        <f>IF($Y904="","",IF($Y904&gt;='Settings'!$B$17,"Excellent",IF($Y904&gt;='Settings'!$B$18,"Good",IF($Y904&gt;='Settings'!$B$19,"Needs Improvement","Poor"))))</f>
        <v/>
      </c>
      <c r="AA904" s="57">
        <f>IF($Z904="","",IF($Z904="Excellent",'Settings'!$B$21,IF($Z904="Good",'Settings'!$B$22,0)))</f>
        <v/>
      </c>
      <c r="AB904" s="34">
        <f>IF(COUNTA($A904:$B904,$D904:$O904,$AC904:$AD904)=0,"",IF(OR($A904="",$B904=""),"Missing period/driver",IF($C904="Driver ID not found","Invalid driver ID",IF(COUNTIFS($A$5:$A$1000,$A904,$B$5:$B$1000,$B904)&gt;1,"Duplicate driver/period",IF(OR($E904&lt;=0,$F904&lt;=0,$G904&lt;=0,$I904&lt;=0),"Check required activity",IF($H904&gt;$G904,"On-time stops exceed total",IF($J904&gt;$I904,"Completed inspections exceed required",IF(OR($H904&lt;0,$J904&lt;0,$K904&lt;0,$L904&lt;0,$M904&lt;0,$N904&lt;0),"Negative count",IF($AC904="","Select review status",IF(AND($AC904="Coaching Scheduled",$AD904=""),"Add follow-up date","OK"))))))))))</f>
        <v/>
      </c>
      <c r="AC904" s="30" t="n"/>
      <c r="AD904" s="58" t="n"/>
    </row>
    <row r="905">
      <c r="A905" s="53" t="n"/>
      <c r="B905" s="26" t="n"/>
      <c r="C905" s="27">
        <f>IF(OR($A905="",$B905=""),"",IFERROR(VLOOKUP($B905,'Settings'!$D$4:$E$103,2,FALSE),"Driver ID not found"))</f>
        <v/>
      </c>
      <c r="D905" s="26" t="n"/>
      <c r="E905" s="28" t="n"/>
      <c r="F905" s="54" t="n"/>
      <c r="G905" s="28" t="n"/>
      <c r="H905" s="28" t="n"/>
      <c r="I905" s="28" t="n"/>
      <c r="J905" s="28" t="n"/>
      <c r="K905" s="28" t="n"/>
      <c r="L905" s="28" t="n"/>
      <c r="M905" s="28" t="n"/>
      <c r="N905" s="28" t="n"/>
      <c r="O905" s="30" t="n"/>
      <c r="P905" s="55">
        <f>IF(OR($A905="",$B905=""),"",IFERROR($E905/$F905,0))</f>
        <v/>
      </c>
      <c r="Q905" s="56">
        <f>IF(OR($A905="",$B905=""),"",IFERROR($H905/$G905,0))</f>
        <v/>
      </c>
      <c r="R905" s="56">
        <f>IF(OR($A905="",$B905=""),"",IFERROR($J905/$I905,0))</f>
        <v/>
      </c>
      <c r="S905" s="55">
        <f>IF(OR($A905="",$B905=""),"",IFERROR(($K905+$L905)/$E905*1000,0))</f>
        <v/>
      </c>
      <c r="T905" s="55">
        <f>IF(OR($A905="",$B905=""),"",MAX(0,MIN(100,100-($S905*'Settings'!$B$13)-($M905*'Settings'!$B$14))))</f>
        <v/>
      </c>
      <c r="U905" s="55">
        <f>IF(OR($A905="",$B905=""),"",MAX(0,MIN(100,IFERROR($Q905/'Settings'!$B$10*100,0))))</f>
        <v/>
      </c>
      <c r="V905" s="55">
        <f>IF(OR($A905="",$B905=""),"",MAX(0,MIN(100,IFERROR($P905/'Settings'!$B$11*100,0))))</f>
        <v/>
      </c>
      <c r="W905" s="55">
        <f>IF(OR($A905="",$B905=""),"",MAX(0,MIN(100,IFERROR($R905/'Settings'!$B$12*100,0))))</f>
        <v/>
      </c>
      <c r="X905" s="55">
        <f>IF(OR($A905="",$B905=""),"",MAX(0,MIN(100,100-($N905*'Settings'!$B$15))))</f>
        <v/>
      </c>
      <c r="Y905" s="55">
        <f>IF(OR($A905="",$B905=""),"",($T905*'Settings'!$B$4)+($U905*'Settings'!$B$5)+($V905*'Settings'!$B$6)+($W905*'Settings'!$B$7)+($X905*'Settings'!$B$8))</f>
        <v/>
      </c>
      <c r="Z905" s="19">
        <f>IF($Y905="","",IF($Y905&gt;='Settings'!$B$17,"Excellent",IF($Y905&gt;='Settings'!$B$18,"Good",IF($Y905&gt;='Settings'!$B$19,"Needs Improvement","Poor"))))</f>
        <v/>
      </c>
      <c r="AA905" s="57">
        <f>IF($Z905="","",IF($Z905="Excellent",'Settings'!$B$21,IF($Z905="Good",'Settings'!$B$22,0)))</f>
        <v/>
      </c>
      <c r="AB905" s="34">
        <f>IF(COUNTA($A905:$B905,$D905:$O905,$AC905:$AD905)=0,"",IF(OR($A905="",$B905=""),"Missing period/driver",IF($C905="Driver ID not found","Invalid driver ID",IF(COUNTIFS($A$5:$A$1000,$A905,$B$5:$B$1000,$B905)&gt;1,"Duplicate driver/period",IF(OR($E905&lt;=0,$F905&lt;=0,$G905&lt;=0,$I905&lt;=0),"Check required activity",IF($H905&gt;$G905,"On-time stops exceed total",IF($J905&gt;$I905,"Completed inspections exceed required",IF(OR($H905&lt;0,$J905&lt;0,$K905&lt;0,$L905&lt;0,$M905&lt;0,$N905&lt;0),"Negative count",IF($AC905="","Select review status",IF(AND($AC905="Coaching Scheduled",$AD905=""),"Add follow-up date","OK"))))))))))</f>
        <v/>
      </c>
      <c r="AC905" s="30" t="n"/>
      <c r="AD905" s="58" t="n"/>
    </row>
    <row r="906">
      <c r="A906" s="53" t="n"/>
      <c r="B906" s="26" t="n"/>
      <c r="C906" s="27">
        <f>IF(OR($A906="",$B906=""),"",IFERROR(VLOOKUP($B906,'Settings'!$D$4:$E$103,2,FALSE),"Driver ID not found"))</f>
        <v/>
      </c>
      <c r="D906" s="26" t="n"/>
      <c r="E906" s="28" t="n"/>
      <c r="F906" s="54" t="n"/>
      <c r="G906" s="28" t="n"/>
      <c r="H906" s="28" t="n"/>
      <c r="I906" s="28" t="n"/>
      <c r="J906" s="28" t="n"/>
      <c r="K906" s="28" t="n"/>
      <c r="L906" s="28" t="n"/>
      <c r="M906" s="28" t="n"/>
      <c r="N906" s="28" t="n"/>
      <c r="O906" s="30" t="n"/>
      <c r="P906" s="55">
        <f>IF(OR($A906="",$B906=""),"",IFERROR($E906/$F906,0))</f>
        <v/>
      </c>
      <c r="Q906" s="56">
        <f>IF(OR($A906="",$B906=""),"",IFERROR($H906/$G906,0))</f>
        <v/>
      </c>
      <c r="R906" s="56">
        <f>IF(OR($A906="",$B906=""),"",IFERROR($J906/$I906,0))</f>
        <v/>
      </c>
      <c r="S906" s="55">
        <f>IF(OR($A906="",$B906=""),"",IFERROR(($K906+$L906)/$E906*1000,0))</f>
        <v/>
      </c>
      <c r="T906" s="55">
        <f>IF(OR($A906="",$B906=""),"",MAX(0,MIN(100,100-($S906*'Settings'!$B$13)-($M906*'Settings'!$B$14))))</f>
        <v/>
      </c>
      <c r="U906" s="55">
        <f>IF(OR($A906="",$B906=""),"",MAX(0,MIN(100,IFERROR($Q906/'Settings'!$B$10*100,0))))</f>
        <v/>
      </c>
      <c r="V906" s="55">
        <f>IF(OR($A906="",$B906=""),"",MAX(0,MIN(100,IFERROR($P906/'Settings'!$B$11*100,0))))</f>
        <v/>
      </c>
      <c r="W906" s="55">
        <f>IF(OR($A906="",$B906=""),"",MAX(0,MIN(100,IFERROR($R906/'Settings'!$B$12*100,0))))</f>
        <v/>
      </c>
      <c r="X906" s="55">
        <f>IF(OR($A906="",$B906=""),"",MAX(0,MIN(100,100-($N906*'Settings'!$B$15))))</f>
        <v/>
      </c>
      <c r="Y906" s="55">
        <f>IF(OR($A906="",$B906=""),"",($T906*'Settings'!$B$4)+($U906*'Settings'!$B$5)+($V906*'Settings'!$B$6)+($W906*'Settings'!$B$7)+($X906*'Settings'!$B$8))</f>
        <v/>
      </c>
      <c r="Z906" s="19">
        <f>IF($Y906="","",IF($Y906&gt;='Settings'!$B$17,"Excellent",IF($Y906&gt;='Settings'!$B$18,"Good",IF($Y906&gt;='Settings'!$B$19,"Needs Improvement","Poor"))))</f>
        <v/>
      </c>
      <c r="AA906" s="57">
        <f>IF($Z906="","",IF($Z906="Excellent",'Settings'!$B$21,IF($Z906="Good",'Settings'!$B$22,0)))</f>
        <v/>
      </c>
      <c r="AB906" s="34">
        <f>IF(COUNTA($A906:$B906,$D906:$O906,$AC906:$AD906)=0,"",IF(OR($A906="",$B906=""),"Missing period/driver",IF($C906="Driver ID not found","Invalid driver ID",IF(COUNTIFS($A$5:$A$1000,$A906,$B$5:$B$1000,$B906)&gt;1,"Duplicate driver/period",IF(OR($E906&lt;=0,$F906&lt;=0,$G906&lt;=0,$I906&lt;=0),"Check required activity",IF($H906&gt;$G906,"On-time stops exceed total",IF($J906&gt;$I906,"Completed inspections exceed required",IF(OR($H906&lt;0,$J906&lt;0,$K906&lt;0,$L906&lt;0,$M906&lt;0,$N906&lt;0),"Negative count",IF($AC906="","Select review status",IF(AND($AC906="Coaching Scheduled",$AD906=""),"Add follow-up date","OK"))))))))))</f>
        <v/>
      </c>
      <c r="AC906" s="30" t="n"/>
      <c r="AD906" s="58" t="n"/>
    </row>
    <row r="907">
      <c r="A907" s="53" t="n"/>
      <c r="B907" s="26" t="n"/>
      <c r="C907" s="27">
        <f>IF(OR($A907="",$B907=""),"",IFERROR(VLOOKUP($B907,'Settings'!$D$4:$E$103,2,FALSE),"Driver ID not found"))</f>
        <v/>
      </c>
      <c r="D907" s="26" t="n"/>
      <c r="E907" s="28" t="n"/>
      <c r="F907" s="54" t="n"/>
      <c r="G907" s="28" t="n"/>
      <c r="H907" s="28" t="n"/>
      <c r="I907" s="28" t="n"/>
      <c r="J907" s="28" t="n"/>
      <c r="K907" s="28" t="n"/>
      <c r="L907" s="28" t="n"/>
      <c r="M907" s="28" t="n"/>
      <c r="N907" s="28" t="n"/>
      <c r="O907" s="30" t="n"/>
      <c r="P907" s="55">
        <f>IF(OR($A907="",$B907=""),"",IFERROR($E907/$F907,0))</f>
        <v/>
      </c>
      <c r="Q907" s="56">
        <f>IF(OR($A907="",$B907=""),"",IFERROR($H907/$G907,0))</f>
        <v/>
      </c>
      <c r="R907" s="56">
        <f>IF(OR($A907="",$B907=""),"",IFERROR($J907/$I907,0))</f>
        <v/>
      </c>
      <c r="S907" s="55">
        <f>IF(OR($A907="",$B907=""),"",IFERROR(($K907+$L907)/$E907*1000,0))</f>
        <v/>
      </c>
      <c r="T907" s="55">
        <f>IF(OR($A907="",$B907=""),"",MAX(0,MIN(100,100-($S907*'Settings'!$B$13)-($M907*'Settings'!$B$14))))</f>
        <v/>
      </c>
      <c r="U907" s="55">
        <f>IF(OR($A907="",$B907=""),"",MAX(0,MIN(100,IFERROR($Q907/'Settings'!$B$10*100,0))))</f>
        <v/>
      </c>
      <c r="V907" s="55">
        <f>IF(OR($A907="",$B907=""),"",MAX(0,MIN(100,IFERROR($P907/'Settings'!$B$11*100,0))))</f>
        <v/>
      </c>
      <c r="W907" s="55">
        <f>IF(OR($A907="",$B907=""),"",MAX(0,MIN(100,IFERROR($R907/'Settings'!$B$12*100,0))))</f>
        <v/>
      </c>
      <c r="X907" s="55">
        <f>IF(OR($A907="",$B907=""),"",MAX(0,MIN(100,100-($N907*'Settings'!$B$15))))</f>
        <v/>
      </c>
      <c r="Y907" s="55">
        <f>IF(OR($A907="",$B907=""),"",($T907*'Settings'!$B$4)+($U907*'Settings'!$B$5)+($V907*'Settings'!$B$6)+($W907*'Settings'!$B$7)+($X907*'Settings'!$B$8))</f>
        <v/>
      </c>
      <c r="Z907" s="19">
        <f>IF($Y907="","",IF($Y907&gt;='Settings'!$B$17,"Excellent",IF($Y907&gt;='Settings'!$B$18,"Good",IF($Y907&gt;='Settings'!$B$19,"Needs Improvement","Poor"))))</f>
        <v/>
      </c>
      <c r="AA907" s="57">
        <f>IF($Z907="","",IF($Z907="Excellent",'Settings'!$B$21,IF($Z907="Good",'Settings'!$B$22,0)))</f>
        <v/>
      </c>
      <c r="AB907" s="34">
        <f>IF(COUNTA($A907:$B907,$D907:$O907,$AC907:$AD907)=0,"",IF(OR($A907="",$B907=""),"Missing period/driver",IF($C907="Driver ID not found","Invalid driver ID",IF(COUNTIFS($A$5:$A$1000,$A907,$B$5:$B$1000,$B907)&gt;1,"Duplicate driver/period",IF(OR($E907&lt;=0,$F907&lt;=0,$G907&lt;=0,$I907&lt;=0),"Check required activity",IF($H907&gt;$G907,"On-time stops exceed total",IF($J907&gt;$I907,"Completed inspections exceed required",IF(OR($H907&lt;0,$J907&lt;0,$K907&lt;0,$L907&lt;0,$M907&lt;0,$N907&lt;0),"Negative count",IF($AC907="","Select review status",IF(AND($AC907="Coaching Scheduled",$AD907=""),"Add follow-up date","OK"))))))))))</f>
        <v/>
      </c>
      <c r="AC907" s="30" t="n"/>
      <c r="AD907" s="58" t="n"/>
    </row>
    <row r="908">
      <c r="A908" s="53" t="n"/>
      <c r="B908" s="26" t="n"/>
      <c r="C908" s="27">
        <f>IF(OR($A908="",$B908=""),"",IFERROR(VLOOKUP($B908,'Settings'!$D$4:$E$103,2,FALSE),"Driver ID not found"))</f>
        <v/>
      </c>
      <c r="D908" s="26" t="n"/>
      <c r="E908" s="28" t="n"/>
      <c r="F908" s="54" t="n"/>
      <c r="G908" s="28" t="n"/>
      <c r="H908" s="28" t="n"/>
      <c r="I908" s="28" t="n"/>
      <c r="J908" s="28" t="n"/>
      <c r="K908" s="28" t="n"/>
      <c r="L908" s="28" t="n"/>
      <c r="M908" s="28" t="n"/>
      <c r="N908" s="28" t="n"/>
      <c r="O908" s="30" t="n"/>
      <c r="P908" s="55">
        <f>IF(OR($A908="",$B908=""),"",IFERROR($E908/$F908,0))</f>
        <v/>
      </c>
      <c r="Q908" s="56">
        <f>IF(OR($A908="",$B908=""),"",IFERROR($H908/$G908,0))</f>
        <v/>
      </c>
      <c r="R908" s="56">
        <f>IF(OR($A908="",$B908=""),"",IFERROR($J908/$I908,0))</f>
        <v/>
      </c>
      <c r="S908" s="55">
        <f>IF(OR($A908="",$B908=""),"",IFERROR(($K908+$L908)/$E908*1000,0))</f>
        <v/>
      </c>
      <c r="T908" s="55">
        <f>IF(OR($A908="",$B908=""),"",MAX(0,MIN(100,100-($S908*'Settings'!$B$13)-($M908*'Settings'!$B$14))))</f>
        <v/>
      </c>
      <c r="U908" s="55">
        <f>IF(OR($A908="",$B908=""),"",MAX(0,MIN(100,IFERROR($Q908/'Settings'!$B$10*100,0))))</f>
        <v/>
      </c>
      <c r="V908" s="55">
        <f>IF(OR($A908="",$B908=""),"",MAX(0,MIN(100,IFERROR($P908/'Settings'!$B$11*100,0))))</f>
        <v/>
      </c>
      <c r="W908" s="55">
        <f>IF(OR($A908="",$B908=""),"",MAX(0,MIN(100,IFERROR($R908/'Settings'!$B$12*100,0))))</f>
        <v/>
      </c>
      <c r="X908" s="55">
        <f>IF(OR($A908="",$B908=""),"",MAX(0,MIN(100,100-($N908*'Settings'!$B$15))))</f>
        <v/>
      </c>
      <c r="Y908" s="55">
        <f>IF(OR($A908="",$B908=""),"",($T908*'Settings'!$B$4)+($U908*'Settings'!$B$5)+($V908*'Settings'!$B$6)+($W908*'Settings'!$B$7)+($X908*'Settings'!$B$8))</f>
        <v/>
      </c>
      <c r="Z908" s="19">
        <f>IF($Y908="","",IF($Y908&gt;='Settings'!$B$17,"Excellent",IF($Y908&gt;='Settings'!$B$18,"Good",IF($Y908&gt;='Settings'!$B$19,"Needs Improvement","Poor"))))</f>
        <v/>
      </c>
      <c r="AA908" s="57">
        <f>IF($Z908="","",IF($Z908="Excellent",'Settings'!$B$21,IF($Z908="Good",'Settings'!$B$22,0)))</f>
        <v/>
      </c>
      <c r="AB908" s="34">
        <f>IF(COUNTA($A908:$B908,$D908:$O908,$AC908:$AD908)=0,"",IF(OR($A908="",$B908=""),"Missing period/driver",IF($C908="Driver ID not found","Invalid driver ID",IF(COUNTIFS($A$5:$A$1000,$A908,$B$5:$B$1000,$B908)&gt;1,"Duplicate driver/period",IF(OR($E908&lt;=0,$F908&lt;=0,$G908&lt;=0,$I908&lt;=0),"Check required activity",IF($H908&gt;$G908,"On-time stops exceed total",IF($J908&gt;$I908,"Completed inspections exceed required",IF(OR($H908&lt;0,$J908&lt;0,$K908&lt;0,$L908&lt;0,$M908&lt;0,$N908&lt;0),"Negative count",IF($AC908="","Select review status",IF(AND($AC908="Coaching Scheduled",$AD908=""),"Add follow-up date","OK"))))))))))</f>
        <v/>
      </c>
      <c r="AC908" s="30" t="n"/>
      <c r="AD908" s="58" t="n"/>
    </row>
    <row r="909">
      <c r="A909" s="53" t="n"/>
      <c r="B909" s="26" t="n"/>
      <c r="C909" s="27">
        <f>IF(OR($A909="",$B909=""),"",IFERROR(VLOOKUP($B909,'Settings'!$D$4:$E$103,2,FALSE),"Driver ID not found"))</f>
        <v/>
      </c>
      <c r="D909" s="26" t="n"/>
      <c r="E909" s="28" t="n"/>
      <c r="F909" s="54" t="n"/>
      <c r="G909" s="28" t="n"/>
      <c r="H909" s="28" t="n"/>
      <c r="I909" s="28" t="n"/>
      <c r="J909" s="28" t="n"/>
      <c r="K909" s="28" t="n"/>
      <c r="L909" s="28" t="n"/>
      <c r="M909" s="28" t="n"/>
      <c r="N909" s="28" t="n"/>
      <c r="O909" s="30" t="n"/>
      <c r="P909" s="55">
        <f>IF(OR($A909="",$B909=""),"",IFERROR($E909/$F909,0))</f>
        <v/>
      </c>
      <c r="Q909" s="56">
        <f>IF(OR($A909="",$B909=""),"",IFERROR($H909/$G909,0))</f>
        <v/>
      </c>
      <c r="R909" s="56">
        <f>IF(OR($A909="",$B909=""),"",IFERROR($J909/$I909,0))</f>
        <v/>
      </c>
      <c r="S909" s="55">
        <f>IF(OR($A909="",$B909=""),"",IFERROR(($K909+$L909)/$E909*1000,0))</f>
        <v/>
      </c>
      <c r="T909" s="55">
        <f>IF(OR($A909="",$B909=""),"",MAX(0,MIN(100,100-($S909*'Settings'!$B$13)-($M909*'Settings'!$B$14))))</f>
        <v/>
      </c>
      <c r="U909" s="55">
        <f>IF(OR($A909="",$B909=""),"",MAX(0,MIN(100,IFERROR($Q909/'Settings'!$B$10*100,0))))</f>
        <v/>
      </c>
      <c r="V909" s="55">
        <f>IF(OR($A909="",$B909=""),"",MAX(0,MIN(100,IFERROR($P909/'Settings'!$B$11*100,0))))</f>
        <v/>
      </c>
      <c r="W909" s="55">
        <f>IF(OR($A909="",$B909=""),"",MAX(0,MIN(100,IFERROR($R909/'Settings'!$B$12*100,0))))</f>
        <v/>
      </c>
      <c r="X909" s="55">
        <f>IF(OR($A909="",$B909=""),"",MAX(0,MIN(100,100-($N909*'Settings'!$B$15))))</f>
        <v/>
      </c>
      <c r="Y909" s="55">
        <f>IF(OR($A909="",$B909=""),"",($T909*'Settings'!$B$4)+($U909*'Settings'!$B$5)+($V909*'Settings'!$B$6)+($W909*'Settings'!$B$7)+($X909*'Settings'!$B$8))</f>
        <v/>
      </c>
      <c r="Z909" s="19">
        <f>IF($Y909="","",IF($Y909&gt;='Settings'!$B$17,"Excellent",IF($Y909&gt;='Settings'!$B$18,"Good",IF($Y909&gt;='Settings'!$B$19,"Needs Improvement","Poor"))))</f>
        <v/>
      </c>
      <c r="AA909" s="57">
        <f>IF($Z909="","",IF($Z909="Excellent",'Settings'!$B$21,IF($Z909="Good",'Settings'!$B$22,0)))</f>
        <v/>
      </c>
      <c r="AB909" s="34">
        <f>IF(COUNTA($A909:$B909,$D909:$O909,$AC909:$AD909)=0,"",IF(OR($A909="",$B909=""),"Missing period/driver",IF($C909="Driver ID not found","Invalid driver ID",IF(COUNTIFS($A$5:$A$1000,$A909,$B$5:$B$1000,$B909)&gt;1,"Duplicate driver/period",IF(OR($E909&lt;=0,$F909&lt;=0,$G909&lt;=0,$I909&lt;=0),"Check required activity",IF($H909&gt;$G909,"On-time stops exceed total",IF($J909&gt;$I909,"Completed inspections exceed required",IF(OR($H909&lt;0,$J909&lt;0,$K909&lt;0,$L909&lt;0,$M909&lt;0,$N909&lt;0),"Negative count",IF($AC909="","Select review status",IF(AND($AC909="Coaching Scheduled",$AD909=""),"Add follow-up date","OK"))))))))))</f>
        <v/>
      </c>
      <c r="AC909" s="30" t="n"/>
      <c r="AD909" s="58" t="n"/>
    </row>
    <row r="910">
      <c r="A910" s="53" t="n"/>
      <c r="B910" s="26" t="n"/>
      <c r="C910" s="27">
        <f>IF(OR($A910="",$B910=""),"",IFERROR(VLOOKUP($B910,'Settings'!$D$4:$E$103,2,FALSE),"Driver ID not found"))</f>
        <v/>
      </c>
      <c r="D910" s="26" t="n"/>
      <c r="E910" s="28" t="n"/>
      <c r="F910" s="54" t="n"/>
      <c r="G910" s="28" t="n"/>
      <c r="H910" s="28" t="n"/>
      <c r="I910" s="28" t="n"/>
      <c r="J910" s="28" t="n"/>
      <c r="K910" s="28" t="n"/>
      <c r="L910" s="28" t="n"/>
      <c r="M910" s="28" t="n"/>
      <c r="N910" s="28" t="n"/>
      <c r="O910" s="30" t="n"/>
      <c r="P910" s="55">
        <f>IF(OR($A910="",$B910=""),"",IFERROR($E910/$F910,0))</f>
        <v/>
      </c>
      <c r="Q910" s="56">
        <f>IF(OR($A910="",$B910=""),"",IFERROR($H910/$G910,0))</f>
        <v/>
      </c>
      <c r="R910" s="56">
        <f>IF(OR($A910="",$B910=""),"",IFERROR($J910/$I910,0))</f>
        <v/>
      </c>
      <c r="S910" s="55">
        <f>IF(OR($A910="",$B910=""),"",IFERROR(($K910+$L910)/$E910*1000,0))</f>
        <v/>
      </c>
      <c r="T910" s="55">
        <f>IF(OR($A910="",$B910=""),"",MAX(0,MIN(100,100-($S910*'Settings'!$B$13)-($M910*'Settings'!$B$14))))</f>
        <v/>
      </c>
      <c r="U910" s="55">
        <f>IF(OR($A910="",$B910=""),"",MAX(0,MIN(100,IFERROR($Q910/'Settings'!$B$10*100,0))))</f>
        <v/>
      </c>
      <c r="V910" s="55">
        <f>IF(OR($A910="",$B910=""),"",MAX(0,MIN(100,IFERROR($P910/'Settings'!$B$11*100,0))))</f>
        <v/>
      </c>
      <c r="W910" s="55">
        <f>IF(OR($A910="",$B910=""),"",MAX(0,MIN(100,IFERROR($R910/'Settings'!$B$12*100,0))))</f>
        <v/>
      </c>
      <c r="X910" s="55">
        <f>IF(OR($A910="",$B910=""),"",MAX(0,MIN(100,100-($N910*'Settings'!$B$15))))</f>
        <v/>
      </c>
      <c r="Y910" s="55">
        <f>IF(OR($A910="",$B910=""),"",($T910*'Settings'!$B$4)+($U910*'Settings'!$B$5)+($V910*'Settings'!$B$6)+($W910*'Settings'!$B$7)+($X910*'Settings'!$B$8))</f>
        <v/>
      </c>
      <c r="Z910" s="19">
        <f>IF($Y910="","",IF($Y910&gt;='Settings'!$B$17,"Excellent",IF($Y910&gt;='Settings'!$B$18,"Good",IF($Y910&gt;='Settings'!$B$19,"Needs Improvement","Poor"))))</f>
        <v/>
      </c>
      <c r="AA910" s="57">
        <f>IF($Z910="","",IF($Z910="Excellent",'Settings'!$B$21,IF($Z910="Good",'Settings'!$B$22,0)))</f>
        <v/>
      </c>
      <c r="AB910" s="34">
        <f>IF(COUNTA($A910:$B910,$D910:$O910,$AC910:$AD910)=0,"",IF(OR($A910="",$B910=""),"Missing period/driver",IF($C910="Driver ID not found","Invalid driver ID",IF(COUNTIFS($A$5:$A$1000,$A910,$B$5:$B$1000,$B910)&gt;1,"Duplicate driver/period",IF(OR($E910&lt;=0,$F910&lt;=0,$G910&lt;=0,$I910&lt;=0),"Check required activity",IF($H910&gt;$G910,"On-time stops exceed total",IF($J910&gt;$I910,"Completed inspections exceed required",IF(OR($H910&lt;0,$J910&lt;0,$K910&lt;0,$L910&lt;0,$M910&lt;0,$N910&lt;0),"Negative count",IF($AC910="","Select review status",IF(AND($AC910="Coaching Scheduled",$AD910=""),"Add follow-up date","OK"))))))))))</f>
        <v/>
      </c>
      <c r="AC910" s="30" t="n"/>
      <c r="AD910" s="58" t="n"/>
    </row>
    <row r="911">
      <c r="A911" s="53" t="n"/>
      <c r="B911" s="26" t="n"/>
      <c r="C911" s="27">
        <f>IF(OR($A911="",$B911=""),"",IFERROR(VLOOKUP($B911,'Settings'!$D$4:$E$103,2,FALSE),"Driver ID not found"))</f>
        <v/>
      </c>
      <c r="D911" s="26" t="n"/>
      <c r="E911" s="28" t="n"/>
      <c r="F911" s="54" t="n"/>
      <c r="G911" s="28" t="n"/>
      <c r="H911" s="28" t="n"/>
      <c r="I911" s="28" t="n"/>
      <c r="J911" s="28" t="n"/>
      <c r="K911" s="28" t="n"/>
      <c r="L911" s="28" t="n"/>
      <c r="M911" s="28" t="n"/>
      <c r="N911" s="28" t="n"/>
      <c r="O911" s="30" t="n"/>
      <c r="P911" s="55">
        <f>IF(OR($A911="",$B911=""),"",IFERROR($E911/$F911,0))</f>
        <v/>
      </c>
      <c r="Q911" s="56">
        <f>IF(OR($A911="",$B911=""),"",IFERROR($H911/$G911,0))</f>
        <v/>
      </c>
      <c r="R911" s="56">
        <f>IF(OR($A911="",$B911=""),"",IFERROR($J911/$I911,0))</f>
        <v/>
      </c>
      <c r="S911" s="55">
        <f>IF(OR($A911="",$B911=""),"",IFERROR(($K911+$L911)/$E911*1000,0))</f>
        <v/>
      </c>
      <c r="T911" s="55">
        <f>IF(OR($A911="",$B911=""),"",MAX(0,MIN(100,100-($S911*'Settings'!$B$13)-($M911*'Settings'!$B$14))))</f>
        <v/>
      </c>
      <c r="U911" s="55">
        <f>IF(OR($A911="",$B911=""),"",MAX(0,MIN(100,IFERROR($Q911/'Settings'!$B$10*100,0))))</f>
        <v/>
      </c>
      <c r="V911" s="55">
        <f>IF(OR($A911="",$B911=""),"",MAX(0,MIN(100,IFERROR($P911/'Settings'!$B$11*100,0))))</f>
        <v/>
      </c>
      <c r="W911" s="55">
        <f>IF(OR($A911="",$B911=""),"",MAX(0,MIN(100,IFERROR($R911/'Settings'!$B$12*100,0))))</f>
        <v/>
      </c>
      <c r="X911" s="55">
        <f>IF(OR($A911="",$B911=""),"",MAX(0,MIN(100,100-($N911*'Settings'!$B$15))))</f>
        <v/>
      </c>
      <c r="Y911" s="55">
        <f>IF(OR($A911="",$B911=""),"",($T911*'Settings'!$B$4)+($U911*'Settings'!$B$5)+($V911*'Settings'!$B$6)+($W911*'Settings'!$B$7)+($X911*'Settings'!$B$8))</f>
        <v/>
      </c>
      <c r="Z911" s="19">
        <f>IF($Y911="","",IF($Y911&gt;='Settings'!$B$17,"Excellent",IF($Y911&gt;='Settings'!$B$18,"Good",IF($Y911&gt;='Settings'!$B$19,"Needs Improvement","Poor"))))</f>
        <v/>
      </c>
      <c r="AA911" s="57">
        <f>IF($Z911="","",IF($Z911="Excellent",'Settings'!$B$21,IF($Z911="Good",'Settings'!$B$22,0)))</f>
        <v/>
      </c>
      <c r="AB911" s="34">
        <f>IF(COUNTA($A911:$B911,$D911:$O911,$AC911:$AD911)=0,"",IF(OR($A911="",$B911=""),"Missing period/driver",IF($C911="Driver ID not found","Invalid driver ID",IF(COUNTIFS($A$5:$A$1000,$A911,$B$5:$B$1000,$B911)&gt;1,"Duplicate driver/period",IF(OR($E911&lt;=0,$F911&lt;=0,$G911&lt;=0,$I911&lt;=0),"Check required activity",IF($H911&gt;$G911,"On-time stops exceed total",IF($J911&gt;$I911,"Completed inspections exceed required",IF(OR($H911&lt;0,$J911&lt;0,$K911&lt;0,$L911&lt;0,$M911&lt;0,$N911&lt;0),"Negative count",IF($AC911="","Select review status",IF(AND($AC911="Coaching Scheduled",$AD911=""),"Add follow-up date","OK"))))))))))</f>
        <v/>
      </c>
      <c r="AC911" s="30" t="n"/>
      <c r="AD911" s="58" t="n"/>
    </row>
    <row r="912">
      <c r="A912" s="53" t="n"/>
      <c r="B912" s="26" t="n"/>
      <c r="C912" s="27">
        <f>IF(OR($A912="",$B912=""),"",IFERROR(VLOOKUP($B912,'Settings'!$D$4:$E$103,2,FALSE),"Driver ID not found"))</f>
        <v/>
      </c>
      <c r="D912" s="26" t="n"/>
      <c r="E912" s="28" t="n"/>
      <c r="F912" s="54" t="n"/>
      <c r="G912" s="28" t="n"/>
      <c r="H912" s="28" t="n"/>
      <c r="I912" s="28" t="n"/>
      <c r="J912" s="28" t="n"/>
      <c r="K912" s="28" t="n"/>
      <c r="L912" s="28" t="n"/>
      <c r="M912" s="28" t="n"/>
      <c r="N912" s="28" t="n"/>
      <c r="O912" s="30" t="n"/>
      <c r="P912" s="55">
        <f>IF(OR($A912="",$B912=""),"",IFERROR($E912/$F912,0))</f>
        <v/>
      </c>
      <c r="Q912" s="56">
        <f>IF(OR($A912="",$B912=""),"",IFERROR($H912/$G912,0))</f>
        <v/>
      </c>
      <c r="R912" s="56">
        <f>IF(OR($A912="",$B912=""),"",IFERROR($J912/$I912,0))</f>
        <v/>
      </c>
      <c r="S912" s="55">
        <f>IF(OR($A912="",$B912=""),"",IFERROR(($K912+$L912)/$E912*1000,0))</f>
        <v/>
      </c>
      <c r="T912" s="55">
        <f>IF(OR($A912="",$B912=""),"",MAX(0,MIN(100,100-($S912*'Settings'!$B$13)-($M912*'Settings'!$B$14))))</f>
        <v/>
      </c>
      <c r="U912" s="55">
        <f>IF(OR($A912="",$B912=""),"",MAX(0,MIN(100,IFERROR($Q912/'Settings'!$B$10*100,0))))</f>
        <v/>
      </c>
      <c r="V912" s="55">
        <f>IF(OR($A912="",$B912=""),"",MAX(0,MIN(100,IFERROR($P912/'Settings'!$B$11*100,0))))</f>
        <v/>
      </c>
      <c r="W912" s="55">
        <f>IF(OR($A912="",$B912=""),"",MAX(0,MIN(100,IFERROR($R912/'Settings'!$B$12*100,0))))</f>
        <v/>
      </c>
      <c r="X912" s="55">
        <f>IF(OR($A912="",$B912=""),"",MAX(0,MIN(100,100-($N912*'Settings'!$B$15))))</f>
        <v/>
      </c>
      <c r="Y912" s="55">
        <f>IF(OR($A912="",$B912=""),"",($T912*'Settings'!$B$4)+($U912*'Settings'!$B$5)+($V912*'Settings'!$B$6)+($W912*'Settings'!$B$7)+($X912*'Settings'!$B$8))</f>
        <v/>
      </c>
      <c r="Z912" s="19">
        <f>IF($Y912="","",IF($Y912&gt;='Settings'!$B$17,"Excellent",IF($Y912&gt;='Settings'!$B$18,"Good",IF($Y912&gt;='Settings'!$B$19,"Needs Improvement","Poor"))))</f>
        <v/>
      </c>
      <c r="AA912" s="57">
        <f>IF($Z912="","",IF($Z912="Excellent",'Settings'!$B$21,IF($Z912="Good",'Settings'!$B$22,0)))</f>
        <v/>
      </c>
      <c r="AB912" s="34">
        <f>IF(COUNTA($A912:$B912,$D912:$O912,$AC912:$AD912)=0,"",IF(OR($A912="",$B912=""),"Missing period/driver",IF($C912="Driver ID not found","Invalid driver ID",IF(COUNTIFS($A$5:$A$1000,$A912,$B$5:$B$1000,$B912)&gt;1,"Duplicate driver/period",IF(OR($E912&lt;=0,$F912&lt;=0,$G912&lt;=0,$I912&lt;=0),"Check required activity",IF($H912&gt;$G912,"On-time stops exceed total",IF($J912&gt;$I912,"Completed inspections exceed required",IF(OR($H912&lt;0,$J912&lt;0,$K912&lt;0,$L912&lt;0,$M912&lt;0,$N912&lt;0),"Negative count",IF($AC912="","Select review status",IF(AND($AC912="Coaching Scheduled",$AD912=""),"Add follow-up date","OK"))))))))))</f>
        <v/>
      </c>
      <c r="AC912" s="30" t="n"/>
      <c r="AD912" s="58" t="n"/>
    </row>
    <row r="913">
      <c r="A913" s="53" t="n"/>
      <c r="B913" s="26" t="n"/>
      <c r="C913" s="27">
        <f>IF(OR($A913="",$B913=""),"",IFERROR(VLOOKUP($B913,'Settings'!$D$4:$E$103,2,FALSE),"Driver ID not found"))</f>
        <v/>
      </c>
      <c r="D913" s="26" t="n"/>
      <c r="E913" s="28" t="n"/>
      <c r="F913" s="54" t="n"/>
      <c r="G913" s="28" t="n"/>
      <c r="H913" s="28" t="n"/>
      <c r="I913" s="28" t="n"/>
      <c r="J913" s="28" t="n"/>
      <c r="K913" s="28" t="n"/>
      <c r="L913" s="28" t="n"/>
      <c r="M913" s="28" t="n"/>
      <c r="N913" s="28" t="n"/>
      <c r="O913" s="30" t="n"/>
      <c r="P913" s="55">
        <f>IF(OR($A913="",$B913=""),"",IFERROR($E913/$F913,0))</f>
        <v/>
      </c>
      <c r="Q913" s="56">
        <f>IF(OR($A913="",$B913=""),"",IFERROR($H913/$G913,0))</f>
        <v/>
      </c>
      <c r="R913" s="56">
        <f>IF(OR($A913="",$B913=""),"",IFERROR($J913/$I913,0))</f>
        <v/>
      </c>
      <c r="S913" s="55">
        <f>IF(OR($A913="",$B913=""),"",IFERROR(($K913+$L913)/$E913*1000,0))</f>
        <v/>
      </c>
      <c r="T913" s="55">
        <f>IF(OR($A913="",$B913=""),"",MAX(0,MIN(100,100-($S913*'Settings'!$B$13)-($M913*'Settings'!$B$14))))</f>
        <v/>
      </c>
      <c r="U913" s="55">
        <f>IF(OR($A913="",$B913=""),"",MAX(0,MIN(100,IFERROR($Q913/'Settings'!$B$10*100,0))))</f>
        <v/>
      </c>
      <c r="V913" s="55">
        <f>IF(OR($A913="",$B913=""),"",MAX(0,MIN(100,IFERROR($P913/'Settings'!$B$11*100,0))))</f>
        <v/>
      </c>
      <c r="W913" s="55">
        <f>IF(OR($A913="",$B913=""),"",MAX(0,MIN(100,IFERROR($R913/'Settings'!$B$12*100,0))))</f>
        <v/>
      </c>
      <c r="X913" s="55">
        <f>IF(OR($A913="",$B913=""),"",MAX(0,MIN(100,100-($N913*'Settings'!$B$15))))</f>
        <v/>
      </c>
      <c r="Y913" s="55">
        <f>IF(OR($A913="",$B913=""),"",($T913*'Settings'!$B$4)+($U913*'Settings'!$B$5)+($V913*'Settings'!$B$6)+($W913*'Settings'!$B$7)+($X913*'Settings'!$B$8))</f>
        <v/>
      </c>
      <c r="Z913" s="19">
        <f>IF($Y913="","",IF($Y913&gt;='Settings'!$B$17,"Excellent",IF($Y913&gt;='Settings'!$B$18,"Good",IF($Y913&gt;='Settings'!$B$19,"Needs Improvement","Poor"))))</f>
        <v/>
      </c>
      <c r="AA913" s="57">
        <f>IF($Z913="","",IF($Z913="Excellent",'Settings'!$B$21,IF($Z913="Good",'Settings'!$B$22,0)))</f>
        <v/>
      </c>
      <c r="AB913" s="34">
        <f>IF(COUNTA($A913:$B913,$D913:$O913,$AC913:$AD913)=0,"",IF(OR($A913="",$B913=""),"Missing period/driver",IF($C913="Driver ID not found","Invalid driver ID",IF(COUNTIFS($A$5:$A$1000,$A913,$B$5:$B$1000,$B913)&gt;1,"Duplicate driver/period",IF(OR($E913&lt;=0,$F913&lt;=0,$G913&lt;=0,$I913&lt;=0),"Check required activity",IF($H913&gt;$G913,"On-time stops exceed total",IF($J913&gt;$I913,"Completed inspections exceed required",IF(OR($H913&lt;0,$J913&lt;0,$K913&lt;0,$L913&lt;0,$M913&lt;0,$N913&lt;0),"Negative count",IF($AC913="","Select review status",IF(AND($AC913="Coaching Scheduled",$AD913=""),"Add follow-up date","OK"))))))))))</f>
        <v/>
      </c>
      <c r="AC913" s="30" t="n"/>
      <c r="AD913" s="58" t="n"/>
    </row>
    <row r="914">
      <c r="A914" s="53" t="n"/>
      <c r="B914" s="26" t="n"/>
      <c r="C914" s="27">
        <f>IF(OR($A914="",$B914=""),"",IFERROR(VLOOKUP($B914,'Settings'!$D$4:$E$103,2,FALSE),"Driver ID not found"))</f>
        <v/>
      </c>
      <c r="D914" s="26" t="n"/>
      <c r="E914" s="28" t="n"/>
      <c r="F914" s="54" t="n"/>
      <c r="G914" s="28" t="n"/>
      <c r="H914" s="28" t="n"/>
      <c r="I914" s="28" t="n"/>
      <c r="J914" s="28" t="n"/>
      <c r="K914" s="28" t="n"/>
      <c r="L914" s="28" t="n"/>
      <c r="M914" s="28" t="n"/>
      <c r="N914" s="28" t="n"/>
      <c r="O914" s="30" t="n"/>
      <c r="P914" s="55">
        <f>IF(OR($A914="",$B914=""),"",IFERROR($E914/$F914,0))</f>
        <v/>
      </c>
      <c r="Q914" s="56">
        <f>IF(OR($A914="",$B914=""),"",IFERROR($H914/$G914,0))</f>
        <v/>
      </c>
      <c r="R914" s="56">
        <f>IF(OR($A914="",$B914=""),"",IFERROR($J914/$I914,0))</f>
        <v/>
      </c>
      <c r="S914" s="55">
        <f>IF(OR($A914="",$B914=""),"",IFERROR(($K914+$L914)/$E914*1000,0))</f>
        <v/>
      </c>
      <c r="T914" s="55">
        <f>IF(OR($A914="",$B914=""),"",MAX(0,MIN(100,100-($S914*'Settings'!$B$13)-($M914*'Settings'!$B$14))))</f>
        <v/>
      </c>
      <c r="U914" s="55">
        <f>IF(OR($A914="",$B914=""),"",MAX(0,MIN(100,IFERROR($Q914/'Settings'!$B$10*100,0))))</f>
        <v/>
      </c>
      <c r="V914" s="55">
        <f>IF(OR($A914="",$B914=""),"",MAX(0,MIN(100,IFERROR($P914/'Settings'!$B$11*100,0))))</f>
        <v/>
      </c>
      <c r="W914" s="55">
        <f>IF(OR($A914="",$B914=""),"",MAX(0,MIN(100,IFERROR($R914/'Settings'!$B$12*100,0))))</f>
        <v/>
      </c>
      <c r="X914" s="55">
        <f>IF(OR($A914="",$B914=""),"",MAX(0,MIN(100,100-($N914*'Settings'!$B$15))))</f>
        <v/>
      </c>
      <c r="Y914" s="55">
        <f>IF(OR($A914="",$B914=""),"",($T914*'Settings'!$B$4)+($U914*'Settings'!$B$5)+($V914*'Settings'!$B$6)+($W914*'Settings'!$B$7)+($X914*'Settings'!$B$8))</f>
        <v/>
      </c>
      <c r="Z914" s="19">
        <f>IF($Y914="","",IF($Y914&gt;='Settings'!$B$17,"Excellent",IF($Y914&gt;='Settings'!$B$18,"Good",IF($Y914&gt;='Settings'!$B$19,"Needs Improvement","Poor"))))</f>
        <v/>
      </c>
      <c r="AA914" s="57">
        <f>IF($Z914="","",IF($Z914="Excellent",'Settings'!$B$21,IF($Z914="Good",'Settings'!$B$22,0)))</f>
        <v/>
      </c>
      <c r="AB914" s="34">
        <f>IF(COUNTA($A914:$B914,$D914:$O914,$AC914:$AD914)=0,"",IF(OR($A914="",$B914=""),"Missing period/driver",IF($C914="Driver ID not found","Invalid driver ID",IF(COUNTIFS($A$5:$A$1000,$A914,$B$5:$B$1000,$B914)&gt;1,"Duplicate driver/period",IF(OR($E914&lt;=0,$F914&lt;=0,$G914&lt;=0,$I914&lt;=0),"Check required activity",IF($H914&gt;$G914,"On-time stops exceed total",IF($J914&gt;$I914,"Completed inspections exceed required",IF(OR($H914&lt;0,$J914&lt;0,$K914&lt;0,$L914&lt;0,$M914&lt;0,$N914&lt;0),"Negative count",IF($AC914="","Select review status",IF(AND($AC914="Coaching Scheduled",$AD914=""),"Add follow-up date","OK"))))))))))</f>
        <v/>
      </c>
      <c r="AC914" s="30" t="n"/>
      <c r="AD914" s="58" t="n"/>
    </row>
    <row r="915">
      <c r="A915" s="53" t="n"/>
      <c r="B915" s="26" t="n"/>
      <c r="C915" s="27">
        <f>IF(OR($A915="",$B915=""),"",IFERROR(VLOOKUP($B915,'Settings'!$D$4:$E$103,2,FALSE),"Driver ID not found"))</f>
        <v/>
      </c>
      <c r="D915" s="26" t="n"/>
      <c r="E915" s="28" t="n"/>
      <c r="F915" s="54" t="n"/>
      <c r="G915" s="28" t="n"/>
      <c r="H915" s="28" t="n"/>
      <c r="I915" s="28" t="n"/>
      <c r="J915" s="28" t="n"/>
      <c r="K915" s="28" t="n"/>
      <c r="L915" s="28" t="n"/>
      <c r="M915" s="28" t="n"/>
      <c r="N915" s="28" t="n"/>
      <c r="O915" s="30" t="n"/>
      <c r="P915" s="55">
        <f>IF(OR($A915="",$B915=""),"",IFERROR($E915/$F915,0))</f>
        <v/>
      </c>
      <c r="Q915" s="56">
        <f>IF(OR($A915="",$B915=""),"",IFERROR($H915/$G915,0))</f>
        <v/>
      </c>
      <c r="R915" s="56">
        <f>IF(OR($A915="",$B915=""),"",IFERROR($J915/$I915,0))</f>
        <v/>
      </c>
      <c r="S915" s="55">
        <f>IF(OR($A915="",$B915=""),"",IFERROR(($K915+$L915)/$E915*1000,0))</f>
        <v/>
      </c>
      <c r="T915" s="55">
        <f>IF(OR($A915="",$B915=""),"",MAX(0,MIN(100,100-($S915*'Settings'!$B$13)-($M915*'Settings'!$B$14))))</f>
        <v/>
      </c>
      <c r="U915" s="55">
        <f>IF(OR($A915="",$B915=""),"",MAX(0,MIN(100,IFERROR($Q915/'Settings'!$B$10*100,0))))</f>
        <v/>
      </c>
      <c r="V915" s="55">
        <f>IF(OR($A915="",$B915=""),"",MAX(0,MIN(100,IFERROR($P915/'Settings'!$B$11*100,0))))</f>
        <v/>
      </c>
      <c r="W915" s="55">
        <f>IF(OR($A915="",$B915=""),"",MAX(0,MIN(100,IFERROR($R915/'Settings'!$B$12*100,0))))</f>
        <v/>
      </c>
      <c r="X915" s="55">
        <f>IF(OR($A915="",$B915=""),"",MAX(0,MIN(100,100-($N915*'Settings'!$B$15))))</f>
        <v/>
      </c>
      <c r="Y915" s="55">
        <f>IF(OR($A915="",$B915=""),"",($T915*'Settings'!$B$4)+($U915*'Settings'!$B$5)+($V915*'Settings'!$B$6)+($W915*'Settings'!$B$7)+($X915*'Settings'!$B$8))</f>
        <v/>
      </c>
      <c r="Z915" s="19">
        <f>IF($Y915="","",IF($Y915&gt;='Settings'!$B$17,"Excellent",IF($Y915&gt;='Settings'!$B$18,"Good",IF($Y915&gt;='Settings'!$B$19,"Needs Improvement","Poor"))))</f>
        <v/>
      </c>
      <c r="AA915" s="57">
        <f>IF($Z915="","",IF($Z915="Excellent",'Settings'!$B$21,IF($Z915="Good",'Settings'!$B$22,0)))</f>
        <v/>
      </c>
      <c r="AB915" s="34">
        <f>IF(COUNTA($A915:$B915,$D915:$O915,$AC915:$AD915)=0,"",IF(OR($A915="",$B915=""),"Missing period/driver",IF($C915="Driver ID not found","Invalid driver ID",IF(COUNTIFS($A$5:$A$1000,$A915,$B$5:$B$1000,$B915)&gt;1,"Duplicate driver/period",IF(OR($E915&lt;=0,$F915&lt;=0,$G915&lt;=0,$I915&lt;=0),"Check required activity",IF($H915&gt;$G915,"On-time stops exceed total",IF($J915&gt;$I915,"Completed inspections exceed required",IF(OR($H915&lt;0,$J915&lt;0,$K915&lt;0,$L915&lt;0,$M915&lt;0,$N915&lt;0),"Negative count",IF($AC915="","Select review status",IF(AND($AC915="Coaching Scheduled",$AD915=""),"Add follow-up date","OK"))))))))))</f>
        <v/>
      </c>
      <c r="AC915" s="30" t="n"/>
      <c r="AD915" s="58" t="n"/>
    </row>
    <row r="916">
      <c r="A916" s="53" t="n"/>
      <c r="B916" s="26" t="n"/>
      <c r="C916" s="27">
        <f>IF(OR($A916="",$B916=""),"",IFERROR(VLOOKUP($B916,'Settings'!$D$4:$E$103,2,FALSE),"Driver ID not found"))</f>
        <v/>
      </c>
      <c r="D916" s="26" t="n"/>
      <c r="E916" s="28" t="n"/>
      <c r="F916" s="54" t="n"/>
      <c r="G916" s="28" t="n"/>
      <c r="H916" s="28" t="n"/>
      <c r="I916" s="28" t="n"/>
      <c r="J916" s="28" t="n"/>
      <c r="K916" s="28" t="n"/>
      <c r="L916" s="28" t="n"/>
      <c r="M916" s="28" t="n"/>
      <c r="N916" s="28" t="n"/>
      <c r="O916" s="30" t="n"/>
      <c r="P916" s="55">
        <f>IF(OR($A916="",$B916=""),"",IFERROR($E916/$F916,0))</f>
        <v/>
      </c>
      <c r="Q916" s="56">
        <f>IF(OR($A916="",$B916=""),"",IFERROR($H916/$G916,0))</f>
        <v/>
      </c>
      <c r="R916" s="56">
        <f>IF(OR($A916="",$B916=""),"",IFERROR($J916/$I916,0))</f>
        <v/>
      </c>
      <c r="S916" s="55">
        <f>IF(OR($A916="",$B916=""),"",IFERROR(($K916+$L916)/$E916*1000,0))</f>
        <v/>
      </c>
      <c r="T916" s="55">
        <f>IF(OR($A916="",$B916=""),"",MAX(0,MIN(100,100-($S916*'Settings'!$B$13)-($M916*'Settings'!$B$14))))</f>
        <v/>
      </c>
      <c r="U916" s="55">
        <f>IF(OR($A916="",$B916=""),"",MAX(0,MIN(100,IFERROR($Q916/'Settings'!$B$10*100,0))))</f>
        <v/>
      </c>
      <c r="V916" s="55">
        <f>IF(OR($A916="",$B916=""),"",MAX(0,MIN(100,IFERROR($P916/'Settings'!$B$11*100,0))))</f>
        <v/>
      </c>
      <c r="W916" s="55">
        <f>IF(OR($A916="",$B916=""),"",MAX(0,MIN(100,IFERROR($R916/'Settings'!$B$12*100,0))))</f>
        <v/>
      </c>
      <c r="X916" s="55">
        <f>IF(OR($A916="",$B916=""),"",MAX(0,MIN(100,100-($N916*'Settings'!$B$15))))</f>
        <v/>
      </c>
      <c r="Y916" s="55">
        <f>IF(OR($A916="",$B916=""),"",($T916*'Settings'!$B$4)+($U916*'Settings'!$B$5)+($V916*'Settings'!$B$6)+($W916*'Settings'!$B$7)+($X916*'Settings'!$B$8))</f>
        <v/>
      </c>
      <c r="Z916" s="19">
        <f>IF($Y916="","",IF($Y916&gt;='Settings'!$B$17,"Excellent",IF($Y916&gt;='Settings'!$B$18,"Good",IF($Y916&gt;='Settings'!$B$19,"Needs Improvement","Poor"))))</f>
        <v/>
      </c>
      <c r="AA916" s="57">
        <f>IF($Z916="","",IF($Z916="Excellent",'Settings'!$B$21,IF($Z916="Good",'Settings'!$B$22,0)))</f>
        <v/>
      </c>
      <c r="AB916" s="34">
        <f>IF(COUNTA($A916:$B916,$D916:$O916,$AC916:$AD916)=0,"",IF(OR($A916="",$B916=""),"Missing period/driver",IF($C916="Driver ID not found","Invalid driver ID",IF(COUNTIFS($A$5:$A$1000,$A916,$B$5:$B$1000,$B916)&gt;1,"Duplicate driver/period",IF(OR($E916&lt;=0,$F916&lt;=0,$G916&lt;=0,$I916&lt;=0),"Check required activity",IF($H916&gt;$G916,"On-time stops exceed total",IF($J916&gt;$I916,"Completed inspections exceed required",IF(OR($H916&lt;0,$J916&lt;0,$K916&lt;0,$L916&lt;0,$M916&lt;0,$N916&lt;0),"Negative count",IF($AC916="","Select review status",IF(AND($AC916="Coaching Scheduled",$AD916=""),"Add follow-up date","OK"))))))))))</f>
        <v/>
      </c>
      <c r="AC916" s="30" t="n"/>
      <c r="AD916" s="58" t="n"/>
    </row>
    <row r="917">
      <c r="A917" s="53" t="n"/>
      <c r="B917" s="26" t="n"/>
      <c r="C917" s="27">
        <f>IF(OR($A917="",$B917=""),"",IFERROR(VLOOKUP($B917,'Settings'!$D$4:$E$103,2,FALSE),"Driver ID not found"))</f>
        <v/>
      </c>
      <c r="D917" s="26" t="n"/>
      <c r="E917" s="28" t="n"/>
      <c r="F917" s="54" t="n"/>
      <c r="G917" s="28" t="n"/>
      <c r="H917" s="28" t="n"/>
      <c r="I917" s="28" t="n"/>
      <c r="J917" s="28" t="n"/>
      <c r="K917" s="28" t="n"/>
      <c r="L917" s="28" t="n"/>
      <c r="M917" s="28" t="n"/>
      <c r="N917" s="28" t="n"/>
      <c r="O917" s="30" t="n"/>
      <c r="P917" s="55">
        <f>IF(OR($A917="",$B917=""),"",IFERROR($E917/$F917,0))</f>
        <v/>
      </c>
      <c r="Q917" s="56">
        <f>IF(OR($A917="",$B917=""),"",IFERROR($H917/$G917,0))</f>
        <v/>
      </c>
      <c r="R917" s="56">
        <f>IF(OR($A917="",$B917=""),"",IFERROR($J917/$I917,0))</f>
        <v/>
      </c>
      <c r="S917" s="55">
        <f>IF(OR($A917="",$B917=""),"",IFERROR(($K917+$L917)/$E917*1000,0))</f>
        <v/>
      </c>
      <c r="T917" s="55">
        <f>IF(OR($A917="",$B917=""),"",MAX(0,MIN(100,100-($S917*'Settings'!$B$13)-($M917*'Settings'!$B$14))))</f>
        <v/>
      </c>
      <c r="U917" s="55">
        <f>IF(OR($A917="",$B917=""),"",MAX(0,MIN(100,IFERROR($Q917/'Settings'!$B$10*100,0))))</f>
        <v/>
      </c>
      <c r="V917" s="55">
        <f>IF(OR($A917="",$B917=""),"",MAX(0,MIN(100,IFERROR($P917/'Settings'!$B$11*100,0))))</f>
        <v/>
      </c>
      <c r="W917" s="55">
        <f>IF(OR($A917="",$B917=""),"",MAX(0,MIN(100,IFERROR($R917/'Settings'!$B$12*100,0))))</f>
        <v/>
      </c>
      <c r="X917" s="55">
        <f>IF(OR($A917="",$B917=""),"",MAX(0,MIN(100,100-($N917*'Settings'!$B$15))))</f>
        <v/>
      </c>
      <c r="Y917" s="55">
        <f>IF(OR($A917="",$B917=""),"",($T917*'Settings'!$B$4)+($U917*'Settings'!$B$5)+($V917*'Settings'!$B$6)+($W917*'Settings'!$B$7)+($X917*'Settings'!$B$8))</f>
        <v/>
      </c>
      <c r="Z917" s="19">
        <f>IF($Y917="","",IF($Y917&gt;='Settings'!$B$17,"Excellent",IF($Y917&gt;='Settings'!$B$18,"Good",IF($Y917&gt;='Settings'!$B$19,"Needs Improvement","Poor"))))</f>
        <v/>
      </c>
      <c r="AA917" s="57">
        <f>IF($Z917="","",IF($Z917="Excellent",'Settings'!$B$21,IF($Z917="Good",'Settings'!$B$22,0)))</f>
        <v/>
      </c>
      <c r="AB917" s="34">
        <f>IF(COUNTA($A917:$B917,$D917:$O917,$AC917:$AD917)=0,"",IF(OR($A917="",$B917=""),"Missing period/driver",IF($C917="Driver ID not found","Invalid driver ID",IF(COUNTIFS($A$5:$A$1000,$A917,$B$5:$B$1000,$B917)&gt;1,"Duplicate driver/period",IF(OR($E917&lt;=0,$F917&lt;=0,$G917&lt;=0,$I917&lt;=0),"Check required activity",IF($H917&gt;$G917,"On-time stops exceed total",IF($J917&gt;$I917,"Completed inspections exceed required",IF(OR($H917&lt;0,$J917&lt;0,$K917&lt;0,$L917&lt;0,$M917&lt;0,$N917&lt;0),"Negative count",IF($AC917="","Select review status",IF(AND($AC917="Coaching Scheduled",$AD917=""),"Add follow-up date","OK"))))))))))</f>
        <v/>
      </c>
      <c r="AC917" s="30" t="n"/>
      <c r="AD917" s="58" t="n"/>
    </row>
    <row r="918">
      <c r="A918" s="53" t="n"/>
      <c r="B918" s="26" t="n"/>
      <c r="C918" s="27">
        <f>IF(OR($A918="",$B918=""),"",IFERROR(VLOOKUP($B918,'Settings'!$D$4:$E$103,2,FALSE),"Driver ID not found"))</f>
        <v/>
      </c>
      <c r="D918" s="26" t="n"/>
      <c r="E918" s="28" t="n"/>
      <c r="F918" s="54" t="n"/>
      <c r="G918" s="28" t="n"/>
      <c r="H918" s="28" t="n"/>
      <c r="I918" s="28" t="n"/>
      <c r="J918" s="28" t="n"/>
      <c r="K918" s="28" t="n"/>
      <c r="L918" s="28" t="n"/>
      <c r="M918" s="28" t="n"/>
      <c r="N918" s="28" t="n"/>
      <c r="O918" s="30" t="n"/>
      <c r="P918" s="55">
        <f>IF(OR($A918="",$B918=""),"",IFERROR($E918/$F918,0))</f>
        <v/>
      </c>
      <c r="Q918" s="56">
        <f>IF(OR($A918="",$B918=""),"",IFERROR($H918/$G918,0))</f>
        <v/>
      </c>
      <c r="R918" s="56">
        <f>IF(OR($A918="",$B918=""),"",IFERROR($J918/$I918,0))</f>
        <v/>
      </c>
      <c r="S918" s="55">
        <f>IF(OR($A918="",$B918=""),"",IFERROR(($K918+$L918)/$E918*1000,0))</f>
        <v/>
      </c>
      <c r="T918" s="55">
        <f>IF(OR($A918="",$B918=""),"",MAX(0,MIN(100,100-($S918*'Settings'!$B$13)-($M918*'Settings'!$B$14))))</f>
        <v/>
      </c>
      <c r="U918" s="55">
        <f>IF(OR($A918="",$B918=""),"",MAX(0,MIN(100,IFERROR($Q918/'Settings'!$B$10*100,0))))</f>
        <v/>
      </c>
      <c r="V918" s="55">
        <f>IF(OR($A918="",$B918=""),"",MAX(0,MIN(100,IFERROR($P918/'Settings'!$B$11*100,0))))</f>
        <v/>
      </c>
      <c r="W918" s="55">
        <f>IF(OR($A918="",$B918=""),"",MAX(0,MIN(100,IFERROR($R918/'Settings'!$B$12*100,0))))</f>
        <v/>
      </c>
      <c r="X918" s="55">
        <f>IF(OR($A918="",$B918=""),"",MAX(0,MIN(100,100-($N918*'Settings'!$B$15))))</f>
        <v/>
      </c>
      <c r="Y918" s="55">
        <f>IF(OR($A918="",$B918=""),"",($T918*'Settings'!$B$4)+($U918*'Settings'!$B$5)+($V918*'Settings'!$B$6)+($W918*'Settings'!$B$7)+($X918*'Settings'!$B$8))</f>
        <v/>
      </c>
      <c r="Z918" s="19">
        <f>IF($Y918="","",IF($Y918&gt;='Settings'!$B$17,"Excellent",IF($Y918&gt;='Settings'!$B$18,"Good",IF($Y918&gt;='Settings'!$B$19,"Needs Improvement","Poor"))))</f>
        <v/>
      </c>
      <c r="AA918" s="57">
        <f>IF($Z918="","",IF($Z918="Excellent",'Settings'!$B$21,IF($Z918="Good",'Settings'!$B$22,0)))</f>
        <v/>
      </c>
      <c r="AB918" s="34">
        <f>IF(COUNTA($A918:$B918,$D918:$O918,$AC918:$AD918)=0,"",IF(OR($A918="",$B918=""),"Missing period/driver",IF($C918="Driver ID not found","Invalid driver ID",IF(COUNTIFS($A$5:$A$1000,$A918,$B$5:$B$1000,$B918)&gt;1,"Duplicate driver/period",IF(OR($E918&lt;=0,$F918&lt;=0,$G918&lt;=0,$I918&lt;=0),"Check required activity",IF($H918&gt;$G918,"On-time stops exceed total",IF($J918&gt;$I918,"Completed inspections exceed required",IF(OR($H918&lt;0,$J918&lt;0,$K918&lt;0,$L918&lt;0,$M918&lt;0,$N918&lt;0),"Negative count",IF($AC918="","Select review status",IF(AND($AC918="Coaching Scheduled",$AD918=""),"Add follow-up date","OK"))))))))))</f>
        <v/>
      </c>
      <c r="AC918" s="30" t="n"/>
      <c r="AD918" s="58" t="n"/>
    </row>
    <row r="919">
      <c r="A919" s="53" t="n"/>
      <c r="B919" s="26" t="n"/>
      <c r="C919" s="27">
        <f>IF(OR($A919="",$B919=""),"",IFERROR(VLOOKUP($B919,'Settings'!$D$4:$E$103,2,FALSE),"Driver ID not found"))</f>
        <v/>
      </c>
      <c r="D919" s="26" t="n"/>
      <c r="E919" s="28" t="n"/>
      <c r="F919" s="54" t="n"/>
      <c r="G919" s="28" t="n"/>
      <c r="H919" s="28" t="n"/>
      <c r="I919" s="28" t="n"/>
      <c r="J919" s="28" t="n"/>
      <c r="K919" s="28" t="n"/>
      <c r="L919" s="28" t="n"/>
      <c r="M919" s="28" t="n"/>
      <c r="N919" s="28" t="n"/>
      <c r="O919" s="30" t="n"/>
      <c r="P919" s="55">
        <f>IF(OR($A919="",$B919=""),"",IFERROR($E919/$F919,0))</f>
        <v/>
      </c>
      <c r="Q919" s="56">
        <f>IF(OR($A919="",$B919=""),"",IFERROR($H919/$G919,0))</f>
        <v/>
      </c>
      <c r="R919" s="56">
        <f>IF(OR($A919="",$B919=""),"",IFERROR($J919/$I919,0))</f>
        <v/>
      </c>
      <c r="S919" s="55">
        <f>IF(OR($A919="",$B919=""),"",IFERROR(($K919+$L919)/$E919*1000,0))</f>
        <v/>
      </c>
      <c r="T919" s="55">
        <f>IF(OR($A919="",$B919=""),"",MAX(0,MIN(100,100-($S919*'Settings'!$B$13)-($M919*'Settings'!$B$14))))</f>
        <v/>
      </c>
      <c r="U919" s="55">
        <f>IF(OR($A919="",$B919=""),"",MAX(0,MIN(100,IFERROR($Q919/'Settings'!$B$10*100,0))))</f>
        <v/>
      </c>
      <c r="V919" s="55">
        <f>IF(OR($A919="",$B919=""),"",MAX(0,MIN(100,IFERROR($P919/'Settings'!$B$11*100,0))))</f>
        <v/>
      </c>
      <c r="W919" s="55">
        <f>IF(OR($A919="",$B919=""),"",MAX(0,MIN(100,IFERROR($R919/'Settings'!$B$12*100,0))))</f>
        <v/>
      </c>
      <c r="X919" s="55">
        <f>IF(OR($A919="",$B919=""),"",MAX(0,MIN(100,100-($N919*'Settings'!$B$15))))</f>
        <v/>
      </c>
      <c r="Y919" s="55">
        <f>IF(OR($A919="",$B919=""),"",($T919*'Settings'!$B$4)+($U919*'Settings'!$B$5)+($V919*'Settings'!$B$6)+($W919*'Settings'!$B$7)+($X919*'Settings'!$B$8))</f>
        <v/>
      </c>
      <c r="Z919" s="19">
        <f>IF($Y919="","",IF($Y919&gt;='Settings'!$B$17,"Excellent",IF($Y919&gt;='Settings'!$B$18,"Good",IF($Y919&gt;='Settings'!$B$19,"Needs Improvement","Poor"))))</f>
        <v/>
      </c>
      <c r="AA919" s="57">
        <f>IF($Z919="","",IF($Z919="Excellent",'Settings'!$B$21,IF($Z919="Good",'Settings'!$B$22,0)))</f>
        <v/>
      </c>
      <c r="AB919" s="34">
        <f>IF(COUNTA($A919:$B919,$D919:$O919,$AC919:$AD919)=0,"",IF(OR($A919="",$B919=""),"Missing period/driver",IF($C919="Driver ID not found","Invalid driver ID",IF(COUNTIFS($A$5:$A$1000,$A919,$B$5:$B$1000,$B919)&gt;1,"Duplicate driver/period",IF(OR($E919&lt;=0,$F919&lt;=0,$G919&lt;=0,$I919&lt;=0),"Check required activity",IF($H919&gt;$G919,"On-time stops exceed total",IF($J919&gt;$I919,"Completed inspections exceed required",IF(OR($H919&lt;0,$J919&lt;0,$K919&lt;0,$L919&lt;0,$M919&lt;0,$N919&lt;0),"Negative count",IF($AC919="","Select review status",IF(AND($AC919="Coaching Scheduled",$AD919=""),"Add follow-up date","OK"))))))))))</f>
        <v/>
      </c>
      <c r="AC919" s="30" t="n"/>
      <c r="AD919" s="58" t="n"/>
    </row>
    <row r="920">
      <c r="A920" s="53" t="n"/>
      <c r="B920" s="26" t="n"/>
      <c r="C920" s="27">
        <f>IF(OR($A920="",$B920=""),"",IFERROR(VLOOKUP($B920,'Settings'!$D$4:$E$103,2,FALSE),"Driver ID not found"))</f>
        <v/>
      </c>
      <c r="D920" s="26" t="n"/>
      <c r="E920" s="28" t="n"/>
      <c r="F920" s="54" t="n"/>
      <c r="G920" s="28" t="n"/>
      <c r="H920" s="28" t="n"/>
      <c r="I920" s="28" t="n"/>
      <c r="J920" s="28" t="n"/>
      <c r="K920" s="28" t="n"/>
      <c r="L920" s="28" t="n"/>
      <c r="M920" s="28" t="n"/>
      <c r="N920" s="28" t="n"/>
      <c r="O920" s="30" t="n"/>
      <c r="P920" s="55">
        <f>IF(OR($A920="",$B920=""),"",IFERROR($E920/$F920,0))</f>
        <v/>
      </c>
      <c r="Q920" s="56">
        <f>IF(OR($A920="",$B920=""),"",IFERROR($H920/$G920,0))</f>
        <v/>
      </c>
      <c r="R920" s="56">
        <f>IF(OR($A920="",$B920=""),"",IFERROR($J920/$I920,0))</f>
        <v/>
      </c>
      <c r="S920" s="55">
        <f>IF(OR($A920="",$B920=""),"",IFERROR(($K920+$L920)/$E920*1000,0))</f>
        <v/>
      </c>
      <c r="T920" s="55">
        <f>IF(OR($A920="",$B920=""),"",MAX(0,MIN(100,100-($S920*'Settings'!$B$13)-($M920*'Settings'!$B$14))))</f>
        <v/>
      </c>
      <c r="U920" s="55">
        <f>IF(OR($A920="",$B920=""),"",MAX(0,MIN(100,IFERROR($Q920/'Settings'!$B$10*100,0))))</f>
        <v/>
      </c>
      <c r="V920" s="55">
        <f>IF(OR($A920="",$B920=""),"",MAX(0,MIN(100,IFERROR($P920/'Settings'!$B$11*100,0))))</f>
        <v/>
      </c>
      <c r="W920" s="55">
        <f>IF(OR($A920="",$B920=""),"",MAX(0,MIN(100,IFERROR($R920/'Settings'!$B$12*100,0))))</f>
        <v/>
      </c>
      <c r="X920" s="55">
        <f>IF(OR($A920="",$B920=""),"",MAX(0,MIN(100,100-($N920*'Settings'!$B$15))))</f>
        <v/>
      </c>
      <c r="Y920" s="55">
        <f>IF(OR($A920="",$B920=""),"",($T920*'Settings'!$B$4)+($U920*'Settings'!$B$5)+($V920*'Settings'!$B$6)+($W920*'Settings'!$B$7)+($X920*'Settings'!$B$8))</f>
        <v/>
      </c>
      <c r="Z920" s="19">
        <f>IF($Y920="","",IF($Y920&gt;='Settings'!$B$17,"Excellent",IF($Y920&gt;='Settings'!$B$18,"Good",IF($Y920&gt;='Settings'!$B$19,"Needs Improvement","Poor"))))</f>
        <v/>
      </c>
      <c r="AA920" s="57">
        <f>IF($Z920="","",IF($Z920="Excellent",'Settings'!$B$21,IF($Z920="Good",'Settings'!$B$22,0)))</f>
        <v/>
      </c>
      <c r="AB920" s="34">
        <f>IF(COUNTA($A920:$B920,$D920:$O920,$AC920:$AD920)=0,"",IF(OR($A920="",$B920=""),"Missing period/driver",IF($C920="Driver ID not found","Invalid driver ID",IF(COUNTIFS($A$5:$A$1000,$A920,$B$5:$B$1000,$B920)&gt;1,"Duplicate driver/period",IF(OR($E920&lt;=0,$F920&lt;=0,$G920&lt;=0,$I920&lt;=0),"Check required activity",IF($H920&gt;$G920,"On-time stops exceed total",IF($J920&gt;$I920,"Completed inspections exceed required",IF(OR($H920&lt;0,$J920&lt;0,$K920&lt;0,$L920&lt;0,$M920&lt;0,$N920&lt;0),"Negative count",IF($AC920="","Select review status",IF(AND($AC920="Coaching Scheduled",$AD920=""),"Add follow-up date","OK"))))))))))</f>
        <v/>
      </c>
      <c r="AC920" s="30" t="n"/>
      <c r="AD920" s="58" t="n"/>
    </row>
    <row r="921">
      <c r="A921" s="53" t="n"/>
      <c r="B921" s="26" t="n"/>
      <c r="C921" s="27">
        <f>IF(OR($A921="",$B921=""),"",IFERROR(VLOOKUP($B921,'Settings'!$D$4:$E$103,2,FALSE),"Driver ID not found"))</f>
        <v/>
      </c>
      <c r="D921" s="26" t="n"/>
      <c r="E921" s="28" t="n"/>
      <c r="F921" s="54" t="n"/>
      <c r="G921" s="28" t="n"/>
      <c r="H921" s="28" t="n"/>
      <c r="I921" s="28" t="n"/>
      <c r="J921" s="28" t="n"/>
      <c r="K921" s="28" t="n"/>
      <c r="L921" s="28" t="n"/>
      <c r="M921" s="28" t="n"/>
      <c r="N921" s="28" t="n"/>
      <c r="O921" s="30" t="n"/>
      <c r="P921" s="55">
        <f>IF(OR($A921="",$B921=""),"",IFERROR($E921/$F921,0))</f>
        <v/>
      </c>
      <c r="Q921" s="56">
        <f>IF(OR($A921="",$B921=""),"",IFERROR($H921/$G921,0))</f>
        <v/>
      </c>
      <c r="R921" s="56">
        <f>IF(OR($A921="",$B921=""),"",IFERROR($J921/$I921,0))</f>
        <v/>
      </c>
      <c r="S921" s="55">
        <f>IF(OR($A921="",$B921=""),"",IFERROR(($K921+$L921)/$E921*1000,0))</f>
        <v/>
      </c>
      <c r="T921" s="55">
        <f>IF(OR($A921="",$B921=""),"",MAX(0,MIN(100,100-($S921*'Settings'!$B$13)-($M921*'Settings'!$B$14))))</f>
        <v/>
      </c>
      <c r="U921" s="55">
        <f>IF(OR($A921="",$B921=""),"",MAX(0,MIN(100,IFERROR($Q921/'Settings'!$B$10*100,0))))</f>
        <v/>
      </c>
      <c r="V921" s="55">
        <f>IF(OR($A921="",$B921=""),"",MAX(0,MIN(100,IFERROR($P921/'Settings'!$B$11*100,0))))</f>
        <v/>
      </c>
      <c r="W921" s="55">
        <f>IF(OR($A921="",$B921=""),"",MAX(0,MIN(100,IFERROR($R921/'Settings'!$B$12*100,0))))</f>
        <v/>
      </c>
      <c r="X921" s="55">
        <f>IF(OR($A921="",$B921=""),"",MAX(0,MIN(100,100-($N921*'Settings'!$B$15))))</f>
        <v/>
      </c>
      <c r="Y921" s="55">
        <f>IF(OR($A921="",$B921=""),"",($T921*'Settings'!$B$4)+($U921*'Settings'!$B$5)+($V921*'Settings'!$B$6)+($W921*'Settings'!$B$7)+($X921*'Settings'!$B$8))</f>
        <v/>
      </c>
      <c r="Z921" s="19">
        <f>IF($Y921="","",IF($Y921&gt;='Settings'!$B$17,"Excellent",IF($Y921&gt;='Settings'!$B$18,"Good",IF($Y921&gt;='Settings'!$B$19,"Needs Improvement","Poor"))))</f>
        <v/>
      </c>
      <c r="AA921" s="57">
        <f>IF($Z921="","",IF($Z921="Excellent",'Settings'!$B$21,IF($Z921="Good",'Settings'!$B$22,0)))</f>
        <v/>
      </c>
      <c r="AB921" s="34">
        <f>IF(COUNTA($A921:$B921,$D921:$O921,$AC921:$AD921)=0,"",IF(OR($A921="",$B921=""),"Missing period/driver",IF($C921="Driver ID not found","Invalid driver ID",IF(COUNTIFS($A$5:$A$1000,$A921,$B$5:$B$1000,$B921)&gt;1,"Duplicate driver/period",IF(OR($E921&lt;=0,$F921&lt;=0,$G921&lt;=0,$I921&lt;=0),"Check required activity",IF($H921&gt;$G921,"On-time stops exceed total",IF($J921&gt;$I921,"Completed inspections exceed required",IF(OR($H921&lt;0,$J921&lt;0,$K921&lt;0,$L921&lt;0,$M921&lt;0,$N921&lt;0),"Negative count",IF($AC921="","Select review status",IF(AND($AC921="Coaching Scheduled",$AD921=""),"Add follow-up date","OK"))))))))))</f>
        <v/>
      </c>
      <c r="AC921" s="30" t="n"/>
      <c r="AD921" s="58" t="n"/>
    </row>
    <row r="922">
      <c r="A922" s="53" t="n"/>
      <c r="B922" s="26" t="n"/>
      <c r="C922" s="27">
        <f>IF(OR($A922="",$B922=""),"",IFERROR(VLOOKUP($B922,'Settings'!$D$4:$E$103,2,FALSE),"Driver ID not found"))</f>
        <v/>
      </c>
      <c r="D922" s="26" t="n"/>
      <c r="E922" s="28" t="n"/>
      <c r="F922" s="54" t="n"/>
      <c r="G922" s="28" t="n"/>
      <c r="H922" s="28" t="n"/>
      <c r="I922" s="28" t="n"/>
      <c r="J922" s="28" t="n"/>
      <c r="K922" s="28" t="n"/>
      <c r="L922" s="28" t="n"/>
      <c r="M922" s="28" t="n"/>
      <c r="N922" s="28" t="n"/>
      <c r="O922" s="30" t="n"/>
      <c r="P922" s="55">
        <f>IF(OR($A922="",$B922=""),"",IFERROR($E922/$F922,0))</f>
        <v/>
      </c>
      <c r="Q922" s="56">
        <f>IF(OR($A922="",$B922=""),"",IFERROR($H922/$G922,0))</f>
        <v/>
      </c>
      <c r="R922" s="56">
        <f>IF(OR($A922="",$B922=""),"",IFERROR($J922/$I922,0))</f>
        <v/>
      </c>
      <c r="S922" s="55">
        <f>IF(OR($A922="",$B922=""),"",IFERROR(($K922+$L922)/$E922*1000,0))</f>
        <v/>
      </c>
      <c r="T922" s="55">
        <f>IF(OR($A922="",$B922=""),"",MAX(0,MIN(100,100-($S922*'Settings'!$B$13)-($M922*'Settings'!$B$14))))</f>
        <v/>
      </c>
      <c r="U922" s="55">
        <f>IF(OR($A922="",$B922=""),"",MAX(0,MIN(100,IFERROR($Q922/'Settings'!$B$10*100,0))))</f>
        <v/>
      </c>
      <c r="V922" s="55">
        <f>IF(OR($A922="",$B922=""),"",MAX(0,MIN(100,IFERROR($P922/'Settings'!$B$11*100,0))))</f>
        <v/>
      </c>
      <c r="W922" s="55">
        <f>IF(OR($A922="",$B922=""),"",MAX(0,MIN(100,IFERROR($R922/'Settings'!$B$12*100,0))))</f>
        <v/>
      </c>
      <c r="X922" s="55">
        <f>IF(OR($A922="",$B922=""),"",MAX(0,MIN(100,100-($N922*'Settings'!$B$15))))</f>
        <v/>
      </c>
      <c r="Y922" s="55">
        <f>IF(OR($A922="",$B922=""),"",($T922*'Settings'!$B$4)+($U922*'Settings'!$B$5)+($V922*'Settings'!$B$6)+($W922*'Settings'!$B$7)+($X922*'Settings'!$B$8))</f>
        <v/>
      </c>
      <c r="Z922" s="19">
        <f>IF($Y922="","",IF($Y922&gt;='Settings'!$B$17,"Excellent",IF($Y922&gt;='Settings'!$B$18,"Good",IF($Y922&gt;='Settings'!$B$19,"Needs Improvement","Poor"))))</f>
        <v/>
      </c>
      <c r="AA922" s="57">
        <f>IF($Z922="","",IF($Z922="Excellent",'Settings'!$B$21,IF($Z922="Good",'Settings'!$B$22,0)))</f>
        <v/>
      </c>
      <c r="AB922" s="34">
        <f>IF(COUNTA($A922:$B922,$D922:$O922,$AC922:$AD922)=0,"",IF(OR($A922="",$B922=""),"Missing period/driver",IF($C922="Driver ID not found","Invalid driver ID",IF(COUNTIFS($A$5:$A$1000,$A922,$B$5:$B$1000,$B922)&gt;1,"Duplicate driver/period",IF(OR($E922&lt;=0,$F922&lt;=0,$G922&lt;=0,$I922&lt;=0),"Check required activity",IF($H922&gt;$G922,"On-time stops exceed total",IF($J922&gt;$I922,"Completed inspections exceed required",IF(OR($H922&lt;0,$J922&lt;0,$K922&lt;0,$L922&lt;0,$M922&lt;0,$N922&lt;0),"Negative count",IF($AC922="","Select review status",IF(AND($AC922="Coaching Scheduled",$AD922=""),"Add follow-up date","OK"))))))))))</f>
        <v/>
      </c>
      <c r="AC922" s="30" t="n"/>
      <c r="AD922" s="58" t="n"/>
    </row>
    <row r="923">
      <c r="A923" s="53" t="n"/>
      <c r="B923" s="26" t="n"/>
      <c r="C923" s="27">
        <f>IF(OR($A923="",$B923=""),"",IFERROR(VLOOKUP($B923,'Settings'!$D$4:$E$103,2,FALSE),"Driver ID not found"))</f>
        <v/>
      </c>
      <c r="D923" s="26" t="n"/>
      <c r="E923" s="28" t="n"/>
      <c r="F923" s="54" t="n"/>
      <c r="G923" s="28" t="n"/>
      <c r="H923" s="28" t="n"/>
      <c r="I923" s="28" t="n"/>
      <c r="J923" s="28" t="n"/>
      <c r="K923" s="28" t="n"/>
      <c r="L923" s="28" t="n"/>
      <c r="M923" s="28" t="n"/>
      <c r="N923" s="28" t="n"/>
      <c r="O923" s="30" t="n"/>
      <c r="P923" s="55">
        <f>IF(OR($A923="",$B923=""),"",IFERROR($E923/$F923,0))</f>
        <v/>
      </c>
      <c r="Q923" s="56">
        <f>IF(OR($A923="",$B923=""),"",IFERROR($H923/$G923,0))</f>
        <v/>
      </c>
      <c r="R923" s="56">
        <f>IF(OR($A923="",$B923=""),"",IFERROR($J923/$I923,0))</f>
        <v/>
      </c>
      <c r="S923" s="55">
        <f>IF(OR($A923="",$B923=""),"",IFERROR(($K923+$L923)/$E923*1000,0))</f>
        <v/>
      </c>
      <c r="T923" s="55">
        <f>IF(OR($A923="",$B923=""),"",MAX(0,MIN(100,100-($S923*'Settings'!$B$13)-($M923*'Settings'!$B$14))))</f>
        <v/>
      </c>
      <c r="U923" s="55">
        <f>IF(OR($A923="",$B923=""),"",MAX(0,MIN(100,IFERROR($Q923/'Settings'!$B$10*100,0))))</f>
        <v/>
      </c>
      <c r="V923" s="55">
        <f>IF(OR($A923="",$B923=""),"",MAX(0,MIN(100,IFERROR($P923/'Settings'!$B$11*100,0))))</f>
        <v/>
      </c>
      <c r="W923" s="55">
        <f>IF(OR($A923="",$B923=""),"",MAX(0,MIN(100,IFERROR($R923/'Settings'!$B$12*100,0))))</f>
        <v/>
      </c>
      <c r="X923" s="55">
        <f>IF(OR($A923="",$B923=""),"",MAX(0,MIN(100,100-($N923*'Settings'!$B$15))))</f>
        <v/>
      </c>
      <c r="Y923" s="55">
        <f>IF(OR($A923="",$B923=""),"",($T923*'Settings'!$B$4)+($U923*'Settings'!$B$5)+($V923*'Settings'!$B$6)+($W923*'Settings'!$B$7)+($X923*'Settings'!$B$8))</f>
        <v/>
      </c>
      <c r="Z923" s="19">
        <f>IF($Y923="","",IF($Y923&gt;='Settings'!$B$17,"Excellent",IF($Y923&gt;='Settings'!$B$18,"Good",IF($Y923&gt;='Settings'!$B$19,"Needs Improvement","Poor"))))</f>
        <v/>
      </c>
      <c r="AA923" s="57">
        <f>IF($Z923="","",IF($Z923="Excellent",'Settings'!$B$21,IF($Z923="Good",'Settings'!$B$22,0)))</f>
        <v/>
      </c>
      <c r="AB923" s="34">
        <f>IF(COUNTA($A923:$B923,$D923:$O923,$AC923:$AD923)=0,"",IF(OR($A923="",$B923=""),"Missing period/driver",IF($C923="Driver ID not found","Invalid driver ID",IF(COUNTIFS($A$5:$A$1000,$A923,$B$5:$B$1000,$B923)&gt;1,"Duplicate driver/period",IF(OR($E923&lt;=0,$F923&lt;=0,$G923&lt;=0,$I923&lt;=0),"Check required activity",IF($H923&gt;$G923,"On-time stops exceed total",IF($J923&gt;$I923,"Completed inspections exceed required",IF(OR($H923&lt;0,$J923&lt;0,$K923&lt;0,$L923&lt;0,$M923&lt;0,$N923&lt;0),"Negative count",IF($AC923="","Select review status",IF(AND($AC923="Coaching Scheduled",$AD923=""),"Add follow-up date","OK"))))))))))</f>
        <v/>
      </c>
      <c r="AC923" s="30" t="n"/>
      <c r="AD923" s="58" t="n"/>
    </row>
    <row r="924">
      <c r="A924" s="53" t="n"/>
      <c r="B924" s="26" t="n"/>
      <c r="C924" s="27">
        <f>IF(OR($A924="",$B924=""),"",IFERROR(VLOOKUP($B924,'Settings'!$D$4:$E$103,2,FALSE),"Driver ID not found"))</f>
        <v/>
      </c>
      <c r="D924" s="26" t="n"/>
      <c r="E924" s="28" t="n"/>
      <c r="F924" s="54" t="n"/>
      <c r="G924" s="28" t="n"/>
      <c r="H924" s="28" t="n"/>
      <c r="I924" s="28" t="n"/>
      <c r="J924" s="28" t="n"/>
      <c r="K924" s="28" t="n"/>
      <c r="L924" s="28" t="n"/>
      <c r="M924" s="28" t="n"/>
      <c r="N924" s="28" t="n"/>
      <c r="O924" s="30" t="n"/>
      <c r="P924" s="55">
        <f>IF(OR($A924="",$B924=""),"",IFERROR($E924/$F924,0))</f>
        <v/>
      </c>
      <c r="Q924" s="56">
        <f>IF(OR($A924="",$B924=""),"",IFERROR($H924/$G924,0))</f>
        <v/>
      </c>
      <c r="R924" s="56">
        <f>IF(OR($A924="",$B924=""),"",IFERROR($J924/$I924,0))</f>
        <v/>
      </c>
      <c r="S924" s="55">
        <f>IF(OR($A924="",$B924=""),"",IFERROR(($K924+$L924)/$E924*1000,0))</f>
        <v/>
      </c>
      <c r="T924" s="55">
        <f>IF(OR($A924="",$B924=""),"",MAX(0,MIN(100,100-($S924*'Settings'!$B$13)-($M924*'Settings'!$B$14))))</f>
        <v/>
      </c>
      <c r="U924" s="55">
        <f>IF(OR($A924="",$B924=""),"",MAX(0,MIN(100,IFERROR($Q924/'Settings'!$B$10*100,0))))</f>
        <v/>
      </c>
      <c r="V924" s="55">
        <f>IF(OR($A924="",$B924=""),"",MAX(0,MIN(100,IFERROR($P924/'Settings'!$B$11*100,0))))</f>
        <v/>
      </c>
      <c r="W924" s="55">
        <f>IF(OR($A924="",$B924=""),"",MAX(0,MIN(100,IFERROR($R924/'Settings'!$B$12*100,0))))</f>
        <v/>
      </c>
      <c r="X924" s="55">
        <f>IF(OR($A924="",$B924=""),"",MAX(0,MIN(100,100-($N924*'Settings'!$B$15))))</f>
        <v/>
      </c>
      <c r="Y924" s="55">
        <f>IF(OR($A924="",$B924=""),"",($T924*'Settings'!$B$4)+($U924*'Settings'!$B$5)+($V924*'Settings'!$B$6)+($W924*'Settings'!$B$7)+($X924*'Settings'!$B$8))</f>
        <v/>
      </c>
      <c r="Z924" s="19">
        <f>IF($Y924="","",IF($Y924&gt;='Settings'!$B$17,"Excellent",IF($Y924&gt;='Settings'!$B$18,"Good",IF($Y924&gt;='Settings'!$B$19,"Needs Improvement","Poor"))))</f>
        <v/>
      </c>
      <c r="AA924" s="57">
        <f>IF($Z924="","",IF($Z924="Excellent",'Settings'!$B$21,IF($Z924="Good",'Settings'!$B$22,0)))</f>
        <v/>
      </c>
      <c r="AB924" s="34">
        <f>IF(COUNTA($A924:$B924,$D924:$O924,$AC924:$AD924)=0,"",IF(OR($A924="",$B924=""),"Missing period/driver",IF($C924="Driver ID not found","Invalid driver ID",IF(COUNTIFS($A$5:$A$1000,$A924,$B$5:$B$1000,$B924)&gt;1,"Duplicate driver/period",IF(OR($E924&lt;=0,$F924&lt;=0,$G924&lt;=0,$I924&lt;=0),"Check required activity",IF($H924&gt;$G924,"On-time stops exceed total",IF($J924&gt;$I924,"Completed inspections exceed required",IF(OR($H924&lt;0,$J924&lt;0,$K924&lt;0,$L924&lt;0,$M924&lt;0,$N924&lt;0),"Negative count",IF($AC924="","Select review status",IF(AND($AC924="Coaching Scheduled",$AD924=""),"Add follow-up date","OK"))))))))))</f>
        <v/>
      </c>
      <c r="AC924" s="30" t="n"/>
      <c r="AD924" s="58" t="n"/>
    </row>
    <row r="925">
      <c r="A925" s="53" t="n"/>
      <c r="B925" s="26" t="n"/>
      <c r="C925" s="27">
        <f>IF(OR($A925="",$B925=""),"",IFERROR(VLOOKUP($B925,'Settings'!$D$4:$E$103,2,FALSE),"Driver ID not found"))</f>
        <v/>
      </c>
      <c r="D925" s="26" t="n"/>
      <c r="E925" s="28" t="n"/>
      <c r="F925" s="54" t="n"/>
      <c r="G925" s="28" t="n"/>
      <c r="H925" s="28" t="n"/>
      <c r="I925" s="28" t="n"/>
      <c r="J925" s="28" t="n"/>
      <c r="K925" s="28" t="n"/>
      <c r="L925" s="28" t="n"/>
      <c r="M925" s="28" t="n"/>
      <c r="N925" s="28" t="n"/>
      <c r="O925" s="30" t="n"/>
      <c r="P925" s="55">
        <f>IF(OR($A925="",$B925=""),"",IFERROR($E925/$F925,0))</f>
        <v/>
      </c>
      <c r="Q925" s="56">
        <f>IF(OR($A925="",$B925=""),"",IFERROR($H925/$G925,0))</f>
        <v/>
      </c>
      <c r="R925" s="56">
        <f>IF(OR($A925="",$B925=""),"",IFERROR($J925/$I925,0))</f>
        <v/>
      </c>
      <c r="S925" s="55">
        <f>IF(OR($A925="",$B925=""),"",IFERROR(($K925+$L925)/$E925*1000,0))</f>
        <v/>
      </c>
      <c r="T925" s="55">
        <f>IF(OR($A925="",$B925=""),"",MAX(0,MIN(100,100-($S925*'Settings'!$B$13)-($M925*'Settings'!$B$14))))</f>
        <v/>
      </c>
      <c r="U925" s="55">
        <f>IF(OR($A925="",$B925=""),"",MAX(0,MIN(100,IFERROR($Q925/'Settings'!$B$10*100,0))))</f>
        <v/>
      </c>
      <c r="V925" s="55">
        <f>IF(OR($A925="",$B925=""),"",MAX(0,MIN(100,IFERROR($P925/'Settings'!$B$11*100,0))))</f>
        <v/>
      </c>
      <c r="W925" s="55">
        <f>IF(OR($A925="",$B925=""),"",MAX(0,MIN(100,IFERROR($R925/'Settings'!$B$12*100,0))))</f>
        <v/>
      </c>
      <c r="X925" s="55">
        <f>IF(OR($A925="",$B925=""),"",MAX(0,MIN(100,100-($N925*'Settings'!$B$15))))</f>
        <v/>
      </c>
      <c r="Y925" s="55">
        <f>IF(OR($A925="",$B925=""),"",($T925*'Settings'!$B$4)+($U925*'Settings'!$B$5)+($V925*'Settings'!$B$6)+($W925*'Settings'!$B$7)+($X925*'Settings'!$B$8))</f>
        <v/>
      </c>
      <c r="Z925" s="19">
        <f>IF($Y925="","",IF($Y925&gt;='Settings'!$B$17,"Excellent",IF($Y925&gt;='Settings'!$B$18,"Good",IF($Y925&gt;='Settings'!$B$19,"Needs Improvement","Poor"))))</f>
        <v/>
      </c>
      <c r="AA925" s="57">
        <f>IF($Z925="","",IF($Z925="Excellent",'Settings'!$B$21,IF($Z925="Good",'Settings'!$B$22,0)))</f>
        <v/>
      </c>
      <c r="AB925" s="34">
        <f>IF(COUNTA($A925:$B925,$D925:$O925,$AC925:$AD925)=0,"",IF(OR($A925="",$B925=""),"Missing period/driver",IF($C925="Driver ID not found","Invalid driver ID",IF(COUNTIFS($A$5:$A$1000,$A925,$B$5:$B$1000,$B925)&gt;1,"Duplicate driver/period",IF(OR($E925&lt;=0,$F925&lt;=0,$G925&lt;=0,$I925&lt;=0),"Check required activity",IF($H925&gt;$G925,"On-time stops exceed total",IF($J925&gt;$I925,"Completed inspections exceed required",IF(OR($H925&lt;0,$J925&lt;0,$K925&lt;0,$L925&lt;0,$M925&lt;0,$N925&lt;0),"Negative count",IF($AC925="","Select review status",IF(AND($AC925="Coaching Scheduled",$AD925=""),"Add follow-up date","OK"))))))))))</f>
        <v/>
      </c>
      <c r="AC925" s="30" t="n"/>
      <c r="AD925" s="58" t="n"/>
    </row>
    <row r="926">
      <c r="A926" s="53" t="n"/>
      <c r="B926" s="26" t="n"/>
      <c r="C926" s="27">
        <f>IF(OR($A926="",$B926=""),"",IFERROR(VLOOKUP($B926,'Settings'!$D$4:$E$103,2,FALSE),"Driver ID not found"))</f>
        <v/>
      </c>
      <c r="D926" s="26" t="n"/>
      <c r="E926" s="28" t="n"/>
      <c r="F926" s="54" t="n"/>
      <c r="G926" s="28" t="n"/>
      <c r="H926" s="28" t="n"/>
      <c r="I926" s="28" t="n"/>
      <c r="J926" s="28" t="n"/>
      <c r="K926" s="28" t="n"/>
      <c r="L926" s="28" t="n"/>
      <c r="M926" s="28" t="n"/>
      <c r="N926" s="28" t="n"/>
      <c r="O926" s="30" t="n"/>
      <c r="P926" s="55">
        <f>IF(OR($A926="",$B926=""),"",IFERROR($E926/$F926,0))</f>
        <v/>
      </c>
      <c r="Q926" s="56">
        <f>IF(OR($A926="",$B926=""),"",IFERROR($H926/$G926,0))</f>
        <v/>
      </c>
      <c r="R926" s="56">
        <f>IF(OR($A926="",$B926=""),"",IFERROR($J926/$I926,0))</f>
        <v/>
      </c>
      <c r="S926" s="55">
        <f>IF(OR($A926="",$B926=""),"",IFERROR(($K926+$L926)/$E926*1000,0))</f>
        <v/>
      </c>
      <c r="T926" s="55">
        <f>IF(OR($A926="",$B926=""),"",MAX(0,MIN(100,100-($S926*'Settings'!$B$13)-($M926*'Settings'!$B$14))))</f>
        <v/>
      </c>
      <c r="U926" s="55">
        <f>IF(OR($A926="",$B926=""),"",MAX(0,MIN(100,IFERROR($Q926/'Settings'!$B$10*100,0))))</f>
        <v/>
      </c>
      <c r="V926" s="55">
        <f>IF(OR($A926="",$B926=""),"",MAX(0,MIN(100,IFERROR($P926/'Settings'!$B$11*100,0))))</f>
        <v/>
      </c>
      <c r="W926" s="55">
        <f>IF(OR($A926="",$B926=""),"",MAX(0,MIN(100,IFERROR($R926/'Settings'!$B$12*100,0))))</f>
        <v/>
      </c>
      <c r="X926" s="55">
        <f>IF(OR($A926="",$B926=""),"",MAX(0,MIN(100,100-($N926*'Settings'!$B$15))))</f>
        <v/>
      </c>
      <c r="Y926" s="55">
        <f>IF(OR($A926="",$B926=""),"",($T926*'Settings'!$B$4)+($U926*'Settings'!$B$5)+($V926*'Settings'!$B$6)+($W926*'Settings'!$B$7)+($X926*'Settings'!$B$8))</f>
        <v/>
      </c>
      <c r="Z926" s="19">
        <f>IF($Y926="","",IF($Y926&gt;='Settings'!$B$17,"Excellent",IF($Y926&gt;='Settings'!$B$18,"Good",IF($Y926&gt;='Settings'!$B$19,"Needs Improvement","Poor"))))</f>
        <v/>
      </c>
      <c r="AA926" s="57">
        <f>IF($Z926="","",IF($Z926="Excellent",'Settings'!$B$21,IF($Z926="Good",'Settings'!$B$22,0)))</f>
        <v/>
      </c>
      <c r="AB926" s="34">
        <f>IF(COUNTA($A926:$B926,$D926:$O926,$AC926:$AD926)=0,"",IF(OR($A926="",$B926=""),"Missing period/driver",IF($C926="Driver ID not found","Invalid driver ID",IF(COUNTIFS($A$5:$A$1000,$A926,$B$5:$B$1000,$B926)&gt;1,"Duplicate driver/period",IF(OR($E926&lt;=0,$F926&lt;=0,$G926&lt;=0,$I926&lt;=0),"Check required activity",IF($H926&gt;$G926,"On-time stops exceed total",IF($J926&gt;$I926,"Completed inspections exceed required",IF(OR($H926&lt;0,$J926&lt;0,$K926&lt;0,$L926&lt;0,$M926&lt;0,$N926&lt;0),"Negative count",IF($AC926="","Select review status",IF(AND($AC926="Coaching Scheduled",$AD926=""),"Add follow-up date","OK"))))))))))</f>
        <v/>
      </c>
      <c r="AC926" s="30" t="n"/>
      <c r="AD926" s="58" t="n"/>
    </row>
    <row r="927">
      <c r="A927" s="53" t="n"/>
      <c r="B927" s="26" t="n"/>
      <c r="C927" s="27">
        <f>IF(OR($A927="",$B927=""),"",IFERROR(VLOOKUP($B927,'Settings'!$D$4:$E$103,2,FALSE),"Driver ID not found"))</f>
        <v/>
      </c>
      <c r="D927" s="26" t="n"/>
      <c r="E927" s="28" t="n"/>
      <c r="F927" s="54" t="n"/>
      <c r="G927" s="28" t="n"/>
      <c r="H927" s="28" t="n"/>
      <c r="I927" s="28" t="n"/>
      <c r="J927" s="28" t="n"/>
      <c r="K927" s="28" t="n"/>
      <c r="L927" s="28" t="n"/>
      <c r="M927" s="28" t="n"/>
      <c r="N927" s="28" t="n"/>
      <c r="O927" s="30" t="n"/>
      <c r="P927" s="55">
        <f>IF(OR($A927="",$B927=""),"",IFERROR($E927/$F927,0))</f>
        <v/>
      </c>
      <c r="Q927" s="56">
        <f>IF(OR($A927="",$B927=""),"",IFERROR($H927/$G927,0))</f>
        <v/>
      </c>
      <c r="R927" s="56">
        <f>IF(OR($A927="",$B927=""),"",IFERROR($J927/$I927,0))</f>
        <v/>
      </c>
      <c r="S927" s="55">
        <f>IF(OR($A927="",$B927=""),"",IFERROR(($K927+$L927)/$E927*1000,0))</f>
        <v/>
      </c>
      <c r="T927" s="55">
        <f>IF(OR($A927="",$B927=""),"",MAX(0,MIN(100,100-($S927*'Settings'!$B$13)-($M927*'Settings'!$B$14))))</f>
        <v/>
      </c>
      <c r="U927" s="55">
        <f>IF(OR($A927="",$B927=""),"",MAX(0,MIN(100,IFERROR($Q927/'Settings'!$B$10*100,0))))</f>
        <v/>
      </c>
      <c r="V927" s="55">
        <f>IF(OR($A927="",$B927=""),"",MAX(0,MIN(100,IFERROR($P927/'Settings'!$B$11*100,0))))</f>
        <v/>
      </c>
      <c r="W927" s="55">
        <f>IF(OR($A927="",$B927=""),"",MAX(0,MIN(100,IFERROR($R927/'Settings'!$B$12*100,0))))</f>
        <v/>
      </c>
      <c r="X927" s="55">
        <f>IF(OR($A927="",$B927=""),"",MAX(0,MIN(100,100-($N927*'Settings'!$B$15))))</f>
        <v/>
      </c>
      <c r="Y927" s="55">
        <f>IF(OR($A927="",$B927=""),"",($T927*'Settings'!$B$4)+($U927*'Settings'!$B$5)+($V927*'Settings'!$B$6)+($W927*'Settings'!$B$7)+($X927*'Settings'!$B$8))</f>
        <v/>
      </c>
      <c r="Z927" s="19">
        <f>IF($Y927="","",IF($Y927&gt;='Settings'!$B$17,"Excellent",IF($Y927&gt;='Settings'!$B$18,"Good",IF($Y927&gt;='Settings'!$B$19,"Needs Improvement","Poor"))))</f>
        <v/>
      </c>
      <c r="AA927" s="57">
        <f>IF($Z927="","",IF($Z927="Excellent",'Settings'!$B$21,IF($Z927="Good",'Settings'!$B$22,0)))</f>
        <v/>
      </c>
      <c r="AB927" s="34">
        <f>IF(COUNTA($A927:$B927,$D927:$O927,$AC927:$AD927)=0,"",IF(OR($A927="",$B927=""),"Missing period/driver",IF($C927="Driver ID not found","Invalid driver ID",IF(COUNTIFS($A$5:$A$1000,$A927,$B$5:$B$1000,$B927)&gt;1,"Duplicate driver/period",IF(OR($E927&lt;=0,$F927&lt;=0,$G927&lt;=0,$I927&lt;=0),"Check required activity",IF($H927&gt;$G927,"On-time stops exceed total",IF($J927&gt;$I927,"Completed inspections exceed required",IF(OR($H927&lt;0,$J927&lt;0,$K927&lt;0,$L927&lt;0,$M927&lt;0,$N927&lt;0),"Negative count",IF($AC927="","Select review status",IF(AND($AC927="Coaching Scheduled",$AD927=""),"Add follow-up date","OK"))))))))))</f>
        <v/>
      </c>
      <c r="AC927" s="30" t="n"/>
      <c r="AD927" s="58" t="n"/>
    </row>
    <row r="928">
      <c r="A928" s="53" t="n"/>
      <c r="B928" s="26" t="n"/>
      <c r="C928" s="27">
        <f>IF(OR($A928="",$B928=""),"",IFERROR(VLOOKUP($B928,'Settings'!$D$4:$E$103,2,FALSE),"Driver ID not found"))</f>
        <v/>
      </c>
      <c r="D928" s="26" t="n"/>
      <c r="E928" s="28" t="n"/>
      <c r="F928" s="54" t="n"/>
      <c r="G928" s="28" t="n"/>
      <c r="H928" s="28" t="n"/>
      <c r="I928" s="28" t="n"/>
      <c r="J928" s="28" t="n"/>
      <c r="K928" s="28" t="n"/>
      <c r="L928" s="28" t="n"/>
      <c r="M928" s="28" t="n"/>
      <c r="N928" s="28" t="n"/>
      <c r="O928" s="30" t="n"/>
      <c r="P928" s="55">
        <f>IF(OR($A928="",$B928=""),"",IFERROR($E928/$F928,0))</f>
        <v/>
      </c>
      <c r="Q928" s="56">
        <f>IF(OR($A928="",$B928=""),"",IFERROR($H928/$G928,0))</f>
        <v/>
      </c>
      <c r="R928" s="56">
        <f>IF(OR($A928="",$B928=""),"",IFERROR($J928/$I928,0))</f>
        <v/>
      </c>
      <c r="S928" s="55">
        <f>IF(OR($A928="",$B928=""),"",IFERROR(($K928+$L928)/$E928*1000,0))</f>
        <v/>
      </c>
      <c r="T928" s="55">
        <f>IF(OR($A928="",$B928=""),"",MAX(0,MIN(100,100-($S928*'Settings'!$B$13)-($M928*'Settings'!$B$14))))</f>
        <v/>
      </c>
      <c r="U928" s="55">
        <f>IF(OR($A928="",$B928=""),"",MAX(0,MIN(100,IFERROR($Q928/'Settings'!$B$10*100,0))))</f>
        <v/>
      </c>
      <c r="V928" s="55">
        <f>IF(OR($A928="",$B928=""),"",MAX(0,MIN(100,IFERROR($P928/'Settings'!$B$11*100,0))))</f>
        <v/>
      </c>
      <c r="W928" s="55">
        <f>IF(OR($A928="",$B928=""),"",MAX(0,MIN(100,IFERROR($R928/'Settings'!$B$12*100,0))))</f>
        <v/>
      </c>
      <c r="X928" s="55">
        <f>IF(OR($A928="",$B928=""),"",MAX(0,MIN(100,100-($N928*'Settings'!$B$15))))</f>
        <v/>
      </c>
      <c r="Y928" s="55">
        <f>IF(OR($A928="",$B928=""),"",($T928*'Settings'!$B$4)+($U928*'Settings'!$B$5)+($V928*'Settings'!$B$6)+($W928*'Settings'!$B$7)+($X928*'Settings'!$B$8))</f>
        <v/>
      </c>
      <c r="Z928" s="19">
        <f>IF($Y928="","",IF($Y928&gt;='Settings'!$B$17,"Excellent",IF($Y928&gt;='Settings'!$B$18,"Good",IF($Y928&gt;='Settings'!$B$19,"Needs Improvement","Poor"))))</f>
        <v/>
      </c>
      <c r="AA928" s="57">
        <f>IF($Z928="","",IF($Z928="Excellent",'Settings'!$B$21,IF($Z928="Good",'Settings'!$B$22,0)))</f>
        <v/>
      </c>
      <c r="AB928" s="34">
        <f>IF(COUNTA($A928:$B928,$D928:$O928,$AC928:$AD928)=0,"",IF(OR($A928="",$B928=""),"Missing period/driver",IF($C928="Driver ID not found","Invalid driver ID",IF(COUNTIFS($A$5:$A$1000,$A928,$B$5:$B$1000,$B928)&gt;1,"Duplicate driver/period",IF(OR($E928&lt;=0,$F928&lt;=0,$G928&lt;=0,$I928&lt;=0),"Check required activity",IF($H928&gt;$G928,"On-time stops exceed total",IF($J928&gt;$I928,"Completed inspections exceed required",IF(OR($H928&lt;0,$J928&lt;0,$K928&lt;0,$L928&lt;0,$M928&lt;0,$N928&lt;0),"Negative count",IF($AC928="","Select review status",IF(AND($AC928="Coaching Scheduled",$AD928=""),"Add follow-up date","OK"))))))))))</f>
        <v/>
      </c>
      <c r="AC928" s="30" t="n"/>
      <c r="AD928" s="58" t="n"/>
    </row>
    <row r="929">
      <c r="A929" s="53" t="n"/>
      <c r="B929" s="26" t="n"/>
      <c r="C929" s="27">
        <f>IF(OR($A929="",$B929=""),"",IFERROR(VLOOKUP($B929,'Settings'!$D$4:$E$103,2,FALSE),"Driver ID not found"))</f>
        <v/>
      </c>
      <c r="D929" s="26" t="n"/>
      <c r="E929" s="28" t="n"/>
      <c r="F929" s="54" t="n"/>
      <c r="G929" s="28" t="n"/>
      <c r="H929" s="28" t="n"/>
      <c r="I929" s="28" t="n"/>
      <c r="J929" s="28" t="n"/>
      <c r="K929" s="28" t="n"/>
      <c r="L929" s="28" t="n"/>
      <c r="M929" s="28" t="n"/>
      <c r="N929" s="28" t="n"/>
      <c r="O929" s="30" t="n"/>
      <c r="P929" s="55">
        <f>IF(OR($A929="",$B929=""),"",IFERROR($E929/$F929,0))</f>
        <v/>
      </c>
      <c r="Q929" s="56">
        <f>IF(OR($A929="",$B929=""),"",IFERROR($H929/$G929,0))</f>
        <v/>
      </c>
      <c r="R929" s="56">
        <f>IF(OR($A929="",$B929=""),"",IFERROR($J929/$I929,0))</f>
        <v/>
      </c>
      <c r="S929" s="55">
        <f>IF(OR($A929="",$B929=""),"",IFERROR(($K929+$L929)/$E929*1000,0))</f>
        <v/>
      </c>
      <c r="T929" s="55">
        <f>IF(OR($A929="",$B929=""),"",MAX(0,MIN(100,100-($S929*'Settings'!$B$13)-($M929*'Settings'!$B$14))))</f>
        <v/>
      </c>
      <c r="U929" s="55">
        <f>IF(OR($A929="",$B929=""),"",MAX(0,MIN(100,IFERROR($Q929/'Settings'!$B$10*100,0))))</f>
        <v/>
      </c>
      <c r="V929" s="55">
        <f>IF(OR($A929="",$B929=""),"",MAX(0,MIN(100,IFERROR($P929/'Settings'!$B$11*100,0))))</f>
        <v/>
      </c>
      <c r="W929" s="55">
        <f>IF(OR($A929="",$B929=""),"",MAX(0,MIN(100,IFERROR($R929/'Settings'!$B$12*100,0))))</f>
        <v/>
      </c>
      <c r="X929" s="55">
        <f>IF(OR($A929="",$B929=""),"",MAX(0,MIN(100,100-($N929*'Settings'!$B$15))))</f>
        <v/>
      </c>
      <c r="Y929" s="55">
        <f>IF(OR($A929="",$B929=""),"",($T929*'Settings'!$B$4)+($U929*'Settings'!$B$5)+($V929*'Settings'!$B$6)+($W929*'Settings'!$B$7)+($X929*'Settings'!$B$8))</f>
        <v/>
      </c>
      <c r="Z929" s="19">
        <f>IF($Y929="","",IF($Y929&gt;='Settings'!$B$17,"Excellent",IF($Y929&gt;='Settings'!$B$18,"Good",IF($Y929&gt;='Settings'!$B$19,"Needs Improvement","Poor"))))</f>
        <v/>
      </c>
      <c r="AA929" s="57">
        <f>IF($Z929="","",IF($Z929="Excellent",'Settings'!$B$21,IF($Z929="Good",'Settings'!$B$22,0)))</f>
        <v/>
      </c>
      <c r="AB929" s="34">
        <f>IF(COUNTA($A929:$B929,$D929:$O929,$AC929:$AD929)=0,"",IF(OR($A929="",$B929=""),"Missing period/driver",IF($C929="Driver ID not found","Invalid driver ID",IF(COUNTIFS($A$5:$A$1000,$A929,$B$5:$B$1000,$B929)&gt;1,"Duplicate driver/period",IF(OR($E929&lt;=0,$F929&lt;=0,$G929&lt;=0,$I929&lt;=0),"Check required activity",IF($H929&gt;$G929,"On-time stops exceed total",IF($J929&gt;$I929,"Completed inspections exceed required",IF(OR($H929&lt;0,$J929&lt;0,$K929&lt;0,$L929&lt;0,$M929&lt;0,$N929&lt;0),"Negative count",IF($AC929="","Select review status",IF(AND($AC929="Coaching Scheduled",$AD929=""),"Add follow-up date","OK"))))))))))</f>
        <v/>
      </c>
      <c r="AC929" s="30" t="n"/>
      <c r="AD929" s="58" t="n"/>
    </row>
    <row r="930">
      <c r="A930" s="53" t="n"/>
      <c r="B930" s="26" t="n"/>
      <c r="C930" s="27">
        <f>IF(OR($A930="",$B930=""),"",IFERROR(VLOOKUP($B930,'Settings'!$D$4:$E$103,2,FALSE),"Driver ID not found"))</f>
        <v/>
      </c>
      <c r="D930" s="26" t="n"/>
      <c r="E930" s="28" t="n"/>
      <c r="F930" s="54" t="n"/>
      <c r="G930" s="28" t="n"/>
      <c r="H930" s="28" t="n"/>
      <c r="I930" s="28" t="n"/>
      <c r="J930" s="28" t="n"/>
      <c r="K930" s="28" t="n"/>
      <c r="L930" s="28" t="n"/>
      <c r="M930" s="28" t="n"/>
      <c r="N930" s="28" t="n"/>
      <c r="O930" s="30" t="n"/>
      <c r="P930" s="55">
        <f>IF(OR($A930="",$B930=""),"",IFERROR($E930/$F930,0))</f>
        <v/>
      </c>
      <c r="Q930" s="56">
        <f>IF(OR($A930="",$B930=""),"",IFERROR($H930/$G930,0))</f>
        <v/>
      </c>
      <c r="R930" s="56">
        <f>IF(OR($A930="",$B930=""),"",IFERROR($J930/$I930,0))</f>
        <v/>
      </c>
      <c r="S930" s="55">
        <f>IF(OR($A930="",$B930=""),"",IFERROR(($K930+$L930)/$E930*1000,0))</f>
        <v/>
      </c>
      <c r="T930" s="55">
        <f>IF(OR($A930="",$B930=""),"",MAX(0,MIN(100,100-($S930*'Settings'!$B$13)-($M930*'Settings'!$B$14))))</f>
        <v/>
      </c>
      <c r="U930" s="55">
        <f>IF(OR($A930="",$B930=""),"",MAX(0,MIN(100,IFERROR($Q930/'Settings'!$B$10*100,0))))</f>
        <v/>
      </c>
      <c r="V930" s="55">
        <f>IF(OR($A930="",$B930=""),"",MAX(0,MIN(100,IFERROR($P930/'Settings'!$B$11*100,0))))</f>
        <v/>
      </c>
      <c r="W930" s="55">
        <f>IF(OR($A930="",$B930=""),"",MAX(0,MIN(100,IFERROR($R930/'Settings'!$B$12*100,0))))</f>
        <v/>
      </c>
      <c r="X930" s="55">
        <f>IF(OR($A930="",$B930=""),"",MAX(0,MIN(100,100-($N930*'Settings'!$B$15))))</f>
        <v/>
      </c>
      <c r="Y930" s="55">
        <f>IF(OR($A930="",$B930=""),"",($T930*'Settings'!$B$4)+($U930*'Settings'!$B$5)+($V930*'Settings'!$B$6)+($W930*'Settings'!$B$7)+($X930*'Settings'!$B$8))</f>
        <v/>
      </c>
      <c r="Z930" s="19">
        <f>IF($Y930="","",IF($Y930&gt;='Settings'!$B$17,"Excellent",IF($Y930&gt;='Settings'!$B$18,"Good",IF($Y930&gt;='Settings'!$B$19,"Needs Improvement","Poor"))))</f>
        <v/>
      </c>
      <c r="AA930" s="57">
        <f>IF($Z930="","",IF($Z930="Excellent",'Settings'!$B$21,IF($Z930="Good",'Settings'!$B$22,0)))</f>
        <v/>
      </c>
      <c r="AB930" s="34">
        <f>IF(COUNTA($A930:$B930,$D930:$O930,$AC930:$AD930)=0,"",IF(OR($A930="",$B930=""),"Missing period/driver",IF($C930="Driver ID not found","Invalid driver ID",IF(COUNTIFS($A$5:$A$1000,$A930,$B$5:$B$1000,$B930)&gt;1,"Duplicate driver/period",IF(OR($E930&lt;=0,$F930&lt;=0,$G930&lt;=0,$I930&lt;=0),"Check required activity",IF($H930&gt;$G930,"On-time stops exceed total",IF($J930&gt;$I930,"Completed inspections exceed required",IF(OR($H930&lt;0,$J930&lt;0,$K930&lt;0,$L930&lt;0,$M930&lt;0,$N930&lt;0),"Negative count",IF($AC930="","Select review status",IF(AND($AC930="Coaching Scheduled",$AD930=""),"Add follow-up date","OK"))))))))))</f>
        <v/>
      </c>
      <c r="AC930" s="30" t="n"/>
      <c r="AD930" s="58" t="n"/>
    </row>
    <row r="931">
      <c r="A931" s="53" t="n"/>
      <c r="B931" s="26" t="n"/>
      <c r="C931" s="27">
        <f>IF(OR($A931="",$B931=""),"",IFERROR(VLOOKUP($B931,'Settings'!$D$4:$E$103,2,FALSE),"Driver ID not found"))</f>
        <v/>
      </c>
      <c r="D931" s="26" t="n"/>
      <c r="E931" s="28" t="n"/>
      <c r="F931" s="54" t="n"/>
      <c r="G931" s="28" t="n"/>
      <c r="H931" s="28" t="n"/>
      <c r="I931" s="28" t="n"/>
      <c r="J931" s="28" t="n"/>
      <c r="K931" s="28" t="n"/>
      <c r="L931" s="28" t="n"/>
      <c r="M931" s="28" t="n"/>
      <c r="N931" s="28" t="n"/>
      <c r="O931" s="30" t="n"/>
      <c r="P931" s="55">
        <f>IF(OR($A931="",$B931=""),"",IFERROR($E931/$F931,0))</f>
        <v/>
      </c>
      <c r="Q931" s="56">
        <f>IF(OR($A931="",$B931=""),"",IFERROR($H931/$G931,0))</f>
        <v/>
      </c>
      <c r="R931" s="56">
        <f>IF(OR($A931="",$B931=""),"",IFERROR($J931/$I931,0))</f>
        <v/>
      </c>
      <c r="S931" s="55">
        <f>IF(OR($A931="",$B931=""),"",IFERROR(($K931+$L931)/$E931*1000,0))</f>
        <v/>
      </c>
      <c r="T931" s="55">
        <f>IF(OR($A931="",$B931=""),"",MAX(0,MIN(100,100-($S931*'Settings'!$B$13)-($M931*'Settings'!$B$14))))</f>
        <v/>
      </c>
      <c r="U931" s="55">
        <f>IF(OR($A931="",$B931=""),"",MAX(0,MIN(100,IFERROR($Q931/'Settings'!$B$10*100,0))))</f>
        <v/>
      </c>
      <c r="V931" s="55">
        <f>IF(OR($A931="",$B931=""),"",MAX(0,MIN(100,IFERROR($P931/'Settings'!$B$11*100,0))))</f>
        <v/>
      </c>
      <c r="W931" s="55">
        <f>IF(OR($A931="",$B931=""),"",MAX(0,MIN(100,IFERROR($R931/'Settings'!$B$12*100,0))))</f>
        <v/>
      </c>
      <c r="X931" s="55">
        <f>IF(OR($A931="",$B931=""),"",MAX(0,MIN(100,100-($N931*'Settings'!$B$15))))</f>
        <v/>
      </c>
      <c r="Y931" s="55">
        <f>IF(OR($A931="",$B931=""),"",($T931*'Settings'!$B$4)+($U931*'Settings'!$B$5)+($V931*'Settings'!$B$6)+($W931*'Settings'!$B$7)+($X931*'Settings'!$B$8))</f>
        <v/>
      </c>
      <c r="Z931" s="19">
        <f>IF($Y931="","",IF($Y931&gt;='Settings'!$B$17,"Excellent",IF($Y931&gt;='Settings'!$B$18,"Good",IF($Y931&gt;='Settings'!$B$19,"Needs Improvement","Poor"))))</f>
        <v/>
      </c>
      <c r="AA931" s="57">
        <f>IF($Z931="","",IF($Z931="Excellent",'Settings'!$B$21,IF($Z931="Good",'Settings'!$B$22,0)))</f>
        <v/>
      </c>
      <c r="AB931" s="34">
        <f>IF(COUNTA($A931:$B931,$D931:$O931,$AC931:$AD931)=0,"",IF(OR($A931="",$B931=""),"Missing period/driver",IF($C931="Driver ID not found","Invalid driver ID",IF(COUNTIFS($A$5:$A$1000,$A931,$B$5:$B$1000,$B931)&gt;1,"Duplicate driver/period",IF(OR($E931&lt;=0,$F931&lt;=0,$G931&lt;=0,$I931&lt;=0),"Check required activity",IF($H931&gt;$G931,"On-time stops exceed total",IF($J931&gt;$I931,"Completed inspections exceed required",IF(OR($H931&lt;0,$J931&lt;0,$K931&lt;0,$L931&lt;0,$M931&lt;0,$N931&lt;0),"Negative count",IF($AC931="","Select review status",IF(AND($AC931="Coaching Scheduled",$AD931=""),"Add follow-up date","OK"))))))))))</f>
        <v/>
      </c>
      <c r="AC931" s="30" t="n"/>
      <c r="AD931" s="58" t="n"/>
    </row>
    <row r="932">
      <c r="A932" s="53" t="n"/>
      <c r="B932" s="26" t="n"/>
      <c r="C932" s="27">
        <f>IF(OR($A932="",$B932=""),"",IFERROR(VLOOKUP($B932,'Settings'!$D$4:$E$103,2,FALSE),"Driver ID not found"))</f>
        <v/>
      </c>
      <c r="D932" s="26" t="n"/>
      <c r="E932" s="28" t="n"/>
      <c r="F932" s="54" t="n"/>
      <c r="G932" s="28" t="n"/>
      <c r="H932" s="28" t="n"/>
      <c r="I932" s="28" t="n"/>
      <c r="J932" s="28" t="n"/>
      <c r="K932" s="28" t="n"/>
      <c r="L932" s="28" t="n"/>
      <c r="M932" s="28" t="n"/>
      <c r="N932" s="28" t="n"/>
      <c r="O932" s="30" t="n"/>
      <c r="P932" s="55">
        <f>IF(OR($A932="",$B932=""),"",IFERROR($E932/$F932,0))</f>
        <v/>
      </c>
      <c r="Q932" s="56">
        <f>IF(OR($A932="",$B932=""),"",IFERROR($H932/$G932,0))</f>
        <v/>
      </c>
      <c r="R932" s="56">
        <f>IF(OR($A932="",$B932=""),"",IFERROR($J932/$I932,0))</f>
        <v/>
      </c>
      <c r="S932" s="55">
        <f>IF(OR($A932="",$B932=""),"",IFERROR(($K932+$L932)/$E932*1000,0))</f>
        <v/>
      </c>
      <c r="T932" s="55">
        <f>IF(OR($A932="",$B932=""),"",MAX(0,MIN(100,100-($S932*'Settings'!$B$13)-($M932*'Settings'!$B$14))))</f>
        <v/>
      </c>
      <c r="U932" s="55">
        <f>IF(OR($A932="",$B932=""),"",MAX(0,MIN(100,IFERROR($Q932/'Settings'!$B$10*100,0))))</f>
        <v/>
      </c>
      <c r="V932" s="55">
        <f>IF(OR($A932="",$B932=""),"",MAX(0,MIN(100,IFERROR($P932/'Settings'!$B$11*100,0))))</f>
        <v/>
      </c>
      <c r="W932" s="55">
        <f>IF(OR($A932="",$B932=""),"",MAX(0,MIN(100,IFERROR($R932/'Settings'!$B$12*100,0))))</f>
        <v/>
      </c>
      <c r="X932" s="55">
        <f>IF(OR($A932="",$B932=""),"",MAX(0,MIN(100,100-($N932*'Settings'!$B$15))))</f>
        <v/>
      </c>
      <c r="Y932" s="55">
        <f>IF(OR($A932="",$B932=""),"",($T932*'Settings'!$B$4)+($U932*'Settings'!$B$5)+($V932*'Settings'!$B$6)+($W932*'Settings'!$B$7)+($X932*'Settings'!$B$8))</f>
        <v/>
      </c>
      <c r="Z932" s="19">
        <f>IF($Y932="","",IF($Y932&gt;='Settings'!$B$17,"Excellent",IF($Y932&gt;='Settings'!$B$18,"Good",IF($Y932&gt;='Settings'!$B$19,"Needs Improvement","Poor"))))</f>
        <v/>
      </c>
      <c r="AA932" s="57">
        <f>IF($Z932="","",IF($Z932="Excellent",'Settings'!$B$21,IF($Z932="Good",'Settings'!$B$22,0)))</f>
        <v/>
      </c>
      <c r="AB932" s="34">
        <f>IF(COUNTA($A932:$B932,$D932:$O932,$AC932:$AD932)=0,"",IF(OR($A932="",$B932=""),"Missing period/driver",IF($C932="Driver ID not found","Invalid driver ID",IF(COUNTIFS($A$5:$A$1000,$A932,$B$5:$B$1000,$B932)&gt;1,"Duplicate driver/period",IF(OR($E932&lt;=0,$F932&lt;=0,$G932&lt;=0,$I932&lt;=0),"Check required activity",IF($H932&gt;$G932,"On-time stops exceed total",IF($J932&gt;$I932,"Completed inspections exceed required",IF(OR($H932&lt;0,$J932&lt;0,$K932&lt;0,$L932&lt;0,$M932&lt;0,$N932&lt;0),"Negative count",IF($AC932="","Select review status",IF(AND($AC932="Coaching Scheduled",$AD932=""),"Add follow-up date","OK"))))))))))</f>
        <v/>
      </c>
      <c r="AC932" s="30" t="n"/>
      <c r="AD932" s="58" t="n"/>
    </row>
    <row r="933">
      <c r="A933" s="53" t="n"/>
      <c r="B933" s="26" t="n"/>
      <c r="C933" s="27">
        <f>IF(OR($A933="",$B933=""),"",IFERROR(VLOOKUP($B933,'Settings'!$D$4:$E$103,2,FALSE),"Driver ID not found"))</f>
        <v/>
      </c>
      <c r="D933" s="26" t="n"/>
      <c r="E933" s="28" t="n"/>
      <c r="F933" s="54" t="n"/>
      <c r="G933" s="28" t="n"/>
      <c r="H933" s="28" t="n"/>
      <c r="I933" s="28" t="n"/>
      <c r="J933" s="28" t="n"/>
      <c r="K933" s="28" t="n"/>
      <c r="L933" s="28" t="n"/>
      <c r="M933" s="28" t="n"/>
      <c r="N933" s="28" t="n"/>
      <c r="O933" s="30" t="n"/>
      <c r="P933" s="55">
        <f>IF(OR($A933="",$B933=""),"",IFERROR($E933/$F933,0))</f>
        <v/>
      </c>
      <c r="Q933" s="56">
        <f>IF(OR($A933="",$B933=""),"",IFERROR($H933/$G933,0))</f>
        <v/>
      </c>
      <c r="R933" s="56">
        <f>IF(OR($A933="",$B933=""),"",IFERROR($J933/$I933,0))</f>
        <v/>
      </c>
      <c r="S933" s="55">
        <f>IF(OR($A933="",$B933=""),"",IFERROR(($K933+$L933)/$E933*1000,0))</f>
        <v/>
      </c>
      <c r="T933" s="55">
        <f>IF(OR($A933="",$B933=""),"",MAX(0,MIN(100,100-($S933*'Settings'!$B$13)-($M933*'Settings'!$B$14))))</f>
        <v/>
      </c>
      <c r="U933" s="55">
        <f>IF(OR($A933="",$B933=""),"",MAX(0,MIN(100,IFERROR($Q933/'Settings'!$B$10*100,0))))</f>
        <v/>
      </c>
      <c r="V933" s="55">
        <f>IF(OR($A933="",$B933=""),"",MAX(0,MIN(100,IFERROR($P933/'Settings'!$B$11*100,0))))</f>
        <v/>
      </c>
      <c r="W933" s="55">
        <f>IF(OR($A933="",$B933=""),"",MAX(0,MIN(100,IFERROR($R933/'Settings'!$B$12*100,0))))</f>
        <v/>
      </c>
      <c r="X933" s="55">
        <f>IF(OR($A933="",$B933=""),"",MAX(0,MIN(100,100-($N933*'Settings'!$B$15))))</f>
        <v/>
      </c>
      <c r="Y933" s="55">
        <f>IF(OR($A933="",$B933=""),"",($T933*'Settings'!$B$4)+($U933*'Settings'!$B$5)+($V933*'Settings'!$B$6)+($W933*'Settings'!$B$7)+($X933*'Settings'!$B$8))</f>
        <v/>
      </c>
      <c r="Z933" s="19">
        <f>IF($Y933="","",IF($Y933&gt;='Settings'!$B$17,"Excellent",IF($Y933&gt;='Settings'!$B$18,"Good",IF($Y933&gt;='Settings'!$B$19,"Needs Improvement","Poor"))))</f>
        <v/>
      </c>
      <c r="AA933" s="57">
        <f>IF($Z933="","",IF($Z933="Excellent",'Settings'!$B$21,IF($Z933="Good",'Settings'!$B$22,0)))</f>
        <v/>
      </c>
      <c r="AB933" s="34">
        <f>IF(COUNTA($A933:$B933,$D933:$O933,$AC933:$AD933)=0,"",IF(OR($A933="",$B933=""),"Missing period/driver",IF($C933="Driver ID not found","Invalid driver ID",IF(COUNTIFS($A$5:$A$1000,$A933,$B$5:$B$1000,$B933)&gt;1,"Duplicate driver/period",IF(OR($E933&lt;=0,$F933&lt;=0,$G933&lt;=0,$I933&lt;=0),"Check required activity",IF($H933&gt;$G933,"On-time stops exceed total",IF($J933&gt;$I933,"Completed inspections exceed required",IF(OR($H933&lt;0,$J933&lt;0,$K933&lt;0,$L933&lt;0,$M933&lt;0,$N933&lt;0),"Negative count",IF($AC933="","Select review status",IF(AND($AC933="Coaching Scheduled",$AD933=""),"Add follow-up date","OK"))))))))))</f>
        <v/>
      </c>
      <c r="AC933" s="30" t="n"/>
      <c r="AD933" s="58" t="n"/>
    </row>
    <row r="934">
      <c r="A934" s="53" t="n"/>
      <c r="B934" s="26" t="n"/>
      <c r="C934" s="27">
        <f>IF(OR($A934="",$B934=""),"",IFERROR(VLOOKUP($B934,'Settings'!$D$4:$E$103,2,FALSE),"Driver ID not found"))</f>
        <v/>
      </c>
      <c r="D934" s="26" t="n"/>
      <c r="E934" s="28" t="n"/>
      <c r="F934" s="54" t="n"/>
      <c r="G934" s="28" t="n"/>
      <c r="H934" s="28" t="n"/>
      <c r="I934" s="28" t="n"/>
      <c r="J934" s="28" t="n"/>
      <c r="K934" s="28" t="n"/>
      <c r="L934" s="28" t="n"/>
      <c r="M934" s="28" t="n"/>
      <c r="N934" s="28" t="n"/>
      <c r="O934" s="30" t="n"/>
      <c r="P934" s="55">
        <f>IF(OR($A934="",$B934=""),"",IFERROR($E934/$F934,0))</f>
        <v/>
      </c>
      <c r="Q934" s="56">
        <f>IF(OR($A934="",$B934=""),"",IFERROR($H934/$G934,0))</f>
        <v/>
      </c>
      <c r="R934" s="56">
        <f>IF(OR($A934="",$B934=""),"",IFERROR($J934/$I934,0))</f>
        <v/>
      </c>
      <c r="S934" s="55">
        <f>IF(OR($A934="",$B934=""),"",IFERROR(($K934+$L934)/$E934*1000,0))</f>
        <v/>
      </c>
      <c r="T934" s="55">
        <f>IF(OR($A934="",$B934=""),"",MAX(0,MIN(100,100-($S934*'Settings'!$B$13)-($M934*'Settings'!$B$14))))</f>
        <v/>
      </c>
      <c r="U934" s="55">
        <f>IF(OR($A934="",$B934=""),"",MAX(0,MIN(100,IFERROR($Q934/'Settings'!$B$10*100,0))))</f>
        <v/>
      </c>
      <c r="V934" s="55">
        <f>IF(OR($A934="",$B934=""),"",MAX(0,MIN(100,IFERROR($P934/'Settings'!$B$11*100,0))))</f>
        <v/>
      </c>
      <c r="W934" s="55">
        <f>IF(OR($A934="",$B934=""),"",MAX(0,MIN(100,IFERROR($R934/'Settings'!$B$12*100,0))))</f>
        <v/>
      </c>
      <c r="X934" s="55">
        <f>IF(OR($A934="",$B934=""),"",MAX(0,MIN(100,100-($N934*'Settings'!$B$15))))</f>
        <v/>
      </c>
      <c r="Y934" s="55">
        <f>IF(OR($A934="",$B934=""),"",($T934*'Settings'!$B$4)+($U934*'Settings'!$B$5)+($V934*'Settings'!$B$6)+($W934*'Settings'!$B$7)+($X934*'Settings'!$B$8))</f>
        <v/>
      </c>
      <c r="Z934" s="19">
        <f>IF($Y934="","",IF($Y934&gt;='Settings'!$B$17,"Excellent",IF($Y934&gt;='Settings'!$B$18,"Good",IF($Y934&gt;='Settings'!$B$19,"Needs Improvement","Poor"))))</f>
        <v/>
      </c>
      <c r="AA934" s="57">
        <f>IF($Z934="","",IF($Z934="Excellent",'Settings'!$B$21,IF($Z934="Good",'Settings'!$B$22,0)))</f>
        <v/>
      </c>
      <c r="AB934" s="34">
        <f>IF(COUNTA($A934:$B934,$D934:$O934,$AC934:$AD934)=0,"",IF(OR($A934="",$B934=""),"Missing period/driver",IF($C934="Driver ID not found","Invalid driver ID",IF(COUNTIFS($A$5:$A$1000,$A934,$B$5:$B$1000,$B934)&gt;1,"Duplicate driver/period",IF(OR($E934&lt;=0,$F934&lt;=0,$G934&lt;=0,$I934&lt;=0),"Check required activity",IF($H934&gt;$G934,"On-time stops exceed total",IF($J934&gt;$I934,"Completed inspections exceed required",IF(OR($H934&lt;0,$J934&lt;0,$K934&lt;0,$L934&lt;0,$M934&lt;0,$N934&lt;0),"Negative count",IF($AC934="","Select review status",IF(AND($AC934="Coaching Scheduled",$AD934=""),"Add follow-up date","OK"))))))))))</f>
        <v/>
      </c>
      <c r="AC934" s="30" t="n"/>
      <c r="AD934" s="58" t="n"/>
    </row>
    <row r="935">
      <c r="A935" s="53" t="n"/>
      <c r="B935" s="26" t="n"/>
      <c r="C935" s="27">
        <f>IF(OR($A935="",$B935=""),"",IFERROR(VLOOKUP($B935,'Settings'!$D$4:$E$103,2,FALSE),"Driver ID not found"))</f>
        <v/>
      </c>
      <c r="D935" s="26" t="n"/>
      <c r="E935" s="28" t="n"/>
      <c r="F935" s="54" t="n"/>
      <c r="G935" s="28" t="n"/>
      <c r="H935" s="28" t="n"/>
      <c r="I935" s="28" t="n"/>
      <c r="J935" s="28" t="n"/>
      <c r="K935" s="28" t="n"/>
      <c r="L935" s="28" t="n"/>
      <c r="M935" s="28" t="n"/>
      <c r="N935" s="28" t="n"/>
      <c r="O935" s="30" t="n"/>
      <c r="P935" s="55">
        <f>IF(OR($A935="",$B935=""),"",IFERROR($E935/$F935,0))</f>
        <v/>
      </c>
      <c r="Q935" s="56">
        <f>IF(OR($A935="",$B935=""),"",IFERROR($H935/$G935,0))</f>
        <v/>
      </c>
      <c r="R935" s="56">
        <f>IF(OR($A935="",$B935=""),"",IFERROR($J935/$I935,0))</f>
        <v/>
      </c>
      <c r="S935" s="55">
        <f>IF(OR($A935="",$B935=""),"",IFERROR(($K935+$L935)/$E935*1000,0))</f>
        <v/>
      </c>
      <c r="T935" s="55">
        <f>IF(OR($A935="",$B935=""),"",MAX(0,MIN(100,100-($S935*'Settings'!$B$13)-($M935*'Settings'!$B$14))))</f>
        <v/>
      </c>
      <c r="U935" s="55">
        <f>IF(OR($A935="",$B935=""),"",MAX(0,MIN(100,IFERROR($Q935/'Settings'!$B$10*100,0))))</f>
        <v/>
      </c>
      <c r="V935" s="55">
        <f>IF(OR($A935="",$B935=""),"",MAX(0,MIN(100,IFERROR($P935/'Settings'!$B$11*100,0))))</f>
        <v/>
      </c>
      <c r="W935" s="55">
        <f>IF(OR($A935="",$B935=""),"",MAX(0,MIN(100,IFERROR($R935/'Settings'!$B$12*100,0))))</f>
        <v/>
      </c>
      <c r="X935" s="55">
        <f>IF(OR($A935="",$B935=""),"",MAX(0,MIN(100,100-($N935*'Settings'!$B$15))))</f>
        <v/>
      </c>
      <c r="Y935" s="55">
        <f>IF(OR($A935="",$B935=""),"",($T935*'Settings'!$B$4)+($U935*'Settings'!$B$5)+($V935*'Settings'!$B$6)+($W935*'Settings'!$B$7)+($X935*'Settings'!$B$8))</f>
        <v/>
      </c>
      <c r="Z935" s="19">
        <f>IF($Y935="","",IF($Y935&gt;='Settings'!$B$17,"Excellent",IF($Y935&gt;='Settings'!$B$18,"Good",IF($Y935&gt;='Settings'!$B$19,"Needs Improvement","Poor"))))</f>
        <v/>
      </c>
      <c r="AA935" s="57">
        <f>IF($Z935="","",IF($Z935="Excellent",'Settings'!$B$21,IF($Z935="Good",'Settings'!$B$22,0)))</f>
        <v/>
      </c>
      <c r="AB935" s="34">
        <f>IF(COUNTA($A935:$B935,$D935:$O935,$AC935:$AD935)=0,"",IF(OR($A935="",$B935=""),"Missing period/driver",IF($C935="Driver ID not found","Invalid driver ID",IF(COUNTIFS($A$5:$A$1000,$A935,$B$5:$B$1000,$B935)&gt;1,"Duplicate driver/period",IF(OR($E935&lt;=0,$F935&lt;=0,$G935&lt;=0,$I935&lt;=0),"Check required activity",IF($H935&gt;$G935,"On-time stops exceed total",IF($J935&gt;$I935,"Completed inspections exceed required",IF(OR($H935&lt;0,$J935&lt;0,$K935&lt;0,$L935&lt;0,$M935&lt;0,$N935&lt;0),"Negative count",IF($AC935="","Select review status",IF(AND($AC935="Coaching Scheduled",$AD935=""),"Add follow-up date","OK"))))))))))</f>
        <v/>
      </c>
      <c r="AC935" s="30" t="n"/>
      <c r="AD935" s="58" t="n"/>
    </row>
    <row r="936">
      <c r="A936" s="53" t="n"/>
      <c r="B936" s="26" t="n"/>
      <c r="C936" s="27">
        <f>IF(OR($A936="",$B936=""),"",IFERROR(VLOOKUP($B936,'Settings'!$D$4:$E$103,2,FALSE),"Driver ID not found"))</f>
        <v/>
      </c>
      <c r="D936" s="26" t="n"/>
      <c r="E936" s="28" t="n"/>
      <c r="F936" s="54" t="n"/>
      <c r="G936" s="28" t="n"/>
      <c r="H936" s="28" t="n"/>
      <c r="I936" s="28" t="n"/>
      <c r="J936" s="28" t="n"/>
      <c r="K936" s="28" t="n"/>
      <c r="L936" s="28" t="n"/>
      <c r="M936" s="28" t="n"/>
      <c r="N936" s="28" t="n"/>
      <c r="O936" s="30" t="n"/>
      <c r="P936" s="55">
        <f>IF(OR($A936="",$B936=""),"",IFERROR($E936/$F936,0))</f>
        <v/>
      </c>
      <c r="Q936" s="56">
        <f>IF(OR($A936="",$B936=""),"",IFERROR($H936/$G936,0))</f>
        <v/>
      </c>
      <c r="R936" s="56">
        <f>IF(OR($A936="",$B936=""),"",IFERROR($J936/$I936,0))</f>
        <v/>
      </c>
      <c r="S936" s="55">
        <f>IF(OR($A936="",$B936=""),"",IFERROR(($K936+$L936)/$E936*1000,0))</f>
        <v/>
      </c>
      <c r="T936" s="55">
        <f>IF(OR($A936="",$B936=""),"",MAX(0,MIN(100,100-($S936*'Settings'!$B$13)-($M936*'Settings'!$B$14))))</f>
        <v/>
      </c>
      <c r="U936" s="55">
        <f>IF(OR($A936="",$B936=""),"",MAX(0,MIN(100,IFERROR($Q936/'Settings'!$B$10*100,0))))</f>
        <v/>
      </c>
      <c r="V936" s="55">
        <f>IF(OR($A936="",$B936=""),"",MAX(0,MIN(100,IFERROR($P936/'Settings'!$B$11*100,0))))</f>
        <v/>
      </c>
      <c r="W936" s="55">
        <f>IF(OR($A936="",$B936=""),"",MAX(0,MIN(100,IFERROR($R936/'Settings'!$B$12*100,0))))</f>
        <v/>
      </c>
      <c r="X936" s="55">
        <f>IF(OR($A936="",$B936=""),"",MAX(0,MIN(100,100-($N936*'Settings'!$B$15))))</f>
        <v/>
      </c>
      <c r="Y936" s="55">
        <f>IF(OR($A936="",$B936=""),"",($T936*'Settings'!$B$4)+($U936*'Settings'!$B$5)+($V936*'Settings'!$B$6)+($W936*'Settings'!$B$7)+($X936*'Settings'!$B$8))</f>
        <v/>
      </c>
      <c r="Z936" s="19">
        <f>IF($Y936="","",IF($Y936&gt;='Settings'!$B$17,"Excellent",IF($Y936&gt;='Settings'!$B$18,"Good",IF($Y936&gt;='Settings'!$B$19,"Needs Improvement","Poor"))))</f>
        <v/>
      </c>
      <c r="AA936" s="57">
        <f>IF($Z936="","",IF($Z936="Excellent",'Settings'!$B$21,IF($Z936="Good",'Settings'!$B$22,0)))</f>
        <v/>
      </c>
      <c r="AB936" s="34">
        <f>IF(COUNTA($A936:$B936,$D936:$O936,$AC936:$AD936)=0,"",IF(OR($A936="",$B936=""),"Missing period/driver",IF($C936="Driver ID not found","Invalid driver ID",IF(COUNTIFS($A$5:$A$1000,$A936,$B$5:$B$1000,$B936)&gt;1,"Duplicate driver/period",IF(OR($E936&lt;=0,$F936&lt;=0,$G936&lt;=0,$I936&lt;=0),"Check required activity",IF($H936&gt;$G936,"On-time stops exceed total",IF($J936&gt;$I936,"Completed inspections exceed required",IF(OR($H936&lt;0,$J936&lt;0,$K936&lt;0,$L936&lt;0,$M936&lt;0,$N936&lt;0),"Negative count",IF($AC936="","Select review status",IF(AND($AC936="Coaching Scheduled",$AD936=""),"Add follow-up date","OK"))))))))))</f>
        <v/>
      </c>
      <c r="AC936" s="30" t="n"/>
      <c r="AD936" s="58" t="n"/>
    </row>
    <row r="937">
      <c r="A937" s="53" t="n"/>
      <c r="B937" s="26" t="n"/>
      <c r="C937" s="27">
        <f>IF(OR($A937="",$B937=""),"",IFERROR(VLOOKUP($B937,'Settings'!$D$4:$E$103,2,FALSE),"Driver ID not found"))</f>
        <v/>
      </c>
      <c r="D937" s="26" t="n"/>
      <c r="E937" s="28" t="n"/>
      <c r="F937" s="54" t="n"/>
      <c r="G937" s="28" t="n"/>
      <c r="H937" s="28" t="n"/>
      <c r="I937" s="28" t="n"/>
      <c r="J937" s="28" t="n"/>
      <c r="K937" s="28" t="n"/>
      <c r="L937" s="28" t="n"/>
      <c r="M937" s="28" t="n"/>
      <c r="N937" s="28" t="n"/>
      <c r="O937" s="30" t="n"/>
      <c r="P937" s="55">
        <f>IF(OR($A937="",$B937=""),"",IFERROR($E937/$F937,0))</f>
        <v/>
      </c>
      <c r="Q937" s="56">
        <f>IF(OR($A937="",$B937=""),"",IFERROR($H937/$G937,0))</f>
        <v/>
      </c>
      <c r="R937" s="56">
        <f>IF(OR($A937="",$B937=""),"",IFERROR($J937/$I937,0))</f>
        <v/>
      </c>
      <c r="S937" s="55">
        <f>IF(OR($A937="",$B937=""),"",IFERROR(($K937+$L937)/$E937*1000,0))</f>
        <v/>
      </c>
      <c r="T937" s="55">
        <f>IF(OR($A937="",$B937=""),"",MAX(0,MIN(100,100-($S937*'Settings'!$B$13)-($M937*'Settings'!$B$14))))</f>
        <v/>
      </c>
      <c r="U937" s="55">
        <f>IF(OR($A937="",$B937=""),"",MAX(0,MIN(100,IFERROR($Q937/'Settings'!$B$10*100,0))))</f>
        <v/>
      </c>
      <c r="V937" s="55">
        <f>IF(OR($A937="",$B937=""),"",MAX(0,MIN(100,IFERROR($P937/'Settings'!$B$11*100,0))))</f>
        <v/>
      </c>
      <c r="W937" s="55">
        <f>IF(OR($A937="",$B937=""),"",MAX(0,MIN(100,IFERROR($R937/'Settings'!$B$12*100,0))))</f>
        <v/>
      </c>
      <c r="X937" s="55">
        <f>IF(OR($A937="",$B937=""),"",MAX(0,MIN(100,100-($N937*'Settings'!$B$15))))</f>
        <v/>
      </c>
      <c r="Y937" s="55">
        <f>IF(OR($A937="",$B937=""),"",($T937*'Settings'!$B$4)+($U937*'Settings'!$B$5)+($V937*'Settings'!$B$6)+($W937*'Settings'!$B$7)+($X937*'Settings'!$B$8))</f>
        <v/>
      </c>
      <c r="Z937" s="19">
        <f>IF($Y937="","",IF($Y937&gt;='Settings'!$B$17,"Excellent",IF($Y937&gt;='Settings'!$B$18,"Good",IF($Y937&gt;='Settings'!$B$19,"Needs Improvement","Poor"))))</f>
        <v/>
      </c>
      <c r="AA937" s="57">
        <f>IF($Z937="","",IF($Z937="Excellent",'Settings'!$B$21,IF($Z937="Good",'Settings'!$B$22,0)))</f>
        <v/>
      </c>
      <c r="AB937" s="34">
        <f>IF(COUNTA($A937:$B937,$D937:$O937,$AC937:$AD937)=0,"",IF(OR($A937="",$B937=""),"Missing period/driver",IF($C937="Driver ID not found","Invalid driver ID",IF(COUNTIFS($A$5:$A$1000,$A937,$B$5:$B$1000,$B937)&gt;1,"Duplicate driver/period",IF(OR($E937&lt;=0,$F937&lt;=0,$G937&lt;=0,$I937&lt;=0),"Check required activity",IF($H937&gt;$G937,"On-time stops exceed total",IF($J937&gt;$I937,"Completed inspections exceed required",IF(OR($H937&lt;0,$J937&lt;0,$K937&lt;0,$L937&lt;0,$M937&lt;0,$N937&lt;0),"Negative count",IF($AC937="","Select review status",IF(AND($AC937="Coaching Scheduled",$AD937=""),"Add follow-up date","OK"))))))))))</f>
        <v/>
      </c>
      <c r="AC937" s="30" t="n"/>
      <c r="AD937" s="58" t="n"/>
    </row>
    <row r="938">
      <c r="A938" s="53" t="n"/>
      <c r="B938" s="26" t="n"/>
      <c r="C938" s="27">
        <f>IF(OR($A938="",$B938=""),"",IFERROR(VLOOKUP($B938,'Settings'!$D$4:$E$103,2,FALSE),"Driver ID not found"))</f>
        <v/>
      </c>
      <c r="D938" s="26" t="n"/>
      <c r="E938" s="28" t="n"/>
      <c r="F938" s="54" t="n"/>
      <c r="G938" s="28" t="n"/>
      <c r="H938" s="28" t="n"/>
      <c r="I938" s="28" t="n"/>
      <c r="J938" s="28" t="n"/>
      <c r="K938" s="28" t="n"/>
      <c r="L938" s="28" t="n"/>
      <c r="M938" s="28" t="n"/>
      <c r="N938" s="28" t="n"/>
      <c r="O938" s="30" t="n"/>
      <c r="P938" s="55">
        <f>IF(OR($A938="",$B938=""),"",IFERROR($E938/$F938,0))</f>
        <v/>
      </c>
      <c r="Q938" s="56">
        <f>IF(OR($A938="",$B938=""),"",IFERROR($H938/$G938,0))</f>
        <v/>
      </c>
      <c r="R938" s="56">
        <f>IF(OR($A938="",$B938=""),"",IFERROR($J938/$I938,0))</f>
        <v/>
      </c>
      <c r="S938" s="55">
        <f>IF(OR($A938="",$B938=""),"",IFERROR(($K938+$L938)/$E938*1000,0))</f>
        <v/>
      </c>
      <c r="T938" s="55">
        <f>IF(OR($A938="",$B938=""),"",MAX(0,MIN(100,100-($S938*'Settings'!$B$13)-($M938*'Settings'!$B$14))))</f>
        <v/>
      </c>
      <c r="U938" s="55">
        <f>IF(OR($A938="",$B938=""),"",MAX(0,MIN(100,IFERROR($Q938/'Settings'!$B$10*100,0))))</f>
        <v/>
      </c>
      <c r="V938" s="55">
        <f>IF(OR($A938="",$B938=""),"",MAX(0,MIN(100,IFERROR($P938/'Settings'!$B$11*100,0))))</f>
        <v/>
      </c>
      <c r="W938" s="55">
        <f>IF(OR($A938="",$B938=""),"",MAX(0,MIN(100,IFERROR($R938/'Settings'!$B$12*100,0))))</f>
        <v/>
      </c>
      <c r="X938" s="55">
        <f>IF(OR($A938="",$B938=""),"",MAX(0,MIN(100,100-($N938*'Settings'!$B$15))))</f>
        <v/>
      </c>
      <c r="Y938" s="55">
        <f>IF(OR($A938="",$B938=""),"",($T938*'Settings'!$B$4)+($U938*'Settings'!$B$5)+($V938*'Settings'!$B$6)+($W938*'Settings'!$B$7)+($X938*'Settings'!$B$8))</f>
        <v/>
      </c>
      <c r="Z938" s="19">
        <f>IF($Y938="","",IF($Y938&gt;='Settings'!$B$17,"Excellent",IF($Y938&gt;='Settings'!$B$18,"Good",IF($Y938&gt;='Settings'!$B$19,"Needs Improvement","Poor"))))</f>
        <v/>
      </c>
      <c r="AA938" s="57">
        <f>IF($Z938="","",IF($Z938="Excellent",'Settings'!$B$21,IF($Z938="Good",'Settings'!$B$22,0)))</f>
        <v/>
      </c>
      <c r="AB938" s="34">
        <f>IF(COUNTA($A938:$B938,$D938:$O938,$AC938:$AD938)=0,"",IF(OR($A938="",$B938=""),"Missing period/driver",IF($C938="Driver ID not found","Invalid driver ID",IF(COUNTIFS($A$5:$A$1000,$A938,$B$5:$B$1000,$B938)&gt;1,"Duplicate driver/period",IF(OR($E938&lt;=0,$F938&lt;=0,$G938&lt;=0,$I938&lt;=0),"Check required activity",IF($H938&gt;$G938,"On-time stops exceed total",IF($J938&gt;$I938,"Completed inspections exceed required",IF(OR($H938&lt;0,$J938&lt;0,$K938&lt;0,$L938&lt;0,$M938&lt;0,$N938&lt;0),"Negative count",IF($AC938="","Select review status",IF(AND($AC938="Coaching Scheduled",$AD938=""),"Add follow-up date","OK"))))))))))</f>
        <v/>
      </c>
      <c r="AC938" s="30" t="n"/>
      <c r="AD938" s="58" t="n"/>
    </row>
    <row r="939">
      <c r="A939" s="53" t="n"/>
      <c r="B939" s="26" t="n"/>
      <c r="C939" s="27">
        <f>IF(OR($A939="",$B939=""),"",IFERROR(VLOOKUP($B939,'Settings'!$D$4:$E$103,2,FALSE),"Driver ID not found"))</f>
        <v/>
      </c>
      <c r="D939" s="26" t="n"/>
      <c r="E939" s="28" t="n"/>
      <c r="F939" s="54" t="n"/>
      <c r="G939" s="28" t="n"/>
      <c r="H939" s="28" t="n"/>
      <c r="I939" s="28" t="n"/>
      <c r="J939" s="28" t="n"/>
      <c r="K939" s="28" t="n"/>
      <c r="L939" s="28" t="n"/>
      <c r="M939" s="28" t="n"/>
      <c r="N939" s="28" t="n"/>
      <c r="O939" s="30" t="n"/>
      <c r="P939" s="55">
        <f>IF(OR($A939="",$B939=""),"",IFERROR($E939/$F939,0))</f>
        <v/>
      </c>
      <c r="Q939" s="56">
        <f>IF(OR($A939="",$B939=""),"",IFERROR($H939/$G939,0))</f>
        <v/>
      </c>
      <c r="R939" s="56">
        <f>IF(OR($A939="",$B939=""),"",IFERROR($J939/$I939,0))</f>
        <v/>
      </c>
      <c r="S939" s="55">
        <f>IF(OR($A939="",$B939=""),"",IFERROR(($K939+$L939)/$E939*1000,0))</f>
        <v/>
      </c>
      <c r="T939" s="55">
        <f>IF(OR($A939="",$B939=""),"",MAX(0,MIN(100,100-($S939*'Settings'!$B$13)-($M939*'Settings'!$B$14))))</f>
        <v/>
      </c>
      <c r="U939" s="55">
        <f>IF(OR($A939="",$B939=""),"",MAX(0,MIN(100,IFERROR($Q939/'Settings'!$B$10*100,0))))</f>
        <v/>
      </c>
      <c r="V939" s="55">
        <f>IF(OR($A939="",$B939=""),"",MAX(0,MIN(100,IFERROR($P939/'Settings'!$B$11*100,0))))</f>
        <v/>
      </c>
      <c r="W939" s="55">
        <f>IF(OR($A939="",$B939=""),"",MAX(0,MIN(100,IFERROR($R939/'Settings'!$B$12*100,0))))</f>
        <v/>
      </c>
      <c r="X939" s="55">
        <f>IF(OR($A939="",$B939=""),"",MAX(0,MIN(100,100-($N939*'Settings'!$B$15))))</f>
        <v/>
      </c>
      <c r="Y939" s="55">
        <f>IF(OR($A939="",$B939=""),"",($T939*'Settings'!$B$4)+($U939*'Settings'!$B$5)+($V939*'Settings'!$B$6)+($W939*'Settings'!$B$7)+($X939*'Settings'!$B$8))</f>
        <v/>
      </c>
      <c r="Z939" s="19">
        <f>IF($Y939="","",IF($Y939&gt;='Settings'!$B$17,"Excellent",IF($Y939&gt;='Settings'!$B$18,"Good",IF($Y939&gt;='Settings'!$B$19,"Needs Improvement","Poor"))))</f>
        <v/>
      </c>
      <c r="AA939" s="57">
        <f>IF($Z939="","",IF($Z939="Excellent",'Settings'!$B$21,IF($Z939="Good",'Settings'!$B$22,0)))</f>
        <v/>
      </c>
      <c r="AB939" s="34">
        <f>IF(COUNTA($A939:$B939,$D939:$O939,$AC939:$AD939)=0,"",IF(OR($A939="",$B939=""),"Missing period/driver",IF($C939="Driver ID not found","Invalid driver ID",IF(COUNTIFS($A$5:$A$1000,$A939,$B$5:$B$1000,$B939)&gt;1,"Duplicate driver/period",IF(OR($E939&lt;=0,$F939&lt;=0,$G939&lt;=0,$I939&lt;=0),"Check required activity",IF($H939&gt;$G939,"On-time stops exceed total",IF($J939&gt;$I939,"Completed inspections exceed required",IF(OR($H939&lt;0,$J939&lt;0,$K939&lt;0,$L939&lt;0,$M939&lt;0,$N939&lt;0),"Negative count",IF($AC939="","Select review status",IF(AND($AC939="Coaching Scheduled",$AD939=""),"Add follow-up date","OK"))))))))))</f>
        <v/>
      </c>
      <c r="AC939" s="30" t="n"/>
      <c r="AD939" s="58" t="n"/>
    </row>
    <row r="940">
      <c r="A940" s="53" t="n"/>
      <c r="B940" s="26" t="n"/>
      <c r="C940" s="27">
        <f>IF(OR($A940="",$B940=""),"",IFERROR(VLOOKUP($B940,'Settings'!$D$4:$E$103,2,FALSE),"Driver ID not found"))</f>
        <v/>
      </c>
      <c r="D940" s="26" t="n"/>
      <c r="E940" s="28" t="n"/>
      <c r="F940" s="54" t="n"/>
      <c r="G940" s="28" t="n"/>
      <c r="H940" s="28" t="n"/>
      <c r="I940" s="28" t="n"/>
      <c r="J940" s="28" t="n"/>
      <c r="K940" s="28" t="n"/>
      <c r="L940" s="28" t="n"/>
      <c r="M940" s="28" t="n"/>
      <c r="N940" s="28" t="n"/>
      <c r="O940" s="30" t="n"/>
      <c r="P940" s="55">
        <f>IF(OR($A940="",$B940=""),"",IFERROR($E940/$F940,0))</f>
        <v/>
      </c>
      <c r="Q940" s="56">
        <f>IF(OR($A940="",$B940=""),"",IFERROR($H940/$G940,0))</f>
        <v/>
      </c>
      <c r="R940" s="56">
        <f>IF(OR($A940="",$B940=""),"",IFERROR($J940/$I940,0))</f>
        <v/>
      </c>
      <c r="S940" s="55">
        <f>IF(OR($A940="",$B940=""),"",IFERROR(($K940+$L940)/$E940*1000,0))</f>
        <v/>
      </c>
      <c r="T940" s="55">
        <f>IF(OR($A940="",$B940=""),"",MAX(0,MIN(100,100-($S940*'Settings'!$B$13)-($M940*'Settings'!$B$14))))</f>
        <v/>
      </c>
      <c r="U940" s="55">
        <f>IF(OR($A940="",$B940=""),"",MAX(0,MIN(100,IFERROR($Q940/'Settings'!$B$10*100,0))))</f>
        <v/>
      </c>
      <c r="V940" s="55">
        <f>IF(OR($A940="",$B940=""),"",MAX(0,MIN(100,IFERROR($P940/'Settings'!$B$11*100,0))))</f>
        <v/>
      </c>
      <c r="W940" s="55">
        <f>IF(OR($A940="",$B940=""),"",MAX(0,MIN(100,IFERROR($R940/'Settings'!$B$12*100,0))))</f>
        <v/>
      </c>
      <c r="X940" s="55">
        <f>IF(OR($A940="",$B940=""),"",MAX(0,MIN(100,100-($N940*'Settings'!$B$15))))</f>
        <v/>
      </c>
      <c r="Y940" s="55">
        <f>IF(OR($A940="",$B940=""),"",($T940*'Settings'!$B$4)+($U940*'Settings'!$B$5)+($V940*'Settings'!$B$6)+($W940*'Settings'!$B$7)+($X940*'Settings'!$B$8))</f>
        <v/>
      </c>
      <c r="Z940" s="19">
        <f>IF($Y940="","",IF($Y940&gt;='Settings'!$B$17,"Excellent",IF($Y940&gt;='Settings'!$B$18,"Good",IF($Y940&gt;='Settings'!$B$19,"Needs Improvement","Poor"))))</f>
        <v/>
      </c>
      <c r="AA940" s="57">
        <f>IF($Z940="","",IF($Z940="Excellent",'Settings'!$B$21,IF($Z940="Good",'Settings'!$B$22,0)))</f>
        <v/>
      </c>
      <c r="AB940" s="34">
        <f>IF(COUNTA($A940:$B940,$D940:$O940,$AC940:$AD940)=0,"",IF(OR($A940="",$B940=""),"Missing period/driver",IF($C940="Driver ID not found","Invalid driver ID",IF(COUNTIFS($A$5:$A$1000,$A940,$B$5:$B$1000,$B940)&gt;1,"Duplicate driver/period",IF(OR($E940&lt;=0,$F940&lt;=0,$G940&lt;=0,$I940&lt;=0),"Check required activity",IF($H940&gt;$G940,"On-time stops exceed total",IF($J940&gt;$I940,"Completed inspections exceed required",IF(OR($H940&lt;0,$J940&lt;0,$K940&lt;0,$L940&lt;0,$M940&lt;0,$N940&lt;0),"Negative count",IF($AC940="","Select review status",IF(AND($AC940="Coaching Scheduled",$AD940=""),"Add follow-up date","OK"))))))))))</f>
        <v/>
      </c>
      <c r="AC940" s="30" t="n"/>
      <c r="AD940" s="58" t="n"/>
    </row>
    <row r="941">
      <c r="A941" s="53" t="n"/>
      <c r="B941" s="26" t="n"/>
      <c r="C941" s="27">
        <f>IF(OR($A941="",$B941=""),"",IFERROR(VLOOKUP($B941,'Settings'!$D$4:$E$103,2,FALSE),"Driver ID not found"))</f>
        <v/>
      </c>
      <c r="D941" s="26" t="n"/>
      <c r="E941" s="28" t="n"/>
      <c r="F941" s="54" t="n"/>
      <c r="G941" s="28" t="n"/>
      <c r="H941" s="28" t="n"/>
      <c r="I941" s="28" t="n"/>
      <c r="J941" s="28" t="n"/>
      <c r="K941" s="28" t="n"/>
      <c r="L941" s="28" t="n"/>
      <c r="M941" s="28" t="n"/>
      <c r="N941" s="28" t="n"/>
      <c r="O941" s="30" t="n"/>
      <c r="P941" s="55">
        <f>IF(OR($A941="",$B941=""),"",IFERROR($E941/$F941,0))</f>
        <v/>
      </c>
      <c r="Q941" s="56">
        <f>IF(OR($A941="",$B941=""),"",IFERROR($H941/$G941,0))</f>
        <v/>
      </c>
      <c r="R941" s="56">
        <f>IF(OR($A941="",$B941=""),"",IFERROR($J941/$I941,0))</f>
        <v/>
      </c>
      <c r="S941" s="55">
        <f>IF(OR($A941="",$B941=""),"",IFERROR(($K941+$L941)/$E941*1000,0))</f>
        <v/>
      </c>
      <c r="T941" s="55">
        <f>IF(OR($A941="",$B941=""),"",MAX(0,MIN(100,100-($S941*'Settings'!$B$13)-($M941*'Settings'!$B$14))))</f>
        <v/>
      </c>
      <c r="U941" s="55">
        <f>IF(OR($A941="",$B941=""),"",MAX(0,MIN(100,IFERROR($Q941/'Settings'!$B$10*100,0))))</f>
        <v/>
      </c>
      <c r="V941" s="55">
        <f>IF(OR($A941="",$B941=""),"",MAX(0,MIN(100,IFERROR($P941/'Settings'!$B$11*100,0))))</f>
        <v/>
      </c>
      <c r="W941" s="55">
        <f>IF(OR($A941="",$B941=""),"",MAX(0,MIN(100,IFERROR($R941/'Settings'!$B$12*100,0))))</f>
        <v/>
      </c>
      <c r="X941" s="55">
        <f>IF(OR($A941="",$B941=""),"",MAX(0,MIN(100,100-($N941*'Settings'!$B$15))))</f>
        <v/>
      </c>
      <c r="Y941" s="55">
        <f>IF(OR($A941="",$B941=""),"",($T941*'Settings'!$B$4)+($U941*'Settings'!$B$5)+($V941*'Settings'!$B$6)+($W941*'Settings'!$B$7)+($X941*'Settings'!$B$8))</f>
        <v/>
      </c>
      <c r="Z941" s="19">
        <f>IF($Y941="","",IF($Y941&gt;='Settings'!$B$17,"Excellent",IF($Y941&gt;='Settings'!$B$18,"Good",IF($Y941&gt;='Settings'!$B$19,"Needs Improvement","Poor"))))</f>
        <v/>
      </c>
      <c r="AA941" s="57">
        <f>IF($Z941="","",IF($Z941="Excellent",'Settings'!$B$21,IF($Z941="Good",'Settings'!$B$22,0)))</f>
        <v/>
      </c>
      <c r="AB941" s="34">
        <f>IF(COUNTA($A941:$B941,$D941:$O941,$AC941:$AD941)=0,"",IF(OR($A941="",$B941=""),"Missing period/driver",IF($C941="Driver ID not found","Invalid driver ID",IF(COUNTIFS($A$5:$A$1000,$A941,$B$5:$B$1000,$B941)&gt;1,"Duplicate driver/period",IF(OR($E941&lt;=0,$F941&lt;=0,$G941&lt;=0,$I941&lt;=0),"Check required activity",IF($H941&gt;$G941,"On-time stops exceed total",IF($J941&gt;$I941,"Completed inspections exceed required",IF(OR($H941&lt;0,$J941&lt;0,$K941&lt;0,$L941&lt;0,$M941&lt;0,$N941&lt;0),"Negative count",IF($AC941="","Select review status",IF(AND($AC941="Coaching Scheduled",$AD941=""),"Add follow-up date","OK"))))))))))</f>
        <v/>
      </c>
      <c r="AC941" s="30" t="n"/>
      <c r="AD941" s="58" t="n"/>
    </row>
    <row r="942">
      <c r="A942" s="53" t="n"/>
      <c r="B942" s="26" t="n"/>
      <c r="C942" s="27">
        <f>IF(OR($A942="",$B942=""),"",IFERROR(VLOOKUP($B942,'Settings'!$D$4:$E$103,2,FALSE),"Driver ID not found"))</f>
        <v/>
      </c>
      <c r="D942" s="26" t="n"/>
      <c r="E942" s="28" t="n"/>
      <c r="F942" s="54" t="n"/>
      <c r="G942" s="28" t="n"/>
      <c r="H942" s="28" t="n"/>
      <c r="I942" s="28" t="n"/>
      <c r="J942" s="28" t="n"/>
      <c r="K942" s="28" t="n"/>
      <c r="L942" s="28" t="n"/>
      <c r="M942" s="28" t="n"/>
      <c r="N942" s="28" t="n"/>
      <c r="O942" s="30" t="n"/>
      <c r="P942" s="55">
        <f>IF(OR($A942="",$B942=""),"",IFERROR($E942/$F942,0))</f>
        <v/>
      </c>
      <c r="Q942" s="56">
        <f>IF(OR($A942="",$B942=""),"",IFERROR($H942/$G942,0))</f>
        <v/>
      </c>
      <c r="R942" s="56">
        <f>IF(OR($A942="",$B942=""),"",IFERROR($J942/$I942,0))</f>
        <v/>
      </c>
      <c r="S942" s="55">
        <f>IF(OR($A942="",$B942=""),"",IFERROR(($K942+$L942)/$E942*1000,0))</f>
        <v/>
      </c>
      <c r="T942" s="55">
        <f>IF(OR($A942="",$B942=""),"",MAX(0,MIN(100,100-($S942*'Settings'!$B$13)-($M942*'Settings'!$B$14))))</f>
        <v/>
      </c>
      <c r="U942" s="55">
        <f>IF(OR($A942="",$B942=""),"",MAX(0,MIN(100,IFERROR($Q942/'Settings'!$B$10*100,0))))</f>
        <v/>
      </c>
      <c r="V942" s="55">
        <f>IF(OR($A942="",$B942=""),"",MAX(0,MIN(100,IFERROR($P942/'Settings'!$B$11*100,0))))</f>
        <v/>
      </c>
      <c r="W942" s="55">
        <f>IF(OR($A942="",$B942=""),"",MAX(0,MIN(100,IFERROR($R942/'Settings'!$B$12*100,0))))</f>
        <v/>
      </c>
      <c r="X942" s="55">
        <f>IF(OR($A942="",$B942=""),"",MAX(0,MIN(100,100-($N942*'Settings'!$B$15))))</f>
        <v/>
      </c>
      <c r="Y942" s="55">
        <f>IF(OR($A942="",$B942=""),"",($T942*'Settings'!$B$4)+($U942*'Settings'!$B$5)+($V942*'Settings'!$B$6)+($W942*'Settings'!$B$7)+($X942*'Settings'!$B$8))</f>
        <v/>
      </c>
      <c r="Z942" s="19">
        <f>IF($Y942="","",IF($Y942&gt;='Settings'!$B$17,"Excellent",IF($Y942&gt;='Settings'!$B$18,"Good",IF($Y942&gt;='Settings'!$B$19,"Needs Improvement","Poor"))))</f>
        <v/>
      </c>
      <c r="AA942" s="57">
        <f>IF($Z942="","",IF($Z942="Excellent",'Settings'!$B$21,IF($Z942="Good",'Settings'!$B$22,0)))</f>
        <v/>
      </c>
      <c r="AB942" s="34">
        <f>IF(COUNTA($A942:$B942,$D942:$O942,$AC942:$AD942)=0,"",IF(OR($A942="",$B942=""),"Missing period/driver",IF($C942="Driver ID not found","Invalid driver ID",IF(COUNTIFS($A$5:$A$1000,$A942,$B$5:$B$1000,$B942)&gt;1,"Duplicate driver/period",IF(OR($E942&lt;=0,$F942&lt;=0,$G942&lt;=0,$I942&lt;=0),"Check required activity",IF($H942&gt;$G942,"On-time stops exceed total",IF($J942&gt;$I942,"Completed inspections exceed required",IF(OR($H942&lt;0,$J942&lt;0,$K942&lt;0,$L942&lt;0,$M942&lt;0,$N942&lt;0),"Negative count",IF($AC942="","Select review status",IF(AND($AC942="Coaching Scheduled",$AD942=""),"Add follow-up date","OK"))))))))))</f>
        <v/>
      </c>
      <c r="AC942" s="30" t="n"/>
      <c r="AD942" s="58" t="n"/>
    </row>
    <row r="943">
      <c r="A943" s="53" t="n"/>
      <c r="B943" s="26" t="n"/>
      <c r="C943" s="27">
        <f>IF(OR($A943="",$B943=""),"",IFERROR(VLOOKUP($B943,'Settings'!$D$4:$E$103,2,FALSE),"Driver ID not found"))</f>
        <v/>
      </c>
      <c r="D943" s="26" t="n"/>
      <c r="E943" s="28" t="n"/>
      <c r="F943" s="54" t="n"/>
      <c r="G943" s="28" t="n"/>
      <c r="H943" s="28" t="n"/>
      <c r="I943" s="28" t="n"/>
      <c r="J943" s="28" t="n"/>
      <c r="K943" s="28" t="n"/>
      <c r="L943" s="28" t="n"/>
      <c r="M943" s="28" t="n"/>
      <c r="N943" s="28" t="n"/>
      <c r="O943" s="30" t="n"/>
      <c r="P943" s="55">
        <f>IF(OR($A943="",$B943=""),"",IFERROR($E943/$F943,0))</f>
        <v/>
      </c>
      <c r="Q943" s="56">
        <f>IF(OR($A943="",$B943=""),"",IFERROR($H943/$G943,0))</f>
        <v/>
      </c>
      <c r="R943" s="56">
        <f>IF(OR($A943="",$B943=""),"",IFERROR($J943/$I943,0))</f>
        <v/>
      </c>
      <c r="S943" s="55">
        <f>IF(OR($A943="",$B943=""),"",IFERROR(($K943+$L943)/$E943*1000,0))</f>
        <v/>
      </c>
      <c r="T943" s="55">
        <f>IF(OR($A943="",$B943=""),"",MAX(0,MIN(100,100-($S943*'Settings'!$B$13)-($M943*'Settings'!$B$14))))</f>
        <v/>
      </c>
      <c r="U943" s="55">
        <f>IF(OR($A943="",$B943=""),"",MAX(0,MIN(100,IFERROR($Q943/'Settings'!$B$10*100,0))))</f>
        <v/>
      </c>
      <c r="V943" s="55">
        <f>IF(OR($A943="",$B943=""),"",MAX(0,MIN(100,IFERROR($P943/'Settings'!$B$11*100,0))))</f>
        <v/>
      </c>
      <c r="W943" s="55">
        <f>IF(OR($A943="",$B943=""),"",MAX(0,MIN(100,IFERROR($R943/'Settings'!$B$12*100,0))))</f>
        <v/>
      </c>
      <c r="X943" s="55">
        <f>IF(OR($A943="",$B943=""),"",MAX(0,MIN(100,100-($N943*'Settings'!$B$15))))</f>
        <v/>
      </c>
      <c r="Y943" s="55">
        <f>IF(OR($A943="",$B943=""),"",($T943*'Settings'!$B$4)+($U943*'Settings'!$B$5)+($V943*'Settings'!$B$6)+($W943*'Settings'!$B$7)+($X943*'Settings'!$B$8))</f>
        <v/>
      </c>
      <c r="Z943" s="19">
        <f>IF($Y943="","",IF($Y943&gt;='Settings'!$B$17,"Excellent",IF($Y943&gt;='Settings'!$B$18,"Good",IF($Y943&gt;='Settings'!$B$19,"Needs Improvement","Poor"))))</f>
        <v/>
      </c>
      <c r="AA943" s="57">
        <f>IF($Z943="","",IF($Z943="Excellent",'Settings'!$B$21,IF($Z943="Good",'Settings'!$B$22,0)))</f>
        <v/>
      </c>
      <c r="AB943" s="34">
        <f>IF(COUNTA($A943:$B943,$D943:$O943,$AC943:$AD943)=0,"",IF(OR($A943="",$B943=""),"Missing period/driver",IF($C943="Driver ID not found","Invalid driver ID",IF(COUNTIFS($A$5:$A$1000,$A943,$B$5:$B$1000,$B943)&gt;1,"Duplicate driver/period",IF(OR($E943&lt;=0,$F943&lt;=0,$G943&lt;=0,$I943&lt;=0),"Check required activity",IF($H943&gt;$G943,"On-time stops exceed total",IF($J943&gt;$I943,"Completed inspections exceed required",IF(OR($H943&lt;0,$J943&lt;0,$K943&lt;0,$L943&lt;0,$M943&lt;0,$N943&lt;0),"Negative count",IF($AC943="","Select review status",IF(AND($AC943="Coaching Scheduled",$AD943=""),"Add follow-up date","OK"))))))))))</f>
        <v/>
      </c>
      <c r="AC943" s="30" t="n"/>
      <c r="AD943" s="58" t="n"/>
    </row>
    <row r="944">
      <c r="A944" s="53" t="n"/>
      <c r="B944" s="26" t="n"/>
      <c r="C944" s="27">
        <f>IF(OR($A944="",$B944=""),"",IFERROR(VLOOKUP($B944,'Settings'!$D$4:$E$103,2,FALSE),"Driver ID not found"))</f>
        <v/>
      </c>
      <c r="D944" s="26" t="n"/>
      <c r="E944" s="28" t="n"/>
      <c r="F944" s="54" t="n"/>
      <c r="G944" s="28" t="n"/>
      <c r="H944" s="28" t="n"/>
      <c r="I944" s="28" t="n"/>
      <c r="J944" s="28" t="n"/>
      <c r="K944" s="28" t="n"/>
      <c r="L944" s="28" t="n"/>
      <c r="M944" s="28" t="n"/>
      <c r="N944" s="28" t="n"/>
      <c r="O944" s="30" t="n"/>
      <c r="P944" s="55">
        <f>IF(OR($A944="",$B944=""),"",IFERROR($E944/$F944,0))</f>
        <v/>
      </c>
      <c r="Q944" s="56">
        <f>IF(OR($A944="",$B944=""),"",IFERROR($H944/$G944,0))</f>
        <v/>
      </c>
      <c r="R944" s="56">
        <f>IF(OR($A944="",$B944=""),"",IFERROR($J944/$I944,0))</f>
        <v/>
      </c>
      <c r="S944" s="55">
        <f>IF(OR($A944="",$B944=""),"",IFERROR(($K944+$L944)/$E944*1000,0))</f>
        <v/>
      </c>
      <c r="T944" s="55">
        <f>IF(OR($A944="",$B944=""),"",MAX(0,MIN(100,100-($S944*'Settings'!$B$13)-($M944*'Settings'!$B$14))))</f>
        <v/>
      </c>
      <c r="U944" s="55">
        <f>IF(OR($A944="",$B944=""),"",MAX(0,MIN(100,IFERROR($Q944/'Settings'!$B$10*100,0))))</f>
        <v/>
      </c>
      <c r="V944" s="55">
        <f>IF(OR($A944="",$B944=""),"",MAX(0,MIN(100,IFERROR($P944/'Settings'!$B$11*100,0))))</f>
        <v/>
      </c>
      <c r="W944" s="55">
        <f>IF(OR($A944="",$B944=""),"",MAX(0,MIN(100,IFERROR($R944/'Settings'!$B$12*100,0))))</f>
        <v/>
      </c>
      <c r="X944" s="55">
        <f>IF(OR($A944="",$B944=""),"",MAX(0,MIN(100,100-($N944*'Settings'!$B$15))))</f>
        <v/>
      </c>
      <c r="Y944" s="55">
        <f>IF(OR($A944="",$B944=""),"",($T944*'Settings'!$B$4)+($U944*'Settings'!$B$5)+($V944*'Settings'!$B$6)+($W944*'Settings'!$B$7)+($X944*'Settings'!$B$8))</f>
        <v/>
      </c>
      <c r="Z944" s="19">
        <f>IF($Y944="","",IF($Y944&gt;='Settings'!$B$17,"Excellent",IF($Y944&gt;='Settings'!$B$18,"Good",IF($Y944&gt;='Settings'!$B$19,"Needs Improvement","Poor"))))</f>
        <v/>
      </c>
      <c r="AA944" s="57">
        <f>IF($Z944="","",IF($Z944="Excellent",'Settings'!$B$21,IF($Z944="Good",'Settings'!$B$22,0)))</f>
        <v/>
      </c>
      <c r="AB944" s="34">
        <f>IF(COUNTA($A944:$B944,$D944:$O944,$AC944:$AD944)=0,"",IF(OR($A944="",$B944=""),"Missing period/driver",IF($C944="Driver ID not found","Invalid driver ID",IF(COUNTIFS($A$5:$A$1000,$A944,$B$5:$B$1000,$B944)&gt;1,"Duplicate driver/period",IF(OR($E944&lt;=0,$F944&lt;=0,$G944&lt;=0,$I944&lt;=0),"Check required activity",IF($H944&gt;$G944,"On-time stops exceed total",IF($J944&gt;$I944,"Completed inspections exceed required",IF(OR($H944&lt;0,$J944&lt;0,$K944&lt;0,$L944&lt;0,$M944&lt;0,$N944&lt;0),"Negative count",IF($AC944="","Select review status",IF(AND($AC944="Coaching Scheduled",$AD944=""),"Add follow-up date","OK"))))))))))</f>
        <v/>
      </c>
      <c r="AC944" s="30" t="n"/>
      <c r="AD944" s="58" t="n"/>
    </row>
    <row r="945">
      <c r="A945" s="53" t="n"/>
      <c r="B945" s="26" t="n"/>
      <c r="C945" s="27">
        <f>IF(OR($A945="",$B945=""),"",IFERROR(VLOOKUP($B945,'Settings'!$D$4:$E$103,2,FALSE),"Driver ID not found"))</f>
        <v/>
      </c>
      <c r="D945" s="26" t="n"/>
      <c r="E945" s="28" t="n"/>
      <c r="F945" s="54" t="n"/>
      <c r="G945" s="28" t="n"/>
      <c r="H945" s="28" t="n"/>
      <c r="I945" s="28" t="n"/>
      <c r="J945" s="28" t="n"/>
      <c r="K945" s="28" t="n"/>
      <c r="L945" s="28" t="n"/>
      <c r="M945" s="28" t="n"/>
      <c r="N945" s="28" t="n"/>
      <c r="O945" s="30" t="n"/>
      <c r="P945" s="55">
        <f>IF(OR($A945="",$B945=""),"",IFERROR($E945/$F945,0))</f>
        <v/>
      </c>
      <c r="Q945" s="56">
        <f>IF(OR($A945="",$B945=""),"",IFERROR($H945/$G945,0))</f>
        <v/>
      </c>
      <c r="R945" s="56">
        <f>IF(OR($A945="",$B945=""),"",IFERROR($J945/$I945,0))</f>
        <v/>
      </c>
      <c r="S945" s="55">
        <f>IF(OR($A945="",$B945=""),"",IFERROR(($K945+$L945)/$E945*1000,0))</f>
        <v/>
      </c>
      <c r="T945" s="55">
        <f>IF(OR($A945="",$B945=""),"",MAX(0,MIN(100,100-($S945*'Settings'!$B$13)-($M945*'Settings'!$B$14))))</f>
        <v/>
      </c>
      <c r="U945" s="55">
        <f>IF(OR($A945="",$B945=""),"",MAX(0,MIN(100,IFERROR($Q945/'Settings'!$B$10*100,0))))</f>
        <v/>
      </c>
      <c r="V945" s="55">
        <f>IF(OR($A945="",$B945=""),"",MAX(0,MIN(100,IFERROR($P945/'Settings'!$B$11*100,0))))</f>
        <v/>
      </c>
      <c r="W945" s="55">
        <f>IF(OR($A945="",$B945=""),"",MAX(0,MIN(100,IFERROR($R945/'Settings'!$B$12*100,0))))</f>
        <v/>
      </c>
      <c r="X945" s="55">
        <f>IF(OR($A945="",$B945=""),"",MAX(0,MIN(100,100-($N945*'Settings'!$B$15))))</f>
        <v/>
      </c>
      <c r="Y945" s="55">
        <f>IF(OR($A945="",$B945=""),"",($T945*'Settings'!$B$4)+($U945*'Settings'!$B$5)+($V945*'Settings'!$B$6)+($W945*'Settings'!$B$7)+($X945*'Settings'!$B$8))</f>
        <v/>
      </c>
      <c r="Z945" s="19">
        <f>IF($Y945="","",IF($Y945&gt;='Settings'!$B$17,"Excellent",IF($Y945&gt;='Settings'!$B$18,"Good",IF($Y945&gt;='Settings'!$B$19,"Needs Improvement","Poor"))))</f>
        <v/>
      </c>
      <c r="AA945" s="57">
        <f>IF($Z945="","",IF($Z945="Excellent",'Settings'!$B$21,IF($Z945="Good",'Settings'!$B$22,0)))</f>
        <v/>
      </c>
      <c r="AB945" s="34">
        <f>IF(COUNTA($A945:$B945,$D945:$O945,$AC945:$AD945)=0,"",IF(OR($A945="",$B945=""),"Missing period/driver",IF($C945="Driver ID not found","Invalid driver ID",IF(COUNTIFS($A$5:$A$1000,$A945,$B$5:$B$1000,$B945)&gt;1,"Duplicate driver/period",IF(OR($E945&lt;=0,$F945&lt;=0,$G945&lt;=0,$I945&lt;=0),"Check required activity",IF($H945&gt;$G945,"On-time stops exceed total",IF($J945&gt;$I945,"Completed inspections exceed required",IF(OR($H945&lt;0,$J945&lt;0,$K945&lt;0,$L945&lt;0,$M945&lt;0,$N945&lt;0),"Negative count",IF($AC945="","Select review status",IF(AND($AC945="Coaching Scheduled",$AD945=""),"Add follow-up date","OK"))))))))))</f>
        <v/>
      </c>
      <c r="AC945" s="30" t="n"/>
      <c r="AD945" s="58" t="n"/>
    </row>
    <row r="946">
      <c r="A946" s="53" t="n"/>
      <c r="B946" s="26" t="n"/>
      <c r="C946" s="27">
        <f>IF(OR($A946="",$B946=""),"",IFERROR(VLOOKUP($B946,'Settings'!$D$4:$E$103,2,FALSE),"Driver ID not found"))</f>
        <v/>
      </c>
      <c r="D946" s="26" t="n"/>
      <c r="E946" s="28" t="n"/>
      <c r="F946" s="54" t="n"/>
      <c r="G946" s="28" t="n"/>
      <c r="H946" s="28" t="n"/>
      <c r="I946" s="28" t="n"/>
      <c r="J946" s="28" t="n"/>
      <c r="K946" s="28" t="n"/>
      <c r="L946" s="28" t="n"/>
      <c r="M946" s="28" t="n"/>
      <c r="N946" s="28" t="n"/>
      <c r="O946" s="30" t="n"/>
      <c r="P946" s="55">
        <f>IF(OR($A946="",$B946=""),"",IFERROR($E946/$F946,0))</f>
        <v/>
      </c>
      <c r="Q946" s="56">
        <f>IF(OR($A946="",$B946=""),"",IFERROR($H946/$G946,0))</f>
        <v/>
      </c>
      <c r="R946" s="56">
        <f>IF(OR($A946="",$B946=""),"",IFERROR($J946/$I946,0))</f>
        <v/>
      </c>
      <c r="S946" s="55">
        <f>IF(OR($A946="",$B946=""),"",IFERROR(($K946+$L946)/$E946*1000,0))</f>
        <v/>
      </c>
      <c r="T946" s="55">
        <f>IF(OR($A946="",$B946=""),"",MAX(0,MIN(100,100-($S946*'Settings'!$B$13)-($M946*'Settings'!$B$14))))</f>
        <v/>
      </c>
      <c r="U946" s="55">
        <f>IF(OR($A946="",$B946=""),"",MAX(0,MIN(100,IFERROR($Q946/'Settings'!$B$10*100,0))))</f>
        <v/>
      </c>
      <c r="V946" s="55">
        <f>IF(OR($A946="",$B946=""),"",MAX(0,MIN(100,IFERROR($P946/'Settings'!$B$11*100,0))))</f>
        <v/>
      </c>
      <c r="W946" s="55">
        <f>IF(OR($A946="",$B946=""),"",MAX(0,MIN(100,IFERROR($R946/'Settings'!$B$12*100,0))))</f>
        <v/>
      </c>
      <c r="X946" s="55">
        <f>IF(OR($A946="",$B946=""),"",MAX(0,MIN(100,100-($N946*'Settings'!$B$15))))</f>
        <v/>
      </c>
      <c r="Y946" s="55">
        <f>IF(OR($A946="",$B946=""),"",($T946*'Settings'!$B$4)+($U946*'Settings'!$B$5)+($V946*'Settings'!$B$6)+($W946*'Settings'!$B$7)+($X946*'Settings'!$B$8))</f>
        <v/>
      </c>
      <c r="Z946" s="19">
        <f>IF($Y946="","",IF($Y946&gt;='Settings'!$B$17,"Excellent",IF($Y946&gt;='Settings'!$B$18,"Good",IF($Y946&gt;='Settings'!$B$19,"Needs Improvement","Poor"))))</f>
        <v/>
      </c>
      <c r="AA946" s="57">
        <f>IF($Z946="","",IF($Z946="Excellent",'Settings'!$B$21,IF($Z946="Good",'Settings'!$B$22,0)))</f>
        <v/>
      </c>
      <c r="AB946" s="34">
        <f>IF(COUNTA($A946:$B946,$D946:$O946,$AC946:$AD946)=0,"",IF(OR($A946="",$B946=""),"Missing period/driver",IF($C946="Driver ID not found","Invalid driver ID",IF(COUNTIFS($A$5:$A$1000,$A946,$B$5:$B$1000,$B946)&gt;1,"Duplicate driver/period",IF(OR($E946&lt;=0,$F946&lt;=0,$G946&lt;=0,$I946&lt;=0),"Check required activity",IF($H946&gt;$G946,"On-time stops exceed total",IF($J946&gt;$I946,"Completed inspections exceed required",IF(OR($H946&lt;0,$J946&lt;0,$K946&lt;0,$L946&lt;0,$M946&lt;0,$N946&lt;0),"Negative count",IF($AC946="","Select review status",IF(AND($AC946="Coaching Scheduled",$AD946=""),"Add follow-up date","OK"))))))))))</f>
        <v/>
      </c>
      <c r="AC946" s="30" t="n"/>
      <c r="AD946" s="58" t="n"/>
    </row>
    <row r="947">
      <c r="A947" s="53" t="n"/>
      <c r="B947" s="26" t="n"/>
      <c r="C947" s="27">
        <f>IF(OR($A947="",$B947=""),"",IFERROR(VLOOKUP($B947,'Settings'!$D$4:$E$103,2,FALSE),"Driver ID not found"))</f>
        <v/>
      </c>
      <c r="D947" s="26" t="n"/>
      <c r="E947" s="28" t="n"/>
      <c r="F947" s="54" t="n"/>
      <c r="G947" s="28" t="n"/>
      <c r="H947" s="28" t="n"/>
      <c r="I947" s="28" t="n"/>
      <c r="J947" s="28" t="n"/>
      <c r="K947" s="28" t="n"/>
      <c r="L947" s="28" t="n"/>
      <c r="M947" s="28" t="n"/>
      <c r="N947" s="28" t="n"/>
      <c r="O947" s="30" t="n"/>
      <c r="P947" s="55">
        <f>IF(OR($A947="",$B947=""),"",IFERROR($E947/$F947,0))</f>
        <v/>
      </c>
      <c r="Q947" s="56">
        <f>IF(OR($A947="",$B947=""),"",IFERROR($H947/$G947,0))</f>
        <v/>
      </c>
      <c r="R947" s="56">
        <f>IF(OR($A947="",$B947=""),"",IFERROR($J947/$I947,0))</f>
        <v/>
      </c>
      <c r="S947" s="55">
        <f>IF(OR($A947="",$B947=""),"",IFERROR(($K947+$L947)/$E947*1000,0))</f>
        <v/>
      </c>
      <c r="T947" s="55">
        <f>IF(OR($A947="",$B947=""),"",MAX(0,MIN(100,100-($S947*'Settings'!$B$13)-($M947*'Settings'!$B$14))))</f>
        <v/>
      </c>
      <c r="U947" s="55">
        <f>IF(OR($A947="",$B947=""),"",MAX(0,MIN(100,IFERROR($Q947/'Settings'!$B$10*100,0))))</f>
        <v/>
      </c>
      <c r="V947" s="55">
        <f>IF(OR($A947="",$B947=""),"",MAX(0,MIN(100,IFERROR($P947/'Settings'!$B$11*100,0))))</f>
        <v/>
      </c>
      <c r="W947" s="55">
        <f>IF(OR($A947="",$B947=""),"",MAX(0,MIN(100,IFERROR($R947/'Settings'!$B$12*100,0))))</f>
        <v/>
      </c>
      <c r="X947" s="55">
        <f>IF(OR($A947="",$B947=""),"",MAX(0,MIN(100,100-($N947*'Settings'!$B$15))))</f>
        <v/>
      </c>
      <c r="Y947" s="55">
        <f>IF(OR($A947="",$B947=""),"",($T947*'Settings'!$B$4)+($U947*'Settings'!$B$5)+($V947*'Settings'!$B$6)+($W947*'Settings'!$B$7)+($X947*'Settings'!$B$8))</f>
        <v/>
      </c>
      <c r="Z947" s="19">
        <f>IF($Y947="","",IF($Y947&gt;='Settings'!$B$17,"Excellent",IF($Y947&gt;='Settings'!$B$18,"Good",IF($Y947&gt;='Settings'!$B$19,"Needs Improvement","Poor"))))</f>
        <v/>
      </c>
      <c r="AA947" s="57">
        <f>IF($Z947="","",IF($Z947="Excellent",'Settings'!$B$21,IF($Z947="Good",'Settings'!$B$22,0)))</f>
        <v/>
      </c>
      <c r="AB947" s="34">
        <f>IF(COUNTA($A947:$B947,$D947:$O947,$AC947:$AD947)=0,"",IF(OR($A947="",$B947=""),"Missing period/driver",IF($C947="Driver ID not found","Invalid driver ID",IF(COUNTIFS($A$5:$A$1000,$A947,$B$5:$B$1000,$B947)&gt;1,"Duplicate driver/period",IF(OR($E947&lt;=0,$F947&lt;=0,$G947&lt;=0,$I947&lt;=0),"Check required activity",IF($H947&gt;$G947,"On-time stops exceed total",IF($J947&gt;$I947,"Completed inspections exceed required",IF(OR($H947&lt;0,$J947&lt;0,$K947&lt;0,$L947&lt;0,$M947&lt;0,$N947&lt;0),"Negative count",IF($AC947="","Select review status",IF(AND($AC947="Coaching Scheduled",$AD947=""),"Add follow-up date","OK"))))))))))</f>
        <v/>
      </c>
      <c r="AC947" s="30" t="n"/>
      <c r="AD947" s="58" t="n"/>
    </row>
    <row r="948">
      <c r="A948" s="53" t="n"/>
      <c r="B948" s="26" t="n"/>
      <c r="C948" s="27">
        <f>IF(OR($A948="",$B948=""),"",IFERROR(VLOOKUP($B948,'Settings'!$D$4:$E$103,2,FALSE),"Driver ID not found"))</f>
        <v/>
      </c>
      <c r="D948" s="26" t="n"/>
      <c r="E948" s="28" t="n"/>
      <c r="F948" s="54" t="n"/>
      <c r="G948" s="28" t="n"/>
      <c r="H948" s="28" t="n"/>
      <c r="I948" s="28" t="n"/>
      <c r="J948" s="28" t="n"/>
      <c r="K948" s="28" t="n"/>
      <c r="L948" s="28" t="n"/>
      <c r="M948" s="28" t="n"/>
      <c r="N948" s="28" t="n"/>
      <c r="O948" s="30" t="n"/>
      <c r="P948" s="55">
        <f>IF(OR($A948="",$B948=""),"",IFERROR($E948/$F948,0))</f>
        <v/>
      </c>
      <c r="Q948" s="56">
        <f>IF(OR($A948="",$B948=""),"",IFERROR($H948/$G948,0))</f>
        <v/>
      </c>
      <c r="R948" s="56">
        <f>IF(OR($A948="",$B948=""),"",IFERROR($J948/$I948,0))</f>
        <v/>
      </c>
      <c r="S948" s="55">
        <f>IF(OR($A948="",$B948=""),"",IFERROR(($K948+$L948)/$E948*1000,0))</f>
        <v/>
      </c>
      <c r="T948" s="55">
        <f>IF(OR($A948="",$B948=""),"",MAX(0,MIN(100,100-($S948*'Settings'!$B$13)-($M948*'Settings'!$B$14))))</f>
        <v/>
      </c>
      <c r="U948" s="55">
        <f>IF(OR($A948="",$B948=""),"",MAX(0,MIN(100,IFERROR($Q948/'Settings'!$B$10*100,0))))</f>
        <v/>
      </c>
      <c r="V948" s="55">
        <f>IF(OR($A948="",$B948=""),"",MAX(0,MIN(100,IFERROR($P948/'Settings'!$B$11*100,0))))</f>
        <v/>
      </c>
      <c r="W948" s="55">
        <f>IF(OR($A948="",$B948=""),"",MAX(0,MIN(100,IFERROR($R948/'Settings'!$B$12*100,0))))</f>
        <v/>
      </c>
      <c r="X948" s="55">
        <f>IF(OR($A948="",$B948=""),"",MAX(0,MIN(100,100-($N948*'Settings'!$B$15))))</f>
        <v/>
      </c>
      <c r="Y948" s="55">
        <f>IF(OR($A948="",$B948=""),"",($T948*'Settings'!$B$4)+($U948*'Settings'!$B$5)+($V948*'Settings'!$B$6)+($W948*'Settings'!$B$7)+($X948*'Settings'!$B$8))</f>
        <v/>
      </c>
      <c r="Z948" s="19">
        <f>IF($Y948="","",IF($Y948&gt;='Settings'!$B$17,"Excellent",IF($Y948&gt;='Settings'!$B$18,"Good",IF($Y948&gt;='Settings'!$B$19,"Needs Improvement","Poor"))))</f>
        <v/>
      </c>
      <c r="AA948" s="57">
        <f>IF($Z948="","",IF($Z948="Excellent",'Settings'!$B$21,IF($Z948="Good",'Settings'!$B$22,0)))</f>
        <v/>
      </c>
      <c r="AB948" s="34">
        <f>IF(COUNTA($A948:$B948,$D948:$O948,$AC948:$AD948)=0,"",IF(OR($A948="",$B948=""),"Missing period/driver",IF($C948="Driver ID not found","Invalid driver ID",IF(COUNTIFS($A$5:$A$1000,$A948,$B$5:$B$1000,$B948)&gt;1,"Duplicate driver/period",IF(OR($E948&lt;=0,$F948&lt;=0,$G948&lt;=0,$I948&lt;=0),"Check required activity",IF($H948&gt;$G948,"On-time stops exceed total",IF($J948&gt;$I948,"Completed inspections exceed required",IF(OR($H948&lt;0,$J948&lt;0,$K948&lt;0,$L948&lt;0,$M948&lt;0,$N948&lt;0),"Negative count",IF($AC948="","Select review status",IF(AND($AC948="Coaching Scheduled",$AD948=""),"Add follow-up date","OK"))))))))))</f>
        <v/>
      </c>
      <c r="AC948" s="30" t="n"/>
      <c r="AD948" s="58" t="n"/>
    </row>
    <row r="949">
      <c r="A949" s="53" t="n"/>
      <c r="B949" s="26" t="n"/>
      <c r="C949" s="27">
        <f>IF(OR($A949="",$B949=""),"",IFERROR(VLOOKUP($B949,'Settings'!$D$4:$E$103,2,FALSE),"Driver ID not found"))</f>
        <v/>
      </c>
      <c r="D949" s="26" t="n"/>
      <c r="E949" s="28" t="n"/>
      <c r="F949" s="54" t="n"/>
      <c r="G949" s="28" t="n"/>
      <c r="H949" s="28" t="n"/>
      <c r="I949" s="28" t="n"/>
      <c r="J949" s="28" t="n"/>
      <c r="K949" s="28" t="n"/>
      <c r="L949" s="28" t="n"/>
      <c r="M949" s="28" t="n"/>
      <c r="N949" s="28" t="n"/>
      <c r="O949" s="30" t="n"/>
      <c r="P949" s="55">
        <f>IF(OR($A949="",$B949=""),"",IFERROR($E949/$F949,0))</f>
        <v/>
      </c>
      <c r="Q949" s="56">
        <f>IF(OR($A949="",$B949=""),"",IFERROR($H949/$G949,0))</f>
        <v/>
      </c>
      <c r="R949" s="56">
        <f>IF(OR($A949="",$B949=""),"",IFERROR($J949/$I949,0))</f>
        <v/>
      </c>
      <c r="S949" s="55">
        <f>IF(OR($A949="",$B949=""),"",IFERROR(($K949+$L949)/$E949*1000,0))</f>
        <v/>
      </c>
      <c r="T949" s="55">
        <f>IF(OR($A949="",$B949=""),"",MAX(0,MIN(100,100-($S949*'Settings'!$B$13)-($M949*'Settings'!$B$14))))</f>
        <v/>
      </c>
      <c r="U949" s="55">
        <f>IF(OR($A949="",$B949=""),"",MAX(0,MIN(100,IFERROR($Q949/'Settings'!$B$10*100,0))))</f>
        <v/>
      </c>
      <c r="V949" s="55">
        <f>IF(OR($A949="",$B949=""),"",MAX(0,MIN(100,IFERROR($P949/'Settings'!$B$11*100,0))))</f>
        <v/>
      </c>
      <c r="W949" s="55">
        <f>IF(OR($A949="",$B949=""),"",MAX(0,MIN(100,IFERROR($R949/'Settings'!$B$12*100,0))))</f>
        <v/>
      </c>
      <c r="X949" s="55">
        <f>IF(OR($A949="",$B949=""),"",MAX(0,MIN(100,100-($N949*'Settings'!$B$15))))</f>
        <v/>
      </c>
      <c r="Y949" s="55">
        <f>IF(OR($A949="",$B949=""),"",($T949*'Settings'!$B$4)+($U949*'Settings'!$B$5)+($V949*'Settings'!$B$6)+($W949*'Settings'!$B$7)+($X949*'Settings'!$B$8))</f>
        <v/>
      </c>
      <c r="Z949" s="19">
        <f>IF($Y949="","",IF($Y949&gt;='Settings'!$B$17,"Excellent",IF($Y949&gt;='Settings'!$B$18,"Good",IF($Y949&gt;='Settings'!$B$19,"Needs Improvement","Poor"))))</f>
        <v/>
      </c>
      <c r="AA949" s="57">
        <f>IF($Z949="","",IF($Z949="Excellent",'Settings'!$B$21,IF($Z949="Good",'Settings'!$B$22,0)))</f>
        <v/>
      </c>
      <c r="AB949" s="34">
        <f>IF(COUNTA($A949:$B949,$D949:$O949,$AC949:$AD949)=0,"",IF(OR($A949="",$B949=""),"Missing period/driver",IF($C949="Driver ID not found","Invalid driver ID",IF(COUNTIFS($A$5:$A$1000,$A949,$B$5:$B$1000,$B949)&gt;1,"Duplicate driver/period",IF(OR($E949&lt;=0,$F949&lt;=0,$G949&lt;=0,$I949&lt;=0),"Check required activity",IF($H949&gt;$G949,"On-time stops exceed total",IF($J949&gt;$I949,"Completed inspections exceed required",IF(OR($H949&lt;0,$J949&lt;0,$K949&lt;0,$L949&lt;0,$M949&lt;0,$N949&lt;0),"Negative count",IF($AC949="","Select review status",IF(AND($AC949="Coaching Scheduled",$AD949=""),"Add follow-up date","OK"))))))))))</f>
        <v/>
      </c>
      <c r="AC949" s="30" t="n"/>
      <c r="AD949" s="58" t="n"/>
    </row>
    <row r="950">
      <c r="A950" s="53" t="n"/>
      <c r="B950" s="26" t="n"/>
      <c r="C950" s="27">
        <f>IF(OR($A950="",$B950=""),"",IFERROR(VLOOKUP($B950,'Settings'!$D$4:$E$103,2,FALSE),"Driver ID not found"))</f>
        <v/>
      </c>
      <c r="D950" s="26" t="n"/>
      <c r="E950" s="28" t="n"/>
      <c r="F950" s="54" t="n"/>
      <c r="G950" s="28" t="n"/>
      <c r="H950" s="28" t="n"/>
      <c r="I950" s="28" t="n"/>
      <c r="J950" s="28" t="n"/>
      <c r="K950" s="28" t="n"/>
      <c r="L950" s="28" t="n"/>
      <c r="M950" s="28" t="n"/>
      <c r="N950" s="28" t="n"/>
      <c r="O950" s="30" t="n"/>
      <c r="P950" s="55">
        <f>IF(OR($A950="",$B950=""),"",IFERROR($E950/$F950,0))</f>
        <v/>
      </c>
      <c r="Q950" s="56">
        <f>IF(OR($A950="",$B950=""),"",IFERROR($H950/$G950,0))</f>
        <v/>
      </c>
      <c r="R950" s="56">
        <f>IF(OR($A950="",$B950=""),"",IFERROR($J950/$I950,0))</f>
        <v/>
      </c>
      <c r="S950" s="55">
        <f>IF(OR($A950="",$B950=""),"",IFERROR(($K950+$L950)/$E950*1000,0))</f>
        <v/>
      </c>
      <c r="T950" s="55">
        <f>IF(OR($A950="",$B950=""),"",MAX(0,MIN(100,100-($S950*'Settings'!$B$13)-($M950*'Settings'!$B$14))))</f>
        <v/>
      </c>
      <c r="U950" s="55">
        <f>IF(OR($A950="",$B950=""),"",MAX(0,MIN(100,IFERROR($Q950/'Settings'!$B$10*100,0))))</f>
        <v/>
      </c>
      <c r="V950" s="55">
        <f>IF(OR($A950="",$B950=""),"",MAX(0,MIN(100,IFERROR($P950/'Settings'!$B$11*100,0))))</f>
        <v/>
      </c>
      <c r="W950" s="55">
        <f>IF(OR($A950="",$B950=""),"",MAX(0,MIN(100,IFERROR($R950/'Settings'!$B$12*100,0))))</f>
        <v/>
      </c>
      <c r="X950" s="55">
        <f>IF(OR($A950="",$B950=""),"",MAX(0,MIN(100,100-($N950*'Settings'!$B$15))))</f>
        <v/>
      </c>
      <c r="Y950" s="55">
        <f>IF(OR($A950="",$B950=""),"",($T950*'Settings'!$B$4)+($U950*'Settings'!$B$5)+($V950*'Settings'!$B$6)+($W950*'Settings'!$B$7)+($X950*'Settings'!$B$8))</f>
        <v/>
      </c>
      <c r="Z950" s="19">
        <f>IF($Y950="","",IF($Y950&gt;='Settings'!$B$17,"Excellent",IF($Y950&gt;='Settings'!$B$18,"Good",IF($Y950&gt;='Settings'!$B$19,"Needs Improvement","Poor"))))</f>
        <v/>
      </c>
      <c r="AA950" s="57">
        <f>IF($Z950="","",IF($Z950="Excellent",'Settings'!$B$21,IF($Z950="Good",'Settings'!$B$22,0)))</f>
        <v/>
      </c>
      <c r="AB950" s="34">
        <f>IF(COUNTA($A950:$B950,$D950:$O950,$AC950:$AD950)=0,"",IF(OR($A950="",$B950=""),"Missing period/driver",IF($C950="Driver ID not found","Invalid driver ID",IF(COUNTIFS($A$5:$A$1000,$A950,$B$5:$B$1000,$B950)&gt;1,"Duplicate driver/period",IF(OR($E950&lt;=0,$F950&lt;=0,$G950&lt;=0,$I950&lt;=0),"Check required activity",IF($H950&gt;$G950,"On-time stops exceed total",IF($J950&gt;$I950,"Completed inspections exceed required",IF(OR($H950&lt;0,$J950&lt;0,$K950&lt;0,$L950&lt;0,$M950&lt;0,$N950&lt;0),"Negative count",IF($AC950="","Select review status",IF(AND($AC950="Coaching Scheduled",$AD950=""),"Add follow-up date","OK"))))))))))</f>
        <v/>
      </c>
      <c r="AC950" s="30" t="n"/>
      <c r="AD950" s="58" t="n"/>
    </row>
    <row r="951">
      <c r="A951" s="53" t="n"/>
      <c r="B951" s="26" t="n"/>
      <c r="C951" s="27">
        <f>IF(OR($A951="",$B951=""),"",IFERROR(VLOOKUP($B951,'Settings'!$D$4:$E$103,2,FALSE),"Driver ID not found"))</f>
        <v/>
      </c>
      <c r="D951" s="26" t="n"/>
      <c r="E951" s="28" t="n"/>
      <c r="F951" s="54" t="n"/>
      <c r="G951" s="28" t="n"/>
      <c r="H951" s="28" t="n"/>
      <c r="I951" s="28" t="n"/>
      <c r="J951" s="28" t="n"/>
      <c r="K951" s="28" t="n"/>
      <c r="L951" s="28" t="n"/>
      <c r="M951" s="28" t="n"/>
      <c r="N951" s="28" t="n"/>
      <c r="O951" s="30" t="n"/>
      <c r="P951" s="55">
        <f>IF(OR($A951="",$B951=""),"",IFERROR($E951/$F951,0))</f>
        <v/>
      </c>
      <c r="Q951" s="56">
        <f>IF(OR($A951="",$B951=""),"",IFERROR($H951/$G951,0))</f>
        <v/>
      </c>
      <c r="R951" s="56">
        <f>IF(OR($A951="",$B951=""),"",IFERROR($J951/$I951,0))</f>
        <v/>
      </c>
      <c r="S951" s="55">
        <f>IF(OR($A951="",$B951=""),"",IFERROR(($K951+$L951)/$E951*1000,0))</f>
        <v/>
      </c>
      <c r="T951" s="55">
        <f>IF(OR($A951="",$B951=""),"",MAX(0,MIN(100,100-($S951*'Settings'!$B$13)-($M951*'Settings'!$B$14))))</f>
        <v/>
      </c>
      <c r="U951" s="55">
        <f>IF(OR($A951="",$B951=""),"",MAX(0,MIN(100,IFERROR($Q951/'Settings'!$B$10*100,0))))</f>
        <v/>
      </c>
      <c r="V951" s="55">
        <f>IF(OR($A951="",$B951=""),"",MAX(0,MIN(100,IFERROR($P951/'Settings'!$B$11*100,0))))</f>
        <v/>
      </c>
      <c r="W951" s="55">
        <f>IF(OR($A951="",$B951=""),"",MAX(0,MIN(100,IFERROR($R951/'Settings'!$B$12*100,0))))</f>
        <v/>
      </c>
      <c r="X951" s="55">
        <f>IF(OR($A951="",$B951=""),"",MAX(0,MIN(100,100-($N951*'Settings'!$B$15))))</f>
        <v/>
      </c>
      <c r="Y951" s="55">
        <f>IF(OR($A951="",$B951=""),"",($T951*'Settings'!$B$4)+($U951*'Settings'!$B$5)+($V951*'Settings'!$B$6)+($W951*'Settings'!$B$7)+($X951*'Settings'!$B$8))</f>
        <v/>
      </c>
      <c r="Z951" s="19">
        <f>IF($Y951="","",IF($Y951&gt;='Settings'!$B$17,"Excellent",IF($Y951&gt;='Settings'!$B$18,"Good",IF($Y951&gt;='Settings'!$B$19,"Needs Improvement","Poor"))))</f>
        <v/>
      </c>
      <c r="AA951" s="57">
        <f>IF($Z951="","",IF($Z951="Excellent",'Settings'!$B$21,IF($Z951="Good",'Settings'!$B$22,0)))</f>
        <v/>
      </c>
      <c r="AB951" s="34">
        <f>IF(COUNTA($A951:$B951,$D951:$O951,$AC951:$AD951)=0,"",IF(OR($A951="",$B951=""),"Missing period/driver",IF($C951="Driver ID not found","Invalid driver ID",IF(COUNTIFS($A$5:$A$1000,$A951,$B$5:$B$1000,$B951)&gt;1,"Duplicate driver/period",IF(OR($E951&lt;=0,$F951&lt;=0,$G951&lt;=0,$I951&lt;=0),"Check required activity",IF($H951&gt;$G951,"On-time stops exceed total",IF($J951&gt;$I951,"Completed inspections exceed required",IF(OR($H951&lt;0,$J951&lt;0,$K951&lt;0,$L951&lt;0,$M951&lt;0,$N951&lt;0),"Negative count",IF($AC951="","Select review status",IF(AND($AC951="Coaching Scheduled",$AD951=""),"Add follow-up date","OK"))))))))))</f>
        <v/>
      </c>
      <c r="AC951" s="30" t="n"/>
      <c r="AD951" s="58" t="n"/>
    </row>
    <row r="952">
      <c r="A952" s="53" t="n"/>
      <c r="B952" s="26" t="n"/>
      <c r="C952" s="27">
        <f>IF(OR($A952="",$B952=""),"",IFERROR(VLOOKUP($B952,'Settings'!$D$4:$E$103,2,FALSE),"Driver ID not found"))</f>
        <v/>
      </c>
      <c r="D952" s="26" t="n"/>
      <c r="E952" s="28" t="n"/>
      <c r="F952" s="54" t="n"/>
      <c r="G952" s="28" t="n"/>
      <c r="H952" s="28" t="n"/>
      <c r="I952" s="28" t="n"/>
      <c r="J952" s="28" t="n"/>
      <c r="K952" s="28" t="n"/>
      <c r="L952" s="28" t="n"/>
      <c r="M952" s="28" t="n"/>
      <c r="N952" s="28" t="n"/>
      <c r="O952" s="30" t="n"/>
      <c r="P952" s="55">
        <f>IF(OR($A952="",$B952=""),"",IFERROR($E952/$F952,0))</f>
        <v/>
      </c>
      <c r="Q952" s="56">
        <f>IF(OR($A952="",$B952=""),"",IFERROR($H952/$G952,0))</f>
        <v/>
      </c>
      <c r="R952" s="56">
        <f>IF(OR($A952="",$B952=""),"",IFERROR($J952/$I952,0))</f>
        <v/>
      </c>
      <c r="S952" s="55">
        <f>IF(OR($A952="",$B952=""),"",IFERROR(($K952+$L952)/$E952*1000,0))</f>
        <v/>
      </c>
      <c r="T952" s="55">
        <f>IF(OR($A952="",$B952=""),"",MAX(0,MIN(100,100-($S952*'Settings'!$B$13)-($M952*'Settings'!$B$14))))</f>
        <v/>
      </c>
      <c r="U952" s="55">
        <f>IF(OR($A952="",$B952=""),"",MAX(0,MIN(100,IFERROR($Q952/'Settings'!$B$10*100,0))))</f>
        <v/>
      </c>
      <c r="V952" s="55">
        <f>IF(OR($A952="",$B952=""),"",MAX(0,MIN(100,IFERROR($P952/'Settings'!$B$11*100,0))))</f>
        <v/>
      </c>
      <c r="W952" s="55">
        <f>IF(OR($A952="",$B952=""),"",MAX(0,MIN(100,IFERROR($R952/'Settings'!$B$12*100,0))))</f>
        <v/>
      </c>
      <c r="X952" s="55">
        <f>IF(OR($A952="",$B952=""),"",MAX(0,MIN(100,100-($N952*'Settings'!$B$15))))</f>
        <v/>
      </c>
      <c r="Y952" s="55">
        <f>IF(OR($A952="",$B952=""),"",($T952*'Settings'!$B$4)+($U952*'Settings'!$B$5)+($V952*'Settings'!$B$6)+($W952*'Settings'!$B$7)+($X952*'Settings'!$B$8))</f>
        <v/>
      </c>
      <c r="Z952" s="19">
        <f>IF($Y952="","",IF($Y952&gt;='Settings'!$B$17,"Excellent",IF($Y952&gt;='Settings'!$B$18,"Good",IF($Y952&gt;='Settings'!$B$19,"Needs Improvement","Poor"))))</f>
        <v/>
      </c>
      <c r="AA952" s="57">
        <f>IF($Z952="","",IF($Z952="Excellent",'Settings'!$B$21,IF($Z952="Good",'Settings'!$B$22,0)))</f>
        <v/>
      </c>
      <c r="AB952" s="34">
        <f>IF(COUNTA($A952:$B952,$D952:$O952,$AC952:$AD952)=0,"",IF(OR($A952="",$B952=""),"Missing period/driver",IF($C952="Driver ID not found","Invalid driver ID",IF(COUNTIFS($A$5:$A$1000,$A952,$B$5:$B$1000,$B952)&gt;1,"Duplicate driver/period",IF(OR($E952&lt;=0,$F952&lt;=0,$G952&lt;=0,$I952&lt;=0),"Check required activity",IF($H952&gt;$G952,"On-time stops exceed total",IF($J952&gt;$I952,"Completed inspections exceed required",IF(OR($H952&lt;0,$J952&lt;0,$K952&lt;0,$L952&lt;0,$M952&lt;0,$N952&lt;0),"Negative count",IF($AC952="","Select review status",IF(AND($AC952="Coaching Scheduled",$AD952=""),"Add follow-up date","OK"))))))))))</f>
        <v/>
      </c>
      <c r="AC952" s="30" t="n"/>
      <c r="AD952" s="58" t="n"/>
    </row>
    <row r="953">
      <c r="A953" s="53" t="n"/>
      <c r="B953" s="26" t="n"/>
      <c r="C953" s="27">
        <f>IF(OR($A953="",$B953=""),"",IFERROR(VLOOKUP($B953,'Settings'!$D$4:$E$103,2,FALSE),"Driver ID not found"))</f>
        <v/>
      </c>
      <c r="D953" s="26" t="n"/>
      <c r="E953" s="28" t="n"/>
      <c r="F953" s="54" t="n"/>
      <c r="G953" s="28" t="n"/>
      <c r="H953" s="28" t="n"/>
      <c r="I953" s="28" t="n"/>
      <c r="J953" s="28" t="n"/>
      <c r="K953" s="28" t="n"/>
      <c r="L953" s="28" t="n"/>
      <c r="M953" s="28" t="n"/>
      <c r="N953" s="28" t="n"/>
      <c r="O953" s="30" t="n"/>
      <c r="P953" s="55">
        <f>IF(OR($A953="",$B953=""),"",IFERROR($E953/$F953,0))</f>
        <v/>
      </c>
      <c r="Q953" s="56">
        <f>IF(OR($A953="",$B953=""),"",IFERROR($H953/$G953,0))</f>
        <v/>
      </c>
      <c r="R953" s="56">
        <f>IF(OR($A953="",$B953=""),"",IFERROR($J953/$I953,0))</f>
        <v/>
      </c>
      <c r="S953" s="55">
        <f>IF(OR($A953="",$B953=""),"",IFERROR(($K953+$L953)/$E953*1000,0))</f>
        <v/>
      </c>
      <c r="T953" s="55">
        <f>IF(OR($A953="",$B953=""),"",MAX(0,MIN(100,100-($S953*'Settings'!$B$13)-($M953*'Settings'!$B$14))))</f>
        <v/>
      </c>
      <c r="U953" s="55">
        <f>IF(OR($A953="",$B953=""),"",MAX(0,MIN(100,IFERROR($Q953/'Settings'!$B$10*100,0))))</f>
        <v/>
      </c>
      <c r="V953" s="55">
        <f>IF(OR($A953="",$B953=""),"",MAX(0,MIN(100,IFERROR($P953/'Settings'!$B$11*100,0))))</f>
        <v/>
      </c>
      <c r="W953" s="55">
        <f>IF(OR($A953="",$B953=""),"",MAX(0,MIN(100,IFERROR($R953/'Settings'!$B$12*100,0))))</f>
        <v/>
      </c>
      <c r="X953" s="55">
        <f>IF(OR($A953="",$B953=""),"",MAX(0,MIN(100,100-($N953*'Settings'!$B$15))))</f>
        <v/>
      </c>
      <c r="Y953" s="55">
        <f>IF(OR($A953="",$B953=""),"",($T953*'Settings'!$B$4)+($U953*'Settings'!$B$5)+($V953*'Settings'!$B$6)+($W953*'Settings'!$B$7)+($X953*'Settings'!$B$8))</f>
        <v/>
      </c>
      <c r="Z953" s="19">
        <f>IF($Y953="","",IF($Y953&gt;='Settings'!$B$17,"Excellent",IF($Y953&gt;='Settings'!$B$18,"Good",IF($Y953&gt;='Settings'!$B$19,"Needs Improvement","Poor"))))</f>
        <v/>
      </c>
      <c r="AA953" s="57">
        <f>IF($Z953="","",IF($Z953="Excellent",'Settings'!$B$21,IF($Z953="Good",'Settings'!$B$22,0)))</f>
        <v/>
      </c>
      <c r="AB953" s="34">
        <f>IF(COUNTA($A953:$B953,$D953:$O953,$AC953:$AD953)=0,"",IF(OR($A953="",$B953=""),"Missing period/driver",IF($C953="Driver ID not found","Invalid driver ID",IF(COUNTIFS($A$5:$A$1000,$A953,$B$5:$B$1000,$B953)&gt;1,"Duplicate driver/period",IF(OR($E953&lt;=0,$F953&lt;=0,$G953&lt;=0,$I953&lt;=0),"Check required activity",IF($H953&gt;$G953,"On-time stops exceed total",IF($J953&gt;$I953,"Completed inspections exceed required",IF(OR($H953&lt;0,$J953&lt;0,$K953&lt;0,$L953&lt;0,$M953&lt;0,$N953&lt;0),"Negative count",IF($AC953="","Select review status",IF(AND($AC953="Coaching Scheduled",$AD953=""),"Add follow-up date","OK"))))))))))</f>
        <v/>
      </c>
      <c r="AC953" s="30" t="n"/>
      <c r="AD953" s="58" t="n"/>
    </row>
    <row r="954">
      <c r="A954" s="53" t="n"/>
      <c r="B954" s="26" t="n"/>
      <c r="C954" s="27">
        <f>IF(OR($A954="",$B954=""),"",IFERROR(VLOOKUP($B954,'Settings'!$D$4:$E$103,2,FALSE),"Driver ID not found"))</f>
        <v/>
      </c>
      <c r="D954" s="26" t="n"/>
      <c r="E954" s="28" t="n"/>
      <c r="F954" s="54" t="n"/>
      <c r="G954" s="28" t="n"/>
      <c r="H954" s="28" t="n"/>
      <c r="I954" s="28" t="n"/>
      <c r="J954" s="28" t="n"/>
      <c r="K954" s="28" t="n"/>
      <c r="L954" s="28" t="n"/>
      <c r="M954" s="28" t="n"/>
      <c r="N954" s="28" t="n"/>
      <c r="O954" s="30" t="n"/>
      <c r="P954" s="55">
        <f>IF(OR($A954="",$B954=""),"",IFERROR($E954/$F954,0))</f>
        <v/>
      </c>
      <c r="Q954" s="56">
        <f>IF(OR($A954="",$B954=""),"",IFERROR($H954/$G954,0))</f>
        <v/>
      </c>
      <c r="R954" s="56">
        <f>IF(OR($A954="",$B954=""),"",IFERROR($J954/$I954,0))</f>
        <v/>
      </c>
      <c r="S954" s="55">
        <f>IF(OR($A954="",$B954=""),"",IFERROR(($K954+$L954)/$E954*1000,0))</f>
        <v/>
      </c>
      <c r="T954" s="55">
        <f>IF(OR($A954="",$B954=""),"",MAX(0,MIN(100,100-($S954*'Settings'!$B$13)-($M954*'Settings'!$B$14))))</f>
        <v/>
      </c>
      <c r="U954" s="55">
        <f>IF(OR($A954="",$B954=""),"",MAX(0,MIN(100,IFERROR($Q954/'Settings'!$B$10*100,0))))</f>
        <v/>
      </c>
      <c r="V954" s="55">
        <f>IF(OR($A954="",$B954=""),"",MAX(0,MIN(100,IFERROR($P954/'Settings'!$B$11*100,0))))</f>
        <v/>
      </c>
      <c r="W954" s="55">
        <f>IF(OR($A954="",$B954=""),"",MAX(0,MIN(100,IFERROR($R954/'Settings'!$B$12*100,0))))</f>
        <v/>
      </c>
      <c r="X954" s="55">
        <f>IF(OR($A954="",$B954=""),"",MAX(0,MIN(100,100-($N954*'Settings'!$B$15))))</f>
        <v/>
      </c>
      <c r="Y954" s="55">
        <f>IF(OR($A954="",$B954=""),"",($T954*'Settings'!$B$4)+($U954*'Settings'!$B$5)+($V954*'Settings'!$B$6)+($W954*'Settings'!$B$7)+($X954*'Settings'!$B$8))</f>
        <v/>
      </c>
      <c r="Z954" s="19">
        <f>IF($Y954="","",IF($Y954&gt;='Settings'!$B$17,"Excellent",IF($Y954&gt;='Settings'!$B$18,"Good",IF($Y954&gt;='Settings'!$B$19,"Needs Improvement","Poor"))))</f>
        <v/>
      </c>
      <c r="AA954" s="57">
        <f>IF($Z954="","",IF($Z954="Excellent",'Settings'!$B$21,IF($Z954="Good",'Settings'!$B$22,0)))</f>
        <v/>
      </c>
      <c r="AB954" s="34">
        <f>IF(COUNTA($A954:$B954,$D954:$O954,$AC954:$AD954)=0,"",IF(OR($A954="",$B954=""),"Missing period/driver",IF($C954="Driver ID not found","Invalid driver ID",IF(COUNTIFS($A$5:$A$1000,$A954,$B$5:$B$1000,$B954)&gt;1,"Duplicate driver/period",IF(OR($E954&lt;=0,$F954&lt;=0,$G954&lt;=0,$I954&lt;=0),"Check required activity",IF($H954&gt;$G954,"On-time stops exceed total",IF($J954&gt;$I954,"Completed inspections exceed required",IF(OR($H954&lt;0,$J954&lt;0,$K954&lt;0,$L954&lt;0,$M954&lt;0,$N954&lt;0),"Negative count",IF($AC954="","Select review status",IF(AND($AC954="Coaching Scheduled",$AD954=""),"Add follow-up date","OK"))))))))))</f>
        <v/>
      </c>
      <c r="AC954" s="30" t="n"/>
      <c r="AD954" s="58" t="n"/>
    </row>
    <row r="955">
      <c r="A955" s="53" t="n"/>
      <c r="B955" s="26" t="n"/>
      <c r="C955" s="27">
        <f>IF(OR($A955="",$B955=""),"",IFERROR(VLOOKUP($B955,'Settings'!$D$4:$E$103,2,FALSE),"Driver ID not found"))</f>
        <v/>
      </c>
      <c r="D955" s="26" t="n"/>
      <c r="E955" s="28" t="n"/>
      <c r="F955" s="54" t="n"/>
      <c r="G955" s="28" t="n"/>
      <c r="H955" s="28" t="n"/>
      <c r="I955" s="28" t="n"/>
      <c r="J955" s="28" t="n"/>
      <c r="K955" s="28" t="n"/>
      <c r="L955" s="28" t="n"/>
      <c r="M955" s="28" t="n"/>
      <c r="N955" s="28" t="n"/>
      <c r="O955" s="30" t="n"/>
      <c r="P955" s="55">
        <f>IF(OR($A955="",$B955=""),"",IFERROR($E955/$F955,0))</f>
        <v/>
      </c>
      <c r="Q955" s="56">
        <f>IF(OR($A955="",$B955=""),"",IFERROR($H955/$G955,0))</f>
        <v/>
      </c>
      <c r="R955" s="56">
        <f>IF(OR($A955="",$B955=""),"",IFERROR($J955/$I955,0))</f>
        <v/>
      </c>
      <c r="S955" s="55">
        <f>IF(OR($A955="",$B955=""),"",IFERROR(($K955+$L955)/$E955*1000,0))</f>
        <v/>
      </c>
      <c r="T955" s="55">
        <f>IF(OR($A955="",$B955=""),"",MAX(0,MIN(100,100-($S955*'Settings'!$B$13)-($M955*'Settings'!$B$14))))</f>
        <v/>
      </c>
      <c r="U955" s="55">
        <f>IF(OR($A955="",$B955=""),"",MAX(0,MIN(100,IFERROR($Q955/'Settings'!$B$10*100,0))))</f>
        <v/>
      </c>
      <c r="V955" s="55">
        <f>IF(OR($A955="",$B955=""),"",MAX(0,MIN(100,IFERROR($P955/'Settings'!$B$11*100,0))))</f>
        <v/>
      </c>
      <c r="W955" s="55">
        <f>IF(OR($A955="",$B955=""),"",MAX(0,MIN(100,IFERROR($R955/'Settings'!$B$12*100,0))))</f>
        <v/>
      </c>
      <c r="X955" s="55">
        <f>IF(OR($A955="",$B955=""),"",MAX(0,MIN(100,100-($N955*'Settings'!$B$15))))</f>
        <v/>
      </c>
      <c r="Y955" s="55">
        <f>IF(OR($A955="",$B955=""),"",($T955*'Settings'!$B$4)+($U955*'Settings'!$B$5)+($V955*'Settings'!$B$6)+($W955*'Settings'!$B$7)+($X955*'Settings'!$B$8))</f>
        <v/>
      </c>
      <c r="Z955" s="19">
        <f>IF($Y955="","",IF($Y955&gt;='Settings'!$B$17,"Excellent",IF($Y955&gt;='Settings'!$B$18,"Good",IF($Y955&gt;='Settings'!$B$19,"Needs Improvement","Poor"))))</f>
        <v/>
      </c>
      <c r="AA955" s="57">
        <f>IF($Z955="","",IF($Z955="Excellent",'Settings'!$B$21,IF($Z955="Good",'Settings'!$B$22,0)))</f>
        <v/>
      </c>
      <c r="AB955" s="34">
        <f>IF(COUNTA($A955:$B955,$D955:$O955,$AC955:$AD955)=0,"",IF(OR($A955="",$B955=""),"Missing period/driver",IF($C955="Driver ID not found","Invalid driver ID",IF(COUNTIFS($A$5:$A$1000,$A955,$B$5:$B$1000,$B955)&gt;1,"Duplicate driver/period",IF(OR($E955&lt;=0,$F955&lt;=0,$G955&lt;=0,$I955&lt;=0),"Check required activity",IF($H955&gt;$G955,"On-time stops exceed total",IF($J955&gt;$I955,"Completed inspections exceed required",IF(OR($H955&lt;0,$J955&lt;0,$K955&lt;0,$L955&lt;0,$M955&lt;0,$N955&lt;0),"Negative count",IF($AC955="","Select review status",IF(AND($AC955="Coaching Scheduled",$AD955=""),"Add follow-up date","OK"))))))))))</f>
        <v/>
      </c>
      <c r="AC955" s="30" t="n"/>
      <c r="AD955" s="58" t="n"/>
    </row>
    <row r="956">
      <c r="A956" s="53" t="n"/>
      <c r="B956" s="26" t="n"/>
      <c r="C956" s="27">
        <f>IF(OR($A956="",$B956=""),"",IFERROR(VLOOKUP($B956,'Settings'!$D$4:$E$103,2,FALSE),"Driver ID not found"))</f>
        <v/>
      </c>
      <c r="D956" s="26" t="n"/>
      <c r="E956" s="28" t="n"/>
      <c r="F956" s="54" t="n"/>
      <c r="G956" s="28" t="n"/>
      <c r="H956" s="28" t="n"/>
      <c r="I956" s="28" t="n"/>
      <c r="J956" s="28" t="n"/>
      <c r="K956" s="28" t="n"/>
      <c r="L956" s="28" t="n"/>
      <c r="M956" s="28" t="n"/>
      <c r="N956" s="28" t="n"/>
      <c r="O956" s="30" t="n"/>
      <c r="P956" s="55">
        <f>IF(OR($A956="",$B956=""),"",IFERROR($E956/$F956,0))</f>
        <v/>
      </c>
      <c r="Q956" s="56">
        <f>IF(OR($A956="",$B956=""),"",IFERROR($H956/$G956,0))</f>
        <v/>
      </c>
      <c r="R956" s="56">
        <f>IF(OR($A956="",$B956=""),"",IFERROR($J956/$I956,0))</f>
        <v/>
      </c>
      <c r="S956" s="55">
        <f>IF(OR($A956="",$B956=""),"",IFERROR(($K956+$L956)/$E956*1000,0))</f>
        <v/>
      </c>
      <c r="T956" s="55">
        <f>IF(OR($A956="",$B956=""),"",MAX(0,MIN(100,100-($S956*'Settings'!$B$13)-($M956*'Settings'!$B$14))))</f>
        <v/>
      </c>
      <c r="U956" s="55">
        <f>IF(OR($A956="",$B956=""),"",MAX(0,MIN(100,IFERROR($Q956/'Settings'!$B$10*100,0))))</f>
        <v/>
      </c>
      <c r="V956" s="55">
        <f>IF(OR($A956="",$B956=""),"",MAX(0,MIN(100,IFERROR($P956/'Settings'!$B$11*100,0))))</f>
        <v/>
      </c>
      <c r="W956" s="55">
        <f>IF(OR($A956="",$B956=""),"",MAX(0,MIN(100,IFERROR($R956/'Settings'!$B$12*100,0))))</f>
        <v/>
      </c>
      <c r="X956" s="55">
        <f>IF(OR($A956="",$B956=""),"",MAX(0,MIN(100,100-($N956*'Settings'!$B$15))))</f>
        <v/>
      </c>
      <c r="Y956" s="55">
        <f>IF(OR($A956="",$B956=""),"",($T956*'Settings'!$B$4)+($U956*'Settings'!$B$5)+($V956*'Settings'!$B$6)+($W956*'Settings'!$B$7)+($X956*'Settings'!$B$8))</f>
        <v/>
      </c>
      <c r="Z956" s="19">
        <f>IF($Y956="","",IF($Y956&gt;='Settings'!$B$17,"Excellent",IF($Y956&gt;='Settings'!$B$18,"Good",IF($Y956&gt;='Settings'!$B$19,"Needs Improvement","Poor"))))</f>
        <v/>
      </c>
      <c r="AA956" s="57">
        <f>IF($Z956="","",IF($Z956="Excellent",'Settings'!$B$21,IF($Z956="Good",'Settings'!$B$22,0)))</f>
        <v/>
      </c>
      <c r="AB956" s="34">
        <f>IF(COUNTA($A956:$B956,$D956:$O956,$AC956:$AD956)=0,"",IF(OR($A956="",$B956=""),"Missing period/driver",IF($C956="Driver ID not found","Invalid driver ID",IF(COUNTIFS($A$5:$A$1000,$A956,$B$5:$B$1000,$B956)&gt;1,"Duplicate driver/period",IF(OR($E956&lt;=0,$F956&lt;=0,$G956&lt;=0,$I956&lt;=0),"Check required activity",IF($H956&gt;$G956,"On-time stops exceed total",IF($J956&gt;$I956,"Completed inspections exceed required",IF(OR($H956&lt;0,$J956&lt;0,$K956&lt;0,$L956&lt;0,$M956&lt;0,$N956&lt;0),"Negative count",IF($AC956="","Select review status",IF(AND($AC956="Coaching Scheduled",$AD956=""),"Add follow-up date","OK"))))))))))</f>
        <v/>
      </c>
      <c r="AC956" s="30" t="n"/>
      <c r="AD956" s="58" t="n"/>
    </row>
    <row r="957">
      <c r="A957" s="53" t="n"/>
      <c r="B957" s="26" t="n"/>
      <c r="C957" s="27">
        <f>IF(OR($A957="",$B957=""),"",IFERROR(VLOOKUP($B957,'Settings'!$D$4:$E$103,2,FALSE),"Driver ID not found"))</f>
        <v/>
      </c>
      <c r="D957" s="26" t="n"/>
      <c r="E957" s="28" t="n"/>
      <c r="F957" s="54" t="n"/>
      <c r="G957" s="28" t="n"/>
      <c r="H957" s="28" t="n"/>
      <c r="I957" s="28" t="n"/>
      <c r="J957" s="28" t="n"/>
      <c r="K957" s="28" t="n"/>
      <c r="L957" s="28" t="n"/>
      <c r="M957" s="28" t="n"/>
      <c r="N957" s="28" t="n"/>
      <c r="O957" s="30" t="n"/>
      <c r="P957" s="55">
        <f>IF(OR($A957="",$B957=""),"",IFERROR($E957/$F957,0))</f>
        <v/>
      </c>
      <c r="Q957" s="56">
        <f>IF(OR($A957="",$B957=""),"",IFERROR($H957/$G957,0))</f>
        <v/>
      </c>
      <c r="R957" s="56">
        <f>IF(OR($A957="",$B957=""),"",IFERROR($J957/$I957,0))</f>
        <v/>
      </c>
      <c r="S957" s="55">
        <f>IF(OR($A957="",$B957=""),"",IFERROR(($K957+$L957)/$E957*1000,0))</f>
        <v/>
      </c>
      <c r="T957" s="55">
        <f>IF(OR($A957="",$B957=""),"",MAX(0,MIN(100,100-($S957*'Settings'!$B$13)-($M957*'Settings'!$B$14))))</f>
        <v/>
      </c>
      <c r="U957" s="55">
        <f>IF(OR($A957="",$B957=""),"",MAX(0,MIN(100,IFERROR($Q957/'Settings'!$B$10*100,0))))</f>
        <v/>
      </c>
      <c r="V957" s="55">
        <f>IF(OR($A957="",$B957=""),"",MAX(0,MIN(100,IFERROR($P957/'Settings'!$B$11*100,0))))</f>
        <v/>
      </c>
      <c r="W957" s="55">
        <f>IF(OR($A957="",$B957=""),"",MAX(0,MIN(100,IFERROR($R957/'Settings'!$B$12*100,0))))</f>
        <v/>
      </c>
      <c r="X957" s="55">
        <f>IF(OR($A957="",$B957=""),"",MAX(0,MIN(100,100-($N957*'Settings'!$B$15))))</f>
        <v/>
      </c>
      <c r="Y957" s="55">
        <f>IF(OR($A957="",$B957=""),"",($T957*'Settings'!$B$4)+($U957*'Settings'!$B$5)+($V957*'Settings'!$B$6)+($W957*'Settings'!$B$7)+($X957*'Settings'!$B$8))</f>
        <v/>
      </c>
      <c r="Z957" s="19">
        <f>IF($Y957="","",IF($Y957&gt;='Settings'!$B$17,"Excellent",IF($Y957&gt;='Settings'!$B$18,"Good",IF($Y957&gt;='Settings'!$B$19,"Needs Improvement","Poor"))))</f>
        <v/>
      </c>
      <c r="AA957" s="57">
        <f>IF($Z957="","",IF($Z957="Excellent",'Settings'!$B$21,IF($Z957="Good",'Settings'!$B$22,0)))</f>
        <v/>
      </c>
      <c r="AB957" s="34">
        <f>IF(COUNTA($A957:$B957,$D957:$O957,$AC957:$AD957)=0,"",IF(OR($A957="",$B957=""),"Missing period/driver",IF($C957="Driver ID not found","Invalid driver ID",IF(COUNTIFS($A$5:$A$1000,$A957,$B$5:$B$1000,$B957)&gt;1,"Duplicate driver/period",IF(OR($E957&lt;=0,$F957&lt;=0,$G957&lt;=0,$I957&lt;=0),"Check required activity",IF($H957&gt;$G957,"On-time stops exceed total",IF($J957&gt;$I957,"Completed inspections exceed required",IF(OR($H957&lt;0,$J957&lt;0,$K957&lt;0,$L957&lt;0,$M957&lt;0,$N957&lt;0),"Negative count",IF($AC957="","Select review status",IF(AND($AC957="Coaching Scheduled",$AD957=""),"Add follow-up date","OK"))))))))))</f>
        <v/>
      </c>
      <c r="AC957" s="30" t="n"/>
      <c r="AD957" s="58" t="n"/>
    </row>
    <row r="958">
      <c r="A958" s="53" t="n"/>
      <c r="B958" s="26" t="n"/>
      <c r="C958" s="27">
        <f>IF(OR($A958="",$B958=""),"",IFERROR(VLOOKUP($B958,'Settings'!$D$4:$E$103,2,FALSE),"Driver ID not found"))</f>
        <v/>
      </c>
      <c r="D958" s="26" t="n"/>
      <c r="E958" s="28" t="n"/>
      <c r="F958" s="54" t="n"/>
      <c r="G958" s="28" t="n"/>
      <c r="H958" s="28" t="n"/>
      <c r="I958" s="28" t="n"/>
      <c r="J958" s="28" t="n"/>
      <c r="K958" s="28" t="n"/>
      <c r="L958" s="28" t="n"/>
      <c r="M958" s="28" t="n"/>
      <c r="N958" s="28" t="n"/>
      <c r="O958" s="30" t="n"/>
      <c r="P958" s="55">
        <f>IF(OR($A958="",$B958=""),"",IFERROR($E958/$F958,0))</f>
        <v/>
      </c>
      <c r="Q958" s="56">
        <f>IF(OR($A958="",$B958=""),"",IFERROR($H958/$G958,0))</f>
        <v/>
      </c>
      <c r="R958" s="56">
        <f>IF(OR($A958="",$B958=""),"",IFERROR($J958/$I958,0))</f>
        <v/>
      </c>
      <c r="S958" s="55">
        <f>IF(OR($A958="",$B958=""),"",IFERROR(($K958+$L958)/$E958*1000,0))</f>
        <v/>
      </c>
      <c r="T958" s="55">
        <f>IF(OR($A958="",$B958=""),"",MAX(0,MIN(100,100-($S958*'Settings'!$B$13)-($M958*'Settings'!$B$14))))</f>
        <v/>
      </c>
      <c r="U958" s="55">
        <f>IF(OR($A958="",$B958=""),"",MAX(0,MIN(100,IFERROR($Q958/'Settings'!$B$10*100,0))))</f>
        <v/>
      </c>
      <c r="V958" s="55">
        <f>IF(OR($A958="",$B958=""),"",MAX(0,MIN(100,IFERROR($P958/'Settings'!$B$11*100,0))))</f>
        <v/>
      </c>
      <c r="W958" s="55">
        <f>IF(OR($A958="",$B958=""),"",MAX(0,MIN(100,IFERROR($R958/'Settings'!$B$12*100,0))))</f>
        <v/>
      </c>
      <c r="X958" s="55">
        <f>IF(OR($A958="",$B958=""),"",MAX(0,MIN(100,100-($N958*'Settings'!$B$15))))</f>
        <v/>
      </c>
      <c r="Y958" s="55">
        <f>IF(OR($A958="",$B958=""),"",($T958*'Settings'!$B$4)+($U958*'Settings'!$B$5)+($V958*'Settings'!$B$6)+($W958*'Settings'!$B$7)+($X958*'Settings'!$B$8))</f>
        <v/>
      </c>
      <c r="Z958" s="19">
        <f>IF($Y958="","",IF($Y958&gt;='Settings'!$B$17,"Excellent",IF($Y958&gt;='Settings'!$B$18,"Good",IF($Y958&gt;='Settings'!$B$19,"Needs Improvement","Poor"))))</f>
        <v/>
      </c>
      <c r="AA958" s="57">
        <f>IF($Z958="","",IF($Z958="Excellent",'Settings'!$B$21,IF($Z958="Good",'Settings'!$B$22,0)))</f>
        <v/>
      </c>
      <c r="AB958" s="34">
        <f>IF(COUNTA($A958:$B958,$D958:$O958,$AC958:$AD958)=0,"",IF(OR($A958="",$B958=""),"Missing period/driver",IF($C958="Driver ID not found","Invalid driver ID",IF(COUNTIFS($A$5:$A$1000,$A958,$B$5:$B$1000,$B958)&gt;1,"Duplicate driver/period",IF(OR($E958&lt;=0,$F958&lt;=0,$G958&lt;=0,$I958&lt;=0),"Check required activity",IF($H958&gt;$G958,"On-time stops exceed total",IF($J958&gt;$I958,"Completed inspections exceed required",IF(OR($H958&lt;0,$J958&lt;0,$K958&lt;0,$L958&lt;0,$M958&lt;0,$N958&lt;0),"Negative count",IF($AC958="","Select review status",IF(AND($AC958="Coaching Scheduled",$AD958=""),"Add follow-up date","OK"))))))))))</f>
        <v/>
      </c>
      <c r="AC958" s="30" t="n"/>
      <c r="AD958" s="58" t="n"/>
    </row>
    <row r="959">
      <c r="A959" s="53" t="n"/>
      <c r="B959" s="26" t="n"/>
      <c r="C959" s="27">
        <f>IF(OR($A959="",$B959=""),"",IFERROR(VLOOKUP($B959,'Settings'!$D$4:$E$103,2,FALSE),"Driver ID not found"))</f>
        <v/>
      </c>
      <c r="D959" s="26" t="n"/>
      <c r="E959" s="28" t="n"/>
      <c r="F959" s="54" t="n"/>
      <c r="G959" s="28" t="n"/>
      <c r="H959" s="28" t="n"/>
      <c r="I959" s="28" t="n"/>
      <c r="J959" s="28" t="n"/>
      <c r="K959" s="28" t="n"/>
      <c r="L959" s="28" t="n"/>
      <c r="M959" s="28" t="n"/>
      <c r="N959" s="28" t="n"/>
      <c r="O959" s="30" t="n"/>
      <c r="P959" s="55">
        <f>IF(OR($A959="",$B959=""),"",IFERROR($E959/$F959,0))</f>
        <v/>
      </c>
      <c r="Q959" s="56">
        <f>IF(OR($A959="",$B959=""),"",IFERROR($H959/$G959,0))</f>
        <v/>
      </c>
      <c r="R959" s="56">
        <f>IF(OR($A959="",$B959=""),"",IFERROR($J959/$I959,0))</f>
        <v/>
      </c>
      <c r="S959" s="55">
        <f>IF(OR($A959="",$B959=""),"",IFERROR(($K959+$L959)/$E959*1000,0))</f>
        <v/>
      </c>
      <c r="T959" s="55">
        <f>IF(OR($A959="",$B959=""),"",MAX(0,MIN(100,100-($S959*'Settings'!$B$13)-($M959*'Settings'!$B$14))))</f>
        <v/>
      </c>
      <c r="U959" s="55">
        <f>IF(OR($A959="",$B959=""),"",MAX(0,MIN(100,IFERROR($Q959/'Settings'!$B$10*100,0))))</f>
        <v/>
      </c>
      <c r="V959" s="55">
        <f>IF(OR($A959="",$B959=""),"",MAX(0,MIN(100,IFERROR($P959/'Settings'!$B$11*100,0))))</f>
        <v/>
      </c>
      <c r="W959" s="55">
        <f>IF(OR($A959="",$B959=""),"",MAX(0,MIN(100,IFERROR($R959/'Settings'!$B$12*100,0))))</f>
        <v/>
      </c>
      <c r="X959" s="55">
        <f>IF(OR($A959="",$B959=""),"",MAX(0,MIN(100,100-($N959*'Settings'!$B$15))))</f>
        <v/>
      </c>
      <c r="Y959" s="55">
        <f>IF(OR($A959="",$B959=""),"",($T959*'Settings'!$B$4)+($U959*'Settings'!$B$5)+($V959*'Settings'!$B$6)+($W959*'Settings'!$B$7)+($X959*'Settings'!$B$8))</f>
        <v/>
      </c>
      <c r="Z959" s="19">
        <f>IF($Y959="","",IF($Y959&gt;='Settings'!$B$17,"Excellent",IF($Y959&gt;='Settings'!$B$18,"Good",IF($Y959&gt;='Settings'!$B$19,"Needs Improvement","Poor"))))</f>
        <v/>
      </c>
      <c r="AA959" s="57">
        <f>IF($Z959="","",IF($Z959="Excellent",'Settings'!$B$21,IF($Z959="Good",'Settings'!$B$22,0)))</f>
        <v/>
      </c>
      <c r="AB959" s="34">
        <f>IF(COUNTA($A959:$B959,$D959:$O959,$AC959:$AD959)=0,"",IF(OR($A959="",$B959=""),"Missing period/driver",IF($C959="Driver ID not found","Invalid driver ID",IF(COUNTIFS($A$5:$A$1000,$A959,$B$5:$B$1000,$B959)&gt;1,"Duplicate driver/period",IF(OR($E959&lt;=0,$F959&lt;=0,$G959&lt;=0,$I959&lt;=0),"Check required activity",IF($H959&gt;$G959,"On-time stops exceed total",IF($J959&gt;$I959,"Completed inspections exceed required",IF(OR($H959&lt;0,$J959&lt;0,$K959&lt;0,$L959&lt;0,$M959&lt;0,$N959&lt;0),"Negative count",IF($AC959="","Select review status",IF(AND($AC959="Coaching Scheduled",$AD959=""),"Add follow-up date","OK"))))))))))</f>
        <v/>
      </c>
      <c r="AC959" s="30" t="n"/>
      <c r="AD959" s="58" t="n"/>
    </row>
    <row r="960">
      <c r="A960" s="53" t="n"/>
      <c r="B960" s="26" t="n"/>
      <c r="C960" s="27">
        <f>IF(OR($A960="",$B960=""),"",IFERROR(VLOOKUP($B960,'Settings'!$D$4:$E$103,2,FALSE),"Driver ID not found"))</f>
        <v/>
      </c>
      <c r="D960" s="26" t="n"/>
      <c r="E960" s="28" t="n"/>
      <c r="F960" s="54" t="n"/>
      <c r="G960" s="28" t="n"/>
      <c r="H960" s="28" t="n"/>
      <c r="I960" s="28" t="n"/>
      <c r="J960" s="28" t="n"/>
      <c r="K960" s="28" t="n"/>
      <c r="L960" s="28" t="n"/>
      <c r="M960" s="28" t="n"/>
      <c r="N960" s="28" t="n"/>
      <c r="O960" s="30" t="n"/>
      <c r="P960" s="55">
        <f>IF(OR($A960="",$B960=""),"",IFERROR($E960/$F960,0))</f>
        <v/>
      </c>
      <c r="Q960" s="56">
        <f>IF(OR($A960="",$B960=""),"",IFERROR($H960/$G960,0))</f>
        <v/>
      </c>
      <c r="R960" s="56">
        <f>IF(OR($A960="",$B960=""),"",IFERROR($J960/$I960,0))</f>
        <v/>
      </c>
      <c r="S960" s="55">
        <f>IF(OR($A960="",$B960=""),"",IFERROR(($K960+$L960)/$E960*1000,0))</f>
        <v/>
      </c>
      <c r="T960" s="55">
        <f>IF(OR($A960="",$B960=""),"",MAX(0,MIN(100,100-($S960*'Settings'!$B$13)-($M960*'Settings'!$B$14))))</f>
        <v/>
      </c>
      <c r="U960" s="55">
        <f>IF(OR($A960="",$B960=""),"",MAX(0,MIN(100,IFERROR($Q960/'Settings'!$B$10*100,0))))</f>
        <v/>
      </c>
      <c r="V960" s="55">
        <f>IF(OR($A960="",$B960=""),"",MAX(0,MIN(100,IFERROR($P960/'Settings'!$B$11*100,0))))</f>
        <v/>
      </c>
      <c r="W960" s="55">
        <f>IF(OR($A960="",$B960=""),"",MAX(0,MIN(100,IFERROR($R960/'Settings'!$B$12*100,0))))</f>
        <v/>
      </c>
      <c r="X960" s="55">
        <f>IF(OR($A960="",$B960=""),"",MAX(0,MIN(100,100-($N960*'Settings'!$B$15))))</f>
        <v/>
      </c>
      <c r="Y960" s="55">
        <f>IF(OR($A960="",$B960=""),"",($T960*'Settings'!$B$4)+($U960*'Settings'!$B$5)+($V960*'Settings'!$B$6)+($W960*'Settings'!$B$7)+($X960*'Settings'!$B$8))</f>
        <v/>
      </c>
      <c r="Z960" s="19">
        <f>IF($Y960="","",IF($Y960&gt;='Settings'!$B$17,"Excellent",IF($Y960&gt;='Settings'!$B$18,"Good",IF($Y960&gt;='Settings'!$B$19,"Needs Improvement","Poor"))))</f>
        <v/>
      </c>
      <c r="AA960" s="57">
        <f>IF($Z960="","",IF($Z960="Excellent",'Settings'!$B$21,IF($Z960="Good",'Settings'!$B$22,0)))</f>
        <v/>
      </c>
      <c r="AB960" s="34">
        <f>IF(COUNTA($A960:$B960,$D960:$O960,$AC960:$AD960)=0,"",IF(OR($A960="",$B960=""),"Missing period/driver",IF($C960="Driver ID not found","Invalid driver ID",IF(COUNTIFS($A$5:$A$1000,$A960,$B$5:$B$1000,$B960)&gt;1,"Duplicate driver/period",IF(OR($E960&lt;=0,$F960&lt;=0,$G960&lt;=0,$I960&lt;=0),"Check required activity",IF($H960&gt;$G960,"On-time stops exceed total",IF($J960&gt;$I960,"Completed inspections exceed required",IF(OR($H960&lt;0,$J960&lt;0,$K960&lt;0,$L960&lt;0,$M960&lt;0,$N960&lt;0),"Negative count",IF($AC960="","Select review status",IF(AND($AC960="Coaching Scheduled",$AD960=""),"Add follow-up date","OK"))))))))))</f>
        <v/>
      </c>
      <c r="AC960" s="30" t="n"/>
      <c r="AD960" s="58" t="n"/>
    </row>
    <row r="961">
      <c r="A961" s="53" t="n"/>
      <c r="B961" s="26" t="n"/>
      <c r="C961" s="27">
        <f>IF(OR($A961="",$B961=""),"",IFERROR(VLOOKUP($B961,'Settings'!$D$4:$E$103,2,FALSE),"Driver ID not found"))</f>
        <v/>
      </c>
      <c r="D961" s="26" t="n"/>
      <c r="E961" s="28" t="n"/>
      <c r="F961" s="54" t="n"/>
      <c r="G961" s="28" t="n"/>
      <c r="H961" s="28" t="n"/>
      <c r="I961" s="28" t="n"/>
      <c r="J961" s="28" t="n"/>
      <c r="K961" s="28" t="n"/>
      <c r="L961" s="28" t="n"/>
      <c r="M961" s="28" t="n"/>
      <c r="N961" s="28" t="n"/>
      <c r="O961" s="30" t="n"/>
      <c r="P961" s="55">
        <f>IF(OR($A961="",$B961=""),"",IFERROR($E961/$F961,0))</f>
        <v/>
      </c>
      <c r="Q961" s="56">
        <f>IF(OR($A961="",$B961=""),"",IFERROR($H961/$G961,0))</f>
        <v/>
      </c>
      <c r="R961" s="56">
        <f>IF(OR($A961="",$B961=""),"",IFERROR($J961/$I961,0))</f>
        <v/>
      </c>
      <c r="S961" s="55">
        <f>IF(OR($A961="",$B961=""),"",IFERROR(($K961+$L961)/$E961*1000,0))</f>
        <v/>
      </c>
      <c r="T961" s="55">
        <f>IF(OR($A961="",$B961=""),"",MAX(0,MIN(100,100-($S961*'Settings'!$B$13)-($M961*'Settings'!$B$14))))</f>
        <v/>
      </c>
      <c r="U961" s="55">
        <f>IF(OR($A961="",$B961=""),"",MAX(0,MIN(100,IFERROR($Q961/'Settings'!$B$10*100,0))))</f>
        <v/>
      </c>
      <c r="V961" s="55">
        <f>IF(OR($A961="",$B961=""),"",MAX(0,MIN(100,IFERROR($P961/'Settings'!$B$11*100,0))))</f>
        <v/>
      </c>
      <c r="W961" s="55">
        <f>IF(OR($A961="",$B961=""),"",MAX(0,MIN(100,IFERROR($R961/'Settings'!$B$12*100,0))))</f>
        <v/>
      </c>
      <c r="X961" s="55">
        <f>IF(OR($A961="",$B961=""),"",MAX(0,MIN(100,100-($N961*'Settings'!$B$15))))</f>
        <v/>
      </c>
      <c r="Y961" s="55">
        <f>IF(OR($A961="",$B961=""),"",($T961*'Settings'!$B$4)+($U961*'Settings'!$B$5)+($V961*'Settings'!$B$6)+($W961*'Settings'!$B$7)+($X961*'Settings'!$B$8))</f>
        <v/>
      </c>
      <c r="Z961" s="19">
        <f>IF($Y961="","",IF($Y961&gt;='Settings'!$B$17,"Excellent",IF($Y961&gt;='Settings'!$B$18,"Good",IF($Y961&gt;='Settings'!$B$19,"Needs Improvement","Poor"))))</f>
        <v/>
      </c>
      <c r="AA961" s="57">
        <f>IF($Z961="","",IF($Z961="Excellent",'Settings'!$B$21,IF($Z961="Good",'Settings'!$B$22,0)))</f>
        <v/>
      </c>
      <c r="AB961" s="34">
        <f>IF(COUNTA($A961:$B961,$D961:$O961,$AC961:$AD961)=0,"",IF(OR($A961="",$B961=""),"Missing period/driver",IF($C961="Driver ID not found","Invalid driver ID",IF(COUNTIFS($A$5:$A$1000,$A961,$B$5:$B$1000,$B961)&gt;1,"Duplicate driver/period",IF(OR($E961&lt;=0,$F961&lt;=0,$G961&lt;=0,$I961&lt;=0),"Check required activity",IF($H961&gt;$G961,"On-time stops exceed total",IF($J961&gt;$I961,"Completed inspections exceed required",IF(OR($H961&lt;0,$J961&lt;0,$K961&lt;0,$L961&lt;0,$M961&lt;0,$N961&lt;0),"Negative count",IF($AC961="","Select review status",IF(AND($AC961="Coaching Scheduled",$AD961=""),"Add follow-up date","OK"))))))))))</f>
        <v/>
      </c>
      <c r="AC961" s="30" t="n"/>
      <c r="AD961" s="58" t="n"/>
    </row>
    <row r="962">
      <c r="A962" s="53" t="n"/>
      <c r="B962" s="26" t="n"/>
      <c r="C962" s="27">
        <f>IF(OR($A962="",$B962=""),"",IFERROR(VLOOKUP($B962,'Settings'!$D$4:$E$103,2,FALSE),"Driver ID not found"))</f>
        <v/>
      </c>
      <c r="D962" s="26" t="n"/>
      <c r="E962" s="28" t="n"/>
      <c r="F962" s="54" t="n"/>
      <c r="G962" s="28" t="n"/>
      <c r="H962" s="28" t="n"/>
      <c r="I962" s="28" t="n"/>
      <c r="J962" s="28" t="n"/>
      <c r="K962" s="28" t="n"/>
      <c r="L962" s="28" t="n"/>
      <c r="M962" s="28" t="n"/>
      <c r="N962" s="28" t="n"/>
      <c r="O962" s="30" t="n"/>
      <c r="P962" s="55">
        <f>IF(OR($A962="",$B962=""),"",IFERROR($E962/$F962,0))</f>
        <v/>
      </c>
      <c r="Q962" s="56">
        <f>IF(OR($A962="",$B962=""),"",IFERROR($H962/$G962,0))</f>
        <v/>
      </c>
      <c r="R962" s="56">
        <f>IF(OR($A962="",$B962=""),"",IFERROR($J962/$I962,0))</f>
        <v/>
      </c>
      <c r="S962" s="55">
        <f>IF(OR($A962="",$B962=""),"",IFERROR(($K962+$L962)/$E962*1000,0))</f>
        <v/>
      </c>
      <c r="T962" s="55">
        <f>IF(OR($A962="",$B962=""),"",MAX(0,MIN(100,100-($S962*'Settings'!$B$13)-($M962*'Settings'!$B$14))))</f>
        <v/>
      </c>
      <c r="U962" s="55">
        <f>IF(OR($A962="",$B962=""),"",MAX(0,MIN(100,IFERROR($Q962/'Settings'!$B$10*100,0))))</f>
        <v/>
      </c>
      <c r="V962" s="55">
        <f>IF(OR($A962="",$B962=""),"",MAX(0,MIN(100,IFERROR($P962/'Settings'!$B$11*100,0))))</f>
        <v/>
      </c>
      <c r="W962" s="55">
        <f>IF(OR($A962="",$B962=""),"",MAX(0,MIN(100,IFERROR($R962/'Settings'!$B$12*100,0))))</f>
        <v/>
      </c>
      <c r="X962" s="55">
        <f>IF(OR($A962="",$B962=""),"",MAX(0,MIN(100,100-($N962*'Settings'!$B$15))))</f>
        <v/>
      </c>
      <c r="Y962" s="55">
        <f>IF(OR($A962="",$B962=""),"",($T962*'Settings'!$B$4)+($U962*'Settings'!$B$5)+($V962*'Settings'!$B$6)+($W962*'Settings'!$B$7)+($X962*'Settings'!$B$8))</f>
        <v/>
      </c>
      <c r="Z962" s="19">
        <f>IF($Y962="","",IF($Y962&gt;='Settings'!$B$17,"Excellent",IF($Y962&gt;='Settings'!$B$18,"Good",IF($Y962&gt;='Settings'!$B$19,"Needs Improvement","Poor"))))</f>
        <v/>
      </c>
      <c r="AA962" s="57">
        <f>IF($Z962="","",IF($Z962="Excellent",'Settings'!$B$21,IF($Z962="Good",'Settings'!$B$22,0)))</f>
        <v/>
      </c>
      <c r="AB962" s="34">
        <f>IF(COUNTA($A962:$B962,$D962:$O962,$AC962:$AD962)=0,"",IF(OR($A962="",$B962=""),"Missing period/driver",IF($C962="Driver ID not found","Invalid driver ID",IF(COUNTIFS($A$5:$A$1000,$A962,$B$5:$B$1000,$B962)&gt;1,"Duplicate driver/period",IF(OR($E962&lt;=0,$F962&lt;=0,$G962&lt;=0,$I962&lt;=0),"Check required activity",IF($H962&gt;$G962,"On-time stops exceed total",IF($J962&gt;$I962,"Completed inspections exceed required",IF(OR($H962&lt;0,$J962&lt;0,$K962&lt;0,$L962&lt;0,$M962&lt;0,$N962&lt;0),"Negative count",IF($AC962="","Select review status",IF(AND($AC962="Coaching Scheduled",$AD962=""),"Add follow-up date","OK"))))))))))</f>
        <v/>
      </c>
      <c r="AC962" s="30" t="n"/>
      <c r="AD962" s="58" t="n"/>
    </row>
    <row r="963">
      <c r="A963" s="53" t="n"/>
      <c r="B963" s="26" t="n"/>
      <c r="C963" s="27">
        <f>IF(OR($A963="",$B963=""),"",IFERROR(VLOOKUP($B963,'Settings'!$D$4:$E$103,2,FALSE),"Driver ID not found"))</f>
        <v/>
      </c>
      <c r="D963" s="26" t="n"/>
      <c r="E963" s="28" t="n"/>
      <c r="F963" s="54" t="n"/>
      <c r="G963" s="28" t="n"/>
      <c r="H963" s="28" t="n"/>
      <c r="I963" s="28" t="n"/>
      <c r="J963" s="28" t="n"/>
      <c r="K963" s="28" t="n"/>
      <c r="L963" s="28" t="n"/>
      <c r="M963" s="28" t="n"/>
      <c r="N963" s="28" t="n"/>
      <c r="O963" s="30" t="n"/>
      <c r="P963" s="55">
        <f>IF(OR($A963="",$B963=""),"",IFERROR($E963/$F963,0))</f>
        <v/>
      </c>
      <c r="Q963" s="56">
        <f>IF(OR($A963="",$B963=""),"",IFERROR($H963/$G963,0))</f>
        <v/>
      </c>
      <c r="R963" s="56">
        <f>IF(OR($A963="",$B963=""),"",IFERROR($J963/$I963,0))</f>
        <v/>
      </c>
      <c r="S963" s="55">
        <f>IF(OR($A963="",$B963=""),"",IFERROR(($K963+$L963)/$E963*1000,0))</f>
        <v/>
      </c>
      <c r="T963" s="55">
        <f>IF(OR($A963="",$B963=""),"",MAX(0,MIN(100,100-($S963*'Settings'!$B$13)-($M963*'Settings'!$B$14))))</f>
        <v/>
      </c>
      <c r="U963" s="55">
        <f>IF(OR($A963="",$B963=""),"",MAX(0,MIN(100,IFERROR($Q963/'Settings'!$B$10*100,0))))</f>
        <v/>
      </c>
      <c r="V963" s="55">
        <f>IF(OR($A963="",$B963=""),"",MAX(0,MIN(100,IFERROR($P963/'Settings'!$B$11*100,0))))</f>
        <v/>
      </c>
      <c r="W963" s="55">
        <f>IF(OR($A963="",$B963=""),"",MAX(0,MIN(100,IFERROR($R963/'Settings'!$B$12*100,0))))</f>
        <v/>
      </c>
      <c r="X963" s="55">
        <f>IF(OR($A963="",$B963=""),"",MAX(0,MIN(100,100-($N963*'Settings'!$B$15))))</f>
        <v/>
      </c>
      <c r="Y963" s="55">
        <f>IF(OR($A963="",$B963=""),"",($T963*'Settings'!$B$4)+($U963*'Settings'!$B$5)+($V963*'Settings'!$B$6)+($W963*'Settings'!$B$7)+($X963*'Settings'!$B$8))</f>
        <v/>
      </c>
      <c r="Z963" s="19">
        <f>IF($Y963="","",IF($Y963&gt;='Settings'!$B$17,"Excellent",IF($Y963&gt;='Settings'!$B$18,"Good",IF($Y963&gt;='Settings'!$B$19,"Needs Improvement","Poor"))))</f>
        <v/>
      </c>
      <c r="AA963" s="57">
        <f>IF($Z963="","",IF($Z963="Excellent",'Settings'!$B$21,IF($Z963="Good",'Settings'!$B$22,0)))</f>
        <v/>
      </c>
      <c r="AB963" s="34">
        <f>IF(COUNTA($A963:$B963,$D963:$O963,$AC963:$AD963)=0,"",IF(OR($A963="",$B963=""),"Missing period/driver",IF($C963="Driver ID not found","Invalid driver ID",IF(COUNTIFS($A$5:$A$1000,$A963,$B$5:$B$1000,$B963)&gt;1,"Duplicate driver/period",IF(OR($E963&lt;=0,$F963&lt;=0,$G963&lt;=0,$I963&lt;=0),"Check required activity",IF($H963&gt;$G963,"On-time stops exceed total",IF($J963&gt;$I963,"Completed inspections exceed required",IF(OR($H963&lt;0,$J963&lt;0,$K963&lt;0,$L963&lt;0,$M963&lt;0,$N963&lt;0),"Negative count",IF($AC963="","Select review status",IF(AND($AC963="Coaching Scheduled",$AD963=""),"Add follow-up date","OK"))))))))))</f>
        <v/>
      </c>
      <c r="AC963" s="30" t="n"/>
      <c r="AD963" s="58" t="n"/>
    </row>
    <row r="964">
      <c r="A964" s="53" t="n"/>
      <c r="B964" s="26" t="n"/>
      <c r="C964" s="27">
        <f>IF(OR($A964="",$B964=""),"",IFERROR(VLOOKUP($B964,'Settings'!$D$4:$E$103,2,FALSE),"Driver ID not found"))</f>
        <v/>
      </c>
      <c r="D964" s="26" t="n"/>
      <c r="E964" s="28" t="n"/>
      <c r="F964" s="54" t="n"/>
      <c r="G964" s="28" t="n"/>
      <c r="H964" s="28" t="n"/>
      <c r="I964" s="28" t="n"/>
      <c r="J964" s="28" t="n"/>
      <c r="K964" s="28" t="n"/>
      <c r="L964" s="28" t="n"/>
      <c r="M964" s="28" t="n"/>
      <c r="N964" s="28" t="n"/>
      <c r="O964" s="30" t="n"/>
      <c r="P964" s="55">
        <f>IF(OR($A964="",$B964=""),"",IFERROR($E964/$F964,0))</f>
        <v/>
      </c>
      <c r="Q964" s="56">
        <f>IF(OR($A964="",$B964=""),"",IFERROR($H964/$G964,0))</f>
        <v/>
      </c>
      <c r="R964" s="56">
        <f>IF(OR($A964="",$B964=""),"",IFERROR($J964/$I964,0))</f>
        <v/>
      </c>
      <c r="S964" s="55">
        <f>IF(OR($A964="",$B964=""),"",IFERROR(($K964+$L964)/$E964*1000,0))</f>
        <v/>
      </c>
      <c r="T964" s="55">
        <f>IF(OR($A964="",$B964=""),"",MAX(0,MIN(100,100-($S964*'Settings'!$B$13)-($M964*'Settings'!$B$14))))</f>
        <v/>
      </c>
      <c r="U964" s="55">
        <f>IF(OR($A964="",$B964=""),"",MAX(0,MIN(100,IFERROR($Q964/'Settings'!$B$10*100,0))))</f>
        <v/>
      </c>
      <c r="V964" s="55">
        <f>IF(OR($A964="",$B964=""),"",MAX(0,MIN(100,IFERROR($P964/'Settings'!$B$11*100,0))))</f>
        <v/>
      </c>
      <c r="W964" s="55">
        <f>IF(OR($A964="",$B964=""),"",MAX(0,MIN(100,IFERROR($R964/'Settings'!$B$12*100,0))))</f>
        <v/>
      </c>
      <c r="X964" s="55">
        <f>IF(OR($A964="",$B964=""),"",MAX(0,MIN(100,100-($N964*'Settings'!$B$15))))</f>
        <v/>
      </c>
      <c r="Y964" s="55">
        <f>IF(OR($A964="",$B964=""),"",($T964*'Settings'!$B$4)+($U964*'Settings'!$B$5)+($V964*'Settings'!$B$6)+($W964*'Settings'!$B$7)+($X964*'Settings'!$B$8))</f>
        <v/>
      </c>
      <c r="Z964" s="19">
        <f>IF($Y964="","",IF($Y964&gt;='Settings'!$B$17,"Excellent",IF($Y964&gt;='Settings'!$B$18,"Good",IF($Y964&gt;='Settings'!$B$19,"Needs Improvement","Poor"))))</f>
        <v/>
      </c>
      <c r="AA964" s="57">
        <f>IF($Z964="","",IF($Z964="Excellent",'Settings'!$B$21,IF($Z964="Good",'Settings'!$B$22,0)))</f>
        <v/>
      </c>
      <c r="AB964" s="34">
        <f>IF(COUNTA($A964:$B964,$D964:$O964,$AC964:$AD964)=0,"",IF(OR($A964="",$B964=""),"Missing period/driver",IF($C964="Driver ID not found","Invalid driver ID",IF(COUNTIFS($A$5:$A$1000,$A964,$B$5:$B$1000,$B964)&gt;1,"Duplicate driver/period",IF(OR($E964&lt;=0,$F964&lt;=0,$G964&lt;=0,$I964&lt;=0),"Check required activity",IF($H964&gt;$G964,"On-time stops exceed total",IF($J964&gt;$I964,"Completed inspections exceed required",IF(OR($H964&lt;0,$J964&lt;0,$K964&lt;0,$L964&lt;0,$M964&lt;0,$N964&lt;0),"Negative count",IF($AC964="","Select review status",IF(AND($AC964="Coaching Scheduled",$AD964=""),"Add follow-up date","OK"))))))))))</f>
        <v/>
      </c>
      <c r="AC964" s="30" t="n"/>
      <c r="AD964" s="58" t="n"/>
    </row>
    <row r="965">
      <c r="A965" s="53" t="n"/>
      <c r="B965" s="26" t="n"/>
      <c r="C965" s="27">
        <f>IF(OR($A965="",$B965=""),"",IFERROR(VLOOKUP($B965,'Settings'!$D$4:$E$103,2,FALSE),"Driver ID not found"))</f>
        <v/>
      </c>
      <c r="D965" s="26" t="n"/>
      <c r="E965" s="28" t="n"/>
      <c r="F965" s="54" t="n"/>
      <c r="G965" s="28" t="n"/>
      <c r="H965" s="28" t="n"/>
      <c r="I965" s="28" t="n"/>
      <c r="J965" s="28" t="n"/>
      <c r="K965" s="28" t="n"/>
      <c r="L965" s="28" t="n"/>
      <c r="M965" s="28" t="n"/>
      <c r="N965" s="28" t="n"/>
      <c r="O965" s="30" t="n"/>
      <c r="P965" s="55">
        <f>IF(OR($A965="",$B965=""),"",IFERROR($E965/$F965,0))</f>
        <v/>
      </c>
      <c r="Q965" s="56">
        <f>IF(OR($A965="",$B965=""),"",IFERROR($H965/$G965,0))</f>
        <v/>
      </c>
      <c r="R965" s="56">
        <f>IF(OR($A965="",$B965=""),"",IFERROR($J965/$I965,0))</f>
        <v/>
      </c>
      <c r="S965" s="55">
        <f>IF(OR($A965="",$B965=""),"",IFERROR(($K965+$L965)/$E965*1000,0))</f>
        <v/>
      </c>
      <c r="T965" s="55">
        <f>IF(OR($A965="",$B965=""),"",MAX(0,MIN(100,100-($S965*'Settings'!$B$13)-($M965*'Settings'!$B$14))))</f>
        <v/>
      </c>
      <c r="U965" s="55">
        <f>IF(OR($A965="",$B965=""),"",MAX(0,MIN(100,IFERROR($Q965/'Settings'!$B$10*100,0))))</f>
        <v/>
      </c>
      <c r="V965" s="55">
        <f>IF(OR($A965="",$B965=""),"",MAX(0,MIN(100,IFERROR($P965/'Settings'!$B$11*100,0))))</f>
        <v/>
      </c>
      <c r="W965" s="55">
        <f>IF(OR($A965="",$B965=""),"",MAX(0,MIN(100,IFERROR($R965/'Settings'!$B$12*100,0))))</f>
        <v/>
      </c>
      <c r="X965" s="55">
        <f>IF(OR($A965="",$B965=""),"",MAX(0,MIN(100,100-($N965*'Settings'!$B$15))))</f>
        <v/>
      </c>
      <c r="Y965" s="55">
        <f>IF(OR($A965="",$B965=""),"",($T965*'Settings'!$B$4)+($U965*'Settings'!$B$5)+($V965*'Settings'!$B$6)+($W965*'Settings'!$B$7)+($X965*'Settings'!$B$8))</f>
        <v/>
      </c>
      <c r="Z965" s="19">
        <f>IF($Y965="","",IF($Y965&gt;='Settings'!$B$17,"Excellent",IF($Y965&gt;='Settings'!$B$18,"Good",IF($Y965&gt;='Settings'!$B$19,"Needs Improvement","Poor"))))</f>
        <v/>
      </c>
      <c r="AA965" s="57">
        <f>IF($Z965="","",IF($Z965="Excellent",'Settings'!$B$21,IF($Z965="Good",'Settings'!$B$22,0)))</f>
        <v/>
      </c>
      <c r="AB965" s="34">
        <f>IF(COUNTA($A965:$B965,$D965:$O965,$AC965:$AD965)=0,"",IF(OR($A965="",$B965=""),"Missing period/driver",IF($C965="Driver ID not found","Invalid driver ID",IF(COUNTIFS($A$5:$A$1000,$A965,$B$5:$B$1000,$B965)&gt;1,"Duplicate driver/period",IF(OR($E965&lt;=0,$F965&lt;=0,$G965&lt;=0,$I965&lt;=0),"Check required activity",IF($H965&gt;$G965,"On-time stops exceed total",IF($J965&gt;$I965,"Completed inspections exceed required",IF(OR($H965&lt;0,$J965&lt;0,$K965&lt;0,$L965&lt;0,$M965&lt;0,$N965&lt;0),"Negative count",IF($AC965="","Select review status",IF(AND($AC965="Coaching Scheduled",$AD965=""),"Add follow-up date","OK"))))))))))</f>
        <v/>
      </c>
      <c r="AC965" s="30" t="n"/>
      <c r="AD965" s="58" t="n"/>
    </row>
    <row r="966">
      <c r="A966" s="53" t="n"/>
      <c r="B966" s="26" t="n"/>
      <c r="C966" s="27">
        <f>IF(OR($A966="",$B966=""),"",IFERROR(VLOOKUP($B966,'Settings'!$D$4:$E$103,2,FALSE),"Driver ID not found"))</f>
        <v/>
      </c>
      <c r="D966" s="26" t="n"/>
      <c r="E966" s="28" t="n"/>
      <c r="F966" s="54" t="n"/>
      <c r="G966" s="28" t="n"/>
      <c r="H966" s="28" t="n"/>
      <c r="I966" s="28" t="n"/>
      <c r="J966" s="28" t="n"/>
      <c r="K966" s="28" t="n"/>
      <c r="L966" s="28" t="n"/>
      <c r="M966" s="28" t="n"/>
      <c r="N966" s="28" t="n"/>
      <c r="O966" s="30" t="n"/>
      <c r="P966" s="55">
        <f>IF(OR($A966="",$B966=""),"",IFERROR($E966/$F966,0))</f>
        <v/>
      </c>
      <c r="Q966" s="56">
        <f>IF(OR($A966="",$B966=""),"",IFERROR($H966/$G966,0))</f>
        <v/>
      </c>
      <c r="R966" s="56">
        <f>IF(OR($A966="",$B966=""),"",IFERROR($J966/$I966,0))</f>
        <v/>
      </c>
      <c r="S966" s="55">
        <f>IF(OR($A966="",$B966=""),"",IFERROR(($K966+$L966)/$E966*1000,0))</f>
        <v/>
      </c>
      <c r="T966" s="55">
        <f>IF(OR($A966="",$B966=""),"",MAX(0,MIN(100,100-($S966*'Settings'!$B$13)-($M966*'Settings'!$B$14))))</f>
        <v/>
      </c>
      <c r="U966" s="55">
        <f>IF(OR($A966="",$B966=""),"",MAX(0,MIN(100,IFERROR($Q966/'Settings'!$B$10*100,0))))</f>
        <v/>
      </c>
      <c r="V966" s="55">
        <f>IF(OR($A966="",$B966=""),"",MAX(0,MIN(100,IFERROR($P966/'Settings'!$B$11*100,0))))</f>
        <v/>
      </c>
      <c r="W966" s="55">
        <f>IF(OR($A966="",$B966=""),"",MAX(0,MIN(100,IFERROR($R966/'Settings'!$B$12*100,0))))</f>
        <v/>
      </c>
      <c r="X966" s="55">
        <f>IF(OR($A966="",$B966=""),"",MAX(0,MIN(100,100-($N966*'Settings'!$B$15))))</f>
        <v/>
      </c>
      <c r="Y966" s="55">
        <f>IF(OR($A966="",$B966=""),"",($T966*'Settings'!$B$4)+($U966*'Settings'!$B$5)+($V966*'Settings'!$B$6)+($W966*'Settings'!$B$7)+($X966*'Settings'!$B$8))</f>
        <v/>
      </c>
      <c r="Z966" s="19">
        <f>IF($Y966="","",IF($Y966&gt;='Settings'!$B$17,"Excellent",IF($Y966&gt;='Settings'!$B$18,"Good",IF($Y966&gt;='Settings'!$B$19,"Needs Improvement","Poor"))))</f>
        <v/>
      </c>
      <c r="AA966" s="57">
        <f>IF($Z966="","",IF($Z966="Excellent",'Settings'!$B$21,IF($Z966="Good",'Settings'!$B$22,0)))</f>
        <v/>
      </c>
      <c r="AB966" s="34">
        <f>IF(COUNTA($A966:$B966,$D966:$O966,$AC966:$AD966)=0,"",IF(OR($A966="",$B966=""),"Missing period/driver",IF($C966="Driver ID not found","Invalid driver ID",IF(COUNTIFS($A$5:$A$1000,$A966,$B$5:$B$1000,$B966)&gt;1,"Duplicate driver/period",IF(OR($E966&lt;=0,$F966&lt;=0,$G966&lt;=0,$I966&lt;=0),"Check required activity",IF($H966&gt;$G966,"On-time stops exceed total",IF($J966&gt;$I966,"Completed inspections exceed required",IF(OR($H966&lt;0,$J966&lt;0,$K966&lt;0,$L966&lt;0,$M966&lt;0,$N966&lt;0),"Negative count",IF($AC966="","Select review status",IF(AND($AC966="Coaching Scheduled",$AD966=""),"Add follow-up date","OK"))))))))))</f>
        <v/>
      </c>
      <c r="AC966" s="30" t="n"/>
      <c r="AD966" s="58" t="n"/>
    </row>
    <row r="967">
      <c r="A967" s="53" t="n"/>
      <c r="B967" s="26" t="n"/>
      <c r="C967" s="27">
        <f>IF(OR($A967="",$B967=""),"",IFERROR(VLOOKUP($B967,'Settings'!$D$4:$E$103,2,FALSE),"Driver ID not found"))</f>
        <v/>
      </c>
      <c r="D967" s="26" t="n"/>
      <c r="E967" s="28" t="n"/>
      <c r="F967" s="54" t="n"/>
      <c r="G967" s="28" t="n"/>
      <c r="H967" s="28" t="n"/>
      <c r="I967" s="28" t="n"/>
      <c r="J967" s="28" t="n"/>
      <c r="K967" s="28" t="n"/>
      <c r="L967" s="28" t="n"/>
      <c r="M967" s="28" t="n"/>
      <c r="N967" s="28" t="n"/>
      <c r="O967" s="30" t="n"/>
      <c r="P967" s="55">
        <f>IF(OR($A967="",$B967=""),"",IFERROR($E967/$F967,0))</f>
        <v/>
      </c>
      <c r="Q967" s="56">
        <f>IF(OR($A967="",$B967=""),"",IFERROR($H967/$G967,0))</f>
        <v/>
      </c>
      <c r="R967" s="56">
        <f>IF(OR($A967="",$B967=""),"",IFERROR($J967/$I967,0))</f>
        <v/>
      </c>
      <c r="S967" s="55">
        <f>IF(OR($A967="",$B967=""),"",IFERROR(($K967+$L967)/$E967*1000,0))</f>
        <v/>
      </c>
      <c r="T967" s="55">
        <f>IF(OR($A967="",$B967=""),"",MAX(0,MIN(100,100-($S967*'Settings'!$B$13)-($M967*'Settings'!$B$14))))</f>
        <v/>
      </c>
      <c r="U967" s="55">
        <f>IF(OR($A967="",$B967=""),"",MAX(0,MIN(100,IFERROR($Q967/'Settings'!$B$10*100,0))))</f>
        <v/>
      </c>
      <c r="V967" s="55">
        <f>IF(OR($A967="",$B967=""),"",MAX(0,MIN(100,IFERROR($P967/'Settings'!$B$11*100,0))))</f>
        <v/>
      </c>
      <c r="W967" s="55">
        <f>IF(OR($A967="",$B967=""),"",MAX(0,MIN(100,IFERROR($R967/'Settings'!$B$12*100,0))))</f>
        <v/>
      </c>
      <c r="X967" s="55">
        <f>IF(OR($A967="",$B967=""),"",MAX(0,MIN(100,100-($N967*'Settings'!$B$15))))</f>
        <v/>
      </c>
      <c r="Y967" s="55">
        <f>IF(OR($A967="",$B967=""),"",($T967*'Settings'!$B$4)+($U967*'Settings'!$B$5)+($V967*'Settings'!$B$6)+($W967*'Settings'!$B$7)+($X967*'Settings'!$B$8))</f>
        <v/>
      </c>
      <c r="Z967" s="19">
        <f>IF($Y967="","",IF($Y967&gt;='Settings'!$B$17,"Excellent",IF($Y967&gt;='Settings'!$B$18,"Good",IF($Y967&gt;='Settings'!$B$19,"Needs Improvement","Poor"))))</f>
        <v/>
      </c>
      <c r="AA967" s="57">
        <f>IF($Z967="","",IF($Z967="Excellent",'Settings'!$B$21,IF($Z967="Good",'Settings'!$B$22,0)))</f>
        <v/>
      </c>
      <c r="AB967" s="34">
        <f>IF(COUNTA($A967:$B967,$D967:$O967,$AC967:$AD967)=0,"",IF(OR($A967="",$B967=""),"Missing period/driver",IF($C967="Driver ID not found","Invalid driver ID",IF(COUNTIFS($A$5:$A$1000,$A967,$B$5:$B$1000,$B967)&gt;1,"Duplicate driver/period",IF(OR($E967&lt;=0,$F967&lt;=0,$G967&lt;=0,$I967&lt;=0),"Check required activity",IF($H967&gt;$G967,"On-time stops exceed total",IF($J967&gt;$I967,"Completed inspections exceed required",IF(OR($H967&lt;0,$J967&lt;0,$K967&lt;0,$L967&lt;0,$M967&lt;0,$N967&lt;0),"Negative count",IF($AC967="","Select review status",IF(AND($AC967="Coaching Scheduled",$AD967=""),"Add follow-up date","OK"))))))))))</f>
        <v/>
      </c>
      <c r="AC967" s="30" t="n"/>
      <c r="AD967" s="58" t="n"/>
    </row>
    <row r="968">
      <c r="A968" s="53" t="n"/>
      <c r="B968" s="26" t="n"/>
      <c r="C968" s="27">
        <f>IF(OR($A968="",$B968=""),"",IFERROR(VLOOKUP($B968,'Settings'!$D$4:$E$103,2,FALSE),"Driver ID not found"))</f>
        <v/>
      </c>
      <c r="D968" s="26" t="n"/>
      <c r="E968" s="28" t="n"/>
      <c r="F968" s="54" t="n"/>
      <c r="G968" s="28" t="n"/>
      <c r="H968" s="28" t="n"/>
      <c r="I968" s="28" t="n"/>
      <c r="J968" s="28" t="n"/>
      <c r="K968" s="28" t="n"/>
      <c r="L968" s="28" t="n"/>
      <c r="M968" s="28" t="n"/>
      <c r="N968" s="28" t="n"/>
      <c r="O968" s="30" t="n"/>
      <c r="P968" s="55">
        <f>IF(OR($A968="",$B968=""),"",IFERROR($E968/$F968,0))</f>
        <v/>
      </c>
      <c r="Q968" s="56">
        <f>IF(OR($A968="",$B968=""),"",IFERROR($H968/$G968,0))</f>
        <v/>
      </c>
      <c r="R968" s="56">
        <f>IF(OR($A968="",$B968=""),"",IFERROR($J968/$I968,0))</f>
        <v/>
      </c>
      <c r="S968" s="55">
        <f>IF(OR($A968="",$B968=""),"",IFERROR(($K968+$L968)/$E968*1000,0))</f>
        <v/>
      </c>
      <c r="T968" s="55">
        <f>IF(OR($A968="",$B968=""),"",MAX(0,MIN(100,100-($S968*'Settings'!$B$13)-($M968*'Settings'!$B$14))))</f>
        <v/>
      </c>
      <c r="U968" s="55">
        <f>IF(OR($A968="",$B968=""),"",MAX(0,MIN(100,IFERROR($Q968/'Settings'!$B$10*100,0))))</f>
        <v/>
      </c>
      <c r="V968" s="55">
        <f>IF(OR($A968="",$B968=""),"",MAX(0,MIN(100,IFERROR($P968/'Settings'!$B$11*100,0))))</f>
        <v/>
      </c>
      <c r="W968" s="55">
        <f>IF(OR($A968="",$B968=""),"",MAX(0,MIN(100,IFERROR($R968/'Settings'!$B$12*100,0))))</f>
        <v/>
      </c>
      <c r="X968" s="55">
        <f>IF(OR($A968="",$B968=""),"",MAX(0,MIN(100,100-($N968*'Settings'!$B$15))))</f>
        <v/>
      </c>
      <c r="Y968" s="55">
        <f>IF(OR($A968="",$B968=""),"",($T968*'Settings'!$B$4)+($U968*'Settings'!$B$5)+($V968*'Settings'!$B$6)+($W968*'Settings'!$B$7)+($X968*'Settings'!$B$8))</f>
        <v/>
      </c>
      <c r="Z968" s="19">
        <f>IF($Y968="","",IF($Y968&gt;='Settings'!$B$17,"Excellent",IF($Y968&gt;='Settings'!$B$18,"Good",IF($Y968&gt;='Settings'!$B$19,"Needs Improvement","Poor"))))</f>
        <v/>
      </c>
      <c r="AA968" s="57">
        <f>IF($Z968="","",IF($Z968="Excellent",'Settings'!$B$21,IF($Z968="Good",'Settings'!$B$22,0)))</f>
        <v/>
      </c>
      <c r="AB968" s="34">
        <f>IF(COUNTA($A968:$B968,$D968:$O968,$AC968:$AD968)=0,"",IF(OR($A968="",$B968=""),"Missing period/driver",IF($C968="Driver ID not found","Invalid driver ID",IF(COUNTIFS($A$5:$A$1000,$A968,$B$5:$B$1000,$B968)&gt;1,"Duplicate driver/period",IF(OR($E968&lt;=0,$F968&lt;=0,$G968&lt;=0,$I968&lt;=0),"Check required activity",IF($H968&gt;$G968,"On-time stops exceed total",IF($J968&gt;$I968,"Completed inspections exceed required",IF(OR($H968&lt;0,$J968&lt;0,$K968&lt;0,$L968&lt;0,$M968&lt;0,$N968&lt;0),"Negative count",IF($AC968="","Select review status",IF(AND($AC968="Coaching Scheduled",$AD968=""),"Add follow-up date","OK"))))))))))</f>
        <v/>
      </c>
      <c r="AC968" s="30" t="n"/>
      <c r="AD968" s="58" t="n"/>
    </row>
    <row r="969">
      <c r="A969" s="53" t="n"/>
      <c r="B969" s="26" t="n"/>
      <c r="C969" s="27">
        <f>IF(OR($A969="",$B969=""),"",IFERROR(VLOOKUP($B969,'Settings'!$D$4:$E$103,2,FALSE),"Driver ID not found"))</f>
        <v/>
      </c>
      <c r="D969" s="26" t="n"/>
      <c r="E969" s="28" t="n"/>
      <c r="F969" s="54" t="n"/>
      <c r="G969" s="28" t="n"/>
      <c r="H969" s="28" t="n"/>
      <c r="I969" s="28" t="n"/>
      <c r="J969" s="28" t="n"/>
      <c r="K969" s="28" t="n"/>
      <c r="L969" s="28" t="n"/>
      <c r="M969" s="28" t="n"/>
      <c r="N969" s="28" t="n"/>
      <c r="O969" s="30" t="n"/>
      <c r="P969" s="55">
        <f>IF(OR($A969="",$B969=""),"",IFERROR($E969/$F969,0))</f>
        <v/>
      </c>
      <c r="Q969" s="56">
        <f>IF(OR($A969="",$B969=""),"",IFERROR($H969/$G969,0))</f>
        <v/>
      </c>
      <c r="R969" s="56">
        <f>IF(OR($A969="",$B969=""),"",IFERROR($J969/$I969,0))</f>
        <v/>
      </c>
      <c r="S969" s="55">
        <f>IF(OR($A969="",$B969=""),"",IFERROR(($K969+$L969)/$E969*1000,0))</f>
        <v/>
      </c>
      <c r="T969" s="55">
        <f>IF(OR($A969="",$B969=""),"",MAX(0,MIN(100,100-($S969*'Settings'!$B$13)-($M969*'Settings'!$B$14))))</f>
        <v/>
      </c>
      <c r="U969" s="55">
        <f>IF(OR($A969="",$B969=""),"",MAX(0,MIN(100,IFERROR($Q969/'Settings'!$B$10*100,0))))</f>
        <v/>
      </c>
      <c r="V969" s="55">
        <f>IF(OR($A969="",$B969=""),"",MAX(0,MIN(100,IFERROR($P969/'Settings'!$B$11*100,0))))</f>
        <v/>
      </c>
      <c r="W969" s="55">
        <f>IF(OR($A969="",$B969=""),"",MAX(0,MIN(100,IFERROR($R969/'Settings'!$B$12*100,0))))</f>
        <v/>
      </c>
      <c r="X969" s="55">
        <f>IF(OR($A969="",$B969=""),"",MAX(0,MIN(100,100-($N969*'Settings'!$B$15))))</f>
        <v/>
      </c>
      <c r="Y969" s="55">
        <f>IF(OR($A969="",$B969=""),"",($T969*'Settings'!$B$4)+($U969*'Settings'!$B$5)+($V969*'Settings'!$B$6)+($W969*'Settings'!$B$7)+($X969*'Settings'!$B$8))</f>
        <v/>
      </c>
      <c r="Z969" s="19">
        <f>IF($Y969="","",IF($Y969&gt;='Settings'!$B$17,"Excellent",IF($Y969&gt;='Settings'!$B$18,"Good",IF($Y969&gt;='Settings'!$B$19,"Needs Improvement","Poor"))))</f>
        <v/>
      </c>
      <c r="AA969" s="57">
        <f>IF($Z969="","",IF($Z969="Excellent",'Settings'!$B$21,IF($Z969="Good",'Settings'!$B$22,0)))</f>
        <v/>
      </c>
      <c r="AB969" s="34">
        <f>IF(COUNTA($A969:$B969,$D969:$O969,$AC969:$AD969)=0,"",IF(OR($A969="",$B969=""),"Missing period/driver",IF($C969="Driver ID not found","Invalid driver ID",IF(COUNTIFS($A$5:$A$1000,$A969,$B$5:$B$1000,$B969)&gt;1,"Duplicate driver/period",IF(OR($E969&lt;=0,$F969&lt;=0,$G969&lt;=0,$I969&lt;=0),"Check required activity",IF($H969&gt;$G969,"On-time stops exceed total",IF($J969&gt;$I969,"Completed inspections exceed required",IF(OR($H969&lt;0,$J969&lt;0,$K969&lt;0,$L969&lt;0,$M969&lt;0,$N969&lt;0),"Negative count",IF($AC969="","Select review status",IF(AND($AC969="Coaching Scheduled",$AD969=""),"Add follow-up date","OK"))))))))))</f>
        <v/>
      </c>
      <c r="AC969" s="30" t="n"/>
      <c r="AD969" s="58" t="n"/>
    </row>
    <row r="970">
      <c r="A970" s="53" t="n"/>
      <c r="B970" s="26" t="n"/>
      <c r="C970" s="27">
        <f>IF(OR($A970="",$B970=""),"",IFERROR(VLOOKUP($B970,'Settings'!$D$4:$E$103,2,FALSE),"Driver ID not found"))</f>
        <v/>
      </c>
      <c r="D970" s="26" t="n"/>
      <c r="E970" s="28" t="n"/>
      <c r="F970" s="54" t="n"/>
      <c r="G970" s="28" t="n"/>
      <c r="H970" s="28" t="n"/>
      <c r="I970" s="28" t="n"/>
      <c r="J970" s="28" t="n"/>
      <c r="K970" s="28" t="n"/>
      <c r="L970" s="28" t="n"/>
      <c r="M970" s="28" t="n"/>
      <c r="N970" s="28" t="n"/>
      <c r="O970" s="30" t="n"/>
      <c r="P970" s="55">
        <f>IF(OR($A970="",$B970=""),"",IFERROR($E970/$F970,0))</f>
        <v/>
      </c>
      <c r="Q970" s="56">
        <f>IF(OR($A970="",$B970=""),"",IFERROR($H970/$G970,0))</f>
        <v/>
      </c>
      <c r="R970" s="56">
        <f>IF(OR($A970="",$B970=""),"",IFERROR($J970/$I970,0))</f>
        <v/>
      </c>
      <c r="S970" s="55">
        <f>IF(OR($A970="",$B970=""),"",IFERROR(($K970+$L970)/$E970*1000,0))</f>
        <v/>
      </c>
      <c r="T970" s="55">
        <f>IF(OR($A970="",$B970=""),"",MAX(0,MIN(100,100-($S970*'Settings'!$B$13)-($M970*'Settings'!$B$14))))</f>
        <v/>
      </c>
      <c r="U970" s="55">
        <f>IF(OR($A970="",$B970=""),"",MAX(0,MIN(100,IFERROR($Q970/'Settings'!$B$10*100,0))))</f>
        <v/>
      </c>
      <c r="V970" s="55">
        <f>IF(OR($A970="",$B970=""),"",MAX(0,MIN(100,IFERROR($P970/'Settings'!$B$11*100,0))))</f>
        <v/>
      </c>
      <c r="W970" s="55">
        <f>IF(OR($A970="",$B970=""),"",MAX(0,MIN(100,IFERROR($R970/'Settings'!$B$12*100,0))))</f>
        <v/>
      </c>
      <c r="X970" s="55">
        <f>IF(OR($A970="",$B970=""),"",MAX(0,MIN(100,100-($N970*'Settings'!$B$15))))</f>
        <v/>
      </c>
      <c r="Y970" s="55">
        <f>IF(OR($A970="",$B970=""),"",($T970*'Settings'!$B$4)+($U970*'Settings'!$B$5)+($V970*'Settings'!$B$6)+($W970*'Settings'!$B$7)+($X970*'Settings'!$B$8))</f>
        <v/>
      </c>
      <c r="Z970" s="19">
        <f>IF($Y970="","",IF($Y970&gt;='Settings'!$B$17,"Excellent",IF($Y970&gt;='Settings'!$B$18,"Good",IF($Y970&gt;='Settings'!$B$19,"Needs Improvement","Poor"))))</f>
        <v/>
      </c>
      <c r="AA970" s="57">
        <f>IF($Z970="","",IF($Z970="Excellent",'Settings'!$B$21,IF($Z970="Good",'Settings'!$B$22,0)))</f>
        <v/>
      </c>
      <c r="AB970" s="34">
        <f>IF(COUNTA($A970:$B970,$D970:$O970,$AC970:$AD970)=0,"",IF(OR($A970="",$B970=""),"Missing period/driver",IF($C970="Driver ID not found","Invalid driver ID",IF(COUNTIFS($A$5:$A$1000,$A970,$B$5:$B$1000,$B970)&gt;1,"Duplicate driver/period",IF(OR($E970&lt;=0,$F970&lt;=0,$G970&lt;=0,$I970&lt;=0),"Check required activity",IF($H970&gt;$G970,"On-time stops exceed total",IF($J970&gt;$I970,"Completed inspections exceed required",IF(OR($H970&lt;0,$J970&lt;0,$K970&lt;0,$L970&lt;0,$M970&lt;0,$N970&lt;0),"Negative count",IF($AC970="","Select review status",IF(AND($AC970="Coaching Scheduled",$AD970=""),"Add follow-up date","OK"))))))))))</f>
        <v/>
      </c>
      <c r="AC970" s="30" t="n"/>
      <c r="AD970" s="58" t="n"/>
    </row>
    <row r="971">
      <c r="A971" s="53" t="n"/>
      <c r="B971" s="26" t="n"/>
      <c r="C971" s="27">
        <f>IF(OR($A971="",$B971=""),"",IFERROR(VLOOKUP($B971,'Settings'!$D$4:$E$103,2,FALSE),"Driver ID not found"))</f>
        <v/>
      </c>
      <c r="D971" s="26" t="n"/>
      <c r="E971" s="28" t="n"/>
      <c r="F971" s="54" t="n"/>
      <c r="G971" s="28" t="n"/>
      <c r="H971" s="28" t="n"/>
      <c r="I971" s="28" t="n"/>
      <c r="J971" s="28" t="n"/>
      <c r="K971" s="28" t="n"/>
      <c r="L971" s="28" t="n"/>
      <c r="M971" s="28" t="n"/>
      <c r="N971" s="28" t="n"/>
      <c r="O971" s="30" t="n"/>
      <c r="P971" s="55">
        <f>IF(OR($A971="",$B971=""),"",IFERROR($E971/$F971,0))</f>
        <v/>
      </c>
      <c r="Q971" s="56">
        <f>IF(OR($A971="",$B971=""),"",IFERROR($H971/$G971,0))</f>
        <v/>
      </c>
      <c r="R971" s="56">
        <f>IF(OR($A971="",$B971=""),"",IFERROR($J971/$I971,0))</f>
        <v/>
      </c>
      <c r="S971" s="55">
        <f>IF(OR($A971="",$B971=""),"",IFERROR(($K971+$L971)/$E971*1000,0))</f>
        <v/>
      </c>
      <c r="T971" s="55">
        <f>IF(OR($A971="",$B971=""),"",MAX(0,MIN(100,100-($S971*'Settings'!$B$13)-($M971*'Settings'!$B$14))))</f>
        <v/>
      </c>
      <c r="U971" s="55">
        <f>IF(OR($A971="",$B971=""),"",MAX(0,MIN(100,IFERROR($Q971/'Settings'!$B$10*100,0))))</f>
        <v/>
      </c>
      <c r="V971" s="55">
        <f>IF(OR($A971="",$B971=""),"",MAX(0,MIN(100,IFERROR($P971/'Settings'!$B$11*100,0))))</f>
        <v/>
      </c>
      <c r="W971" s="55">
        <f>IF(OR($A971="",$B971=""),"",MAX(0,MIN(100,IFERROR($R971/'Settings'!$B$12*100,0))))</f>
        <v/>
      </c>
      <c r="X971" s="55">
        <f>IF(OR($A971="",$B971=""),"",MAX(0,MIN(100,100-($N971*'Settings'!$B$15))))</f>
        <v/>
      </c>
      <c r="Y971" s="55">
        <f>IF(OR($A971="",$B971=""),"",($T971*'Settings'!$B$4)+($U971*'Settings'!$B$5)+($V971*'Settings'!$B$6)+($W971*'Settings'!$B$7)+($X971*'Settings'!$B$8))</f>
        <v/>
      </c>
      <c r="Z971" s="19">
        <f>IF($Y971="","",IF($Y971&gt;='Settings'!$B$17,"Excellent",IF($Y971&gt;='Settings'!$B$18,"Good",IF($Y971&gt;='Settings'!$B$19,"Needs Improvement","Poor"))))</f>
        <v/>
      </c>
      <c r="AA971" s="57">
        <f>IF($Z971="","",IF($Z971="Excellent",'Settings'!$B$21,IF($Z971="Good",'Settings'!$B$22,0)))</f>
        <v/>
      </c>
      <c r="AB971" s="34">
        <f>IF(COUNTA($A971:$B971,$D971:$O971,$AC971:$AD971)=0,"",IF(OR($A971="",$B971=""),"Missing period/driver",IF($C971="Driver ID not found","Invalid driver ID",IF(COUNTIFS($A$5:$A$1000,$A971,$B$5:$B$1000,$B971)&gt;1,"Duplicate driver/period",IF(OR($E971&lt;=0,$F971&lt;=0,$G971&lt;=0,$I971&lt;=0),"Check required activity",IF($H971&gt;$G971,"On-time stops exceed total",IF($J971&gt;$I971,"Completed inspections exceed required",IF(OR($H971&lt;0,$J971&lt;0,$K971&lt;0,$L971&lt;0,$M971&lt;0,$N971&lt;0),"Negative count",IF($AC971="","Select review status",IF(AND($AC971="Coaching Scheduled",$AD971=""),"Add follow-up date","OK"))))))))))</f>
        <v/>
      </c>
      <c r="AC971" s="30" t="n"/>
      <c r="AD971" s="58" t="n"/>
    </row>
    <row r="972">
      <c r="A972" s="53" t="n"/>
      <c r="B972" s="26" t="n"/>
      <c r="C972" s="27">
        <f>IF(OR($A972="",$B972=""),"",IFERROR(VLOOKUP($B972,'Settings'!$D$4:$E$103,2,FALSE),"Driver ID not found"))</f>
        <v/>
      </c>
      <c r="D972" s="26" t="n"/>
      <c r="E972" s="28" t="n"/>
      <c r="F972" s="54" t="n"/>
      <c r="G972" s="28" t="n"/>
      <c r="H972" s="28" t="n"/>
      <c r="I972" s="28" t="n"/>
      <c r="J972" s="28" t="n"/>
      <c r="K972" s="28" t="n"/>
      <c r="L972" s="28" t="n"/>
      <c r="M972" s="28" t="n"/>
      <c r="N972" s="28" t="n"/>
      <c r="O972" s="30" t="n"/>
      <c r="P972" s="55">
        <f>IF(OR($A972="",$B972=""),"",IFERROR($E972/$F972,0))</f>
        <v/>
      </c>
      <c r="Q972" s="56">
        <f>IF(OR($A972="",$B972=""),"",IFERROR($H972/$G972,0))</f>
        <v/>
      </c>
      <c r="R972" s="56">
        <f>IF(OR($A972="",$B972=""),"",IFERROR($J972/$I972,0))</f>
        <v/>
      </c>
      <c r="S972" s="55">
        <f>IF(OR($A972="",$B972=""),"",IFERROR(($K972+$L972)/$E972*1000,0))</f>
        <v/>
      </c>
      <c r="T972" s="55">
        <f>IF(OR($A972="",$B972=""),"",MAX(0,MIN(100,100-($S972*'Settings'!$B$13)-($M972*'Settings'!$B$14))))</f>
        <v/>
      </c>
      <c r="U972" s="55">
        <f>IF(OR($A972="",$B972=""),"",MAX(0,MIN(100,IFERROR($Q972/'Settings'!$B$10*100,0))))</f>
        <v/>
      </c>
      <c r="V972" s="55">
        <f>IF(OR($A972="",$B972=""),"",MAX(0,MIN(100,IFERROR($P972/'Settings'!$B$11*100,0))))</f>
        <v/>
      </c>
      <c r="W972" s="55">
        <f>IF(OR($A972="",$B972=""),"",MAX(0,MIN(100,IFERROR($R972/'Settings'!$B$12*100,0))))</f>
        <v/>
      </c>
      <c r="X972" s="55">
        <f>IF(OR($A972="",$B972=""),"",MAX(0,MIN(100,100-($N972*'Settings'!$B$15))))</f>
        <v/>
      </c>
      <c r="Y972" s="55">
        <f>IF(OR($A972="",$B972=""),"",($T972*'Settings'!$B$4)+($U972*'Settings'!$B$5)+($V972*'Settings'!$B$6)+($W972*'Settings'!$B$7)+($X972*'Settings'!$B$8))</f>
        <v/>
      </c>
      <c r="Z972" s="19">
        <f>IF($Y972="","",IF($Y972&gt;='Settings'!$B$17,"Excellent",IF($Y972&gt;='Settings'!$B$18,"Good",IF($Y972&gt;='Settings'!$B$19,"Needs Improvement","Poor"))))</f>
        <v/>
      </c>
      <c r="AA972" s="57">
        <f>IF($Z972="","",IF($Z972="Excellent",'Settings'!$B$21,IF($Z972="Good",'Settings'!$B$22,0)))</f>
        <v/>
      </c>
      <c r="AB972" s="34">
        <f>IF(COUNTA($A972:$B972,$D972:$O972,$AC972:$AD972)=0,"",IF(OR($A972="",$B972=""),"Missing period/driver",IF($C972="Driver ID not found","Invalid driver ID",IF(COUNTIFS($A$5:$A$1000,$A972,$B$5:$B$1000,$B972)&gt;1,"Duplicate driver/period",IF(OR($E972&lt;=0,$F972&lt;=0,$G972&lt;=0,$I972&lt;=0),"Check required activity",IF($H972&gt;$G972,"On-time stops exceed total",IF($J972&gt;$I972,"Completed inspections exceed required",IF(OR($H972&lt;0,$J972&lt;0,$K972&lt;0,$L972&lt;0,$M972&lt;0,$N972&lt;0),"Negative count",IF($AC972="","Select review status",IF(AND($AC972="Coaching Scheduled",$AD972=""),"Add follow-up date","OK"))))))))))</f>
        <v/>
      </c>
      <c r="AC972" s="30" t="n"/>
      <c r="AD972" s="58" t="n"/>
    </row>
    <row r="973">
      <c r="A973" s="53" t="n"/>
      <c r="B973" s="26" t="n"/>
      <c r="C973" s="27">
        <f>IF(OR($A973="",$B973=""),"",IFERROR(VLOOKUP($B973,'Settings'!$D$4:$E$103,2,FALSE),"Driver ID not found"))</f>
        <v/>
      </c>
      <c r="D973" s="26" t="n"/>
      <c r="E973" s="28" t="n"/>
      <c r="F973" s="54" t="n"/>
      <c r="G973" s="28" t="n"/>
      <c r="H973" s="28" t="n"/>
      <c r="I973" s="28" t="n"/>
      <c r="J973" s="28" t="n"/>
      <c r="K973" s="28" t="n"/>
      <c r="L973" s="28" t="n"/>
      <c r="M973" s="28" t="n"/>
      <c r="N973" s="28" t="n"/>
      <c r="O973" s="30" t="n"/>
      <c r="P973" s="55">
        <f>IF(OR($A973="",$B973=""),"",IFERROR($E973/$F973,0))</f>
        <v/>
      </c>
      <c r="Q973" s="56">
        <f>IF(OR($A973="",$B973=""),"",IFERROR($H973/$G973,0))</f>
        <v/>
      </c>
      <c r="R973" s="56">
        <f>IF(OR($A973="",$B973=""),"",IFERROR($J973/$I973,0))</f>
        <v/>
      </c>
      <c r="S973" s="55">
        <f>IF(OR($A973="",$B973=""),"",IFERROR(($K973+$L973)/$E973*1000,0))</f>
        <v/>
      </c>
      <c r="T973" s="55">
        <f>IF(OR($A973="",$B973=""),"",MAX(0,MIN(100,100-($S973*'Settings'!$B$13)-($M973*'Settings'!$B$14))))</f>
        <v/>
      </c>
      <c r="U973" s="55">
        <f>IF(OR($A973="",$B973=""),"",MAX(0,MIN(100,IFERROR($Q973/'Settings'!$B$10*100,0))))</f>
        <v/>
      </c>
      <c r="V973" s="55">
        <f>IF(OR($A973="",$B973=""),"",MAX(0,MIN(100,IFERROR($P973/'Settings'!$B$11*100,0))))</f>
        <v/>
      </c>
      <c r="W973" s="55">
        <f>IF(OR($A973="",$B973=""),"",MAX(0,MIN(100,IFERROR($R973/'Settings'!$B$12*100,0))))</f>
        <v/>
      </c>
      <c r="X973" s="55">
        <f>IF(OR($A973="",$B973=""),"",MAX(0,MIN(100,100-($N973*'Settings'!$B$15))))</f>
        <v/>
      </c>
      <c r="Y973" s="55">
        <f>IF(OR($A973="",$B973=""),"",($T973*'Settings'!$B$4)+($U973*'Settings'!$B$5)+($V973*'Settings'!$B$6)+($W973*'Settings'!$B$7)+($X973*'Settings'!$B$8))</f>
        <v/>
      </c>
      <c r="Z973" s="19">
        <f>IF($Y973="","",IF($Y973&gt;='Settings'!$B$17,"Excellent",IF($Y973&gt;='Settings'!$B$18,"Good",IF($Y973&gt;='Settings'!$B$19,"Needs Improvement","Poor"))))</f>
        <v/>
      </c>
      <c r="AA973" s="57">
        <f>IF($Z973="","",IF($Z973="Excellent",'Settings'!$B$21,IF($Z973="Good",'Settings'!$B$22,0)))</f>
        <v/>
      </c>
      <c r="AB973" s="34">
        <f>IF(COUNTA($A973:$B973,$D973:$O973,$AC973:$AD973)=0,"",IF(OR($A973="",$B973=""),"Missing period/driver",IF($C973="Driver ID not found","Invalid driver ID",IF(COUNTIFS($A$5:$A$1000,$A973,$B$5:$B$1000,$B973)&gt;1,"Duplicate driver/period",IF(OR($E973&lt;=0,$F973&lt;=0,$G973&lt;=0,$I973&lt;=0),"Check required activity",IF($H973&gt;$G973,"On-time stops exceed total",IF($J973&gt;$I973,"Completed inspections exceed required",IF(OR($H973&lt;0,$J973&lt;0,$K973&lt;0,$L973&lt;0,$M973&lt;0,$N973&lt;0),"Negative count",IF($AC973="","Select review status",IF(AND($AC973="Coaching Scheduled",$AD973=""),"Add follow-up date","OK"))))))))))</f>
        <v/>
      </c>
      <c r="AC973" s="30" t="n"/>
      <c r="AD973" s="58" t="n"/>
    </row>
    <row r="974">
      <c r="A974" s="53" t="n"/>
      <c r="B974" s="26" t="n"/>
      <c r="C974" s="27">
        <f>IF(OR($A974="",$B974=""),"",IFERROR(VLOOKUP($B974,'Settings'!$D$4:$E$103,2,FALSE),"Driver ID not found"))</f>
        <v/>
      </c>
      <c r="D974" s="26" t="n"/>
      <c r="E974" s="28" t="n"/>
      <c r="F974" s="54" t="n"/>
      <c r="G974" s="28" t="n"/>
      <c r="H974" s="28" t="n"/>
      <c r="I974" s="28" t="n"/>
      <c r="J974" s="28" t="n"/>
      <c r="K974" s="28" t="n"/>
      <c r="L974" s="28" t="n"/>
      <c r="M974" s="28" t="n"/>
      <c r="N974" s="28" t="n"/>
      <c r="O974" s="30" t="n"/>
      <c r="P974" s="55">
        <f>IF(OR($A974="",$B974=""),"",IFERROR($E974/$F974,0))</f>
        <v/>
      </c>
      <c r="Q974" s="56">
        <f>IF(OR($A974="",$B974=""),"",IFERROR($H974/$G974,0))</f>
        <v/>
      </c>
      <c r="R974" s="56">
        <f>IF(OR($A974="",$B974=""),"",IFERROR($J974/$I974,0))</f>
        <v/>
      </c>
      <c r="S974" s="55">
        <f>IF(OR($A974="",$B974=""),"",IFERROR(($K974+$L974)/$E974*1000,0))</f>
        <v/>
      </c>
      <c r="T974" s="55">
        <f>IF(OR($A974="",$B974=""),"",MAX(0,MIN(100,100-($S974*'Settings'!$B$13)-($M974*'Settings'!$B$14))))</f>
        <v/>
      </c>
      <c r="U974" s="55">
        <f>IF(OR($A974="",$B974=""),"",MAX(0,MIN(100,IFERROR($Q974/'Settings'!$B$10*100,0))))</f>
        <v/>
      </c>
      <c r="V974" s="55">
        <f>IF(OR($A974="",$B974=""),"",MAX(0,MIN(100,IFERROR($P974/'Settings'!$B$11*100,0))))</f>
        <v/>
      </c>
      <c r="W974" s="55">
        <f>IF(OR($A974="",$B974=""),"",MAX(0,MIN(100,IFERROR($R974/'Settings'!$B$12*100,0))))</f>
        <v/>
      </c>
      <c r="X974" s="55">
        <f>IF(OR($A974="",$B974=""),"",MAX(0,MIN(100,100-($N974*'Settings'!$B$15))))</f>
        <v/>
      </c>
      <c r="Y974" s="55">
        <f>IF(OR($A974="",$B974=""),"",($T974*'Settings'!$B$4)+($U974*'Settings'!$B$5)+($V974*'Settings'!$B$6)+($W974*'Settings'!$B$7)+($X974*'Settings'!$B$8))</f>
        <v/>
      </c>
      <c r="Z974" s="19">
        <f>IF($Y974="","",IF($Y974&gt;='Settings'!$B$17,"Excellent",IF($Y974&gt;='Settings'!$B$18,"Good",IF($Y974&gt;='Settings'!$B$19,"Needs Improvement","Poor"))))</f>
        <v/>
      </c>
      <c r="AA974" s="57">
        <f>IF($Z974="","",IF($Z974="Excellent",'Settings'!$B$21,IF($Z974="Good",'Settings'!$B$22,0)))</f>
        <v/>
      </c>
      <c r="AB974" s="34">
        <f>IF(COUNTA($A974:$B974,$D974:$O974,$AC974:$AD974)=0,"",IF(OR($A974="",$B974=""),"Missing period/driver",IF($C974="Driver ID not found","Invalid driver ID",IF(COUNTIFS($A$5:$A$1000,$A974,$B$5:$B$1000,$B974)&gt;1,"Duplicate driver/period",IF(OR($E974&lt;=0,$F974&lt;=0,$G974&lt;=0,$I974&lt;=0),"Check required activity",IF($H974&gt;$G974,"On-time stops exceed total",IF($J974&gt;$I974,"Completed inspections exceed required",IF(OR($H974&lt;0,$J974&lt;0,$K974&lt;0,$L974&lt;0,$M974&lt;0,$N974&lt;0),"Negative count",IF($AC974="","Select review status",IF(AND($AC974="Coaching Scheduled",$AD974=""),"Add follow-up date","OK"))))))))))</f>
        <v/>
      </c>
      <c r="AC974" s="30" t="n"/>
      <c r="AD974" s="58" t="n"/>
    </row>
    <row r="975">
      <c r="A975" s="53" t="n"/>
      <c r="B975" s="26" t="n"/>
      <c r="C975" s="27">
        <f>IF(OR($A975="",$B975=""),"",IFERROR(VLOOKUP($B975,'Settings'!$D$4:$E$103,2,FALSE),"Driver ID not found"))</f>
        <v/>
      </c>
      <c r="D975" s="26" t="n"/>
      <c r="E975" s="28" t="n"/>
      <c r="F975" s="54" t="n"/>
      <c r="G975" s="28" t="n"/>
      <c r="H975" s="28" t="n"/>
      <c r="I975" s="28" t="n"/>
      <c r="J975" s="28" t="n"/>
      <c r="K975" s="28" t="n"/>
      <c r="L975" s="28" t="n"/>
      <c r="M975" s="28" t="n"/>
      <c r="N975" s="28" t="n"/>
      <c r="O975" s="30" t="n"/>
      <c r="P975" s="55">
        <f>IF(OR($A975="",$B975=""),"",IFERROR($E975/$F975,0))</f>
        <v/>
      </c>
      <c r="Q975" s="56">
        <f>IF(OR($A975="",$B975=""),"",IFERROR($H975/$G975,0))</f>
        <v/>
      </c>
      <c r="R975" s="56">
        <f>IF(OR($A975="",$B975=""),"",IFERROR($J975/$I975,0))</f>
        <v/>
      </c>
      <c r="S975" s="55">
        <f>IF(OR($A975="",$B975=""),"",IFERROR(($K975+$L975)/$E975*1000,0))</f>
        <v/>
      </c>
      <c r="T975" s="55">
        <f>IF(OR($A975="",$B975=""),"",MAX(0,MIN(100,100-($S975*'Settings'!$B$13)-($M975*'Settings'!$B$14))))</f>
        <v/>
      </c>
      <c r="U975" s="55">
        <f>IF(OR($A975="",$B975=""),"",MAX(0,MIN(100,IFERROR($Q975/'Settings'!$B$10*100,0))))</f>
        <v/>
      </c>
      <c r="V975" s="55">
        <f>IF(OR($A975="",$B975=""),"",MAX(0,MIN(100,IFERROR($P975/'Settings'!$B$11*100,0))))</f>
        <v/>
      </c>
      <c r="W975" s="55">
        <f>IF(OR($A975="",$B975=""),"",MAX(0,MIN(100,IFERROR($R975/'Settings'!$B$12*100,0))))</f>
        <v/>
      </c>
      <c r="X975" s="55">
        <f>IF(OR($A975="",$B975=""),"",MAX(0,MIN(100,100-($N975*'Settings'!$B$15))))</f>
        <v/>
      </c>
      <c r="Y975" s="55">
        <f>IF(OR($A975="",$B975=""),"",($T975*'Settings'!$B$4)+($U975*'Settings'!$B$5)+($V975*'Settings'!$B$6)+($W975*'Settings'!$B$7)+($X975*'Settings'!$B$8))</f>
        <v/>
      </c>
      <c r="Z975" s="19">
        <f>IF($Y975="","",IF($Y975&gt;='Settings'!$B$17,"Excellent",IF($Y975&gt;='Settings'!$B$18,"Good",IF($Y975&gt;='Settings'!$B$19,"Needs Improvement","Poor"))))</f>
        <v/>
      </c>
      <c r="AA975" s="57">
        <f>IF($Z975="","",IF($Z975="Excellent",'Settings'!$B$21,IF($Z975="Good",'Settings'!$B$22,0)))</f>
        <v/>
      </c>
      <c r="AB975" s="34">
        <f>IF(COUNTA($A975:$B975,$D975:$O975,$AC975:$AD975)=0,"",IF(OR($A975="",$B975=""),"Missing period/driver",IF($C975="Driver ID not found","Invalid driver ID",IF(COUNTIFS($A$5:$A$1000,$A975,$B$5:$B$1000,$B975)&gt;1,"Duplicate driver/period",IF(OR($E975&lt;=0,$F975&lt;=0,$G975&lt;=0,$I975&lt;=0),"Check required activity",IF($H975&gt;$G975,"On-time stops exceed total",IF($J975&gt;$I975,"Completed inspections exceed required",IF(OR($H975&lt;0,$J975&lt;0,$K975&lt;0,$L975&lt;0,$M975&lt;0,$N975&lt;0),"Negative count",IF($AC975="","Select review status",IF(AND($AC975="Coaching Scheduled",$AD975=""),"Add follow-up date","OK"))))))))))</f>
        <v/>
      </c>
      <c r="AC975" s="30" t="n"/>
      <c r="AD975" s="58" t="n"/>
    </row>
    <row r="976">
      <c r="A976" s="53" t="n"/>
      <c r="B976" s="26" t="n"/>
      <c r="C976" s="27">
        <f>IF(OR($A976="",$B976=""),"",IFERROR(VLOOKUP($B976,'Settings'!$D$4:$E$103,2,FALSE),"Driver ID not found"))</f>
        <v/>
      </c>
      <c r="D976" s="26" t="n"/>
      <c r="E976" s="28" t="n"/>
      <c r="F976" s="54" t="n"/>
      <c r="G976" s="28" t="n"/>
      <c r="H976" s="28" t="n"/>
      <c r="I976" s="28" t="n"/>
      <c r="J976" s="28" t="n"/>
      <c r="K976" s="28" t="n"/>
      <c r="L976" s="28" t="n"/>
      <c r="M976" s="28" t="n"/>
      <c r="N976" s="28" t="n"/>
      <c r="O976" s="30" t="n"/>
      <c r="P976" s="55">
        <f>IF(OR($A976="",$B976=""),"",IFERROR($E976/$F976,0))</f>
        <v/>
      </c>
      <c r="Q976" s="56">
        <f>IF(OR($A976="",$B976=""),"",IFERROR($H976/$G976,0))</f>
        <v/>
      </c>
      <c r="R976" s="56">
        <f>IF(OR($A976="",$B976=""),"",IFERROR($J976/$I976,0))</f>
        <v/>
      </c>
      <c r="S976" s="55">
        <f>IF(OR($A976="",$B976=""),"",IFERROR(($K976+$L976)/$E976*1000,0))</f>
        <v/>
      </c>
      <c r="T976" s="55">
        <f>IF(OR($A976="",$B976=""),"",MAX(0,MIN(100,100-($S976*'Settings'!$B$13)-($M976*'Settings'!$B$14))))</f>
        <v/>
      </c>
      <c r="U976" s="55">
        <f>IF(OR($A976="",$B976=""),"",MAX(0,MIN(100,IFERROR($Q976/'Settings'!$B$10*100,0))))</f>
        <v/>
      </c>
      <c r="V976" s="55">
        <f>IF(OR($A976="",$B976=""),"",MAX(0,MIN(100,IFERROR($P976/'Settings'!$B$11*100,0))))</f>
        <v/>
      </c>
      <c r="W976" s="55">
        <f>IF(OR($A976="",$B976=""),"",MAX(0,MIN(100,IFERROR($R976/'Settings'!$B$12*100,0))))</f>
        <v/>
      </c>
      <c r="X976" s="55">
        <f>IF(OR($A976="",$B976=""),"",MAX(0,MIN(100,100-($N976*'Settings'!$B$15))))</f>
        <v/>
      </c>
      <c r="Y976" s="55">
        <f>IF(OR($A976="",$B976=""),"",($T976*'Settings'!$B$4)+($U976*'Settings'!$B$5)+($V976*'Settings'!$B$6)+($W976*'Settings'!$B$7)+($X976*'Settings'!$B$8))</f>
        <v/>
      </c>
      <c r="Z976" s="19">
        <f>IF($Y976="","",IF($Y976&gt;='Settings'!$B$17,"Excellent",IF($Y976&gt;='Settings'!$B$18,"Good",IF($Y976&gt;='Settings'!$B$19,"Needs Improvement","Poor"))))</f>
        <v/>
      </c>
      <c r="AA976" s="57">
        <f>IF($Z976="","",IF($Z976="Excellent",'Settings'!$B$21,IF($Z976="Good",'Settings'!$B$22,0)))</f>
        <v/>
      </c>
      <c r="AB976" s="34">
        <f>IF(COUNTA($A976:$B976,$D976:$O976,$AC976:$AD976)=0,"",IF(OR($A976="",$B976=""),"Missing period/driver",IF($C976="Driver ID not found","Invalid driver ID",IF(COUNTIFS($A$5:$A$1000,$A976,$B$5:$B$1000,$B976)&gt;1,"Duplicate driver/period",IF(OR($E976&lt;=0,$F976&lt;=0,$G976&lt;=0,$I976&lt;=0),"Check required activity",IF($H976&gt;$G976,"On-time stops exceed total",IF($J976&gt;$I976,"Completed inspections exceed required",IF(OR($H976&lt;0,$J976&lt;0,$K976&lt;0,$L976&lt;0,$M976&lt;0,$N976&lt;0),"Negative count",IF($AC976="","Select review status",IF(AND($AC976="Coaching Scheduled",$AD976=""),"Add follow-up date","OK"))))))))))</f>
        <v/>
      </c>
      <c r="AC976" s="30" t="n"/>
      <c r="AD976" s="58" t="n"/>
    </row>
    <row r="977">
      <c r="A977" s="53" t="n"/>
      <c r="B977" s="26" t="n"/>
      <c r="C977" s="27">
        <f>IF(OR($A977="",$B977=""),"",IFERROR(VLOOKUP($B977,'Settings'!$D$4:$E$103,2,FALSE),"Driver ID not found"))</f>
        <v/>
      </c>
      <c r="D977" s="26" t="n"/>
      <c r="E977" s="28" t="n"/>
      <c r="F977" s="54" t="n"/>
      <c r="G977" s="28" t="n"/>
      <c r="H977" s="28" t="n"/>
      <c r="I977" s="28" t="n"/>
      <c r="J977" s="28" t="n"/>
      <c r="K977" s="28" t="n"/>
      <c r="L977" s="28" t="n"/>
      <c r="M977" s="28" t="n"/>
      <c r="N977" s="28" t="n"/>
      <c r="O977" s="30" t="n"/>
      <c r="P977" s="55">
        <f>IF(OR($A977="",$B977=""),"",IFERROR($E977/$F977,0))</f>
        <v/>
      </c>
      <c r="Q977" s="56">
        <f>IF(OR($A977="",$B977=""),"",IFERROR($H977/$G977,0))</f>
        <v/>
      </c>
      <c r="R977" s="56">
        <f>IF(OR($A977="",$B977=""),"",IFERROR($J977/$I977,0))</f>
        <v/>
      </c>
      <c r="S977" s="55">
        <f>IF(OR($A977="",$B977=""),"",IFERROR(($K977+$L977)/$E977*1000,0))</f>
        <v/>
      </c>
      <c r="T977" s="55">
        <f>IF(OR($A977="",$B977=""),"",MAX(0,MIN(100,100-($S977*'Settings'!$B$13)-($M977*'Settings'!$B$14))))</f>
        <v/>
      </c>
      <c r="U977" s="55">
        <f>IF(OR($A977="",$B977=""),"",MAX(0,MIN(100,IFERROR($Q977/'Settings'!$B$10*100,0))))</f>
        <v/>
      </c>
      <c r="V977" s="55">
        <f>IF(OR($A977="",$B977=""),"",MAX(0,MIN(100,IFERROR($P977/'Settings'!$B$11*100,0))))</f>
        <v/>
      </c>
      <c r="W977" s="55">
        <f>IF(OR($A977="",$B977=""),"",MAX(0,MIN(100,IFERROR($R977/'Settings'!$B$12*100,0))))</f>
        <v/>
      </c>
      <c r="X977" s="55">
        <f>IF(OR($A977="",$B977=""),"",MAX(0,MIN(100,100-($N977*'Settings'!$B$15))))</f>
        <v/>
      </c>
      <c r="Y977" s="55">
        <f>IF(OR($A977="",$B977=""),"",($T977*'Settings'!$B$4)+($U977*'Settings'!$B$5)+($V977*'Settings'!$B$6)+($W977*'Settings'!$B$7)+($X977*'Settings'!$B$8))</f>
        <v/>
      </c>
      <c r="Z977" s="19">
        <f>IF($Y977="","",IF($Y977&gt;='Settings'!$B$17,"Excellent",IF($Y977&gt;='Settings'!$B$18,"Good",IF($Y977&gt;='Settings'!$B$19,"Needs Improvement","Poor"))))</f>
        <v/>
      </c>
      <c r="AA977" s="57">
        <f>IF($Z977="","",IF($Z977="Excellent",'Settings'!$B$21,IF($Z977="Good",'Settings'!$B$22,0)))</f>
        <v/>
      </c>
      <c r="AB977" s="34">
        <f>IF(COUNTA($A977:$B977,$D977:$O977,$AC977:$AD977)=0,"",IF(OR($A977="",$B977=""),"Missing period/driver",IF($C977="Driver ID not found","Invalid driver ID",IF(COUNTIFS($A$5:$A$1000,$A977,$B$5:$B$1000,$B977)&gt;1,"Duplicate driver/period",IF(OR($E977&lt;=0,$F977&lt;=0,$G977&lt;=0,$I977&lt;=0),"Check required activity",IF($H977&gt;$G977,"On-time stops exceed total",IF($J977&gt;$I977,"Completed inspections exceed required",IF(OR($H977&lt;0,$J977&lt;0,$K977&lt;0,$L977&lt;0,$M977&lt;0,$N977&lt;0),"Negative count",IF($AC977="","Select review status",IF(AND($AC977="Coaching Scheduled",$AD977=""),"Add follow-up date","OK"))))))))))</f>
        <v/>
      </c>
      <c r="AC977" s="30" t="n"/>
      <c r="AD977" s="58" t="n"/>
    </row>
    <row r="978">
      <c r="A978" s="53" t="n"/>
      <c r="B978" s="26" t="n"/>
      <c r="C978" s="27">
        <f>IF(OR($A978="",$B978=""),"",IFERROR(VLOOKUP($B978,'Settings'!$D$4:$E$103,2,FALSE),"Driver ID not found"))</f>
        <v/>
      </c>
      <c r="D978" s="26" t="n"/>
      <c r="E978" s="28" t="n"/>
      <c r="F978" s="54" t="n"/>
      <c r="G978" s="28" t="n"/>
      <c r="H978" s="28" t="n"/>
      <c r="I978" s="28" t="n"/>
      <c r="J978" s="28" t="n"/>
      <c r="K978" s="28" t="n"/>
      <c r="L978" s="28" t="n"/>
      <c r="M978" s="28" t="n"/>
      <c r="N978" s="28" t="n"/>
      <c r="O978" s="30" t="n"/>
      <c r="P978" s="55">
        <f>IF(OR($A978="",$B978=""),"",IFERROR($E978/$F978,0))</f>
        <v/>
      </c>
      <c r="Q978" s="56">
        <f>IF(OR($A978="",$B978=""),"",IFERROR($H978/$G978,0))</f>
        <v/>
      </c>
      <c r="R978" s="56">
        <f>IF(OR($A978="",$B978=""),"",IFERROR($J978/$I978,0))</f>
        <v/>
      </c>
      <c r="S978" s="55">
        <f>IF(OR($A978="",$B978=""),"",IFERROR(($K978+$L978)/$E978*1000,0))</f>
        <v/>
      </c>
      <c r="T978" s="55">
        <f>IF(OR($A978="",$B978=""),"",MAX(0,MIN(100,100-($S978*'Settings'!$B$13)-($M978*'Settings'!$B$14))))</f>
        <v/>
      </c>
      <c r="U978" s="55">
        <f>IF(OR($A978="",$B978=""),"",MAX(0,MIN(100,IFERROR($Q978/'Settings'!$B$10*100,0))))</f>
        <v/>
      </c>
      <c r="V978" s="55">
        <f>IF(OR($A978="",$B978=""),"",MAX(0,MIN(100,IFERROR($P978/'Settings'!$B$11*100,0))))</f>
        <v/>
      </c>
      <c r="W978" s="55">
        <f>IF(OR($A978="",$B978=""),"",MAX(0,MIN(100,IFERROR($R978/'Settings'!$B$12*100,0))))</f>
        <v/>
      </c>
      <c r="X978" s="55">
        <f>IF(OR($A978="",$B978=""),"",MAX(0,MIN(100,100-($N978*'Settings'!$B$15))))</f>
        <v/>
      </c>
      <c r="Y978" s="55">
        <f>IF(OR($A978="",$B978=""),"",($T978*'Settings'!$B$4)+($U978*'Settings'!$B$5)+($V978*'Settings'!$B$6)+($W978*'Settings'!$B$7)+($X978*'Settings'!$B$8))</f>
        <v/>
      </c>
      <c r="Z978" s="19">
        <f>IF($Y978="","",IF($Y978&gt;='Settings'!$B$17,"Excellent",IF($Y978&gt;='Settings'!$B$18,"Good",IF($Y978&gt;='Settings'!$B$19,"Needs Improvement","Poor"))))</f>
        <v/>
      </c>
      <c r="AA978" s="57">
        <f>IF($Z978="","",IF($Z978="Excellent",'Settings'!$B$21,IF($Z978="Good",'Settings'!$B$22,0)))</f>
        <v/>
      </c>
      <c r="AB978" s="34">
        <f>IF(COUNTA($A978:$B978,$D978:$O978,$AC978:$AD978)=0,"",IF(OR($A978="",$B978=""),"Missing period/driver",IF($C978="Driver ID not found","Invalid driver ID",IF(COUNTIFS($A$5:$A$1000,$A978,$B$5:$B$1000,$B978)&gt;1,"Duplicate driver/period",IF(OR($E978&lt;=0,$F978&lt;=0,$G978&lt;=0,$I978&lt;=0),"Check required activity",IF($H978&gt;$G978,"On-time stops exceed total",IF($J978&gt;$I978,"Completed inspections exceed required",IF(OR($H978&lt;0,$J978&lt;0,$K978&lt;0,$L978&lt;0,$M978&lt;0,$N978&lt;0),"Negative count",IF($AC978="","Select review status",IF(AND($AC978="Coaching Scheduled",$AD978=""),"Add follow-up date","OK"))))))))))</f>
        <v/>
      </c>
      <c r="AC978" s="30" t="n"/>
      <c r="AD978" s="58" t="n"/>
    </row>
    <row r="979">
      <c r="A979" s="53" t="n"/>
      <c r="B979" s="26" t="n"/>
      <c r="C979" s="27">
        <f>IF(OR($A979="",$B979=""),"",IFERROR(VLOOKUP($B979,'Settings'!$D$4:$E$103,2,FALSE),"Driver ID not found"))</f>
        <v/>
      </c>
      <c r="D979" s="26" t="n"/>
      <c r="E979" s="28" t="n"/>
      <c r="F979" s="54" t="n"/>
      <c r="G979" s="28" t="n"/>
      <c r="H979" s="28" t="n"/>
      <c r="I979" s="28" t="n"/>
      <c r="J979" s="28" t="n"/>
      <c r="K979" s="28" t="n"/>
      <c r="L979" s="28" t="n"/>
      <c r="M979" s="28" t="n"/>
      <c r="N979" s="28" t="n"/>
      <c r="O979" s="30" t="n"/>
      <c r="P979" s="55">
        <f>IF(OR($A979="",$B979=""),"",IFERROR($E979/$F979,0))</f>
        <v/>
      </c>
      <c r="Q979" s="56">
        <f>IF(OR($A979="",$B979=""),"",IFERROR($H979/$G979,0))</f>
        <v/>
      </c>
      <c r="R979" s="56">
        <f>IF(OR($A979="",$B979=""),"",IFERROR($J979/$I979,0))</f>
        <v/>
      </c>
      <c r="S979" s="55">
        <f>IF(OR($A979="",$B979=""),"",IFERROR(($K979+$L979)/$E979*1000,0))</f>
        <v/>
      </c>
      <c r="T979" s="55">
        <f>IF(OR($A979="",$B979=""),"",MAX(0,MIN(100,100-($S979*'Settings'!$B$13)-($M979*'Settings'!$B$14))))</f>
        <v/>
      </c>
      <c r="U979" s="55">
        <f>IF(OR($A979="",$B979=""),"",MAX(0,MIN(100,IFERROR($Q979/'Settings'!$B$10*100,0))))</f>
        <v/>
      </c>
      <c r="V979" s="55">
        <f>IF(OR($A979="",$B979=""),"",MAX(0,MIN(100,IFERROR($P979/'Settings'!$B$11*100,0))))</f>
        <v/>
      </c>
      <c r="W979" s="55">
        <f>IF(OR($A979="",$B979=""),"",MAX(0,MIN(100,IFERROR($R979/'Settings'!$B$12*100,0))))</f>
        <v/>
      </c>
      <c r="X979" s="55">
        <f>IF(OR($A979="",$B979=""),"",MAX(0,MIN(100,100-($N979*'Settings'!$B$15))))</f>
        <v/>
      </c>
      <c r="Y979" s="55">
        <f>IF(OR($A979="",$B979=""),"",($T979*'Settings'!$B$4)+($U979*'Settings'!$B$5)+($V979*'Settings'!$B$6)+($W979*'Settings'!$B$7)+($X979*'Settings'!$B$8))</f>
        <v/>
      </c>
      <c r="Z979" s="19">
        <f>IF($Y979="","",IF($Y979&gt;='Settings'!$B$17,"Excellent",IF($Y979&gt;='Settings'!$B$18,"Good",IF($Y979&gt;='Settings'!$B$19,"Needs Improvement","Poor"))))</f>
        <v/>
      </c>
      <c r="AA979" s="57">
        <f>IF($Z979="","",IF($Z979="Excellent",'Settings'!$B$21,IF($Z979="Good",'Settings'!$B$22,0)))</f>
        <v/>
      </c>
      <c r="AB979" s="34">
        <f>IF(COUNTA($A979:$B979,$D979:$O979,$AC979:$AD979)=0,"",IF(OR($A979="",$B979=""),"Missing period/driver",IF($C979="Driver ID not found","Invalid driver ID",IF(COUNTIFS($A$5:$A$1000,$A979,$B$5:$B$1000,$B979)&gt;1,"Duplicate driver/period",IF(OR($E979&lt;=0,$F979&lt;=0,$G979&lt;=0,$I979&lt;=0),"Check required activity",IF($H979&gt;$G979,"On-time stops exceed total",IF($J979&gt;$I979,"Completed inspections exceed required",IF(OR($H979&lt;0,$J979&lt;0,$K979&lt;0,$L979&lt;0,$M979&lt;0,$N979&lt;0),"Negative count",IF($AC979="","Select review status",IF(AND($AC979="Coaching Scheduled",$AD979=""),"Add follow-up date","OK"))))))))))</f>
        <v/>
      </c>
      <c r="AC979" s="30" t="n"/>
      <c r="AD979" s="58" t="n"/>
    </row>
    <row r="980">
      <c r="A980" s="53" t="n"/>
      <c r="B980" s="26" t="n"/>
      <c r="C980" s="27">
        <f>IF(OR($A980="",$B980=""),"",IFERROR(VLOOKUP($B980,'Settings'!$D$4:$E$103,2,FALSE),"Driver ID not found"))</f>
        <v/>
      </c>
      <c r="D980" s="26" t="n"/>
      <c r="E980" s="28" t="n"/>
      <c r="F980" s="54" t="n"/>
      <c r="G980" s="28" t="n"/>
      <c r="H980" s="28" t="n"/>
      <c r="I980" s="28" t="n"/>
      <c r="J980" s="28" t="n"/>
      <c r="K980" s="28" t="n"/>
      <c r="L980" s="28" t="n"/>
      <c r="M980" s="28" t="n"/>
      <c r="N980" s="28" t="n"/>
      <c r="O980" s="30" t="n"/>
      <c r="P980" s="55">
        <f>IF(OR($A980="",$B980=""),"",IFERROR($E980/$F980,0))</f>
        <v/>
      </c>
      <c r="Q980" s="56">
        <f>IF(OR($A980="",$B980=""),"",IFERROR($H980/$G980,0))</f>
        <v/>
      </c>
      <c r="R980" s="56">
        <f>IF(OR($A980="",$B980=""),"",IFERROR($J980/$I980,0))</f>
        <v/>
      </c>
      <c r="S980" s="55">
        <f>IF(OR($A980="",$B980=""),"",IFERROR(($K980+$L980)/$E980*1000,0))</f>
        <v/>
      </c>
      <c r="T980" s="55">
        <f>IF(OR($A980="",$B980=""),"",MAX(0,MIN(100,100-($S980*'Settings'!$B$13)-($M980*'Settings'!$B$14))))</f>
        <v/>
      </c>
      <c r="U980" s="55">
        <f>IF(OR($A980="",$B980=""),"",MAX(0,MIN(100,IFERROR($Q980/'Settings'!$B$10*100,0))))</f>
        <v/>
      </c>
      <c r="V980" s="55">
        <f>IF(OR($A980="",$B980=""),"",MAX(0,MIN(100,IFERROR($P980/'Settings'!$B$11*100,0))))</f>
        <v/>
      </c>
      <c r="W980" s="55">
        <f>IF(OR($A980="",$B980=""),"",MAX(0,MIN(100,IFERROR($R980/'Settings'!$B$12*100,0))))</f>
        <v/>
      </c>
      <c r="X980" s="55">
        <f>IF(OR($A980="",$B980=""),"",MAX(0,MIN(100,100-($N980*'Settings'!$B$15))))</f>
        <v/>
      </c>
      <c r="Y980" s="55">
        <f>IF(OR($A980="",$B980=""),"",($T980*'Settings'!$B$4)+($U980*'Settings'!$B$5)+($V980*'Settings'!$B$6)+($W980*'Settings'!$B$7)+($X980*'Settings'!$B$8))</f>
        <v/>
      </c>
      <c r="Z980" s="19">
        <f>IF($Y980="","",IF($Y980&gt;='Settings'!$B$17,"Excellent",IF($Y980&gt;='Settings'!$B$18,"Good",IF($Y980&gt;='Settings'!$B$19,"Needs Improvement","Poor"))))</f>
        <v/>
      </c>
      <c r="AA980" s="57">
        <f>IF($Z980="","",IF($Z980="Excellent",'Settings'!$B$21,IF($Z980="Good",'Settings'!$B$22,0)))</f>
        <v/>
      </c>
      <c r="AB980" s="34">
        <f>IF(COUNTA($A980:$B980,$D980:$O980,$AC980:$AD980)=0,"",IF(OR($A980="",$B980=""),"Missing period/driver",IF($C980="Driver ID not found","Invalid driver ID",IF(COUNTIFS($A$5:$A$1000,$A980,$B$5:$B$1000,$B980)&gt;1,"Duplicate driver/period",IF(OR($E980&lt;=0,$F980&lt;=0,$G980&lt;=0,$I980&lt;=0),"Check required activity",IF($H980&gt;$G980,"On-time stops exceed total",IF($J980&gt;$I980,"Completed inspections exceed required",IF(OR($H980&lt;0,$J980&lt;0,$K980&lt;0,$L980&lt;0,$M980&lt;0,$N980&lt;0),"Negative count",IF($AC980="","Select review status",IF(AND($AC980="Coaching Scheduled",$AD980=""),"Add follow-up date","OK"))))))))))</f>
        <v/>
      </c>
      <c r="AC980" s="30" t="n"/>
      <c r="AD980" s="58" t="n"/>
    </row>
    <row r="981">
      <c r="A981" s="53" t="n"/>
      <c r="B981" s="26" t="n"/>
      <c r="C981" s="27">
        <f>IF(OR($A981="",$B981=""),"",IFERROR(VLOOKUP($B981,'Settings'!$D$4:$E$103,2,FALSE),"Driver ID not found"))</f>
        <v/>
      </c>
      <c r="D981" s="26" t="n"/>
      <c r="E981" s="28" t="n"/>
      <c r="F981" s="54" t="n"/>
      <c r="G981" s="28" t="n"/>
      <c r="H981" s="28" t="n"/>
      <c r="I981" s="28" t="n"/>
      <c r="J981" s="28" t="n"/>
      <c r="K981" s="28" t="n"/>
      <c r="L981" s="28" t="n"/>
      <c r="M981" s="28" t="n"/>
      <c r="N981" s="28" t="n"/>
      <c r="O981" s="30" t="n"/>
      <c r="P981" s="55">
        <f>IF(OR($A981="",$B981=""),"",IFERROR($E981/$F981,0))</f>
        <v/>
      </c>
      <c r="Q981" s="56">
        <f>IF(OR($A981="",$B981=""),"",IFERROR($H981/$G981,0))</f>
        <v/>
      </c>
      <c r="R981" s="56">
        <f>IF(OR($A981="",$B981=""),"",IFERROR($J981/$I981,0))</f>
        <v/>
      </c>
      <c r="S981" s="55">
        <f>IF(OR($A981="",$B981=""),"",IFERROR(($K981+$L981)/$E981*1000,0))</f>
        <v/>
      </c>
      <c r="T981" s="55">
        <f>IF(OR($A981="",$B981=""),"",MAX(0,MIN(100,100-($S981*'Settings'!$B$13)-($M981*'Settings'!$B$14))))</f>
        <v/>
      </c>
      <c r="U981" s="55">
        <f>IF(OR($A981="",$B981=""),"",MAX(0,MIN(100,IFERROR($Q981/'Settings'!$B$10*100,0))))</f>
        <v/>
      </c>
      <c r="V981" s="55">
        <f>IF(OR($A981="",$B981=""),"",MAX(0,MIN(100,IFERROR($P981/'Settings'!$B$11*100,0))))</f>
        <v/>
      </c>
      <c r="W981" s="55">
        <f>IF(OR($A981="",$B981=""),"",MAX(0,MIN(100,IFERROR($R981/'Settings'!$B$12*100,0))))</f>
        <v/>
      </c>
      <c r="X981" s="55">
        <f>IF(OR($A981="",$B981=""),"",MAX(0,MIN(100,100-($N981*'Settings'!$B$15))))</f>
        <v/>
      </c>
      <c r="Y981" s="55">
        <f>IF(OR($A981="",$B981=""),"",($T981*'Settings'!$B$4)+($U981*'Settings'!$B$5)+($V981*'Settings'!$B$6)+($W981*'Settings'!$B$7)+($X981*'Settings'!$B$8))</f>
        <v/>
      </c>
      <c r="Z981" s="19">
        <f>IF($Y981="","",IF($Y981&gt;='Settings'!$B$17,"Excellent",IF($Y981&gt;='Settings'!$B$18,"Good",IF($Y981&gt;='Settings'!$B$19,"Needs Improvement","Poor"))))</f>
        <v/>
      </c>
      <c r="AA981" s="57">
        <f>IF($Z981="","",IF($Z981="Excellent",'Settings'!$B$21,IF($Z981="Good",'Settings'!$B$22,0)))</f>
        <v/>
      </c>
      <c r="AB981" s="34">
        <f>IF(COUNTA($A981:$B981,$D981:$O981,$AC981:$AD981)=0,"",IF(OR($A981="",$B981=""),"Missing period/driver",IF($C981="Driver ID not found","Invalid driver ID",IF(COUNTIFS($A$5:$A$1000,$A981,$B$5:$B$1000,$B981)&gt;1,"Duplicate driver/period",IF(OR($E981&lt;=0,$F981&lt;=0,$G981&lt;=0,$I981&lt;=0),"Check required activity",IF($H981&gt;$G981,"On-time stops exceed total",IF($J981&gt;$I981,"Completed inspections exceed required",IF(OR($H981&lt;0,$J981&lt;0,$K981&lt;0,$L981&lt;0,$M981&lt;0,$N981&lt;0),"Negative count",IF($AC981="","Select review status",IF(AND($AC981="Coaching Scheduled",$AD981=""),"Add follow-up date","OK"))))))))))</f>
        <v/>
      </c>
      <c r="AC981" s="30" t="n"/>
      <c r="AD981" s="58" t="n"/>
    </row>
    <row r="982">
      <c r="A982" s="53" t="n"/>
      <c r="B982" s="26" t="n"/>
      <c r="C982" s="27">
        <f>IF(OR($A982="",$B982=""),"",IFERROR(VLOOKUP($B982,'Settings'!$D$4:$E$103,2,FALSE),"Driver ID not found"))</f>
        <v/>
      </c>
      <c r="D982" s="26" t="n"/>
      <c r="E982" s="28" t="n"/>
      <c r="F982" s="54" t="n"/>
      <c r="G982" s="28" t="n"/>
      <c r="H982" s="28" t="n"/>
      <c r="I982" s="28" t="n"/>
      <c r="J982" s="28" t="n"/>
      <c r="K982" s="28" t="n"/>
      <c r="L982" s="28" t="n"/>
      <c r="M982" s="28" t="n"/>
      <c r="N982" s="28" t="n"/>
      <c r="O982" s="30" t="n"/>
      <c r="P982" s="55">
        <f>IF(OR($A982="",$B982=""),"",IFERROR($E982/$F982,0))</f>
        <v/>
      </c>
      <c r="Q982" s="56">
        <f>IF(OR($A982="",$B982=""),"",IFERROR($H982/$G982,0))</f>
        <v/>
      </c>
      <c r="R982" s="56">
        <f>IF(OR($A982="",$B982=""),"",IFERROR($J982/$I982,0))</f>
        <v/>
      </c>
      <c r="S982" s="55">
        <f>IF(OR($A982="",$B982=""),"",IFERROR(($K982+$L982)/$E982*1000,0))</f>
        <v/>
      </c>
      <c r="T982" s="55">
        <f>IF(OR($A982="",$B982=""),"",MAX(0,MIN(100,100-($S982*'Settings'!$B$13)-($M982*'Settings'!$B$14))))</f>
        <v/>
      </c>
      <c r="U982" s="55">
        <f>IF(OR($A982="",$B982=""),"",MAX(0,MIN(100,IFERROR($Q982/'Settings'!$B$10*100,0))))</f>
        <v/>
      </c>
      <c r="V982" s="55">
        <f>IF(OR($A982="",$B982=""),"",MAX(0,MIN(100,IFERROR($P982/'Settings'!$B$11*100,0))))</f>
        <v/>
      </c>
      <c r="W982" s="55">
        <f>IF(OR($A982="",$B982=""),"",MAX(0,MIN(100,IFERROR($R982/'Settings'!$B$12*100,0))))</f>
        <v/>
      </c>
      <c r="X982" s="55">
        <f>IF(OR($A982="",$B982=""),"",MAX(0,MIN(100,100-($N982*'Settings'!$B$15))))</f>
        <v/>
      </c>
      <c r="Y982" s="55">
        <f>IF(OR($A982="",$B982=""),"",($T982*'Settings'!$B$4)+($U982*'Settings'!$B$5)+($V982*'Settings'!$B$6)+($W982*'Settings'!$B$7)+($X982*'Settings'!$B$8))</f>
        <v/>
      </c>
      <c r="Z982" s="19">
        <f>IF($Y982="","",IF($Y982&gt;='Settings'!$B$17,"Excellent",IF($Y982&gt;='Settings'!$B$18,"Good",IF($Y982&gt;='Settings'!$B$19,"Needs Improvement","Poor"))))</f>
        <v/>
      </c>
      <c r="AA982" s="57">
        <f>IF($Z982="","",IF($Z982="Excellent",'Settings'!$B$21,IF($Z982="Good",'Settings'!$B$22,0)))</f>
        <v/>
      </c>
      <c r="AB982" s="34">
        <f>IF(COUNTA($A982:$B982,$D982:$O982,$AC982:$AD982)=0,"",IF(OR($A982="",$B982=""),"Missing period/driver",IF($C982="Driver ID not found","Invalid driver ID",IF(COUNTIFS($A$5:$A$1000,$A982,$B$5:$B$1000,$B982)&gt;1,"Duplicate driver/period",IF(OR($E982&lt;=0,$F982&lt;=0,$G982&lt;=0,$I982&lt;=0),"Check required activity",IF($H982&gt;$G982,"On-time stops exceed total",IF($J982&gt;$I982,"Completed inspections exceed required",IF(OR($H982&lt;0,$J982&lt;0,$K982&lt;0,$L982&lt;0,$M982&lt;0,$N982&lt;0),"Negative count",IF($AC982="","Select review status",IF(AND($AC982="Coaching Scheduled",$AD982=""),"Add follow-up date","OK"))))))))))</f>
        <v/>
      </c>
      <c r="AC982" s="30" t="n"/>
      <c r="AD982" s="58" t="n"/>
    </row>
    <row r="983">
      <c r="A983" s="53" t="n"/>
      <c r="B983" s="26" t="n"/>
      <c r="C983" s="27">
        <f>IF(OR($A983="",$B983=""),"",IFERROR(VLOOKUP($B983,'Settings'!$D$4:$E$103,2,FALSE),"Driver ID not found"))</f>
        <v/>
      </c>
      <c r="D983" s="26" t="n"/>
      <c r="E983" s="28" t="n"/>
      <c r="F983" s="54" t="n"/>
      <c r="G983" s="28" t="n"/>
      <c r="H983" s="28" t="n"/>
      <c r="I983" s="28" t="n"/>
      <c r="J983" s="28" t="n"/>
      <c r="K983" s="28" t="n"/>
      <c r="L983" s="28" t="n"/>
      <c r="M983" s="28" t="n"/>
      <c r="N983" s="28" t="n"/>
      <c r="O983" s="30" t="n"/>
      <c r="P983" s="55">
        <f>IF(OR($A983="",$B983=""),"",IFERROR($E983/$F983,0))</f>
        <v/>
      </c>
      <c r="Q983" s="56">
        <f>IF(OR($A983="",$B983=""),"",IFERROR($H983/$G983,0))</f>
        <v/>
      </c>
      <c r="R983" s="56">
        <f>IF(OR($A983="",$B983=""),"",IFERROR($J983/$I983,0))</f>
        <v/>
      </c>
      <c r="S983" s="55">
        <f>IF(OR($A983="",$B983=""),"",IFERROR(($K983+$L983)/$E983*1000,0))</f>
        <v/>
      </c>
      <c r="T983" s="55">
        <f>IF(OR($A983="",$B983=""),"",MAX(0,MIN(100,100-($S983*'Settings'!$B$13)-($M983*'Settings'!$B$14))))</f>
        <v/>
      </c>
      <c r="U983" s="55">
        <f>IF(OR($A983="",$B983=""),"",MAX(0,MIN(100,IFERROR($Q983/'Settings'!$B$10*100,0))))</f>
        <v/>
      </c>
      <c r="V983" s="55">
        <f>IF(OR($A983="",$B983=""),"",MAX(0,MIN(100,IFERROR($P983/'Settings'!$B$11*100,0))))</f>
        <v/>
      </c>
      <c r="W983" s="55">
        <f>IF(OR($A983="",$B983=""),"",MAX(0,MIN(100,IFERROR($R983/'Settings'!$B$12*100,0))))</f>
        <v/>
      </c>
      <c r="X983" s="55">
        <f>IF(OR($A983="",$B983=""),"",MAX(0,MIN(100,100-($N983*'Settings'!$B$15))))</f>
        <v/>
      </c>
      <c r="Y983" s="55">
        <f>IF(OR($A983="",$B983=""),"",($T983*'Settings'!$B$4)+($U983*'Settings'!$B$5)+($V983*'Settings'!$B$6)+($W983*'Settings'!$B$7)+($X983*'Settings'!$B$8))</f>
        <v/>
      </c>
      <c r="Z983" s="19">
        <f>IF($Y983="","",IF($Y983&gt;='Settings'!$B$17,"Excellent",IF($Y983&gt;='Settings'!$B$18,"Good",IF($Y983&gt;='Settings'!$B$19,"Needs Improvement","Poor"))))</f>
        <v/>
      </c>
      <c r="AA983" s="57">
        <f>IF($Z983="","",IF($Z983="Excellent",'Settings'!$B$21,IF($Z983="Good",'Settings'!$B$22,0)))</f>
        <v/>
      </c>
      <c r="AB983" s="34">
        <f>IF(COUNTA($A983:$B983,$D983:$O983,$AC983:$AD983)=0,"",IF(OR($A983="",$B983=""),"Missing period/driver",IF($C983="Driver ID not found","Invalid driver ID",IF(COUNTIFS($A$5:$A$1000,$A983,$B$5:$B$1000,$B983)&gt;1,"Duplicate driver/period",IF(OR($E983&lt;=0,$F983&lt;=0,$G983&lt;=0,$I983&lt;=0),"Check required activity",IF($H983&gt;$G983,"On-time stops exceed total",IF($J983&gt;$I983,"Completed inspections exceed required",IF(OR($H983&lt;0,$J983&lt;0,$K983&lt;0,$L983&lt;0,$M983&lt;0,$N983&lt;0),"Negative count",IF($AC983="","Select review status",IF(AND($AC983="Coaching Scheduled",$AD983=""),"Add follow-up date","OK"))))))))))</f>
        <v/>
      </c>
      <c r="AC983" s="30" t="n"/>
      <c r="AD983" s="58" t="n"/>
    </row>
    <row r="984">
      <c r="A984" s="53" t="n"/>
      <c r="B984" s="26" t="n"/>
      <c r="C984" s="27">
        <f>IF(OR($A984="",$B984=""),"",IFERROR(VLOOKUP($B984,'Settings'!$D$4:$E$103,2,FALSE),"Driver ID not found"))</f>
        <v/>
      </c>
      <c r="D984" s="26" t="n"/>
      <c r="E984" s="28" t="n"/>
      <c r="F984" s="54" t="n"/>
      <c r="G984" s="28" t="n"/>
      <c r="H984" s="28" t="n"/>
      <c r="I984" s="28" t="n"/>
      <c r="J984" s="28" t="n"/>
      <c r="K984" s="28" t="n"/>
      <c r="L984" s="28" t="n"/>
      <c r="M984" s="28" t="n"/>
      <c r="N984" s="28" t="n"/>
      <c r="O984" s="30" t="n"/>
      <c r="P984" s="55">
        <f>IF(OR($A984="",$B984=""),"",IFERROR($E984/$F984,0))</f>
        <v/>
      </c>
      <c r="Q984" s="56">
        <f>IF(OR($A984="",$B984=""),"",IFERROR($H984/$G984,0))</f>
        <v/>
      </c>
      <c r="R984" s="56">
        <f>IF(OR($A984="",$B984=""),"",IFERROR($J984/$I984,0))</f>
        <v/>
      </c>
      <c r="S984" s="55">
        <f>IF(OR($A984="",$B984=""),"",IFERROR(($K984+$L984)/$E984*1000,0))</f>
        <v/>
      </c>
      <c r="T984" s="55">
        <f>IF(OR($A984="",$B984=""),"",MAX(0,MIN(100,100-($S984*'Settings'!$B$13)-($M984*'Settings'!$B$14))))</f>
        <v/>
      </c>
      <c r="U984" s="55">
        <f>IF(OR($A984="",$B984=""),"",MAX(0,MIN(100,IFERROR($Q984/'Settings'!$B$10*100,0))))</f>
        <v/>
      </c>
      <c r="V984" s="55">
        <f>IF(OR($A984="",$B984=""),"",MAX(0,MIN(100,IFERROR($P984/'Settings'!$B$11*100,0))))</f>
        <v/>
      </c>
      <c r="W984" s="55">
        <f>IF(OR($A984="",$B984=""),"",MAX(0,MIN(100,IFERROR($R984/'Settings'!$B$12*100,0))))</f>
        <v/>
      </c>
      <c r="X984" s="55">
        <f>IF(OR($A984="",$B984=""),"",MAX(0,MIN(100,100-($N984*'Settings'!$B$15))))</f>
        <v/>
      </c>
      <c r="Y984" s="55">
        <f>IF(OR($A984="",$B984=""),"",($T984*'Settings'!$B$4)+($U984*'Settings'!$B$5)+($V984*'Settings'!$B$6)+($W984*'Settings'!$B$7)+($X984*'Settings'!$B$8))</f>
        <v/>
      </c>
      <c r="Z984" s="19">
        <f>IF($Y984="","",IF($Y984&gt;='Settings'!$B$17,"Excellent",IF($Y984&gt;='Settings'!$B$18,"Good",IF($Y984&gt;='Settings'!$B$19,"Needs Improvement","Poor"))))</f>
        <v/>
      </c>
      <c r="AA984" s="57">
        <f>IF($Z984="","",IF($Z984="Excellent",'Settings'!$B$21,IF($Z984="Good",'Settings'!$B$22,0)))</f>
        <v/>
      </c>
      <c r="AB984" s="34">
        <f>IF(COUNTA($A984:$B984,$D984:$O984,$AC984:$AD984)=0,"",IF(OR($A984="",$B984=""),"Missing period/driver",IF($C984="Driver ID not found","Invalid driver ID",IF(COUNTIFS($A$5:$A$1000,$A984,$B$5:$B$1000,$B984)&gt;1,"Duplicate driver/period",IF(OR($E984&lt;=0,$F984&lt;=0,$G984&lt;=0,$I984&lt;=0),"Check required activity",IF($H984&gt;$G984,"On-time stops exceed total",IF($J984&gt;$I984,"Completed inspections exceed required",IF(OR($H984&lt;0,$J984&lt;0,$K984&lt;0,$L984&lt;0,$M984&lt;0,$N984&lt;0),"Negative count",IF($AC984="","Select review status",IF(AND($AC984="Coaching Scheduled",$AD984=""),"Add follow-up date","OK"))))))))))</f>
        <v/>
      </c>
      <c r="AC984" s="30" t="n"/>
      <c r="AD984" s="58" t="n"/>
    </row>
    <row r="985">
      <c r="A985" s="53" t="n"/>
      <c r="B985" s="26" t="n"/>
      <c r="C985" s="27">
        <f>IF(OR($A985="",$B985=""),"",IFERROR(VLOOKUP($B985,'Settings'!$D$4:$E$103,2,FALSE),"Driver ID not found"))</f>
        <v/>
      </c>
      <c r="D985" s="26" t="n"/>
      <c r="E985" s="28" t="n"/>
      <c r="F985" s="54" t="n"/>
      <c r="G985" s="28" t="n"/>
      <c r="H985" s="28" t="n"/>
      <c r="I985" s="28" t="n"/>
      <c r="J985" s="28" t="n"/>
      <c r="K985" s="28" t="n"/>
      <c r="L985" s="28" t="n"/>
      <c r="M985" s="28" t="n"/>
      <c r="N985" s="28" t="n"/>
      <c r="O985" s="30" t="n"/>
      <c r="P985" s="55">
        <f>IF(OR($A985="",$B985=""),"",IFERROR($E985/$F985,0))</f>
        <v/>
      </c>
      <c r="Q985" s="56">
        <f>IF(OR($A985="",$B985=""),"",IFERROR($H985/$G985,0))</f>
        <v/>
      </c>
      <c r="R985" s="56">
        <f>IF(OR($A985="",$B985=""),"",IFERROR($J985/$I985,0))</f>
        <v/>
      </c>
      <c r="S985" s="55">
        <f>IF(OR($A985="",$B985=""),"",IFERROR(($K985+$L985)/$E985*1000,0))</f>
        <v/>
      </c>
      <c r="T985" s="55">
        <f>IF(OR($A985="",$B985=""),"",MAX(0,MIN(100,100-($S985*'Settings'!$B$13)-($M985*'Settings'!$B$14))))</f>
        <v/>
      </c>
      <c r="U985" s="55">
        <f>IF(OR($A985="",$B985=""),"",MAX(0,MIN(100,IFERROR($Q985/'Settings'!$B$10*100,0))))</f>
        <v/>
      </c>
      <c r="V985" s="55">
        <f>IF(OR($A985="",$B985=""),"",MAX(0,MIN(100,IFERROR($P985/'Settings'!$B$11*100,0))))</f>
        <v/>
      </c>
      <c r="W985" s="55">
        <f>IF(OR($A985="",$B985=""),"",MAX(0,MIN(100,IFERROR($R985/'Settings'!$B$12*100,0))))</f>
        <v/>
      </c>
      <c r="X985" s="55">
        <f>IF(OR($A985="",$B985=""),"",MAX(0,MIN(100,100-($N985*'Settings'!$B$15))))</f>
        <v/>
      </c>
      <c r="Y985" s="55">
        <f>IF(OR($A985="",$B985=""),"",($T985*'Settings'!$B$4)+($U985*'Settings'!$B$5)+($V985*'Settings'!$B$6)+($W985*'Settings'!$B$7)+($X985*'Settings'!$B$8))</f>
        <v/>
      </c>
      <c r="Z985" s="19">
        <f>IF($Y985="","",IF($Y985&gt;='Settings'!$B$17,"Excellent",IF($Y985&gt;='Settings'!$B$18,"Good",IF($Y985&gt;='Settings'!$B$19,"Needs Improvement","Poor"))))</f>
        <v/>
      </c>
      <c r="AA985" s="57">
        <f>IF($Z985="","",IF($Z985="Excellent",'Settings'!$B$21,IF($Z985="Good",'Settings'!$B$22,0)))</f>
        <v/>
      </c>
      <c r="AB985" s="34">
        <f>IF(COUNTA($A985:$B985,$D985:$O985,$AC985:$AD985)=0,"",IF(OR($A985="",$B985=""),"Missing period/driver",IF($C985="Driver ID not found","Invalid driver ID",IF(COUNTIFS($A$5:$A$1000,$A985,$B$5:$B$1000,$B985)&gt;1,"Duplicate driver/period",IF(OR($E985&lt;=0,$F985&lt;=0,$G985&lt;=0,$I985&lt;=0),"Check required activity",IF($H985&gt;$G985,"On-time stops exceed total",IF($J985&gt;$I985,"Completed inspections exceed required",IF(OR($H985&lt;0,$J985&lt;0,$K985&lt;0,$L985&lt;0,$M985&lt;0,$N985&lt;0),"Negative count",IF($AC985="","Select review status",IF(AND($AC985="Coaching Scheduled",$AD985=""),"Add follow-up date","OK"))))))))))</f>
        <v/>
      </c>
      <c r="AC985" s="30" t="n"/>
      <c r="AD985" s="58" t="n"/>
    </row>
    <row r="986">
      <c r="A986" s="53" t="n"/>
      <c r="B986" s="26" t="n"/>
      <c r="C986" s="27">
        <f>IF(OR($A986="",$B986=""),"",IFERROR(VLOOKUP($B986,'Settings'!$D$4:$E$103,2,FALSE),"Driver ID not found"))</f>
        <v/>
      </c>
      <c r="D986" s="26" t="n"/>
      <c r="E986" s="28" t="n"/>
      <c r="F986" s="54" t="n"/>
      <c r="G986" s="28" t="n"/>
      <c r="H986" s="28" t="n"/>
      <c r="I986" s="28" t="n"/>
      <c r="J986" s="28" t="n"/>
      <c r="K986" s="28" t="n"/>
      <c r="L986" s="28" t="n"/>
      <c r="M986" s="28" t="n"/>
      <c r="N986" s="28" t="n"/>
      <c r="O986" s="30" t="n"/>
      <c r="P986" s="55">
        <f>IF(OR($A986="",$B986=""),"",IFERROR($E986/$F986,0))</f>
        <v/>
      </c>
      <c r="Q986" s="56">
        <f>IF(OR($A986="",$B986=""),"",IFERROR($H986/$G986,0))</f>
        <v/>
      </c>
      <c r="R986" s="56">
        <f>IF(OR($A986="",$B986=""),"",IFERROR($J986/$I986,0))</f>
        <v/>
      </c>
      <c r="S986" s="55">
        <f>IF(OR($A986="",$B986=""),"",IFERROR(($K986+$L986)/$E986*1000,0))</f>
        <v/>
      </c>
      <c r="T986" s="55">
        <f>IF(OR($A986="",$B986=""),"",MAX(0,MIN(100,100-($S986*'Settings'!$B$13)-($M986*'Settings'!$B$14))))</f>
        <v/>
      </c>
      <c r="U986" s="55">
        <f>IF(OR($A986="",$B986=""),"",MAX(0,MIN(100,IFERROR($Q986/'Settings'!$B$10*100,0))))</f>
        <v/>
      </c>
      <c r="V986" s="55">
        <f>IF(OR($A986="",$B986=""),"",MAX(0,MIN(100,IFERROR($P986/'Settings'!$B$11*100,0))))</f>
        <v/>
      </c>
      <c r="W986" s="55">
        <f>IF(OR($A986="",$B986=""),"",MAX(0,MIN(100,IFERROR($R986/'Settings'!$B$12*100,0))))</f>
        <v/>
      </c>
      <c r="X986" s="55">
        <f>IF(OR($A986="",$B986=""),"",MAX(0,MIN(100,100-($N986*'Settings'!$B$15))))</f>
        <v/>
      </c>
      <c r="Y986" s="55">
        <f>IF(OR($A986="",$B986=""),"",($T986*'Settings'!$B$4)+($U986*'Settings'!$B$5)+($V986*'Settings'!$B$6)+($W986*'Settings'!$B$7)+($X986*'Settings'!$B$8))</f>
        <v/>
      </c>
      <c r="Z986" s="19">
        <f>IF($Y986="","",IF($Y986&gt;='Settings'!$B$17,"Excellent",IF($Y986&gt;='Settings'!$B$18,"Good",IF($Y986&gt;='Settings'!$B$19,"Needs Improvement","Poor"))))</f>
        <v/>
      </c>
      <c r="AA986" s="57">
        <f>IF($Z986="","",IF($Z986="Excellent",'Settings'!$B$21,IF($Z986="Good",'Settings'!$B$22,0)))</f>
        <v/>
      </c>
      <c r="AB986" s="34">
        <f>IF(COUNTA($A986:$B986,$D986:$O986,$AC986:$AD986)=0,"",IF(OR($A986="",$B986=""),"Missing period/driver",IF($C986="Driver ID not found","Invalid driver ID",IF(COUNTIFS($A$5:$A$1000,$A986,$B$5:$B$1000,$B986)&gt;1,"Duplicate driver/period",IF(OR($E986&lt;=0,$F986&lt;=0,$G986&lt;=0,$I986&lt;=0),"Check required activity",IF($H986&gt;$G986,"On-time stops exceed total",IF($J986&gt;$I986,"Completed inspections exceed required",IF(OR($H986&lt;0,$J986&lt;0,$K986&lt;0,$L986&lt;0,$M986&lt;0,$N986&lt;0),"Negative count",IF($AC986="","Select review status",IF(AND($AC986="Coaching Scheduled",$AD986=""),"Add follow-up date","OK"))))))))))</f>
        <v/>
      </c>
      <c r="AC986" s="30" t="n"/>
      <c r="AD986" s="58" t="n"/>
    </row>
    <row r="987">
      <c r="A987" s="53" t="n"/>
      <c r="B987" s="26" t="n"/>
      <c r="C987" s="27">
        <f>IF(OR($A987="",$B987=""),"",IFERROR(VLOOKUP($B987,'Settings'!$D$4:$E$103,2,FALSE),"Driver ID not found"))</f>
        <v/>
      </c>
      <c r="D987" s="26" t="n"/>
      <c r="E987" s="28" t="n"/>
      <c r="F987" s="54" t="n"/>
      <c r="G987" s="28" t="n"/>
      <c r="H987" s="28" t="n"/>
      <c r="I987" s="28" t="n"/>
      <c r="J987" s="28" t="n"/>
      <c r="K987" s="28" t="n"/>
      <c r="L987" s="28" t="n"/>
      <c r="M987" s="28" t="n"/>
      <c r="N987" s="28" t="n"/>
      <c r="O987" s="30" t="n"/>
      <c r="P987" s="55">
        <f>IF(OR($A987="",$B987=""),"",IFERROR($E987/$F987,0))</f>
        <v/>
      </c>
      <c r="Q987" s="56">
        <f>IF(OR($A987="",$B987=""),"",IFERROR($H987/$G987,0))</f>
        <v/>
      </c>
      <c r="R987" s="56">
        <f>IF(OR($A987="",$B987=""),"",IFERROR($J987/$I987,0))</f>
        <v/>
      </c>
      <c r="S987" s="55">
        <f>IF(OR($A987="",$B987=""),"",IFERROR(($K987+$L987)/$E987*1000,0))</f>
        <v/>
      </c>
      <c r="T987" s="55">
        <f>IF(OR($A987="",$B987=""),"",MAX(0,MIN(100,100-($S987*'Settings'!$B$13)-($M987*'Settings'!$B$14))))</f>
        <v/>
      </c>
      <c r="U987" s="55">
        <f>IF(OR($A987="",$B987=""),"",MAX(0,MIN(100,IFERROR($Q987/'Settings'!$B$10*100,0))))</f>
        <v/>
      </c>
      <c r="V987" s="55">
        <f>IF(OR($A987="",$B987=""),"",MAX(0,MIN(100,IFERROR($P987/'Settings'!$B$11*100,0))))</f>
        <v/>
      </c>
      <c r="W987" s="55">
        <f>IF(OR($A987="",$B987=""),"",MAX(0,MIN(100,IFERROR($R987/'Settings'!$B$12*100,0))))</f>
        <v/>
      </c>
      <c r="X987" s="55">
        <f>IF(OR($A987="",$B987=""),"",MAX(0,MIN(100,100-($N987*'Settings'!$B$15))))</f>
        <v/>
      </c>
      <c r="Y987" s="55">
        <f>IF(OR($A987="",$B987=""),"",($T987*'Settings'!$B$4)+($U987*'Settings'!$B$5)+($V987*'Settings'!$B$6)+($W987*'Settings'!$B$7)+($X987*'Settings'!$B$8))</f>
        <v/>
      </c>
      <c r="Z987" s="19">
        <f>IF($Y987="","",IF($Y987&gt;='Settings'!$B$17,"Excellent",IF($Y987&gt;='Settings'!$B$18,"Good",IF($Y987&gt;='Settings'!$B$19,"Needs Improvement","Poor"))))</f>
        <v/>
      </c>
      <c r="AA987" s="57">
        <f>IF($Z987="","",IF($Z987="Excellent",'Settings'!$B$21,IF($Z987="Good",'Settings'!$B$22,0)))</f>
        <v/>
      </c>
      <c r="AB987" s="34">
        <f>IF(COUNTA($A987:$B987,$D987:$O987,$AC987:$AD987)=0,"",IF(OR($A987="",$B987=""),"Missing period/driver",IF($C987="Driver ID not found","Invalid driver ID",IF(COUNTIFS($A$5:$A$1000,$A987,$B$5:$B$1000,$B987)&gt;1,"Duplicate driver/period",IF(OR($E987&lt;=0,$F987&lt;=0,$G987&lt;=0,$I987&lt;=0),"Check required activity",IF($H987&gt;$G987,"On-time stops exceed total",IF($J987&gt;$I987,"Completed inspections exceed required",IF(OR($H987&lt;0,$J987&lt;0,$K987&lt;0,$L987&lt;0,$M987&lt;0,$N987&lt;0),"Negative count",IF($AC987="","Select review status",IF(AND($AC987="Coaching Scheduled",$AD987=""),"Add follow-up date","OK"))))))))))</f>
        <v/>
      </c>
      <c r="AC987" s="30" t="n"/>
      <c r="AD987" s="58" t="n"/>
    </row>
    <row r="988">
      <c r="A988" s="53" t="n"/>
      <c r="B988" s="26" t="n"/>
      <c r="C988" s="27">
        <f>IF(OR($A988="",$B988=""),"",IFERROR(VLOOKUP($B988,'Settings'!$D$4:$E$103,2,FALSE),"Driver ID not found"))</f>
        <v/>
      </c>
      <c r="D988" s="26" t="n"/>
      <c r="E988" s="28" t="n"/>
      <c r="F988" s="54" t="n"/>
      <c r="G988" s="28" t="n"/>
      <c r="H988" s="28" t="n"/>
      <c r="I988" s="28" t="n"/>
      <c r="J988" s="28" t="n"/>
      <c r="K988" s="28" t="n"/>
      <c r="L988" s="28" t="n"/>
      <c r="M988" s="28" t="n"/>
      <c r="N988" s="28" t="n"/>
      <c r="O988" s="30" t="n"/>
      <c r="P988" s="55">
        <f>IF(OR($A988="",$B988=""),"",IFERROR($E988/$F988,0))</f>
        <v/>
      </c>
      <c r="Q988" s="56">
        <f>IF(OR($A988="",$B988=""),"",IFERROR($H988/$G988,0))</f>
        <v/>
      </c>
      <c r="R988" s="56">
        <f>IF(OR($A988="",$B988=""),"",IFERROR($J988/$I988,0))</f>
        <v/>
      </c>
      <c r="S988" s="55">
        <f>IF(OR($A988="",$B988=""),"",IFERROR(($K988+$L988)/$E988*1000,0))</f>
        <v/>
      </c>
      <c r="T988" s="55">
        <f>IF(OR($A988="",$B988=""),"",MAX(0,MIN(100,100-($S988*'Settings'!$B$13)-($M988*'Settings'!$B$14))))</f>
        <v/>
      </c>
      <c r="U988" s="55">
        <f>IF(OR($A988="",$B988=""),"",MAX(0,MIN(100,IFERROR($Q988/'Settings'!$B$10*100,0))))</f>
        <v/>
      </c>
      <c r="V988" s="55">
        <f>IF(OR($A988="",$B988=""),"",MAX(0,MIN(100,IFERROR($P988/'Settings'!$B$11*100,0))))</f>
        <v/>
      </c>
      <c r="W988" s="55">
        <f>IF(OR($A988="",$B988=""),"",MAX(0,MIN(100,IFERROR($R988/'Settings'!$B$12*100,0))))</f>
        <v/>
      </c>
      <c r="X988" s="55">
        <f>IF(OR($A988="",$B988=""),"",MAX(0,MIN(100,100-($N988*'Settings'!$B$15))))</f>
        <v/>
      </c>
      <c r="Y988" s="55">
        <f>IF(OR($A988="",$B988=""),"",($T988*'Settings'!$B$4)+($U988*'Settings'!$B$5)+($V988*'Settings'!$B$6)+($W988*'Settings'!$B$7)+($X988*'Settings'!$B$8))</f>
        <v/>
      </c>
      <c r="Z988" s="19">
        <f>IF($Y988="","",IF($Y988&gt;='Settings'!$B$17,"Excellent",IF($Y988&gt;='Settings'!$B$18,"Good",IF($Y988&gt;='Settings'!$B$19,"Needs Improvement","Poor"))))</f>
        <v/>
      </c>
      <c r="AA988" s="57">
        <f>IF($Z988="","",IF($Z988="Excellent",'Settings'!$B$21,IF($Z988="Good",'Settings'!$B$22,0)))</f>
        <v/>
      </c>
      <c r="AB988" s="34">
        <f>IF(COUNTA($A988:$B988,$D988:$O988,$AC988:$AD988)=0,"",IF(OR($A988="",$B988=""),"Missing period/driver",IF($C988="Driver ID not found","Invalid driver ID",IF(COUNTIFS($A$5:$A$1000,$A988,$B$5:$B$1000,$B988)&gt;1,"Duplicate driver/period",IF(OR($E988&lt;=0,$F988&lt;=0,$G988&lt;=0,$I988&lt;=0),"Check required activity",IF($H988&gt;$G988,"On-time stops exceed total",IF($J988&gt;$I988,"Completed inspections exceed required",IF(OR($H988&lt;0,$J988&lt;0,$K988&lt;0,$L988&lt;0,$M988&lt;0,$N988&lt;0),"Negative count",IF($AC988="","Select review status",IF(AND($AC988="Coaching Scheduled",$AD988=""),"Add follow-up date","OK"))))))))))</f>
        <v/>
      </c>
      <c r="AC988" s="30" t="n"/>
      <c r="AD988" s="58" t="n"/>
    </row>
    <row r="989">
      <c r="A989" s="53" t="n"/>
      <c r="B989" s="26" t="n"/>
      <c r="C989" s="27">
        <f>IF(OR($A989="",$B989=""),"",IFERROR(VLOOKUP($B989,'Settings'!$D$4:$E$103,2,FALSE),"Driver ID not found"))</f>
        <v/>
      </c>
      <c r="D989" s="26" t="n"/>
      <c r="E989" s="28" t="n"/>
      <c r="F989" s="54" t="n"/>
      <c r="G989" s="28" t="n"/>
      <c r="H989" s="28" t="n"/>
      <c r="I989" s="28" t="n"/>
      <c r="J989" s="28" t="n"/>
      <c r="K989" s="28" t="n"/>
      <c r="L989" s="28" t="n"/>
      <c r="M989" s="28" t="n"/>
      <c r="N989" s="28" t="n"/>
      <c r="O989" s="30" t="n"/>
      <c r="P989" s="55">
        <f>IF(OR($A989="",$B989=""),"",IFERROR($E989/$F989,0))</f>
        <v/>
      </c>
      <c r="Q989" s="56">
        <f>IF(OR($A989="",$B989=""),"",IFERROR($H989/$G989,0))</f>
        <v/>
      </c>
      <c r="R989" s="56">
        <f>IF(OR($A989="",$B989=""),"",IFERROR($J989/$I989,0))</f>
        <v/>
      </c>
      <c r="S989" s="55">
        <f>IF(OR($A989="",$B989=""),"",IFERROR(($K989+$L989)/$E989*1000,0))</f>
        <v/>
      </c>
      <c r="T989" s="55">
        <f>IF(OR($A989="",$B989=""),"",MAX(0,MIN(100,100-($S989*'Settings'!$B$13)-($M989*'Settings'!$B$14))))</f>
        <v/>
      </c>
      <c r="U989" s="55">
        <f>IF(OR($A989="",$B989=""),"",MAX(0,MIN(100,IFERROR($Q989/'Settings'!$B$10*100,0))))</f>
        <v/>
      </c>
      <c r="V989" s="55">
        <f>IF(OR($A989="",$B989=""),"",MAX(0,MIN(100,IFERROR($P989/'Settings'!$B$11*100,0))))</f>
        <v/>
      </c>
      <c r="W989" s="55">
        <f>IF(OR($A989="",$B989=""),"",MAX(0,MIN(100,IFERROR($R989/'Settings'!$B$12*100,0))))</f>
        <v/>
      </c>
      <c r="X989" s="55">
        <f>IF(OR($A989="",$B989=""),"",MAX(0,MIN(100,100-($N989*'Settings'!$B$15))))</f>
        <v/>
      </c>
      <c r="Y989" s="55">
        <f>IF(OR($A989="",$B989=""),"",($T989*'Settings'!$B$4)+($U989*'Settings'!$B$5)+($V989*'Settings'!$B$6)+($W989*'Settings'!$B$7)+($X989*'Settings'!$B$8))</f>
        <v/>
      </c>
      <c r="Z989" s="19">
        <f>IF($Y989="","",IF($Y989&gt;='Settings'!$B$17,"Excellent",IF($Y989&gt;='Settings'!$B$18,"Good",IF($Y989&gt;='Settings'!$B$19,"Needs Improvement","Poor"))))</f>
        <v/>
      </c>
      <c r="AA989" s="57">
        <f>IF($Z989="","",IF($Z989="Excellent",'Settings'!$B$21,IF($Z989="Good",'Settings'!$B$22,0)))</f>
        <v/>
      </c>
      <c r="AB989" s="34">
        <f>IF(COUNTA($A989:$B989,$D989:$O989,$AC989:$AD989)=0,"",IF(OR($A989="",$B989=""),"Missing period/driver",IF($C989="Driver ID not found","Invalid driver ID",IF(COUNTIFS($A$5:$A$1000,$A989,$B$5:$B$1000,$B989)&gt;1,"Duplicate driver/period",IF(OR($E989&lt;=0,$F989&lt;=0,$G989&lt;=0,$I989&lt;=0),"Check required activity",IF($H989&gt;$G989,"On-time stops exceed total",IF($J989&gt;$I989,"Completed inspections exceed required",IF(OR($H989&lt;0,$J989&lt;0,$K989&lt;0,$L989&lt;0,$M989&lt;0,$N989&lt;0),"Negative count",IF($AC989="","Select review status",IF(AND($AC989="Coaching Scheduled",$AD989=""),"Add follow-up date","OK"))))))))))</f>
        <v/>
      </c>
      <c r="AC989" s="30" t="n"/>
      <c r="AD989" s="58" t="n"/>
    </row>
    <row r="990">
      <c r="A990" s="53" t="n"/>
      <c r="B990" s="26" t="n"/>
      <c r="C990" s="27">
        <f>IF(OR($A990="",$B990=""),"",IFERROR(VLOOKUP($B990,'Settings'!$D$4:$E$103,2,FALSE),"Driver ID not found"))</f>
        <v/>
      </c>
      <c r="D990" s="26" t="n"/>
      <c r="E990" s="28" t="n"/>
      <c r="F990" s="54" t="n"/>
      <c r="G990" s="28" t="n"/>
      <c r="H990" s="28" t="n"/>
      <c r="I990" s="28" t="n"/>
      <c r="J990" s="28" t="n"/>
      <c r="K990" s="28" t="n"/>
      <c r="L990" s="28" t="n"/>
      <c r="M990" s="28" t="n"/>
      <c r="N990" s="28" t="n"/>
      <c r="O990" s="30" t="n"/>
      <c r="P990" s="55">
        <f>IF(OR($A990="",$B990=""),"",IFERROR($E990/$F990,0))</f>
        <v/>
      </c>
      <c r="Q990" s="56">
        <f>IF(OR($A990="",$B990=""),"",IFERROR($H990/$G990,0))</f>
        <v/>
      </c>
      <c r="R990" s="56">
        <f>IF(OR($A990="",$B990=""),"",IFERROR($J990/$I990,0))</f>
        <v/>
      </c>
      <c r="S990" s="55">
        <f>IF(OR($A990="",$B990=""),"",IFERROR(($K990+$L990)/$E990*1000,0))</f>
        <v/>
      </c>
      <c r="T990" s="55">
        <f>IF(OR($A990="",$B990=""),"",MAX(0,MIN(100,100-($S990*'Settings'!$B$13)-($M990*'Settings'!$B$14))))</f>
        <v/>
      </c>
      <c r="U990" s="55">
        <f>IF(OR($A990="",$B990=""),"",MAX(0,MIN(100,IFERROR($Q990/'Settings'!$B$10*100,0))))</f>
        <v/>
      </c>
      <c r="V990" s="55">
        <f>IF(OR($A990="",$B990=""),"",MAX(0,MIN(100,IFERROR($P990/'Settings'!$B$11*100,0))))</f>
        <v/>
      </c>
      <c r="W990" s="55">
        <f>IF(OR($A990="",$B990=""),"",MAX(0,MIN(100,IFERROR($R990/'Settings'!$B$12*100,0))))</f>
        <v/>
      </c>
      <c r="X990" s="55">
        <f>IF(OR($A990="",$B990=""),"",MAX(0,MIN(100,100-($N990*'Settings'!$B$15))))</f>
        <v/>
      </c>
      <c r="Y990" s="55">
        <f>IF(OR($A990="",$B990=""),"",($T990*'Settings'!$B$4)+($U990*'Settings'!$B$5)+($V990*'Settings'!$B$6)+($W990*'Settings'!$B$7)+($X990*'Settings'!$B$8))</f>
        <v/>
      </c>
      <c r="Z990" s="19">
        <f>IF($Y990="","",IF($Y990&gt;='Settings'!$B$17,"Excellent",IF($Y990&gt;='Settings'!$B$18,"Good",IF($Y990&gt;='Settings'!$B$19,"Needs Improvement","Poor"))))</f>
        <v/>
      </c>
      <c r="AA990" s="57">
        <f>IF($Z990="","",IF($Z990="Excellent",'Settings'!$B$21,IF($Z990="Good",'Settings'!$B$22,0)))</f>
        <v/>
      </c>
      <c r="AB990" s="34">
        <f>IF(COUNTA($A990:$B990,$D990:$O990,$AC990:$AD990)=0,"",IF(OR($A990="",$B990=""),"Missing period/driver",IF($C990="Driver ID not found","Invalid driver ID",IF(COUNTIFS($A$5:$A$1000,$A990,$B$5:$B$1000,$B990)&gt;1,"Duplicate driver/period",IF(OR($E990&lt;=0,$F990&lt;=0,$G990&lt;=0,$I990&lt;=0),"Check required activity",IF($H990&gt;$G990,"On-time stops exceed total",IF($J990&gt;$I990,"Completed inspections exceed required",IF(OR($H990&lt;0,$J990&lt;0,$K990&lt;0,$L990&lt;0,$M990&lt;0,$N990&lt;0),"Negative count",IF($AC990="","Select review status",IF(AND($AC990="Coaching Scheduled",$AD990=""),"Add follow-up date","OK"))))))))))</f>
        <v/>
      </c>
      <c r="AC990" s="30" t="n"/>
      <c r="AD990" s="58" t="n"/>
    </row>
    <row r="991">
      <c r="A991" s="53" t="n"/>
      <c r="B991" s="26" t="n"/>
      <c r="C991" s="27">
        <f>IF(OR($A991="",$B991=""),"",IFERROR(VLOOKUP($B991,'Settings'!$D$4:$E$103,2,FALSE),"Driver ID not found"))</f>
        <v/>
      </c>
      <c r="D991" s="26" t="n"/>
      <c r="E991" s="28" t="n"/>
      <c r="F991" s="54" t="n"/>
      <c r="G991" s="28" t="n"/>
      <c r="H991" s="28" t="n"/>
      <c r="I991" s="28" t="n"/>
      <c r="J991" s="28" t="n"/>
      <c r="K991" s="28" t="n"/>
      <c r="L991" s="28" t="n"/>
      <c r="M991" s="28" t="n"/>
      <c r="N991" s="28" t="n"/>
      <c r="O991" s="30" t="n"/>
      <c r="P991" s="55">
        <f>IF(OR($A991="",$B991=""),"",IFERROR($E991/$F991,0))</f>
        <v/>
      </c>
      <c r="Q991" s="56">
        <f>IF(OR($A991="",$B991=""),"",IFERROR($H991/$G991,0))</f>
        <v/>
      </c>
      <c r="R991" s="56">
        <f>IF(OR($A991="",$B991=""),"",IFERROR($J991/$I991,0))</f>
        <v/>
      </c>
      <c r="S991" s="55">
        <f>IF(OR($A991="",$B991=""),"",IFERROR(($K991+$L991)/$E991*1000,0))</f>
        <v/>
      </c>
      <c r="T991" s="55">
        <f>IF(OR($A991="",$B991=""),"",MAX(0,MIN(100,100-($S991*'Settings'!$B$13)-($M991*'Settings'!$B$14))))</f>
        <v/>
      </c>
      <c r="U991" s="55">
        <f>IF(OR($A991="",$B991=""),"",MAX(0,MIN(100,IFERROR($Q991/'Settings'!$B$10*100,0))))</f>
        <v/>
      </c>
      <c r="V991" s="55">
        <f>IF(OR($A991="",$B991=""),"",MAX(0,MIN(100,IFERROR($P991/'Settings'!$B$11*100,0))))</f>
        <v/>
      </c>
      <c r="W991" s="55">
        <f>IF(OR($A991="",$B991=""),"",MAX(0,MIN(100,IFERROR($R991/'Settings'!$B$12*100,0))))</f>
        <v/>
      </c>
      <c r="X991" s="55">
        <f>IF(OR($A991="",$B991=""),"",MAX(0,MIN(100,100-($N991*'Settings'!$B$15))))</f>
        <v/>
      </c>
      <c r="Y991" s="55">
        <f>IF(OR($A991="",$B991=""),"",($T991*'Settings'!$B$4)+($U991*'Settings'!$B$5)+($V991*'Settings'!$B$6)+($W991*'Settings'!$B$7)+($X991*'Settings'!$B$8))</f>
        <v/>
      </c>
      <c r="Z991" s="19">
        <f>IF($Y991="","",IF($Y991&gt;='Settings'!$B$17,"Excellent",IF($Y991&gt;='Settings'!$B$18,"Good",IF($Y991&gt;='Settings'!$B$19,"Needs Improvement","Poor"))))</f>
        <v/>
      </c>
      <c r="AA991" s="57">
        <f>IF($Z991="","",IF($Z991="Excellent",'Settings'!$B$21,IF($Z991="Good",'Settings'!$B$22,0)))</f>
        <v/>
      </c>
      <c r="AB991" s="34">
        <f>IF(COUNTA($A991:$B991,$D991:$O991,$AC991:$AD991)=0,"",IF(OR($A991="",$B991=""),"Missing period/driver",IF($C991="Driver ID not found","Invalid driver ID",IF(COUNTIFS($A$5:$A$1000,$A991,$B$5:$B$1000,$B991)&gt;1,"Duplicate driver/period",IF(OR($E991&lt;=0,$F991&lt;=0,$G991&lt;=0,$I991&lt;=0),"Check required activity",IF($H991&gt;$G991,"On-time stops exceed total",IF($J991&gt;$I991,"Completed inspections exceed required",IF(OR($H991&lt;0,$J991&lt;0,$K991&lt;0,$L991&lt;0,$M991&lt;0,$N991&lt;0),"Negative count",IF($AC991="","Select review status",IF(AND($AC991="Coaching Scheduled",$AD991=""),"Add follow-up date","OK"))))))))))</f>
        <v/>
      </c>
      <c r="AC991" s="30" t="n"/>
      <c r="AD991" s="58" t="n"/>
    </row>
    <row r="992">
      <c r="A992" s="53" t="n"/>
      <c r="B992" s="26" t="n"/>
      <c r="C992" s="27">
        <f>IF(OR($A992="",$B992=""),"",IFERROR(VLOOKUP($B992,'Settings'!$D$4:$E$103,2,FALSE),"Driver ID not found"))</f>
        <v/>
      </c>
      <c r="D992" s="26" t="n"/>
      <c r="E992" s="28" t="n"/>
      <c r="F992" s="54" t="n"/>
      <c r="G992" s="28" t="n"/>
      <c r="H992" s="28" t="n"/>
      <c r="I992" s="28" t="n"/>
      <c r="J992" s="28" t="n"/>
      <c r="K992" s="28" t="n"/>
      <c r="L992" s="28" t="n"/>
      <c r="M992" s="28" t="n"/>
      <c r="N992" s="28" t="n"/>
      <c r="O992" s="30" t="n"/>
      <c r="P992" s="55">
        <f>IF(OR($A992="",$B992=""),"",IFERROR($E992/$F992,0))</f>
        <v/>
      </c>
      <c r="Q992" s="56">
        <f>IF(OR($A992="",$B992=""),"",IFERROR($H992/$G992,0))</f>
        <v/>
      </c>
      <c r="R992" s="56">
        <f>IF(OR($A992="",$B992=""),"",IFERROR($J992/$I992,0))</f>
        <v/>
      </c>
      <c r="S992" s="55">
        <f>IF(OR($A992="",$B992=""),"",IFERROR(($K992+$L992)/$E992*1000,0))</f>
        <v/>
      </c>
      <c r="T992" s="55">
        <f>IF(OR($A992="",$B992=""),"",MAX(0,MIN(100,100-($S992*'Settings'!$B$13)-($M992*'Settings'!$B$14))))</f>
        <v/>
      </c>
      <c r="U992" s="55">
        <f>IF(OR($A992="",$B992=""),"",MAX(0,MIN(100,IFERROR($Q992/'Settings'!$B$10*100,0))))</f>
        <v/>
      </c>
      <c r="V992" s="55">
        <f>IF(OR($A992="",$B992=""),"",MAX(0,MIN(100,IFERROR($P992/'Settings'!$B$11*100,0))))</f>
        <v/>
      </c>
      <c r="W992" s="55">
        <f>IF(OR($A992="",$B992=""),"",MAX(0,MIN(100,IFERROR($R992/'Settings'!$B$12*100,0))))</f>
        <v/>
      </c>
      <c r="X992" s="55">
        <f>IF(OR($A992="",$B992=""),"",MAX(0,MIN(100,100-($N992*'Settings'!$B$15))))</f>
        <v/>
      </c>
      <c r="Y992" s="55">
        <f>IF(OR($A992="",$B992=""),"",($T992*'Settings'!$B$4)+($U992*'Settings'!$B$5)+($V992*'Settings'!$B$6)+($W992*'Settings'!$B$7)+($X992*'Settings'!$B$8))</f>
        <v/>
      </c>
      <c r="Z992" s="19">
        <f>IF($Y992="","",IF($Y992&gt;='Settings'!$B$17,"Excellent",IF($Y992&gt;='Settings'!$B$18,"Good",IF($Y992&gt;='Settings'!$B$19,"Needs Improvement","Poor"))))</f>
        <v/>
      </c>
      <c r="AA992" s="57">
        <f>IF($Z992="","",IF($Z992="Excellent",'Settings'!$B$21,IF($Z992="Good",'Settings'!$B$22,0)))</f>
        <v/>
      </c>
      <c r="AB992" s="34">
        <f>IF(COUNTA($A992:$B992,$D992:$O992,$AC992:$AD992)=0,"",IF(OR($A992="",$B992=""),"Missing period/driver",IF($C992="Driver ID not found","Invalid driver ID",IF(COUNTIFS($A$5:$A$1000,$A992,$B$5:$B$1000,$B992)&gt;1,"Duplicate driver/period",IF(OR($E992&lt;=0,$F992&lt;=0,$G992&lt;=0,$I992&lt;=0),"Check required activity",IF($H992&gt;$G992,"On-time stops exceed total",IF($J992&gt;$I992,"Completed inspections exceed required",IF(OR($H992&lt;0,$J992&lt;0,$K992&lt;0,$L992&lt;0,$M992&lt;0,$N992&lt;0),"Negative count",IF($AC992="","Select review status",IF(AND($AC992="Coaching Scheduled",$AD992=""),"Add follow-up date","OK"))))))))))</f>
        <v/>
      </c>
      <c r="AC992" s="30" t="n"/>
      <c r="AD992" s="58" t="n"/>
    </row>
    <row r="993">
      <c r="A993" s="53" t="n"/>
      <c r="B993" s="26" t="n"/>
      <c r="C993" s="27">
        <f>IF(OR($A993="",$B993=""),"",IFERROR(VLOOKUP($B993,'Settings'!$D$4:$E$103,2,FALSE),"Driver ID not found"))</f>
        <v/>
      </c>
      <c r="D993" s="26" t="n"/>
      <c r="E993" s="28" t="n"/>
      <c r="F993" s="54" t="n"/>
      <c r="G993" s="28" t="n"/>
      <c r="H993" s="28" t="n"/>
      <c r="I993" s="28" t="n"/>
      <c r="J993" s="28" t="n"/>
      <c r="K993" s="28" t="n"/>
      <c r="L993" s="28" t="n"/>
      <c r="M993" s="28" t="n"/>
      <c r="N993" s="28" t="n"/>
      <c r="O993" s="30" t="n"/>
      <c r="P993" s="55">
        <f>IF(OR($A993="",$B993=""),"",IFERROR($E993/$F993,0))</f>
        <v/>
      </c>
      <c r="Q993" s="56">
        <f>IF(OR($A993="",$B993=""),"",IFERROR($H993/$G993,0))</f>
        <v/>
      </c>
      <c r="R993" s="56">
        <f>IF(OR($A993="",$B993=""),"",IFERROR($J993/$I993,0))</f>
        <v/>
      </c>
      <c r="S993" s="55">
        <f>IF(OR($A993="",$B993=""),"",IFERROR(($K993+$L993)/$E993*1000,0))</f>
        <v/>
      </c>
      <c r="T993" s="55">
        <f>IF(OR($A993="",$B993=""),"",MAX(0,MIN(100,100-($S993*'Settings'!$B$13)-($M993*'Settings'!$B$14))))</f>
        <v/>
      </c>
      <c r="U993" s="55">
        <f>IF(OR($A993="",$B993=""),"",MAX(0,MIN(100,IFERROR($Q993/'Settings'!$B$10*100,0))))</f>
        <v/>
      </c>
      <c r="V993" s="55">
        <f>IF(OR($A993="",$B993=""),"",MAX(0,MIN(100,IFERROR($P993/'Settings'!$B$11*100,0))))</f>
        <v/>
      </c>
      <c r="W993" s="55">
        <f>IF(OR($A993="",$B993=""),"",MAX(0,MIN(100,IFERROR($R993/'Settings'!$B$12*100,0))))</f>
        <v/>
      </c>
      <c r="X993" s="55">
        <f>IF(OR($A993="",$B993=""),"",MAX(0,MIN(100,100-($N993*'Settings'!$B$15))))</f>
        <v/>
      </c>
      <c r="Y993" s="55">
        <f>IF(OR($A993="",$B993=""),"",($T993*'Settings'!$B$4)+($U993*'Settings'!$B$5)+($V993*'Settings'!$B$6)+($W993*'Settings'!$B$7)+($X993*'Settings'!$B$8))</f>
        <v/>
      </c>
      <c r="Z993" s="19">
        <f>IF($Y993="","",IF($Y993&gt;='Settings'!$B$17,"Excellent",IF($Y993&gt;='Settings'!$B$18,"Good",IF($Y993&gt;='Settings'!$B$19,"Needs Improvement","Poor"))))</f>
        <v/>
      </c>
      <c r="AA993" s="57">
        <f>IF($Z993="","",IF($Z993="Excellent",'Settings'!$B$21,IF($Z993="Good",'Settings'!$B$22,0)))</f>
        <v/>
      </c>
      <c r="AB993" s="34">
        <f>IF(COUNTA($A993:$B993,$D993:$O993,$AC993:$AD993)=0,"",IF(OR($A993="",$B993=""),"Missing period/driver",IF($C993="Driver ID not found","Invalid driver ID",IF(COUNTIFS($A$5:$A$1000,$A993,$B$5:$B$1000,$B993)&gt;1,"Duplicate driver/period",IF(OR($E993&lt;=0,$F993&lt;=0,$G993&lt;=0,$I993&lt;=0),"Check required activity",IF($H993&gt;$G993,"On-time stops exceed total",IF($J993&gt;$I993,"Completed inspections exceed required",IF(OR($H993&lt;0,$J993&lt;0,$K993&lt;0,$L993&lt;0,$M993&lt;0,$N993&lt;0),"Negative count",IF($AC993="","Select review status",IF(AND($AC993="Coaching Scheduled",$AD993=""),"Add follow-up date","OK"))))))))))</f>
        <v/>
      </c>
      <c r="AC993" s="30" t="n"/>
      <c r="AD993" s="58" t="n"/>
    </row>
    <row r="994">
      <c r="A994" s="53" t="n"/>
      <c r="B994" s="26" t="n"/>
      <c r="C994" s="27">
        <f>IF(OR($A994="",$B994=""),"",IFERROR(VLOOKUP($B994,'Settings'!$D$4:$E$103,2,FALSE),"Driver ID not found"))</f>
        <v/>
      </c>
      <c r="D994" s="26" t="n"/>
      <c r="E994" s="28" t="n"/>
      <c r="F994" s="54" t="n"/>
      <c r="G994" s="28" t="n"/>
      <c r="H994" s="28" t="n"/>
      <c r="I994" s="28" t="n"/>
      <c r="J994" s="28" t="n"/>
      <c r="K994" s="28" t="n"/>
      <c r="L994" s="28" t="n"/>
      <c r="M994" s="28" t="n"/>
      <c r="N994" s="28" t="n"/>
      <c r="O994" s="30" t="n"/>
      <c r="P994" s="55">
        <f>IF(OR($A994="",$B994=""),"",IFERROR($E994/$F994,0))</f>
        <v/>
      </c>
      <c r="Q994" s="56">
        <f>IF(OR($A994="",$B994=""),"",IFERROR($H994/$G994,0))</f>
        <v/>
      </c>
      <c r="R994" s="56">
        <f>IF(OR($A994="",$B994=""),"",IFERROR($J994/$I994,0))</f>
        <v/>
      </c>
      <c r="S994" s="55">
        <f>IF(OR($A994="",$B994=""),"",IFERROR(($K994+$L994)/$E994*1000,0))</f>
        <v/>
      </c>
      <c r="T994" s="55">
        <f>IF(OR($A994="",$B994=""),"",MAX(0,MIN(100,100-($S994*'Settings'!$B$13)-($M994*'Settings'!$B$14))))</f>
        <v/>
      </c>
      <c r="U994" s="55">
        <f>IF(OR($A994="",$B994=""),"",MAX(0,MIN(100,IFERROR($Q994/'Settings'!$B$10*100,0))))</f>
        <v/>
      </c>
      <c r="V994" s="55">
        <f>IF(OR($A994="",$B994=""),"",MAX(0,MIN(100,IFERROR($P994/'Settings'!$B$11*100,0))))</f>
        <v/>
      </c>
      <c r="W994" s="55">
        <f>IF(OR($A994="",$B994=""),"",MAX(0,MIN(100,IFERROR($R994/'Settings'!$B$12*100,0))))</f>
        <v/>
      </c>
      <c r="X994" s="55">
        <f>IF(OR($A994="",$B994=""),"",MAX(0,MIN(100,100-($N994*'Settings'!$B$15))))</f>
        <v/>
      </c>
      <c r="Y994" s="55">
        <f>IF(OR($A994="",$B994=""),"",($T994*'Settings'!$B$4)+($U994*'Settings'!$B$5)+($V994*'Settings'!$B$6)+($W994*'Settings'!$B$7)+($X994*'Settings'!$B$8))</f>
        <v/>
      </c>
      <c r="Z994" s="19">
        <f>IF($Y994="","",IF($Y994&gt;='Settings'!$B$17,"Excellent",IF($Y994&gt;='Settings'!$B$18,"Good",IF($Y994&gt;='Settings'!$B$19,"Needs Improvement","Poor"))))</f>
        <v/>
      </c>
      <c r="AA994" s="57">
        <f>IF($Z994="","",IF($Z994="Excellent",'Settings'!$B$21,IF($Z994="Good",'Settings'!$B$22,0)))</f>
        <v/>
      </c>
      <c r="AB994" s="34">
        <f>IF(COUNTA($A994:$B994,$D994:$O994,$AC994:$AD994)=0,"",IF(OR($A994="",$B994=""),"Missing period/driver",IF($C994="Driver ID not found","Invalid driver ID",IF(COUNTIFS($A$5:$A$1000,$A994,$B$5:$B$1000,$B994)&gt;1,"Duplicate driver/period",IF(OR($E994&lt;=0,$F994&lt;=0,$G994&lt;=0,$I994&lt;=0),"Check required activity",IF($H994&gt;$G994,"On-time stops exceed total",IF($J994&gt;$I994,"Completed inspections exceed required",IF(OR($H994&lt;0,$J994&lt;0,$K994&lt;0,$L994&lt;0,$M994&lt;0,$N994&lt;0),"Negative count",IF($AC994="","Select review status",IF(AND($AC994="Coaching Scheduled",$AD994=""),"Add follow-up date","OK"))))))))))</f>
        <v/>
      </c>
      <c r="AC994" s="30" t="n"/>
      <c r="AD994" s="58" t="n"/>
    </row>
    <row r="995">
      <c r="A995" s="53" t="n"/>
      <c r="B995" s="26" t="n"/>
      <c r="C995" s="27">
        <f>IF(OR($A995="",$B995=""),"",IFERROR(VLOOKUP($B995,'Settings'!$D$4:$E$103,2,FALSE),"Driver ID not found"))</f>
        <v/>
      </c>
      <c r="D995" s="26" t="n"/>
      <c r="E995" s="28" t="n"/>
      <c r="F995" s="54" t="n"/>
      <c r="G995" s="28" t="n"/>
      <c r="H995" s="28" t="n"/>
      <c r="I995" s="28" t="n"/>
      <c r="J995" s="28" t="n"/>
      <c r="K995" s="28" t="n"/>
      <c r="L995" s="28" t="n"/>
      <c r="M995" s="28" t="n"/>
      <c r="N995" s="28" t="n"/>
      <c r="O995" s="30" t="n"/>
      <c r="P995" s="55">
        <f>IF(OR($A995="",$B995=""),"",IFERROR($E995/$F995,0))</f>
        <v/>
      </c>
      <c r="Q995" s="56">
        <f>IF(OR($A995="",$B995=""),"",IFERROR($H995/$G995,0))</f>
        <v/>
      </c>
      <c r="R995" s="56">
        <f>IF(OR($A995="",$B995=""),"",IFERROR($J995/$I995,0))</f>
        <v/>
      </c>
      <c r="S995" s="55">
        <f>IF(OR($A995="",$B995=""),"",IFERROR(($K995+$L995)/$E995*1000,0))</f>
        <v/>
      </c>
      <c r="T995" s="55">
        <f>IF(OR($A995="",$B995=""),"",MAX(0,MIN(100,100-($S995*'Settings'!$B$13)-($M995*'Settings'!$B$14))))</f>
        <v/>
      </c>
      <c r="U995" s="55">
        <f>IF(OR($A995="",$B995=""),"",MAX(0,MIN(100,IFERROR($Q995/'Settings'!$B$10*100,0))))</f>
        <v/>
      </c>
      <c r="V995" s="55">
        <f>IF(OR($A995="",$B995=""),"",MAX(0,MIN(100,IFERROR($P995/'Settings'!$B$11*100,0))))</f>
        <v/>
      </c>
      <c r="W995" s="55">
        <f>IF(OR($A995="",$B995=""),"",MAX(0,MIN(100,IFERROR($R995/'Settings'!$B$12*100,0))))</f>
        <v/>
      </c>
      <c r="X995" s="55">
        <f>IF(OR($A995="",$B995=""),"",MAX(0,MIN(100,100-($N995*'Settings'!$B$15))))</f>
        <v/>
      </c>
      <c r="Y995" s="55">
        <f>IF(OR($A995="",$B995=""),"",($T995*'Settings'!$B$4)+($U995*'Settings'!$B$5)+($V995*'Settings'!$B$6)+($W995*'Settings'!$B$7)+($X995*'Settings'!$B$8))</f>
        <v/>
      </c>
      <c r="Z995" s="19">
        <f>IF($Y995="","",IF($Y995&gt;='Settings'!$B$17,"Excellent",IF($Y995&gt;='Settings'!$B$18,"Good",IF($Y995&gt;='Settings'!$B$19,"Needs Improvement","Poor"))))</f>
        <v/>
      </c>
      <c r="AA995" s="57">
        <f>IF($Z995="","",IF($Z995="Excellent",'Settings'!$B$21,IF($Z995="Good",'Settings'!$B$22,0)))</f>
        <v/>
      </c>
      <c r="AB995" s="34">
        <f>IF(COUNTA($A995:$B995,$D995:$O995,$AC995:$AD995)=0,"",IF(OR($A995="",$B995=""),"Missing period/driver",IF($C995="Driver ID not found","Invalid driver ID",IF(COUNTIFS($A$5:$A$1000,$A995,$B$5:$B$1000,$B995)&gt;1,"Duplicate driver/period",IF(OR($E995&lt;=0,$F995&lt;=0,$G995&lt;=0,$I995&lt;=0),"Check required activity",IF($H995&gt;$G995,"On-time stops exceed total",IF($J995&gt;$I995,"Completed inspections exceed required",IF(OR($H995&lt;0,$J995&lt;0,$K995&lt;0,$L995&lt;0,$M995&lt;0,$N995&lt;0),"Negative count",IF($AC995="","Select review status",IF(AND($AC995="Coaching Scheduled",$AD995=""),"Add follow-up date","OK"))))))))))</f>
        <v/>
      </c>
      <c r="AC995" s="30" t="n"/>
      <c r="AD995" s="58" t="n"/>
    </row>
    <row r="996">
      <c r="A996" s="53" t="n"/>
      <c r="B996" s="26" t="n"/>
      <c r="C996" s="27">
        <f>IF(OR($A996="",$B996=""),"",IFERROR(VLOOKUP($B996,'Settings'!$D$4:$E$103,2,FALSE),"Driver ID not found"))</f>
        <v/>
      </c>
      <c r="D996" s="26" t="n"/>
      <c r="E996" s="28" t="n"/>
      <c r="F996" s="54" t="n"/>
      <c r="G996" s="28" t="n"/>
      <c r="H996" s="28" t="n"/>
      <c r="I996" s="28" t="n"/>
      <c r="J996" s="28" t="n"/>
      <c r="K996" s="28" t="n"/>
      <c r="L996" s="28" t="n"/>
      <c r="M996" s="28" t="n"/>
      <c r="N996" s="28" t="n"/>
      <c r="O996" s="30" t="n"/>
      <c r="P996" s="55">
        <f>IF(OR($A996="",$B996=""),"",IFERROR($E996/$F996,0))</f>
        <v/>
      </c>
      <c r="Q996" s="56">
        <f>IF(OR($A996="",$B996=""),"",IFERROR($H996/$G996,0))</f>
        <v/>
      </c>
      <c r="R996" s="56">
        <f>IF(OR($A996="",$B996=""),"",IFERROR($J996/$I996,0))</f>
        <v/>
      </c>
      <c r="S996" s="55">
        <f>IF(OR($A996="",$B996=""),"",IFERROR(($K996+$L996)/$E996*1000,0))</f>
        <v/>
      </c>
      <c r="T996" s="55">
        <f>IF(OR($A996="",$B996=""),"",MAX(0,MIN(100,100-($S996*'Settings'!$B$13)-($M996*'Settings'!$B$14))))</f>
        <v/>
      </c>
      <c r="U996" s="55">
        <f>IF(OR($A996="",$B996=""),"",MAX(0,MIN(100,IFERROR($Q996/'Settings'!$B$10*100,0))))</f>
        <v/>
      </c>
      <c r="V996" s="55">
        <f>IF(OR($A996="",$B996=""),"",MAX(0,MIN(100,IFERROR($P996/'Settings'!$B$11*100,0))))</f>
        <v/>
      </c>
      <c r="W996" s="55">
        <f>IF(OR($A996="",$B996=""),"",MAX(0,MIN(100,IFERROR($R996/'Settings'!$B$12*100,0))))</f>
        <v/>
      </c>
      <c r="X996" s="55">
        <f>IF(OR($A996="",$B996=""),"",MAX(0,MIN(100,100-($N996*'Settings'!$B$15))))</f>
        <v/>
      </c>
      <c r="Y996" s="55">
        <f>IF(OR($A996="",$B996=""),"",($T996*'Settings'!$B$4)+($U996*'Settings'!$B$5)+($V996*'Settings'!$B$6)+($W996*'Settings'!$B$7)+($X996*'Settings'!$B$8))</f>
        <v/>
      </c>
      <c r="Z996" s="19">
        <f>IF($Y996="","",IF($Y996&gt;='Settings'!$B$17,"Excellent",IF($Y996&gt;='Settings'!$B$18,"Good",IF($Y996&gt;='Settings'!$B$19,"Needs Improvement","Poor"))))</f>
        <v/>
      </c>
      <c r="AA996" s="57">
        <f>IF($Z996="","",IF($Z996="Excellent",'Settings'!$B$21,IF($Z996="Good",'Settings'!$B$22,0)))</f>
        <v/>
      </c>
      <c r="AB996" s="34">
        <f>IF(COUNTA($A996:$B996,$D996:$O996,$AC996:$AD996)=0,"",IF(OR($A996="",$B996=""),"Missing period/driver",IF($C996="Driver ID not found","Invalid driver ID",IF(COUNTIFS($A$5:$A$1000,$A996,$B$5:$B$1000,$B996)&gt;1,"Duplicate driver/period",IF(OR($E996&lt;=0,$F996&lt;=0,$G996&lt;=0,$I996&lt;=0),"Check required activity",IF($H996&gt;$G996,"On-time stops exceed total",IF($J996&gt;$I996,"Completed inspections exceed required",IF(OR($H996&lt;0,$J996&lt;0,$K996&lt;0,$L996&lt;0,$M996&lt;0,$N996&lt;0),"Negative count",IF($AC996="","Select review status",IF(AND($AC996="Coaching Scheduled",$AD996=""),"Add follow-up date","OK"))))))))))</f>
        <v/>
      </c>
      <c r="AC996" s="30" t="n"/>
      <c r="AD996" s="58" t="n"/>
    </row>
    <row r="997">
      <c r="A997" s="53" t="n"/>
      <c r="B997" s="26" t="n"/>
      <c r="C997" s="27">
        <f>IF(OR($A997="",$B997=""),"",IFERROR(VLOOKUP($B997,'Settings'!$D$4:$E$103,2,FALSE),"Driver ID not found"))</f>
        <v/>
      </c>
      <c r="D997" s="26" t="n"/>
      <c r="E997" s="28" t="n"/>
      <c r="F997" s="54" t="n"/>
      <c r="G997" s="28" t="n"/>
      <c r="H997" s="28" t="n"/>
      <c r="I997" s="28" t="n"/>
      <c r="J997" s="28" t="n"/>
      <c r="K997" s="28" t="n"/>
      <c r="L997" s="28" t="n"/>
      <c r="M997" s="28" t="n"/>
      <c r="N997" s="28" t="n"/>
      <c r="O997" s="30" t="n"/>
      <c r="P997" s="55">
        <f>IF(OR($A997="",$B997=""),"",IFERROR($E997/$F997,0))</f>
        <v/>
      </c>
      <c r="Q997" s="56">
        <f>IF(OR($A997="",$B997=""),"",IFERROR($H997/$G997,0))</f>
        <v/>
      </c>
      <c r="R997" s="56">
        <f>IF(OR($A997="",$B997=""),"",IFERROR($J997/$I997,0))</f>
        <v/>
      </c>
      <c r="S997" s="55">
        <f>IF(OR($A997="",$B997=""),"",IFERROR(($K997+$L997)/$E997*1000,0))</f>
        <v/>
      </c>
      <c r="T997" s="55">
        <f>IF(OR($A997="",$B997=""),"",MAX(0,MIN(100,100-($S997*'Settings'!$B$13)-($M997*'Settings'!$B$14))))</f>
        <v/>
      </c>
      <c r="U997" s="55">
        <f>IF(OR($A997="",$B997=""),"",MAX(0,MIN(100,IFERROR($Q997/'Settings'!$B$10*100,0))))</f>
        <v/>
      </c>
      <c r="V997" s="55">
        <f>IF(OR($A997="",$B997=""),"",MAX(0,MIN(100,IFERROR($P997/'Settings'!$B$11*100,0))))</f>
        <v/>
      </c>
      <c r="W997" s="55">
        <f>IF(OR($A997="",$B997=""),"",MAX(0,MIN(100,IFERROR($R997/'Settings'!$B$12*100,0))))</f>
        <v/>
      </c>
      <c r="X997" s="55">
        <f>IF(OR($A997="",$B997=""),"",MAX(0,MIN(100,100-($N997*'Settings'!$B$15))))</f>
        <v/>
      </c>
      <c r="Y997" s="55">
        <f>IF(OR($A997="",$B997=""),"",($T997*'Settings'!$B$4)+($U997*'Settings'!$B$5)+($V997*'Settings'!$B$6)+($W997*'Settings'!$B$7)+($X997*'Settings'!$B$8))</f>
        <v/>
      </c>
      <c r="Z997" s="19">
        <f>IF($Y997="","",IF($Y997&gt;='Settings'!$B$17,"Excellent",IF($Y997&gt;='Settings'!$B$18,"Good",IF($Y997&gt;='Settings'!$B$19,"Needs Improvement","Poor"))))</f>
        <v/>
      </c>
      <c r="AA997" s="57">
        <f>IF($Z997="","",IF($Z997="Excellent",'Settings'!$B$21,IF($Z997="Good",'Settings'!$B$22,0)))</f>
        <v/>
      </c>
      <c r="AB997" s="34">
        <f>IF(COUNTA($A997:$B997,$D997:$O997,$AC997:$AD997)=0,"",IF(OR($A997="",$B997=""),"Missing period/driver",IF($C997="Driver ID not found","Invalid driver ID",IF(COUNTIFS($A$5:$A$1000,$A997,$B$5:$B$1000,$B997)&gt;1,"Duplicate driver/period",IF(OR($E997&lt;=0,$F997&lt;=0,$G997&lt;=0,$I997&lt;=0),"Check required activity",IF($H997&gt;$G997,"On-time stops exceed total",IF($J997&gt;$I997,"Completed inspections exceed required",IF(OR($H997&lt;0,$J997&lt;0,$K997&lt;0,$L997&lt;0,$M997&lt;0,$N997&lt;0),"Negative count",IF($AC997="","Select review status",IF(AND($AC997="Coaching Scheduled",$AD997=""),"Add follow-up date","OK"))))))))))</f>
        <v/>
      </c>
      <c r="AC997" s="30" t="n"/>
      <c r="AD997" s="58" t="n"/>
    </row>
    <row r="998">
      <c r="A998" s="53" t="n"/>
      <c r="B998" s="26" t="n"/>
      <c r="C998" s="27">
        <f>IF(OR($A998="",$B998=""),"",IFERROR(VLOOKUP($B998,'Settings'!$D$4:$E$103,2,FALSE),"Driver ID not found"))</f>
        <v/>
      </c>
      <c r="D998" s="26" t="n"/>
      <c r="E998" s="28" t="n"/>
      <c r="F998" s="54" t="n"/>
      <c r="G998" s="28" t="n"/>
      <c r="H998" s="28" t="n"/>
      <c r="I998" s="28" t="n"/>
      <c r="J998" s="28" t="n"/>
      <c r="K998" s="28" t="n"/>
      <c r="L998" s="28" t="n"/>
      <c r="M998" s="28" t="n"/>
      <c r="N998" s="28" t="n"/>
      <c r="O998" s="30" t="n"/>
      <c r="P998" s="55">
        <f>IF(OR($A998="",$B998=""),"",IFERROR($E998/$F998,0))</f>
        <v/>
      </c>
      <c r="Q998" s="56">
        <f>IF(OR($A998="",$B998=""),"",IFERROR($H998/$G998,0))</f>
        <v/>
      </c>
      <c r="R998" s="56">
        <f>IF(OR($A998="",$B998=""),"",IFERROR($J998/$I998,0))</f>
        <v/>
      </c>
      <c r="S998" s="55">
        <f>IF(OR($A998="",$B998=""),"",IFERROR(($K998+$L998)/$E998*1000,0))</f>
        <v/>
      </c>
      <c r="T998" s="55">
        <f>IF(OR($A998="",$B998=""),"",MAX(0,MIN(100,100-($S998*'Settings'!$B$13)-($M998*'Settings'!$B$14))))</f>
        <v/>
      </c>
      <c r="U998" s="55">
        <f>IF(OR($A998="",$B998=""),"",MAX(0,MIN(100,IFERROR($Q998/'Settings'!$B$10*100,0))))</f>
        <v/>
      </c>
      <c r="V998" s="55">
        <f>IF(OR($A998="",$B998=""),"",MAX(0,MIN(100,IFERROR($P998/'Settings'!$B$11*100,0))))</f>
        <v/>
      </c>
      <c r="W998" s="55">
        <f>IF(OR($A998="",$B998=""),"",MAX(0,MIN(100,IFERROR($R998/'Settings'!$B$12*100,0))))</f>
        <v/>
      </c>
      <c r="X998" s="55">
        <f>IF(OR($A998="",$B998=""),"",MAX(0,MIN(100,100-($N998*'Settings'!$B$15))))</f>
        <v/>
      </c>
      <c r="Y998" s="55">
        <f>IF(OR($A998="",$B998=""),"",($T998*'Settings'!$B$4)+($U998*'Settings'!$B$5)+($V998*'Settings'!$B$6)+($W998*'Settings'!$B$7)+($X998*'Settings'!$B$8))</f>
        <v/>
      </c>
      <c r="Z998" s="19">
        <f>IF($Y998="","",IF($Y998&gt;='Settings'!$B$17,"Excellent",IF($Y998&gt;='Settings'!$B$18,"Good",IF($Y998&gt;='Settings'!$B$19,"Needs Improvement","Poor"))))</f>
        <v/>
      </c>
      <c r="AA998" s="57">
        <f>IF($Z998="","",IF($Z998="Excellent",'Settings'!$B$21,IF($Z998="Good",'Settings'!$B$22,0)))</f>
        <v/>
      </c>
      <c r="AB998" s="34">
        <f>IF(COUNTA($A998:$B998,$D998:$O998,$AC998:$AD998)=0,"",IF(OR($A998="",$B998=""),"Missing period/driver",IF($C998="Driver ID not found","Invalid driver ID",IF(COUNTIFS($A$5:$A$1000,$A998,$B$5:$B$1000,$B998)&gt;1,"Duplicate driver/period",IF(OR($E998&lt;=0,$F998&lt;=0,$G998&lt;=0,$I998&lt;=0),"Check required activity",IF($H998&gt;$G998,"On-time stops exceed total",IF($J998&gt;$I998,"Completed inspections exceed required",IF(OR($H998&lt;0,$J998&lt;0,$K998&lt;0,$L998&lt;0,$M998&lt;0,$N998&lt;0),"Negative count",IF($AC998="","Select review status",IF(AND($AC998="Coaching Scheduled",$AD998=""),"Add follow-up date","OK"))))))))))</f>
        <v/>
      </c>
      <c r="AC998" s="30" t="n"/>
      <c r="AD998" s="58" t="n"/>
    </row>
    <row r="999">
      <c r="A999" s="53" t="n"/>
      <c r="B999" s="26" t="n"/>
      <c r="C999" s="27">
        <f>IF(OR($A999="",$B999=""),"",IFERROR(VLOOKUP($B999,'Settings'!$D$4:$E$103,2,FALSE),"Driver ID not found"))</f>
        <v/>
      </c>
      <c r="D999" s="26" t="n"/>
      <c r="E999" s="28" t="n"/>
      <c r="F999" s="54" t="n"/>
      <c r="G999" s="28" t="n"/>
      <c r="H999" s="28" t="n"/>
      <c r="I999" s="28" t="n"/>
      <c r="J999" s="28" t="n"/>
      <c r="K999" s="28" t="n"/>
      <c r="L999" s="28" t="n"/>
      <c r="M999" s="28" t="n"/>
      <c r="N999" s="28" t="n"/>
      <c r="O999" s="30" t="n"/>
      <c r="P999" s="55">
        <f>IF(OR($A999="",$B999=""),"",IFERROR($E999/$F999,0))</f>
        <v/>
      </c>
      <c r="Q999" s="56">
        <f>IF(OR($A999="",$B999=""),"",IFERROR($H999/$G999,0))</f>
        <v/>
      </c>
      <c r="R999" s="56">
        <f>IF(OR($A999="",$B999=""),"",IFERROR($J999/$I999,0))</f>
        <v/>
      </c>
      <c r="S999" s="55">
        <f>IF(OR($A999="",$B999=""),"",IFERROR(($K999+$L999)/$E999*1000,0))</f>
        <v/>
      </c>
      <c r="T999" s="55">
        <f>IF(OR($A999="",$B999=""),"",MAX(0,MIN(100,100-($S999*'Settings'!$B$13)-($M999*'Settings'!$B$14))))</f>
        <v/>
      </c>
      <c r="U999" s="55">
        <f>IF(OR($A999="",$B999=""),"",MAX(0,MIN(100,IFERROR($Q999/'Settings'!$B$10*100,0))))</f>
        <v/>
      </c>
      <c r="V999" s="55">
        <f>IF(OR($A999="",$B999=""),"",MAX(0,MIN(100,IFERROR($P999/'Settings'!$B$11*100,0))))</f>
        <v/>
      </c>
      <c r="W999" s="55">
        <f>IF(OR($A999="",$B999=""),"",MAX(0,MIN(100,IFERROR($R999/'Settings'!$B$12*100,0))))</f>
        <v/>
      </c>
      <c r="X999" s="55">
        <f>IF(OR($A999="",$B999=""),"",MAX(0,MIN(100,100-($N999*'Settings'!$B$15))))</f>
        <v/>
      </c>
      <c r="Y999" s="55">
        <f>IF(OR($A999="",$B999=""),"",($T999*'Settings'!$B$4)+($U999*'Settings'!$B$5)+($V999*'Settings'!$B$6)+($W999*'Settings'!$B$7)+($X999*'Settings'!$B$8))</f>
        <v/>
      </c>
      <c r="Z999" s="19">
        <f>IF($Y999="","",IF($Y999&gt;='Settings'!$B$17,"Excellent",IF($Y999&gt;='Settings'!$B$18,"Good",IF($Y999&gt;='Settings'!$B$19,"Needs Improvement","Poor"))))</f>
        <v/>
      </c>
      <c r="AA999" s="57">
        <f>IF($Z999="","",IF($Z999="Excellent",'Settings'!$B$21,IF($Z999="Good",'Settings'!$B$22,0)))</f>
        <v/>
      </c>
      <c r="AB999" s="34">
        <f>IF(COUNTA($A999:$B999,$D999:$O999,$AC999:$AD999)=0,"",IF(OR($A999="",$B999=""),"Missing period/driver",IF($C999="Driver ID not found","Invalid driver ID",IF(COUNTIFS($A$5:$A$1000,$A999,$B$5:$B$1000,$B999)&gt;1,"Duplicate driver/period",IF(OR($E999&lt;=0,$F999&lt;=0,$G999&lt;=0,$I999&lt;=0),"Check required activity",IF($H999&gt;$G999,"On-time stops exceed total",IF($J999&gt;$I999,"Completed inspections exceed required",IF(OR($H999&lt;0,$J999&lt;0,$K999&lt;0,$L999&lt;0,$M999&lt;0,$N999&lt;0),"Negative count",IF($AC999="","Select review status",IF(AND($AC999="Coaching Scheduled",$AD999=""),"Add follow-up date","OK"))))))))))</f>
        <v/>
      </c>
      <c r="AC999" s="30" t="n"/>
      <c r="AD999" s="58" t="n"/>
    </row>
    <row r="1000">
      <c r="A1000" s="53" t="n"/>
      <c r="B1000" s="26" t="n"/>
      <c r="C1000" s="27">
        <f>IF(OR($A1000="",$B1000=""),"",IFERROR(VLOOKUP($B1000,'Settings'!$D$4:$E$103,2,FALSE),"Driver ID not found"))</f>
        <v/>
      </c>
      <c r="D1000" s="26" t="n"/>
      <c r="E1000" s="28" t="n"/>
      <c r="F1000" s="54" t="n"/>
      <c r="G1000" s="28" t="n"/>
      <c r="H1000" s="28" t="n"/>
      <c r="I1000" s="28" t="n"/>
      <c r="J1000" s="28" t="n"/>
      <c r="K1000" s="28" t="n"/>
      <c r="L1000" s="28" t="n"/>
      <c r="M1000" s="28" t="n"/>
      <c r="N1000" s="28" t="n"/>
      <c r="O1000" s="30" t="n"/>
      <c r="P1000" s="55">
        <f>IF(OR($A1000="",$B1000=""),"",IFERROR($E1000/$F1000,0))</f>
        <v/>
      </c>
      <c r="Q1000" s="56">
        <f>IF(OR($A1000="",$B1000=""),"",IFERROR($H1000/$G1000,0))</f>
        <v/>
      </c>
      <c r="R1000" s="56">
        <f>IF(OR($A1000="",$B1000=""),"",IFERROR($J1000/$I1000,0))</f>
        <v/>
      </c>
      <c r="S1000" s="55">
        <f>IF(OR($A1000="",$B1000=""),"",IFERROR(($K1000+$L1000)/$E1000*1000,0))</f>
        <v/>
      </c>
      <c r="T1000" s="55">
        <f>IF(OR($A1000="",$B1000=""),"",MAX(0,MIN(100,100-($S1000*'Settings'!$B$13)-($M1000*'Settings'!$B$14))))</f>
        <v/>
      </c>
      <c r="U1000" s="55">
        <f>IF(OR($A1000="",$B1000=""),"",MAX(0,MIN(100,IFERROR($Q1000/'Settings'!$B$10*100,0))))</f>
        <v/>
      </c>
      <c r="V1000" s="55">
        <f>IF(OR($A1000="",$B1000=""),"",MAX(0,MIN(100,IFERROR($P1000/'Settings'!$B$11*100,0))))</f>
        <v/>
      </c>
      <c r="W1000" s="55">
        <f>IF(OR($A1000="",$B1000=""),"",MAX(0,MIN(100,IFERROR($R1000/'Settings'!$B$12*100,0))))</f>
        <v/>
      </c>
      <c r="X1000" s="55">
        <f>IF(OR($A1000="",$B1000=""),"",MAX(0,MIN(100,100-($N1000*'Settings'!$B$15))))</f>
        <v/>
      </c>
      <c r="Y1000" s="55">
        <f>IF(OR($A1000="",$B1000=""),"",($T1000*'Settings'!$B$4)+($U1000*'Settings'!$B$5)+($V1000*'Settings'!$B$6)+($W1000*'Settings'!$B$7)+($X1000*'Settings'!$B$8))</f>
        <v/>
      </c>
      <c r="Z1000" s="19">
        <f>IF($Y1000="","",IF($Y1000&gt;='Settings'!$B$17,"Excellent",IF($Y1000&gt;='Settings'!$B$18,"Good",IF($Y1000&gt;='Settings'!$B$19,"Needs Improvement","Poor"))))</f>
        <v/>
      </c>
      <c r="AA1000" s="57">
        <f>IF($Z1000="","",IF($Z1000="Excellent",'Settings'!$B$21,IF($Z1000="Good",'Settings'!$B$22,0)))</f>
        <v/>
      </c>
      <c r="AB1000" s="34">
        <f>IF(COUNTA($A1000:$B1000,$D1000:$O1000,$AC1000:$AD1000)=0,"",IF(OR($A1000="",$B1000=""),"Missing period/driver",IF($C1000="Driver ID not found","Invalid driver ID",IF(COUNTIFS($A$5:$A$1000,$A1000,$B$5:$B$1000,$B1000)&gt;1,"Duplicate driver/period",IF(OR($E1000&lt;=0,$F1000&lt;=0,$G1000&lt;=0,$I1000&lt;=0),"Check required activity",IF($H1000&gt;$G1000,"On-time stops exceed total",IF($J1000&gt;$I1000,"Completed inspections exceed required",IF(OR($H1000&lt;0,$J1000&lt;0,$K1000&lt;0,$L1000&lt;0,$M1000&lt;0,$N1000&lt;0),"Negative count",IF($AC1000="","Select review status",IF(AND($AC1000="Coaching Scheduled",$AD1000=""),"Add follow-up date","OK"))))))))))</f>
        <v/>
      </c>
      <c r="AC1000" s="30" t="n"/>
      <c r="AD1000" s="58" t="n"/>
    </row>
  </sheetData>
  <autoFilter ref="A4:AD14"/>
  <mergeCells count="1">
    <mergeCell ref="A1:AD1"/>
  </mergeCells>
  <conditionalFormatting sqref="Y5:Y1000">
    <cfRule type="expression" priority="1" dxfId="0" stopIfTrue="1">
      <formula>AND(ISNUMBER($Y5),$Y5&gt;=90)</formula>
    </cfRule>
    <cfRule type="expression" priority="2" dxfId="2" stopIfTrue="1">
      <formula>AND(ISNUMBER($Y5),$Y5&gt;=80,$Y5&lt;90)</formula>
    </cfRule>
    <cfRule type="expression" priority="3" dxfId="3" stopIfTrue="1">
      <formula>AND(ISNUMBER($Y5),$Y5&gt;=70,$Y5&lt;80)</formula>
    </cfRule>
    <cfRule type="expression" priority="4" dxfId="1" stopIfTrue="1">
      <formula>AND(ISNUMBER($Y5),$Y5&lt;70)</formula>
    </cfRule>
  </conditionalFormatting>
  <conditionalFormatting sqref="Z5:Z1000">
    <cfRule type="expression" priority="5" dxfId="0" stopIfTrue="1">
      <formula>$Z5="Excellent"</formula>
    </cfRule>
    <cfRule type="expression" priority="6" dxfId="2" stopIfTrue="1">
      <formula>$Z5="Good"</formula>
    </cfRule>
    <cfRule type="expression" priority="7" dxfId="3" stopIfTrue="1">
      <formula>$Z5="Needs Improvement"</formula>
    </cfRule>
    <cfRule type="expression" priority="8" dxfId="1" stopIfTrue="1">
      <formula>$Z5="Poor"</formula>
    </cfRule>
  </conditionalFormatting>
  <conditionalFormatting sqref="AB5:AB1000">
    <cfRule type="expression" priority="9" dxfId="0" stopIfTrue="1">
      <formula>$AB5="OK"</formula>
    </cfRule>
    <cfRule type="expression" priority="10" dxfId="1" stopIfTrue="1">
      <formula>AND($AB5&lt;&gt;"",$AB5&lt;&gt;"OK")</formula>
    </cfRule>
  </conditionalFormatting>
  <conditionalFormatting sqref="H5:H1000">
    <cfRule type="expression" priority="11" dxfId="1" stopIfTrue="1">
      <formula>AND(ISNUMBER($H5),ISNUMBER($G5),$H5&gt;$G5)</formula>
    </cfRule>
  </conditionalFormatting>
  <conditionalFormatting sqref="J5:J1000">
    <cfRule type="expression" priority="12" dxfId="1" stopIfTrue="1">
      <formula>AND(ISNUMBER($J5),ISNUMBER($I5),$J5&gt;$I5)</formula>
    </cfRule>
  </conditionalFormatting>
  <conditionalFormatting sqref="AD5:AD1000">
    <cfRule type="expression" priority="13" dxfId="3" stopIfTrue="1">
      <formula>AND($AC5="Coaching Scheduled",$AD5="")</formula>
    </cfRule>
  </conditionalFormatting>
  <dataValidations count="11">
    <dataValidation sqref="A5:A1000" showDropDown="0" showInputMessage="1" showErrorMessage="1" allowBlank="0" errorTitle="Invalid selection" error="Select a reporting period from the Settings list." promptTitle="Select from list" prompt="Choose the reporting month." type="list" errorStyle="stop">
      <formula1>INDIRECT("'Settings'!$H$4:$H$103")</formula1>
    </dataValidation>
    <dataValidation sqref="B5:B1000" showDropDown="0" showInputMessage="1" showErrorMessage="1" allowBlank="0" errorTitle="Invalid selection" error="Select a driver ID from the Settings list." promptTitle="Select from list" prompt="Choose a driver ID." type="list" errorStyle="stop">
      <formula1>INDIRECT("'Settings'!$D$4:$D$103")</formula1>
    </dataValidation>
    <dataValidation sqref="D5:D1000" showDropDown="0" showInputMessage="1" showErrorMessage="1" allowBlank="0" errorTitle="Invalid selection" error="Select a region from the Settings list." promptTitle="Select from list" prompt="Choose a region." type="list" errorStyle="stop">
      <formula1>INDIRECT("'Settings'!$J$4:$J$7")</formula1>
    </dataValidation>
    <dataValidation sqref="E5:F1000" showDropDown="0" showInputMessage="0" showErrorMessage="1" allowBlank="0" errorTitle="Invalid amount" error="Enter a number greater than zero." type="decimal" errorStyle="stop" operator="greaterThan">
      <formula1>0</formula1>
    </dataValidation>
    <dataValidation sqref="G5:G1000" showDropDown="0" showInputMessage="0" showErrorMessage="1" allowBlank="0" errorTitle="Invalid stop count" error="Enter a whole number of at least 1." type="whole" errorStyle="stop" operator="greaterThanOrEqual">
      <formula1>1</formula1>
    </dataValidation>
    <dataValidation sqref="H5:H1000" showDropDown="0" showInputMessage="0" showErrorMessage="1" allowBlank="0" errorTitle="Invalid on-time stops" error="On-time stops cannot exceed total stops." type="custom" errorStyle="stop">
      <formula1>AND(ISNUMBER(H5),H5&gt;=0,H5&lt;=G5)</formula1>
    </dataValidation>
    <dataValidation sqref="I5:I1000" showDropDown="0" showInputMessage="0" showErrorMessage="1" allowBlank="0" errorTitle="Invalid inspection count" error="Enter a whole number of at least 1." type="whole" errorStyle="stop" operator="greaterThanOrEqual">
      <formula1>1</formula1>
    </dataValidation>
    <dataValidation sqref="J5:J1000" showDropDown="0" showInputMessage="0" showErrorMessage="1" allowBlank="0" errorTitle="Invalid completed inspections" error="Completed inspections cannot exceed required inspections." type="custom" errorStyle="stop">
      <formula1>AND(ISNUMBER(J5),J5&gt;=0,J5&lt;=I5)</formula1>
    </dataValidation>
    <dataValidation sqref="K5:N1000" showDropDown="0" showInputMessage="0" showErrorMessage="1" allowBlank="0" errorTitle="Invalid event count" error="Enter a nonnegative whole number." type="whole" errorStyle="stop" operator="greaterThanOrEqual">
      <formula1>0</formula1>
    </dataValidation>
    <dataValidation sqref="AC5:AC1000" showDropDown="0" showInputMessage="1" showErrorMessage="1" allowBlank="0" errorTitle="Invalid selection" error="Select a review status from the Settings list." promptTitle="Select from list" prompt="Choose a review status." type="list" errorStyle="stop">
      <formula1>INDIRECT("'Settings'!$M$4:$M$6")</formula1>
    </dataValidation>
    <dataValidation sqref="AD5:AD1000" showDropDown="0" showInputMessage="0" showErrorMessage="1" allowBlank="0" errorTitle="Invalid follow-up date" error="Enter a valid date between 1/1/2020 and 12/31/2035, or leave the cell blank." type="date" errorStyle="stop" operator="between">
      <formula1>DATE(2020,1,1)</formula1>
      <formula2>DATE(2035,12,31)</formula2>
    </dataValidation>
  </dataValidations>
  <pageMargins left="0.25" right="0.25" top="0.4" bottom="0.4" header="0.2" footer="0.2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3"/>
  <sheetViews>
    <sheetView showGridLines="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8" customWidth="1" min="1" max="1"/>
    <col width="20" customWidth="1" min="2" max="2"/>
    <col width="3" customWidth="1" min="3" max="3"/>
    <col width="14" customWidth="1" min="4" max="4"/>
    <col width="22" customWidth="1" min="5" max="5"/>
    <col width="3" customWidth="1" min="6" max="6"/>
    <col width="3" customWidth="1" min="7" max="7"/>
    <col width="18" customWidth="1" min="8" max="8"/>
    <col width="3" customWidth="1" min="9" max="9"/>
    <col width="18" customWidth="1" min="10" max="10"/>
    <col width="3" customWidth="1" min="11" max="11"/>
    <col width="3" customWidth="1" min="12" max="12"/>
    <col width="22" customWidth="1" min="13" max="13"/>
  </cols>
  <sheetData>
    <row r="1" ht="30" customHeight="1">
      <c r="A1" s="1" t="inlineStr">
        <is>
          <t>Driver Scorecard Settings</t>
        </is>
      </c>
    </row>
    <row r="2" ht="34" customHeight="1">
      <c r="A2" s="24" t="inlineStr">
        <is>
          <t>Edit yellow cells only. Score weights must total 100%. Suggested bonuses are planning values and are not payroll instructions.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4" t="n"/>
    </row>
    <row r="3">
      <c r="A3" s="9" t="inlineStr">
        <is>
          <t>Scoring Assumptions</t>
        </is>
      </c>
      <c r="B3" s="9" t="n"/>
      <c r="D3" s="10" t="inlineStr">
        <is>
          <t>Driver ID</t>
        </is>
      </c>
      <c r="E3" s="10" t="inlineStr">
        <is>
          <t>Driver Name</t>
        </is>
      </c>
      <c r="H3" s="10" t="inlineStr">
        <is>
          <t>Reporting Period</t>
        </is>
      </c>
      <c r="J3" s="10" t="inlineStr">
        <is>
          <t>Region</t>
        </is>
      </c>
      <c r="M3" s="10" t="inlineStr">
        <is>
          <t>Review Status</t>
        </is>
      </c>
    </row>
    <row r="4">
      <c r="A4" s="36" t="inlineStr">
        <is>
          <t>Safety Weight</t>
        </is>
      </c>
      <c r="B4" s="37" t="n">
        <v>0.35</v>
      </c>
      <c r="D4" s="38" t="inlineStr">
        <is>
          <t>D101</t>
        </is>
      </c>
      <c r="E4" s="38" t="inlineStr">
        <is>
          <t>Maria Lopez</t>
        </is>
      </c>
      <c r="H4" s="53" t="n">
        <v>46235</v>
      </c>
      <c r="J4" s="38" t="inlineStr">
        <is>
          <t>Northeast</t>
        </is>
      </c>
      <c r="M4" s="38" t="inlineStr">
        <is>
          <t>Not Reviewed</t>
        </is>
      </c>
    </row>
    <row r="5">
      <c r="A5" s="36" t="inlineStr">
        <is>
          <t>On-Time Weight</t>
        </is>
      </c>
      <c r="B5" s="37" t="n">
        <v>0.25</v>
      </c>
      <c r="D5" s="38" t="inlineStr">
        <is>
          <t>D102</t>
        </is>
      </c>
      <c r="E5" s="38" t="inlineStr">
        <is>
          <t>James Carter</t>
        </is>
      </c>
      <c r="H5" s="53" t="n">
        <v>46266</v>
      </c>
      <c r="J5" s="38" t="inlineStr">
        <is>
          <t>Southeast</t>
        </is>
      </c>
      <c r="M5" s="38" t="inlineStr">
        <is>
          <t>Coaching Scheduled</t>
        </is>
      </c>
    </row>
    <row r="6">
      <c r="A6" s="36" t="inlineStr">
        <is>
          <t>Fuel Efficiency Weight</t>
        </is>
      </c>
      <c r="B6" s="37" t="n">
        <v>0.15</v>
      </c>
      <c r="D6" s="38" t="inlineStr">
        <is>
          <t>D103</t>
        </is>
      </c>
      <c r="E6" s="38" t="inlineStr">
        <is>
          <t>Ashley Brooks</t>
        </is>
      </c>
      <c r="H6" s="53" t="n"/>
      <c r="J6" s="38" t="inlineStr">
        <is>
          <t>Midwest</t>
        </is>
      </c>
      <c r="M6" s="38" t="inlineStr">
        <is>
          <t>Reviewed</t>
        </is>
      </c>
    </row>
    <row r="7">
      <c r="A7" s="36" t="inlineStr">
        <is>
          <t>Inspection Weight</t>
        </is>
      </c>
      <c r="B7" s="37" t="n">
        <v>0.15</v>
      </c>
      <c r="D7" s="38" t="inlineStr">
        <is>
          <t>D104</t>
        </is>
      </c>
      <c r="E7" s="38" t="inlineStr">
        <is>
          <t>Daniel Kim</t>
        </is>
      </c>
      <c r="H7" s="53" t="n"/>
      <c r="J7" s="38" t="inlineStr">
        <is>
          <t>West</t>
        </is>
      </c>
      <c r="M7" s="38" t="n"/>
    </row>
    <row r="8">
      <c r="A8" s="36" t="inlineStr">
        <is>
          <t>Customer Service Weight</t>
        </is>
      </c>
      <c r="B8" s="37" t="n">
        <v>0.1</v>
      </c>
      <c r="D8" s="38" t="inlineStr">
        <is>
          <t>D105</t>
        </is>
      </c>
      <c r="E8" s="38" t="inlineStr">
        <is>
          <t>Robert Miller</t>
        </is>
      </c>
      <c r="H8" s="53" t="n"/>
      <c r="J8" s="38" t="n"/>
      <c r="M8" s="38" t="n"/>
    </row>
    <row r="9">
      <c r="D9" s="38" t="inlineStr">
        <is>
          <t>D106</t>
        </is>
      </c>
      <c r="E9" s="38" t="inlineStr">
        <is>
          <t>Tanya Williams</t>
        </is>
      </c>
      <c r="H9" s="53" t="n"/>
      <c r="J9" s="38" t="n"/>
      <c r="M9" s="38" t="n"/>
    </row>
    <row r="10">
      <c r="A10" s="36" t="inlineStr">
        <is>
          <t>Target On-Time Rate</t>
        </is>
      </c>
      <c r="B10" s="59" t="n">
        <v>0.95</v>
      </c>
      <c r="D10" s="38" t="inlineStr">
        <is>
          <t>D107</t>
        </is>
      </c>
      <c r="E10" s="38" t="inlineStr">
        <is>
          <t>Eric Thompson</t>
        </is>
      </c>
      <c r="H10" s="53" t="n"/>
      <c r="J10" s="38" t="n"/>
      <c r="M10" s="38" t="n"/>
    </row>
    <row r="11">
      <c r="A11" s="36" t="inlineStr">
        <is>
          <t>Target MPG</t>
        </is>
      </c>
      <c r="B11" s="60" t="n">
        <v>8</v>
      </c>
      <c r="D11" s="38" t="inlineStr">
        <is>
          <t>D108</t>
        </is>
      </c>
      <c r="E11" s="38" t="inlineStr">
        <is>
          <t>Nina Patel</t>
        </is>
      </c>
      <c r="H11" s="53" t="n"/>
      <c r="J11" s="38" t="n"/>
      <c r="M11" s="38" t="n"/>
    </row>
    <row r="12">
      <c r="A12" s="36" t="inlineStr">
        <is>
          <t>Target Inspection Completion</t>
        </is>
      </c>
      <c r="B12" s="59" t="n">
        <v>1</v>
      </c>
      <c r="D12" s="38" t="n"/>
      <c r="E12" s="38" t="n"/>
      <c r="H12" s="53" t="n"/>
      <c r="J12" s="38" t="n"/>
      <c r="M12" s="38" t="n"/>
    </row>
    <row r="13">
      <c r="A13" s="36" t="inlineStr">
        <is>
          <t>Safety Event Penalty Points per Event per 1,000 Miles</t>
        </is>
      </c>
      <c r="B13" s="60" t="n">
        <v>6</v>
      </c>
      <c r="D13" s="38" t="n"/>
      <c r="E13" s="38" t="n"/>
      <c r="H13" s="53" t="n"/>
      <c r="J13" s="38" t="n"/>
      <c r="M13" s="38" t="n"/>
    </row>
    <row r="14">
      <c r="A14" s="36" t="inlineStr">
        <is>
          <t>Preventable Accident Penalty Points</t>
        </is>
      </c>
      <c r="B14" s="60" t="n">
        <v>35</v>
      </c>
      <c r="D14" s="38" t="n"/>
      <c r="E14" s="38" t="n"/>
      <c r="H14" s="53" t="n"/>
      <c r="J14" s="38" t="n"/>
      <c r="M14" s="38" t="n"/>
    </row>
    <row r="15">
      <c r="A15" s="36" t="inlineStr">
        <is>
          <t>Customer Complaint Penalty Points</t>
        </is>
      </c>
      <c r="B15" s="60" t="n">
        <v>12</v>
      </c>
      <c r="D15" s="38" t="n"/>
      <c r="E15" s="38" t="n"/>
      <c r="H15" s="53" t="n"/>
      <c r="J15" s="38" t="n"/>
      <c r="M15" s="38" t="n"/>
    </row>
    <row r="16">
      <c r="D16" s="38" t="n"/>
      <c r="E16" s="38" t="n"/>
      <c r="H16" s="53" t="n"/>
      <c r="J16" s="38" t="n"/>
      <c r="M16" s="38" t="n"/>
    </row>
    <row r="17">
      <c r="A17" s="36" t="inlineStr">
        <is>
          <t>Excellent Minimum Score</t>
        </is>
      </c>
      <c r="B17" s="60" t="n">
        <v>90</v>
      </c>
      <c r="D17" s="38" t="n"/>
      <c r="E17" s="38" t="n"/>
      <c r="H17" s="53" t="n"/>
      <c r="J17" s="38" t="n"/>
      <c r="M17" s="38" t="n"/>
    </row>
    <row r="18">
      <c r="A18" s="36" t="inlineStr">
        <is>
          <t>Good Minimum Score</t>
        </is>
      </c>
      <c r="B18" s="60" t="n">
        <v>80</v>
      </c>
      <c r="D18" s="38" t="n"/>
      <c r="E18" s="38" t="n"/>
      <c r="H18" s="53" t="n"/>
      <c r="J18" s="38" t="n"/>
      <c r="M18" s="38" t="n"/>
    </row>
    <row r="19">
      <c r="A19" s="36" t="inlineStr">
        <is>
          <t>Needs Improvement Minimum Score</t>
        </is>
      </c>
      <c r="B19" s="60" t="n">
        <v>70</v>
      </c>
      <c r="D19" s="38" t="n"/>
      <c r="E19" s="38" t="n"/>
      <c r="H19" s="53" t="n"/>
      <c r="J19" s="38" t="n"/>
      <c r="M19" s="38" t="n"/>
    </row>
    <row r="20">
      <c r="D20" s="38" t="n"/>
      <c r="E20" s="38" t="n"/>
      <c r="H20" s="53" t="n"/>
      <c r="J20" s="38" t="n"/>
      <c r="M20" s="38" t="n"/>
    </row>
    <row r="21">
      <c r="A21" s="36" t="inlineStr">
        <is>
          <t>Excellent Suggested Bonus</t>
        </is>
      </c>
      <c r="B21" s="61" t="n">
        <v>250</v>
      </c>
      <c r="D21" s="38" t="n"/>
      <c r="E21" s="38" t="n"/>
      <c r="H21" s="53" t="n"/>
      <c r="J21" s="38" t="n"/>
      <c r="M21" s="38" t="n"/>
    </row>
    <row r="22">
      <c r="A22" s="36" t="inlineStr">
        <is>
          <t>Good Suggested Bonus</t>
        </is>
      </c>
      <c r="B22" s="61" t="n">
        <v>100</v>
      </c>
      <c r="D22" s="38" t="n"/>
      <c r="E22" s="38" t="n"/>
      <c r="H22" s="53" t="n"/>
      <c r="J22" s="38" t="n"/>
      <c r="M22" s="38" t="n"/>
    </row>
    <row r="23">
      <c r="D23" s="38" t="n"/>
      <c r="E23" s="38" t="n"/>
      <c r="H23" s="53" t="n"/>
      <c r="J23" s="38" t="n"/>
      <c r="M23" s="38" t="n"/>
    </row>
    <row r="24">
      <c r="A24" s="42" t="inlineStr">
        <is>
          <t>Weight Total</t>
        </is>
      </c>
      <c r="B24" s="62">
        <f>SUM(B4:B8)</f>
        <v/>
      </c>
      <c r="D24" s="38" t="n"/>
      <c r="E24" s="38" t="n"/>
      <c r="H24" s="53" t="n"/>
      <c r="J24" s="38" t="n"/>
      <c r="M24" s="38" t="n"/>
    </row>
    <row r="25">
      <c r="A25" s="42" t="inlineStr">
        <is>
          <t>Weight Check</t>
        </is>
      </c>
      <c r="B25" s="44">
        <f>IF(AND(ABS(B24-1)&lt;0.0001,MIN(B4:B8)&gt;=0,MAX(B4:B8)&lt;=1),"OK","Weights must total 100%")</f>
        <v/>
      </c>
      <c r="D25" s="38" t="n"/>
      <c r="E25" s="38" t="n"/>
      <c r="H25" s="53" t="n"/>
      <c r="J25" s="38" t="n"/>
      <c r="M25" s="38" t="n"/>
    </row>
    <row r="26">
      <c r="A26" s="42" t="inlineStr">
        <is>
          <t>Cutoff Check</t>
        </is>
      </c>
      <c r="B26" s="44">
        <f>IF(AND(B17&gt;B18,B18&gt;B19,B19&gt;=0,B17&lt;=100),"OK","Check score cutoffs")</f>
        <v/>
      </c>
      <c r="D26" s="38" t="n"/>
      <c r="E26" s="38" t="n"/>
      <c r="H26" s="53" t="n"/>
      <c r="J26" s="38" t="n"/>
      <c r="M26" s="38" t="n"/>
    </row>
    <row r="27">
      <c r="A27" s="42" t="inlineStr">
        <is>
          <t>Assumption Check</t>
        </is>
      </c>
      <c r="B27" s="44">
        <f>IF(AND(B10&gt;0,B10&lt;=1,B11&gt;0,B12&gt;0,B12&lt;=1,B13&gt;=0,B14&gt;=0,B15&gt;=0,B21&gt;=0,B22&gt;=0),"OK","Check assumptions")</f>
        <v/>
      </c>
      <c r="D27" s="38" t="n"/>
      <c r="E27" s="38" t="n"/>
      <c r="H27" s="53" t="n"/>
      <c r="J27" s="38" t="n"/>
      <c r="M27" s="38" t="n"/>
    </row>
    <row r="28">
      <c r="D28" s="38" t="n"/>
      <c r="E28" s="38" t="n"/>
      <c r="H28" s="53" t="n"/>
      <c r="J28" s="38" t="n"/>
      <c r="M28" s="38" t="n"/>
    </row>
    <row r="29">
      <c r="D29" s="38" t="n"/>
      <c r="E29" s="38" t="n"/>
      <c r="H29" s="53" t="n"/>
      <c r="J29" s="38" t="n"/>
      <c r="M29" s="38" t="n"/>
    </row>
    <row r="30">
      <c r="A30" s="9" t="inlineStr">
        <is>
          <t>Scoring Explanation</t>
        </is>
      </c>
      <c r="B30" s="9" t="n"/>
      <c r="C30" s="9" t="n"/>
      <c r="D30" s="9" t="n"/>
      <c r="E30" s="9" t="n"/>
      <c r="F30" s="9" t="n"/>
      <c r="G30" s="9" t="n"/>
      <c r="H30" s="63" t="n"/>
      <c r="I30" s="9" t="n"/>
      <c r="J30" s="9" t="n"/>
      <c r="K30" s="9" t="n"/>
      <c r="L30" s="9" t="n"/>
      <c r="M30" s="9" t="n"/>
    </row>
    <row r="31" ht="28" customHeight="1">
      <c r="A31" s="23" t="inlineStr">
        <is>
          <t>Safety Score: Starts at 100 and subtracts penalties for speeding and harsh-braking events per 1,000 miles and preventable accidents.</t>
        </is>
      </c>
      <c r="B31" s="23" t="n"/>
      <c r="C31" s="23" t="n"/>
      <c r="D31" s="23" t="n"/>
      <c r="E31" s="23" t="n"/>
      <c r="F31" s="23" t="n"/>
      <c r="G31" s="23" t="n"/>
      <c r="H31" s="64" t="n"/>
      <c r="I31" s="23" t="n"/>
      <c r="J31" s="23" t="n"/>
      <c r="K31" s="23" t="n"/>
      <c r="L31" s="23" t="n"/>
      <c r="M31" s="23" t="n"/>
    </row>
    <row r="32" ht="28" customHeight="1">
      <c r="A32" s="23" t="inlineStr">
        <is>
          <t>On-Time Score: Compares the driver's on-time rate with the target rate.</t>
        </is>
      </c>
      <c r="B32" s="23" t="n"/>
      <c r="C32" s="23" t="n"/>
      <c r="D32" s="23" t="n"/>
      <c r="E32" s="23" t="n"/>
      <c r="F32" s="23" t="n"/>
      <c r="G32" s="23" t="n"/>
      <c r="H32" s="64" t="n"/>
      <c r="I32" s="23" t="n"/>
      <c r="J32" s="23" t="n"/>
      <c r="K32" s="23" t="n"/>
      <c r="L32" s="23" t="n"/>
      <c r="M32" s="23" t="n"/>
    </row>
    <row r="33" ht="28" customHeight="1">
      <c r="A33" s="23" t="inlineStr">
        <is>
          <t>Fuel Efficiency Score: Compares actual MPG with the target MPG.</t>
        </is>
      </c>
      <c r="B33" s="23" t="n"/>
      <c r="C33" s="23" t="n"/>
      <c r="D33" s="23" t="n"/>
      <c r="E33" s="23" t="n"/>
      <c r="F33" s="23" t="n"/>
      <c r="G33" s="23" t="n"/>
      <c r="H33" s="64" t="n"/>
      <c r="I33" s="23" t="n"/>
      <c r="J33" s="23" t="n"/>
      <c r="K33" s="23" t="n"/>
      <c r="L33" s="23" t="n"/>
      <c r="M33" s="23" t="n"/>
    </row>
    <row r="34" ht="28" customHeight="1">
      <c r="A34" s="23" t="inlineStr">
        <is>
          <t>Inspection Score: Compares completed inspections with required inspections.</t>
        </is>
      </c>
      <c r="B34" s="23" t="n"/>
      <c r="C34" s="23" t="n"/>
      <c r="D34" s="23" t="n"/>
      <c r="E34" s="23" t="n"/>
      <c r="F34" s="23" t="n"/>
      <c r="G34" s="23" t="n"/>
      <c r="H34" s="64" t="n"/>
      <c r="I34" s="23" t="n"/>
      <c r="J34" s="23" t="n"/>
      <c r="K34" s="23" t="n"/>
      <c r="L34" s="23" t="n"/>
      <c r="M34" s="23" t="n"/>
    </row>
    <row r="35" ht="28" customHeight="1">
      <c r="A35" s="23" t="inlineStr">
        <is>
          <t>Customer Service Score: Starts at 100 and subtracts points for customer complaints.</t>
        </is>
      </c>
      <c r="B35" s="23" t="n"/>
      <c r="C35" s="23" t="n"/>
      <c r="D35" s="23" t="n"/>
      <c r="E35" s="23" t="n"/>
      <c r="F35" s="23" t="n"/>
      <c r="G35" s="23" t="n"/>
      <c r="H35" s="64" t="n"/>
      <c r="I35" s="23" t="n"/>
      <c r="J35" s="23" t="n"/>
      <c r="K35" s="23" t="n"/>
      <c r="L35" s="23" t="n"/>
      <c r="M35" s="23" t="n"/>
    </row>
    <row r="36" ht="28" customHeight="1">
      <c r="A36" s="23" t="inlineStr">
        <is>
          <t>Overall Score: Weighted combination of the five component scores.</t>
        </is>
      </c>
      <c r="B36" s="23" t="n"/>
      <c r="C36" s="23" t="n"/>
      <c r="D36" s="23" t="n"/>
      <c r="E36" s="23" t="n"/>
      <c r="F36" s="23" t="n"/>
      <c r="G36" s="23" t="n"/>
      <c r="H36" s="64" t="n"/>
      <c r="I36" s="23" t="n"/>
      <c r="J36" s="23" t="n"/>
      <c r="K36" s="23" t="n"/>
      <c r="L36" s="23" t="n"/>
      <c r="M36" s="23" t="n"/>
    </row>
    <row r="37" ht="28" customHeight="1">
      <c r="A37" s="23" t="inlineStr">
        <is>
          <t>All component scores are capped between 0 and 100.</t>
        </is>
      </c>
      <c r="B37" s="23" t="n"/>
      <c r="C37" s="23" t="n"/>
      <c r="D37" s="23" t="n"/>
      <c r="E37" s="23" t="n"/>
      <c r="F37" s="23" t="n"/>
      <c r="G37" s="23" t="n"/>
      <c r="H37" s="64" t="n"/>
      <c r="I37" s="23" t="n"/>
      <c r="J37" s="23" t="n"/>
      <c r="K37" s="23" t="n"/>
      <c r="L37" s="23" t="n"/>
      <c r="M37" s="23" t="n"/>
    </row>
    <row r="38">
      <c r="D38" s="38" t="n"/>
      <c r="E38" s="38" t="n"/>
      <c r="H38" s="53" t="n"/>
      <c r="J38" s="38" t="n"/>
      <c r="M38" s="38" t="n"/>
    </row>
    <row r="39">
      <c r="D39" s="38" t="n"/>
      <c r="E39" s="38" t="n"/>
      <c r="H39" s="53" t="n"/>
      <c r="J39" s="38" t="n"/>
      <c r="M39" s="38" t="n"/>
    </row>
    <row r="40">
      <c r="D40" s="38" t="n"/>
      <c r="E40" s="38" t="n"/>
      <c r="H40" s="53" t="n"/>
      <c r="J40" s="38" t="n"/>
      <c r="M40" s="38" t="n"/>
    </row>
    <row r="41">
      <c r="D41" s="38" t="n"/>
      <c r="E41" s="38" t="n"/>
      <c r="H41" s="53" t="n"/>
      <c r="J41" s="38" t="n"/>
      <c r="M41" s="38" t="n"/>
    </row>
    <row r="42">
      <c r="D42" s="38" t="n"/>
      <c r="E42" s="38" t="n"/>
      <c r="H42" s="53" t="n"/>
      <c r="J42" s="38" t="n"/>
      <c r="M42" s="38" t="n"/>
    </row>
    <row r="43">
      <c r="D43" s="38" t="n"/>
      <c r="E43" s="38" t="n"/>
      <c r="H43" s="53" t="n"/>
      <c r="J43" s="38" t="n"/>
      <c r="M43" s="38" t="n"/>
    </row>
    <row r="44">
      <c r="D44" s="38" t="n"/>
      <c r="E44" s="38" t="n"/>
      <c r="H44" s="53" t="n"/>
      <c r="J44" s="38" t="n"/>
      <c r="M44" s="38" t="n"/>
    </row>
    <row r="45">
      <c r="D45" s="38" t="n"/>
      <c r="E45" s="38" t="n"/>
      <c r="H45" s="53" t="n"/>
      <c r="J45" s="38" t="n"/>
      <c r="M45" s="38" t="n"/>
    </row>
    <row r="46">
      <c r="D46" s="38" t="n"/>
      <c r="E46" s="38" t="n"/>
      <c r="H46" s="53" t="n"/>
      <c r="J46" s="38" t="n"/>
      <c r="M46" s="38" t="n"/>
    </row>
    <row r="47">
      <c r="D47" s="38" t="n"/>
      <c r="E47" s="38" t="n"/>
      <c r="H47" s="53" t="n"/>
      <c r="J47" s="38" t="n"/>
      <c r="M47" s="38" t="n"/>
    </row>
    <row r="48">
      <c r="D48" s="38" t="n"/>
      <c r="E48" s="38" t="n"/>
      <c r="H48" s="53" t="n"/>
      <c r="J48" s="38" t="n"/>
      <c r="M48" s="38" t="n"/>
    </row>
    <row r="49">
      <c r="D49" s="38" t="n"/>
      <c r="E49" s="38" t="n"/>
      <c r="H49" s="53" t="n"/>
      <c r="J49" s="38" t="n"/>
      <c r="M49" s="38" t="n"/>
    </row>
    <row r="50">
      <c r="D50" s="38" t="n"/>
      <c r="E50" s="38" t="n"/>
      <c r="H50" s="53" t="n"/>
      <c r="J50" s="38" t="n"/>
      <c r="M50" s="38" t="n"/>
    </row>
    <row r="51">
      <c r="D51" s="38" t="n"/>
      <c r="E51" s="38" t="n"/>
      <c r="H51" s="53" t="n"/>
      <c r="J51" s="38" t="n"/>
      <c r="M51" s="38" t="n"/>
    </row>
    <row r="52">
      <c r="D52" s="38" t="n"/>
      <c r="E52" s="38" t="n"/>
      <c r="H52" s="53" t="n"/>
      <c r="J52" s="38" t="n"/>
      <c r="M52" s="38" t="n"/>
    </row>
    <row r="53">
      <c r="D53" s="38" t="n"/>
      <c r="E53" s="38" t="n"/>
      <c r="H53" s="53" t="n"/>
      <c r="J53" s="38" t="n"/>
      <c r="M53" s="38" t="n"/>
    </row>
    <row r="54">
      <c r="D54" s="38" t="n"/>
      <c r="E54" s="38" t="n"/>
      <c r="H54" s="53" t="n"/>
      <c r="J54" s="38" t="n"/>
      <c r="M54" s="38" t="n"/>
    </row>
    <row r="55">
      <c r="D55" s="38" t="n"/>
      <c r="E55" s="38" t="n"/>
      <c r="H55" s="53" t="n"/>
      <c r="J55" s="38" t="n"/>
      <c r="M55" s="38" t="n"/>
    </row>
    <row r="56">
      <c r="D56" s="38" t="n"/>
      <c r="E56" s="38" t="n"/>
      <c r="H56" s="53" t="n"/>
      <c r="J56" s="38" t="n"/>
      <c r="M56" s="38" t="n"/>
    </row>
    <row r="57">
      <c r="D57" s="38" t="n"/>
      <c r="E57" s="38" t="n"/>
      <c r="H57" s="53" t="n"/>
      <c r="J57" s="38" t="n"/>
      <c r="M57" s="38" t="n"/>
    </row>
    <row r="58">
      <c r="D58" s="38" t="n"/>
      <c r="E58" s="38" t="n"/>
      <c r="H58" s="53" t="n"/>
      <c r="J58" s="38" t="n"/>
      <c r="M58" s="38" t="n"/>
    </row>
    <row r="59">
      <c r="D59" s="38" t="n"/>
      <c r="E59" s="38" t="n"/>
      <c r="H59" s="53" t="n"/>
      <c r="J59" s="38" t="n"/>
      <c r="M59" s="38" t="n"/>
    </row>
    <row r="60">
      <c r="D60" s="38" t="n"/>
      <c r="E60" s="38" t="n"/>
      <c r="H60" s="53" t="n"/>
      <c r="J60" s="38" t="n"/>
      <c r="M60" s="38" t="n"/>
    </row>
    <row r="61">
      <c r="D61" s="38" t="n"/>
      <c r="E61" s="38" t="n"/>
      <c r="H61" s="53" t="n"/>
      <c r="J61" s="38" t="n"/>
      <c r="M61" s="38" t="n"/>
    </row>
    <row r="62">
      <c r="D62" s="38" t="n"/>
      <c r="E62" s="38" t="n"/>
      <c r="H62" s="53" t="n"/>
      <c r="J62" s="38" t="n"/>
      <c r="M62" s="38" t="n"/>
    </row>
    <row r="63">
      <c r="D63" s="38" t="n"/>
      <c r="E63" s="38" t="n"/>
      <c r="H63" s="53" t="n"/>
      <c r="J63" s="38" t="n"/>
      <c r="M63" s="38" t="n"/>
    </row>
    <row r="64">
      <c r="D64" s="38" t="n"/>
      <c r="E64" s="38" t="n"/>
      <c r="H64" s="53" t="n"/>
      <c r="J64" s="38" t="n"/>
      <c r="M64" s="38" t="n"/>
    </row>
    <row r="65">
      <c r="D65" s="38" t="n"/>
      <c r="E65" s="38" t="n"/>
      <c r="H65" s="53" t="n"/>
      <c r="J65" s="38" t="n"/>
      <c r="M65" s="38" t="n"/>
    </row>
    <row r="66">
      <c r="D66" s="38" t="n"/>
      <c r="E66" s="38" t="n"/>
      <c r="H66" s="53" t="n"/>
      <c r="J66" s="38" t="n"/>
      <c r="M66" s="38" t="n"/>
    </row>
    <row r="67">
      <c r="D67" s="38" t="n"/>
      <c r="E67" s="38" t="n"/>
      <c r="H67" s="53" t="n"/>
      <c r="J67" s="38" t="n"/>
      <c r="M67" s="38" t="n"/>
    </row>
    <row r="68">
      <c r="D68" s="38" t="n"/>
      <c r="E68" s="38" t="n"/>
      <c r="H68" s="53" t="n"/>
      <c r="J68" s="38" t="n"/>
      <c r="M68" s="38" t="n"/>
    </row>
    <row r="69">
      <c r="D69" s="38" t="n"/>
      <c r="E69" s="38" t="n"/>
      <c r="H69" s="53" t="n"/>
      <c r="J69" s="38" t="n"/>
      <c r="M69" s="38" t="n"/>
    </row>
    <row r="70">
      <c r="D70" s="38" t="n"/>
      <c r="E70" s="38" t="n"/>
      <c r="H70" s="53" t="n"/>
      <c r="J70" s="38" t="n"/>
      <c r="M70" s="38" t="n"/>
    </row>
    <row r="71">
      <c r="D71" s="38" t="n"/>
      <c r="E71" s="38" t="n"/>
      <c r="H71" s="53" t="n"/>
      <c r="J71" s="38" t="n"/>
      <c r="M71" s="38" t="n"/>
    </row>
    <row r="72">
      <c r="D72" s="38" t="n"/>
      <c r="E72" s="38" t="n"/>
      <c r="H72" s="53" t="n"/>
      <c r="J72" s="38" t="n"/>
      <c r="M72" s="38" t="n"/>
    </row>
    <row r="73">
      <c r="D73" s="38" t="n"/>
      <c r="E73" s="38" t="n"/>
      <c r="H73" s="53" t="n"/>
      <c r="J73" s="38" t="n"/>
      <c r="M73" s="38" t="n"/>
    </row>
    <row r="74">
      <c r="D74" s="38" t="n"/>
      <c r="E74" s="38" t="n"/>
      <c r="H74" s="53" t="n"/>
      <c r="J74" s="38" t="n"/>
      <c r="M74" s="38" t="n"/>
    </row>
    <row r="75">
      <c r="D75" s="38" t="n"/>
      <c r="E75" s="38" t="n"/>
      <c r="H75" s="53" t="n"/>
      <c r="J75" s="38" t="n"/>
      <c r="M75" s="38" t="n"/>
    </row>
    <row r="76">
      <c r="D76" s="38" t="n"/>
      <c r="E76" s="38" t="n"/>
      <c r="H76" s="53" t="n"/>
      <c r="J76" s="38" t="n"/>
      <c r="M76" s="38" t="n"/>
    </row>
    <row r="77">
      <c r="D77" s="38" t="n"/>
      <c r="E77" s="38" t="n"/>
      <c r="H77" s="53" t="n"/>
      <c r="J77" s="38" t="n"/>
      <c r="M77" s="38" t="n"/>
    </row>
    <row r="78">
      <c r="D78" s="38" t="n"/>
      <c r="E78" s="38" t="n"/>
      <c r="H78" s="53" t="n"/>
      <c r="J78" s="38" t="n"/>
      <c r="M78" s="38" t="n"/>
    </row>
    <row r="79">
      <c r="D79" s="38" t="n"/>
      <c r="E79" s="38" t="n"/>
      <c r="H79" s="53" t="n"/>
      <c r="J79" s="38" t="n"/>
      <c r="M79" s="38" t="n"/>
    </row>
    <row r="80">
      <c r="D80" s="38" t="n"/>
      <c r="E80" s="38" t="n"/>
      <c r="H80" s="53" t="n"/>
      <c r="J80" s="38" t="n"/>
      <c r="M80" s="38" t="n"/>
    </row>
    <row r="81">
      <c r="D81" s="38" t="n"/>
      <c r="E81" s="38" t="n"/>
      <c r="H81" s="53" t="n"/>
      <c r="J81" s="38" t="n"/>
      <c r="M81" s="38" t="n"/>
    </row>
    <row r="82">
      <c r="D82" s="38" t="n"/>
      <c r="E82" s="38" t="n"/>
      <c r="H82" s="53" t="n"/>
      <c r="J82" s="38" t="n"/>
      <c r="M82" s="38" t="n"/>
    </row>
    <row r="83">
      <c r="D83" s="38" t="n"/>
      <c r="E83" s="38" t="n"/>
      <c r="H83" s="53" t="n"/>
      <c r="J83" s="38" t="n"/>
      <c r="M83" s="38" t="n"/>
    </row>
    <row r="84">
      <c r="D84" s="38" t="n"/>
      <c r="E84" s="38" t="n"/>
      <c r="H84" s="53" t="n"/>
      <c r="J84" s="38" t="n"/>
      <c r="M84" s="38" t="n"/>
    </row>
    <row r="85">
      <c r="D85" s="38" t="n"/>
      <c r="E85" s="38" t="n"/>
      <c r="H85" s="53" t="n"/>
      <c r="J85" s="38" t="n"/>
      <c r="M85" s="38" t="n"/>
    </row>
    <row r="86">
      <c r="D86" s="38" t="n"/>
      <c r="E86" s="38" t="n"/>
      <c r="H86" s="53" t="n"/>
      <c r="J86" s="38" t="n"/>
      <c r="M86" s="38" t="n"/>
    </row>
    <row r="87">
      <c r="D87" s="38" t="n"/>
      <c r="E87" s="38" t="n"/>
      <c r="H87" s="53" t="n"/>
      <c r="J87" s="38" t="n"/>
      <c r="M87" s="38" t="n"/>
    </row>
    <row r="88">
      <c r="D88" s="38" t="n"/>
      <c r="E88" s="38" t="n"/>
      <c r="H88" s="53" t="n"/>
      <c r="J88" s="38" t="n"/>
      <c r="M88" s="38" t="n"/>
    </row>
    <row r="89">
      <c r="D89" s="38" t="n"/>
      <c r="E89" s="38" t="n"/>
      <c r="H89" s="53" t="n"/>
      <c r="J89" s="38" t="n"/>
      <c r="M89" s="38" t="n"/>
    </row>
    <row r="90">
      <c r="D90" s="38" t="n"/>
      <c r="E90" s="38" t="n"/>
      <c r="H90" s="53" t="n"/>
      <c r="J90" s="38" t="n"/>
      <c r="M90" s="38" t="n"/>
    </row>
    <row r="91">
      <c r="D91" s="38" t="n"/>
      <c r="E91" s="38" t="n"/>
      <c r="H91" s="53" t="n"/>
      <c r="J91" s="38" t="n"/>
      <c r="M91" s="38" t="n"/>
    </row>
    <row r="92">
      <c r="D92" s="38" t="n"/>
      <c r="E92" s="38" t="n"/>
      <c r="H92" s="53" t="n"/>
      <c r="J92" s="38" t="n"/>
      <c r="M92" s="38" t="n"/>
    </row>
    <row r="93">
      <c r="D93" s="38" t="n"/>
      <c r="E93" s="38" t="n"/>
      <c r="H93" s="53" t="n"/>
      <c r="J93" s="38" t="n"/>
      <c r="M93" s="38" t="n"/>
    </row>
    <row r="94">
      <c r="D94" s="38" t="n"/>
      <c r="E94" s="38" t="n"/>
      <c r="H94" s="53" t="n"/>
      <c r="J94" s="38" t="n"/>
      <c r="M94" s="38" t="n"/>
    </row>
    <row r="95">
      <c r="D95" s="38" t="n"/>
      <c r="E95" s="38" t="n"/>
      <c r="H95" s="53" t="n"/>
      <c r="J95" s="38" t="n"/>
      <c r="M95" s="38" t="n"/>
    </row>
    <row r="96">
      <c r="D96" s="38" t="n"/>
      <c r="E96" s="38" t="n"/>
      <c r="H96" s="53" t="n"/>
      <c r="J96" s="38" t="n"/>
      <c r="M96" s="38" t="n"/>
    </row>
    <row r="97">
      <c r="D97" s="38" t="n"/>
      <c r="E97" s="38" t="n"/>
      <c r="H97" s="53" t="n"/>
      <c r="J97" s="38" t="n"/>
      <c r="M97" s="38" t="n"/>
    </row>
    <row r="98">
      <c r="D98" s="38" t="n"/>
      <c r="E98" s="38" t="n"/>
      <c r="H98" s="53" t="n"/>
      <c r="J98" s="38" t="n"/>
      <c r="M98" s="38" t="n"/>
    </row>
    <row r="99">
      <c r="D99" s="38" t="n"/>
      <c r="E99" s="38" t="n"/>
      <c r="H99" s="53" t="n"/>
      <c r="J99" s="38" t="n"/>
      <c r="M99" s="38" t="n"/>
    </row>
    <row r="100">
      <c r="D100" s="38" t="n"/>
      <c r="E100" s="38" t="n"/>
      <c r="H100" s="53" t="n"/>
      <c r="J100" s="38" t="n"/>
      <c r="M100" s="38" t="n"/>
    </row>
    <row r="101">
      <c r="D101" s="38" t="n"/>
      <c r="E101" s="38" t="n"/>
      <c r="H101" s="53" t="n"/>
      <c r="J101" s="38" t="n"/>
      <c r="M101" s="38" t="n"/>
    </row>
    <row r="102">
      <c r="D102" s="38" t="n"/>
      <c r="E102" s="38" t="n"/>
      <c r="H102" s="53" t="n"/>
      <c r="J102" s="38" t="n"/>
      <c r="M102" s="38" t="n"/>
    </row>
    <row r="103">
      <c r="D103" s="38" t="n"/>
      <c r="E103" s="38" t="n"/>
      <c r="H103" s="53" t="n"/>
      <c r="J103" s="38" t="n"/>
      <c r="M103" s="38" t="n"/>
    </row>
  </sheetData>
  <mergeCells count="1">
    <mergeCell ref="A1:M1"/>
  </mergeCells>
  <conditionalFormatting sqref="B25:B27">
    <cfRule type="expression" priority="1" dxfId="0" stopIfTrue="1">
      <formula>B25="OK"</formula>
    </cfRule>
    <cfRule type="expression" priority="2" dxfId="1" stopIfTrue="1">
      <formula>AND(B25&lt;&gt;"",B25&lt;&gt;"OK")</formula>
    </cfRule>
  </conditionalFormatting>
  <dataValidations count="7">
    <dataValidation sqref="B4:B8" showDropDown="0" showInputMessage="0" showErrorMessage="1" allowBlank="0" errorTitle="Invalid weight" error="Enter a percentage from 0% through 100%." type="decimal" errorStyle="stop" operator="between">
      <formula1>0</formula1>
      <formula2>1</formula2>
    </dataValidation>
    <dataValidation sqref="B10 B12" showDropDown="0" showInputMessage="0" showErrorMessage="1" allowBlank="0" errorTitle="Invalid target rate" error="Enter a target percentage greater than 0% and no more than 100%." type="decimal" errorStyle="stop" operator="between">
      <formula1>0.0001</formula1>
      <formula2>1</formula2>
    </dataValidation>
    <dataValidation sqref="B11" showDropDown="0" showInputMessage="0" showErrorMessage="1" allowBlank="0" errorTitle="Invalid MPG target" error="Enter an MPG target greater than zero." type="decimal" errorStyle="stop" operator="greaterThan">
      <formula1>0</formula1>
    </dataValidation>
    <dataValidation sqref="B13:B15" showDropDown="0" showInputMessage="0" showErrorMessage="1" allowBlank="0" errorTitle="Invalid penalty" error="Enter a nonnegative penalty value." type="decimal" errorStyle="stop" operator="greaterThanOrEqual">
      <formula1>0</formula1>
    </dataValidation>
    <dataValidation sqref="B17:B19" showDropDown="0" showInputMessage="0" showErrorMessage="1" allowBlank="0" errorTitle="Invalid score cutoff" error="Enter a score cutoff from 0 through 100." type="decimal" errorStyle="stop" operator="between">
      <formula1>0</formula1>
      <formula2>100</formula2>
    </dataValidation>
    <dataValidation sqref="B21:B22" showDropDown="0" showInputMessage="0" showErrorMessage="1" allowBlank="0" errorTitle="Invalid planning bonus" error="Enter a nonnegative U.S. dollar amount." type="decimal" errorStyle="stop" operator="greaterThanOrEqual">
      <formula1>0</formula1>
    </dataValidation>
    <dataValidation sqref="H4:H103" showDropDown="0" showInputMessage="0" showErrorMessage="1" allowBlank="0" errorTitle="Invalid reporting period" error="Enter a valid month-start date between 1/1/2020 and 12/31/2035." type="date" errorStyle="stop" operator="between">
      <formula1>DATE(2020,1,1)</formula1>
      <formula2>DATE(2035,12,31)</formula2>
    </dataValidation>
  </dataValidations>
  <pageMargins left="0.3" right="0.3" top="0.4" bottom="0.4" header="0.2" footer="0.2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2026-09-08T04:09:24Z</dcterms:created>
  <dcterms:modified xmlns:dcterms="http://purl.org/dc/terms/" xmlns:xsi="http://www.w3.org/2001/XMLSchema-instance" xsi:type="dcterms:W3CDTF">2026-09-08T04:09:29+00:00Z</dcterms:modified>
</cp:coreProperties>
</file>