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Pay Log" sheetId="2" state="visible" r:id="rId2"/>
    <sheet xmlns:r="http://schemas.openxmlformats.org/officeDocument/2006/relationships" name="Driver Summary" sheetId="3" state="visible" r:id="rId3"/>
    <sheet xmlns:r="http://schemas.openxmlformats.org/officeDocument/2006/relationships" name="Settings" sheetId="4" state="visible" r:id="rId4"/>
  </sheets>
  <definedNames>
    <definedName name="_xlnm.Print_Area" localSheetId="0">'Dashboard'!$A$1:$H$29</definedName>
    <definedName name="_xlnm.Print_Area" localSheetId="1">'Pay Log'!$A$1:$AB$1004</definedName>
    <definedName name="_xlnm._FilterDatabase" localSheetId="2" hidden="1">'Driver Summary'!$A$4:$P$104</definedName>
    <definedName name="_xlnm.Print_Area" localSheetId="2">'Driver Summary'!$A$1:$P$105</definedName>
    <definedName name="_xlnm._FilterDatabase" localSheetId="3" hidden="1">'Settings'!$A$9:$F$109</definedName>
    <definedName name="_xlnm.Print_Area" localSheetId="3">'Settings'!$A$1:$L$109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mm/dd/yyyy"/>
    <numFmt numFmtId="165" formatCode="$#,##0.00;[Red]($#,##0.00)"/>
    <numFmt numFmtId="166" formatCode="$0.000;[Red]($0.000)"/>
  </numFmts>
  <fonts count="10">
    <font>
      <name val="Calibri"/>
      <family val="2"/>
      <color theme="1"/>
      <sz val="11"/>
      <scheme val="minor"/>
    </font>
    <font>
      <name val="Calibri"/>
      <b val="1"/>
      <color rgb="00FFFFFF"/>
      <sz val="18"/>
    </font>
    <font>
      <name val="Calibri"/>
      <i val="1"/>
      <color rgb="00F97316"/>
      <sz val="10"/>
    </font>
    <font>
      <name val="Calibri"/>
      <b val="1"/>
      <color rgb="00243B4A"/>
      <sz val="10"/>
    </font>
    <font>
      <name val="Calibri"/>
      <color rgb="00243B4A"/>
      <sz val="10"/>
    </font>
    <font>
      <name val="Calibri"/>
      <b val="1"/>
      <color rgb="00FFFFFF"/>
      <sz val="11"/>
    </font>
    <font>
      <name val="Calibri"/>
      <b val="1"/>
      <color rgb="00FFFFFF"/>
      <sz val="10"/>
    </font>
    <font>
      <name val="Calibri"/>
      <i val="1"/>
      <color rgb="00536A75"/>
      <sz val="10"/>
    </font>
    <font>
      <name val="Calibri"/>
      <b val="1"/>
      <color rgb="00123B52"/>
      <sz val="16"/>
    </font>
    <font>
      <name val="Calibri"/>
      <b val="1"/>
      <color rgb="00FFFFFF"/>
      <sz val="16"/>
    </font>
  </fonts>
  <fills count="8">
    <fill>
      <patternFill/>
    </fill>
    <fill>
      <patternFill patternType="gray125"/>
    </fill>
    <fill>
      <patternFill patternType="solid">
        <fgColor rgb="00123B52"/>
      </patternFill>
    </fill>
    <fill>
      <patternFill patternType="solid">
        <fgColor rgb="00F1F7F5"/>
      </patternFill>
    </fill>
    <fill>
      <patternFill patternType="solid">
        <fgColor rgb="00FFF2CC"/>
      </patternFill>
    </fill>
    <fill>
      <patternFill patternType="solid">
        <fgColor rgb="00E7EFF3"/>
      </patternFill>
    </fill>
    <fill>
      <patternFill patternType="solid">
        <fgColor rgb="002A8C82"/>
      </patternFill>
    </fill>
    <fill>
      <patternFill patternType="solid">
        <fgColor rgb="00F97316"/>
      </patternFill>
    </fill>
  </fills>
  <borders count="8">
    <border>
      <left/>
      <right/>
      <top/>
      <bottom/>
      <diagonal/>
    </border>
    <border>
      <left style="thin">
        <color rgb="00CDDDE1"/>
      </left>
      <right style="thin">
        <color rgb="00CDDDE1"/>
      </right>
      <top style="thin">
        <color rgb="00CDDDE1"/>
      </top>
      <bottom style="thin">
        <color rgb="00CDDDE1"/>
      </bottom>
    </border>
    <border>
      <left style="medium">
        <color rgb="002A8C82"/>
      </left>
      <right style="medium">
        <color rgb="002A8C82"/>
      </right>
      <top style="medium">
        <color rgb="002A8C82"/>
      </top>
      <bottom style="medium">
        <color rgb="002A8C82"/>
      </bottom>
    </border>
    <border>
      <left style="medium">
        <color rgb="00F97316"/>
      </left>
      <right style="medium">
        <color rgb="00F97316"/>
      </right>
      <top style="medium">
        <color rgb="00F97316"/>
      </top>
      <bottom style="medium">
        <color rgb="00F97316"/>
      </bottom>
    </border>
    <border>
      <left/>
      <right/>
      <top style="thin">
        <color rgb="00CDDDE1"/>
      </top>
      <bottom/>
      <diagonal/>
    </border>
    <border>
      <left/>
      <right style="thin">
        <color rgb="00CDDDE1"/>
      </right>
      <top style="thin">
        <color rgb="00CDDDE1"/>
      </top>
      <bottom/>
      <diagonal/>
    </border>
    <border>
      <left/>
      <right/>
      <top style="thin">
        <color rgb="00CDDDE1"/>
      </top>
      <bottom style="thin">
        <color rgb="00CDDDE1"/>
      </bottom>
      <diagonal/>
    </border>
    <border>
      <left/>
      <right style="thin">
        <color rgb="00CDDDE1"/>
      </right>
      <top style="thin">
        <color rgb="00CDDDE1"/>
      </top>
      <bottom style="thin">
        <color rgb="00CDDDE1"/>
      </bottom>
      <diagonal/>
    </border>
  </borders>
  <cellStyleXfs count="1">
    <xf numFmtId="0" fontId="0" fillId="0" borderId="0"/>
  </cellStyleXfs>
  <cellXfs count="57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0" fillId="2" borderId="1" pivotButton="0" quotePrefix="0" xfId="0"/>
    <xf numFmtId="0" fontId="7" fillId="0" borderId="0" applyAlignment="1" pivotButton="0" quotePrefix="0" xfId="0">
      <alignment horizontal="left" vertical="center" wrapText="1"/>
    </xf>
    <xf numFmtId="0" fontId="3" fillId="0" borderId="0" applyAlignment="1" pivotButton="0" quotePrefix="0" xfId="0">
      <alignment horizontal="left" vertical="center"/>
    </xf>
    <xf numFmtId="164" fontId="3" fillId="4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0" fontId="3" fillId="5" borderId="1" applyAlignment="1" pivotButton="0" quotePrefix="0" xfId="0">
      <alignment horizontal="center" vertical="center"/>
    </xf>
    <xf numFmtId="0" fontId="6" fillId="6" borderId="1" applyAlignment="1" pivotButton="0" quotePrefix="0" xfId="0">
      <alignment horizontal="center" vertical="center"/>
    </xf>
    <xf numFmtId="0" fontId="0" fillId="5" borderId="2" applyAlignment="1" pivotButton="0" quotePrefix="0" xfId="0">
      <alignment horizontal="center" vertical="center"/>
    </xf>
    <xf numFmtId="1" fontId="8" fillId="5" borderId="2" applyAlignment="1" pivotButton="0" quotePrefix="0" xfId="0">
      <alignment horizontal="center" vertical="center"/>
    </xf>
    <xf numFmtId="3" fontId="8" fillId="5" borderId="2" applyAlignment="1" pivotButton="0" quotePrefix="0" xfId="0">
      <alignment horizontal="center" vertical="center"/>
    </xf>
    <xf numFmtId="165" fontId="8" fillId="5" borderId="2" applyAlignment="1" pivotButton="0" quotePrefix="0" xfId="0">
      <alignment horizontal="center" vertical="center"/>
    </xf>
    <xf numFmtId="0" fontId="6" fillId="7" borderId="3" applyAlignment="1" pivotButton="0" quotePrefix="0" xfId="0">
      <alignment horizontal="center" vertical="center"/>
    </xf>
    <xf numFmtId="165" fontId="9" fillId="7" borderId="3" applyAlignment="1" pivotButton="0" quotePrefix="0" xfId="0">
      <alignment horizontal="center" vertical="center"/>
    </xf>
    <xf numFmtId="166" fontId="8" fillId="5" borderId="2" applyAlignment="1" pivotButton="0" quotePrefix="0" xfId="0">
      <alignment horizontal="center" vertical="center"/>
    </xf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left" vertical="center"/>
    </xf>
    <xf numFmtId="1" fontId="4" fillId="3" borderId="1" applyAlignment="1" pivotButton="0" quotePrefix="0" xfId="0">
      <alignment horizontal="right" vertical="center"/>
    </xf>
    <xf numFmtId="165" fontId="4" fillId="3" borderId="1" applyAlignment="1" pivotButton="0" quotePrefix="0" xfId="0">
      <alignment horizontal="right" vertical="center"/>
    </xf>
    <xf numFmtId="0" fontId="3" fillId="4" borderId="1" pivotButton="0" quotePrefix="0" xfId="0"/>
    <xf numFmtId="0" fontId="3" fillId="5" borderId="1" pivotButton="0" quotePrefix="0" xfId="0"/>
    <xf numFmtId="164" fontId="4" fillId="4" borderId="1" applyAlignment="1" pivotButton="0" quotePrefix="0" xfId="0">
      <alignment horizontal="left" vertical="center"/>
    </xf>
    <xf numFmtId="0" fontId="4" fillId="4" borderId="1" applyAlignment="1" pivotButton="0" quotePrefix="0" xfId="0">
      <alignment horizontal="left" vertical="center"/>
    </xf>
    <xf numFmtId="0" fontId="4" fillId="5" borderId="1" applyAlignment="1" pivotButton="0" quotePrefix="0" xfId="0">
      <alignment horizontal="left" vertical="center"/>
    </xf>
    <xf numFmtId="0" fontId="4" fillId="4" borderId="1" applyAlignment="1" pivotButton="0" quotePrefix="0" xfId="0">
      <alignment horizontal="left" vertical="center" wrapText="1"/>
    </xf>
    <xf numFmtId="3" fontId="4" fillId="4" borderId="1" applyAlignment="1" pivotButton="0" quotePrefix="0" xfId="0">
      <alignment horizontal="right" vertical="center"/>
    </xf>
    <xf numFmtId="3" fontId="4" fillId="5" borderId="1" applyAlignment="1" pivotButton="0" quotePrefix="0" xfId="0">
      <alignment horizontal="right" vertical="center"/>
    </xf>
    <xf numFmtId="166" fontId="4" fillId="4" borderId="1" applyAlignment="1" pivotButton="0" quotePrefix="0" xfId="0">
      <alignment horizontal="right" vertical="center"/>
    </xf>
    <xf numFmtId="166" fontId="4" fillId="5" borderId="1" applyAlignment="1" pivotButton="0" quotePrefix="0" xfId="0">
      <alignment horizontal="right" vertical="center"/>
    </xf>
    <xf numFmtId="165" fontId="4" fillId="5" borderId="1" applyAlignment="1" pivotButton="0" quotePrefix="0" xfId="0">
      <alignment horizontal="right" vertical="center"/>
    </xf>
    <xf numFmtId="2" fontId="4" fillId="4" borderId="1" applyAlignment="1" pivotButton="0" quotePrefix="0" xfId="0">
      <alignment horizontal="right" vertical="center"/>
    </xf>
    <xf numFmtId="165" fontId="4" fillId="4" borderId="1" applyAlignment="1" pivotButton="0" quotePrefix="0" xfId="0">
      <alignment horizontal="right" vertical="center"/>
    </xf>
    <xf numFmtId="0" fontId="4" fillId="5" borderId="1" applyAlignment="1" pivotButton="0" quotePrefix="0" xfId="0">
      <alignment horizontal="left" vertical="center" wrapText="1"/>
    </xf>
    <xf numFmtId="0" fontId="3" fillId="3" borderId="1" pivotButton="0" quotePrefix="0" xfId="0"/>
    <xf numFmtId="164" fontId="3" fillId="5" borderId="1" applyAlignment="1" pivotButton="0" quotePrefix="0" xfId="0">
      <alignment horizontal="center" vertical="center"/>
    </xf>
    <xf numFmtId="1" fontId="4" fillId="5" borderId="1" applyAlignment="1" pivotButton="0" quotePrefix="0" xfId="0">
      <alignment horizontal="right" vertical="center"/>
    </xf>
    <xf numFmtId="0" fontId="6" fillId="2" borderId="1" applyAlignment="1" pivotButton="0" quotePrefix="0" xfId="0">
      <alignment horizontal="left" vertical="center"/>
    </xf>
    <xf numFmtId="1" fontId="6" fillId="2" borderId="1" applyAlignment="1" pivotButton="0" quotePrefix="0" xfId="0">
      <alignment horizontal="right" vertical="center"/>
    </xf>
    <xf numFmtId="3" fontId="6" fillId="2" borderId="1" applyAlignment="1" pivotButton="0" quotePrefix="0" xfId="0">
      <alignment horizontal="right" vertical="center"/>
    </xf>
    <xf numFmtId="165" fontId="6" fillId="2" borderId="1" applyAlignment="1" pivotButton="0" quotePrefix="0" xfId="0">
      <alignment horizontal="right" vertical="center"/>
    </xf>
    <xf numFmtId="166" fontId="6" fillId="2" borderId="1" applyAlignment="1" pivotButton="0" quotePrefix="0" xfId="0">
      <alignment horizontal="right" vertical="center"/>
    </xf>
    <xf numFmtId="0" fontId="4" fillId="4" borderId="1" pivotButton="0" quotePrefix="0" xfId="0"/>
    <xf numFmtId="164" fontId="4" fillId="4" borderId="1" applyAlignment="1" pivotButton="0" quotePrefix="0" xfId="0">
      <alignment horizontal="center" vertical="center"/>
    </xf>
    <xf numFmtId="1" fontId="4" fillId="4" borderId="1" applyAlignment="1" pivotButton="0" quotePrefix="0" xfId="0">
      <alignment horizontal="right" vertical="center"/>
    </xf>
    <xf numFmtId="0" fontId="2" fillId="0" borderId="0" applyAlignment="1" pivotButton="0" quotePrefix="0" xfId="0">
      <alignment horizontal="left" vertical="center" wrapText="1"/>
    </xf>
    <xf numFmtId="0" fontId="5" fillId="2" borderId="1" applyAlignment="1" pivotButton="0" quotePrefix="0" xfId="0">
      <alignment horizontal="left" vertical="center"/>
    </xf>
    <xf numFmtId="0" fontId="0" fillId="0" borderId="6" pivotButton="0" quotePrefix="0" xfId="0"/>
    <xf numFmtId="0" fontId="0" fillId="0" borderId="7" pivotButton="0" quotePrefix="0" xfId="0"/>
    <xf numFmtId="164" fontId="3" fillId="4" borderId="1" applyAlignment="1" pivotButton="0" quotePrefix="0" xfId="0">
      <alignment horizontal="center" vertical="center"/>
    </xf>
    <xf numFmtId="166" fontId="8" fillId="5" borderId="2" applyAlignment="1" pivotButton="0" quotePrefix="0" xfId="0">
      <alignment horizontal="center" vertical="center"/>
    </xf>
    <xf numFmtId="164" fontId="4" fillId="4" borderId="1" applyAlignment="1" pivotButton="0" quotePrefix="0" xfId="0">
      <alignment horizontal="left" vertical="center"/>
    </xf>
    <xf numFmtId="166" fontId="4" fillId="4" borderId="1" applyAlignment="1" pivotButton="0" quotePrefix="0" xfId="0">
      <alignment horizontal="right" vertical="center"/>
    </xf>
    <xf numFmtId="166" fontId="4" fillId="5" borderId="1" applyAlignment="1" pivotButton="0" quotePrefix="0" xfId="0">
      <alignment horizontal="right" vertical="center"/>
    </xf>
    <xf numFmtId="164" fontId="3" fillId="5" borderId="1" applyAlignment="1" pivotButton="0" quotePrefix="0" xfId="0">
      <alignment horizontal="center" vertical="center"/>
    </xf>
    <xf numFmtId="166" fontId="6" fillId="2" borderId="1" applyAlignment="1" pivotButton="0" quotePrefix="0" xfId="0">
      <alignment horizontal="right" vertical="center"/>
    </xf>
    <xf numFmtId="164" fontId="4" fillId="4" borderId="1" applyAlignment="1" pivotButton="0" quotePrefix="0" xfId="0">
      <alignment horizontal="center" vertical="center"/>
    </xf>
  </cellXfs>
  <cellStyles count="1">
    <cellStyle name="Normal" xfId="0" builtinId="0" hidden="0"/>
  </cellStyles>
  <dxfs count="4">
    <dxf>
      <font>
        <name val="Calibri"/>
        <b val="1"/>
        <color rgb="009C0006"/>
        <sz val="10"/>
      </font>
      <fill>
        <patternFill patternType="solid">
          <fgColor rgb="00FCE8E6"/>
        </patternFill>
      </fill>
    </dxf>
    <dxf>
      <font>
        <name val="Calibri"/>
        <b val="1"/>
        <color rgb="00276221"/>
        <sz val="10"/>
      </font>
      <fill>
        <patternFill patternType="solid">
          <fgColor rgb="00E2F0D9"/>
        </patternFill>
      </fill>
    </dxf>
    <dxf>
      <font>
        <name val="Calibri"/>
        <b val="1"/>
        <color rgb="00243B4A"/>
        <sz val="10"/>
      </font>
      <fill>
        <patternFill patternType="solid">
          <fgColor rgb="00FCE8B2"/>
        </patternFill>
      </fill>
    </dxf>
    <dxf>
      <font>
        <name val="Calibri"/>
        <b val="1"/>
        <color rgb="00243B4A"/>
        <sz val="10"/>
      </font>
      <fill>
        <patternFill patternType="solid">
          <fgColor rgb="00DDEBF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Total Payable by Driver</a:t>
            </a:r>
          </a:p>
        </rich>
      </tx>
    </title>
    <plotArea>
      <barChart>
        <barDir val="bar"/>
        <grouping val="clustered"/>
        <varyColors val="0"/>
        <ser>
          <idx val="0"/>
          <order val="0"/>
          <tx>
            <strRef>
              <f>'Driver Summary'!N4</f>
            </strRef>
          </tx>
          <spPr>
            <a:solidFill xmlns:a="http://schemas.openxmlformats.org/drawingml/2006/main">
              <a:srgbClr val="2A8C82"/>
            </a:solidFill>
            <a:ln xmlns:a="http://schemas.openxmlformats.org/drawingml/2006/main">
              <a:solidFill>
                <a:srgbClr val="2A8C82"/>
              </a:solidFill>
              <a:prstDash val="solid"/>
            </a:ln>
          </spPr>
          <cat>
            <numRef>
              <f>'Driver Summary'!$B$5:$B$9</f>
            </numRef>
          </cat>
          <val>
            <numRef>
              <f>'Driver Summary'!$N$5:$N$9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U.S. Dollars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Driver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4</col>
      <colOff>0</colOff>
      <row>14</row>
      <rowOff>0</rowOff>
    </from>
    <ext cx="3671999" cy="2592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blPayLog" displayName="tblPayLog" ref="A4:AB1004" headerRowCount="1">
  <autoFilter ref="A4:AB1004"/>
  <tableColumns count="28">
    <tableColumn id="1" name="Pay Period End"/>
    <tableColumn id="2" name="Trip Date"/>
    <tableColumn id="3" name="Driver ID"/>
    <tableColumn id="4" name="Driver Name"/>
    <tableColumn id="5" name="Trip/Load #"/>
    <tableColumn id="6" name="Origin"/>
    <tableColumn id="7" name="Destination"/>
    <tableColumn id="8" name="Loaded Miles"/>
    <tableColumn id="9" name="Empty Miles"/>
    <tableColumn id="10" name="Paid Miles"/>
    <tableColumn id="11" name="Rate Override"/>
    <tableColumn id="12" name="Default Rate/Mile"/>
    <tableColumn id="13" name="Effective Rate/Mile"/>
    <tableColumn id="14" name="Mileage Pay"/>
    <tableColumn id="15" name="Detention Hours"/>
    <tableColumn id="16" name="Detention Rate/Hour"/>
    <tableColumn id="17" name="Detention Pay"/>
    <tableColumn id="18" name="Extra Stops"/>
    <tableColumn id="19" name="Stop Rate"/>
    <tableColumn id="20" name="Stop Pay"/>
    <tableColumn id="21" name="Other Pay"/>
    <tableColumn id="22" name="Reimbursements"/>
    <tableColumn id="23" name="Deductions"/>
    <tableColumn id="24" name="Gross Earnings"/>
    <tableColumn id="25" name="Total Payable"/>
    <tableColumn id="26" name="Status"/>
    <tableColumn id="27" name="Notes"/>
    <tableColumn id="28" name="Check"/>
  </tableColumns>
  <tableStyleInfo name="TableStyleMedium2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101"/>
  <sheetViews>
    <sheetView showGridLines="0" zoomScale="9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21" customWidth="1" min="3" max="3"/>
    <col width="18" customWidth="1" min="4" max="4"/>
    <col width="23" customWidth="1" min="5" max="5"/>
    <col width="18" customWidth="1" min="6" max="6"/>
    <col width="23" customWidth="1" min="7" max="7"/>
    <col width="23" customWidth="1" min="8" max="8"/>
  </cols>
  <sheetData>
    <row r="1" ht="28" customHeight="1">
      <c r="A1" s="1" t="inlineStr">
        <is>
          <t>Driver Pay Per Mile Dashboard</t>
        </is>
      </c>
      <c r="B1" s="47" t="n"/>
      <c r="C1" s="47" t="n"/>
      <c r="D1" s="47" t="n"/>
      <c r="E1" s="47" t="n"/>
      <c r="F1" s="47" t="n"/>
      <c r="G1" s="47" t="n"/>
      <c r="H1" s="48" t="n"/>
    </row>
    <row r="2" ht="27" customHeight="1">
      <c r="A2" s="3" t="inlineStr">
        <is>
          <t>Pay estimates only. Verify rates, reimbursements, deductions, and company pay policies before payment.</t>
        </is>
      </c>
    </row>
    <row r="3">
      <c r="A3" s="4" t="inlineStr">
        <is>
          <t>Selected Pay Period End</t>
        </is>
      </c>
      <c r="B3" s="49" t="n">
        <v>46257</v>
      </c>
      <c r="D3" s="4" t="inlineStr">
        <is>
          <t>Driver Filter</t>
        </is>
      </c>
      <c r="E3" s="6" t="inlineStr">
        <is>
          <t>All Drivers</t>
        </is>
      </c>
      <c r="G3" s="6" t="inlineStr">
        <is>
          <t>Yellow = User Input</t>
        </is>
      </c>
      <c r="H3" s="7" t="inlineStr">
        <is>
          <t>Blue-Gray = Calculated</t>
        </is>
      </c>
    </row>
    <row r="4"/>
    <row r="5" ht="23" customHeight="1">
      <c r="A5" s="8" t="inlineStr">
        <is>
          <t>Trips</t>
        </is>
      </c>
      <c r="B5" s="8" t="n"/>
      <c r="C5" s="8" t="inlineStr">
        <is>
          <t>Paid Miles</t>
        </is>
      </c>
      <c r="D5" s="8" t="n"/>
      <c r="E5" s="8" t="inlineStr">
        <is>
          <t>Mileage Pay</t>
        </is>
      </c>
      <c r="F5" s="8" t="n"/>
      <c r="G5" s="8" t="inlineStr">
        <is>
          <t>Gross Earnings</t>
        </is>
      </c>
      <c r="H5" s="8" t="n"/>
    </row>
    <row r="6" ht="34" customHeight="1">
      <c r="A6" s="9" t="n"/>
      <c r="B6" s="10">
        <f>IFERROR(IF($E$3="All Drivers",COUNTIFS(tblPayLog[Pay Period End],$B$3),COUNTIFS(tblPayLog[Pay Period End],$B$3,tblPayLog[Driver ID],$E$3)),0)</f>
        <v/>
      </c>
      <c r="C6" s="9" t="n"/>
      <c r="D6" s="11">
        <f>IFERROR(IF($E$3="All Drivers",SUMIFS(tblPayLog[Paid Miles],tblPayLog[Pay Period End],$B$3),SUMIFS(tblPayLog[Paid Miles],tblPayLog[Pay Period End],$B$3,tblPayLog[Driver ID],$E$3)),0)</f>
        <v/>
      </c>
      <c r="E6" s="9" t="n"/>
      <c r="F6" s="12">
        <f>IFERROR(IF($E$3="All Drivers",SUMIFS(tblPayLog[Mileage Pay],tblPayLog[Pay Period End],$B$3),SUMIFS(tblPayLog[Mileage Pay],tblPayLog[Pay Period End],$B$3,tblPayLog[Driver ID],$E$3)),0)</f>
        <v/>
      </c>
      <c r="G6" s="9" t="n"/>
      <c r="H6" s="12">
        <f>IFERROR(IF($E$3="All Drivers",SUMIFS(tblPayLog[Gross Earnings],tblPayLog[Pay Period End],$B$3),SUMIFS(tblPayLog[Gross Earnings],tblPayLog[Pay Period End],$B$3,tblPayLog[Driver ID],$E$3)),0)</f>
        <v/>
      </c>
    </row>
    <row r="7"/>
    <row r="8" ht="23" customHeight="1">
      <c r="A8" s="8" t="inlineStr">
        <is>
          <t>Reimbursements</t>
        </is>
      </c>
      <c r="B8" s="8" t="n"/>
      <c r="C8" s="8" t="inlineStr">
        <is>
          <t>Deductions</t>
        </is>
      </c>
      <c r="D8" s="8" t="n"/>
      <c r="E8" s="13" t="inlineStr">
        <is>
          <t>Total Payable</t>
        </is>
      </c>
      <c r="F8" s="13" t="n"/>
      <c r="G8" s="8" t="inlineStr">
        <is>
          <t>Average Mileage Rate</t>
        </is>
      </c>
      <c r="H8" s="8" t="n"/>
    </row>
    <row r="9" ht="34" customHeight="1">
      <c r="A9" s="9" t="n"/>
      <c r="B9" s="12">
        <f>IFERROR(IF($E$3="All Drivers",SUMIFS(tblPayLog[Reimbursements],tblPayLog[Pay Period End],$B$3),SUMIFS(tblPayLog[Reimbursements],tblPayLog[Pay Period End],$B$3,tblPayLog[Driver ID],$E$3)),0)</f>
        <v/>
      </c>
      <c r="C9" s="9" t="n"/>
      <c r="D9" s="12">
        <f>IFERROR(IF($E$3="All Drivers",SUMIFS(tblPayLog[Deductions],tblPayLog[Pay Period End],$B$3),SUMIFS(tblPayLog[Deductions],tblPayLog[Pay Period End],$B$3,tblPayLog[Driver ID],$E$3)),0)</f>
        <v/>
      </c>
      <c r="E9" s="13" t="n"/>
      <c r="F9" s="14">
        <f>IFERROR(IF($E$3="All Drivers",SUMIFS(tblPayLog[Total Payable],tblPayLog[Pay Period End],$B$3),SUMIFS(tblPayLog[Total Payable],tblPayLog[Pay Period End],$B$3,tblPayLog[Driver ID],$E$3)),0)</f>
        <v/>
      </c>
      <c r="G9" s="9" t="n"/>
      <c r="H9" s="50">
        <f>IFERROR(F6/D6,0)</f>
        <v/>
      </c>
    </row>
    <row r="10"/>
    <row r="11" ht="23" customHeight="1">
      <c r="A11" s="8" t="inlineStr">
        <is>
          <t>Pending Payable</t>
        </is>
      </c>
      <c r="B11" s="8" t="n"/>
      <c r="C11" s="8" t="inlineStr">
        <is>
          <t>Check Flags</t>
        </is>
      </c>
      <c r="D11" s="8" t="n"/>
    </row>
    <row r="12" ht="34" customHeight="1">
      <c r="A12" s="9" t="n"/>
      <c r="B12" s="12">
        <f>IFERROR(IF($E$3="All Drivers",SUMIFS(tblPayLog[Total Payable],tblPayLog[Pay Period End],$B$3,tblPayLog[Status],"&lt;&gt;Paid"),SUMIFS(tblPayLog[Total Payable],tblPayLog[Pay Period End],$B$3,tblPayLog[Driver ID],$E$3,tblPayLog[Status],"&lt;&gt;Paid")),0)</f>
        <v/>
      </c>
      <c r="C12" s="9" t="n"/>
      <c r="D12" s="10">
        <f>IFERROR(IF($E$3="All Drivers",COUNTIFS(tblPayLog[Pay Period End],$B$3,tblPayLog[Check],"&lt;&gt;OK"),COUNTIFS(tblPayLog[Pay Period End],$B$3,tblPayLog[Driver ID],$E$3,tblPayLog[Check],"&lt;&gt;OK")),0)</f>
        <v/>
      </c>
    </row>
    <row r="13">
      <c r="D13">
        <f>""</f>
        <v/>
      </c>
    </row>
    <row r="14">
      <c r="D14">
        <f>""</f>
        <v/>
      </c>
    </row>
    <row r="15">
      <c r="A15" s="16" t="inlineStr">
        <is>
          <t>Status</t>
        </is>
      </c>
      <c r="B15" s="16" t="inlineStr">
        <is>
          <t>Trips</t>
        </is>
      </c>
      <c r="C15" s="16" t="inlineStr">
        <is>
          <t>Total Payable</t>
        </is>
      </c>
      <c r="D15">
        <f>""</f>
        <v/>
      </c>
    </row>
    <row r="16">
      <c r="A16" s="17" t="inlineStr">
        <is>
          <t>Open</t>
        </is>
      </c>
      <c r="B16" s="18">
        <f>IFERROR(IF($E$3="All Drivers",COUNTIFS(tblPayLog[Pay Period End],$B$3,tblPayLog[Status],$A16),COUNTIFS(tblPayLog[Pay Period End],$B$3,tblPayLog[Driver ID],$E$3,tblPayLog[Status],$A16)),0)</f>
        <v/>
      </c>
      <c r="C16" s="19">
        <f>IFERROR(IF($E$3="All Drivers",SUMIFS(tblPayLog[Total Payable],tblPayLog[Pay Period End],$B$3,tblPayLog[Status],$A16),SUMIFS(tblPayLog[Total Payable],tblPayLog[Pay Period End],$B$3,tblPayLog[Driver ID],$E$3,tblPayLog[Status],$A16)),0)</f>
        <v/>
      </c>
      <c r="D16">
        <f>""</f>
        <v/>
      </c>
    </row>
    <row r="17">
      <c r="A17" s="17" t="inlineStr">
        <is>
          <t>Approved</t>
        </is>
      </c>
      <c r="B17" s="18">
        <f>IFERROR(IF($E$3="All Drivers",COUNTIFS(tblPayLog[Pay Period End],$B$3,tblPayLog[Status],$A17),COUNTIFS(tblPayLog[Pay Period End],$B$3,tblPayLog[Driver ID],$E$3,tblPayLog[Status],$A17)),0)</f>
        <v/>
      </c>
      <c r="C17" s="19">
        <f>IFERROR(IF($E$3="All Drivers",SUMIFS(tblPayLog[Total Payable],tblPayLog[Pay Period End],$B$3,tblPayLog[Status],$A17),SUMIFS(tblPayLog[Total Payable],tblPayLog[Pay Period End],$B$3,tblPayLog[Driver ID],$E$3,tblPayLog[Status],$A17)),0)</f>
        <v/>
      </c>
      <c r="D17">
        <f>""</f>
        <v/>
      </c>
    </row>
    <row r="18">
      <c r="A18" s="17" t="inlineStr">
        <is>
          <t>Paid</t>
        </is>
      </c>
      <c r="B18" s="18">
        <f>IFERROR(IF($E$3="All Drivers",COUNTIFS(tblPayLog[Pay Period End],$B$3,tblPayLog[Status],$A18),COUNTIFS(tblPayLog[Pay Period End],$B$3,tblPayLog[Driver ID],$E$3,tblPayLog[Status],$A18)),0)</f>
        <v/>
      </c>
      <c r="C18" s="19">
        <f>IFERROR(IF($E$3="All Drivers",SUMIFS(tblPayLog[Total Payable],tblPayLog[Pay Period End],$B$3,tblPayLog[Status],$A18),SUMIFS(tblPayLog[Total Payable],tblPayLog[Pay Period End],$B$3,tblPayLog[Driver ID],$E$3,tblPayLog[Status],$A18)),0)</f>
        <v/>
      </c>
      <c r="D18">
        <f>""</f>
        <v/>
      </c>
    </row>
    <row r="19">
      <c r="B19">
        <f>""</f>
        <v/>
      </c>
      <c r="C19">
        <f>""</f>
        <v/>
      </c>
      <c r="D19">
        <f>""</f>
        <v/>
      </c>
    </row>
    <row r="20">
      <c r="B20">
        <f>""</f>
        <v/>
      </c>
      <c r="C20">
        <f>""</f>
        <v/>
      </c>
      <c r="D20">
        <f>""</f>
        <v/>
      </c>
    </row>
    <row r="21">
      <c r="B21">
        <f>""</f>
        <v/>
      </c>
      <c r="C21">
        <f>""</f>
        <v/>
      </c>
      <c r="D21">
        <f>""</f>
        <v/>
      </c>
    </row>
    <row r="22">
      <c r="B22">
        <f>""</f>
        <v/>
      </c>
      <c r="C22">
        <f>""</f>
        <v/>
      </c>
      <c r="D22">
        <f>""</f>
        <v/>
      </c>
    </row>
    <row r="23">
      <c r="B23">
        <f>""</f>
        <v/>
      </c>
      <c r="C23">
        <f>""</f>
        <v/>
      </c>
      <c r="D23">
        <f>""</f>
        <v/>
      </c>
    </row>
    <row r="24">
      <c r="B24">
        <f>""</f>
        <v/>
      </c>
      <c r="C24">
        <f>""</f>
        <v/>
      </c>
      <c r="D24">
        <f>""</f>
        <v/>
      </c>
    </row>
    <row r="25">
      <c r="B25">
        <f>""</f>
        <v/>
      </c>
      <c r="C25">
        <f>""</f>
        <v/>
      </c>
      <c r="D25">
        <f>""</f>
        <v/>
      </c>
    </row>
    <row r="26">
      <c r="B26">
        <f>""</f>
        <v/>
      </c>
      <c r="C26">
        <f>""</f>
        <v/>
      </c>
      <c r="D26">
        <f>""</f>
        <v/>
      </c>
    </row>
    <row r="27">
      <c r="B27">
        <f>""</f>
        <v/>
      </c>
      <c r="C27">
        <f>""</f>
        <v/>
      </c>
      <c r="D27">
        <f>""</f>
        <v/>
      </c>
    </row>
    <row r="28">
      <c r="B28">
        <f>""</f>
        <v/>
      </c>
      <c r="C28">
        <f>""</f>
        <v/>
      </c>
      <c r="D28">
        <f>""</f>
        <v/>
      </c>
    </row>
    <row r="29">
      <c r="B29">
        <f>""</f>
        <v/>
      </c>
      <c r="C29">
        <f>""</f>
        <v/>
      </c>
      <c r="D29">
        <f>""</f>
        <v/>
      </c>
    </row>
    <row r="30">
      <c r="B30">
        <f>""</f>
        <v/>
      </c>
      <c r="C30">
        <f>""</f>
        <v/>
      </c>
      <c r="D30">
        <f>""</f>
        <v/>
      </c>
    </row>
    <row r="31">
      <c r="B31">
        <f>""</f>
        <v/>
      </c>
      <c r="C31">
        <f>""</f>
        <v/>
      </c>
      <c r="D31">
        <f>""</f>
        <v/>
      </c>
    </row>
    <row r="32">
      <c r="B32">
        <f>""</f>
        <v/>
      </c>
      <c r="C32">
        <f>""</f>
        <v/>
      </c>
      <c r="D32">
        <f>""</f>
        <v/>
      </c>
    </row>
    <row r="33">
      <c r="B33">
        <f>""</f>
        <v/>
      </c>
      <c r="C33">
        <f>""</f>
        <v/>
      </c>
      <c r="D33">
        <f>""</f>
        <v/>
      </c>
    </row>
    <row r="34">
      <c r="B34">
        <f>""</f>
        <v/>
      </c>
      <c r="C34">
        <f>""</f>
        <v/>
      </c>
      <c r="D34">
        <f>""</f>
        <v/>
      </c>
    </row>
    <row r="35">
      <c r="B35">
        <f>""</f>
        <v/>
      </c>
      <c r="C35">
        <f>""</f>
        <v/>
      </c>
      <c r="D35">
        <f>""</f>
        <v/>
      </c>
    </row>
    <row r="36">
      <c r="B36">
        <f>""</f>
        <v/>
      </c>
      <c r="C36">
        <f>""</f>
        <v/>
      </c>
      <c r="D36">
        <f>""</f>
        <v/>
      </c>
    </row>
    <row r="37">
      <c r="B37">
        <f>""</f>
        <v/>
      </c>
      <c r="C37">
        <f>""</f>
        <v/>
      </c>
      <c r="D37">
        <f>""</f>
        <v/>
      </c>
    </row>
    <row r="38">
      <c r="B38">
        <f>""</f>
        <v/>
      </c>
      <c r="C38">
        <f>""</f>
        <v/>
      </c>
      <c r="D38">
        <f>""</f>
        <v/>
      </c>
    </row>
    <row r="39">
      <c r="B39">
        <f>""</f>
        <v/>
      </c>
      <c r="C39">
        <f>""</f>
        <v/>
      </c>
      <c r="D39">
        <f>""</f>
        <v/>
      </c>
    </row>
    <row r="40">
      <c r="B40">
        <f>""</f>
        <v/>
      </c>
      <c r="C40">
        <f>""</f>
        <v/>
      </c>
      <c r="D40">
        <f>""</f>
        <v/>
      </c>
    </row>
    <row r="41">
      <c r="B41">
        <f>""</f>
        <v/>
      </c>
      <c r="C41">
        <f>""</f>
        <v/>
      </c>
      <c r="D41">
        <f>""</f>
        <v/>
      </c>
    </row>
    <row r="42">
      <c r="B42">
        <f>""</f>
        <v/>
      </c>
      <c r="C42">
        <f>""</f>
        <v/>
      </c>
      <c r="D42">
        <f>""</f>
        <v/>
      </c>
    </row>
    <row r="43">
      <c r="B43">
        <f>""</f>
        <v/>
      </c>
      <c r="C43">
        <f>""</f>
        <v/>
      </c>
      <c r="D43">
        <f>""</f>
        <v/>
      </c>
    </row>
    <row r="44">
      <c r="B44">
        <f>""</f>
        <v/>
      </c>
      <c r="C44">
        <f>""</f>
        <v/>
      </c>
      <c r="D44">
        <f>""</f>
        <v/>
      </c>
    </row>
    <row r="45">
      <c r="B45">
        <f>""</f>
        <v/>
      </c>
      <c r="C45">
        <f>""</f>
        <v/>
      </c>
      <c r="D45">
        <f>""</f>
        <v/>
      </c>
    </row>
    <row r="46">
      <c r="B46">
        <f>""</f>
        <v/>
      </c>
      <c r="C46">
        <f>""</f>
        <v/>
      </c>
      <c r="D46">
        <f>""</f>
        <v/>
      </c>
    </row>
    <row r="47">
      <c r="B47">
        <f>""</f>
        <v/>
      </c>
      <c r="C47">
        <f>""</f>
        <v/>
      </c>
      <c r="D47">
        <f>""</f>
        <v/>
      </c>
    </row>
    <row r="48">
      <c r="B48">
        <f>""</f>
        <v/>
      </c>
      <c r="C48">
        <f>""</f>
        <v/>
      </c>
      <c r="D48">
        <f>""</f>
        <v/>
      </c>
    </row>
    <row r="49">
      <c r="B49">
        <f>""</f>
        <v/>
      </c>
      <c r="C49">
        <f>""</f>
        <v/>
      </c>
      <c r="D49">
        <f>""</f>
        <v/>
      </c>
    </row>
    <row r="50">
      <c r="B50">
        <f>""</f>
        <v/>
      </c>
      <c r="C50">
        <f>""</f>
        <v/>
      </c>
      <c r="D50">
        <f>""</f>
        <v/>
      </c>
    </row>
    <row r="51">
      <c r="B51">
        <f>""</f>
        <v/>
      </c>
      <c r="C51">
        <f>""</f>
        <v/>
      </c>
      <c r="D51">
        <f>""</f>
        <v/>
      </c>
    </row>
    <row r="52">
      <c r="B52">
        <f>""</f>
        <v/>
      </c>
      <c r="C52">
        <f>""</f>
        <v/>
      </c>
      <c r="D52">
        <f>""</f>
        <v/>
      </c>
    </row>
    <row r="53">
      <c r="B53">
        <f>""</f>
        <v/>
      </c>
      <c r="C53">
        <f>""</f>
        <v/>
      </c>
      <c r="D53">
        <f>""</f>
        <v/>
      </c>
    </row>
    <row r="54">
      <c r="B54">
        <f>""</f>
        <v/>
      </c>
      <c r="C54">
        <f>""</f>
        <v/>
      </c>
      <c r="D54">
        <f>""</f>
        <v/>
      </c>
    </row>
    <row r="55">
      <c r="B55">
        <f>""</f>
        <v/>
      </c>
      <c r="C55">
        <f>""</f>
        <v/>
      </c>
      <c r="D55">
        <f>""</f>
        <v/>
      </c>
    </row>
    <row r="56">
      <c r="B56">
        <f>""</f>
        <v/>
      </c>
      <c r="C56">
        <f>""</f>
        <v/>
      </c>
      <c r="D56">
        <f>""</f>
        <v/>
      </c>
    </row>
    <row r="57">
      <c r="B57">
        <f>""</f>
        <v/>
      </c>
      <c r="C57">
        <f>""</f>
        <v/>
      </c>
      <c r="D57">
        <f>""</f>
        <v/>
      </c>
    </row>
    <row r="58">
      <c r="B58">
        <f>""</f>
        <v/>
      </c>
      <c r="C58">
        <f>""</f>
        <v/>
      </c>
      <c r="D58">
        <f>""</f>
        <v/>
      </c>
    </row>
    <row r="59">
      <c r="B59">
        <f>""</f>
        <v/>
      </c>
      <c r="C59">
        <f>""</f>
        <v/>
      </c>
      <c r="D59">
        <f>""</f>
        <v/>
      </c>
    </row>
    <row r="60">
      <c r="B60">
        <f>""</f>
        <v/>
      </c>
      <c r="C60">
        <f>""</f>
        <v/>
      </c>
      <c r="D60">
        <f>""</f>
        <v/>
      </c>
    </row>
    <row r="61">
      <c r="B61">
        <f>""</f>
        <v/>
      </c>
      <c r="C61">
        <f>""</f>
        <v/>
      </c>
      <c r="D61">
        <f>""</f>
        <v/>
      </c>
    </row>
    <row r="62">
      <c r="B62">
        <f>""</f>
        <v/>
      </c>
      <c r="C62">
        <f>""</f>
        <v/>
      </c>
      <c r="D62">
        <f>""</f>
        <v/>
      </c>
    </row>
    <row r="63">
      <c r="B63">
        <f>""</f>
        <v/>
      </c>
      <c r="C63">
        <f>""</f>
        <v/>
      </c>
      <c r="D63">
        <f>""</f>
        <v/>
      </c>
    </row>
    <row r="64">
      <c r="B64">
        <f>""</f>
        <v/>
      </c>
      <c r="C64">
        <f>""</f>
        <v/>
      </c>
      <c r="D64">
        <f>""</f>
        <v/>
      </c>
    </row>
    <row r="65">
      <c r="B65">
        <f>""</f>
        <v/>
      </c>
      <c r="C65">
        <f>""</f>
        <v/>
      </c>
      <c r="D65">
        <f>""</f>
        <v/>
      </c>
    </row>
    <row r="66">
      <c r="B66">
        <f>""</f>
        <v/>
      </c>
      <c r="C66">
        <f>""</f>
        <v/>
      </c>
      <c r="D66">
        <f>""</f>
        <v/>
      </c>
    </row>
    <row r="67">
      <c r="B67">
        <f>""</f>
        <v/>
      </c>
      <c r="C67">
        <f>""</f>
        <v/>
      </c>
      <c r="D67">
        <f>""</f>
        <v/>
      </c>
    </row>
    <row r="68">
      <c r="B68">
        <f>""</f>
        <v/>
      </c>
      <c r="C68">
        <f>""</f>
        <v/>
      </c>
      <c r="D68">
        <f>""</f>
        <v/>
      </c>
    </row>
    <row r="69">
      <c r="B69">
        <f>""</f>
        <v/>
      </c>
      <c r="C69">
        <f>""</f>
        <v/>
      </c>
      <c r="D69">
        <f>""</f>
        <v/>
      </c>
    </row>
    <row r="70">
      <c r="B70">
        <f>""</f>
        <v/>
      </c>
      <c r="C70">
        <f>""</f>
        <v/>
      </c>
      <c r="D70">
        <f>""</f>
        <v/>
      </c>
    </row>
    <row r="71">
      <c r="B71">
        <f>""</f>
        <v/>
      </c>
      <c r="C71">
        <f>""</f>
        <v/>
      </c>
      <c r="D71">
        <f>""</f>
        <v/>
      </c>
    </row>
    <row r="72">
      <c r="B72">
        <f>""</f>
        <v/>
      </c>
      <c r="C72">
        <f>""</f>
        <v/>
      </c>
      <c r="D72">
        <f>""</f>
        <v/>
      </c>
    </row>
    <row r="73">
      <c r="B73">
        <f>""</f>
        <v/>
      </c>
      <c r="C73">
        <f>""</f>
        <v/>
      </c>
      <c r="D73">
        <f>""</f>
        <v/>
      </c>
    </row>
    <row r="74">
      <c r="B74">
        <f>""</f>
        <v/>
      </c>
      <c r="C74">
        <f>""</f>
        <v/>
      </c>
      <c r="D74">
        <f>""</f>
        <v/>
      </c>
    </row>
    <row r="75">
      <c r="B75">
        <f>""</f>
        <v/>
      </c>
      <c r="C75">
        <f>""</f>
        <v/>
      </c>
      <c r="D75">
        <f>""</f>
        <v/>
      </c>
    </row>
    <row r="76">
      <c r="B76">
        <f>""</f>
        <v/>
      </c>
      <c r="C76">
        <f>""</f>
        <v/>
      </c>
      <c r="D76">
        <f>""</f>
        <v/>
      </c>
    </row>
    <row r="77">
      <c r="B77">
        <f>""</f>
        <v/>
      </c>
      <c r="C77">
        <f>""</f>
        <v/>
      </c>
      <c r="D77">
        <f>""</f>
        <v/>
      </c>
    </row>
    <row r="78">
      <c r="B78">
        <f>""</f>
        <v/>
      </c>
      <c r="C78">
        <f>""</f>
        <v/>
      </c>
      <c r="D78">
        <f>""</f>
        <v/>
      </c>
    </row>
    <row r="79">
      <c r="B79">
        <f>""</f>
        <v/>
      </c>
      <c r="C79">
        <f>""</f>
        <v/>
      </c>
      <c r="D79">
        <f>""</f>
        <v/>
      </c>
    </row>
    <row r="80">
      <c r="B80">
        <f>""</f>
        <v/>
      </c>
      <c r="C80">
        <f>""</f>
        <v/>
      </c>
      <c r="D80">
        <f>""</f>
        <v/>
      </c>
    </row>
    <row r="81">
      <c r="B81">
        <f>""</f>
        <v/>
      </c>
      <c r="C81">
        <f>""</f>
        <v/>
      </c>
      <c r="D81">
        <f>""</f>
        <v/>
      </c>
    </row>
    <row r="82">
      <c r="B82">
        <f>""</f>
        <v/>
      </c>
      <c r="C82">
        <f>""</f>
        <v/>
      </c>
      <c r="D82">
        <f>""</f>
        <v/>
      </c>
    </row>
    <row r="83">
      <c r="B83">
        <f>""</f>
        <v/>
      </c>
      <c r="C83">
        <f>""</f>
        <v/>
      </c>
      <c r="D83">
        <f>""</f>
        <v/>
      </c>
    </row>
    <row r="84">
      <c r="B84">
        <f>""</f>
        <v/>
      </c>
      <c r="C84">
        <f>""</f>
        <v/>
      </c>
      <c r="D84">
        <f>""</f>
        <v/>
      </c>
    </row>
    <row r="85">
      <c r="B85">
        <f>""</f>
        <v/>
      </c>
      <c r="C85">
        <f>""</f>
        <v/>
      </c>
      <c r="D85">
        <f>""</f>
        <v/>
      </c>
    </row>
    <row r="86">
      <c r="B86">
        <f>""</f>
        <v/>
      </c>
      <c r="C86">
        <f>""</f>
        <v/>
      </c>
      <c r="D86">
        <f>""</f>
        <v/>
      </c>
    </row>
    <row r="87">
      <c r="B87">
        <f>""</f>
        <v/>
      </c>
      <c r="C87">
        <f>""</f>
        <v/>
      </c>
      <c r="D87">
        <f>""</f>
        <v/>
      </c>
    </row>
    <row r="88">
      <c r="B88">
        <f>""</f>
        <v/>
      </c>
      <c r="C88">
        <f>""</f>
        <v/>
      </c>
      <c r="D88">
        <f>""</f>
        <v/>
      </c>
    </row>
    <row r="89">
      <c r="B89">
        <f>""</f>
        <v/>
      </c>
      <c r="C89">
        <f>""</f>
        <v/>
      </c>
      <c r="D89">
        <f>""</f>
        <v/>
      </c>
    </row>
    <row r="90">
      <c r="B90">
        <f>""</f>
        <v/>
      </c>
      <c r="C90">
        <f>""</f>
        <v/>
      </c>
      <c r="D90">
        <f>""</f>
        <v/>
      </c>
    </row>
    <row r="91">
      <c r="B91">
        <f>""</f>
        <v/>
      </c>
      <c r="C91">
        <f>""</f>
        <v/>
      </c>
      <c r="D91">
        <f>""</f>
        <v/>
      </c>
    </row>
    <row r="92">
      <c r="B92">
        <f>""</f>
        <v/>
      </c>
      <c r="C92">
        <f>""</f>
        <v/>
      </c>
      <c r="D92">
        <f>""</f>
        <v/>
      </c>
    </row>
    <row r="93">
      <c r="B93">
        <f>""</f>
        <v/>
      </c>
      <c r="C93">
        <f>""</f>
        <v/>
      </c>
      <c r="D93">
        <f>""</f>
        <v/>
      </c>
    </row>
    <row r="94">
      <c r="B94">
        <f>""</f>
        <v/>
      </c>
      <c r="C94">
        <f>""</f>
        <v/>
      </c>
      <c r="D94">
        <f>""</f>
        <v/>
      </c>
    </row>
    <row r="95">
      <c r="B95">
        <f>""</f>
        <v/>
      </c>
      <c r="C95">
        <f>""</f>
        <v/>
      </c>
      <c r="D95">
        <f>""</f>
        <v/>
      </c>
    </row>
    <row r="96">
      <c r="B96">
        <f>""</f>
        <v/>
      </c>
      <c r="C96">
        <f>""</f>
        <v/>
      </c>
      <c r="D96">
        <f>""</f>
        <v/>
      </c>
    </row>
    <row r="97">
      <c r="B97">
        <f>""</f>
        <v/>
      </c>
      <c r="C97">
        <f>""</f>
        <v/>
      </c>
      <c r="D97">
        <f>""</f>
        <v/>
      </c>
    </row>
    <row r="98">
      <c r="B98">
        <f>""</f>
        <v/>
      </c>
      <c r="C98">
        <f>""</f>
        <v/>
      </c>
      <c r="D98">
        <f>""</f>
        <v/>
      </c>
    </row>
    <row r="99">
      <c r="B99">
        <f>""</f>
        <v/>
      </c>
      <c r="C99">
        <f>""</f>
        <v/>
      </c>
      <c r="D99">
        <f>""</f>
        <v/>
      </c>
    </row>
    <row r="100">
      <c r="B100">
        <f>""</f>
        <v/>
      </c>
      <c r="C100">
        <f>""</f>
        <v/>
      </c>
      <c r="D100">
        <f>""</f>
        <v/>
      </c>
    </row>
    <row r="101">
      <c r="B101">
        <f>""</f>
        <v/>
      </c>
      <c r="C101">
        <f>""</f>
        <v/>
      </c>
      <c r="D101">
        <f>""</f>
        <v/>
      </c>
    </row>
  </sheetData>
  <mergeCells count="1">
    <mergeCell ref="A1:H1"/>
  </mergeCells>
  <conditionalFormatting sqref="D12">
    <cfRule type="expression" priority="1" dxfId="0">
      <formula>$D$12&gt;0</formula>
    </cfRule>
    <cfRule type="expression" priority="2" dxfId="1">
      <formula>$D$12=0</formula>
    </cfRule>
  </conditionalFormatting>
  <conditionalFormatting sqref="B12">
    <cfRule type="expression" priority="3" dxfId="2">
      <formula>$B$12&gt;0</formula>
    </cfRule>
  </conditionalFormatting>
  <conditionalFormatting sqref="A16:C16">
    <cfRule type="expression" priority="4" dxfId="2">
      <formula>$A16="Open"</formula>
    </cfRule>
  </conditionalFormatting>
  <conditionalFormatting sqref="A17:C17">
    <cfRule type="expression" priority="5" dxfId="3">
      <formula>$A17="Approved"</formula>
    </cfRule>
  </conditionalFormatting>
  <conditionalFormatting sqref="A18:C18">
    <cfRule type="expression" priority="6" dxfId="1">
      <formula>$A18="Paid"</formula>
    </cfRule>
  </conditionalFormatting>
  <dataValidations count="2">
    <dataValidation sqref="B3" showDropDown="0" showInputMessage="0" showErrorMessage="1" allowBlank="0" errorTitle="Invalid pay period" error="Select a configured pay-period ending date." type="list">
      <formula1>=INDIRECT("'Settings'!$J$3:$J$102")</formula1>
    </dataValidation>
    <dataValidation sqref="E3" showDropDown="0" showInputMessage="0" showErrorMessage="1" allowBlank="0" errorTitle="Invalid driver filter" error="Select All Drivers or a configured driver ID." type="list">
      <formula1>=INDIRECT("'Settings'!$L$3:$L$109")</formula1>
    </dataValidation>
  </dataValidations>
  <pageMargins left="0.75" right="0.75" top="1" bottom="1" header="0.5" footer="0.5"/>
  <pageSetup orientation="landscape" fitToHeight="1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AB1004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min="1" max="1"/>
    <col width="14" customWidth="1" min="2" max="2"/>
    <col width="13" customWidth="1" min="3" max="3"/>
    <col width="20" customWidth="1" min="4" max="4"/>
    <col width="18" customWidth="1" min="5" max="5"/>
    <col width="20" customWidth="1" min="6" max="6"/>
    <col width="22" customWidth="1" min="7" max="7"/>
    <col width="14" customWidth="1" min="8" max="8"/>
    <col width="13" customWidth="1" min="9" max="9"/>
    <col width="13" customWidth="1" min="10" max="10"/>
    <col width="15" customWidth="1" min="11" max="11"/>
    <col width="18" customWidth="1" min="12" max="12"/>
    <col width="20" customWidth="1" min="13" max="13"/>
    <col width="15" customWidth="1" min="14" max="14"/>
    <col width="16" customWidth="1" min="15" max="15"/>
    <col width="21" customWidth="1" min="16" max="16"/>
    <col width="16" customWidth="1" min="17" max="17"/>
    <col width="13" customWidth="1" min="18" max="18"/>
    <col width="14" customWidth="1" min="19" max="19"/>
    <col width="14" customWidth="1" min="20" max="20"/>
    <col width="14" customWidth="1" min="21" max="21"/>
    <col width="17" customWidth="1" min="22" max="22"/>
    <col width="14" customWidth="1" min="23" max="23"/>
    <col width="17" customWidth="1" min="24" max="24"/>
    <col width="17" customWidth="1" min="25" max="25"/>
    <col width="13" customWidth="1" min="26" max="26"/>
    <col width="34" customWidth="1" min="27" max="27"/>
    <col width="27" customWidth="1" min="28" max="28"/>
  </cols>
  <sheetData>
    <row r="1" ht="28" customHeight="1">
      <c r="A1" s="1" t="inlineStr">
        <is>
          <t>Driver Pay Detail Log</t>
        </is>
      </c>
      <c r="B1" s="47" t="n"/>
      <c r="C1" s="47" t="n"/>
      <c r="D1" s="47" t="n"/>
      <c r="E1" s="47" t="n"/>
      <c r="F1" s="47" t="n"/>
      <c r="G1" s="47" t="n"/>
      <c r="H1" s="47" t="n"/>
      <c r="I1" s="47" t="n"/>
      <c r="J1" s="47" t="n"/>
      <c r="K1" s="47" t="n"/>
      <c r="L1" s="47" t="n"/>
      <c r="M1" s="47" t="n"/>
      <c r="N1" s="47" t="n"/>
      <c r="O1" s="47" t="n"/>
      <c r="P1" s="47" t="n"/>
      <c r="Q1" s="47" t="n"/>
      <c r="R1" s="47" t="n"/>
      <c r="S1" s="47" t="n"/>
      <c r="T1" s="47" t="n"/>
      <c r="U1" s="47" t="n"/>
      <c r="V1" s="47" t="n"/>
      <c r="W1" s="47" t="n"/>
      <c r="X1" s="47" t="n"/>
      <c r="Y1" s="47" t="n"/>
      <c r="Z1" s="47" t="n"/>
      <c r="AA1" s="47" t="n"/>
      <c r="AB1" s="48" t="n"/>
    </row>
    <row r="2" ht="30" customHeight="1">
      <c r="A2" s="3" t="inlineStr">
        <is>
          <t>Enter yellow cells only. Blue-gray cells contain calculations. A blank Rate Override uses the driver's default rate from Settings.</t>
        </is>
      </c>
    </row>
    <row r="3">
      <c r="A3" s="20" t="inlineStr">
        <is>
          <t>Yellow = User Input</t>
        </is>
      </c>
      <c r="B3" s="21" t="inlineStr">
        <is>
          <t>Blue-Gray = Calculated</t>
        </is>
      </c>
    </row>
    <row r="4" ht="42" customHeight="1">
      <c r="A4" s="16" t="inlineStr">
        <is>
          <t>Pay Period End</t>
        </is>
      </c>
      <c r="B4" s="16" t="inlineStr">
        <is>
          <t>Trip Date</t>
        </is>
      </c>
      <c r="C4" s="16" t="inlineStr">
        <is>
          <t>Driver ID</t>
        </is>
      </c>
      <c r="D4" s="16" t="inlineStr">
        <is>
          <t>Driver Name</t>
        </is>
      </c>
      <c r="E4" s="16" t="inlineStr">
        <is>
          <t>Trip/Load #</t>
        </is>
      </c>
      <c r="F4" s="16" t="inlineStr">
        <is>
          <t>Origin</t>
        </is>
      </c>
      <c r="G4" s="16" t="inlineStr">
        <is>
          <t>Destination</t>
        </is>
      </c>
      <c r="H4" s="16" t="inlineStr">
        <is>
          <t>Loaded Miles</t>
        </is>
      </c>
      <c r="I4" s="16" t="inlineStr">
        <is>
          <t>Empty Miles</t>
        </is>
      </c>
      <c r="J4" s="16" t="inlineStr">
        <is>
          <t>Paid Miles</t>
        </is>
      </c>
      <c r="K4" s="16" t="inlineStr">
        <is>
          <t>Rate Override</t>
        </is>
      </c>
      <c r="L4" s="16" t="inlineStr">
        <is>
          <t>Default Rate/Mile</t>
        </is>
      </c>
      <c r="M4" s="16" t="inlineStr">
        <is>
          <t>Effective Rate/Mile</t>
        </is>
      </c>
      <c r="N4" s="16" t="inlineStr">
        <is>
          <t>Mileage Pay</t>
        </is>
      </c>
      <c r="O4" s="16" t="inlineStr">
        <is>
          <t>Detention Hours</t>
        </is>
      </c>
      <c r="P4" s="16" t="inlineStr">
        <is>
          <t>Detention Rate/Hour</t>
        </is>
      </c>
      <c r="Q4" s="16" t="inlineStr">
        <is>
          <t>Detention Pay</t>
        </is>
      </c>
      <c r="R4" s="16" t="inlineStr">
        <is>
          <t>Extra Stops</t>
        </is>
      </c>
      <c r="S4" s="16" t="inlineStr">
        <is>
          <t>Stop Rate</t>
        </is>
      </c>
      <c r="T4" s="16" t="inlineStr">
        <is>
          <t>Stop Pay</t>
        </is>
      </c>
      <c r="U4" s="16" t="inlineStr">
        <is>
          <t>Other Pay</t>
        </is>
      </c>
      <c r="V4" s="16" t="inlineStr">
        <is>
          <t>Reimbursements</t>
        </is>
      </c>
      <c r="W4" s="16" t="inlineStr">
        <is>
          <t>Deductions</t>
        </is>
      </c>
      <c r="X4" s="16" t="inlineStr">
        <is>
          <t>Gross Earnings</t>
        </is>
      </c>
      <c r="Y4" s="16" t="inlineStr">
        <is>
          <t>Total Payable</t>
        </is>
      </c>
      <c r="Z4" s="16" t="inlineStr">
        <is>
          <t>Status</t>
        </is>
      </c>
      <c r="AA4" s="16" t="inlineStr">
        <is>
          <t>Notes</t>
        </is>
      </c>
      <c r="AB4" s="16" t="inlineStr">
        <is>
          <t>Check</t>
        </is>
      </c>
    </row>
    <row r="5" ht="31" customHeight="1">
      <c r="A5" s="51" t="n">
        <v>46257</v>
      </c>
      <c r="B5" s="51" t="n">
        <v>46245</v>
      </c>
      <c r="C5" s="23" t="inlineStr">
        <is>
          <t>DRV-001</t>
        </is>
      </c>
      <c r="D5" s="24">
        <f>IF(COUNTA($A5:$C5,$E5:$I5,$K5,$O5,$R5,$U5:$W5,$Z5:$AA5)=0,"",IFERROR(INDEX('Settings'!$B$10:$B$109,MATCH(C5,'Settings'!$A$10:$A$109,0)),""))</f>
        <v/>
      </c>
      <c r="E5" s="23" t="inlineStr">
        <is>
          <t>LD-260811-DH</t>
        </is>
      </c>
      <c r="F5" s="25" t="inlineStr">
        <is>
          <t>Dallas, TX</t>
        </is>
      </c>
      <c r="G5" s="25" t="inlineStr">
        <is>
          <t>Houston, TX</t>
        </is>
      </c>
      <c r="H5" s="26" t="n">
        <v>239</v>
      </c>
      <c r="I5" s="26" t="n">
        <v>12</v>
      </c>
      <c r="J5" s="27">
        <f>IF(COUNTA($A5:$C5,$E5:$I5,$K5,$O5,$R5,$U5:$W5,$Z5:$AA5)=0,"",IFERROR(H5+I5,0))</f>
        <v/>
      </c>
      <c r="K5" s="52" t="n"/>
      <c r="L5" s="53">
        <f>IF(COUNTA($A5:$C5,$E5:$I5,$K5,$O5,$R5,$U5:$W5,$Z5:$AA5)=0,"",IFERROR(INDEX('Settings'!$D$10:$D$109,MATCH(C5,'Settings'!$A$10:$A$109,0)),0))</f>
        <v/>
      </c>
      <c r="M5" s="53">
        <f>IF(COUNTA($A5:$C5,$E5:$I5,$K5,$O5,$R5,$U5:$W5,$Z5:$AA5)=0,"",IFERROR(IF(K5&lt;&gt;"",K5,L5),0))</f>
        <v/>
      </c>
      <c r="N5" s="30">
        <f>IF(COUNTA($A5:$C5,$E5:$I5,$K5,$O5,$R5,$U5:$W5,$Z5:$AA5)=0,"",IFERROR(J5*M5,0))</f>
        <v/>
      </c>
      <c r="O5" s="31" t="n">
        <v>1.5</v>
      </c>
      <c r="P5" s="30">
        <f>IF(COUNTA($A5:$C5,$E5:$I5,$K5,$O5,$R5,$U5:$W5,$Z5:$AA5)=0,"",IFERROR(INDEX('Settings'!$F$10:$F$109,MATCH(C5,'Settings'!$A$10:$A$109,0)),0))</f>
        <v/>
      </c>
      <c r="Q5" s="30">
        <f>IF(COUNTA($A5:$C5,$E5:$I5,$K5,$O5,$R5,$U5:$W5,$Z5:$AA5)=0,"",IFERROR(O5*P5,0))</f>
        <v/>
      </c>
      <c r="R5" s="26" t="n">
        <v>1</v>
      </c>
      <c r="S5" s="30">
        <f>IF(COUNTA($A5:$C5,$E5:$I5,$K5,$O5,$R5,$U5:$W5,$Z5:$AA5)=0,"",IFERROR(INDEX('Settings'!$E$10:$E$109,MATCH(C5,'Settings'!$A$10:$A$109,0)),0))</f>
        <v/>
      </c>
      <c r="T5" s="30">
        <f>IF(COUNTA($A5:$C5,$E5:$I5,$K5,$O5,$R5,$U5:$W5,$Z5:$AA5)=0,"",IFERROR(R5*S5,0))</f>
        <v/>
      </c>
      <c r="U5" s="32" t="n">
        <v>50</v>
      </c>
      <c r="V5" s="32" t="n">
        <v>35</v>
      </c>
      <c r="W5" s="32" t="n">
        <v>0</v>
      </c>
      <c r="X5" s="30">
        <f>IF(COUNTA($A5:$C5,$E5:$I5,$K5,$O5,$R5,$U5:$W5,$Z5:$AA5)=0,"",IFERROR(SUM(N5,Q5,T5,U5),0))</f>
        <v/>
      </c>
      <c r="Y5" s="30">
        <f>IF(COUNTA($A5:$C5,$E5:$I5,$K5,$O5,$R5,$U5:$W5,$Z5:$AA5)=0,"",IFERROR(X5+V5-W5,0))</f>
        <v/>
      </c>
      <c r="Z5" s="23" t="inlineStr">
        <is>
          <t>Paid</t>
        </is>
      </c>
      <c r="AA5" s="25" t="inlineStr">
        <is>
          <t>Additional pickup; lumper reimbursement</t>
        </is>
      </c>
      <c r="AB5" s="33">
        <f>IF(COUNTA($A5:$C5,$E5:$I5,$K5,$O5,$R5,$U5:$W5,$Z5:$AA5)=0,"",IF(OR(A5="",B5="",C5="",E5=""),"Missing required input",IF(D5="","Driver not found",IF(COUNTIF($E:$E,E5)&gt;1,"Duplicate Trip/Load #",IF(B5&gt;A5,"Trip after period end",IF(B5&lt;=A5-'Settings'!$B$4,"Trip outside pay period",IF(J5&lt;=0,"Check miles",IF(M5&lt;=0,"Check rate",IF(Y5&lt;0,"Negative payable","OK")))))))))</f>
        <v/>
      </c>
    </row>
    <row r="6" ht="31" customHeight="1">
      <c r="A6" s="51" t="n">
        <v>46257</v>
      </c>
      <c r="B6" s="51" t="n">
        <v>46247</v>
      </c>
      <c r="C6" s="23" t="inlineStr">
        <is>
          <t>DRV-002</t>
        </is>
      </c>
      <c r="D6" s="24">
        <f>IF(COUNTA($A6:$C6,$E6:$I6,$K6,$O6,$R6,$U6:$W6,$Z6:$AA6)=0,"",IFERROR(INDEX('Settings'!$B$10:$B$109,MATCH(C6,'Settings'!$A$10:$A$109,0)),""))</f>
        <v/>
      </c>
      <c r="E6" s="23" t="inlineStr">
        <is>
          <t>LD-260813-AS</t>
        </is>
      </c>
      <c r="F6" s="25" t="inlineStr">
        <is>
          <t>Atlanta, GA</t>
        </is>
      </c>
      <c r="G6" s="25" t="inlineStr">
        <is>
          <t>Savannah, GA</t>
        </is>
      </c>
      <c r="H6" s="26" t="n">
        <v>248</v>
      </c>
      <c r="I6" s="26" t="n">
        <v>18</v>
      </c>
      <c r="J6" s="27">
        <f>IF(COUNTA($A6:$C6,$E6:$I6,$K6,$O6,$R6,$U6:$W6,$Z6:$AA6)=0,"",IFERROR(H6+I6,0))</f>
        <v/>
      </c>
      <c r="K6" s="52" t="n">
        <v>0.67</v>
      </c>
      <c r="L6" s="53">
        <f>IF(COUNTA($A6:$C6,$E6:$I6,$K6,$O6,$R6,$U6:$W6,$Z6:$AA6)=0,"",IFERROR(INDEX('Settings'!$D$10:$D$109,MATCH(C6,'Settings'!$A$10:$A$109,0)),0))</f>
        <v/>
      </c>
      <c r="M6" s="53">
        <f>IF(COUNTA($A6:$C6,$E6:$I6,$K6,$O6,$R6,$U6:$W6,$Z6:$AA6)=0,"",IFERROR(IF(K6&lt;&gt;"",K6,L6),0))</f>
        <v/>
      </c>
      <c r="N6" s="30">
        <f>IF(COUNTA($A6:$C6,$E6:$I6,$K6,$O6,$R6,$U6:$W6,$Z6:$AA6)=0,"",IFERROR(J6*M6,0))</f>
        <v/>
      </c>
      <c r="O6" s="31" t="n">
        <v>0</v>
      </c>
      <c r="P6" s="30">
        <f>IF(COUNTA($A6:$C6,$E6:$I6,$K6,$O6,$R6,$U6:$W6,$Z6:$AA6)=0,"",IFERROR(INDEX('Settings'!$F$10:$F$109,MATCH(C6,'Settings'!$A$10:$A$109,0)),0))</f>
        <v/>
      </c>
      <c r="Q6" s="30">
        <f>IF(COUNTA($A6:$C6,$E6:$I6,$K6,$O6,$R6,$U6:$W6,$Z6:$AA6)=0,"",IFERROR(O6*P6,0))</f>
        <v/>
      </c>
      <c r="R6" s="26" t="n">
        <v>0</v>
      </c>
      <c r="S6" s="30">
        <f>IF(COUNTA($A6:$C6,$E6:$I6,$K6,$O6,$R6,$U6:$W6,$Z6:$AA6)=0,"",IFERROR(INDEX('Settings'!$E$10:$E$109,MATCH(C6,'Settings'!$A$10:$A$109,0)),0))</f>
        <v/>
      </c>
      <c r="T6" s="30">
        <f>IF(COUNTA($A6:$C6,$E6:$I6,$K6,$O6,$R6,$U6:$W6,$Z6:$AA6)=0,"",IFERROR(R6*S6,0))</f>
        <v/>
      </c>
      <c r="U6" s="32" t="n">
        <v>0</v>
      </c>
      <c r="V6" s="32" t="n">
        <v>0</v>
      </c>
      <c r="W6" s="32" t="n">
        <v>0</v>
      </c>
      <c r="X6" s="30">
        <f>IF(COUNTA($A6:$C6,$E6:$I6,$K6,$O6,$R6,$U6:$W6,$Z6:$AA6)=0,"",IFERROR(SUM(N6,Q6,T6,U6),0))</f>
        <v/>
      </c>
      <c r="Y6" s="30">
        <f>IF(COUNTA($A6:$C6,$E6:$I6,$K6,$O6,$R6,$U6:$W6,$Z6:$AA6)=0,"",IFERROR(X6+V6-W6,0))</f>
        <v/>
      </c>
      <c r="Z6" s="23" t="inlineStr">
        <is>
          <t>Approved</t>
        </is>
      </c>
      <c r="AA6" s="25" t="inlineStr">
        <is>
          <t>Contract rate override</t>
        </is>
      </c>
      <c r="AB6" s="33">
        <f>IF(COUNTA($A6:$C6,$E6:$I6,$K6,$O6,$R6,$U6:$W6,$Z6:$AA6)=0,"",IF(OR(A6="",B6="",C6="",E6=""),"Missing required input",IF(D6="","Driver not found",IF(COUNTIF($E:$E,E6)&gt;1,"Duplicate Trip/Load #",IF(B6&gt;A6,"Trip after period end",IF(B6&lt;=A6-'Settings'!$B$4,"Trip outside pay period",IF(J6&lt;=0,"Check miles",IF(M6&lt;=0,"Check rate",IF(Y6&lt;0,"Negative payable","OK")))))))))</f>
        <v/>
      </c>
    </row>
    <row r="7" ht="31" customHeight="1">
      <c r="A7" s="51" t="n">
        <v>46257</v>
      </c>
      <c r="B7" s="51" t="n">
        <v>46250</v>
      </c>
      <c r="C7" s="23" t="inlineStr">
        <is>
          <t>DRV-003</t>
        </is>
      </c>
      <c r="D7" s="24">
        <f>IF(COUNTA($A7:$C7,$E7:$I7,$K7,$O7,$R7,$U7:$W7,$Z7:$AA7)=0,"",IFERROR(INDEX('Settings'!$B$10:$B$109,MATCH(C7,'Settings'!$A$10:$A$109,0)),""))</f>
        <v/>
      </c>
      <c r="E7" s="23" t="inlineStr">
        <is>
          <t>LD-260816-CI</t>
        </is>
      </c>
      <c r="F7" s="25" t="inlineStr">
        <is>
          <t>Chicago, IL</t>
        </is>
      </c>
      <c r="G7" s="25" t="inlineStr">
        <is>
          <t>Indianapolis, IN</t>
        </is>
      </c>
      <c r="H7" s="26" t="n">
        <v>184</v>
      </c>
      <c r="I7" s="26" t="n">
        <v>22</v>
      </c>
      <c r="J7" s="27">
        <f>IF(COUNTA($A7:$C7,$E7:$I7,$K7,$O7,$R7,$U7:$W7,$Z7:$AA7)=0,"",IFERROR(H7+I7,0))</f>
        <v/>
      </c>
      <c r="K7" s="52" t="n"/>
      <c r="L7" s="53">
        <f>IF(COUNTA($A7:$C7,$E7:$I7,$K7,$O7,$R7,$U7:$W7,$Z7:$AA7)=0,"",IFERROR(INDEX('Settings'!$D$10:$D$109,MATCH(C7,'Settings'!$A$10:$A$109,0)),0))</f>
        <v/>
      </c>
      <c r="M7" s="53">
        <f>IF(COUNTA($A7:$C7,$E7:$I7,$K7,$O7,$R7,$U7:$W7,$Z7:$AA7)=0,"",IFERROR(IF(K7&lt;&gt;"",K7,L7),0))</f>
        <v/>
      </c>
      <c r="N7" s="30">
        <f>IF(COUNTA($A7:$C7,$E7:$I7,$K7,$O7,$R7,$U7:$W7,$Z7:$AA7)=0,"",IFERROR(J7*M7,0))</f>
        <v/>
      </c>
      <c r="O7" s="31" t="n">
        <v>2</v>
      </c>
      <c r="P7" s="30">
        <f>IF(COUNTA($A7:$C7,$E7:$I7,$K7,$O7,$R7,$U7:$W7,$Z7:$AA7)=0,"",IFERROR(INDEX('Settings'!$F$10:$F$109,MATCH(C7,'Settings'!$A$10:$A$109,0)),0))</f>
        <v/>
      </c>
      <c r="Q7" s="30">
        <f>IF(COUNTA($A7:$C7,$E7:$I7,$K7,$O7,$R7,$U7:$W7,$Z7:$AA7)=0,"",IFERROR(O7*P7,0))</f>
        <v/>
      </c>
      <c r="R7" s="26" t="n">
        <v>1</v>
      </c>
      <c r="S7" s="30">
        <f>IF(COUNTA($A7:$C7,$E7:$I7,$K7,$O7,$R7,$U7:$W7,$Z7:$AA7)=0,"",IFERROR(INDEX('Settings'!$E$10:$E$109,MATCH(C7,'Settings'!$A$10:$A$109,0)),0))</f>
        <v/>
      </c>
      <c r="T7" s="30">
        <f>IF(COUNTA($A7:$C7,$E7:$I7,$K7,$O7,$R7,$U7:$W7,$Z7:$AA7)=0,"",IFERROR(R7*S7,0))</f>
        <v/>
      </c>
      <c r="U7" s="32" t="n">
        <v>0</v>
      </c>
      <c r="V7" s="32" t="n">
        <v>22.5</v>
      </c>
      <c r="W7" s="32" t="n">
        <v>15</v>
      </c>
      <c r="X7" s="30">
        <f>IF(COUNTA($A7:$C7,$E7:$I7,$K7,$O7,$R7,$U7:$W7,$Z7:$AA7)=0,"",IFERROR(SUM(N7,Q7,T7,U7),0))</f>
        <v/>
      </c>
      <c r="Y7" s="30">
        <f>IF(COUNTA($A7:$C7,$E7:$I7,$K7,$O7,$R7,$U7:$W7,$Z7:$AA7)=0,"",IFERROR(X7+V7-W7,0))</f>
        <v/>
      </c>
      <c r="Z7" s="23" t="inlineStr">
        <is>
          <t>Paid</t>
        </is>
      </c>
      <c r="AA7" s="25" t="inlineStr">
        <is>
          <t>Parking reimbursed; advance deducted</t>
        </is>
      </c>
      <c r="AB7" s="33">
        <f>IF(COUNTA($A7:$C7,$E7:$I7,$K7,$O7,$R7,$U7:$W7,$Z7:$AA7)=0,"",IF(OR(A7="",B7="",C7="",E7=""),"Missing required input",IF(D7="","Driver not found",IF(COUNTIF($E:$E,E7)&gt;1,"Duplicate Trip/Load #",IF(B7&gt;A7,"Trip after period end",IF(B7&lt;=A7-'Settings'!$B$4,"Trip outside pay period",IF(J7&lt;=0,"Check miles",IF(M7&lt;=0,"Check rate",IF(Y7&lt;0,"Negative payable","OK")))))))))</f>
        <v/>
      </c>
    </row>
    <row r="8" ht="31" customHeight="1">
      <c r="A8" s="51" t="n">
        <v>46257</v>
      </c>
      <c r="B8" s="51" t="n">
        <v>46253</v>
      </c>
      <c r="C8" s="23" t="inlineStr">
        <is>
          <t>DRV-001</t>
        </is>
      </c>
      <c r="D8" s="24">
        <f>IF(COUNTA($A8:$C8,$E8:$I8,$K8,$O8,$R8,$U8:$W8,$Z8:$AA8)=0,"",IFERROR(INDEX('Settings'!$B$10:$B$109,MATCH(C8,'Settings'!$A$10:$A$109,0)),""))</f>
        <v/>
      </c>
      <c r="E8" s="23" t="inlineStr">
        <is>
          <t>LD-260819-HS</t>
        </is>
      </c>
      <c r="F8" s="25" t="inlineStr">
        <is>
          <t>Houston, TX</t>
        </is>
      </c>
      <c r="G8" s="25" t="inlineStr">
        <is>
          <t>San Antonio, TX</t>
        </is>
      </c>
      <c r="H8" s="26" t="n">
        <v>197</v>
      </c>
      <c r="I8" s="26" t="n">
        <v>8</v>
      </c>
      <c r="J8" s="27">
        <f>IF(COUNTA($A8:$C8,$E8:$I8,$K8,$O8,$R8,$U8:$W8,$Z8:$AA8)=0,"",IFERROR(H8+I8,0))</f>
        <v/>
      </c>
      <c r="K8" s="52" t="n"/>
      <c r="L8" s="53">
        <f>IF(COUNTA($A8:$C8,$E8:$I8,$K8,$O8,$R8,$U8:$W8,$Z8:$AA8)=0,"",IFERROR(INDEX('Settings'!$D$10:$D$109,MATCH(C8,'Settings'!$A$10:$A$109,0)),0))</f>
        <v/>
      </c>
      <c r="M8" s="53">
        <f>IF(COUNTA($A8:$C8,$E8:$I8,$K8,$O8,$R8,$U8:$W8,$Z8:$AA8)=0,"",IFERROR(IF(K8&lt;&gt;"",K8,L8),0))</f>
        <v/>
      </c>
      <c r="N8" s="30">
        <f>IF(COUNTA($A8:$C8,$E8:$I8,$K8,$O8,$R8,$U8:$W8,$Z8:$AA8)=0,"",IFERROR(J8*M8,0))</f>
        <v/>
      </c>
      <c r="O8" s="31" t="n">
        <v>0.5</v>
      </c>
      <c r="P8" s="30">
        <f>IF(COUNTA($A8:$C8,$E8:$I8,$K8,$O8,$R8,$U8:$W8,$Z8:$AA8)=0,"",IFERROR(INDEX('Settings'!$F$10:$F$109,MATCH(C8,'Settings'!$A$10:$A$109,0)),0))</f>
        <v/>
      </c>
      <c r="Q8" s="30">
        <f>IF(COUNTA($A8:$C8,$E8:$I8,$K8,$O8,$R8,$U8:$W8,$Z8:$AA8)=0,"",IFERROR(O8*P8,0))</f>
        <v/>
      </c>
      <c r="R8" s="26" t="n">
        <v>0</v>
      </c>
      <c r="S8" s="30">
        <f>IF(COUNTA($A8:$C8,$E8:$I8,$K8,$O8,$R8,$U8:$W8,$Z8:$AA8)=0,"",IFERROR(INDEX('Settings'!$E$10:$E$109,MATCH(C8,'Settings'!$A$10:$A$109,0)),0))</f>
        <v/>
      </c>
      <c r="T8" s="30">
        <f>IF(COUNTA($A8:$C8,$E8:$I8,$K8,$O8,$R8,$U8:$W8,$Z8:$AA8)=0,"",IFERROR(R8*S8,0))</f>
        <v/>
      </c>
      <c r="U8" s="32" t="n">
        <v>75</v>
      </c>
      <c r="V8" s="32" t="n">
        <v>0</v>
      </c>
      <c r="W8" s="32" t="n">
        <v>0</v>
      </c>
      <c r="X8" s="30">
        <f>IF(COUNTA($A8:$C8,$E8:$I8,$K8,$O8,$R8,$U8:$W8,$Z8:$AA8)=0,"",IFERROR(SUM(N8,Q8,T8,U8),0))</f>
        <v/>
      </c>
      <c r="Y8" s="30">
        <f>IF(COUNTA($A8:$C8,$E8:$I8,$K8,$O8,$R8,$U8:$W8,$Z8:$AA8)=0,"",IFERROR(X8+V8-W8,0))</f>
        <v/>
      </c>
      <c r="Z8" s="23" t="inlineStr">
        <is>
          <t>Approved</t>
        </is>
      </c>
      <c r="AA8" s="25" t="inlineStr">
        <is>
          <t>Weekend premium</t>
        </is>
      </c>
      <c r="AB8" s="33">
        <f>IF(COUNTA($A8:$C8,$E8:$I8,$K8,$O8,$R8,$U8:$W8,$Z8:$AA8)=0,"",IF(OR(A8="",B8="",C8="",E8=""),"Missing required input",IF(D8="","Driver not found",IF(COUNTIF($E:$E,E8)&gt;1,"Duplicate Trip/Load #",IF(B8&gt;A8,"Trip after period end",IF(B8&lt;=A8-'Settings'!$B$4,"Trip outside pay period",IF(J8&lt;=0,"Check miles",IF(M8&lt;=0,"Check rate",IF(Y8&lt;0,"Negative payable","OK")))))))))</f>
        <v/>
      </c>
    </row>
    <row r="9" ht="31" customHeight="1">
      <c r="A9" s="51" t="n">
        <v>46257</v>
      </c>
      <c r="B9" s="51" t="n">
        <v>46256</v>
      </c>
      <c r="C9" s="23" t="inlineStr">
        <is>
          <t>DRV-004</t>
        </is>
      </c>
      <c r="D9" s="24">
        <f>IF(COUNTA($A9:$C9,$E9:$I9,$K9,$O9,$R9,$U9:$W9,$Z9:$AA9)=0,"",IFERROR(INDEX('Settings'!$B$10:$B$109,MATCH(C9,'Settings'!$A$10:$A$109,0)),""))</f>
        <v/>
      </c>
      <c r="E9" s="23" t="inlineStr">
        <is>
          <t>LD-260822-PT</t>
        </is>
      </c>
      <c r="F9" s="25" t="inlineStr">
        <is>
          <t>Phoenix, AZ</t>
        </is>
      </c>
      <c r="G9" s="25" t="inlineStr">
        <is>
          <t>Tucson, AZ</t>
        </is>
      </c>
      <c r="H9" s="26" t="n">
        <v>116</v>
      </c>
      <c r="I9" s="26" t="n">
        <v>15</v>
      </c>
      <c r="J9" s="27">
        <f>IF(COUNTA($A9:$C9,$E9:$I9,$K9,$O9,$R9,$U9:$W9,$Z9:$AA9)=0,"",IFERROR(H9+I9,0))</f>
        <v/>
      </c>
      <c r="K9" s="52" t="n"/>
      <c r="L9" s="53">
        <f>IF(COUNTA($A9:$C9,$E9:$I9,$K9,$O9,$R9,$U9:$W9,$Z9:$AA9)=0,"",IFERROR(INDEX('Settings'!$D$10:$D$109,MATCH(C9,'Settings'!$A$10:$A$109,0)),0))</f>
        <v/>
      </c>
      <c r="M9" s="53">
        <f>IF(COUNTA($A9:$C9,$E9:$I9,$K9,$O9,$R9,$U9:$W9,$Z9:$AA9)=0,"",IFERROR(IF(K9&lt;&gt;"",K9,L9),0))</f>
        <v/>
      </c>
      <c r="N9" s="30">
        <f>IF(COUNTA($A9:$C9,$E9:$I9,$K9,$O9,$R9,$U9:$W9,$Z9:$AA9)=0,"",IFERROR(J9*M9,0))</f>
        <v/>
      </c>
      <c r="O9" s="31" t="n">
        <v>0.75</v>
      </c>
      <c r="P9" s="30">
        <f>IF(COUNTA($A9:$C9,$E9:$I9,$K9,$O9,$R9,$U9:$W9,$Z9:$AA9)=0,"",IFERROR(INDEX('Settings'!$F$10:$F$109,MATCH(C9,'Settings'!$A$10:$A$109,0)),0))</f>
        <v/>
      </c>
      <c r="Q9" s="30">
        <f>IF(COUNTA($A9:$C9,$E9:$I9,$K9,$O9,$R9,$U9:$W9,$Z9:$AA9)=0,"",IFERROR(O9*P9,0))</f>
        <v/>
      </c>
      <c r="R9" s="26" t="n">
        <v>0</v>
      </c>
      <c r="S9" s="30">
        <f>IF(COUNTA($A9:$C9,$E9:$I9,$K9,$O9,$R9,$U9:$W9,$Z9:$AA9)=0,"",IFERROR(INDEX('Settings'!$E$10:$E$109,MATCH(C9,'Settings'!$A$10:$A$109,0)),0))</f>
        <v/>
      </c>
      <c r="T9" s="30">
        <f>IF(COUNTA($A9:$C9,$E9:$I9,$K9,$O9,$R9,$U9:$W9,$Z9:$AA9)=0,"",IFERROR(R9*S9,0))</f>
        <v/>
      </c>
      <c r="U9" s="32" t="n">
        <v>0</v>
      </c>
      <c r="V9" s="32" t="n">
        <v>18</v>
      </c>
      <c r="W9" s="32" t="n">
        <v>0</v>
      </c>
      <c r="X9" s="30">
        <f>IF(COUNTA($A9:$C9,$E9:$I9,$K9,$O9,$R9,$U9:$W9,$Z9:$AA9)=0,"",IFERROR(SUM(N9,Q9,T9,U9),0))</f>
        <v/>
      </c>
      <c r="Y9" s="30">
        <f>IF(COUNTA($A9:$C9,$E9:$I9,$K9,$O9,$R9,$U9:$W9,$Z9:$AA9)=0,"",IFERROR(X9+V9-W9,0))</f>
        <v/>
      </c>
      <c r="Z9" s="23" t="inlineStr">
        <is>
          <t>Paid</t>
        </is>
      </c>
      <c r="AA9" s="25" t="inlineStr">
        <is>
          <t>Scale ticket reimbursement</t>
        </is>
      </c>
      <c r="AB9" s="33">
        <f>IF(COUNTA($A9:$C9,$E9:$I9,$K9,$O9,$R9,$U9:$W9,$Z9:$AA9)=0,"",IF(OR(A9="",B9="",C9="",E9=""),"Missing required input",IF(D9="","Driver not found",IF(COUNTIF($E:$E,E9)&gt;1,"Duplicate Trip/Load #",IF(B9&gt;A9,"Trip after period end",IF(B9&lt;=A9-'Settings'!$B$4,"Trip outside pay period",IF(J9&lt;=0,"Check miles",IF(M9&lt;=0,"Check rate",IF(Y9&lt;0,"Negative payable","OK")))))))))</f>
        <v/>
      </c>
    </row>
    <row r="10" ht="31" customHeight="1">
      <c r="A10" s="51" t="n">
        <v>46271</v>
      </c>
      <c r="B10" s="51" t="n">
        <v>46259</v>
      </c>
      <c r="C10" s="23" t="inlineStr">
        <is>
          <t>DRV-005</t>
        </is>
      </c>
      <c r="D10" s="24">
        <f>IF(COUNTA($A10:$C10,$E10:$I10,$K10,$O10,$R10,$U10:$W10,$Z10:$AA10)=0,"",IFERROR(INDEX('Settings'!$B$10:$B$109,MATCH(C10,'Settings'!$A$10:$A$109,0)),""))</f>
        <v/>
      </c>
      <c r="E10" s="23" t="inlineStr">
        <is>
          <t>LD-260825-CP</t>
        </is>
      </c>
      <c r="F10" s="25" t="inlineStr">
        <is>
          <t>Columbus, OH</t>
        </is>
      </c>
      <c r="G10" s="25" t="inlineStr">
        <is>
          <t>Pittsburgh, PA</t>
        </is>
      </c>
      <c r="H10" s="26" t="n">
        <v>186</v>
      </c>
      <c r="I10" s="26" t="n">
        <v>24</v>
      </c>
      <c r="J10" s="27">
        <f>IF(COUNTA($A10:$C10,$E10:$I10,$K10,$O10,$R10,$U10:$W10,$Z10:$AA10)=0,"",IFERROR(H10+I10,0))</f>
        <v/>
      </c>
      <c r="K10" s="52" t="n"/>
      <c r="L10" s="53">
        <f>IF(COUNTA($A10:$C10,$E10:$I10,$K10,$O10,$R10,$U10:$W10,$Z10:$AA10)=0,"",IFERROR(INDEX('Settings'!$D$10:$D$109,MATCH(C10,'Settings'!$A$10:$A$109,0)),0))</f>
        <v/>
      </c>
      <c r="M10" s="53">
        <f>IF(COUNTA($A10:$C10,$E10:$I10,$K10,$O10,$R10,$U10:$W10,$Z10:$AA10)=0,"",IFERROR(IF(K10&lt;&gt;"",K10,L10),0))</f>
        <v/>
      </c>
      <c r="N10" s="30">
        <f>IF(COUNTA($A10:$C10,$E10:$I10,$K10,$O10,$R10,$U10:$W10,$Z10:$AA10)=0,"",IFERROR(J10*M10,0))</f>
        <v/>
      </c>
      <c r="O10" s="31" t="n">
        <v>1.25</v>
      </c>
      <c r="P10" s="30">
        <f>IF(COUNTA($A10:$C10,$E10:$I10,$K10,$O10,$R10,$U10:$W10,$Z10:$AA10)=0,"",IFERROR(INDEX('Settings'!$F$10:$F$109,MATCH(C10,'Settings'!$A$10:$A$109,0)),0))</f>
        <v/>
      </c>
      <c r="Q10" s="30">
        <f>IF(COUNTA($A10:$C10,$E10:$I10,$K10,$O10,$R10,$U10:$W10,$Z10:$AA10)=0,"",IFERROR(O10*P10,0))</f>
        <v/>
      </c>
      <c r="R10" s="26" t="n">
        <v>1</v>
      </c>
      <c r="S10" s="30">
        <f>IF(COUNTA($A10:$C10,$E10:$I10,$K10,$O10,$R10,$U10:$W10,$Z10:$AA10)=0,"",IFERROR(INDEX('Settings'!$E$10:$E$109,MATCH(C10,'Settings'!$A$10:$A$109,0)),0))</f>
        <v/>
      </c>
      <c r="T10" s="30">
        <f>IF(COUNTA($A10:$C10,$E10:$I10,$K10,$O10,$R10,$U10:$W10,$Z10:$AA10)=0,"",IFERROR(R10*S10,0))</f>
        <v/>
      </c>
      <c r="U10" s="32" t="n">
        <v>0</v>
      </c>
      <c r="V10" s="32" t="n">
        <v>28</v>
      </c>
      <c r="W10" s="32" t="n">
        <v>0</v>
      </c>
      <c r="X10" s="30">
        <f>IF(COUNTA($A10:$C10,$E10:$I10,$K10,$O10,$R10,$U10:$W10,$Z10:$AA10)=0,"",IFERROR(SUM(N10,Q10,T10,U10),0))</f>
        <v/>
      </c>
      <c r="Y10" s="30">
        <f>IF(COUNTA($A10:$C10,$E10:$I10,$K10,$O10,$R10,$U10:$W10,$Z10:$AA10)=0,"",IFERROR(X10+V10-W10,0))</f>
        <v/>
      </c>
      <c r="Z10" s="23" t="inlineStr">
        <is>
          <t>Approved</t>
        </is>
      </c>
      <c r="AA10" s="25" t="inlineStr">
        <is>
          <t>Tolls reimbursed</t>
        </is>
      </c>
      <c r="AB10" s="33">
        <f>IF(COUNTA($A10:$C10,$E10:$I10,$K10,$O10,$R10,$U10:$W10,$Z10:$AA10)=0,"",IF(OR(A10="",B10="",C10="",E10=""),"Missing required input",IF(D10="","Driver not found",IF(COUNTIF($E:$E,E10)&gt;1,"Duplicate Trip/Load #",IF(B10&gt;A10,"Trip after period end",IF(B10&lt;=A10-'Settings'!$B$4,"Trip outside pay period",IF(J10&lt;=0,"Check miles",IF(M10&lt;=0,"Check rate",IF(Y10&lt;0,"Negative payable","OK")))))))))</f>
        <v/>
      </c>
    </row>
    <row r="11" ht="31" customHeight="1">
      <c r="A11" s="51" t="n">
        <v>46271</v>
      </c>
      <c r="B11" s="51" t="n">
        <v>46262</v>
      </c>
      <c r="C11" s="23" t="inlineStr">
        <is>
          <t>DRV-002</t>
        </is>
      </c>
      <c r="D11" s="24">
        <f>IF(COUNTA($A11:$C11,$E11:$I11,$K11,$O11,$R11,$U11:$W11,$Z11:$AA11)=0,"",IFERROR(INDEX('Settings'!$B$10:$B$109,MATCH(C11,'Settings'!$A$10:$A$109,0)),""))</f>
        <v/>
      </c>
      <c r="E11" s="23" t="inlineStr">
        <is>
          <t>LD-260828-JO</t>
        </is>
      </c>
      <c r="F11" s="25" t="inlineStr">
        <is>
          <t>Jacksonville, FL</t>
        </is>
      </c>
      <c r="G11" s="25" t="inlineStr">
        <is>
          <t>Orlando, FL</t>
        </is>
      </c>
      <c r="H11" s="26" t="n">
        <v>141</v>
      </c>
      <c r="I11" s="26" t="n">
        <v>10</v>
      </c>
      <c r="J11" s="27">
        <f>IF(COUNTA($A11:$C11,$E11:$I11,$K11,$O11,$R11,$U11:$W11,$Z11:$AA11)=0,"",IFERROR(H11+I11,0))</f>
        <v/>
      </c>
      <c r="K11" s="52" t="n">
        <v>0.66</v>
      </c>
      <c r="L11" s="53">
        <f>IF(COUNTA($A11:$C11,$E11:$I11,$K11,$O11,$R11,$U11:$W11,$Z11:$AA11)=0,"",IFERROR(INDEX('Settings'!$D$10:$D$109,MATCH(C11,'Settings'!$A$10:$A$109,0)),0))</f>
        <v/>
      </c>
      <c r="M11" s="53">
        <f>IF(COUNTA($A11:$C11,$E11:$I11,$K11,$O11,$R11,$U11:$W11,$Z11:$AA11)=0,"",IFERROR(IF(K11&lt;&gt;"",K11,L11),0))</f>
        <v/>
      </c>
      <c r="N11" s="30">
        <f>IF(COUNTA($A11:$C11,$E11:$I11,$K11,$O11,$R11,$U11:$W11,$Z11:$AA11)=0,"",IFERROR(J11*M11,0))</f>
        <v/>
      </c>
      <c r="O11" s="31" t="n">
        <v>0</v>
      </c>
      <c r="P11" s="30">
        <f>IF(COUNTA($A11:$C11,$E11:$I11,$K11,$O11,$R11,$U11:$W11,$Z11:$AA11)=0,"",IFERROR(INDEX('Settings'!$F$10:$F$109,MATCH(C11,'Settings'!$A$10:$A$109,0)),0))</f>
        <v/>
      </c>
      <c r="Q11" s="30">
        <f>IF(COUNTA($A11:$C11,$E11:$I11,$K11,$O11,$R11,$U11:$W11,$Z11:$AA11)=0,"",IFERROR(O11*P11,0))</f>
        <v/>
      </c>
      <c r="R11" s="26" t="n">
        <v>2</v>
      </c>
      <c r="S11" s="30">
        <f>IF(COUNTA($A11:$C11,$E11:$I11,$K11,$O11,$R11,$U11:$W11,$Z11:$AA11)=0,"",IFERROR(INDEX('Settings'!$E$10:$E$109,MATCH(C11,'Settings'!$A$10:$A$109,0)),0))</f>
        <v/>
      </c>
      <c r="T11" s="30">
        <f>IF(COUNTA($A11:$C11,$E11:$I11,$K11,$O11,$R11,$U11:$W11,$Z11:$AA11)=0,"",IFERROR(R11*S11,0))</f>
        <v/>
      </c>
      <c r="U11" s="32" t="n">
        <v>40</v>
      </c>
      <c r="V11" s="32" t="n">
        <v>0</v>
      </c>
      <c r="W11" s="32" t="n">
        <v>0</v>
      </c>
      <c r="X11" s="30">
        <f>IF(COUNTA($A11:$C11,$E11:$I11,$K11,$O11,$R11,$U11:$W11,$Z11:$AA11)=0,"",IFERROR(SUM(N11,Q11,T11,U11),0))</f>
        <v/>
      </c>
      <c r="Y11" s="30">
        <f>IF(COUNTA($A11:$C11,$E11:$I11,$K11,$O11,$R11,$U11:$W11,$Z11:$AA11)=0,"",IFERROR(X11+V11-W11,0))</f>
        <v/>
      </c>
      <c r="Z11" s="23" t="inlineStr">
        <is>
          <t>Paid</t>
        </is>
      </c>
      <c r="AA11" s="25" t="inlineStr">
        <is>
          <t>Two additional deliveries</t>
        </is>
      </c>
      <c r="AB11" s="33">
        <f>IF(COUNTA($A11:$C11,$E11:$I11,$K11,$O11,$R11,$U11:$W11,$Z11:$AA11)=0,"",IF(OR(A11="",B11="",C11="",E11=""),"Missing required input",IF(D11="","Driver not found",IF(COUNTIF($E:$E,E11)&gt;1,"Duplicate Trip/Load #",IF(B11&gt;A11,"Trip after period end",IF(B11&lt;=A11-'Settings'!$B$4,"Trip outside pay period",IF(J11&lt;=0,"Check miles",IF(M11&lt;=0,"Check rate",IF(Y11&lt;0,"Negative payable","OK")))))))))</f>
        <v/>
      </c>
    </row>
    <row r="12" ht="31" customHeight="1">
      <c r="A12" s="51" t="n">
        <v>46271</v>
      </c>
      <c r="B12" s="51" t="n">
        <v>46266</v>
      </c>
      <c r="C12" s="23" t="inlineStr">
        <is>
          <t>DRV-003</t>
        </is>
      </c>
      <c r="D12" s="24">
        <f>IF(COUNTA($A12:$C12,$E12:$I12,$K12,$O12,$R12,$U12:$W12,$Z12:$AA12)=0,"",IFERROR(INDEX('Settings'!$B$10:$B$109,MATCH(C12,'Settings'!$A$10:$A$109,0)),""))</f>
        <v/>
      </c>
      <c r="E12" s="23" t="inlineStr">
        <is>
          <t>LD-260901-MG</t>
        </is>
      </c>
      <c r="F12" s="25" t="inlineStr">
        <is>
          <t>Milwaukee, WI</t>
        </is>
      </c>
      <c r="G12" s="25" t="inlineStr">
        <is>
          <t>Grand Rapids, MI</t>
        </is>
      </c>
      <c r="H12" s="26" t="n">
        <v>277</v>
      </c>
      <c r="I12" s="26" t="n">
        <v>31</v>
      </c>
      <c r="J12" s="27">
        <f>IF(COUNTA($A12:$C12,$E12:$I12,$K12,$O12,$R12,$U12:$W12,$Z12:$AA12)=0,"",IFERROR(H12+I12,0))</f>
        <v/>
      </c>
      <c r="K12" s="52" t="n"/>
      <c r="L12" s="53">
        <f>IF(COUNTA($A12:$C12,$E12:$I12,$K12,$O12,$R12,$U12:$W12,$Z12:$AA12)=0,"",IFERROR(INDEX('Settings'!$D$10:$D$109,MATCH(C12,'Settings'!$A$10:$A$109,0)),0))</f>
        <v/>
      </c>
      <c r="M12" s="53">
        <f>IF(COUNTA($A12:$C12,$E12:$I12,$K12,$O12,$R12,$U12:$W12,$Z12:$AA12)=0,"",IFERROR(IF(K12&lt;&gt;"",K12,L12),0))</f>
        <v/>
      </c>
      <c r="N12" s="30">
        <f>IF(COUNTA($A12:$C12,$E12:$I12,$K12,$O12,$R12,$U12:$W12,$Z12:$AA12)=0,"",IFERROR(J12*M12,0))</f>
        <v/>
      </c>
      <c r="O12" s="31" t="n">
        <v>1.25</v>
      </c>
      <c r="P12" s="30">
        <f>IF(COUNTA($A12:$C12,$E12:$I12,$K12,$O12,$R12,$U12:$W12,$Z12:$AA12)=0,"",IFERROR(INDEX('Settings'!$F$10:$F$109,MATCH(C12,'Settings'!$A$10:$A$109,0)),0))</f>
        <v/>
      </c>
      <c r="Q12" s="30">
        <f>IF(COUNTA($A12:$C12,$E12:$I12,$K12,$O12,$R12,$U12:$W12,$Z12:$AA12)=0,"",IFERROR(O12*P12,0))</f>
        <v/>
      </c>
      <c r="R12" s="26" t="n">
        <v>0</v>
      </c>
      <c r="S12" s="30">
        <f>IF(COUNTA($A12:$C12,$E12:$I12,$K12,$O12,$R12,$U12:$W12,$Z12:$AA12)=0,"",IFERROR(INDEX('Settings'!$E$10:$E$109,MATCH(C12,'Settings'!$A$10:$A$109,0)),0))</f>
        <v/>
      </c>
      <c r="T12" s="30">
        <f>IF(COUNTA($A12:$C12,$E12:$I12,$K12,$O12,$R12,$U12:$W12,$Z12:$AA12)=0,"",IFERROR(R12*S12,0))</f>
        <v/>
      </c>
      <c r="U12" s="32" t="n">
        <v>0</v>
      </c>
      <c r="V12" s="32" t="n">
        <v>24</v>
      </c>
      <c r="W12" s="32" t="n">
        <v>0</v>
      </c>
      <c r="X12" s="30">
        <f>IF(COUNTA($A12:$C12,$E12:$I12,$K12,$O12,$R12,$U12:$W12,$Z12:$AA12)=0,"",IFERROR(SUM(N12,Q12,T12,U12),0))</f>
        <v/>
      </c>
      <c r="Y12" s="30">
        <f>IF(COUNTA($A12:$C12,$E12:$I12,$K12,$O12,$R12,$U12:$W12,$Z12:$AA12)=0,"",IFERROR(X12+V12-W12,0))</f>
        <v/>
      </c>
      <c r="Z12" s="23" t="inlineStr">
        <is>
          <t>Approved</t>
        </is>
      </c>
      <c r="AA12" s="25" t="inlineStr">
        <is>
          <t>Parking reimbursed</t>
        </is>
      </c>
      <c r="AB12" s="33">
        <f>IF(COUNTA($A12:$C12,$E12:$I12,$K12,$O12,$R12,$U12:$W12,$Z12:$AA12)=0,"",IF(OR(A12="",B12="",C12="",E12=""),"Missing required input",IF(D12="","Driver not found",IF(COUNTIF($E:$E,E12)&gt;1,"Duplicate Trip/Load #",IF(B12&gt;A12,"Trip after period end",IF(B12&lt;=A12-'Settings'!$B$4,"Trip outside pay period",IF(J12&lt;=0,"Check miles",IF(M12&lt;=0,"Check rate",IF(Y12&lt;0,"Negative payable","OK")))))))))</f>
        <v/>
      </c>
    </row>
    <row r="13" ht="31" customHeight="1">
      <c r="A13" s="51" t="n">
        <v>46271</v>
      </c>
      <c r="B13" s="51" t="n">
        <v>46268</v>
      </c>
      <c r="C13" s="23" t="inlineStr">
        <is>
          <t>DRV-004</t>
        </is>
      </c>
      <c r="D13" s="24">
        <f>IF(COUNTA($A13:$C13,$E13:$I13,$K13,$O13,$R13,$U13:$W13,$Z13:$AA13)=0,"",IFERROR(INDEX('Settings'!$B$10:$B$109,MATCH(C13,'Settings'!$A$10:$A$109,0)),""))</f>
        <v/>
      </c>
      <c r="E13" s="23" t="inlineStr">
        <is>
          <t>LD-260903-LA</t>
        </is>
      </c>
      <c r="F13" s="25" t="inlineStr">
        <is>
          <t>Las Vegas, NV</t>
        </is>
      </c>
      <c r="G13" s="25" t="inlineStr">
        <is>
          <t>Los Angeles, CA</t>
        </is>
      </c>
      <c r="H13" s="26" t="n">
        <v>270</v>
      </c>
      <c r="I13" s="26" t="n">
        <v>19</v>
      </c>
      <c r="J13" s="27">
        <f>IF(COUNTA($A13:$C13,$E13:$I13,$K13,$O13,$R13,$U13:$W13,$Z13:$AA13)=0,"",IFERROR(H13+I13,0))</f>
        <v/>
      </c>
      <c r="K13" s="52" t="n"/>
      <c r="L13" s="53">
        <f>IF(COUNTA($A13:$C13,$E13:$I13,$K13,$O13,$R13,$U13:$W13,$Z13:$AA13)=0,"",IFERROR(INDEX('Settings'!$D$10:$D$109,MATCH(C13,'Settings'!$A$10:$A$109,0)),0))</f>
        <v/>
      </c>
      <c r="M13" s="53">
        <f>IF(COUNTA($A13:$C13,$E13:$I13,$K13,$O13,$R13,$U13:$W13,$Z13:$AA13)=0,"",IFERROR(IF(K13&lt;&gt;"",K13,L13),0))</f>
        <v/>
      </c>
      <c r="N13" s="30">
        <f>IF(COUNTA($A13:$C13,$E13:$I13,$K13,$O13,$R13,$U13:$W13,$Z13:$AA13)=0,"",IFERROR(J13*M13,0))</f>
        <v/>
      </c>
      <c r="O13" s="31" t="n">
        <v>0.5</v>
      </c>
      <c r="P13" s="30">
        <f>IF(COUNTA($A13:$C13,$E13:$I13,$K13,$O13,$R13,$U13:$W13,$Z13:$AA13)=0,"",IFERROR(INDEX('Settings'!$F$10:$F$109,MATCH(C13,'Settings'!$A$10:$A$109,0)),0))</f>
        <v/>
      </c>
      <c r="Q13" s="30">
        <f>IF(COUNTA($A13:$C13,$E13:$I13,$K13,$O13,$R13,$U13:$W13,$Z13:$AA13)=0,"",IFERROR(O13*P13,0))</f>
        <v/>
      </c>
      <c r="R13" s="26" t="n">
        <v>2</v>
      </c>
      <c r="S13" s="30">
        <f>IF(COUNTA($A13:$C13,$E13:$I13,$K13,$O13,$R13,$U13:$W13,$Z13:$AA13)=0,"",IFERROR(INDEX('Settings'!$E$10:$E$109,MATCH(C13,'Settings'!$A$10:$A$109,0)),0))</f>
        <v/>
      </c>
      <c r="T13" s="30">
        <f>IF(COUNTA($A13:$C13,$E13:$I13,$K13,$O13,$R13,$U13:$W13,$Z13:$AA13)=0,"",IFERROR(R13*S13,0))</f>
        <v/>
      </c>
      <c r="U13" s="32" t="n">
        <v>40</v>
      </c>
      <c r="V13" s="32" t="n">
        <v>0</v>
      </c>
      <c r="W13" s="32" t="n">
        <v>20</v>
      </c>
      <c r="X13" s="30">
        <f>IF(COUNTA($A13:$C13,$E13:$I13,$K13,$O13,$R13,$U13:$W13,$Z13:$AA13)=0,"",IFERROR(SUM(N13,Q13,T13,U13),0))</f>
        <v/>
      </c>
      <c r="Y13" s="30">
        <f>IF(COUNTA($A13:$C13,$E13:$I13,$K13,$O13,$R13,$U13:$W13,$Z13:$AA13)=0,"",IFERROR(X13+V13-W13,0))</f>
        <v/>
      </c>
      <c r="Z13" s="23" t="inlineStr">
        <is>
          <t>Open</t>
        </is>
      </c>
      <c r="AA13" s="25" t="inlineStr">
        <is>
          <t>Advance deduction</t>
        </is>
      </c>
      <c r="AB13" s="33">
        <f>IF(COUNTA($A13:$C13,$E13:$I13,$K13,$O13,$R13,$U13:$W13,$Z13:$AA13)=0,"",IF(OR(A13="",B13="",C13="",E13=""),"Missing required input",IF(D13="","Driver not found",IF(COUNTIF($E:$E,E13)&gt;1,"Duplicate Trip/Load #",IF(B13&gt;A13,"Trip after period end",IF(B13&lt;=A13-'Settings'!$B$4,"Trip outside pay period",IF(J13&lt;=0,"Check miles",IF(M13&lt;=0,"Check rate",IF(Y13&lt;0,"Negative payable","OK")))))))))</f>
        <v/>
      </c>
    </row>
    <row r="14">
      <c r="A14" s="51" t="n"/>
      <c r="B14" s="51" t="n"/>
      <c r="C14" s="23" t="n"/>
      <c r="D14" s="24">
        <f>IF(COUNTA($A14:$C14,$E14:$I14,$K14,$O14,$R14,$U14:$W14,$Z14:$AA14)=0,"",IFERROR(INDEX('Settings'!$B$10:$B$109,MATCH(C14,'Settings'!$A$10:$A$109,0)),""))</f>
        <v/>
      </c>
      <c r="E14" s="23" t="n"/>
      <c r="F14" s="25" t="n"/>
      <c r="G14" s="25" t="n"/>
      <c r="H14" s="26" t="n"/>
      <c r="I14" s="26" t="n"/>
      <c r="J14" s="27">
        <f>IF(COUNTA($A14:$C14,$E14:$I14,$K14,$O14,$R14,$U14:$W14,$Z14:$AA14)=0,"",IFERROR(H14+I14,0))</f>
        <v/>
      </c>
      <c r="K14" s="52" t="n"/>
      <c r="L14" s="53">
        <f>IF(COUNTA($A14:$C14,$E14:$I14,$K14,$O14,$R14,$U14:$W14,$Z14:$AA14)=0,"",IFERROR(INDEX('Settings'!$D$10:$D$109,MATCH(C14,'Settings'!$A$10:$A$109,0)),0))</f>
        <v/>
      </c>
      <c r="M14" s="53">
        <f>IF(COUNTA($A14:$C14,$E14:$I14,$K14,$O14,$R14,$U14:$W14,$Z14:$AA14)=0,"",IFERROR(IF(K14&lt;&gt;"",K14,L14),0))</f>
        <v/>
      </c>
      <c r="N14" s="30">
        <f>IF(COUNTA($A14:$C14,$E14:$I14,$K14,$O14,$R14,$U14:$W14,$Z14:$AA14)=0,"",IFERROR(J14*M14,0))</f>
        <v/>
      </c>
      <c r="O14" s="31" t="n"/>
      <c r="P14" s="30">
        <f>IF(COUNTA($A14:$C14,$E14:$I14,$K14,$O14,$R14,$U14:$W14,$Z14:$AA14)=0,"",IFERROR(INDEX('Settings'!$F$10:$F$109,MATCH(C14,'Settings'!$A$10:$A$109,0)),0))</f>
        <v/>
      </c>
      <c r="Q14" s="30">
        <f>IF(COUNTA($A14:$C14,$E14:$I14,$K14,$O14,$R14,$U14:$W14,$Z14:$AA14)=0,"",IFERROR(O14*P14,0))</f>
        <v/>
      </c>
      <c r="R14" s="26" t="n"/>
      <c r="S14" s="30">
        <f>IF(COUNTA($A14:$C14,$E14:$I14,$K14,$O14,$R14,$U14:$W14,$Z14:$AA14)=0,"",IFERROR(INDEX('Settings'!$E$10:$E$109,MATCH(C14,'Settings'!$A$10:$A$109,0)),0))</f>
        <v/>
      </c>
      <c r="T14" s="30">
        <f>IF(COUNTA($A14:$C14,$E14:$I14,$K14,$O14,$R14,$U14:$W14,$Z14:$AA14)=0,"",IFERROR(R14*S14,0))</f>
        <v/>
      </c>
      <c r="U14" s="32" t="n"/>
      <c r="V14" s="32" t="n"/>
      <c r="W14" s="32" t="n"/>
      <c r="X14" s="30">
        <f>IF(COUNTA($A14:$C14,$E14:$I14,$K14,$O14,$R14,$U14:$W14,$Z14:$AA14)=0,"",IFERROR(SUM(N14,Q14,T14,U14),0))</f>
        <v/>
      </c>
      <c r="Y14" s="30">
        <f>IF(COUNTA($A14:$C14,$E14:$I14,$K14,$O14,$R14,$U14:$W14,$Z14:$AA14)=0,"",IFERROR(X14+V14-W14,0))</f>
        <v/>
      </c>
      <c r="Z14" s="23" t="n"/>
      <c r="AA14" s="25" t="n"/>
      <c r="AB14" s="33">
        <f>IF(COUNTA($A14:$C14,$E14:$I14,$K14,$O14,$R14,$U14:$W14,$Z14:$AA14)=0,"",IF(OR(A14="",B14="",C14="",E14=""),"Missing required input",IF(D14="","Driver not found",IF(COUNTIF($E:$E,E14)&gt;1,"Duplicate Trip/Load #",IF(B14&gt;A14,"Trip after period end",IF(B14&lt;=A14-'Settings'!$B$4,"Trip outside pay period",IF(J14&lt;=0,"Check miles",IF(M14&lt;=0,"Check rate",IF(Y14&lt;0,"Negative payable","OK")))))))))</f>
        <v/>
      </c>
    </row>
    <row r="15">
      <c r="A15" s="51" t="n"/>
      <c r="B15" s="51" t="n"/>
      <c r="C15" s="23" t="n"/>
      <c r="D15" s="24">
        <f>IF(COUNTA($A15:$C15,$E15:$I15,$K15,$O15,$R15,$U15:$W15,$Z15:$AA15)=0,"",IFERROR(INDEX('Settings'!$B$10:$B$109,MATCH(C15,'Settings'!$A$10:$A$109,0)),""))</f>
        <v/>
      </c>
      <c r="E15" s="23" t="n"/>
      <c r="F15" s="25" t="n"/>
      <c r="G15" s="25" t="n"/>
      <c r="H15" s="26" t="n"/>
      <c r="I15" s="26" t="n"/>
      <c r="J15" s="27">
        <f>IF(COUNTA($A15:$C15,$E15:$I15,$K15,$O15,$R15,$U15:$W15,$Z15:$AA15)=0,"",IFERROR(H15+I15,0))</f>
        <v/>
      </c>
      <c r="K15" s="52" t="n"/>
      <c r="L15" s="53">
        <f>IF(COUNTA($A15:$C15,$E15:$I15,$K15,$O15,$R15,$U15:$W15,$Z15:$AA15)=0,"",IFERROR(INDEX('Settings'!$D$10:$D$109,MATCH(C15,'Settings'!$A$10:$A$109,0)),0))</f>
        <v/>
      </c>
      <c r="M15" s="53">
        <f>IF(COUNTA($A15:$C15,$E15:$I15,$K15,$O15,$R15,$U15:$W15,$Z15:$AA15)=0,"",IFERROR(IF(K15&lt;&gt;"",K15,L15),0))</f>
        <v/>
      </c>
      <c r="N15" s="30">
        <f>IF(COUNTA($A15:$C15,$E15:$I15,$K15,$O15,$R15,$U15:$W15,$Z15:$AA15)=0,"",IFERROR(J15*M15,0))</f>
        <v/>
      </c>
      <c r="O15" s="31" t="n"/>
      <c r="P15" s="30">
        <f>IF(COUNTA($A15:$C15,$E15:$I15,$K15,$O15,$R15,$U15:$W15,$Z15:$AA15)=0,"",IFERROR(INDEX('Settings'!$F$10:$F$109,MATCH(C15,'Settings'!$A$10:$A$109,0)),0))</f>
        <v/>
      </c>
      <c r="Q15" s="30">
        <f>IF(COUNTA($A15:$C15,$E15:$I15,$K15,$O15,$R15,$U15:$W15,$Z15:$AA15)=0,"",IFERROR(O15*P15,0))</f>
        <v/>
      </c>
      <c r="R15" s="26" t="n"/>
      <c r="S15" s="30">
        <f>IF(COUNTA($A15:$C15,$E15:$I15,$K15,$O15,$R15,$U15:$W15,$Z15:$AA15)=0,"",IFERROR(INDEX('Settings'!$E$10:$E$109,MATCH(C15,'Settings'!$A$10:$A$109,0)),0))</f>
        <v/>
      </c>
      <c r="T15" s="30">
        <f>IF(COUNTA($A15:$C15,$E15:$I15,$K15,$O15,$R15,$U15:$W15,$Z15:$AA15)=0,"",IFERROR(R15*S15,0))</f>
        <v/>
      </c>
      <c r="U15" s="32" t="n"/>
      <c r="V15" s="32" t="n"/>
      <c r="W15" s="32" t="n"/>
      <c r="X15" s="30">
        <f>IF(COUNTA($A15:$C15,$E15:$I15,$K15,$O15,$R15,$U15:$W15,$Z15:$AA15)=0,"",IFERROR(SUM(N15,Q15,T15,U15),0))</f>
        <v/>
      </c>
      <c r="Y15" s="30">
        <f>IF(COUNTA($A15:$C15,$E15:$I15,$K15,$O15,$R15,$U15:$W15,$Z15:$AA15)=0,"",IFERROR(X15+V15-W15,0))</f>
        <v/>
      </c>
      <c r="Z15" s="23" t="n"/>
      <c r="AA15" s="25" t="n"/>
      <c r="AB15" s="33">
        <f>IF(COUNTA($A15:$C15,$E15:$I15,$K15,$O15,$R15,$U15:$W15,$Z15:$AA15)=0,"",IF(OR(A15="",B15="",C15="",E15=""),"Missing required input",IF(D15="","Driver not found",IF(COUNTIF($E:$E,E15)&gt;1,"Duplicate Trip/Load #",IF(B15&gt;A15,"Trip after period end",IF(B15&lt;=A15-'Settings'!$B$4,"Trip outside pay period",IF(J15&lt;=0,"Check miles",IF(M15&lt;=0,"Check rate",IF(Y15&lt;0,"Negative payable","OK")))))))))</f>
        <v/>
      </c>
    </row>
    <row r="16">
      <c r="A16" s="51" t="n"/>
      <c r="B16" s="51" t="n"/>
      <c r="C16" s="23" t="n"/>
      <c r="D16" s="24">
        <f>IF(COUNTA($A16:$C16,$E16:$I16,$K16,$O16,$R16,$U16:$W16,$Z16:$AA16)=0,"",IFERROR(INDEX('Settings'!$B$10:$B$109,MATCH(C16,'Settings'!$A$10:$A$109,0)),""))</f>
        <v/>
      </c>
      <c r="E16" s="23" t="n"/>
      <c r="F16" s="25" t="n"/>
      <c r="G16" s="25" t="n"/>
      <c r="H16" s="26" t="n"/>
      <c r="I16" s="26" t="n"/>
      <c r="J16" s="27">
        <f>IF(COUNTA($A16:$C16,$E16:$I16,$K16,$O16,$R16,$U16:$W16,$Z16:$AA16)=0,"",IFERROR(H16+I16,0))</f>
        <v/>
      </c>
      <c r="K16" s="52" t="n"/>
      <c r="L16" s="53">
        <f>IF(COUNTA($A16:$C16,$E16:$I16,$K16,$O16,$R16,$U16:$W16,$Z16:$AA16)=0,"",IFERROR(INDEX('Settings'!$D$10:$D$109,MATCH(C16,'Settings'!$A$10:$A$109,0)),0))</f>
        <v/>
      </c>
      <c r="M16" s="53">
        <f>IF(COUNTA($A16:$C16,$E16:$I16,$K16,$O16,$R16,$U16:$W16,$Z16:$AA16)=0,"",IFERROR(IF(K16&lt;&gt;"",K16,L16),0))</f>
        <v/>
      </c>
      <c r="N16" s="30">
        <f>IF(COUNTA($A16:$C16,$E16:$I16,$K16,$O16,$R16,$U16:$W16,$Z16:$AA16)=0,"",IFERROR(J16*M16,0))</f>
        <v/>
      </c>
      <c r="O16" s="31" t="n"/>
      <c r="P16" s="30">
        <f>IF(COUNTA($A16:$C16,$E16:$I16,$K16,$O16,$R16,$U16:$W16,$Z16:$AA16)=0,"",IFERROR(INDEX('Settings'!$F$10:$F$109,MATCH(C16,'Settings'!$A$10:$A$109,0)),0))</f>
        <v/>
      </c>
      <c r="Q16" s="30">
        <f>IF(COUNTA($A16:$C16,$E16:$I16,$K16,$O16,$R16,$U16:$W16,$Z16:$AA16)=0,"",IFERROR(O16*P16,0))</f>
        <v/>
      </c>
      <c r="R16" s="26" t="n"/>
      <c r="S16" s="30">
        <f>IF(COUNTA($A16:$C16,$E16:$I16,$K16,$O16,$R16,$U16:$W16,$Z16:$AA16)=0,"",IFERROR(INDEX('Settings'!$E$10:$E$109,MATCH(C16,'Settings'!$A$10:$A$109,0)),0))</f>
        <v/>
      </c>
      <c r="T16" s="30">
        <f>IF(COUNTA($A16:$C16,$E16:$I16,$K16,$O16,$R16,$U16:$W16,$Z16:$AA16)=0,"",IFERROR(R16*S16,0))</f>
        <v/>
      </c>
      <c r="U16" s="32" t="n"/>
      <c r="V16" s="32" t="n"/>
      <c r="W16" s="32" t="n"/>
      <c r="X16" s="30">
        <f>IF(COUNTA($A16:$C16,$E16:$I16,$K16,$O16,$R16,$U16:$W16,$Z16:$AA16)=0,"",IFERROR(SUM(N16,Q16,T16,U16),0))</f>
        <v/>
      </c>
      <c r="Y16" s="30">
        <f>IF(COUNTA($A16:$C16,$E16:$I16,$K16,$O16,$R16,$U16:$W16,$Z16:$AA16)=0,"",IFERROR(X16+V16-W16,0))</f>
        <v/>
      </c>
      <c r="Z16" s="23" t="n"/>
      <c r="AA16" s="25" t="n"/>
      <c r="AB16" s="33">
        <f>IF(COUNTA($A16:$C16,$E16:$I16,$K16,$O16,$R16,$U16:$W16,$Z16:$AA16)=0,"",IF(OR(A16="",B16="",C16="",E16=""),"Missing required input",IF(D16="","Driver not found",IF(COUNTIF($E:$E,E16)&gt;1,"Duplicate Trip/Load #",IF(B16&gt;A16,"Trip after period end",IF(B16&lt;=A16-'Settings'!$B$4,"Trip outside pay period",IF(J16&lt;=0,"Check miles",IF(M16&lt;=0,"Check rate",IF(Y16&lt;0,"Negative payable","OK")))))))))</f>
        <v/>
      </c>
    </row>
    <row r="17">
      <c r="A17" s="51" t="n"/>
      <c r="B17" s="51" t="n"/>
      <c r="C17" s="23" t="n"/>
      <c r="D17" s="24">
        <f>IF(COUNTA($A17:$C17,$E17:$I17,$K17,$O17,$R17,$U17:$W17,$Z17:$AA17)=0,"",IFERROR(INDEX('Settings'!$B$10:$B$109,MATCH(C17,'Settings'!$A$10:$A$109,0)),""))</f>
        <v/>
      </c>
      <c r="E17" s="23" t="n"/>
      <c r="F17" s="25" t="n"/>
      <c r="G17" s="25" t="n"/>
      <c r="H17" s="26" t="n"/>
      <c r="I17" s="26" t="n"/>
      <c r="J17" s="27">
        <f>IF(COUNTA($A17:$C17,$E17:$I17,$K17,$O17,$R17,$U17:$W17,$Z17:$AA17)=0,"",IFERROR(H17+I17,0))</f>
        <v/>
      </c>
      <c r="K17" s="52" t="n"/>
      <c r="L17" s="53">
        <f>IF(COUNTA($A17:$C17,$E17:$I17,$K17,$O17,$R17,$U17:$W17,$Z17:$AA17)=0,"",IFERROR(INDEX('Settings'!$D$10:$D$109,MATCH(C17,'Settings'!$A$10:$A$109,0)),0))</f>
        <v/>
      </c>
      <c r="M17" s="53">
        <f>IF(COUNTA($A17:$C17,$E17:$I17,$K17,$O17,$R17,$U17:$W17,$Z17:$AA17)=0,"",IFERROR(IF(K17&lt;&gt;"",K17,L17),0))</f>
        <v/>
      </c>
      <c r="N17" s="30">
        <f>IF(COUNTA($A17:$C17,$E17:$I17,$K17,$O17,$R17,$U17:$W17,$Z17:$AA17)=0,"",IFERROR(J17*M17,0))</f>
        <v/>
      </c>
      <c r="O17" s="31" t="n"/>
      <c r="P17" s="30">
        <f>IF(COUNTA($A17:$C17,$E17:$I17,$K17,$O17,$R17,$U17:$W17,$Z17:$AA17)=0,"",IFERROR(INDEX('Settings'!$F$10:$F$109,MATCH(C17,'Settings'!$A$10:$A$109,0)),0))</f>
        <v/>
      </c>
      <c r="Q17" s="30">
        <f>IF(COUNTA($A17:$C17,$E17:$I17,$K17,$O17,$R17,$U17:$W17,$Z17:$AA17)=0,"",IFERROR(O17*P17,0))</f>
        <v/>
      </c>
      <c r="R17" s="26" t="n"/>
      <c r="S17" s="30">
        <f>IF(COUNTA($A17:$C17,$E17:$I17,$K17,$O17,$R17,$U17:$W17,$Z17:$AA17)=0,"",IFERROR(INDEX('Settings'!$E$10:$E$109,MATCH(C17,'Settings'!$A$10:$A$109,0)),0))</f>
        <v/>
      </c>
      <c r="T17" s="30">
        <f>IF(COUNTA($A17:$C17,$E17:$I17,$K17,$O17,$R17,$U17:$W17,$Z17:$AA17)=0,"",IFERROR(R17*S17,0))</f>
        <v/>
      </c>
      <c r="U17" s="32" t="n"/>
      <c r="V17" s="32" t="n"/>
      <c r="W17" s="32" t="n"/>
      <c r="X17" s="30">
        <f>IF(COUNTA($A17:$C17,$E17:$I17,$K17,$O17,$R17,$U17:$W17,$Z17:$AA17)=0,"",IFERROR(SUM(N17,Q17,T17,U17),0))</f>
        <v/>
      </c>
      <c r="Y17" s="30">
        <f>IF(COUNTA($A17:$C17,$E17:$I17,$K17,$O17,$R17,$U17:$W17,$Z17:$AA17)=0,"",IFERROR(X17+V17-W17,0))</f>
        <v/>
      </c>
      <c r="Z17" s="23" t="n"/>
      <c r="AA17" s="25" t="n"/>
      <c r="AB17" s="33">
        <f>IF(COUNTA($A17:$C17,$E17:$I17,$K17,$O17,$R17,$U17:$W17,$Z17:$AA17)=0,"",IF(OR(A17="",B17="",C17="",E17=""),"Missing required input",IF(D17="","Driver not found",IF(COUNTIF($E:$E,E17)&gt;1,"Duplicate Trip/Load #",IF(B17&gt;A17,"Trip after period end",IF(B17&lt;=A17-'Settings'!$B$4,"Trip outside pay period",IF(J17&lt;=0,"Check miles",IF(M17&lt;=0,"Check rate",IF(Y17&lt;0,"Negative payable","OK")))))))))</f>
        <v/>
      </c>
    </row>
    <row r="18">
      <c r="A18" s="51" t="n"/>
      <c r="B18" s="51" t="n"/>
      <c r="C18" s="23" t="n"/>
      <c r="D18" s="24">
        <f>IF(COUNTA($A18:$C18,$E18:$I18,$K18,$O18,$R18,$U18:$W18,$Z18:$AA18)=0,"",IFERROR(INDEX('Settings'!$B$10:$B$109,MATCH(C18,'Settings'!$A$10:$A$109,0)),""))</f>
        <v/>
      </c>
      <c r="E18" s="23" t="n"/>
      <c r="F18" s="25" t="n"/>
      <c r="G18" s="25" t="n"/>
      <c r="H18" s="26" t="n"/>
      <c r="I18" s="26" t="n"/>
      <c r="J18" s="27">
        <f>IF(COUNTA($A18:$C18,$E18:$I18,$K18,$O18,$R18,$U18:$W18,$Z18:$AA18)=0,"",IFERROR(H18+I18,0))</f>
        <v/>
      </c>
      <c r="K18" s="52" t="n"/>
      <c r="L18" s="53">
        <f>IF(COUNTA($A18:$C18,$E18:$I18,$K18,$O18,$R18,$U18:$W18,$Z18:$AA18)=0,"",IFERROR(INDEX('Settings'!$D$10:$D$109,MATCH(C18,'Settings'!$A$10:$A$109,0)),0))</f>
        <v/>
      </c>
      <c r="M18" s="53">
        <f>IF(COUNTA($A18:$C18,$E18:$I18,$K18,$O18,$R18,$U18:$W18,$Z18:$AA18)=0,"",IFERROR(IF(K18&lt;&gt;"",K18,L18),0))</f>
        <v/>
      </c>
      <c r="N18" s="30">
        <f>IF(COUNTA($A18:$C18,$E18:$I18,$K18,$O18,$R18,$U18:$W18,$Z18:$AA18)=0,"",IFERROR(J18*M18,0))</f>
        <v/>
      </c>
      <c r="O18" s="31" t="n"/>
      <c r="P18" s="30">
        <f>IF(COUNTA($A18:$C18,$E18:$I18,$K18,$O18,$R18,$U18:$W18,$Z18:$AA18)=0,"",IFERROR(INDEX('Settings'!$F$10:$F$109,MATCH(C18,'Settings'!$A$10:$A$109,0)),0))</f>
        <v/>
      </c>
      <c r="Q18" s="30">
        <f>IF(COUNTA($A18:$C18,$E18:$I18,$K18,$O18,$R18,$U18:$W18,$Z18:$AA18)=0,"",IFERROR(O18*P18,0))</f>
        <v/>
      </c>
      <c r="R18" s="26" t="n"/>
      <c r="S18" s="30">
        <f>IF(COUNTA($A18:$C18,$E18:$I18,$K18,$O18,$R18,$U18:$W18,$Z18:$AA18)=0,"",IFERROR(INDEX('Settings'!$E$10:$E$109,MATCH(C18,'Settings'!$A$10:$A$109,0)),0))</f>
        <v/>
      </c>
      <c r="T18" s="30">
        <f>IF(COUNTA($A18:$C18,$E18:$I18,$K18,$O18,$R18,$U18:$W18,$Z18:$AA18)=0,"",IFERROR(R18*S18,0))</f>
        <v/>
      </c>
      <c r="U18" s="32" t="n"/>
      <c r="V18" s="32" t="n"/>
      <c r="W18" s="32" t="n"/>
      <c r="X18" s="30">
        <f>IF(COUNTA($A18:$C18,$E18:$I18,$K18,$O18,$R18,$U18:$W18,$Z18:$AA18)=0,"",IFERROR(SUM(N18,Q18,T18,U18),0))</f>
        <v/>
      </c>
      <c r="Y18" s="30">
        <f>IF(COUNTA($A18:$C18,$E18:$I18,$K18,$O18,$R18,$U18:$W18,$Z18:$AA18)=0,"",IFERROR(X18+V18-W18,0))</f>
        <v/>
      </c>
      <c r="Z18" s="23" t="n"/>
      <c r="AA18" s="25" t="n"/>
      <c r="AB18" s="33">
        <f>IF(COUNTA($A18:$C18,$E18:$I18,$K18,$O18,$R18,$U18:$W18,$Z18:$AA18)=0,"",IF(OR(A18="",B18="",C18="",E18=""),"Missing required input",IF(D18="","Driver not found",IF(COUNTIF($E:$E,E18)&gt;1,"Duplicate Trip/Load #",IF(B18&gt;A18,"Trip after period end",IF(B18&lt;=A18-'Settings'!$B$4,"Trip outside pay period",IF(J18&lt;=0,"Check miles",IF(M18&lt;=0,"Check rate",IF(Y18&lt;0,"Negative payable","OK")))))))))</f>
        <v/>
      </c>
    </row>
    <row r="19">
      <c r="A19" s="51" t="n"/>
      <c r="B19" s="51" t="n"/>
      <c r="C19" s="23" t="n"/>
      <c r="D19" s="24">
        <f>IF(COUNTA($A19:$C19,$E19:$I19,$K19,$O19,$R19,$U19:$W19,$Z19:$AA19)=0,"",IFERROR(INDEX('Settings'!$B$10:$B$109,MATCH(C19,'Settings'!$A$10:$A$109,0)),""))</f>
        <v/>
      </c>
      <c r="E19" s="23" t="n"/>
      <c r="F19" s="25" t="n"/>
      <c r="G19" s="25" t="n"/>
      <c r="H19" s="26" t="n"/>
      <c r="I19" s="26" t="n"/>
      <c r="J19" s="27">
        <f>IF(COUNTA($A19:$C19,$E19:$I19,$K19,$O19,$R19,$U19:$W19,$Z19:$AA19)=0,"",IFERROR(H19+I19,0))</f>
        <v/>
      </c>
      <c r="K19" s="52" t="n"/>
      <c r="L19" s="53">
        <f>IF(COUNTA($A19:$C19,$E19:$I19,$K19,$O19,$R19,$U19:$W19,$Z19:$AA19)=0,"",IFERROR(INDEX('Settings'!$D$10:$D$109,MATCH(C19,'Settings'!$A$10:$A$109,0)),0))</f>
        <v/>
      </c>
      <c r="M19" s="53">
        <f>IF(COUNTA($A19:$C19,$E19:$I19,$K19,$O19,$R19,$U19:$W19,$Z19:$AA19)=0,"",IFERROR(IF(K19&lt;&gt;"",K19,L19),0))</f>
        <v/>
      </c>
      <c r="N19" s="30">
        <f>IF(COUNTA($A19:$C19,$E19:$I19,$K19,$O19,$R19,$U19:$W19,$Z19:$AA19)=0,"",IFERROR(J19*M19,0))</f>
        <v/>
      </c>
      <c r="O19" s="31" t="n"/>
      <c r="P19" s="30">
        <f>IF(COUNTA($A19:$C19,$E19:$I19,$K19,$O19,$R19,$U19:$W19,$Z19:$AA19)=0,"",IFERROR(INDEX('Settings'!$F$10:$F$109,MATCH(C19,'Settings'!$A$10:$A$109,0)),0))</f>
        <v/>
      </c>
      <c r="Q19" s="30">
        <f>IF(COUNTA($A19:$C19,$E19:$I19,$K19,$O19,$R19,$U19:$W19,$Z19:$AA19)=0,"",IFERROR(O19*P19,0))</f>
        <v/>
      </c>
      <c r="R19" s="26" t="n"/>
      <c r="S19" s="30">
        <f>IF(COUNTA($A19:$C19,$E19:$I19,$K19,$O19,$R19,$U19:$W19,$Z19:$AA19)=0,"",IFERROR(INDEX('Settings'!$E$10:$E$109,MATCH(C19,'Settings'!$A$10:$A$109,0)),0))</f>
        <v/>
      </c>
      <c r="T19" s="30">
        <f>IF(COUNTA($A19:$C19,$E19:$I19,$K19,$O19,$R19,$U19:$W19,$Z19:$AA19)=0,"",IFERROR(R19*S19,0))</f>
        <v/>
      </c>
      <c r="U19" s="32" t="n"/>
      <c r="V19" s="32" t="n"/>
      <c r="W19" s="32" t="n"/>
      <c r="X19" s="30">
        <f>IF(COUNTA($A19:$C19,$E19:$I19,$K19,$O19,$R19,$U19:$W19,$Z19:$AA19)=0,"",IFERROR(SUM(N19,Q19,T19,U19),0))</f>
        <v/>
      </c>
      <c r="Y19" s="30">
        <f>IF(COUNTA($A19:$C19,$E19:$I19,$K19,$O19,$R19,$U19:$W19,$Z19:$AA19)=0,"",IFERROR(X19+V19-W19,0))</f>
        <v/>
      </c>
      <c r="Z19" s="23" t="n"/>
      <c r="AA19" s="25" t="n"/>
      <c r="AB19" s="33">
        <f>IF(COUNTA($A19:$C19,$E19:$I19,$K19,$O19,$R19,$U19:$W19,$Z19:$AA19)=0,"",IF(OR(A19="",B19="",C19="",E19=""),"Missing required input",IF(D19="","Driver not found",IF(COUNTIF($E:$E,E19)&gt;1,"Duplicate Trip/Load #",IF(B19&gt;A19,"Trip after period end",IF(B19&lt;=A19-'Settings'!$B$4,"Trip outside pay period",IF(J19&lt;=0,"Check miles",IF(M19&lt;=0,"Check rate",IF(Y19&lt;0,"Negative payable","OK")))))))))</f>
        <v/>
      </c>
    </row>
    <row r="20">
      <c r="A20" s="51" t="n"/>
      <c r="B20" s="51" t="n"/>
      <c r="C20" s="23" t="n"/>
      <c r="D20" s="24">
        <f>IF(COUNTA($A20:$C20,$E20:$I20,$K20,$O20,$R20,$U20:$W20,$Z20:$AA20)=0,"",IFERROR(INDEX('Settings'!$B$10:$B$109,MATCH(C20,'Settings'!$A$10:$A$109,0)),""))</f>
        <v/>
      </c>
      <c r="E20" s="23" t="n"/>
      <c r="F20" s="25" t="n"/>
      <c r="G20" s="25" t="n"/>
      <c r="H20" s="26" t="n"/>
      <c r="I20" s="26" t="n"/>
      <c r="J20" s="27">
        <f>IF(COUNTA($A20:$C20,$E20:$I20,$K20,$O20,$R20,$U20:$W20,$Z20:$AA20)=0,"",IFERROR(H20+I20,0))</f>
        <v/>
      </c>
      <c r="K20" s="52" t="n"/>
      <c r="L20" s="53">
        <f>IF(COUNTA($A20:$C20,$E20:$I20,$K20,$O20,$R20,$U20:$W20,$Z20:$AA20)=0,"",IFERROR(INDEX('Settings'!$D$10:$D$109,MATCH(C20,'Settings'!$A$10:$A$109,0)),0))</f>
        <v/>
      </c>
      <c r="M20" s="53">
        <f>IF(COUNTA($A20:$C20,$E20:$I20,$K20,$O20,$R20,$U20:$W20,$Z20:$AA20)=0,"",IFERROR(IF(K20&lt;&gt;"",K20,L20),0))</f>
        <v/>
      </c>
      <c r="N20" s="30">
        <f>IF(COUNTA($A20:$C20,$E20:$I20,$K20,$O20,$R20,$U20:$W20,$Z20:$AA20)=0,"",IFERROR(J20*M20,0))</f>
        <v/>
      </c>
      <c r="O20" s="31" t="n"/>
      <c r="P20" s="30">
        <f>IF(COUNTA($A20:$C20,$E20:$I20,$K20,$O20,$R20,$U20:$W20,$Z20:$AA20)=0,"",IFERROR(INDEX('Settings'!$F$10:$F$109,MATCH(C20,'Settings'!$A$10:$A$109,0)),0))</f>
        <v/>
      </c>
      <c r="Q20" s="30">
        <f>IF(COUNTA($A20:$C20,$E20:$I20,$K20,$O20,$R20,$U20:$W20,$Z20:$AA20)=0,"",IFERROR(O20*P20,0))</f>
        <v/>
      </c>
      <c r="R20" s="26" t="n"/>
      <c r="S20" s="30">
        <f>IF(COUNTA($A20:$C20,$E20:$I20,$K20,$O20,$R20,$U20:$W20,$Z20:$AA20)=0,"",IFERROR(INDEX('Settings'!$E$10:$E$109,MATCH(C20,'Settings'!$A$10:$A$109,0)),0))</f>
        <v/>
      </c>
      <c r="T20" s="30">
        <f>IF(COUNTA($A20:$C20,$E20:$I20,$K20,$O20,$R20,$U20:$W20,$Z20:$AA20)=0,"",IFERROR(R20*S20,0))</f>
        <v/>
      </c>
      <c r="U20" s="32" t="n"/>
      <c r="V20" s="32" t="n"/>
      <c r="W20" s="32" t="n"/>
      <c r="X20" s="30">
        <f>IF(COUNTA($A20:$C20,$E20:$I20,$K20,$O20,$R20,$U20:$W20,$Z20:$AA20)=0,"",IFERROR(SUM(N20,Q20,T20,U20),0))</f>
        <v/>
      </c>
      <c r="Y20" s="30">
        <f>IF(COUNTA($A20:$C20,$E20:$I20,$K20,$O20,$R20,$U20:$W20,$Z20:$AA20)=0,"",IFERROR(X20+V20-W20,0))</f>
        <v/>
      </c>
      <c r="Z20" s="23" t="n"/>
      <c r="AA20" s="25" t="n"/>
      <c r="AB20" s="33">
        <f>IF(COUNTA($A20:$C20,$E20:$I20,$K20,$O20,$R20,$U20:$W20,$Z20:$AA20)=0,"",IF(OR(A20="",B20="",C20="",E20=""),"Missing required input",IF(D20="","Driver not found",IF(COUNTIF($E:$E,E20)&gt;1,"Duplicate Trip/Load #",IF(B20&gt;A20,"Trip after period end",IF(B20&lt;=A20-'Settings'!$B$4,"Trip outside pay period",IF(J20&lt;=0,"Check miles",IF(M20&lt;=0,"Check rate",IF(Y20&lt;0,"Negative payable","OK")))))))))</f>
        <v/>
      </c>
    </row>
    <row r="21">
      <c r="A21" s="51" t="n"/>
      <c r="B21" s="51" t="n"/>
      <c r="C21" s="23" t="n"/>
      <c r="D21" s="24">
        <f>IF(COUNTA($A21:$C21,$E21:$I21,$K21,$O21,$R21,$U21:$W21,$Z21:$AA21)=0,"",IFERROR(INDEX('Settings'!$B$10:$B$109,MATCH(C21,'Settings'!$A$10:$A$109,0)),""))</f>
        <v/>
      </c>
      <c r="E21" s="23" t="n"/>
      <c r="F21" s="25" t="n"/>
      <c r="G21" s="25" t="n"/>
      <c r="H21" s="26" t="n"/>
      <c r="I21" s="26" t="n"/>
      <c r="J21" s="27">
        <f>IF(COUNTA($A21:$C21,$E21:$I21,$K21,$O21,$R21,$U21:$W21,$Z21:$AA21)=0,"",IFERROR(H21+I21,0))</f>
        <v/>
      </c>
      <c r="K21" s="52" t="n"/>
      <c r="L21" s="53">
        <f>IF(COUNTA($A21:$C21,$E21:$I21,$K21,$O21,$R21,$U21:$W21,$Z21:$AA21)=0,"",IFERROR(INDEX('Settings'!$D$10:$D$109,MATCH(C21,'Settings'!$A$10:$A$109,0)),0))</f>
        <v/>
      </c>
      <c r="M21" s="53">
        <f>IF(COUNTA($A21:$C21,$E21:$I21,$K21,$O21,$R21,$U21:$W21,$Z21:$AA21)=0,"",IFERROR(IF(K21&lt;&gt;"",K21,L21),0))</f>
        <v/>
      </c>
      <c r="N21" s="30">
        <f>IF(COUNTA($A21:$C21,$E21:$I21,$K21,$O21,$R21,$U21:$W21,$Z21:$AA21)=0,"",IFERROR(J21*M21,0))</f>
        <v/>
      </c>
      <c r="O21" s="31" t="n"/>
      <c r="P21" s="30">
        <f>IF(COUNTA($A21:$C21,$E21:$I21,$K21,$O21,$R21,$U21:$W21,$Z21:$AA21)=0,"",IFERROR(INDEX('Settings'!$F$10:$F$109,MATCH(C21,'Settings'!$A$10:$A$109,0)),0))</f>
        <v/>
      </c>
      <c r="Q21" s="30">
        <f>IF(COUNTA($A21:$C21,$E21:$I21,$K21,$O21,$R21,$U21:$W21,$Z21:$AA21)=0,"",IFERROR(O21*P21,0))</f>
        <v/>
      </c>
      <c r="R21" s="26" t="n"/>
      <c r="S21" s="30">
        <f>IF(COUNTA($A21:$C21,$E21:$I21,$K21,$O21,$R21,$U21:$W21,$Z21:$AA21)=0,"",IFERROR(INDEX('Settings'!$E$10:$E$109,MATCH(C21,'Settings'!$A$10:$A$109,0)),0))</f>
        <v/>
      </c>
      <c r="T21" s="30">
        <f>IF(COUNTA($A21:$C21,$E21:$I21,$K21,$O21,$R21,$U21:$W21,$Z21:$AA21)=0,"",IFERROR(R21*S21,0))</f>
        <v/>
      </c>
      <c r="U21" s="32" t="n"/>
      <c r="V21" s="32" t="n"/>
      <c r="W21" s="32" t="n"/>
      <c r="X21" s="30">
        <f>IF(COUNTA($A21:$C21,$E21:$I21,$K21,$O21,$R21,$U21:$W21,$Z21:$AA21)=0,"",IFERROR(SUM(N21,Q21,T21,U21),0))</f>
        <v/>
      </c>
      <c r="Y21" s="30">
        <f>IF(COUNTA($A21:$C21,$E21:$I21,$K21,$O21,$R21,$U21:$W21,$Z21:$AA21)=0,"",IFERROR(X21+V21-W21,0))</f>
        <v/>
      </c>
      <c r="Z21" s="23" t="n"/>
      <c r="AA21" s="25" t="n"/>
      <c r="AB21" s="33">
        <f>IF(COUNTA($A21:$C21,$E21:$I21,$K21,$O21,$R21,$U21:$W21,$Z21:$AA21)=0,"",IF(OR(A21="",B21="",C21="",E21=""),"Missing required input",IF(D21="","Driver not found",IF(COUNTIF($E:$E,E21)&gt;1,"Duplicate Trip/Load #",IF(B21&gt;A21,"Trip after period end",IF(B21&lt;=A21-'Settings'!$B$4,"Trip outside pay period",IF(J21&lt;=0,"Check miles",IF(M21&lt;=0,"Check rate",IF(Y21&lt;0,"Negative payable","OK")))))))))</f>
        <v/>
      </c>
    </row>
    <row r="22">
      <c r="A22" s="51" t="n"/>
      <c r="B22" s="51" t="n"/>
      <c r="C22" s="23" t="n"/>
      <c r="D22" s="24">
        <f>IF(COUNTA($A22:$C22,$E22:$I22,$K22,$O22,$R22,$U22:$W22,$Z22:$AA22)=0,"",IFERROR(INDEX('Settings'!$B$10:$B$109,MATCH(C22,'Settings'!$A$10:$A$109,0)),""))</f>
        <v/>
      </c>
      <c r="E22" s="23" t="n"/>
      <c r="F22" s="25" t="n"/>
      <c r="G22" s="25" t="n"/>
      <c r="H22" s="26" t="n"/>
      <c r="I22" s="26" t="n"/>
      <c r="J22" s="27">
        <f>IF(COUNTA($A22:$C22,$E22:$I22,$K22,$O22,$R22,$U22:$W22,$Z22:$AA22)=0,"",IFERROR(H22+I22,0))</f>
        <v/>
      </c>
      <c r="K22" s="52" t="n"/>
      <c r="L22" s="53">
        <f>IF(COUNTA($A22:$C22,$E22:$I22,$K22,$O22,$R22,$U22:$W22,$Z22:$AA22)=0,"",IFERROR(INDEX('Settings'!$D$10:$D$109,MATCH(C22,'Settings'!$A$10:$A$109,0)),0))</f>
        <v/>
      </c>
      <c r="M22" s="53">
        <f>IF(COUNTA($A22:$C22,$E22:$I22,$K22,$O22,$R22,$U22:$W22,$Z22:$AA22)=0,"",IFERROR(IF(K22&lt;&gt;"",K22,L22),0))</f>
        <v/>
      </c>
      <c r="N22" s="30">
        <f>IF(COUNTA($A22:$C22,$E22:$I22,$K22,$O22,$R22,$U22:$W22,$Z22:$AA22)=0,"",IFERROR(J22*M22,0))</f>
        <v/>
      </c>
      <c r="O22" s="31" t="n"/>
      <c r="P22" s="30">
        <f>IF(COUNTA($A22:$C22,$E22:$I22,$K22,$O22,$R22,$U22:$W22,$Z22:$AA22)=0,"",IFERROR(INDEX('Settings'!$F$10:$F$109,MATCH(C22,'Settings'!$A$10:$A$109,0)),0))</f>
        <v/>
      </c>
      <c r="Q22" s="30">
        <f>IF(COUNTA($A22:$C22,$E22:$I22,$K22,$O22,$R22,$U22:$W22,$Z22:$AA22)=0,"",IFERROR(O22*P22,0))</f>
        <v/>
      </c>
      <c r="R22" s="26" t="n"/>
      <c r="S22" s="30">
        <f>IF(COUNTA($A22:$C22,$E22:$I22,$K22,$O22,$R22,$U22:$W22,$Z22:$AA22)=0,"",IFERROR(INDEX('Settings'!$E$10:$E$109,MATCH(C22,'Settings'!$A$10:$A$109,0)),0))</f>
        <v/>
      </c>
      <c r="T22" s="30">
        <f>IF(COUNTA($A22:$C22,$E22:$I22,$K22,$O22,$R22,$U22:$W22,$Z22:$AA22)=0,"",IFERROR(R22*S22,0))</f>
        <v/>
      </c>
      <c r="U22" s="32" t="n"/>
      <c r="V22" s="32" t="n"/>
      <c r="W22" s="32" t="n"/>
      <c r="X22" s="30">
        <f>IF(COUNTA($A22:$C22,$E22:$I22,$K22,$O22,$R22,$U22:$W22,$Z22:$AA22)=0,"",IFERROR(SUM(N22,Q22,T22,U22),0))</f>
        <v/>
      </c>
      <c r="Y22" s="30">
        <f>IF(COUNTA($A22:$C22,$E22:$I22,$K22,$O22,$R22,$U22:$W22,$Z22:$AA22)=0,"",IFERROR(X22+V22-W22,0))</f>
        <v/>
      </c>
      <c r="Z22" s="23" t="n"/>
      <c r="AA22" s="25" t="n"/>
      <c r="AB22" s="33">
        <f>IF(COUNTA($A22:$C22,$E22:$I22,$K22,$O22,$R22,$U22:$W22,$Z22:$AA22)=0,"",IF(OR(A22="",B22="",C22="",E22=""),"Missing required input",IF(D22="","Driver not found",IF(COUNTIF($E:$E,E22)&gt;1,"Duplicate Trip/Load #",IF(B22&gt;A22,"Trip after period end",IF(B22&lt;=A22-'Settings'!$B$4,"Trip outside pay period",IF(J22&lt;=0,"Check miles",IF(M22&lt;=0,"Check rate",IF(Y22&lt;0,"Negative payable","OK")))))))))</f>
        <v/>
      </c>
    </row>
    <row r="23">
      <c r="A23" s="51" t="n"/>
      <c r="B23" s="51" t="n"/>
      <c r="C23" s="23" t="n"/>
      <c r="D23" s="24">
        <f>IF(COUNTA($A23:$C23,$E23:$I23,$K23,$O23,$R23,$U23:$W23,$Z23:$AA23)=0,"",IFERROR(INDEX('Settings'!$B$10:$B$109,MATCH(C23,'Settings'!$A$10:$A$109,0)),""))</f>
        <v/>
      </c>
      <c r="E23" s="23" t="n"/>
      <c r="F23" s="25" t="n"/>
      <c r="G23" s="25" t="n"/>
      <c r="H23" s="26" t="n"/>
      <c r="I23" s="26" t="n"/>
      <c r="J23" s="27">
        <f>IF(COUNTA($A23:$C23,$E23:$I23,$K23,$O23,$R23,$U23:$W23,$Z23:$AA23)=0,"",IFERROR(H23+I23,0))</f>
        <v/>
      </c>
      <c r="K23" s="52" t="n"/>
      <c r="L23" s="53">
        <f>IF(COUNTA($A23:$C23,$E23:$I23,$K23,$O23,$R23,$U23:$W23,$Z23:$AA23)=0,"",IFERROR(INDEX('Settings'!$D$10:$D$109,MATCH(C23,'Settings'!$A$10:$A$109,0)),0))</f>
        <v/>
      </c>
      <c r="M23" s="53">
        <f>IF(COUNTA($A23:$C23,$E23:$I23,$K23,$O23,$R23,$U23:$W23,$Z23:$AA23)=0,"",IFERROR(IF(K23&lt;&gt;"",K23,L23),0))</f>
        <v/>
      </c>
      <c r="N23" s="30">
        <f>IF(COUNTA($A23:$C23,$E23:$I23,$K23,$O23,$R23,$U23:$W23,$Z23:$AA23)=0,"",IFERROR(J23*M23,0))</f>
        <v/>
      </c>
      <c r="O23" s="31" t="n"/>
      <c r="P23" s="30">
        <f>IF(COUNTA($A23:$C23,$E23:$I23,$K23,$O23,$R23,$U23:$W23,$Z23:$AA23)=0,"",IFERROR(INDEX('Settings'!$F$10:$F$109,MATCH(C23,'Settings'!$A$10:$A$109,0)),0))</f>
        <v/>
      </c>
      <c r="Q23" s="30">
        <f>IF(COUNTA($A23:$C23,$E23:$I23,$K23,$O23,$R23,$U23:$W23,$Z23:$AA23)=0,"",IFERROR(O23*P23,0))</f>
        <v/>
      </c>
      <c r="R23" s="26" t="n"/>
      <c r="S23" s="30">
        <f>IF(COUNTA($A23:$C23,$E23:$I23,$K23,$O23,$R23,$U23:$W23,$Z23:$AA23)=0,"",IFERROR(INDEX('Settings'!$E$10:$E$109,MATCH(C23,'Settings'!$A$10:$A$109,0)),0))</f>
        <v/>
      </c>
      <c r="T23" s="30">
        <f>IF(COUNTA($A23:$C23,$E23:$I23,$K23,$O23,$R23,$U23:$W23,$Z23:$AA23)=0,"",IFERROR(R23*S23,0))</f>
        <v/>
      </c>
      <c r="U23" s="32" t="n"/>
      <c r="V23" s="32" t="n"/>
      <c r="W23" s="32" t="n"/>
      <c r="X23" s="30">
        <f>IF(COUNTA($A23:$C23,$E23:$I23,$K23,$O23,$R23,$U23:$W23,$Z23:$AA23)=0,"",IFERROR(SUM(N23,Q23,T23,U23),0))</f>
        <v/>
      </c>
      <c r="Y23" s="30">
        <f>IF(COUNTA($A23:$C23,$E23:$I23,$K23,$O23,$R23,$U23:$W23,$Z23:$AA23)=0,"",IFERROR(X23+V23-W23,0))</f>
        <v/>
      </c>
      <c r="Z23" s="23" t="n"/>
      <c r="AA23" s="25" t="n"/>
      <c r="AB23" s="33">
        <f>IF(COUNTA($A23:$C23,$E23:$I23,$K23,$O23,$R23,$U23:$W23,$Z23:$AA23)=0,"",IF(OR(A23="",B23="",C23="",E23=""),"Missing required input",IF(D23="","Driver not found",IF(COUNTIF($E:$E,E23)&gt;1,"Duplicate Trip/Load #",IF(B23&gt;A23,"Trip after period end",IF(B23&lt;=A23-'Settings'!$B$4,"Trip outside pay period",IF(J23&lt;=0,"Check miles",IF(M23&lt;=0,"Check rate",IF(Y23&lt;0,"Negative payable","OK")))))))))</f>
        <v/>
      </c>
    </row>
    <row r="24">
      <c r="A24" s="51" t="n"/>
      <c r="B24" s="51" t="n"/>
      <c r="C24" s="23" t="n"/>
      <c r="D24" s="24">
        <f>IF(COUNTA($A24:$C24,$E24:$I24,$K24,$O24,$R24,$U24:$W24,$Z24:$AA24)=0,"",IFERROR(INDEX('Settings'!$B$10:$B$109,MATCH(C24,'Settings'!$A$10:$A$109,0)),""))</f>
        <v/>
      </c>
      <c r="E24" s="23" t="n"/>
      <c r="F24" s="25" t="n"/>
      <c r="G24" s="25" t="n"/>
      <c r="H24" s="26" t="n"/>
      <c r="I24" s="26" t="n"/>
      <c r="J24" s="27">
        <f>IF(COUNTA($A24:$C24,$E24:$I24,$K24,$O24,$R24,$U24:$W24,$Z24:$AA24)=0,"",IFERROR(H24+I24,0))</f>
        <v/>
      </c>
      <c r="K24" s="52" t="n"/>
      <c r="L24" s="53">
        <f>IF(COUNTA($A24:$C24,$E24:$I24,$K24,$O24,$R24,$U24:$W24,$Z24:$AA24)=0,"",IFERROR(INDEX('Settings'!$D$10:$D$109,MATCH(C24,'Settings'!$A$10:$A$109,0)),0))</f>
        <v/>
      </c>
      <c r="M24" s="53">
        <f>IF(COUNTA($A24:$C24,$E24:$I24,$K24,$O24,$R24,$U24:$W24,$Z24:$AA24)=0,"",IFERROR(IF(K24&lt;&gt;"",K24,L24),0))</f>
        <v/>
      </c>
      <c r="N24" s="30">
        <f>IF(COUNTA($A24:$C24,$E24:$I24,$K24,$O24,$R24,$U24:$W24,$Z24:$AA24)=0,"",IFERROR(J24*M24,0))</f>
        <v/>
      </c>
      <c r="O24" s="31" t="n"/>
      <c r="P24" s="30">
        <f>IF(COUNTA($A24:$C24,$E24:$I24,$K24,$O24,$R24,$U24:$W24,$Z24:$AA24)=0,"",IFERROR(INDEX('Settings'!$F$10:$F$109,MATCH(C24,'Settings'!$A$10:$A$109,0)),0))</f>
        <v/>
      </c>
      <c r="Q24" s="30">
        <f>IF(COUNTA($A24:$C24,$E24:$I24,$K24,$O24,$R24,$U24:$W24,$Z24:$AA24)=0,"",IFERROR(O24*P24,0))</f>
        <v/>
      </c>
      <c r="R24" s="26" t="n"/>
      <c r="S24" s="30">
        <f>IF(COUNTA($A24:$C24,$E24:$I24,$K24,$O24,$R24,$U24:$W24,$Z24:$AA24)=0,"",IFERROR(INDEX('Settings'!$E$10:$E$109,MATCH(C24,'Settings'!$A$10:$A$109,0)),0))</f>
        <v/>
      </c>
      <c r="T24" s="30">
        <f>IF(COUNTA($A24:$C24,$E24:$I24,$K24,$O24,$R24,$U24:$W24,$Z24:$AA24)=0,"",IFERROR(R24*S24,0))</f>
        <v/>
      </c>
      <c r="U24" s="32" t="n"/>
      <c r="V24" s="32" t="n"/>
      <c r="W24" s="32" t="n"/>
      <c r="X24" s="30">
        <f>IF(COUNTA($A24:$C24,$E24:$I24,$K24,$O24,$R24,$U24:$W24,$Z24:$AA24)=0,"",IFERROR(SUM(N24,Q24,T24,U24),0))</f>
        <v/>
      </c>
      <c r="Y24" s="30">
        <f>IF(COUNTA($A24:$C24,$E24:$I24,$K24,$O24,$R24,$U24:$W24,$Z24:$AA24)=0,"",IFERROR(X24+V24-W24,0))</f>
        <v/>
      </c>
      <c r="Z24" s="23" t="n"/>
      <c r="AA24" s="25" t="n"/>
      <c r="AB24" s="33">
        <f>IF(COUNTA($A24:$C24,$E24:$I24,$K24,$O24,$R24,$U24:$W24,$Z24:$AA24)=0,"",IF(OR(A24="",B24="",C24="",E24=""),"Missing required input",IF(D24="","Driver not found",IF(COUNTIF($E:$E,E24)&gt;1,"Duplicate Trip/Load #",IF(B24&gt;A24,"Trip after period end",IF(B24&lt;=A24-'Settings'!$B$4,"Trip outside pay period",IF(J24&lt;=0,"Check miles",IF(M24&lt;=0,"Check rate",IF(Y24&lt;0,"Negative payable","OK")))))))))</f>
        <v/>
      </c>
    </row>
    <row r="25">
      <c r="A25" s="51" t="n"/>
      <c r="B25" s="51" t="n"/>
      <c r="C25" s="23" t="n"/>
      <c r="D25" s="24">
        <f>IF(COUNTA($A25:$C25,$E25:$I25,$K25,$O25,$R25,$U25:$W25,$Z25:$AA25)=0,"",IFERROR(INDEX('Settings'!$B$10:$B$109,MATCH(C25,'Settings'!$A$10:$A$109,0)),""))</f>
        <v/>
      </c>
      <c r="E25" s="23" t="n"/>
      <c r="F25" s="25" t="n"/>
      <c r="G25" s="25" t="n"/>
      <c r="H25" s="26" t="n"/>
      <c r="I25" s="26" t="n"/>
      <c r="J25" s="27">
        <f>IF(COUNTA($A25:$C25,$E25:$I25,$K25,$O25,$R25,$U25:$W25,$Z25:$AA25)=0,"",IFERROR(H25+I25,0))</f>
        <v/>
      </c>
      <c r="K25" s="52" t="n"/>
      <c r="L25" s="53">
        <f>IF(COUNTA($A25:$C25,$E25:$I25,$K25,$O25,$R25,$U25:$W25,$Z25:$AA25)=0,"",IFERROR(INDEX('Settings'!$D$10:$D$109,MATCH(C25,'Settings'!$A$10:$A$109,0)),0))</f>
        <v/>
      </c>
      <c r="M25" s="53">
        <f>IF(COUNTA($A25:$C25,$E25:$I25,$K25,$O25,$R25,$U25:$W25,$Z25:$AA25)=0,"",IFERROR(IF(K25&lt;&gt;"",K25,L25),0))</f>
        <v/>
      </c>
      <c r="N25" s="30">
        <f>IF(COUNTA($A25:$C25,$E25:$I25,$K25,$O25,$R25,$U25:$W25,$Z25:$AA25)=0,"",IFERROR(J25*M25,0))</f>
        <v/>
      </c>
      <c r="O25" s="31" t="n"/>
      <c r="P25" s="30">
        <f>IF(COUNTA($A25:$C25,$E25:$I25,$K25,$O25,$R25,$U25:$W25,$Z25:$AA25)=0,"",IFERROR(INDEX('Settings'!$F$10:$F$109,MATCH(C25,'Settings'!$A$10:$A$109,0)),0))</f>
        <v/>
      </c>
      <c r="Q25" s="30">
        <f>IF(COUNTA($A25:$C25,$E25:$I25,$K25,$O25,$R25,$U25:$W25,$Z25:$AA25)=0,"",IFERROR(O25*P25,0))</f>
        <v/>
      </c>
      <c r="R25" s="26" t="n"/>
      <c r="S25" s="30">
        <f>IF(COUNTA($A25:$C25,$E25:$I25,$K25,$O25,$R25,$U25:$W25,$Z25:$AA25)=0,"",IFERROR(INDEX('Settings'!$E$10:$E$109,MATCH(C25,'Settings'!$A$10:$A$109,0)),0))</f>
        <v/>
      </c>
      <c r="T25" s="30">
        <f>IF(COUNTA($A25:$C25,$E25:$I25,$K25,$O25,$R25,$U25:$W25,$Z25:$AA25)=0,"",IFERROR(R25*S25,0))</f>
        <v/>
      </c>
      <c r="U25" s="32" t="n"/>
      <c r="V25" s="32" t="n"/>
      <c r="W25" s="32" t="n"/>
      <c r="X25" s="30">
        <f>IF(COUNTA($A25:$C25,$E25:$I25,$K25,$O25,$R25,$U25:$W25,$Z25:$AA25)=0,"",IFERROR(SUM(N25,Q25,T25,U25),0))</f>
        <v/>
      </c>
      <c r="Y25" s="30">
        <f>IF(COUNTA($A25:$C25,$E25:$I25,$K25,$O25,$R25,$U25:$W25,$Z25:$AA25)=0,"",IFERROR(X25+V25-W25,0))</f>
        <v/>
      </c>
      <c r="Z25" s="23" t="n"/>
      <c r="AA25" s="25" t="n"/>
      <c r="AB25" s="33">
        <f>IF(COUNTA($A25:$C25,$E25:$I25,$K25,$O25,$R25,$U25:$W25,$Z25:$AA25)=0,"",IF(OR(A25="",B25="",C25="",E25=""),"Missing required input",IF(D25="","Driver not found",IF(COUNTIF($E:$E,E25)&gt;1,"Duplicate Trip/Load #",IF(B25&gt;A25,"Trip after period end",IF(B25&lt;=A25-'Settings'!$B$4,"Trip outside pay period",IF(J25&lt;=0,"Check miles",IF(M25&lt;=0,"Check rate",IF(Y25&lt;0,"Negative payable","OK")))))))))</f>
        <v/>
      </c>
    </row>
    <row r="26">
      <c r="A26" s="51" t="n"/>
      <c r="B26" s="51" t="n"/>
      <c r="C26" s="23" t="n"/>
      <c r="D26" s="24">
        <f>IF(COUNTA($A26:$C26,$E26:$I26,$K26,$O26,$R26,$U26:$W26,$Z26:$AA26)=0,"",IFERROR(INDEX('Settings'!$B$10:$B$109,MATCH(C26,'Settings'!$A$10:$A$109,0)),""))</f>
        <v/>
      </c>
      <c r="E26" s="23" t="n"/>
      <c r="F26" s="25" t="n"/>
      <c r="G26" s="25" t="n"/>
      <c r="H26" s="26" t="n"/>
      <c r="I26" s="26" t="n"/>
      <c r="J26" s="27">
        <f>IF(COUNTA($A26:$C26,$E26:$I26,$K26,$O26,$R26,$U26:$W26,$Z26:$AA26)=0,"",IFERROR(H26+I26,0))</f>
        <v/>
      </c>
      <c r="K26" s="52" t="n"/>
      <c r="L26" s="53">
        <f>IF(COUNTA($A26:$C26,$E26:$I26,$K26,$O26,$R26,$U26:$W26,$Z26:$AA26)=0,"",IFERROR(INDEX('Settings'!$D$10:$D$109,MATCH(C26,'Settings'!$A$10:$A$109,0)),0))</f>
        <v/>
      </c>
      <c r="M26" s="53">
        <f>IF(COUNTA($A26:$C26,$E26:$I26,$K26,$O26,$R26,$U26:$W26,$Z26:$AA26)=0,"",IFERROR(IF(K26&lt;&gt;"",K26,L26),0))</f>
        <v/>
      </c>
      <c r="N26" s="30">
        <f>IF(COUNTA($A26:$C26,$E26:$I26,$K26,$O26,$R26,$U26:$W26,$Z26:$AA26)=0,"",IFERROR(J26*M26,0))</f>
        <v/>
      </c>
      <c r="O26" s="31" t="n"/>
      <c r="P26" s="30">
        <f>IF(COUNTA($A26:$C26,$E26:$I26,$K26,$O26,$R26,$U26:$W26,$Z26:$AA26)=0,"",IFERROR(INDEX('Settings'!$F$10:$F$109,MATCH(C26,'Settings'!$A$10:$A$109,0)),0))</f>
        <v/>
      </c>
      <c r="Q26" s="30">
        <f>IF(COUNTA($A26:$C26,$E26:$I26,$K26,$O26,$R26,$U26:$W26,$Z26:$AA26)=0,"",IFERROR(O26*P26,0))</f>
        <v/>
      </c>
      <c r="R26" s="26" t="n"/>
      <c r="S26" s="30">
        <f>IF(COUNTA($A26:$C26,$E26:$I26,$K26,$O26,$R26,$U26:$W26,$Z26:$AA26)=0,"",IFERROR(INDEX('Settings'!$E$10:$E$109,MATCH(C26,'Settings'!$A$10:$A$109,0)),0))</f>
        <v/>
      </c>
      <c r="T26" s="30">
        <f>IF(COUNTA($A26:$C26,$E26:$I26,$K26,$O26,$R26,$U26:$W26,$Z26:$AA26)=0,"",IFERROR(R26*S26,0))</f>
        <v/>
      </c>
      <c r="U26" s="32" t="n"/>
      <c r="V26" s="32" t="n"/>
      <c r="W26" s="32" t="n"/>
      <c r="X26" s="30">
        <f>IF(COUNTA($A26:$C26,$E26:$I26,$K26,$O26,$R26,$U26:$W26,$Z26:$AA26)=0,"",IFERROR(SUM(N26,Q26,T26,U26),0))</f>
        <v/>
      </c>
      <c r="Y26" s="30">
        <f>IF(COUNTA($A26:$C26,$E26:$I26,$K26,$O26,$R26,$U26:$W26,$Z26:$AA26)=0,"",IFERROR(X26+V26-W26,0))</f>
        <v/>
      </c>
      <c r="Z26" s="23" t="n"/>
      <c r="AA26" s="25" t="n"/>
      <c r="AB26" s="33">
        <f>IF(COUNTA($A26:$C26,$E26:$I26,$K26,$O26,$R26,$U26:$W26,$Z26:$AA26)=0,"",IF(OR(A26="",B26="",C26="",E26=""),"Missing required input",IF(D26="","Driver not found",IF(COUNTIF($E:$E,E26)&gt;1,"Duplicate Trip/Load #",IF(B26&gt;A26,"Trip after period end",IF(B26&lt;=A26-'Settings'!$B$4,"Trip outside pay period",IF(J26&lt;=0,"Check miles",IF(M26&lt;=0,"Check rate",IF(Y26&lt;0,"Negative payable","OK")))))))))</f>
        <v/>
      </c>
    </row>
    <row r="27">
      <c r="A27" s="51" t="n"/>
      <c r="B27" s="51" t="n"/>
      <c r="C27" s="23" t="n"/>
      <c r="D27" s="24">
        <f>IF(COUNTA($A27:$C27,$E27:$I27,$K27,$O27,$R27,$U27:$W27,$Z27:$AA27)=0,"",IFERROR(INDEX('Settings'!$B$10:$B$109,MATCH(C27,'Settings'!$A$10:$A$109,0)),""))</f>
        <v/>
      </c>
      <c r="E27" s="23" t="n"/>
      <c r="F27" s="25" t="n"/>
      <c r="G27" s="25" t="n"/>
      <c r="H27" s="26" t="n"/>
      <c r="I27" s="26" t="n"/>
      <c r="J27" s="27">
        <f>IF(COUNTA($A27:$C27,$E27:$I27,$K27,$O27,$R27,$U27:$W27,$Z27:$AA27)=0,"",IFERROR(H27+I27,0))</f>
        <v/>
      </c>
      <c r="K27" s="52" t="n"/>
      <c r="L27" s="53">
        <f>IF(COUNTA($A27:$C27,$E27:$I27,$K27,$O27,$R27,$U27:$W27,$Z27:$AA27)=0,"",IFERROR(INDEX('Settings'!$D$10:$D$109,MATCH(C27,'Settings'!$A$10:$A$109,0)),0))</f>
        <v/>
      </c>
      <c r="M27" s="53">
        <f>IF(COUNTA($A27:$C27,$E27:$I27,$K27,$O27,$R27,$U27:$W27,$Z27:$AA27)=0,"",IFERROR(IF(K27&lt;&gt;"",K27,L27),0))</f>
        <v/>
      </c>
      <c r="N27" s="30">
        <f>IF(COUNTA($A27:$C27,$E27:$I27,$K27,$O27,$R27,$U27:$W27,$Z27:$AA27)=0,"",IFERROR(J27*M27,0))</f>
        <v/>
      </c>
      <c r="O27" s="31" t="n"/>
      <c r="P27" s="30">
        <f>IF(COUNTA($A27:$C27,$E27:$I27,$K27,$O27,$R27,$U27:$W27,$Z27:$AA27)=0,"",IFERROR(INDEX('Settings'!$F$10:$F$109,MATCH(C27,'Settings'!$A$10:$A$109,0)),0))</f>
        <v/>
      </c>
      <c r="Q27" s="30">
        <f>IF(COUNTA($A27:$C27,$E27:$I27,$K27,$O27,$R27,$U27:$W27,$Z27:$AA27)=0,"",IFERROR(O27*P27,0))</f>
        <v/>
      </c>
      <c r="R27" s="26" t="n"/>
      <c r="S27" s="30">
        <f>IF(COUNTA($A27:$C27,$E27:$I27,$K27,$O27,$R27,$U27:$W27,$Z27:$AA27)=0,"",IFERROR(INDEX('Settings'!$E$10:$E$109,MATCH(C27,'Settings'!$A$10:$A$109,0)),0))</f>
        <v/>
      </c>
      <c r="T27" s="30">
        <f>IF(COUNTA($A27:$C27,$E27:$I27,$K27,$O27,$R27,$U27:$W27,$Z27:$AA27)=0,"",IFERROR(R27*S27,0))</f>
        <v/>
      </c>
      <c r="U27" s="32" t="n"/>
      <c r="V27" s="32" t="n"/>
      <c r="W27" s="32" t="n"/>
      <c r="X27" s="30">
        <f>IF(COUNTA($A27:$C27,$E27:$I27,$K27,$O27,$R27,$U27:$W27,$Z27:$AA27)=0,"",IFERROR(SUM(N27,Q27,T27,U27),0))</f>
        <v/>
      </c>
      <c r="Y27" s="30">
        <f>IF(COUNTA($A27:$C27,$E27:$I27,$K27,$O27,$R27,$U27:$W27,$Z27:$AA27)=0,"",IFERROR(X27+V27-W27,0))</f>
        <v/>
      </c>
      <c r="Z27" s="23" t="n"/>
      <c r="AA27" s="25" t="n"/>
      <c r="AB27" s="33">
        <f>IF(COUNTA($A27:$C27,$E27:$I27,$K27,$O27,$R27,$U27:$W27,$Z27:$AA27)=0,"",IF(OR(A27="",B27="",C27="",E27=""),"Missing required input",IF(D27="","Driver not found",IF(COUNTIF($E:$E,E27)&gt;1,"Duplicate Trip/Load #",IF(B27&gt;A27,"Trip after period end",IF(B27&lt;=A27-'Settings'!$B$4,"Trip outside pay period",IF(J27&lt;=0,"Check miles",IF(M27&lt;=0,"Check rate",IF(Y27&lt;0,"Negative payable","OK")))))))))</f>
        <v/>
      </c>
    </row>
    <row r="28">
      <c r="A28" s="51" t="n"/>
      <c r="B28" s="51" t="n"/>
      <c r="C28" s="23" t="n"/>
      <c r="D28" s="24">
        <f>IF(COUNTA($A28:$C28,$E28:$I28,$K28,$O28,$R28,$U28:$W28,$Z28:$AA28)=0,"",IFERROR(INDEX('Settings'!$B$10:$B$109,MATCH(C28,'Settings'!$A$10:$A$109,0)),""))</f>
        <v/>
      </c>
      <c r="E28" s="23" t="n"/>
      <c r="F28" s="25" t="n"/>
      <c r="G28" s="25" t="n"/>
      <c r="H28" s="26" t="n"/>
      <c r="I28" s="26" t="n"/>
      <c r="J28" s="27">
        <f>IF(COUNTA($A28:$C28,$E28:$I28,$K28,$O28,$R28,$U28:$W28,$Z28:$AA28)=0,"",IFERROR(H28+I28,0))</f>
        <v/>
      </c>
      <c r="K28" s="52" t="n"/>
      <c r="L28" s="53">
        <f>IF(COUNTA($A28:$C28,$E28:$I28,$K28,$O28,$R28,$U28:$W28,$Z28:$AA28)=0,"",IFERROR(INDEX('Settings'!$D$10:$D$109,MATCH(C28,'Settings'!$A$10:$A$109,0)),0))</f>
        <v/>
      </c>
      <c r="M28" s="53">
        <f>IF(COUNTA($A28:$C28,$E28:$I28,$K28,$O28,$R28,$U28:$W28,$Z28:$AA28)=0,"",IFERROR(IF(K28&lt;&gt;"",K28,L28),0))</f>
        <v/>
      </c>
      <c r="N28" s="30">
        <f>IF(COUNTA($A28:$C28,$E28:$I28,$K28,$O28,$R28,$U28:$W28,$Z28:$AA28)=0,"",IFERROR(J28*M28,0))</f>
        <v/>
      </c>
      <c r="O28" s="31" t="n"/>
      <c r="P28" s="30">
        <f>IF(COUNTA($A28:$C28,$E28:$I28,$K28,$O28,$R28,$U28:$W28,$Z28:$AA28)=0,"",IFERROR(INDEX('Settings'!$F$10:$F$109,MATCH(C28,'Settings'!$A$10:$A$109,0)),0))</f>
        <v/>
      </c>
      <c r="Q28" s="30">
        <f>IF(COUNTA($A28:$C28,$E28:$I28,$K28,$O28,$R28,$U28:$W28,$Z28:$AA28)=0,"",IFERROR(O28*P28,0))</f>
        <v/>
      </c>
      <c r="R28" s="26" t="n"/>
      <c r="S28" s="30">
        <f>IF(COUNTA($A28:$C28,$E28:$I28,$K28,$O28,$R28,$U28:$W28,$Z28:$AA28)=0,"",IFERROR(INDEX('Settings'!$E$10:$E$109,MATCH(C28,'Settings'!$A$10:$A$109,0)),0))</f>
        <v/>
      </c>
      <c r="T28" s="30">
        <f>IF(COUNTA($A28:$C28,$E28:$I28,$K28,$O28,$R28,$U28:$W28,$Z28:$AA28)=0,"",IFERROR(R28*S28,0))</f>
        <v/>
      </c>
      <c r="U28" s="32" t="n"/>
      <c r="V28" s="32" t="n"/>
      <c r="W28" s="32" t="n"/>
      <c r="X28" s="30">
        <f>IF(COUNTA($A28:$C28,$E28:$I28,$K28,$O28,$R28,$U28:$W28,$Z28:$AA28)=0,"",IFERROR(SUM(N28,Q28,T28,U28),0))</f>
        <v/>
      </c>
      <c r="Y28" s="30">
        <f>IF(COUNTA($A28:$C28,$E28:$I28,$K28,$O28,$R28,$U28:$W28,$Z28:$AA28)=0,"",IFERROR(X28+V28-W28,0))</f>
        <v/>
      </c>
      <c r="Z28" s="23" t="n"/>
      <c r="AA28" s="25" t="n"/>
      <c r="AB28" s="33">
        <f>IF(COUNTA($A28:$C28,$E28:$I28,$K28,$O28,$R28,$U28:$W28,$Z28:$AA28)=0,"",IF(OR(A28="",B28="",C28="",E28=""),"Missing required input",IF(D28="","Driver not found",IF(COUNTIF($E:$E,E28)&gt;1,"Duplicate Trip/Load #",IF(B28&gt;A28,"Trip after period end",IF(B28&lt;=A28-'Settings'!$B$4,"Trip outside pay period",IF(J28&lt;=0,"Check miles",IF(M28&lt;=0,"Check rate",IF(Y28&lt;0,"Negative payable","OK")))))))))</f>
        <v/>
      </c>
    </row>
    <row r="29">
      <c r="A29" s="51" t="n"/>
      <c r="B29" s="51" t="n"/>
      <c r="C29" s="23" t="n"/>
      <c r="D29" s="24">
        <f>IF(COUNTA($A29:$C29,$E29:$I29,$K29,$O29,$R29,$U29:$W29,$Z29:$AA29)=0,"",IFERROR(INDEX('Settings'!$B$10:$B$109,MATCH(C29,'Settings'!$A$10:$A$109,0)),""))</f>
        <v/>
      </c>
      <c r="E29" s="23" t="n"/>
      <c r="F29" s="25" t="n"/>
      <c r="G29" s="25" t="n"/>
      <c r="H29" s="26" t="n"/>
      <c r="I29" s="26" t="n"/>
      <c r="J29" s="27">
        <f>IF(COUNTA($A29:$C29,$E29:$I29,$K29,$O29,$R29,$U29:$W29,$Z29:$AA29)=0,"",IFERROR(H29+I29,0))</f>
        <v/>
      </c>
      <c r="K29" s="52" t="n"/>
      <c r="L29" s="53">
        <f>IF(COUNTA($A29:$C29,$E29:$I29,$K29,$O29,$R29,$U29:$W29,$Z29:$AA29)=0,"",IFERROR(INDEX('Settings'!$D$10:$D$109,MATCH(C29,'Settings'!$A$10:$A$109,0)),0))</f>
        <v/>
      </c>
      <c r="M29" s="53">
        <f>IF(COUNTA($A29:$C29,$E29:$I29,$K29,$O29,$R29,$U29:$W29,$Z29:$AA29)=0,"",IFERROR(IF(K29&lt;&gt;"",K29,L29),0))</f>
        <v/>
      </c>
      <c r="N29" s="30">
        <f>IF(COUNTA($A29:$C29,$E29:$I29,$K29,$O29,$R29,$U29:$W29,$Z29:$AA29)=0,"",IFERROR(J29*M29,0))</f>
        <v/>
      </c>
      <c r="O29" s="31" t="n"/>
      <c r="P29" s="30">
        <f>IF(COUNTA($A29:$C29,$E29:$I29,$K29,$O29,$R29,$U29:$W29,$Z29:$AA29)=0,"",IFERROR(INDEX('Settings'!$F$10:$F$109,MATCH(C29,'Settings'!$A$10:$A$109,0)),0))</f>
        <v/>
      </c>
      <c r="Q29" s="30">
        <f>IF(COUNTA($A29:$C29,$E29:$I29,$K29,$O29,$R29,$U29:$W29,$Z29:$AA29)=0,"",IFERROR(O29*P29,0))</f>
        <v/>
      </c>
      <c r="R29" s="26" t="n"/>
      <c r="S29" s="30">
        <f>IF(COUNTA($A29:$C29,$E29:$I29,$K29,$O29,$R29,$U29:$W29,$Z29:$AA29)=0,"",IFERROR(INDEX('Settings'!$E$10:$E$109,MATCH(C29,'Settings'!$A$10:$A$109,0)),0))</f>
        <v/>
      </c>
      <c r="T29" s="30">
        <f>IF(COUNTA($A29:$C29,$E29:$I29,$K29,$O29,$R29,$U29:$W29,$Z29:$AA29)=0,"",IFERROR(R29*S29,0))</f>
        <v/>
      </c>
      <c r="U29" s="32" t="n"/>
      <c r="V29" s="32" t="n"/>
      <c r="W29" s="32" t="n"/>
      <c r="X29" s="30">
        <f>IF(COUNTA($A29:$C29,$E29:$I29,$K29,$O29,$R29,$U29:$W29,$Z29:$AA29)=0,"",IFERROR(SUM(N29,Q29,T29,U29),0))</f>
        <v/>
      </c>
      <c r="Y29" s="30">
        <f>IF(COUNTA($A29:$C29,$E29:$I29,$K29,$O29,$R29,$U29:$W29,$Z29:$AA29)=0,"",IFERROR(X29+V29-W29,0))</f>
        <v/>
      </c>
      <c r="Z29" s="23" t="n"/>
      <c r="AA29" s="25" t="n"/>
      <c r="AB29" s="33">
        <f>IF(COUNTA($A29:$C29,$E29:$I29,$K29,$O29,$R29,$U29:$W29,$Z29:$AA29)=0,"",IF(OR(A29="",B29="",C29="",E29=""),"Missing required input",IF(D29="","Driver not found",IF(COUNTIF($E:$E,E29)&gt;1,"Duplicate Trip/Load #",IF(B29&gt;A29,"Trip after period end",IF(B29&lt;=A29-'Settings'!$B$4,"Trip outside pay period",IF(J29&lt;=0,"Check miles",IF(M29&lt;=0,"Check rate",IF(Y29&lt;0,"Negative payable","OK")))))))))</f>
        <v/>
      </c>
    </row>
    <row r="30">
      <c r="A30" s="51" t="n"/>
      <c r="B30" s="51" t="n"/>
      <c r="C30" s="23" t="n"/>
      <c r="D30" s="24">
        <f>IF(COUNTA($A30:$C30,$E30:$I30,$K30,$O30,$R30,$U30:$W30,$Z30:$AA30)=0,"",IFERROR(INDEX('Settings'!$B$10:$B$109,MATCH(C30,'Settings'!$A$10:$A$109,0)),""))</f>
        <v/>
      </c>
      <c r="E30" s="23" t="n"/>
      <c r="F30" s="25" t="n"/>
      <c r="G30" s="25" t="n"/>
      <c r="H30" s="26" t="n"/>
      <c r="I30" s="26" t="n"/>
      <c r="J30" s="27">
        <f>IF(COUNTA($A30:$C30,$E30:$I30,$K30,$O30,$R30,$U30:$W30,$Z30:$AA30)=0,"",IFERROR(H30+I30,0))</f>
        <v/>
      </c>
      <c r="K30" s="52" t="n"/>
      <c r="L30" s="53">
        <f>IF(COUNTA($A30:$C30,$E30:$I30,$K30,$O30,$R30,$U30:$W30,$Z30:$AA30)=0,"",IFERROR(INDEX('Settings'!$D$10:$D$109,MATCH(C30,'Settings'!$A$10:$A$109,0)),0))</f>
        <v/>
      </c>
      <c r="M30" s="53">
        <f>IF(COUNTA($A30:$C30,$E30:$I30,$K30,$O30,$R30,$U30:$W30,$Z30:$AA30)=0,"",IFERROR(IF(K30&lt;&gt;"",K30,L30),0))</f>
        <v/>
      </c>
      <c r="N30" s="30">
        <f>IF(COUNTA($A30:$C30,$E30:$I30,$K30,$O30,$R30,$U30:$W30,$Z30:$AA30)=0,"",IFERROR(J30*M30,0))</f>
        <v/>
      </c>
      <c r="O30" s="31" t="n"/>
      <c r="P30" s="30">
        <f>IF(COUNTA($A30:$C30,$E30:$I30,$K30,$O30,$R30,$U30:$W30,$Z30:$AA30)=0,"",IFERROR(INDEX('Settings'!$F$10:$F$109,MATCH(C30,'Settings'!$A$10:$A$109,0)),0))</f>
        <v/>
      </c>
      <c r="Q30" s="30">
        <f>IF(COUNTA($A30:$C30,$E30:$I30,$K30,$O30,$R30,$U30:$W30,$Z30:$AA30)=0,"",IFERROR(O30*P30,0))</f>
        <v/>
      </c>
      <c r="R30" s="26" t="n"/>
      <c r="S30" s="30">
        <f>IF(COUNTA($A30:$C30,$E30:$I30,$K30,$O30,$R30,$U30:$W30,$Z30:$AA30)=0,"",IFERROR(INDEX('Settings'!$E$10:$E$109,MATCH(C30,'Settings'!$A$10:$A$109,0)),0))</f>
        <v/>
      </c>
      <c r="T30" s="30">
        <f>IF(COUNTA($A30:$C30,$E30:$I30,$K30,$O30,$R30,$U30:$W30,$Z30:$AA30)=0,"",IFERROR(R30*S30,0))</f>
        <v/>
      </c>
      <c r="U30" s="32" t="n"/>
      <c r="V30" s="32" t="n"/>
      <c r="W30" s="32" t="n"/>
      <c r="X30" s="30">
        <f>IF(COUNTA($A30:$C30,$E30:$I30,$K30,$O30,$R30,$U30:$W30,$Z30:$AA30)=0,"",IFERROR(SUM(N30,Q30,T30,U30),0))</f>
        <v/>
      </c>
      <c r="Y30" s="30">
        <f>IF(COUNTA($A30:$C30,$E30:$I30,$K30,$O30,$R30,$U30:$W30,$Z30:$AA30)=0,"",IFERROR(X30+V30-W30,0))</f>
        <v/>
      </c>
      <c r="Z30" s="23" t="n"/>
      <c r="AA30" s="25" t="n"/>
      <c r="AB30" s="33">
        <f>IF(COUNTA($A30:$C30,$E30:$I30,$K30,$O30,$R30,$U30:$W30,$Z30:$AA30)=0,"",IF(OR(A30="",B30="",C30="",E30=""),"Missing required input",IF(D30="","Driver not found",IF(COUNTIF($E:$E,E30)&gt;1,"Duplicate Trip/Load #",IF(B30&gt;A30,"Trip after period end",IF(B30&lt;=A30-'Settings'!$B$4,"Trip outside pay period",IF(J30&lt;=0,"Check miles",IF(M30&lt;=0,"Check rate",IF(Y30&lt;0,"Negative payable","OK")))))))))</f>
        <v/>
      </c>
    </row>
    <row r="31">
      <c r="A31" s="51" t="n"/>
      <c r="B31" s="51" t="n"/>
      <c r="C31" s="23" t="n"/>
      <c r="D31" s="24">
        <f>IF(COUNTA($A31:$C31,$E31:$I31,$K31,$O31,$R31,$U31:$W31,$Z31:$AA31)=0,"",IFERROR(INDEX('Settings'!$B$10:$B$109,MATCH(C31,'Settings'!$A$10:$A$109,0)),""))</f>
        <v/>
      </c>
      <c r="E31" s="23" t="n"/>
      <c r="F31" s="25" t="n"/>
      <c r="G31" s="25" t="n"/>
      <c r="H31" s="26" t="n"/>
      <c r="I31" s="26" t="n"/>
      <c r="J31" s="27">
        <f>IF(COUNTA($A31:$C31,$E31:$I31,$K31,$O31,$R31,$U31:$W31,$Z31:$AA31)=0,"",IFERROR(H31+I31,0))</f>
        <v/>
      </c>
      <c r="K31" s="52" t="n"/>
      <c r="L31" s="53">
        <f>IF(COUNTA($A31:$C31,$E31:$I31,$K31,$O31,$R31,$U31:$W31,$Z31:$AA31)=0,"",IFERROR(INDEX('Settings'!$D$10:$D$109,MATCH(C31,'Settings'!$A$10:$A$109,0)),0))</f>
        <v/>
      </c>
      <c r="M31" s="53">
        <f>IF(COUNTA($A31:$C31,$E31:$I31,$K31,$O31,$R31,$U31:$W31,$Z31:$AA31)=0,"",IFERROR(IF(K31&lt;&gt;"",K31,L31),0))</f>
        <v/>
      </c>
      <c r="N31" s="30">
        <f>IF(COUNTA($A31:$C31,$E31:$I31,$K31,$O31,$R31,$U31:$W31,$Z31:$AA31)=0,"",IFERROR(J31*M31,0))</f>
        <v/>
      </c>
      <c r="O31" s="31" t="n"/>
      <c r="P31" s="30">
        <f>IF(COUNTA($A31:$C31,$E31:$I31,$K31,$O31,$R31,$U31:$W31,$Z31:$AA31)=0,"",IFERROR(INDEX('Settings'!$F$10:$F$109,MATCH(C31,'Settings'!$A$10:$A$109,0)),0))</f>
        <v/>
      </c>
      <c r="Q31" s="30">
        <f>IF(COUNTA($A31:$C31,$E31:$I31,$K31,$O31,$R31,$U31:$W31,$Z31:$AA31)=0,"",IFERROR(O31*P31,0))</f>
        <v/>
      </c>
      <c r="R31" s="26" t="n"/>
      <c r="S31" s="30">
        <f>IF(COUNTA($A31:$C31,$E31:$I31,$K31,$O31,$R31,$U31:$W31,$Z31:$AA31)=0,"",IFERROR(INDEX('Settings'!$E$10:$E$109,MATCH(C31,'Settings'!$A$10:$A$109,0)),0))</f>
        <v/>
      </c>
      <c r="T31" s="30">
        <f>IF(COUNTA($A31:$C31,$E31:$I31,$K31,$O31,$R31,$U31:$W31,$Z31:$AA31)=0,"",IFERROR(R31*S31,0))</f>
        <v/>
      </c>
      <c r="U31" s="32" t="n"/>
      <c r="V31" s="32" t="n"/>
      <c r="W31" s="32" t="n"/>
      <c r="X31" s="30">
        <f>IF(COUNTA($A31:$C31,$E31:$I31,$K31,$O31,$R31,$U31:$W31,$Z31:$AA31)=0,"",IFERROR(SUM(N31,Q31,T31,U31),0))</f>
        <v/>
      </c>
      <c r="Y31" s="30">
        <f>IF(COUNTA($A31:$C31,$E31:$I31,$K31,$O31,$R31,$U31:$W31,$Z31:$AA31)=0,"",IFERROR(X31+V31-W31,0))</f>
        <v/>
      </c>
      <c r="Z31" s="23" t="n"/>
      <c r="AA31" s="25" t="n"/>
      <c r="AB31" s="33">
        <f>IF(COUNTA($A31:$C31,$E31:$I31,$K31,$O31,$R31,$U31:$W31,$Z31:$AA31)=0,"",IF(OR(A31="",B31="",C31="",E31=""),"Missing required input",IF(D31="","Driver not found",IF(COUNTIF($E:$E,E31)&gt;1,"Duplicate Trip/Load #",IF(B31&gt;A31,"Trip after period end",IF(B31&lt;=A31-'Settings'!$B$4,"Trip outside pay period",IF(J31&lt;=0,"Check miles",IF(M31&lt;=0,"Check rate",IF(Y31&lt;0,"Negative payable","OK")))))))))</f>
        <v/>
      </c>
    </row>
    <row r="32">
      <c r="A32" s="51" t="n"/>
      <c r="B32" s="51" t="n"/>
      <c r="C32" s="23" t="n"/>
      <c r="D32" s="24">
        <f>IF(COUNTA($A32:$C32,$E32:$I32,$K32,$O32,$R32,$U32:$W32,$Z32:$AA32)=0,"",IFERROR(INDEX('Settings'!$B$10:$B$109,MATCH(C32,'Settings'!$A$10:$A$109,0)),""))</f>
        <v/>
      </c>
      <c r="E32" s="23" t="n"/>
      <c r="F32" s="25" t="n"/>
      <c r="G32" s="25" t="n"/>
      <c r="H32" s="26" t="n"/>
      <c r="I32" s="26" t="n"/>
      <c r="J32" s="27">
        <f>IF(COUNTA($A32:$C32,$E32:$I32,$K32,$O32,$R32,$U32:$W32,$Z32:$AA32)=0,"",IFERROR(H32+I32,0))</f>
        <v/>
      </c>
      <c r="K32" s="52" t="n"/>
      <c r="L32" s="53">
        <f>IF(COUNTA($A32:$C32,$E32:$I32,$K32,$O32,$R32,$U32:$W32,$Z32:$AA32)=0,"",IFERROR(INDEX('Settings'!$D$10:$D$109,MATCH(C32,'Settings'!$A$10:$A$109,0)),0))</f>
        <v/>
      </c>
      <c r="M32" s="53">
        <f>IF(COUNTA($A32:$C32,$E32:$I32,$K32,$O32,$R32,$U32:$W32,$Z32:$AA32)=0,"",IFERROR(IF(K32&lt;&gt;"",K32,L32),0))</f>
        <v/>
      </c>
      <c r="N32" s="30">
        <f>IF(COUNTA($A32:$C32,$E32:$I32,$K32,$O32,$R32,$U32:$W32,$Z32:$AA32)=0,"",IFERROR(J32*M32,0))</f>
        <v/>
      </c>
      <c r="O32" s="31" t="n"/>
      <c r="P32" s="30">
        <f>IF(COUNTA($A32:$C32,$E32:$I32,$K32,$O32,$R32,$U32:$W32,$Z32:$AA32)=0,"",IFERROR(INDEX('Settings'!$F$10:$F$109,MATCH(C32,'Settings'!$A$10:$A$109,0)),0))</f>
        <v/>
      </c>
      <c r="Q32" s="30">
        <f>IF(COUNTA($A32:$C32,$E32:$I32,$K32,$O32,$R32,$U32:$W32,$Z32:$AA32)=0,"",IFERROR(O32*P32,0))</f>
        <v/>
      </c>
      <c r="R32" s="26" t="n"/>
      <c r="S32" s="30">
        <f>IF(COUNTA($A32:$C32,$E32:$I32,$K32,$O32,$R32,$U32:$W32,$Z32:$AA32)=0,"",IFERROR(INDEX('Settings'!$E$10:$E$109,MATCH(C32,'Settings'!$A$10:$A$109,0)),0))</f>
        <v/>
      </c>
      <c r="T32" s="30">
        <f>IF(COUNTA($A32:$C32,$E32:$I32,$K32,$O32,$R32,$U32:$W32,$Z32:$AA32)=0,"",IFERROR(R32*S32,0))</f>
        <v/>
      </c>
      <c r="U32" s="32" t="n"/>
      <c r="V32" s="32" t="n"/>
      <c r="W32" s="32" t="n"/>
      <c r="X32" s="30">
        <f>IF(COUNTA($A32:$C32,$E32:$I32,$K32,$O32,$R32,$U32:$W32,$Z32:$AA32)=0,"",IFERROR(SUM(N32,Q32,T32,U32),0))</f>
        <v/>
      </c>
      <c r="Y32" s="30">
        <f>IF(COUNTA($A32:$C32,$E32:$I32,$K32,$O32,$R32,$U32:$W32,$Z32:$AA32)=0,"",IFERROR(X32+V32-W32,0))</f>
        <v/>
      </c>
      <c r="Z32" s="23" t="n"/>
      <c r="AA32" s="25" t="n"/>
      <c r="AB32" s="33">
        <f>IF(COUNTA($A32:$C32,$E32:$I32,$K32,$O32,$R32,$U32:$W32,$Z32:$AA32)=0,"",IF(OR(A32="",B32="",C32="",E32=""),"Missing required input",IF(D32="","Driver not found",IF(COUNTIF($E:$E,E32)&gt;1,"Duplicate Trip/Load #",IF(B32&gt;A32,"Trip after period end",IF(B32&lt;=A32-'Settings'!$B$4,"Trip outside pay period",IF(J32&lt;=0,"Check miles",IF(M32&lt;=0,"Check rate",IF(Y32&lt;0,"Negative payable","OK")))))))))</f>
        <v/>
      </c>
    </row>
    <row r="33">
      <c r="A33" s="51" t="n"/>
      <c r="B33" s="51" t="n"/>
      <c r="C33" s="23" t="n"/>
      <c r="D33" s="24">
        <f>IF(COUNTA($A33:$C33,$E33:$I33,$K33,$O33,$R33,$U33:$W33,$Z33:$AA33)=0,"",IFERROR(INDEX('Settings'!$B$10:$B$109,MATCH(C33,'Settings'!$A$10:$A$109,0)),""))</f>
        <v/>
      </c>
      <c r="E33" s="23" t="n"/>
      <c r="F33" s="25" t="n"/>
      <c r="G33" s="25" t="n"/>
      <c r="H33" s="26" t="n"/>
      <c r="I33" s="26" t="n"/>
      <c r="J33" s="27">
        <f>IF(COUNTA($A33:$C33,$E33:$I33,$K33,$O33,$R33,$U33:$W33,$Z33:$AA33)=0,"",IFERROR(H33+I33,0))</f>
        <v/>
      </c>
      <c r="K33" s="52" t="n"/>
      <c r="L33" s="53">
        <f>IF(COUNTA($A33:$C33,$E33:$I33,$K33,$O33,$R33,$U33:$W33,$Z33:$AA33)=0,"",IFERROR(INDEX('Settings'!$D$10:$D$109,MATCH(C33,'Settings'!$A$10:$A$109,0)),0))</f>
        <v/>
      </c>
      <c r="M33" s="53">
        <f>IF(COUNTA($A33:$C33,$E33:$I33,$K33,$O33,$R33,$U33:$W33,$Z33:$AA33)=0,"",IFERROR(IF(K33&lt;&gt;"",K33,L33),0))</f>
        <v/>
      </c>
      <c r="N33" s="30">
        <f>IF(COUNTA($A33:$C33,$E33:$I33,$K33,$O33,$R33,$U33:$W33,$Z33:$AA33)=0,"",IFERROR(J33*M33,0))</f>
        <v/>
      </c>
      <c r="O33" s="31" t="n"/>
      <c r="P33" s="30">
        <f>IF(COUNTA($A33:$C33,$E33:$I33,$K33,$O33,$R33,$U33:$W33,$Z33:$AA33)=0,"",IFERROR(INDEX('Settings'!$F$10:$F$109,MATCH(C33,'Settings'!$A$10:$A$109,0)),0))</f>
        <v/>
      </c>
      <c r="Q33" s="30">
        <f>IF(COUNTA($A33:$C33,$E33:$I33,$K33,$O33,$R33,$U33:$W33,$Z33:$AA33)=0,"",IFERROR(O33*P33,0))</f>
        <v/>
      </c>
      <c r="R33" s="26" t="n"/>
      <c r="S33" s="30">
        <f>IF(COUNTA($A33:$C33,$E33:$I33,$K33,$O33,$R33,$U33:$W33,$Z33:$AA33)=0,"",IFERROR(INDEX('Settings'!$E$10:$E$109,MATCH(C33,'Settings'!$A$10:$A$109,0)),0))</f>
        <v/>
      </c>
      <c r="T33" s="30">
        <f>IF(COUNTA($A33:$C33,$E33:$I33,$K33,$O33,$R33,$U33:$W33,$Z33:$AA33)=0,"",IFERROR(R33*S33,0))</f>
        <v/>
      </c>
      <c r="U33" s="32" t="n"/>
      <c r="V33" s="32" t="n"/>
      <c r="W33" s="32" t="n"/>
      <c r="X33" s="30">
        <f>IF(COUNTA($A33:$C33,$E33:$I33,$K33,$O33,$R33,$U33:$W33,$Z33:$AA33)=0,"",IFERROR(SUM(N33,Q33,T33,U33),0))</f>
        <v/>
      </c>
      <c r="Y33" s="30">
        <f>IF(COUNTA($A33:$C33,$E33:$I33,$K33,$O33,$R33,$U33:$W33,$Z33:$AA33)=0,"",IFERROR(X33+V33-W33,0))</f>
        <v/>
      </c>
      <c r="Z33" s="23" t="n"/>
      <c r="AA33" s="25" t="n"/>
      <c r="AB33" s="33">
        <f>IF(COUNTA($A33:$C33,$E33:$I33,$K33,$O33,$R33,$U33:$W33,$Z33:$AA33)=0,"",IF(OR(A33="",B33="",C33="",E33=""),"Missing required input",IF(D33="","Driver not found",IF(COUNTIF($E:$E,E33)&gt;1,"Duplicate Trip/Load #",IF(B33&gt;A33,"Trip after period end",IF(B33&lt;=A33-'Settings'!$B$4,"Trip outside pay period",IF(J33&lt;=0,"Check miles",IF(M33&lt;=0,"Check rate",IF(Y33&lt;0,"Negative payable","OK")))))))))</f>
        <v/>
      </c>
    </row>
    <row r="34">
      <c r="A34" s="51" t="n"/>
      <c r="B34" s="51" t="n"/>
      <c r="C34" s="23" t="n"/>
      <c r="D34" s="24">
        <f>IF(COUNTA($A34:$C34,$E34:$I34,$K34,$O34,$R34,$U34:$W34,$Z34:$AA34)=0,"",IFERROR(INDEX('Settings'!$B$10:$B$109,MATCH(C34,'Settings'!$A$10:$A$109,0)),""))</f>
        <v/>
      </c>
      <c r="E34" s="23" t="n"/>
      <c r="F34" s="25" t="n"/>
      <c r="G34" s="25" t="n"/>
      <c r="H34" s="26" t="n"/>
      <c r="I34" s="26" t="n"/>
      <c r="J34" s="27">
        <f>IF(COUNTA($A34:$C34,$E34:$I34,$K34,$O34,$R34,$U34:$W34,$Z34:$AA34)=0,"",IFERROR(H34+I34,0))</f>
        <v/>
      </c>
      <c r="K34" s="52" t="n"/>
      <c r="L34" s="53">
        <f>IF(COUNTA($A34:$C34,$E34:$I34,$K34,$O34,$R34,$U34:$W34,$Z34:$AA34)=0,"",IFERROR(INDEX('Settings'!$D$10:$D$109,MATCH(C34,'Settings'!$A$10:$A$109,0)),0))</f>
        <v/>
      </c>
      <c r="M34" s="53">
        <f>IF(COUNTA($A34:$C34,$E34:$I34,$K34,$O34,$R34,$U34:$W34,$Z34:$AA34)=0,"",IFERROR(IF(K34&lt;&gt;"",K34,L34),0))</f>
        <v/>
      </c>
      <c r="N34" s="30">
        <f>IF(COUNTA($A34:$C34,$E34:$I34,$K34,$O34,$R34,$U34:$W34,$Z34:$AA34)=0,"",IFERROR(J34*M34,0))</f>
        <v/>
      </c>
      <c r="O34" s="31" t="n"/>
      <c r="P34" s="30">
        <f>IF(COUNTA($A34:$C34,$E34:$I34,$K34,$O34,$R34,$U34:$W34,$Z34:$AA34)=0,"",IFERROR(INDEX('Settings'!$F$10:$F$109,MATCH(C34,'Settings'!$A$10:$A$109,0)),0))</f>
        <v/>
      </c>
      <c r="Q34" s="30">
        <f>IF(COUNTA($A34:$C34,$E34:$I34,$K34,$O34,$R34,$U34:$W34,$Z34:$AA34)=0,"",IFERROR(O34*P34,0))</f>
        <v/>
      </c>
      <c r="R34" s="26" t="n"/>
      <c r="S34" s="30">
        <f>IF(COUNTA($A34:$C34,$E34:$I34,$K34,$O34,$R34,$U34:$W34,$Z34:$AA34)=0,"",IFERROR(INDEX('Settings'!$E$10:$E$109,MATCH(C34,'Settings'!$A$10:$A$109,0)),0))</f>
        <v/>
      </c>
      <c r="T34" s="30">
        <f>IF(COUNTA($A34:$C34,$E34:$I34,$K34,$O34,$R34,$U34:$W34,$Z34:$AA34)=0,"",IFERROR(R34*S34,0))</f>
        <v/>
      </c>
      <c r="U34" s="32" t="n"/>
      <c r="V34" s="32" t="n"/>
      <c r="W34" s="32" t="n"/>
      <c r="X34" s="30">
        <f>IF(COUNTA($A34:$C34,$E34:$I34,$K34,$O34,$R34,$U34:$W34,$Z34:$AA34)=0,"",IFERROR(SUM(N34,Q34,T34,U34),0))</f>
        <v/>
      </c>
      <c r="Y34" s="30">
        <f>IF(COUNTA($A34:$C34,$E34:$I34,$K34,$O34,$R34,$U34:$W34,$Z34:$AA34)=0,"",IFERROR(X34+V34-W34,0))</f>
        <v/>
      </c>
      <c r="Z34" s="23" t="n"/>
      <c r="AA34" s="25" t="n"/>
      <c r="AB34" s="33">
        <f>IF(COUNTA($A34:$C34,$E34:$I34,$K34,$O34,$R34,$U34:$W34,$Z34:$AA34)=0,"",IF(OR(A34="",B34="",C34="",E34=""),"Missing required input",IF(D34="","Driver not found",IF(COUNTIF($E:$E,E34)&gt;1,"Duplicate Trip/Load #",IF(B34&gt;A34,"Trip after period end",IF(B34&lt;=A34-'Settings'!$B$4,"Trip outside pay period",IF(J34&lt;=0,"Check miles",IF(M34&lt;=0,"Check rate",IF(Y34&lt;0,"Negative payable","OK")))))))))</f>
        <v/>
      </c>
    </row>
    <row r="35">
      <c r="A35" s="51" t="n"/>
      <c r="B35" s="51" t="n"/>
      <c r="C35" s="23" t="n"/>
      <c r="D35" s="24">
        <f>IF(COUNTA($A35:$C35,$E35:$I35,$K35,$O35,$R35,$U35:$W35,$Z35:$AA35)=0,"",IFERROR(INDEX('Settings'!$B$10:$B$109,MATCH(C35,'Settings'!$A$10:$A$109,0)),""))</f>
        <v/>
      </c>
      <c r="E35" s="23" t="n"/>
      <c r="F35" s="25" t="n"/>
      <c r="G35" s="25" t="n"/>
      <c r="H35" s="26" t="n"/>
      <c r="I35" s="26" t="n"/>
      <c r="J35" s="27">
        <f>IF(COUNTA($A35:$C35,$E35:$I35,$K35,$O35,$R35,$U35:$W35,$Z35:$AA35)=0,"",IFERROR(H35+I35,0))</f>
        <v/>
      </c>
      <c r="K35" s="52" t="n"/>
      <c r="L35" s="53">
        <f>IF(COUNTA($A35:$C35,$E35:$I35,$K35,$O35,$R35,$U35:$W35,$Z35:$AA35)=0,"",IFERROR(INDEX('Settings'!$D$10:$D$109,MATCH(C35,'Settings'!$A$10:$A$109,0)),0))</f>
        <v/>
      </c>
      <c r="M35" s="53">
        <f>IF(COUNTA($A35:$C35,$E35:$I35,$K35,$O35,$R35,$U35:$W35,$Z35:$AA35)=0,"",IFERROR(IF(K35&lt;&gt;"",K35,L35),0))</f>
        <v/>
      </c>
      <c r="N35" s="30">
        <f>IF(COUNTA($A35:$C35,$E35:$I35,$K35,$O35,$R35,$U35:$W35,$Z35:$AA35)=0,"",IFERROR(J35*M35,0))</f>
        <v/>
      </c>
      <c r="O35" s="31" t="n"/>
      <c r="P35" s="30">
        <f>IF(COUNTA($A35:$C35,$E35:$I35,$K35,$O35,$R35,$U35:$W35,$Z35:$AA35)=0,"",IFERROR(INDEX('Settings'!$F$10:$F$109,MATCH(C35,'Settings'!$A$10:$A$109,0)),0))</f>
        <v/>
      </c>
      <c r="Q35" s="30">
        <f>IF(COUNTA($A35:$C35,$E35:$I35,$K35,$O35,$R35,$U35:$W35,$Z35:$AA35)=0,"",IFERROR(O35*P35,0))</f>
        <v/>
      </c>
      <c r="R35" s="26" t="n"/>
      <c r="S35" s="30">
        <f>IF(COUNTA($A35:$C35,$E35:$I35,$K35,$O35,$R35,$U35:$W35,$Z35:$AA35)=0,"",IFERROR(INDEX('Settings'!$E$10:$E$109,MATCH(C35,'Settings'!$A$10:$A$109,0)),0))</f>
        <v/>
      </c>
      <c r="T35" s="30">
        <f>IF(COUNTA($A35:$C35,$E35:$I35,$K35,$O35,$R35,$U35:$W35,$Z35:$AA35)=0,"",IFERROR(R35*S35,0))</f>
        <v/>
      </c>
      <c r="U35" s="32" t="n"/>
      <c r="V35" s="32" t="n"/>
      <c r="W35" s="32" t="n"/>
      <c r="X35" s="30">
        <f>IF(COUNTA($A35:$C35,$E35:$I35,$K35,$O35,$R35,$U35:$W35,$Z35:$AA35)=0,"",IFERROR(SUM(N35,Q35,T35,U35),0))</f>
        <v/>
      </c>
      <c r="Y35" s="30">
        <f>IF(COUNTA($A35:$C35,$E35:$I35,$K35,$O35,$R35,$U35:$W35,$Z35:$AA35)=0,"",IFERROR(X35+V35-W35,0))</f>
        <v/>
      </c>
      <c r="Z35" s="23" t="n"/>
      <c r="AA35" s="25" t="n"/>
      <c r="AB35" s="33">
        <f>IF(COUNTA($A35:$C35,$E35:$I35,$K35,$O35,$R35,$U35:$W35,$Z35:$AA35)=0,"",IF(OR(A35="",B35="",C35="",E35=""),"Missing required input",IF(D35="","Driver not found",IF(COUNTIF($E:$E,E35)&gt;1,"Duplicate Trip/Load #",IF(B35&gt;A35,"Trip after period end",IF(B35&lt;=A35-'Settings'!$B$4,"Trip outside pay period",IF(J35&lt;=0,"Check miles",IF(M35&lt;=0,"Check rate",IF(Y35&lt;0,"Negative payable","OK")))))))))</f>
        <v/>
      </c>
    </row>
    <row r="36">
      <c r="A36" s="51" t="n"/>
      <c r="B36" s="51" t="n"/>
      <c r="C36" s="23" t="n"/>
      <c r="D36" s="24">
        <f>IF(COUNTA($A36:$C36,$E36:$I36,$K36,$O36,$R36,$U36:$W36,$Z36:$AA36)=0,"",IFERROR(INDEX('Settings'!$B$10:$B$109,MATCH(C36,'Settings'!$A$10:$A$109,0)),""))</f>
        <v/>
      </c>
      <c r="E36" s="23" t="n"/>
      <c r="F36" s="25" t="n"/>
      <c r="G36" s="25" t="n"/>
      <c r="H36" s="26" t="n"/>
      <c r="I36" s="26" t="n"/>
      <c r="J36" s="27">
        <f>IF(COUNTA($A36:$C36,$E36:$I36,$K36,$O36,$R36,$U36:$W36,$Z36:$AA36)=0,"",IFERROR(H36+I36,0))</f>
        <v/>
      </c>
      <c r="K36" s="52" t="n"/>
      <c r="L36" s="53">
        <f>IF(COUNTA($A36:$C36,$E36:$I36,$K36,$O36,$R36,$U36:$W36,$Z36:$AA36)=0,"",IFERROR(INDEX('Settings'!$D$10:$D$109,MATCH(C36,'Settings'!$A$10:$A$109,0)),0))</f>
        <v/>
      </c>
      <c r="M36" s="53">
        <f>IF(COUNTA($A36:$C36,$E36:$I36,$K36,$O36,$R36,$U36:$W36,$Z36:$AA36)=0,"",IFERROR(IF(K36&lt;&gt;"",K36,L36),0))</f>
        <v/>
      </c>
      <c r="N36" s="30">
        <f>IF(COUNTA($A36:$C36,$E36:$I36,$K36,$O36,$R36,$U36:$W36,$Z36:$AA36)=0,"",IFERROR(J36*M36,0))</f>
        <v/>
      </c>
      <c r="O36" s="31" t="n"/>
      <c r="P36" s="30">
        <f>IF(COUNTA($A36:$C36,$E36:$I36,$K36,$O36,$R36,$U36:$W36,$Z36:$AA36)=0,"",IFERROR(INDEX('Settings'!$F$10:$F$109,MATCH(C36,'Settings'!$A$10:$A$109,0)),0))</f>
        <v/>
      </c>
      <c r="Q36" s="30">
        <f>IF(COUNTA($A36:$C36,$E36:$I36,$K36,$O36,$R36,$U36:$W36,$Z36:$AA36)=0,"",IFERROR(O36*P36,0))</f>
        <v/>
      </c>
      <c r="R36" s="26" t="n"/>
      <c r="S36" s="30">
        <f>IF(COUNTA($A36:$C36,$E36:$I36,$K36,$O36,$R36,$U36:$W36,$Z36:$AA36)=0,"",IFERROR(INDEX('Settings'!$E$10:$E$109,MATCH(C36,'Settings'!$A$10:$A$109,0)),0))</f>
        <v/>
      </c>
      <c r="T36" s="30">
        <f>IF(COUNTA($A36:$C36,$E36:$I36,$K36,$O36,$R36,$U36:$W36,$Z36:$AA36)=0,"",IFERROR(R36*S36,0))</f>
        <v/>
      </c>
      <c r="U36" s="32" t="n"/>
      <c r="V36" s="32" t="n"/>
      <c r="W36" s="32" t="n"/>
      <c r="X36" s="30">
        <f>IF(COUNTA($A36:$C36,$E36:$I36,$K36,$O36,$R36,$U36:$W36,$Z36:$AA36)=0,"",IFERROR(SUM(N36,Q36,T36,U36),0))</f>
        <v/>
      </c>
      <c r="Y36" s="30">
        <f>IF(COUNTA($A36:$C36,$E36:$I36,$K36,$O36,$R36,$U36:$W36,$Z36:$AA36)=0,"",IFERROR(X36+V36-W36,0))</f>
        <v/>
      </c>
      <c r="Z36" s="23" t="n"/>
      <c r="AA36" s="25" t="n"/>
      <c r="AB36" s="33">
        <f>IF(COUNTA($A36:$C36,$E36:$I36,$K36,$O36,$R36,$U36:$W36,$Z36:$AA36)=0,"",IF(OR(A36="",B36="",C36="",E36=""),"Missing required input",IF(D36="","Driver not found",IF(COUNTIF($E:$E,E36)&gt;1,"Duplicate Trip/Load #",IF(B36&gt;A36,"Trip after period end",IF(B36&lt;=A36-'Settings'!$B$4,"Trip outside pay period",IF(J36&lt;=0,"Check miles",IF(M36&lt;=0,"Check rate",IF(Y36&lt;0,"Negative payable","OK")))))))))</f>
        <v/>
      </c>
    </row>
    <row r="37">
      <c r="A37" s="51" t="n"/>
      <c r="B37" s="51" t="n"/>
      <c r="C37" s="23" t="n"/>
      <c r="D37" s="24">
        <f>IF(COUNTA($A37:$C37,$E37:$I37,$K37,$O37,$R37,$U37:$W37,$Z37:$AA37)=0,"",IFERROR(INDEX('Settings'!$B$10:$B$109,MATCH(C37,'Settings'!$A$10:$A$109,0)),""))</f>
        <v/>
      </c>
      <c r="E37" s="23" t="n"/>
      <c r="F37" s="25" t="n"/>
      <c r="G37" s="25" t="n"/>
      <c r="H37" s="26" t="n"/>
      <c r="I37" s="26" t="n"/>
      <c r="J37" s="27">
        <f>IF(COUNTA($A37:$C37,$E37:$I37,$K37,$O37,$R37,$U37:$W37,$Z37:$AA37)=0,"",IFERROR(H37+I37,0))</f>
        <v/>
      </c>
      <c r="K37" s="52" t="n"/>
      <c r="L37" s="53">
        <f>IF(COUNTA($A37:$C37,$E37:$I37,$K37,$O37,$R37,$U37:$W37,$Z37:$AA37)=0,"",IFERROR(INDEX('Settings'!$D$10:$D$109,MATCH(C37,'Settings'!$A$10:$A$109,0)),0))</f>
        <v/>
      </c>
      <c r="M37" s="53">
        <f>IF(COUNTA($A37:$C37,$E37:$I37,$K37,$O37,$R37,$U37:$W37,$Z37:$AA37)=0,"",IFERROR(IF(K37&lt;&gt;"",K37,L37),0))</f>
        <v/>
      </c>
      <c r="N37" s="30">
        <f>IF(COUNTA($A37:$C37,$E37:$I37,$K37,$O37,$R37,$U37:$W37,$Z37:$AA37)=0,"",IFERROR(J37*M37,0))</f>
        <v/>
      </c>
      <c r="O37" s="31" t="n"/>
      <c r="P37" s="30">
        <f>IF(COUNTA($A37:$C37,$E37:$I37,$K37,$O37,$R37,$U37:$W37,$Z37:$AA37)=0,"",IFERROR(INDEX('Settings'!$F$10:$F$109,MATCH(C37,'Settings'!$A$10:$A$109,0)),0))</f>
        <v/>
      </c>
      <c r="Q37" s="30">
        <f>IF(COUNTA($A37:$C37,$E37:$I37,$K37,$O37,$R37,$U37:$W37,$Z37:$AA37)=0,"",IFERROR(O37*P37,0))</f>
        <v/>
      </c>
      <c r="R37" s="26" t="n"/>
      <c r="S37" s="30">
        <f>IF(COUNTA($A37:$C37,$E37:$I37,$K37,$O37,$R37,$U37:$W37,$Z37:$AA37)=0,"",IFERROR(INDEX('Settings'!$E$10:$E$109,MATCH(C37,'Settings'!$A$10:$A$109,0)),0))</f>
        <v/>
      </c>
      <c r="T37" s="30">
        <f>IF(COUNTA($A37:$C37,$E37:$I37,$K37,$O37,$R37,$U37:$W37,$Z37:$AA37)=0,"",IFERROR(R37*S37,0))</f>
        <v/>
      </c>
      <c r="U37" s="32" t="n"/>
      <c r="V37" s="32" t="n"/>
      <c r="W37" s="32" t="n"/>
      <c r="X37" s="30">
        <f>IF(COUNTA($A37:$C37,$E37:$I37,$K37,$O37,$R37,$U37:$W37,$Z37:$AA37)=0,"",IFERROR(SUM(N37,Q37,T37,U37),0))</f>
        <v/>
      </c>
      <c r="Y37" s="30">
        <f>IF(COUNTA($A37:$C37,$E37:$I37,$K37,$O37,$R37,$U37:$W37,$Z37:$AA37)=0,"",IFERROR(X37+V37-W37,0))</f>
        <v/>
      </c>
      <c r="Z37" s="23" t="n"/>
      <c r="AA37" s="25" t="n"/>
      <c r="AB37" s="33">
        <f>IF(COUNTA($A37:$C37,$E37:$I37,$K37,$O37,$R37,$U37:$W37,$Z37:$AA37)=0,"",IF(OR(A37="",B37="",C37="",E37=""),"Missing required input",IF(D37="","Driver not found",IF(COUNTIF($E:$E,E37)&gt;1,"Duplicate Trip/Load #",IF(B37&gt;A37,"Trip after period end",IF(B37&lt;=A37-'Settings'!$B$4,"Trip outside pay period",IF(J37&lt;=0,"Check miles",IF(M37&lt;=0,"Check rate",IF(Y37&lt;0,"Negative payable","OK")))))))))</f>
        <v/>
      </c>
    </row>
    <row r="38">
      <c r="A38" s="51" t="n"/>
      <c r="B38" s="51" t="n"/>
      <c r="C38" s="23" t="n"/>
      <c r="D38" s="24">
        <f>IF(COUNTA($A38:$C38,$E38:$I38,$K38,$O38,$R38,$U38:$W38,$Z38:$AA38)=0,"",IFERROR(INDEX('Settings'!$B$10:$B$109,MATCH(C38,'Settings'!$A$10:$A$109,0)),""))</f>
        <v/>
      </c>
      <c r="E38" s="23" t="n"/>
      <c r="F38" s="25" t="n"/>
      <c r="G38" s="25" t="n"/>
      <c r="H38" s="26" t="n"/>
      <c r="I38" s="26" t="n"/>
      <c r="J38" s="27">
        <f>IF(COUNTA($A38:$C38,$E38:$I38,$K38,$O38,$R38,$U38:$W38,$Z38:$AA38)=0,"",IFERROR(H38+I38,0))</f>
        <v/>
      </c>
      <c r="K38" s="52" t="n"/>
      <c r="L38" s="53">
        <f>IF(COUNTA($A38:$C38,$E38:$I38,$K38,$O38,$R38,$U38:$W38,$Z38:$AA38)=0,"",IFERROR(INDEX('Settings'!$D$10:$D$109,MATCH(C38,'Settings'!$A$10:$A$109,0)),0))</f>
        <v/>
      </c>
      <c r="M38" s="53">
        <f>IF(COUNTA($A38:$C38,$E38:$I38,$K38,$O38,$R38,$U38:$W38,$Z38:$AA38)=0,"",IFERROR(IF(K38&lt;&gt;"",K38,L38),0))</f>
        <v/>
      </c>
      <c r="N38" s="30">
        <f>IF(COUNTA($A38:$C38,$E38:$I38,$K38,$O38,$R38,$U38:$W38,$Z38:$AA38)=0,"",IFERROR(J38*M38,0))</f>
        <v/>
      </c>
      <c r="O38" s="31" t="n"/>
      <c r="P38" s="30">
        <f>IF(COUNTA($A38:$C38,$E38:$I38,$K38,$O38,$R38,$U38:$W38,$Z38:$AA38)=0,"",IFERROR(INDEX('Settings'!$F$10:$F$109,MATCH(C38,'Settings'!$A$10:$A$109,0)),0))</f>
        <v/>
      </c>
      <c r="Q38" s="30">
        <f>IF(COUNTA($A38:$C38,$E38:$I38,$K38,$O38,$R38,$U38:$W38,$Z38:$AA38)=0,"",IFERROR(O38*P38,0))</f>
        <v/>
      </c>
      <c r="R38" s="26" t="n"/>
      <c r="S38" s="30">
        <f>IF(COUNTA($A38:$C38,$E38:$I38,$K38,$O38,$R38,$U38:$W38,$Z38:$AA38)=0,"",IFERROR(INDEX('Settings'!$E$10:$E$109,MATCH(C38,'Settings'!$A$10:$A$109,0)),0))</f>
        <v/>
      </c>
      <c r="T38" s="30">
        <f>IF(COUNTA($A38:$C38,$E38:$I38,$K38,$O38,$R38,$U38:$W38,$Z38:$AA38)=0,"",IFERROR(R38*S38,0))</f>
        <v/>
      </c>
      <c r="U38" s="32" t="n"/>
      <c r="V38" s="32" t="n"/>
      <c r="W38" s="32" t="n"/>
      <c r="X38" s="30">
        <f>IF(COUNTA($A38:$C38,$E38:$I38,$K38,$O38,$R38,$U38:$W38,$Z38:$AA38)=0,"",IFERROR(SUM(N38,Q38,T38,U38),0))</f>
        <v/>
      </c>
      <c r="Y38" s="30">
        <f>IF(COUNTA($A38:$C38,$E38:$I38,$K38,$O38,$R38,$U38:$W38,$Z38:$AA38)=0,"",IFERROR(X38+V38-W38,0))</f>
        <v/>
      </c>
      <c r="Z38" s="23" t="n"/>
      <c r="AA38" s="25" t="n"/>
      <c r="AB38" s="33">
        <f>IF(COUNTA($A38:$C38,$E38:$I38,$K38,$O38,$R38,$U38:$W38,$Z38:$AA38)=0,"",IF(OR(A38="",B38="",C38="",E38=""),"Missing required input",IF(D38="","Driver not found",IF(COUNTIF($E:$E,E38)&gt;1,"Duplicate Trip/Load #",IF(B38&gt;A38,"Trip after period end",IF(B38&lt;=A38-'Settings'!$B$4,"Trip outside pay period",IF(J38&lt;=0,"Check miles",IF(M38&lt;=0,"Check rate",IF(Y38&lt;0,"Negative payable","OK")))))))))</f>
        <v/>
      </c>
    </row>
    <row r="39">
      <c r="A39" s="51" t="n"/>
      <c r="B39" s="51" t="n"/>
      <c r="C39" s="23" t="n"/>
      <c r="D39" s="24">
        <f>IF(COUNTA($A39:$C39,$E39:$I39,$K39,$O39,$R39,$U39:$W39,$Z39:$AA39)=0,"",IFERROR(INDEX('Settings'!$B$10:$B$109,MATCH(C39,'Settings'!$A$10:$A$109,0)),""))</f>
        <v/>
      </c>
      <c r="E39" s="23" t="n"/>
      <c r="F39" s="25" t="n"/>
      <c r="G39" s="25" t="n"/>
      <c r="H39" s="26" t="n"/>
      <c r="I39" s="26" t="n"/>
      <c r="J39" s="27">
        <f>IF(COUNTA($A39:$C39,$E39:$I39,$K39,$O39,$R39,$U39:$W39,$Z39:$AA39)=0,"",IFERROR(H39+I39,0))</f>
        <v/>
      </c>
      <c r="K39" s="52" t="n"/>
      <c r="L39" s="53">
        <f>IF(COUNTA($A39:$C39,$E39:$I39,$K39,$O39,$R39,$U39:$W39,$Z39:$AA39)=0,"",IFERROR(INDEX('Settings'!$D$10:$D$109,MATCH(C39,'Settings'!$A$10:$A$109,0)),0))</f>
        <v/>
      </c>
      <c r="M39" s="53">
        <f>IF(COUNTA($A39:$C39,$E39:$I39,$K39,$O39,$R39,$U39:$W39,$Z39:$AA39)=0,"",IFERROR(IF(K39&lt;&gt;"",K39,L39),0))</f>
        <v/>
      </c>
      <c r="N39" s="30">
        <f>IF(COUNTA($A39:$C39,$E39:$I39,$K39,$O39,$R39,$U39:$W39,$Z39:$AA39)=0,"",IFERROR(J39*M39,0))</f>
        <v/>
      </c>
      <c r="O39" s="31" t="n"/>
      <c r="P39" s="30">
        <f>IF(COUNTA($A39:$C39,$E39:$I39,$K39,$O39,$R39,$U39:$W39,$Z39:$AA39)=0,"",IFERROR(INDEX('Settings'!$F$10:$F$109,MATCH(C39,'Settings'!$A$10:$A$109,0)),0))</f>
        <v/>
      </c>
      <c r="Q39" s="30">
        <f>IF(COUNTA($A39:$C39,$E39:$I39,$K39,$O39,$R39,$U39:$W39,$Z39:$AA39)=0,"",IFERROR(O39*P39,0))</f>
        <v/>
      </c>
      <c r="R39" s="26" t="n"/>
      <c r="S39" s="30">
        <f>IF(COUNTA($A39:$C39,$E39:$I39,$K39,$O39,$R39,$U39:$W39,$Z39:$AA39)=0,"",IFERROR(INDEX('Settings'!$E$10:$E$109,MATCH(C39,'Settings'!$A$10:$A$109,0)),0))</f>
        <v/>
      </c>
      <c r="T39" s="30">
        <f>IF(COUNTA($A39:$C39,$E39:$I39,$K39,$O39,$R39,$U39:$W39,$Z39:$AA39)=0,"",IFERROR(R39*S39,0))</f>
        <v/>
      </c>
      <c r="U39" s="32" t="n"/>
      <c r="V39" s="32" t="n"/>
      <c r="W39" s="32" t="n"/>
      <c r="X39" s="30">
        <f>IF(COUNTA($A39:$C39,$E39:$I39,$K39,$O39,$R39,$U39:$W39,$Z39:$AA39)=0,"",IFERROR(SUM(N39,Q39,T39,U39),0))</f>
        <v/>
      </c>
      <c r="Y39" s="30">
        <f>IF(COUNTA($A39:$C39,$E39:$I39,$K39,$O39,$R39,$U39:$W39,$Z39:$AA39)=0,"",IFERROR(X39+V39-W39,0))</f>
        <v/>
      </c>
      <c r="Z39" s="23" t="n"/>
      <c r="AA39" s="25" t="n"/>
      <c r="AB39" s="33">
        <f>IF(COUNTA($A39:$C39,$E39:$I39,$K39,$O39,$R39,$U39:$W39,$Z39:$AA39)=0,"",IF(OR(A39="",B39="",C39="",E39=""),"Missing required input",IF(D39="","Driver not found",IF(COUNTIF($E:$E,E39)&gt;1,"Duplicate Trip/Load #",IF(B39&gt;A39,"Trip after period end",IF(B39&lt;=A39-'Settings'!$B$4,"Trip outside pay period",IF(J39&lt;=0,"Check miles",IF(M39&lt;=0,"Check rate",IF(Y39&lt;0,"Negative payable","OK")))))))))</f>
        <v/>
      </c>
    </row>
    <row r="40">
      <c r="A40" s="51" t="n"/>
      <c r="B40" s="51" t="n"/>
      <c r="C40" s="23" t="n"/>
      <c r="D40" s="24">
        <f>IF(COUNTA($A40:$C40,$E40:$I40,$K40,$O40,$R40,$U40:$W40,$Z40:$AA40)=0,"",IFERROR(INDEX('Settings'!$B$10:$B$109,MATCH(C40,'Settings'!$A$10:$A$109,0)),""))</f>
        <v/>
      </c>
      <c r="E40" s="23" t="n"/>
      <c r="F40" s="25" t="n"/>
      <c r="G40" s="25" t="n"/>
      <c r="H40" s="26" t="n"/>
      <c r="I40" s="26" t="n"/>
      <c r="J40" s="27">
        <f>IF(COUNTA($A40:$C40,$E40:$I40,$K40,$O40,$R40,$U40:$W40,$Z40:$AA40)=0,"",IFERROR(H40+I40,0))</f>
        <v/>
      </c>
      <c r="K40" s="52" t="n"/>
      <c r="L40" s="53">
        <f>IF(COUNTA($A40:$C40,$E40:$I40,$K40,$O40,$R40,$U40:$W40,$Z40:$AA40)=0,"",IFERROR(INDEX('Settings'!$D$10:$D$109,MATCH(C40,'Settings'!$A$10:$A$109,0)),0))</f>
        <v/>
      </c>
      <c r="M40" s="53">
        <f>IF(COUNTA($A40:$C40,$E40:$I40,$K40,$O40,$R40,$U40:$W40,$Z40:$AA40)=0,"",IFERROR(IF(K40&lt;&gt;"",K40,L40),0))</f>
        <v/>
      </c>
      <c r="N40" s="30">
        <f>IF(COUNTA($A40:$C40,$E40:$I40,$K40,$O40,$R40,$U40:$W40,$Z40:$AA40)=0,"",IFERROR(J40*M40,0))</f>
        <v/>
      </c>
      <c r="O40" s="31" t="n"/>
      <c r="P40" s="30">
        <f>IF(COUNTA($A40:$C40,$E40:$I40,$K40,$O40,$R40,$U40:$W40,$Z40:$AA40)=0,"",IFERROR(INDEX('Settings'!$F$10:$F$109,MATCH(C40,'Settings'!$A$10:$A$109,0)),0))</f>
        <v/>
      </c>
      <c r="Q40" s="30">
        <f>IF(COUNTA($A40:$C40,$E40:$I40,$K40,$O40,$R40,$U40:$W40,$Z40:$AA40)=0,"",IFERROR(O40*P40,0))</f>
        <v/>
      </c>
      <c r="R40" s="26" t="n"/>
      <c r="S40" s="30">
        <f>IF(COUNTA($A40:$C40,$E40:$I40,$K40,$O40,$R40,$U40:$W40,$Z40:$AA40)=0,"",IFERROR(INDEX('Settings'!$E$10:$E$109,MATCH(C40,'Settings'!$A$10:$A$109,0)),0))</f>
        <v/>
      </c>
      <c r="T40" s="30">
        <f>IF(COUNTA($A40:$C40,$E40:$I40,$K40,$O40,$R40,$U40:$W40,$Z40:$AA40)=0,"",IFERROR(R40*S40,0))</f>
        <v/>
      </c>
      <c r="U40" s="32" t="n"/>
      <c r="V40" s="32" t="n"/>
      <c r="W40" s="32" t="n"/>
      <c r="X40" s="30">
        <f>IF(COUNTA($A40:$C40,$E40:$I40,$K40,$O40,$R40,$U40:$W40,$Z40:$AA40)=0,"",IFERROR(SUM(N40,Q40,T40,U40),0))</f>
        <v/>
      </c>
      <c r="Y40" s="30">
        <f>IF(COUNTA($A40:$C40,$E40:$I40,$K40,$O40,$R40,$U40:$W40,$Z40:$AA40)=0,"",IFERROR(X40+V40-W40,0))</f>
        <v/>
      </c>
      <c r="Z40" s="23" t="n"/>
      <c r="AA40" s="25" t="n"/>
      <c r="AB40" s="33">
        <f>IF(COUNTA($A40:$C40,$E40:$I40,$K40,$O40,$R40,$U40:$W40,$Z40:$AA40)=0,"",IF(OR(A40="",B40="",C40="",E40=""),"Missing required input",IF(D40="","Driver not found",IF(COUNTIF($E:$E,E40)&gt;1,"Duplicate Trip/Load #",IF(B40&gt;A40,"Trip after period end",IF(B40&lt;=A40-'Settings'!$B$4,"Trip outside pay period",IF(J40&lt;=0,"Check miles",IF(M40&lt;=0,"Check rate",IF(Y40&lt;0,"Negative payable","OK")))))))))</f>
        <v/>
      </c>
    </row>
    <row r="41">
      <c r="A41" s="51" t="n"/>
      <c r="B41" s="51" t="n"/>
      <c r="C41" s="23" t="n"/>
      <c r="D41" s="24">
        <f>IF(COUNTA($A41:$C41,$E41:$I41,$K41,$O41,$R41,$U41:$W41,$Z41:$AA41)=0,"",IFERROR(INDEX('Settings'!$B$10:$B$109,MATCH(C41,'Settings'!$A$10:$A$109,0)),""))</f>
        <v/>
      </c>
      <c r="E41" s="23" t="n"/>
      <c r="F41" s="25" t="n"/>
      <c r="G41" s="25" t="n"/>
      <c r="H41" s="26" t="n"/>
      <c r="I41" s="26" t="n"/>
      <c r="J41" s="27">
        <f>IF(COUNTA($A41:$C41,$E41:$I41,$K41,$O41,$R41,$U41:$W41,$Z41:$AA41)=0,"",IFERROR(H41+I41,0))</f>
        <v/>
      </c>
      <c r="K41" s="52" t="n"/>
      <c r="L41" s="53">
        <f>IF(COUNTA($A41:$C41,$E41:$I41,$K41,$O41,$R41,$U41:$W41,$Z41:$AA41)=0,"",IFERROR(INDEX('Settings'!$D$10:$D$109,MATCH(C41,'Settings'!$A$10:$A$109,0)),0))</f>
        <v/>
      </c>
      <c r="M41" s="53">
        <f>IF(COUNTA($A41:$C41,$E41:$I41,$K41,$O41,$R41,$U41:$W41,$Z41:$AA41)=0,"",IFERROR(IF(K41&lt;&gt;"",K41,L41),0))</f>
        <v/>
      </c>
      <c r="N41" s="30">
        <f>IF(COUNTA($A41:$C41,$E41:$I41,$K41,$O41,$R41,$U41:$W41,$Z41:$AA41)=0,"",IFERROR(J41*M41,0))</f>
        <v/>
      </c>
      <c r="O41" s="31" t="n"/>
      <c r="P41" s="30">
        <f>IF(COUNTA($A41:$C41,$E41:$I41,$K41,$O41,$R41,$U41:$W41,$Z41:$AA41)=0,"",IFERROR(INDEX('Settings'!$F$10:$F$109,MATCH(C41,'Settings'!$A$10:$A$109,0)),0))</f>
        <v/>
      </c>
      <c r="Q41" s="30">
        <f>IF(COUNTA($A41:$C41,$E41:$I41,$K41,$O41,$R41,$U41:$W41,$Z41:$AA41)=0,"",IFERROR(O41*P41,0))</f>
        <v/>
      </c>
      <c r="R41" s="26" t="n"/>
      <c r="S41" s="30">
        <f>IF(COUNTA($A41:$C41,$E41:$I41,$K41,$O41,$R41,$U41:$W41,$Z41:$AA41)=0,"",IFERROR(INDEX('Settings'!$E$10:$E$109,MATCH(C41,'Settings'!$A$10:$A$109,0)),0))</f>
        <v/>
      </c>
      <c r="T41" s="30">
        <f>IF(COUNTA($A41:$C41,$E41:$I41,$K41,$O41,$R41,$U41:$W41,$Z41:$AA41)=0,"",IFERROR(R41*S41,0))</f>
        <v/>
      </c>
      <c r="U41" s="32" t="n"/>
      <c r="V41" s="32" t="n"/>
      <c r="W41" s="32" t="n"/>
      <c r="X41" s="30">
        <f>IF(COUNTA($A41:$C41,$E41:$I41,$K41,$O41,$R41,$U41:$W41,$Z41:$AA41)=0,"",IFERROR(SUM(N41,Q41,T41,U41),0))</f>
        <v/>
      </c>
      <c r="Y41" s="30">
        <f>IF(COUNTA($A41:$C41,$E41:$I41,$K41,$O41,$R41,$U41:$W41,$Z41:$AA41)=0,"",IFERROR(X41+V41-W41,0))</f>
        <v/>
      </c>
      <c r="Z41" s="23" t="n"/>
      <c r="AA41" s="25" t="n"/>
      <c r="AB41" s="33">
        <f>IF(COUNTA($A41:$C41,$E41:$I41,$K41,$O41,$R41,$U41:$W41,$Z41:$AA41)=0,"",IF(OR(A41="",B41="",C41="",E41=""),"Missing required input",IF(D41="","Driver not found",IF(COUNTIF($E:$E,E41)&gt;1,"Duplicate Trip/Load #",IF(B41&gt;A41,"Trip after period end",IF(B41&lt;=A41-'Settings'!$B$4,"Trip outside pay period",IF(J41&lt;=0,"Check miles",IF(M41&lt;=0,"Check rate",IF(Y41&lt;0,"Negative payable","OK")))))))))</f>
        <v/>
      </c>
    </row>
    <row r="42">
      <c r="A42" s="51" t="n"/>
      <c r="B42" s="51" t="n"/>
      <c r="C42" s="23" t="n"/>
      <c r="D42" s="24">
        <f>IF(COUNTA($A42:$C42,$E42:$I42,$K42,$O42,$R42,$U42:$W42,$Z42:$AA42)=0,"",IFERROR(INDEX('Settings'!$B$10:$B$109,MATCH(C42,'Settings'!$A$10:$A$109,0)),""))</f>
        <v/>
      </c>
      <c r="E42" s="23" t="n"/>
      <c r="F42" s="25" t="n"/>
      <c r="G42" s="25" t="n"/>
      <c r="H42" s="26" t="n"/>
      <c r="I42" s="26" t="n"/>
      <c r="J42" s="27">
        <f>IF(COUNTA($A42:$C42,$E42:$I42,$K42,$O42,$R42,$U42:$W42,$Z42:$AA42)=0,"",IFERROR(H42+I42,0))</f>
        <v/>
      </c>
      <c r="K42" s="52" t="n"/>
      <c r="L42" s="53">
        <f>IF(COUNTA($A42:$C42,$E42:$I42,$K42,$O42,$R42,$U42:$W42,$Z42:$AA42)=0,"",IFERROR(INDEX('Settings'!$D$10:$D$109,MATCH(C42,'Settings'!$A$10:$A$109,0)),0))</f>
        <v/>
      </c>
      <c r="M42" s="53">
        <f>IF(COUNTA($A42:$C42,$E42:$I42,$K42,$O42,$R42,$U42:$W42,$Z42:$AA42)=0,"",IFERROR(IF(K42&lt;&gt;"",K42,L42),0))</f>
        <v/>
      </c>
      <c r="N42" s="30">
        <f>IF(COUNTA($A42:$C42,$E42:$I42,$K42,$O42,$R42,$U42:$W42,$Z42:$AA42)=0,"",IFERROR(J42*M42,0))</f>
        <v/>
      </c>
      <c r="O42" s="31" t="n"/>
      <c r="P42" s="30">
        <f>IF(COUNTA($A42:$C42,$E42:$I42,$K42,$O42,$R42,$U42:$W42,$Z42:$AA42)=0,"",IFERROR(INDEX('Settings'!$F$10:$F$109,MATCH(C42,'Settings'!$A$10:$A$109,0)),0))</f>
        <v/>
      </c>
      <c r="Q42" s="30">
        <f>IF(COUNTA($A42:$C42,$E42:$I42,$K42,$O42,$R42,$U42:$W42,$Z42:$AA42)=0,"",IFERROR(O42*P42,0))</f>
        <v/>
      </c>
      <c r="R42" s="26" t="n"/>
      <c r="S42" s="30">
        <f>IF(COUNTA($A42:$C42,$E42:$I42,$K42,$O42,$R42,$U42:$W42,$Z42:$AA42)=0,"",IFERROR(INDEX('Settings'!$E$10:$E$109,MATCH(C42,'Settings'!$A$10:$A$109,0)),0))</f>
        <v/>
      </c>
      <c r="T42" s="30">
        <f>IF(COUNTA($A42:$C42,$E42:$I42,$K42,$O42,$R42,$U42:$W42,$Z42:$AA42)=0,"",IFERROR(R42*S42,0))</f>
        <v/>
      </c>
      <c r="U42" s="32" t="n"/>
      <c r="V42" s="32" t="n"/>
      <c r="W42" s="32" t="n"/>
      <c r="X42" s="30">
        <f>IF(COUNTA($A42:$C42,$E42:$I42,$K42,$O42,$R42,$U42:$W42,$Z42:$AA42)=0,"",IFERROR(SUM(N42,Q42,T42,U42),0))</f>
        <v/>
      </c>
      <c r="Y42" s="30">
        <f>IF(COUNTA($A42:$C42,$E42:$I42,$K42,$O42,$R42,$U42:$W42,$Z42:$AA42)=0,"",IFERROR(X42+V42-W42,0))</f>
        <v/>
      </c>
      <c r="Z42" s="23" t="n"/>
      <c r="AA42" s="25" t="n"/>
      <c r="AB42" s="33">
        <f>IF(COUNTA($A42:$C42,$E42:$I42,$K42,$O42,$R42,$U42:$W42,$Z42:$AA42)=0,"",IF(OR(A42="",B42="",C42="",E42=""),"Missing required input",IF(D42="","Driver not found",IF(COUNTIF($E:$E,E42)&gt;1,"Duplicate Trip/Load #",IF(B42&gt;A42,"Trip after period end",IF(B42&lt;=A42-'Settings'!$B$4,"Trip outside pay period",IF(J42&lt;=0,"Check miles",IF(M42&lt;=0,"Check rate",IF(Y42&lt;0,"Negative payable","OK")))))))))</f>
        <v/>
      </c>
    </row>
    <row r="43">
      <c r="A43" s="51" t="n"/>
      <c r="B43" s="51" t="n"/>
      <c r="C43" s="23" t="n"/>
      <c r="D43" s="24">
        <f>IF(COUNTA($A43:$C43,$E43:$I43,$K43,$O43,$R43,$U43:$W43,$Z43:$AA43)=0,"",IFERROR(INDEX('Settings'!$B$10:$B$109,MATCH(C43,'Settings'!$A$10:$A$109,0)),""))</f>
        <v/>
      </c>
      <c r="E43" s="23" t="n"/>
      <c r="F43" s="25" t="n"/>
      <c r="G43" s="25" t="n"/>
      <c r="H43" s="26" t="n"/>
      <c r="I43" s="26" t="n"/>
      <c r="J43" s="27">
        <f>IF(COUNTA($A43:$C43,$E43:$I43,$K43,$O43,$R43,$U43:$W43,$Z43:$AA43)=0,"",IFERROR(H43+I43,0))</f>
        <v/>
      </c>
      <c r="K43" s="52" t="n"/>
      <c r="L43" s="53">
        <f>IF(COUNTA($A43:$C43,$E43:$I43,$K43,$O43,$R43,$U43:$W43,$Z43:$AA43)=0,"",IFERROR(INDEX('Settings'!$D$10:$D$109,MATCH(C43,'Settings'!$A$10:$A$109,0)),0))</f>
        <v/>
      </c>
      <c r="M43" s="53">
        <f>IF(COUNTA($A43:$C43,$E43:$I43,$K43,$O43,$R43,$U43:$W43,$Z43:$AA43)=0,"",IFERROR(IF(K43&lt;&gt;"",K43,L43),0))</f>
        <v/>
      </c>
      <c r="N43" s="30">
        <f>IF(COUNTA($A43:$C43,$E43:$I43,$K43,$O43,$R43,$U43:$W43,$Z43:$AA43)=0,"",IFERROR(J43*M43,0))</f>
        <v/>
      </c>
      <c r="O43" s="31" t="n"/>
      <c r="P43" s="30">
        <f>IF(COUNTA($A43:$C43,$E43:$I43,$K43,$O43,$R43,$U43:$W43,$Z43:$AA43)=0,"",IFERROR(INDEX('Settings'!$F$10:$F$109,MATCH(C43,'Settings'!$A$10:$A$109,0)),0))</f>
        <v/>
      </c>
      <c r="Q43" s="30">
        <f>IF(COUNTA($A43:$C43,$E43:$I43,$K43,$O43,$R43,$U43:$W43,$Z43:$AA43)=0,"",IFERROR(O43*P43,0))</f>
        <v/>
      </c>
      <c r="R43" s="26" t="n"/>
      <c r="S43" s="30">
        <f>IF(COUNTA($A43:$C43,$E43:$I43,$K43,$O43,$R43,$U43:$W43,$Z43:$AA43)=0,"",IFERROR(INDEX('Settings'!$E$10:$E$109,MATCH(C43,'Settings'!$A$10:$A$109,0)),0))</f>
        <v/>
      </c>
      <c r="T43" s="30">
        <f>IF(COUNTA($A43:$C43,$E43:$I43,$K43,$O43,$R43,$U43:$W43,$Z43:$AA43)=0,"",IFERROR(R43*S43,0))</f>
        <v/>
      </c>
      <c r="U43" s="32" t="n"/>
      <c r="V43" s="32" t="n"/>
      <c r="W43" s="32" t="n"/>
      <c r="X43" s="30">
        <f>IF(COUNTA($A43:$C43,$E43:$I43,$K43,$O43,$R43,$U43:$W43,$Z43:$AA43)=0,"",IFERROR(SUM(N43,Q43,T43,U43),0))</f>
        <v/>
      </c>
      <c r="Y43" s="30">
        <f>IF(COUNTA($A43:$C43,$E43:$I43,$K43,$O43,$R43,$U43:$W43,$Z43:$AA43)=0,"",IFERROR(X43+V43-W43,0))</f>
        <v/>
      </c>
      <c r="Z43" s="23" t="n"/>
      <c r="AA43" s="25" t="n"/>
      <c r="AB43" s="33">
        <f>IF(COUNTA($A43:$C43,$E43:$I43,$K43,$O43,$R43,$U43:$W43,$Z43:$AA43)=0,"",IF(OR(A43="",B43="",C43="",E43=""),"Missing required input",IF(D43="","Driver not found",IF(COUNTIF($E:$E,E43)&gt;1,"Duplicate Trip/Load #",IF(B43&gt;A43,"Trip after period end",IF(B43&lt;=A43-'Settings'!$B$4,"Trip outside pay period",IF(J43&lt;=0,"Check miles",IF(M43&lt;=0,"Check rate",IF(Y43&lt;0,"Negative payable","OK")))))))))</f>
        <v/>
      </c>
    </row>
    <row r="44">
      <c r="A44" s="51" t="n"/>
      <c r="B44" s="51" t="n"/>
      <c r="C44" s="23" t="n"/>
      <c r="D44" s="24">
        <f>IF(COUNTA($A44:$C44,$E44:$I44,$K44,$O44,$R44,$U44:$W44,$Z44:$AA44)=0,"",IFERROR(INDEX('Settings'!$B$10:$B$109,MATCH(C44,'Settings'!$A$10:$A$109,0)),""))</f>
        <v/>
      </c>
      <c r="E44" s="23" t="n"/>
      <c r="F44" s="25" t="n"/>
      <c r="G44" s="25" t="n"/>
      <c r="H44" s="26" t="n"/>
      <c r="I44" s="26" t="n"/>
      <c r="J44" s="27">
        <f>IF(COUNTA($A44:$C44,$E44:$I44,$K44,$O44,$R44,$U44:$W44,$Z44:$AA44)=0,"",IFERROR(H44+I44,0))</f>
        <v/>
      </c>
      <c r="K44" s="52" t="n"/>
      <c r="L44" s="53">
        <f>IF(COUNTA($A44:$C44,$E44:$I44,$K44,$O44,$R44,$U44:$W44,$Z44:$AA44)=0,"",IFERROR(INDEX('Settings'!$D$10:$D$109,MATCH(C44,'Settings'!$A$10:$A$109,0)),0))</f>
        <v/>
      </c>
      <c r="M44" s="53">
        <f>IF(COUNTA($A44:$C44,$E44:$I44,$K44,$O44,$R44,$U44:$W44,$Z44:$AA44)=0,"",IFERROR(IF(K44&lt;&gt;"",K44,L44),0))</f>
        <v/>
      </c>
      <c r="N44" s="30">
        <f>IF(COUNTA($A44:$C44,$E44:$I44,$K44,$O44,$R44,$U44:$W44,$Z44:$AA44)=0,"",IFERROR(J44*M44,0))</f>
        <v/>
      </c>
      <c r="O44" s="31" t="n"/>
      <c r="P44" s="30">
        <f>IF(COUNTA($A44:$C44,$E44:$I44,$K44,$O44,$R44,$U44:$W44,$Z44:$AA44)=0,"",IFERROR(INDEX('Settings'!$F$10:$F$109,MATCH(C44,'Settings'!$A$10:$A$109,0)),0))</f>
        <v/>
      </c>
      <c r="Q44" s="30">
        <f>IF(COUNTA($A44:$C44,$E44:$I44,$K44,$O44,$R44,$U44:$W44,$Z44:$AA44)=0,"",IFERROR(O44*P44,0))</f>
        <v/>
      </c>
      <c r="R44" s="26" t="n"/>
      <c r="S44" s="30">
        <f>IF(COUNTA($A44:$C44,$E44:$I44,$K44,$O44,$R44,$U44:$W44,$Z44:$AA44)=0,"",IFERROR(INDEX('Settings'!$E$10:$E$109,MATCH(C44,'Settings'!$A$10:$A$109,0)),0))</f>
        <v/>
      </c>
      <c r="T44" s="30">
        <f>IF(COUNTA($A44:$C44,$E44:$I44,$K44,$O44,$R44,$U44:$W44,$Z44:$AA44)=0,"",IFERROR(R44*S44,0))</f>
        <v/>
      </c>
      <c r="U44" s="32" t="n"/>
      <c r="V44" s="32" t="n"/>
      <c r="W44" s="32" t="n"/>
      <c r="X44" s="30">
        <f>IF(COUNTA($A44:$C44,$E44:$I44,$K44,$O44,$R44,$U44:$W44,$Z44:$AA44)=0,"",IFERROR(SUM(N44,Q44,T44,U44),0))</f>
        <v/>
      </c>
      <c r="Y44" s="30">
        <f>IF(COUNTA($A44:$C44,$E44:$I44,$K44,$O44,$R44,$U44:$W44,$Z44:$AA44)=0,"",IFERROR(X44+V44-W44,0))</f>
        <v/>
      </c>
      <c r="Z44" s="23" t="n"/>
      <c r="AA44" s="25" t="n"/>
      <c r="AB44" s="33">
        <f>IF(COUNTA($A44:$C44,$E44:$I44,$K44,$O44,$R44,$U44:$W44,$Z44:$AA44)=0,"",IF(OR(A44="",B44="",C44="",E44=""),"Missing required input",IF(D44="","Driver not found",IF(COUNTIF($E:$E,E44)&gt;1,"Duplicate Trip/Load #",IF(B44&gt;A44,"Trip after period end",IF(B44&lt;=A44-'Settings'!$B$4,"Trip outside pay period",IF(J44&lt;=0,"Check miles",IF(M44&lt;=0,"Check rate",IF(Y44&lt;0,"Negative payable","OK")))))))))</f>
        <v/>
      </c>
    </row>
    <row r="45">
      <c r="A45" s="51" t="n"/>
      <c r="B45" s="51" t="n"/>
      <c r="C45" s="23" t="n"/>
      <c r="D45" s="24">
        <f>IF(COUNTA($A45:$C45,$E45:$I45,$K45,$O45,$R45,$U45:$W45,$Z45:$AA45)=0,"",IFERROR(INDEX('Settings'!$B$10:$B$109,MATCH(C45,'Settings'!$A$10:$A$109,0)),""))</f>
        <v/>
      </c>
      <c r="E45" s="23" t="n"/>
      <c r="F45" s="25" t="n"/>
      <c r="G45" s="25" t="n"/>
      <c r="H45" s="26" t="n"/>
      <c r="I45" s="26" t="n"/>
      <c r="J45" s="27">
        <f>IF(COUNTA($A45:$C45,$E45:$I45,$K45,$O45,$R45,$U45:$W45,$Z45:$AA45)=0,"",IFERROR(H45+I45,0))</f>
        <v/>
      </c>
      <c r="K45" s="52" t="n"/>
      <c r="L45" s="53">
        <f>IF(COUNTA($A45:$C45,$E45:$I45,$K45,$O45,$R45,$U45:$W45,$Z45:$AA45)=0,"",IFERROR(INDEX('Settings'!$D$10:$D$109,MATCH(C45,'Settings'!$A$10:$A$109,0)),0))</f>
        <v/>
      </c>
      <c r="M45" s="53">
        <f>IF(COUNTA($A45:$C45,$E45:$I45,$K45,$O45,$R45,$U45:$W45,$Z45:$AA45)=0,"",IFERROR(IF(K45&lt;&gt;"",K45,L45),0))</f>
        <v/>
      </c>
      <c r="N45" s="30">
        <f>IF(COUNTA($A45:$C45,$E45:$I45,$K45,$O45,$R45,$U45:$W45,$Z45:$AA45)=0,"",IFERROR(J45*M45,0))</f>
        <v/>
      </c>
      <c r="O45" s="31" t="n"/>
      <c r="P45" s="30">
        <f>IF(COUNTA($A45:$C45,$E45:$I45,$K45,$O45,$R45,$U45:$W45,$Z45:$AA45)=0,"",IFERROR(INDEX('Settings'!$F$10:$F$109,MATCH(C45,'Settings'!$A$10:$A$109,0)),0))</f>
        <v/>
      </c>
      <c r="Q45" s="30">
        <f>IF(COUNTA($A45:$C45,$E45:$I45,$K45,$O45,$R45,$U45:$W45,$Z45:$AA45)=0,"",IFERROR(O45*P45,0))</f>
        <v/>
      </c>
      <c r="R45" s="26" t="n"/>
      <c r="S45" s="30">
        <f>IF(COUNTA($A45:$C45,$E45:$I45,$K45,$O45,$R45,$U45:$W45,$Z45:$AA45)=0,"",IFERROR(INDEX('Settings'!$E$10:$E$109,MATCH(C45,'Settings'!$A$10:$A$109,0)),0))</f>
        <v/>
      </c>
      <c r="T45" s="30">
        <f>IF(COUNTA($A45:$C45,$E45:$I45,$K45,$O45,$R45,$U45:$W45,$Z45:$AA45)=0,"",IFERROR(R45*S45,0))</f>
        <v/>
      </c>
      <c r="U45" s="32" t="n"/>
      <c r="V45" s="32" t="n"/>
      <c r="W45" s="32" t="n"/>
      <c r="X45" s="30">
        <f>IF(COUNTA($A45:$C45,$E45:$I45,$K45,$O45,$R45,$U45:$W45,$Z45:$AA45)=0,"",IFERROR(SUM(N45,Q45,T45,U45),0))</f>
        <v/>
      </c>
      <c r="Y45" s="30">
        <f>IF(COUNTA($A45:$C45,$E45:$I45,$K45,$O45,$R45,$U45:$W45,$Z45:$AA45)=0,"",IFERROR(X45+V45-W45,0))</f>
        <v/>
      </c>
      <c r="Z45" s="23" t="n"/>
      <c r="AA45" s="25" t="n"/>
      <c r="AB45" s="33">
        <f>IF(COUNTA($A45:$C45,$E45:$I45,$K45,$O45,$R45,$U45:$W45,$Z45:$AA45)=0,"",IF(OR(A45="",B45="",C45="",E45=""),"Missing required input",IF(D45="","Driver not found",IF(COUNTIF($E:$E,E45)&gt;1,"Duplicate Trip/Load #",IF(B45&gt;A45,"Trip after period end",IF(B45&lt;=A45-'Settings'!$B$4,"Trip outside pay period",IF(J45&lt;=0,"Check miles",IF(M45&lt;=0,"Check rate",IF(Y45&lt;0,"Negative payable","OK")))))))))</f>
        <v/>
      </c>
    </row>
    <row r="46">
      <c r="A46" s="51" t="n"/>
      <c r="B46" s="51" t="n"/>
      <c r="C46" s="23" t="n"/>
      <c r="D46" s="24">
        <f>IF(COUNTA($A46:$C46,$E46:$I46,$K46,$O46,$R46,$U46:$W46,$Z46:$AA46)=0,"",IFERROR(INDEX('Settings'!$B$10:$B$109,MATCH(C46,'Settings'!$A$10:$A$109,0)),""))</f>
        <v/>
      </c>
      <c r="E46" s="23" t="n"/>
      <c r="F46" s="25" t="n"/>
      <c r="G46" s="25" t="n"/>
      <c r="H46" s="26" t="n"/>
      <c r="I46" s="26" t="n"/>
      <c r="J46" s="27">
        <f>IF(COUNTA($A46:$C46,$E46:$I46,$K46,$O46,$R46,$U46:$W46,$Z46:$AA46)=0,"",IFERROR(H46+I46,0))</f>
        <v/>
      </c>
      <c r="K46" s="52" t="n"/>
      <c r="L46" s="53">
        <f>IF(COUNTA($A46:$C46,$E46:$I46,$K46,$O46,$R46,$U46:$W46,$Z46:$AA46)=0,"",IFERROR(INDEX('Settings'!$D$10:$D$109,MATCH(C46,'Settings'!$A$10:$A$109,0)),0))</f>
        <v/>
      </c>
      <c r="M46" s="53">
        <f>IF(COUNTA($A46:$C46,$E46:$I46,$K46,$O46,$R46,$U46:$W46,$Z46:$AA46)=0,"",IFERROR(IF(K46&lt;&gt;"",K46,L46),0))</f>
        <v/>
      </c>
      <c r="N46" s="30">
        <f>IF(COUNTA($A46:$C46,$E46:$I46,$K46,$O46,$R46,$U46:$W46,$Z46:$AA46)=0,"",IFERROR(J46*M46,0))</f>
        <v/>
      </c>
      <c r="O46" s="31" t="n"/>
      <c r="P46" s="30">
        <f>IF(COUNTA($A46:$C46,$E46:$I46,$K46,$O46,$R46,$U46:$W46,$Z46:$AA46)=0,"",IFERROR(INDEX('Settings'!$F$10:$F$109,MATCH(C46,'Settings'!$A$10:$A$109,0)),0))</f>
        <v/>
      </c>
      <c r="Q46" s="30">
        <f>IF(COUNTA($A46:$C46,$E46:$I46,$K46,$O46,$R46,$U46:$W46,$Z46:$AA46)=0,"",IFERROR(O46*P46,0))</f>
        <v/>
      </c>
      <c r="R46" s="26" t="n"/>
      <c r="S46" s="30">
        <f>IF(COUNTA($A46:$C46,$E46:$I46,$K46,$O46,$R46,$U46:$W46,$Z46:$AA46)=0,"",IFERROR(INDEX('Settings'!$E$10:$E$109,MATCH(C46,'Settings'!$A$10:$A$109,0)),0))</f>
        <v/>
      </c>
      <c r="T46" s="30">
        <f>IF(COUNTA($A46:$C46,$E46:$I46,$K46,$O46,$R46,$U46:$W46,$Z46:$AA46)=0,"",IFERROR(R46*S46,0))</f>
        <v/>
      </c>
      <c r="U46" s="32" t="n"/>
      <c r="V46" s="32" t="n"/>
      <c r="W46" s="32" t="n"/>
      <c r="X46" s="30">
        <f>IF(COUNTA($A46:$C46,$E46:$I46,$K46,$O46,$R46,$U46:$W46,$Z46:$AA46)=0,"",IFERROR(SUM(N46,Q46,T46,U46),0))</f>
        <v/>
      </c>
      <c r="Y46" s="30">
        <f>IF(COUNTA($A46:$C46,$E46:$I46,$K46,$O46,$R46,$U46:$W46,$Z46:$AA46)=0,"",IFERROR(X46+V46-W46,0))</f>
        <v/>
      </c>
      <c r="Z46" s="23" t="n"/>
      <c r="AA46" s="25" t="n"/>
      <c r="AB46" s="33">
        <f>IF(COUNTA($A46:$C46,$E46:$I46,$K46,$O46,$R46,$U46:$W46,$Z46:$AA46)=0,"",IF(OR(A46="",B46="",C46="",E46=""),"Missing required input",IF(D46="","Driver not found",IF(COUNTIF($E:$E,E46)&gt;1,"Duplicate Trip/Load #",IF(B46&gt;A46,"Trip after period end",IF(B46&lt;=A46-'Settings'!$B$4,"Trip outside pay period",IF(J46&lt;=0,"Check miles",IF(M46&lt;=0,"Check rate",IF(Y46&lt;0,"Negative payable","OK")))))))))</f>
        <v/>
      </c>
    </row>
    <row r="47">
      <c r="A47" s="51" t="n"/>
      <c r="B47" s="51" t="n"/>
      <c r="C47" s="23" t="n"/>
      <c r="D47" s="24">
        <f>IF(COUNTA($A47:$C47,$E47:$I47,$K47,$O47,$R47,$U47:$W47,$Z47:$AA47)=0,"",IFERROR(INDEX('Settings'!$B$10:$B$109,MATCH(C47,'Settings'!$A$10:$A$109,0)),""))</f>
        <v/>
      </c>
      <c r="E47" s="23" t="n"/>
      <c r="F47" s="25" t="n"/>
      <c r="G47" s="25" t="n"/>
      <c r="H47" s="26" t="n"/>
      <c r="I47" s="26" t="n"/>
      <c r="J47" s="27">
        <f>IF(COUNTA($A47:$C47,$E47:$I47,$K47,$O47,$R47,$U47:$W47,$Z47:$AA47)=0,"",IFERROR(H47+I47,0))</f>
        <v/>
      </c>
      <c r="K47" s="52" t="n"/>
      <c r="L47" s="53">
        <f>IF(COUNTA($A47:$C47,$E47:$I47,$K47,$O47,$R47,$U47:$W47,$Z47:$AA47)=0,"",IFERROR(INDEX('Settings'!$D$10:$D$109,MATCH(C47,'Settings'!$A$10:$A$109,0)),0))</f>
        <v/>
      </c>
      <c r="M47" s="53">
        <f>IF(COUNTA($A47:$C47,$E47:$I47,$K47,$O47,$R47,$U47:$W47,$Z47:$AA47)=0,"",IFERROR(IF(K47&lt;&gt;"",K47,L47),0))</f>
        <v/>
      </c>
      <c r="N47" s="30">
        <f>IF(COUNTA($A47:$C47,$E47:$I47,$K47,$O47,$R47,$U47:$W47,$Z47:$AA47)=0,"",IFERROR(J47*M47,0))</f>
        <v/>
      </c>
      <c r="O47" s="31" t="n"/>
      <c r="P47" s="30">
        <f>IF(COUNTA($A47:$C47,$E47:$I47,$K47,$O47,$R47,$U47:$W47,$Z47:$AA47)=0,"",IFERROR(INDEX('Settings'!$F$10:$F$109,MATCH(C47,'Settings'!$A$10:$A$109,0)),0))</f>
        <v/>
      </c>
      <c r="Q47" s="30">
        <f>IF(COUNTA($A47:$C47,$E47:$I47,$K47,$O47,$R47,$U47:$W47,$Z47:$AA47)=0,"",IFERROR(O47*P47,0))</f>
        <v/>
      </c>
      <c r="R47" s="26" t="n"/>
      <c r="S47" s="30">
        <f>IF(COUNTA($A47:$C47,$E47:$I47,$K47,$O47,$R47,$U47:$W47,$Z47:$AA47)=0,"",IFERROR(INDEX('Settings'!$E$10:$E$109,MATCH(C47,'Settings'!$A$10:$A$109,0)),0))</f>
        <v/>
      </c>
      <c r="T47" s="30">
        <f>IF(COUNTA($A47:$C47,$E47:$I47,$K47,$O47,$R47,$U47:$W47,$Z47:$AA47)=0,"",IFERROR(R47*S47,0))</f>
        <v/>
      </c>
      <c r="U47" s="32" t="n"/>
      <c r="V47" s="32" t="n"/>
      <c r="W47" s="32" t="n"/>
      <c r="X47" s="30">
        <f>IF(COUNTA($A47:$C47,$E47:$I47,$K47,$O47,$R47,$U47:$W47,$Z47:$AA47)=0,"",IFERROR(SUM(N47,Q47,T47,U47),0))</f>
        <v/>
      </c>
      <c r="Y47" s="30">
        <f>IF(COUNTA($A47:$C47,$E47:$I47,$K47,$O47,$R47,$U47:$W47,$Z47:$AA47)=0,"",IFERROR(X47+V47-W47,0))</f>
        <v/>
      </c>
      <c r="Z47" s="23" t="n"/>
      <c r="AA47" s="25" t="n"/>
      <c r="AB47" s="33">
        <f>IF(COUNTA($A47:$C47,$E47:$I47,$K47,$O47,$R47,$U47:$W47,$Z47:$AA47)=0,"",IF(OR(A47="",B47="",C47="",E47=""),"Missing required input",IF(D47="","Driver not found",IF(COUNTIF($E:$E,E47)&gt;1,"Duplicate Trip/Load #",IF(B47&gt;A47,"Trip after period end",IF(B47&lt;=A47-'Settings'!$B$4,"Trip outside pay period",IF(J47&lt;=0,"Check miles",IF(M47&lt;=0,"Check rate",IF(Y47&lt;0,"Negative payable","OK")))))))))</f>
        <v/>
      </c>
    </row>
    <row r="48">
      <c r="A48" s="51" t="n"/>
      <c r="B48" s="51" t="n"/>
      <c r="C48" s="23" t="n"/>
      <c r="D48" s="24">
        <f>IF(COUNTA($A48:$C48,$E48:$I48,$K48,$O48,$R48,$U48:$W48,$Z48:$AA48)=0,"",IFERROR(INDEX('Settings'!$B$10:$B$109,MATCH(C48,'Settings'!$A$10:$A$109,0)),""))</f>
        <v/>
      </c>
      <c r="E48" s="23" t="n"/>
      <c r="F48" s="25" t="n"/>
      <c r="G48" s="25" t="n"/>
      <c r="H48" s="26" t="n"/>
      <c r="I48" s="26" t="n"/>
      <c r="J48" s="27">
        <f>IF(COUNTA($A48:$C48,$E48:$I48,$K48,$O48,$R48,$U48:$W48,$Z48:$AA48)=0,"",IFERROR(H48+I48,0))</f>
        <v/>
      </c>
      <c r="K48" s="52" t="n"/>
      <c r="L48" s="53">
        <f>IF(COUNTA($A48:$C48,$E48:$I48,$K48,$O48,$R48,$U48:$W48,$Z48:$AA48)=0,"",IFERROR(INDEX('Settings'!$D$10:$D$109,MATCH(C48,'Settings'!$A$10:$A$109,0)),0))</f>
        <v/>
      </c>
      <c r="M48" s="53">
        <f>IF(COUNTA($A48:$C48,$E48:$I48,$K48,$O48,$R48,$U48:$W48,$Z48:$AA48)=0,"",IFERROR(IF(K48&lt;&gt;"",K48,L48),0))</f>
        <v/>
      </c>
      <c r="N48" s="30">
        <f>IF(COUNTA($A48:$C48,$E48:$I48,$K48,$O48,$R48,$U48:$W48,$Z48:$AA48)=0,"",IFERROR(J48*M48,0))</f>
        <v/>
      </c>
      <c r="O48" s="31" t="n"/>
      <c r="P48" s="30">
        <f>IF(COUNTA($A48:$C48,$E48:$I48,$K48,$O48,$R48,$U48:$W48,$Z48:$AA48)=0,"",IFERROR(INDEX('Settings'!$F$10:$F$109,MATCH(C48,'Settings'!$A$10:$A$109,0)),0))</f>
        <v/>
      </c>
      <c r="Q48" s="30">
        <f>IF(COUNTA($A48:$C48,$E48:$I48,$K48,$O48,$R48,$U48:$W48,$Z48:$AA48)=0,"",IFERROR(O48*P48,0))</f>
        <v/>
      </c>
      <c r="R48" s="26" t="n"/>
      <c r="S48" s="30">
        <f>IF(COUNTA($A48:$C48,$E48:$I48,$K48,$O48,$R48,$U48:$W48,$Z48:$AA48)=0,"",IFERROR(INDEX('Settings'!$E$10:$E$109,MATCH(C48,'Settings'!$A$10:$A$109,0)),0))</f>
        <v/>
      </c>
      <c r="T48" s="30">
        <f>IF(COUNTA($A48:$C48,$E48:$I48,$K48,$O48,$R48,$U48:$W48,$Z48:$AA48)=0,"",IFERROR(R48*S48,0))</f>
        <v/>
      </c>
      <c r="U48" s="32" t="n"/>
      <c r="V48" s="32" t="n"/>
      <c r="W48" s="32" t="n"/>
      <c r="X48" s="30">
        <f>IF(COUNTA($A48:$C48,$E48:$I48,$K48,$O48,$R48,$U48:$W48,$Z48:$AA48)=0,"",IFERROR(SUM(N48,Q48,T48,U48),0))</f>
        <v/>
      </c>
      <c r="Y48" s="30">
        <f>IF(COUNTA($A48:$C48,$E48:$I48,$K48,$O48,$R48,$U48:$W48,$Z48:$AA48)=0,"",IFERROR(X48+V48-W48,0))</f>
        <v/>
      </c>
      <c r="Z48" s="23" t="n"/>
      <c r="AA48" s="25" t="n"/>
      <c r="AB48" s="33">
        <f>IF(COUNTA($A48:$C48,$E48:$I48,$K48,$O48,$R48,$U48:$W48,$Z48:$AA48)=0,"",IF(OR(A48="",B48="",C48="",E48=""),"Missing required input",IF(D48="","Driver not found",IF(COUNTIF($E:$E,E48)&gt;1,"Duplicate Trip/Load #",IF(B48&gt;A48,"Trip after period end",IF(B48&lt;=A48-'Settings'!$B$4,"Trip outside pay period",IF(J48&lt;=0,"Check miles",IF(M48&lt;=0,"Check rate",IF(Y48&lt;0,"Negative payable","OK")))))))))</f>
        <v/>
      </c>
    </row>
    <row r="49">
      <c r="A49" s="51" t="n"/>
      <c r="B49" s="51" t="n"/>
      <c r="C49" s="23" t="n"/>
      <c r="D49" s="24">
        <f>IF(COUNTA($A49:$C49,$E49:$I49,$K49,$O49,$R49,$U49:$W49,$Z49:$AA49)=0,"",IFERROR(INDEX('Settings'!$B$10:$B$109,MATCH(C49,'Settings'!$A$10:$A$109,0)),""))</f>
        <v/>
      </c>
      <c r="E49" s="23" t="n"/>
      <c r="F49" s="25" t="n"/>
      <c r="G49" s="25" t="n"/>
      <c r="H49" s="26" t="n"/>
      <c r="I49" s="26" t="n"/>
      <c r="J49" s="27">
        <f>IF(COUNTA($A49:$C49,$E49:$I49,$K49,$O49,$R49,$U49:$W49,$Z49:$AA49)=0,"",IFERROR(H49+I49,0))</f>
        <v/>
      </c>
      <c r="K49" s="52" t="n"/>
      <c r="L49" s="53">
        <f>IF(COUNTA($A49:$C49,$E49:$I49,$K49,$O49,$R49,$U49:$W49,$Z49:$AA49)=0,"",IFERROR(INDEX('Settings'!$D$10:$D$109,MATCH(C49,'Settings'!$A$10:$A$109,0)),0))</f>
        <v/>
      </c>
      <c r="M49" s="53">
        <f>IF(COUNTA($A49:$C49,$E49:$I49,$K49,$O49,$R49,$U49:$W49,$Z49:$AA49)=0,"",IFERROR(IF(K49&lt;&gt;"",K49,L49),0))</f>
        <v/>
      </c>
      <c r="N49" s="30">
        <f>IF(COUNTA($A49:$C49,$E49:$I49,$K49,$O49,$R49,$U49:$W49,$Z49:$AA49)=0,"",IFERROR(J49*M49,0))</f>
        <v/>
      </c>
      <c r="O49" s="31" t="n"/>
      <c r="P49" s="30">
        <f>IF(COUNTA($A49:$C49,$E49:$I49,$K49,$O49,$R49,$U49:$W49,$Z49:$AA49)=0,"",IFERROR(INDEX('Settings'!$F$10:$F$109,MATCH(C49,'Settings'!$A$10:$A$109,0)),0))</f>
        <v/>
      </c>
      <c r="Q49" s="30">
        <f>IF(COUNTA($A49:$C49,$E49:$I49,$K49,$O49,$R49,$U49:$W49,$Z49:$AA49)=0,"",IFERROR(O49*P49,0))</f>
        <v/>
      </c>
      <c r="R49" s="26" t="n"/>
      <c r="S49" s="30">
        <f>IF(COUNTA($A49:$C49,$E49:$I49,$K49,$O49,$R49,$U49:$W49,$Z49:$AA49)=0,"",IFERROR(INDEX('Settings'!$E$10:$E$109,MATCH(C49,'Settings'!$A$10:$A$109,0)),0))</f>
        <v/>
      </c>
      <c r="T49" s="30">
        <f>IF(COUNTA($A49:$C49,$E49:$I49,$K49,$O49,$R49,$U49:$W49,$Z49:$AA49)=0,"",IFERROR(R49*S49,0))</f>
        <v/>
      </c>
      <c r="U49" s="32" t="n"/>
      <c r="V49" s="32" t="n"/>
      <c r="W49" s="32" t="n"/>
      <c r="X49" s="30">
        <f>IF(COUNTA($A49:$C49,$E49:$I49,$K49,$O49,$R49,$U49:$W49,$Z49:$AA49)=0,"",IFERROR(SUM(N49,Q49,T49,U49),0))</f>
        <v/>
      </c>
      <c r="Y49" s="30">
        <f>IF(COUNTA($A49:$C49,$E49:$I49,$K49,$O49,$R49,$U49:$W49,$Z49:$AA49)=0,"",IFERROR(X49+V49-W49,0))</f>
        <v/>
      </c>
      <c r="Z49" s="23" t="n"/>
      <c r="AA49" s="25" t="n"/>
      <c r="AB49" s="33">
        <f>IF(COUNTA($A49:$C49,$E49:$I49,$K49,$O49,$R49,$U49:$W49,$Z49:$AA49)=0,"",IF(OR(A49="",B49="",C49="",E49=""),"Missing required input",IF(D49="","Driver not found",IF(COUNTIF($E:$E,E49)&gt;1,"Duplicate Trip/Load #",IF(B49&gt;A49,"Trip after period end",IF(B49&lt;=A49-'Settings'!$B$4,"Trip outside pay period",IF(J49&lt;=0,"Check miles",IF(M49&lt;=0,"Check rate",IF(Y49&lt;0,"Negative payable","OK")))))))))</f>
        <v/>
      </c>
    </row>
    <row r="50">
      <c r="A50" s="51" t="n"/>
      <c r="B50" s="51" t="n"/>
      <c r="C50" s="23" t="n"/>
      <c r="D50" s="24">
        <f>IF(COUNTA($A50:$C50,$E50:$I50,$K50,$O50,$R50,$U50:$W50,$Z50:$AA50)=0,"",IFERROR(INDEX('Settings'!$B$10:$B$109,MATCH(C50,'Settings'!$A$10:$A$109,0)),""))</f>
        <v/>
      </c>
      <c r="E50" s="23" t="n"/>
      <c r="F50" s="25" t="n"/>
      <c r="G50" s="25" t="n"/>
      <c r="H50" s="26" t="n"/>
      <c r="I50" s="26" t="n"/>
      <c r="J50" s="27">
        <f>IF(COUNTA($A50:$C50,$E50:$I50,$K50,$O50,$R50,$U50:$W50,$Z50:$AA50)=0,"",IFERROR(H50+I50,0))</f>
        <v/>
      </c>
      <c r="K50" s="52" t="n"/>
      <c r="L50" s="53">
        <f>IF(COUNTA($A50:$C50,$E50:$I50,$K50,$O50,$R50,$U50:$W50,$Z50:$AA50)=0,"",IFERROR(INDEX('Settings'!$D$10:$D$109,MATCH(C50,'Settings'!$A$10:$A$109,0)),0))</f>
        <v/>
      </c>
      <c r="M50" s="53">
        <f>IF(COUNTA($A50:$C50,$E50:$I50,$K50,$O50,$R50,$U50:$W50,$Z50:$AA50)=0,"",IFERROR(IF(K50&lt;&gt;"",K50,L50),0))</f>
        <v/>
      </c>
      <c r="N50" s="30">
        <f>IF(COUNTA($A50:$C50,$E50:$I50,$K50,$O50,$R50,$U50:$W50,$Z50:$AA50)=0,"",IFERROR(J50*M50,0))</f>
        <v/>
      </c>
      <c r="O50" s="31" t="n"/>
      <c r="P50" s="30">
        <f>IF(COUNTA($A50:$C50,$E50:$I50,$K50,$O50,$R50,$U50:$W50,$Z50:$AA50)=0,"",IFERROR(INDEX('Settings'!$F$10:$F$109,MATCH(C50,'Settings'!$A$10:$A$109,0)),0))</f>
        <v/>
      </c>
      <c r="Q50" s="30">
        <f>IF(COUNTA($A50:$C50,$E50:$I50,$K50,$O50,$R50,$U50:$W50,$Z50:$AA50)=0,"",IFERROR(O50*P50,0))</f>
        <v/>
      </c>
      <c r="R50" s="26" t="n"/>
      <c r="S50" s="30">
        <f>IF(COUNTA($A50:$C50,$E50:$I50,$K50,$O50,$R50,$U50:$W50,$Z50:$AA50)=0,"",IFERROR(INDEX('Settings'!$E$10:$E$109,MATCH(C50,'Settings'!$A$10:$A$109,0)),0))</f>
        <v/>
      </c>
      <c r="T50" s="30">
        <f>IF(COUNTA($A50:$C50,$E50:$I50,$K50,$O50,$R50,$U50:$W50,$Z50:$AA50)=0,"",IFERROR(R50*S50,0))</f>
        <v/>
      </c>
      <c r="U50" s="32" t="n"/>
      <c r="V50" s="32" t="n"/>
      <c r="W50" s="32" t="n"/>
      <c r="X50" s="30">
        <f>IF(COUNTA($A50:$C50,$E50:$I50,$K50,$O50,$R50,$U50:$W50,$Z50:$AA50)=0,"",IFERROR(SUM(N50,Q50,T50,U50),0))</f>
        <v/>
      </c>
      <c r="Y50" s="30">
        <f>IF(COUNTA($A50:$C50,$E50:$I50,$K50,$O50,$R50,$U50:$W50,$Z50:$AA50)=0,"",IFERROR(X50+V50-W50,0))</f>
        <v/>
      </c>
      <c r="Z50" s="23" t="n"/>
      <c r="AA50" s="25" t="n"/>
      <c r="AB50" s="33">
        <f>IF(COUNTA($A50:$C50,$E50:$I50,$K50,$O50,$R50,$U50:$W50,$Z50:$AA50)=0,"",IF(OR(A50="",B50="",C50="",E50=""),"Missing required input",IF(D50="","Driver not found",IF(COUNTIF($E:$E,E50)&gt;1,"Duplicate Trip/Load #",IF(B50&gt;A50,"Trip after period end",IF(B50&lt;=A50-'Settings'!$B$4,"Trip outside pay period",IF(J50&lt;=0,"Check miles",IF(M50&lt;=0,"Check rate",IF(Y50&lt;0,"Negative payable","OK")))))))))</f>
        <v/>
      </c>
    </row>
    <row r="51">
      <c r="A51" s="51" t="n"/>
      <c r="B51" s="51" t="n"/>
      <c r="C51" s="23" t="n"/>
      <c r="D51" s="24">
        <f>IF(COUNTA($A51:$C51,$E51:$I51,$K51,$O51,$R51,$U51:$W51,$Z51:$AA51)=0,"",IFERROR(INDEX('Settings'!$B$10:$B$109,MATCH(C51,'Settings'!$A$10:$A$109,0)),""))</f>
        <v/>
      </c>
      <c r="E51" s="23" t="n"/>
      <c r="F51" s="25" t="n"/>
      <c r="G51" s="25" t="n"/>
      <c r="H51" s="26" t="n"/>
      <c r="I51" s="26" t="n"/>
      <c r="J51" s="27">
        <f>IF(COUNTA($A51:$C51,$E51:$I51,$K51,$O51,$R51,$U51:$W51,$Z51:$AA51)=0,"",IFERROR(H51+I51,0))</f>
        <v/>
      </c>
      <c r="K51" s="52" t="n"/>
      <c r="L51" s="53">
        <f>IF(COUNTA($A51:$C51,$E51:$I51,$K51,$O51,$R51,$U51:$W51,$Z51:$AA51)=0,"",IFERROR(INDEX('Settings'!$D$10:$D$109,MATCH(C51,'Settings'!$A$10:$A$109,0)),0))</f>
        <v/>
      </c>
      <c r="M51" s="53">
        <f>IF(COUNTA($A51:$C51,$E51:$I51,$K51,$O51,$R51,$U51:$W51,$Z51:$AA51)=0,"",IFERROR(IF(K51&lt;&gt;"",K51,L51),0))</f>
        <v/>
      </c>
      <c r="N51" s="30">
        <f>IF(COUNTA($A51:$C51,$E51:$I51,$K51,$O51,$R51,$U51:$W51,$Z51:$AA51)=0,"",IFERROR(J51*M51,0))</f>
        <v/>
      </c>
      <c r="O51" s="31" t="n"/>
      <c r="P51" s="30">
        <f>IF(COUNTA($A51:$C51,$E51:$I51,$K51,$O51,$R51,$U51:$W51,$Z51:$AA51)=0,"",IFERROR(INDEX('Settings'!$F$10:$F$109,MATCH(C51,'Settings'!$A$10:$A$109,0)),0))</f>
        <v/>
      </c>
      <c r="Q51" s="30">
        <f>IF(COUNTA($A51:$C51,$E51:$I51,$K51,$O51,$R51,$U51:$W51,$Z51:$AA51)=0,"",IFERROR(O51*P51,0))</f>
        <v/>
      </c>
      <c r="R51" s="26" t="n"/>
      <c r="S51" s="30">
        <f>IF(COUNTA($A51:$C51,$E51:$I51,$K51,$O51,$R51,$U51:$W51,$Z51:$AA51)=0,"",IFERROR(INDEX('Settings'!$E$10:$E$109,MATCH(C51,'Settings'!$A$10:$A$109,0)),0))</f>
        <v/>
      </c>
      <c r="T51" s="30">
        <f>IF(COUNTA($A51:$C51,$E51:$I51,$K51,$O51,$R51,$U51:$W51,$Z51:$AA51)=0,"",IFERROR(R51*S51,0))</f>
        <v/>
      </c>
      <c r="U51" s="32" t="n"/>
      <c r="V51" s="32" t="n"/>
      <c r="W51" s="32" t="n"/>
      <c r="X51" s="30">
        <f>IF(COUNTA($A51:$C51,$E51:$I51,$K51,$O51,$R51,$U51:$W51,$Z51:$AA51)=0,"",IFERROR(SUM(N51,Q51,T51,U51),0))</f>
        <v/>
      </c>
      <c r="Y51" s="30">
        <f>IF(COUNTA($A51:$C51,$E51:$I51,$K51,$O51,$R51,$U51:$W51,$Z51:$AA51)=0,"",IFERROR(X51+V51-W51,0))</f>
        <v/>
      </c>
      <c r="Z51" s="23" t="n"/>
      <c r="AA51" s="25" t="n"/>
      <c r="AB51" s="33">
        <f>IF(COUNTA($A51:$C51,$E51:$I51,$K51,$O51,$R51,$U51:$W51,$Z51:$AA51)=0,"",IF(OR(A51="",B51="",C51="",E51=""),"Missing required input",IF(D51="","Driver not found",IF(COUNTIF($E:$E,E51)&gt;1,"Duplicate Trip/Load #",IF(B51&gt;A51,"Trip after period end",IF(B51&lt;=A51-'Settings'!$B$4,"Trip outside pay period",IF(J51&lt;=0,"Check miles",IF(M51&lt;=0,"Check rate",IF(Y51&lt;0,"Negative payable","OK")))))))))</f>
        <v/>
      </c>
    </row>
    <row r="52">
      <c r="A52" s="51" t="n"/>
      <c r="B52" s="51" t="n"/>
      <c r="C52" s="23" t="n"/>
      <c r="D52" s="24">
        <f>IF(COUNTA($A52:$C52,$E52:$I52,$K52,$O52,$R52,$U52:$W52,$Z52:$AA52)=0,"",IFERROR(INDEX('Settings'!$B$10:$B$109,MATCH(C52,'Settings'!$A$10:$A$109,0)),""))</f>
        <v/>
      </c>
      <c r="E52" s="23" t="n"/>
      <c r="F52" s="25" t="n"/>
      <c r="G52" s="25" t="n"/>
      <c r="H52" s="26" t="n"/>
      <c r="I52" s="26" t="n"/>
      <c r="J52" s="27">
        <f>IF(COUNTA($A52:$C52,$E52:$I52,$K52,$O52,$R52,$U52:$W52,$Z52:$AA52)=0,"",IFERROR(H52+I52,0))</f>
        <v/>
      </c>
      <c r="K52" s="52" t="n"/>
      <c r="L52" s="53">
        <f>IF(COUNTA($A52:$C52,$E52:$I52,$K52,$O52,$R52,$U52:$W52,$Z52:$AA52)=0,"",IFERROR(INDEX('Settings'!$D$10:$D$109,MATCH(C52,'Settings'!$A$10:$A$109,0)),0))</f>
        <v/>
      </c>
      <c r="M52" s="53">
        <f>IF(COUNTA($A52:$C52,$E52:$I52,$K52,$O52,$R52,$U52:$W52,$Z52:$AA52)=0,"",IFERROR(IF(K52&lt;&gt;"",K52,L52),0))</f>
        <v/>
      </c>
      <c r="N52" s="30">
        <f>IF(COUNTA($A52:$C52,$E52:$I52,$K52,$O52,$R52,$U52:$W52,$Z52:$AA52)=0,"",IFERROR(J52*M52,0))</f>
        <v/>
      </c>
      <c r="O52" s="31" t="n"/>
      <c r="P52" s="30">
        <f>IF(COUNTA($A52:$C52,$E52:$I52,$K52,$O52,$R52,$U52:$W52,$Z52:$AA52)=0,"",IFERROR(INDEX('Settings'!$F$10:$F$109,MATCH(C52,'Settings'!$A$10:$A$109,0)),0))</f>
        <v/>
      </c>
      <c r="Q52" s="30">
        <f>IF(COUNTA($A52:$C52,$E52:$I52,$K52,$O52,$R52,$U52:$W52,$Z52:$AA52)=0,"",IFERROR(O52*P52,0))</f>
        <v/>
      </c>
      <c r="R52" s="26" t="n"/>
      <c r="S52" s="30">
        <f>IF(COUNTA($A52:$C52,$E52:$I52,$K52,$O52,$R52,$U52:$W52,$Z52:$AA52)=0,"",IFERROR(INDEX('Settings'!$E$10:$E$109,MATCH(C52,'Settings'!$A$10:$A$109,0)),0))</f>
        <v/>
      </c>
      <c r="T52" s="30">
        <f>IF(COUNTA($A52:$C52,$E52:$I52,$K52,$O52,$R52,$U52:$W52,$Z52:$AA52)=0,"",IFERROR(R52*S52,0))</f>
        <v/>
      </c>
      <c r="U52" s="32" t="n"/>
      <c r="V52" s="32" t="n"/>
      <c r="W52" s="32" t="n"/>
      <c r="X52" s="30">
        <f>IF(COUNTA($A52:$C52,$E52:$I52,$K52,$O52,$R52,$U52:$W52,$Z52:$AA52)=0,"",IFERROR(SUM(N52,Q52,T52,U52),0))</f>
        <v/>
      </c>
      <c r="Y52" s="30">
        <f>IF(COUNTA($A52:$C52,$E52:$I52,$K52,$O52,$R52,$U52:$W52,$Z52:$AA52)=0,"",IFERROR(X52+V52-W52,0))</f>
        <v/>
      </c>
      <c r="Z52" s="23" t="n"/>
      <c r="AA52" s="25" t="n"/>
      <c r="AB52" s="33">
        <f>IF(COUNTA($A52:$C52,$E52:$I52,$K52,$O52,$R52,$U52:$W52,$Z52:$AA52)=0,"",IF(OR(A52="",B52="",C52="",E52=""),"Missing required input",IF(D52="","Driver not found",IF(COUNTIF($E:$E,E52)&gt;1,"Duplicate Trip/Load #",IF(B52&gt;A52,"Trip after period end",IF(B52&lt;=A52-'Settings'!$B$4,"Trip outside pay period",IF(J52&lt;=0,"Check miles",IF(M52&lt;=0,"Check rate",IF(Y52&lt;0,"Negative payable","OK")))))))))</f>
        <v/>
      </c>
    </row>
    <row r="53">
      <c r="A53" s="51" t="n"/>
      <c r="B53" s="51" t="n"/>
      <c r="C53" s="23" t="n"/>
      <c r="D53" s="24">
        <f>IF(COUNTA($A53:$C53,$E53:$I53,$K53,$O53,$R53,$U53:$W53,$Z53:$AA53)=0,"",IFERROR(INDEX('Settings'!$B$10:$B$109,MATCH(C53,'Settings'!$A$10:$A$109,0)),""))</f>
        <v/>
      </c>
      <c r="E53" s="23" t="n"/>
      <c r="F53" s="25" t="n"/>
      <c r="G53" s="25" t="n"/>
      <c r="H53" s="26" t="n"/>
      <c r="I53" s="26" t="n"/>
      <c r="J53" s="27">
        <f>IF(COUNTA($A53:$C53,$E53:$I53,$K53,$O53,$R53,$U53:$W53,$Z53:$AA53)=0,"",IFERROR(H53+I53,0))</f>
        <v/>
      </c>
      <c r="K53" s="52" t="n"/>
      <c r="L53" s="53">
        <f>IF(COUNTA($A53:$C53,$E53:$I53,$K53,$O53,$R53,$U53:$W53,$Z53:$AA53)=0,"",IFERROR(INDEX('Settings'!$D$10:$D$109,MATCH(C53,'Settings'!$A$10:$A$109,0)),0))</f>
        <v/>
      </c>
      <c r="M53" s="53">
        <f>IF(COUNTA($A53:$C53,$E53:$I53,$K53,$O53,$R53,$U53:$W53,$Z53:$AA53)=0,"",IFERROR(IF(K53&lt;&gt;"",K53,L53),0))</f>
        <v/>
      </c>
      <c r="N53" s="30">
        <f>IF(COUNTA($A53:$C53,$E53:$I53,$K53,$O53,$R53,$U53:$W53,$Z53:$AA53)=0,"",IFERROR(J53*M53,0))</f>
        <v/>
      </c>
      <c r="O53" s="31" t="n"/>
      <c r="P53" s="30">
        <f>IF(COUNTA($A53:$C53,$E53:$I53,$K53,$O53,$R53,$U53:$W53,$Z53:$AA53)=0,"",IFERROR(INDEX('Settings'!$F$10:$F$109,MATCH(C53,'Settings'!$A$10:$A$109,0)),0))</f>
        <v/>
      </c>
      <c r="Q53" s="30">
        <f>IF(COUNTA($A53:$C53,$E53:$I53,$K53,$O53,$R53,$U53:$W53,$Z53:$AA53)=0,"",IFERROR(O53*P53,0))</f>
        <v/>
      </c>
      <c r="R53" s="26" t="n"/>
      <c r="S53" s="30">
        <f>IF(COUNTA($A53:$C53,$E53:$I53,$K53,$O53,$R53,$U53:$W53,$Z53:$AA53)=0,"",IFERROR(INDEX('Settings'!$E$10:$E$109,MATCH(C53,'Settings'!$A$10:$A$109,0)),0))</f>
        <v/>
      </c>
      <c r="T53" s="30">
        <f>IF(COUNTA($A53:$C53,$E53:$I53,$K53,$O53,$R53,$U53:$W53,$Z53:$AA53)=0,"",IFERROR(R53*S53,0))</f>
        <v/>
      </c>
      <c r="U53" s="32" t="n"/>
      <c r="V53" s="32" t="n"/>
      <c r="W53" s="32" t="n"/>
      <c r="X53" s="30">
        <f>IF(COUNTA($A53:$C53,$E53:$I53,$K53,$O53,$R53,$U53:$W53,$Z53:$AA53)=0,"",IFERROR(SUM(N53,Q53,T53,U53),0))</f>
        <v/>
      </c>
      <c r="Y53" s="30">
        <f>IF(COUNTA($A53:$C53,$E53:$I53,$K53,$O53,$R53,$U53:$W53,$Z53:$AA53)=0,"",IFERROR(X53+V53-W53,0))</f>
        <v/>
      </c>
      <c r="Z53" s="23" t="n"/>
      <c r="AA53" s="25" t="n"/>
      <c r="AB53" s="33">
        <f>IF(COUNTA($A53:$C53,$E53:$I53,$K53,$O53,$R53,$U53:$W53,$Z53:$AA53)=0,"",IF(OR(A53="",B53="",C53="",E53=""),"Missing required input",IF(D53="","Driver not found",IF(COUNTIF($E:$E,E53)&gt;1,"Duplicate Trip/Load #",IF(B53&gt;A53,"Trip after period end",IF(B53&lt;=A53-'Settings'!$B$4,"Trip outside pay period",IF(J53&lt;=0,"Check miles",IF(M53&lt;=0,"Check rate",IF(Y53&lt;0,"Negative payable","OK")))))))))</f>
        <v/>
      </c>
    </row>
    <row r="54">
      <c r="A54" s="51" t="n"/>
      <c r="B54" s="51" t="n"/>
      <c r="C54" s="23" t="n"/>
      <c r="D54" s="24">
        <f>IF(COUNTA($A54:$C54,$E54:$I54,$K54,$O54,$R54,$U54:$W54,$Z54:$AA54)=0,"",IFERROR(INDEX('Settings'!$B$10:$B$109,MATCH(C54,'Settings'!$A$10:$A$109,0)),""))</f>
        <v/>
      </c>
      <c r="E54" s="23" t="n"/>
      <c r="F54" s="25" t="n"/>
      <c r="G54" s="25" t="n"/>
      <c r="H54" s="26" t="n"/>
      <c r="I54" s="26" t="n"/>
      <c r="J54" s="27">
        <f>IF(COUNTA($A54:$C54,$E54:$I54,$K54,$O54,$R54,$U54:$W54,$Z54:$AA54)=0,"",IFERROR(H54+I54,0))</f>
        <v/>
      </c>
      <c r="K54" s="52" t="n"/>
      <c r="L54" s="53">
        <f>IF(COUNTA($A54:$C54,$E54:$I54,$K54,$O54,$R54,$U54:$W54,$Z54:$AA54)=0,"",IFERROR(INDEX('Settings'!$D$10:$D$109,MATCH(C54,'Settings'!$A$10:$A$109,0)),0))</f>
        <v/>
      </c>
      <c r="M54" s="53">
        <f>IF(COUNTA($A54:$C54,$E54:$I54,$K54,$O54,$R54,$U54:$W54,$Z54:$AA54)=0,"",IFERROR(IF(K54&lt;&gt;"",K54,L54),0))</f>
        <v/>
      </c>
      <c r="N54" s="30">
        <f>IF(COUNTA($A54:$C54,$E54:$I54,$K54,$O54,$R54,$U54:$W54,$Z54:$AA54)=0,"",IFERROR(J54*M54,0))</f>
        <v/>
      </c>
      <c r="O54" s="31" t="n"/>
      <c r="P54" s="30">
        <f>IF(COUNTA($A54:$C54,$E54:$I54,$K54,$O54,$R54,$U54:$W54,$Z54:$AA54)=0,"",IFERROR(INDEX('Settings'!$F$10:$F$109,MATCH(C54,'Settings'!$A$10:$A$109,0)),0))</f>
        <v/>
      </c>
      <c r="Q54" s="30">
        <f>IF(COUNTA($A54:$C54,$E54:$I54,$K54,$O54,$R54,$U54:$W54,$Z54:$AA54)=0,"",IFERROR(O54*P54,0))</f>
        <v/>
      </c>
      <c r="R54" s="26" t="n"/>
      <c r="S54" s="30">
        <f>IF(COUNTA($A54:$C54,$E54:$I54,$K54,$O54,$R54,$U54:$W54,$Z54:$AA54)=0,"",IFERROR(INDEX('Settings'!$E$10:$E$109,MATCH(C54,'Settings'!$A$10:$A$109,0)),0))</f>
        <v/>
      </c>
      <c r="T54" s="30">
        <f>IF(COUNTA($A54:$C54,$E54:$I54,$K54,$O54,$R54,$U54:$W54,$Z54:$AA54)=0,"",IFERROR(R54*S54,0))</f>
        <v/>
      </c>
      <c r="U54" s="32" t="n"/>
      <c r="V54" s="32" t="n"/>
      <c r="W54" s="32" t="n"/>
      <c r="X54" s="30">
        <f>IF(COUNTA($A54:$C54,$E54:$I54,$K54,$O54,$R54,$U54:$W54,$Z54:$AA54)=0,"",IFERROR(SUM(N54,Q54,T54,U54),0))</f>
        <v/>
      </c>
      <c r="Y54" s="30">
        <f>IF(COUNTA($A54:$C54,$E54:$I54,$K54,$O54,$R54,$U54:$W54,$Z54:$AA54)=0,"",IFERROR(X54+V54-W54,0))</f>
        <v/>
      </c>
      <c r="Z54" s="23" t="n"/>
      <c r="AA54" s="25" t="n"/>
      <c r="AB54" s="33">
        <f>IF(COUNTA($A54:$C54,$E54:$I54,$K54,$O54,$R54,$U54:$W54,$Z54:$AA54)=0,"",IF(OR(A54="",B54="",C54="",E54=""),"Missing required input",IF(D54="","Driver not found",IF(COUNTIF($E:$E,E54)&gt;1,"Duplicate Trip/Load #",IF(B54&gt;A54,"Trip after period end",IF(B54&lt;=A54-'Settings'!$B$4,"Trip outside pay period",IF(J54&lt;=0,"Check miles",IF(M54&lt;=0,"Check rate",IF(Y54&lt;0,"Negative payable","OK")))))))))</f>
        <v/>
      </c>
    </row>
    <row r="55">
      <c r="A55" s="51" t="n"/>
      <c r="B55" s="51" t="n"/>
      <c r="C55" s="23" t="n"/>
      <c r="D55" s="24">
        <f>IF(COUNTA($A55:$C55,$E55:$I55,$K55,$O55,$R55,$U55:$W55,$Z55:$AA55)=0,"",IFERROR(INDEX('Settings'!$B$10:$B$109,MATCH(C55,'Settings'!$A$10:$A$109,0)),""))</f>
        <v/>
      </c>
      <c r="E55" s="23" t="n"/>
      <c r="F55" s="25" t="n"/>
      <c r="G55" s="25" t="n"/>
      <c r="H55" s="26" t="n"/>
      <c r="I55" s="26" t="n"/>
      <c r="J55" s="27">
        <f>IF(COUNTA($A55:$C55,$E55:$I55,$K55,$O55,$R55,$U55:$W55,$Z55:$AA55)=0,"",IFERROR(H55+I55,0))</f>
        <v/>
      </c>
      <c r="K55" s="52" t="n"/>
      <c r="L55" s="53">
        <f>IF(COUNTA($A55:$C55,$E55:$I55,$K55,$O55,$R55,$U55:$W55,$Z55:$AA55)=0,"",IFERROR(INDEX('Settings'!$D$10:$D$109,MATCH(C55,'Settings'!$A$10:$A$109,0)),0))</f>
        <v/>
      </c>
      <c r="M55" s="53">
        <f>IF(COUNTA($A55:$C55,$E55:$I55,$K55,$O55,$R55,$U55:$W55,$Z55:$AA55)=0,"",IFERROR(IF(K55&lt;&gt;"",K55,L55),0))</f>
        <v/>
      </c>
      <c r="N55" s="30">
        <f>IF(COUNTA($A55:$C55,$E55:$I55,$K55,$O55,$R55,$U55:$W55,$Z55:$AA55)=0,"",IFERROR(J55*M55,0))</f>
        <v/>
      </c>
      <c r="O55" s="31" t="n"/>
      <c r="P55" s="30">
        <f>IF(COUNTA($A55:$C55,$E55:$I55,$K55,$O55,$R55,$U55:$W55,$Z55:$AA55)=0,"",IFERROR(INDEX('Settings'!$F$10:$F$109,MATCH(C55,'Settings'!$A$10:$A$109,0)),0))</f>
        <v/>
      </c>
      <c r="Q55" s="30">
        <f>IF(COUNTA($A55:$C55,$E55:$I55,$K55,$O55,$R55,$U55:$W55,$Z55:$AA55)=0,"",IFERROR(O55*P55,0))</f>
        <v/>
      </c>
      <c r="R55" s="26" t="n"/>
      <c r="S55" s="30">
        <f>IF(COUNTA($A55:$C55,$E55:$I55,$K55,$O55,$R55,$U55:$W55,$Z55:$AA55)=0,"",IFERROR(INDEX('Settings'!$E$10:$E$109,MATCH(C55,'Settings'!$A$10:$A$109,0)),0))</f>
        <v/>
      </c>
      <c r="T55" s="30">
        <f>IF(COUNTA($A55:$C55,$E55:$I55,$K55,$O55,$R55,$U55:$W55,$Z55:$AA55)=0,"",IFERROR(R55*S55,0))</f>
        <v/>
      </c>
      <c r="U55" s="32" t="n"/>
      <c r="V55" s="32" t="n"/>
      <c r="W55" s="32" t="n"/>
      <c r="X55" s="30">
        <f>IF(COUNTA($A55:$C55,$E55:$I55,$K55,$O55,$R55,$U55:$W55,$Z55:$AA55)=0,"",IFERROR(SUM(N55,Q55,T55,U55),0))</f>
        <v/>
      </c>
      <c r="Y55" s="30">
        <f>IF(COUNTA($A55:$C55,$E55:$I55,$K55,$O55,$R55,$U55:$W55,$Z55:$AA55)=0,"",IFERROR(X55+V55-W55,0))</f>
        <v/>
      </c>
      <c r="Z55" s="23" t="n"/>
      <c r="AA55" s="25" t="n"/>
      <c r="AB55" s="33">
        <f>IF(COUNTA($A55:$C55,$E55:$I55,$K55,$O55,$R55,$U55:$W55,$Z55:$AA55)=0,"",IF(OR(A55="",B55="",C55="",E55=""),"Missing required input",IF(D55="","Driver not found",IF(COUNTIF($E:$E,E55)&gt;1,"Duplicate Trip/Load #",IF(B55&gt;A55,"Trip after period end",IF(B55&lt;=A55-'Settings'!$B$4,"Trip outside pay period",IF(J55&lt;=0,"Check miles",IF(M55&lt;=0,"Check rate",IF(Y55&lt;0,"Negative payable","OK")))))))))</f>
        <v/>
      </c>
    </row>
    <row r="56">
      <c r="A56" s="51" t="n"/>
      <c r="B56" s="51" t="n"/>
      <c r="C56" s="23" t="n"/>
      <c r="D56" s="24">
        <f>IF(COUNTA($A56:$C56,$E56:$I56,$K56,$O56,$R56,$U56:$W56,$Z56:$AA56)=0,"",IFERROR(INDEX('Settings'!$B$10:$B$109,MATCH(C56,'Settings'!$A$10:$A$109,0)),""))</f>
        <v/>
      </c>
      <c r="E56" s="23" t="n"/>
      <c r="F56" s="25" t="n"/>
      <c r="G56" s="25" t="n"/>
      <c r="H56" s="26" t="n"/>
      <c r="I56" s="26" t="n"/>
      <c r="J56" s="27">
        <f>IF(COUNTA($A56:$C56,$E56:$I56,$K56,$O56,$R56,$U56:$W56,$Z56:$AA56)=0,"",IFERROR(H56+I56,0))</f>
        <v/>
      </c>
      <c r="K56" s="52" t="n"/>
      <c r="L56" s="53">
        <f>IF(COUNTA($A56:$C56,$E56:$I56,$K56,$O56,$R56,$U56:$W56,$Z56:$AA56)=0,"",IFERROR(INDEX('Settings'!$D$10:$D$109,MATCH(C56,'Settings'!$A$10:$A$109,0)),0))</f>
        <v/>
      </c>
      <c r="M56" s="53">
        <f>IF(COUNTA($A56:$C56,$E56:$I56,$K56,$O56,$R56,$U56:$W56,$Z56:$AA56)=0,"",IFERROR(IF(K56&lt;&gt;"",K56,L56),0))</f>
        <v/>
      </c>
      <c r="N56" s="30">
        <f>IF(COUNTA($A56:$C56,$E56:$I56,$K56,$O56,$R56,$U56:$W56,$Z56:$AA56)=0,"",IFERROR(J56*M56,0))</f>
        <v/>
      </c>
      <c r="O56" s="31" t="n"/>
      <c r="P56" s="30">
        <f>IF(COUNTA($A56:$C56,$E56:$I56,$K56,$O56,$R56,$U56:$W56,$Z56:$AA56)=0,"",IFERROR(INDEX('Settings'!$F$10:$F$109,MATCH(C56,'Settings'!$A$10:$A$109,0)),0))</f>
        <v/>
      </c>
      <c r="Q56" s="30">
        <f>IF(COUNTA($A56:$C56,$E56:$I56,$K56,$O56,$R56,$U56:$W56,$Z56:$AA56)=0,"",IFERROR(O56*P56,0))</f>
        <v/>
      </c>
      <c r="R56" s="26" t="n"/>
      <c r="S56" s="30">
        <f>IF(COUNTA($A56:$C56,$E56:$I56,$K56,$O56,$R56,$U56:$W56,$Z56:$AA56)=0,"",IFERROR(INDEX('Settings'!$E$10:$E$109,MATCH(C56,'Settings'!$A$10:$A$109,0)),0))</f>
        <v/>
      </c>
      <c r="T56" s="30">
        <f>IF(COUNTA($A56:$C56,$E56:$I56,$K56,$O56,$R56,$U56:$W56,$Z56:$AA56)=0,"",IFERROR(R56*S56,0))</f>
        <v/>
      </c>
      <c r="U56" s="32" t="n"/>
      <c r="V56" s="32" t="n"/>
      <c r="W56" s="32" t="n"/>
      <c r="X56" s="30">
        <f>IF(COUNTA($A56:$C56,$E56:$I56,$K56,$O56,$R56,$U56:$W56,$Z56:$AA56)=0,"",IFERROR(SUM(N56,Q56,T56,U56),0))</f>
        <v/>
      </c>
      <c r="Y56" s="30">
        <f>IF(COUNTA($A56:$C56,$E56:$I56,$K56,$O56,$R56,$U56:$W56,$Z56:$AA56)=0,"",IFERROR(X56+V56-W56,0))</f>
        <v/>
      </c>
      <c r="Z56" s="23" t="n"/>
      <c r="AA56" s="25" t="n"/>
      <c r="AB56" s="33">
        <f>IF(COUNTA($A56:$C56,$E56:$I56,$K56,$O56,$R56,$U56:$W56,$Z56:$AA56)=0,"",IF(OR(A56="",B56="",C56="",E56=""),"Missing required input",IF(D56="","Driver not found",IF(COUNTIF($E:$E,E56)&gt;1,"Duplicate Trip/Load #",IF(B56&gt;A56,"Trip after period end",IF(B56&lt;=A56-'Settings'!$B$4,"Trip outside pay period",IF(J56&lt;=0,"Check miles",IF(M56&lt;=0,"Check rate",IF(Y56&lt;0,"Negative payable","OK")))))))))</f>
        <v/>
      </c>
    </row>
    <row r="57">
      <c r="A57" s="51" t="n"/>
      <c r="B57" s="51" t="n"/>
      <c r="C57" s="23" t="n"/>
      <c r="D57" s="24">
        <f>IF(COUNTA($A57:$C57,$E57:$I57,$K57,$O57,$R57,$U57:$W57,$Z57:$AA57)=0,"",IFERROR(INDEX('Settings'!$B$10:$B$109,MATCH(C57,'Settings'!$A$10:$A$109,0)),""))</f>
        <v/>
      </c>
      <c r="E57" s="23" t="n"/>
      <c r="F57" s="25" t="n"/>
      <c r="G57" s="25" t="n"/>
      <c r="H57" s="26" t="n"/>
      <c r="I57" s="26" t="n"/>
      <c r="J57" s="27">
        <f>IF(COUNTA($A57:$C57,$E57:$I57,$K57,$O57,$R57,$U57:$W57,$Z57:$AA57)=0,"",IFERROR(H57+I57,0))</f>
        <v/>
      </c>
      <c r="K57" s="52" t="n"/>
      <c r="L57" s="53">
        <f>IF(COUNTA($A57:$C57,$E57:$I57,$K57,$O57,$R57,$U57:$W57,$Z57:$AA57)=0,"",IFERROR(INDEX('Settings'!$D$10:$D$109,MATCH(C57,'Settings'!$A$10:$A$109,0)),0))</f>
        <v/>
      </c>
      <c r="M57" s="53">
        <f>IF(COUNTA($A57:$C57,$E57:$I57,$K57,$O57,$R57,$U57:$W57,$Z57:$AA57)=0,"",IFERROR(IF(K57&lt;&gt;"",K57,L57),0))</f>
        <v/>
      </c>
      <c r="N57" s="30">
        <f>IF(COUNTA($A57:$C57,$E57:$I57,$K57,$O57,$R57,$U57:$W57,$Z57:$AA57)=0,"",IFERROR(J57*M57,0))</f>
        <v/>
      </c>
      <c r="O57" s="31" t="n"/>
      <c r="P57" s="30">
        <f>IF(COUNTA($A57:$C57,$E57:$I57,$K57,$O57,$R57,$U57:$W57,$Z57:$AA57)=0,"",IFERROR(INDEX('Settings'!$F$10:$F$109,MATCH(C57,'Settings'!$A$10:$A$109,0)),0))</f>
        <v/>
      </c>
      <c r="Q57" s="30">
        <f>IF(COUNTA($A57:$C57,$E57:$I57,$K57,$O57,$R57,$U57:$W57,$Z57:$AA57)=0,"",IFERROR(O57*P57,0))</f>
        <v/>
      </c>
      <c r="R57" s="26" t="n"/>
      <c r="S57" s="30">
        <f>IF(COUNTA($A57:$C57,$E57:$I57,$K57,$O57,$R57,$U57:$W57,$Z57:$AA57)=0,"",IFERROR(INDEX('Settings'!$E$10:$E$109,MATCH(C57,'Settings'!$A$10:$A$109,0)),0))</f>
        <v/>
      </c>
      <c r="T57" s="30">
        <f>IF(COUNTA($A57:$C57,$E57:$I57,$K57,$O57,$R57,$U57:$W57,$Z57:$AA57)=0,"",IFERROR(R57*S57,0))</f>
        <v/>
      </c>
      <c r="U57" s="32" t="n"/>
      <c r="V57" s="32" t="n"/>
      <c r="W57" s="32" t="n"/>
      <c r="X57" s="30">
        <f>IF(COUNTA($A57:$C57,$E57:$I57,$K57,$O57,$R57,$U57:$W57,$Z57:$AA57)=0,"",IFERROR(SUM(N57,Q57,T57,U57),0))</f>
        <v/>
      </c>
      <c r="Y57" s="30">
        <f>IF(COUNTA($A57:$C57,$E57:$I57,$K57,$O57,$R57,$U57:$W57,$Z57:$AA57)=0,"",IFERROR(X57+V57-W57,0))</f>
        <v/>
      </c>
      <c r="Z57" s="23" t="n"/>
      <c r="AA57" s="25" t="n"/>
      <c r="AB57" s="33">
        <f>IF(COUNTA($A57:$C57,$E57:$I57,$K57,$O57,$R57,$U57:$W57,$Z57:$AA57)=0,"",IF(OR(A57="",B57="",C57="",E57=""),"Missing required input",IF(D57="","Driver not found",IF(COUNTIF($E:$E,E57)&gt;1,"Duplicate Trip/Load #",IF(B57&gt;A57,"Trip after period end",IF(B57&lt;=A57-'Settings'!$B$4,"Trip outside pay period",IF(J57&lt;=0,"Check miles",IF(M57&lt;=0,"Check rate",IF(Y57&lt;0,"Negative payable","OK")))))))))</f>
        <v/>
      </c>
    </row>
    <row r="58">
      <c r="A58" s="51" t="n"/>
      <c r="B58" s="51" t="n"/>
      <c r="C58" s="23" t="n"/>
      <c r="D58" s="24">
        <f>IF(COUNTA($A58:$C58,$E58:$I58,$K58,$O58,$R58,$U58:$W58,$Z58:$AA58)=0,"",IFERROR(INDEX('Settings'!$B$10:$B$109,MATCH(C58,'Settings'!$A$10:$A$109,0)),""))</f>
        <v/>
      </c>
      <c r="E58" s="23" t="n"/>
      <c r="F58" s="25" t="n"/>
      <c r="G58" s="25" t="n"/>
      <c r="H58" s="26" t="n"/>
      <c r="I58" s="26" t="n"/>
      <c r="J58" s="27">
        <f>IF(COUNTA($A58:$C58,$E58:$I58,$K58,$O58,$R58,$U58:$W58,$Z58:$AA58)=0,"",IFERROR(H58+I58,0))</f>
        <v/>
      </c>
      <c r="K58" s="52" t="n"/>
      <c r="L58" s="53">
        <f>IF(COUNTA($A58:$C58,$E58:$I58,$K58,$O58,$R58,$U58:$W58,$Z58:$AA58)=0,"",IFERROR(INDEX('Settings'!$D$10:$D$109,MATCH(C58,'Settings'!$A$10:$A$109,0)),0))</f>
        <v/>
      </c>
      <c r="M58" s="53">
        <f>IF(COUNTA($A58:$C58,$E58:$I58,$K58,$O58,$R58,$U58:$W58,$Z58:$AA58)=0,"",IFERROR(IF(K58&lt;&gt;"",K58,L58),0))</f>
        <v/>
      </c>
      <c r="N58" s="30">
        <f>IF(COUNTA($A58:$C58,$E58:$I58,$K58,$O58,$R58,$U58:$W58,$Z58:$AA58)=0,"",IFERROR(J58*M58,0))</f>
        <v/>
      </c>
      <c r="O58" s="31" t="n"/>
      <c r="P58" s="30">
        <f>IF(COUNTA($A58:$C58,$E58:$I58,$K58,$O58,$R58,$U58:$W58,$Z58:$AA58)=0,"",IFERROR(INDEX('Settings'!$F$10:$F$109,MATCH(C58,'Settings'!$A$10:$A$109,0)),0))</f>
        <v/>
      </c>
      <c r="Q58" s="30">
        <f>IF(COUNTA($A58:$C58,$E58:$I58,$K58,$O58,$R58,$U58:$W58,$Z58:$AA58)=0,"",IFERROR(O58*P58,0))</f>
        <v/>
      </c>
      <c r="R58" s="26" t="n"/>
      <c r="S58" s="30">
        <f>IF(COUNTA($A58:$C58,$E58:$I58,$K58,$O58,$R58,$U58:$W58,$Z58:$AA58)=0,"",IFERROR(INDEX('Settings'!$E$10:$E$109,MATCH(C58,'Settings'!$A$10:$A$109,0)),0))</f>
        <v/>
      </c>
      <c r="T58" s="30">
        <f>IF(COUNTA($A58:$C58,$E58:$I58,$K58,$O58,$R58,$U58:$W58,$Z58:$AA58)=0,"",IFERROR(R58*S58,0))</f>
        <v/>
      </c>
      <c r="U58" s="32" t="n"/>
      <c r="V58" s="32" t="n"/>
      <c r="W58" s="32" t="n"/>
      <c r="X58" s="30">
        <f>IF(COUNTA($A58:$C58,$E58:$I58,$K58,$O58,$R58,$U58:$W58,$Z58:$AA58)=0,"",IFERROR(SUM(N58,Q58,T58,U58),0))</f>
        <v/>
      </c>
      <c r="Y58" s="30">
        <f>IF(COUNTA($A58:$C58,$E58:$I58,$K58,$O58,$R58,$U58:$W58,$Z58:$AA58)=0,"",IFERROR(X58+V58-W58,0))</f>
        <v/>
      </c>
      <c r="Z58" s="23" t="n"/>
      <c r="AA58" s="25" t="n"/>
      <c r="AB58" s="33">
        <f>IF(COUNTA($A58:$C58,$E58:$I58,$K58,$O58,$R58,$U58:$W58,$Z58:$AA58)=0,"",IF(OR(A58="",B58="",C58="",E58=""),"Missing required input",IF(D58="","Driver not found",IF(COUNTIF($E:$E,E58)&gt;1,"Duplicate Trip/Load #",IF(B58&gt;A58,"Trip after period end",IF(B58&lt;=A58-'Settings'!$B$4,"Trip outside pay period",IF(J58&lt;=0,"Check miles",IF(M58&lt;=0,"Check rate",IF(Y58&lt;0,"Negative payable","OK")))))))))</f>
        <v/>
      </c>
    </row>
    <row r="59">
      <c r="A59" s="51" t="n"/>
      <c r="B59" s="51" t="n"/>
      <c r="C59" s="23" t="n"/>
      <c r="D59" s="24">
        <f>IF(COUNTA($A59:$C59,$E59:$I59,$K59,$O59,$R59,$U59:$W59,$Z59:$AA59)=0,"",IFERROR(INDEX('Settings'!$B$10:$B$109,MATCH(C59,'Settings'!$A$10:$A$109,0)),""))</f>
        <v/>
      </c>
      <c r="E59" s="23" t="n"/>
      <c r="F59" s="25" t="n"/>
      <c r="G59" s="25" t="n"/>
      <c r="H59" s="26" t="n"/>
      <c r="I59" s="26" t="n"/>
      <c r="J59" s="27">
        <f>IF(COUNTA($A59:$C59,$E59:$I59,$K59,$O59,$R59,$U59:$W59,$Z59:$AA59)=0,"",IFERROR(H59+I59,0))</f>
        <v/>
      </c>
      <c r="K59" s="52" t="n"/>
      <c r="L59" s="53">
        <f>IF(COUNTA($A59:$C59,$E59:$I59,$K59,$O59,$R59,$U59:$W59,$Z59:$AA59)=0,"",IFERROR(INDEX('Settings'!$D$10:$D$109,MATCH(C59,'Settings'!$A$10:$A$109,0)),0))</f>
        <v/>
      </c>
      <c r="M59" s="53">
        <f>IF(COUNTA($A59:$C59,$E59:$I59,$K59,$O59,$R59,$U59:$W59,$Z59:$AA59)=0,"",IFERROR(IF(K59&lt;&gt;"",K59,L59),0))</f>
        <v/>
      </c>
      <c r="N59" s="30">
        <f>IF(COUNTA($A59:$C59,$E59:$I59,$K59,$O59,$R59,$U59:$W59,$Z59:$AA59)=0,"",IFERROR(J59*M59,0))</f>
        <v/>
      </c>
      <c r="O59" s="31" t="n"/>
      <c r="P59" s="30">
        <f>IF(COUNTA($A59:$C59,$E59:$I59,$K59,$O59,$R59,$U59:$W59,$Z59:$AA59)=0,"",IFERROR(INDEX('Settings'!$F$10:$F$109,MATCH(C59,'Settings'!$A$10:$A$109,0)),0))</f>
        <v/>
      </c>
      <c r="Q59" s="30">
        <f>IF(COUNTA($A59:$C59,$E59:$I59,$K59,$O59,$R59,$U59:$W59,$Z59:$AA59)=0,"",IFERROR(O59*P59,0))</f>
        <v/>
      </c>
      <c r="R59" s="26" t="n"/>
      <c r="S59" s="30">
        <f>IF(COUNTA($A59:$C59,$E59:$I59,$K59,$O59,$R59,$U59:$W59,$Z59:$AA59)=0,"",IFERROR(INDEX('Settings'!$E$10:$E$109,MATCH(C59,'Settings'!$A$10:$A$109,0)),0))</f>
        <v/>
      </c>
      <c r="T59" s="30">
        <f>IF(COUNTA($A59:$C59,$E59:$I59,$K59,$O59,$R59,$U59:$W59,$Z59:$AA59)=0,"",IFERROR(R59*S59,0))</f>
        <v/>
      </c>
      <c r="U59" s="32" t="n"/>
      <c r="V59" s="32" t="n"/>
      <c r="W59" s="32" t="n"/>
      <c r="X59" s="30">
        <f>IF(COUNTA($A59:$C59,$E59:$I59,$K59,$O59,$R59,$U59:$W59,$Z59:$AA59)=0,"",IFERROR(SUM(N59,Q59,T59,U59),0))</f>
        <v/>
      </c>
      <c r="Y59" s="30">
        <f>IF(COUNTA($A59:$C59,$E59:$I59,$K59,$O59,$R59,$U59:$W59,$Z59:$AA59)=0,"",IFERROR(X59+V59-W59,0))</f>
        <v/>
      </c>
      <c r="Z59" s="23" t="n"/>
      <c r="AA59" s="25" t="n"/>
      <c r="AB59" s="33">
        <f>IF(COUNTA($A59:$C59,$E59:$I59,$K59,$O59,$R59,$U59:$W59,$Z59:$AA59)=0,"",IF(OR(A59="",B59="",C59="",E59=""),"Missing required input",IF(D59="","Driver not found",IF(COUNTIF($E:$E,E59)&gt;1,"Duplicate Trip/Load #",IF(B59&gt;A59,"Trip after period end",IF(B59&lt;=A59-'Settings'!$B$4,"Trip outside pay period",IF(J59&lt;=0,"Check miles",IF(M59&lt;=0,"Check rate",IF(Y59&lt;0,"Negative payable","OK")))))))))</f>
        <v/>
      </c>
    </row>
    <row r="60">
      <c r="A60" s="51" t="n"/>
      <c r="B60" s="51" t="n"/>
      <c r="C60" s="23" t="n"/>
      <c r="D60" s="24">
        <f>IF(COUNTA($A60:$C60,$E60:$I60,$K60,$O60,$R60,$U60:$W60,$Z60:$AA60)=0,"",IFERROR(INDEX('Settings'!$B$10:$B$109,MATCH(C60,'Settings'!$A$10:$A$109,0)),""))</f>
        <v/>
      </c>
      <c r="E60" s="23" t="n"/>
      <c r="F60" s="25" t="n"/>
      <c r="G60" s="25" t="n"/>
      <c r="H60" s="26" t="n"/>
      <c r="I60" s="26" t="n"/>
      <c r="J60" s="27">
        <f>IF(COUNTA($A60:$C60,$E60:$I60,$K60,$O60,$R60,$U60:$W60,$Z60:$AA60)=0,"",IFERROR(H60+I60,0))</f>
        <v/>
      </c>
      <c r="K60" s="52" t="n"/>
      <c r="L60" s="53">
        <f>IF(COUNTA($A60:$C60,$E60:$I60,$K60,$O60,$R60,$U60:$W60,$Z60:$AA60)=0,"",IFERROR(INDEX('Settings'!$D$10:$D$109,MATCH(C60,'Settings'!$A$10:$A$109,0)),0))</f>
        <v/>
      </c>
      <c r="M60" s="53">
        <f>IF(COUNTA($A60:$C60,$E60:$I60,$K60,$O60,$R60,$U60:$W60,$Z60:$AA60)=0,"",IFERROR(IF(K60&lt;&gt;"",K60,L60),0))</f>
        <v/>
      </c>
      <c r="N60" s="30">
        <f>IF(COUNTA($A60:$C60,$E60:$I60,$K60,$O60,$R60,$U60:$W60,$Z60:$AA60)=0,"",IFERROR(J60*M60,0))</f>
        <v/>
      </c>
      <c r="O60" s="31" t="n"/>
      <c r="P60" s="30">
        <f>IF(COUNTA($A60:$C60,$E60:$I60,$K60,$O60,$R60,$U60:$W60,$Z60:$AA60)=0,"",IFERROR(INDEX('Settings'!$F$10:$F$109,MATCH(C60,'Settings'!$A$10:$A$109,0)),0))</f>
        <v/>
      </c>
      <c r="Q60" s="30">
        <f>IF(COUNTA($A60:$C60,$E60:$I60,$K60,$O60,$R60,$U60:$W60,$Z60:$AA60)=0,"",IFERROR(O60*P60,0))</f>
        <v/>
      </c>
      <c r="R60" s="26" t="n"/>
      <c r="S60" s="30">
        <f>IF(COUNTA($A60:$C60,$E60:$I60,$K60,$O60,$R60,$U60:$W60,$Z60:$AA60)=0,"",IFERROR(INDEX('Settings'!$E$10:$E$109,MATCH(C60,'Settings'!$A$10:$A$109,0)),0))</f>
        <v/>
      </c>
      <c r="T60" s="30">
        <f>IF(COUNTA($A60:$C60,$E60:$I60,$K60,$O60,$R60,$U60:$W60,$Z60:$AA60)=0,"",IFERROR(R60*S60,0))</f>
        <v/>
      </c>
      <c r="U60" s="32" t="n"/>
      <c r="V60" s="32" t="n"/>
      <c r="W60" s="32" t="n"/>
      <c r="X60" s="30">
        <f>IF(COUNTA($A60:$C60,$E60:$I60,$K60,$O60,$R60,$U60:$W60,$Z60:$AA60)=0,"",IFERROR(SUM(N60,Q60,T60,U60),0))</f>
        <v/>
      </c>
      <c r="Y60" s="30">
        <f>IF(COUNTA($A60:$C60,$E60:$I60,$K60,$O60,$R60,$U60:$W60,$Z60:$AA60)=0,"",IFERROR(X60+V60-W60,0))</f>
        <v/>
      </c>
      <c r="Z60" s="23" t="n"/>
      <c r="AA60" s="25" t="n"/>
      <c r="AB60" s="33">
        <f>IF(COUNTA($A60:$C60,$E60:$I60,$K60,$O60,$R60,$U60:$W60,$Z60:$AA60)=0,"",IF(OR(A60="",B60="",C60="",E60=""),"Missing required input",IF(D60="","Driver not found",IF(COUNTIF($E:$E,E60)&gt;1,"Duplicate Trip/Load #",IF(B60&gt;A60,"Trip after period end",IF(B60&lt;=A60-'Settings'!$B$4,"Trip outside pay period",IF(J60&lt;=0,"Check miles",IF(M60&lt;=0,"Check rate",IF(Y60&lt;0,"Negative payable","OK")))))))))</f>
        <v/>
      </c>
    </row>
    <row r="61">
      <c r="A61" s="51" t="n"/>
      <c r="B61" s="51" t="n"/>
      <c r="C61" s="23" t="n"/>
      <c r="D61" s="24">
        <f>IF(COUNTA($A61:$C61,$E61:$I61,$K61,$O61,$R61,$U61:$W61,$Z61:$AA61)=0,"",IFERROR(INDEX('Settings'!$B$10:$B$109,MATCH(C61,'Settings'!$A$10:$A$109,0)),""))</f>
        <v/>
      </c>
      <c r="E61" s="23" t="n"/>
      <c r="F61" s="25" t="n"/>
      <c r="G61" s="25" t="n"/>
      <c r="H61" s="26" t="n"/>
      <c r="I61" s="26" t="n"/>
      <c r="J61" s="27">
        <f>IF(COUNTA($A61:$C61,$E61:$I61,$K61,$O61,$R61,$U61:$W61,$Z61:$AA61)=0,"",IFERROR(H61+I61,0))</f>
        <v/>
      </c>
      <c r="K61" s="52" t="n"/>
      <c r="L61" s="53">
        <f>IF(COUNTA($A61:$C61,$E61:$I61,$K61,$O61,$R61,$U61:$W61,$Z61:$AA61)=0,"",IFERROR(INDEX('Settings'!$D$10:$D$109,MATCH(C61,'Settings'!$A$10:$A$109,0)),0))</f>
        <v/>
      </c>
      <c r="M61" s="53">
        <f>IF(COUNTA($A61:$C61,$E61:$I61,$K61,$O61,$R61,$U61:$W61,$Z61:$AA61)=0,"",IFERROR(IF(K61&lt;&gt;"",K61,L61),0))</f>
        <v/>
      </c>
      <c r="N61" s="30">
        <f>IF(COUNTA($A61:$C61,$E61:$I61,$K61,$O61,$R61,$U61:$W61,$Z61:$AA61)=0,"",IFERROR(J61*M61,0))</f>
        <v/>
      </c>
      <c r="O61" s="31" t="n"/>
      <c r="P61" s="30">
        <f>IF(COUNTA($A61:$C61,$E61:$I61,$K61,$O61,$R61,$U61:$W61,$Z61:$AA61)=0,"",IFERROR(INDEX('Settings'!$F$10:$F$109,MATCH(C61,'Settings'!$A$10:$A$109,0)),0))</f>
        <v/>
      </c>
      <c r="Q61" s="30">
        <f>IF(COUNTA($A61:$C61,$E61:$I61,$K61,$O61,$R61,$U61:$W61,$Z61:$AA61)=0,"",IFERROR(O61*P61,0))</f>
        <v/>
      </c>
      <c r="R61" s="26" t="n"/>
      <c r="S61" s="30">
        <f>IF(COUNTA($A61:$C61,$E61:$I61,$K61,$O61,$R61,$U61:$W61,$Z61:$AA61)=0,"",IFERROR(INDEX('Settings'!$E$10:$E$109,MATCH(C61,'Settings'!$A$10:$A$109,0)),0))</f>
        <v/>
      </c>
      <c r="T61" s="30">
        <f>IF(COUNTA($A61:$C61,$E61:$I61,$K61,$O61,$R61,$U61:$W61,$Z61:$AA61)=0,"",IFERROR(R61*S61,0))</f>
        <v/>
      </c>
      <c r="U61" s="32" t="n"/>
      <c r="V61" s="32" t="n"/>
      <c r="W61" s="32" t="n"/>
      <c r="X61" s="30">
        <f>IF(COUNTA($A61:$C61,$E61:$I61,$K61,$O61,$R61,$U61:$W61,$Z61:$AA61)=0,"",IFERROR(SUM(N61,Q61,T61,U61),0))</f>
        <v/>
      </c>
      <c r="Y61" s="30">
        <f>IF(COUNTA($A61:$C61,$E61:$I61,$K61,$O61,$R61,$U61:$W61,$Z61:$AA61)=0,"",IFERROR(X61+V61-W61,0))</f>
        <v/>
      </c>
      <c r="Z61" s="23" t="n"/>
      <c r="AA61" s="25" t="n"/>
      <c r="AB61" s="33">
        <f>IF(COUNTA($A61:$C61,$E61:$I61,$K61,$O61,$R61,$U61:$W61,$Z61:$AA61)=0,"",IF(OR(A61="",B61="",C61="",E61=""),"Missing required input",IF(D61="","Driver not found",IF(COUNTIF($E:$E,E61)&gt;1,"Duplicate Trip/Load #",IF(B61&gt;A61,"Trip after period end",IF(B61&lt;=A61-'Settings'!$B$4,"Trip outside pay period",IF(J61&lt;=0,"Check miles",IF(M61&lt;=0,"Check rate",IF(Y61&lt;0,"Negative payable","OK")))))))))</f>
        <v/>
      </c>
    </row>
    <row r="62">
      <c r="A62" s="51" t="n"/>
      <c r="B62" s="51" t="n"/>
      <c r="C62" s="23" t="n"/>
      <c r="D62" s="24">
        <f>IF(COUNTA($A62:$C62,$E62:$I62,$K62,$O62,$R62,$U62:$W62,$Z62:$AA62)=0,"",IFERROR(INDEX('Settings'!$B$10:$B$109,MATCH(C62,'Settings'!$A$10:$A$109,0)),""))</f>
        <v/>
      </c>
      <c r="E62" s="23" t="n"/>
      <c r="F62" s="25" t="n"/>
      <c r="G62" s="25" t="n"/>
      <c r="H62" s="26" t="n"/>
      <c r="I62" s="26" t="n"/>
      <c r="J62" s="27">
        <f>IF(COUNTA($A62:$C62,$E62:$I62,$K62,$O62,$R62,$U62:$W62,$Z62:$AA62)=0,"",IFERROR(H62+I62,0))</f>
        <v/>
      </c>
      <c r="K62" s="52" t="n"/>
      <c r="L62" s="53">
        <f>IF(COUNTA($A62:$C62,$E62:$I62,$K62,$O62,$R62,$U62:$W62,$Z62:$AA62)=0,"",IFERROR(INDEX('Settings'!$D$10:$D$109,MATCH(C62,'Settings'!$A$10:$A$109,0)),0))</f>
        <v/>
      </c>
      <c r="M62" s="53">
        <f>IF(COUNTA($A62:$C62,$E62:$I62,$K62,$O62,$R62,$U62:$W62,$Z62:$AA62)=0,"",IFERROR(IF(K62&lt;&gt;"",K62,L62),0))</f>
        <v/>
      </c>
      <c r="N62" s="30">
        <f>IF(COUNTA($A62:$C62,$E62:$I62,$K62,$O62,$R62,$U62:$W62,$Z62:$AA62)=0,"",IFERROR(J62*M62,0))</f>
        <v/>
      </c>
      <c r="O62" s="31" t="n"/>
      <c r="P62" s="30">
        <f>IF(COUNTA($A62:$C62,$E62:$I62,$K62,$O62,$R62,$U62:$W62,$Z62:$AA62)=0,"",IFERROR(INDEX('Settings'!$F$10:$F$109,MATCH(C62,'Settings'!$A$10:$A$109,0)),0))</f>
        <v/>
      </c>
      <c r="Q62" s="30">
        <f>IF(COUNTA($A62:$C62,$E62:$I62,$K62,$O62,$R62,$U62:$W62,$Z62:$AA62)=0,"",IFERROR(O62*P62,0))</f>
        <v/>
      </c>
      <c r="R62" s="26" t="n"/>
      <c r="S62" s="30">
        <f>IF(COUNTA($A62:$C62,$E62:$I62,$K62,$O62,$R62,$U62:$W62,$Z62:$AA62)=0,"",IFERROR(INDEX('Settings'!$E$10:$E$109,MATCH(C62,'Settings'!$A$10:$A$109,0)),0))</f>
        <v/>
      </c>
      <c r="T62" s="30">
        <f>IF(COUNTA($A62:$C62,$E62:$I62,$K62,$O62,$R62,$U62:$W62,$Z62:$AA62)=0,"",IFERROR(R62*S62,0))</f>
        <v/>
      </c>
      <c r="U62" s="32" t="n"/>
      <c r="V62" s="32" t="n"/>
      <c r="W62" s="32" t="n"/>
      <c r="X62" s="30">
        <f>IF(COUNTA($A62:$C62,$E62:$I62,$K62,$O62,$R62,$U62:$W62,$Z62:$AA62)=0,"",IFERROR(SUM(N62,Q62,T62,U62),0))</f>
        <v/>
      </c>
      <c r="Y62" s="30">
        <f>IF(COUNTA($A62:$C62,$E62:$I62,$K62,$O62,$R62,$U62:$W62,$Z62:$AA62)=0,"",IFERROR(X62+V62-W62,0))</f>
        <v/>
      </c>
      <c r="Z62" s="23" t="n"/>
      <c r="AA62" s="25" t="n"/>
      <c r="AB62" s="33">
        <f>IF(COUNTA($A62:$C62,$E62:$I62,$K62,$O62,$R62,$U62:$W62,$Z62:$AA62)=0,"",IF(OR(A62="",B62="",C62="",E62=""),"Missing required input",IF(D62="","Driver not found",IF(COUNTIF($E:$E,E62)&gt;1,"Duplicate Trip/Load #",IF(B62&gt;A62,"Trip after period end",IF(B62&lt;=A62-'Settings'!$B$4,"Trip outside pay period",IF(J62&lt;=0,"Check miles",IF(M62&lt;=0,"Check rate",IF(Y62&lt;0,"Negative payable","OK")))))))))</f>
        <v/>
      </c>
    </row>
    <row r="63">
      <c r="A63" s="51" t="n"/>
      <c r="B63" s="51" t="n"/>
      <c r="C63" s="23" t="n"/>
      <c r="D63" s="24">
        <f>IF(COUNTA($A63:$C63,$E63:$I63,$K63,$O63,$R63,$U63:$W63,$Z63:$AA63)=0,"",IFERROR(INDEX('Settings'!$B$10:$B$109,MATCH(C63,'Settings'!$A$10:$A$109,0)),""))</f>
        <v/>
      </c>
      <c r="E63" s="23" t="n"/>
      <c r="F63" s="25" t="n"/>
      <c r="G63" s="25" t="n"/>
      <c r="H63" s="26" t="n"/>
      <c r="I63" s="26" t="n"/>
      <c r="J63" s="27">
        <f>IF(COUNTA($A63:$C63,$E63:$I63,$K63,$O63,$R63,$U63:$W63,$Z63:$AA63)=0,"",IFERROR(H63+I63,0))</f>
        <v/>
      </c>
      <c r="K63" s="52" t="n"/>
      <c r="L63" s="53">
        <f>IF(COUNTA($A63:$C63,$E63:$I63,$K63,$O63,$R63,$U63:$W63,$Z63:$AA63)=0,"",IFERROR(INDEX('Settings'!$D$10:$D$109,MATCH(C63,'Settings'!$A$10:$A$109,0)),0))</f>
        <v/>
      </c>
      <c r="M63" s="53">
        <f>IF(COUNTA($A63:$C63,$E63:$I63,$K63,$O63,$R63,$U63:$W63,$Z63:$AA63)=0,"",IFERROR(IF(K63&lt;&gt;"",K63,L63),0))</f>
        <v/>
      </c>
      <c r="N63" s="30">
        <f>IF(COUNTA($A63:$C63,$E63:$I63,$K63,$O63,$R63,$U63:$W63,$Z63:$AA63)=0,"",IFERROR(J63*M63,0))</f>
        <v/>
      </c>
      <c r="O63" s="31" t="n"/>
      <c r="P63" s="30">
        <f>IF(COUNTA($A63:$C63,$E63:$I63,$K63,$O63,$R63,$U63:$W63,$Z63:$AA63)=0,"",IFERROR(INDEX('Settings'!$F$10:$F$109,MATCH(C63,'Settings'!$A$10:$A$109,0)),0))</f>
        <v/>
      </c>
      <c r="Q63" s="30">
        <f>IF(COUNTA($A63:$C63,$E63:$I63,$K63,$O63,$R63,$U63:$W63,$Z63:$AA63)=0,"",IFERROR(O63*P63,0))</f>
        <v/>
      </c>
      <c r="R63" s="26" t="n"/>
      <c r="S63" s="30">
        <f>IF(COUNTA($A63:$C63,$E63:$I63,$K63,$O63,$R63,$U63:$W63,$Z63:$AA63)=0,"",IFERROR(INDEX('Settings'!$E$10:$E$109,MATCH(C63,'Settings'!$A$10:$A$109,0)),0))</f>
        <v/>
      </c>
      <c r="T63" s="30">
        <f>IF(COUNTA($A63:$C63,$E63:$I63,$K63,$O63,$R63,$U63:$W63,$Z63:$AA63)=0,"",IFERROR(R63*S63,0))</f>
        <v/>
      </c>
      <c r="U63" s="32" t="n"/>
      <c r="V63" s="32" t="n"/>
      <c r="W63" s="32" t="n"/>
      <c r="X63" s="30">
        <f>IF(COUNTA($A63:$C63,$E63:$I63,$K63,$O63,$R63,$U63:$W63,$Z63:$AA63)=0,"",IFERROR(SUM(N63,Q63,T63,U63),0))</f>
        <v/>
      </c>
      <c r="Y63" s="30">
        <f>IF(COUNTA($A63:$C63,$E63:$I63,$K63,$O63,$R63,$U63:$W63,$Z63:$AA63)=0,"",IFERROR(X63+V63-W63,0))</f>
        <v/>
      </c>
      <c r="Z63" s="23" t="n"/>
      <c r="AA63" s="25" t="n"/>
      <c r="AB63" s="33">
        <f>IF(COUNTA($A63:$C63,$E63:$I63,$K63,$O63,$R63,$U63:$W63,$Z63:$AA63)=0,"",IF(OR(A63="",B63="",C63="",E63=""),"Missing required input",IF(D63="","Driver not found",IF(COUNTIF($E:$E,E63)&gt;1,"Duplicate Trip/Load #",IF(B63&gt;A63,"Trip after period end",IF(B63&lt;=A63-'Settings'!$B$4,"Trip outside pay period",IF(J63&lt;=0,"Check miles",IF(M63&lt;=0,"Check rate",IF(Y63&lt;0,"Negative payable","OK")))))))))</f>
        <v/>
      </c>
    </row>
    <row r="64">
      <c r="A64" s="51" t="n"/>
      <c r="B64" s="51" t="n"/>
      <c r="C64" s="23" t="n"/>
      <c r="D64" s="24">
        <f>IF(COUNTA($A64:$C64,$E64:$I64,$K64,$O64,$R64,$U64:$W64,$Z64:$AA64)=0,"",IFERROR(INDEX('Settings'!$B$10:$B$109,MATCH(C64,'Settings'!$A$10:$A$109,0)),""))</f>
        <v/>
      </c>
      <c r="E64" s="23" t="n"/>
      <c r="F64" s="25" t="n"/>
      <c r="G64" s="25" t="n"/>
      <c r="H64" s="26" t="n"/>
      <c r="I64" s="26" t="n"/>
      <c r="J64" s="27">
        <f>IF(COUNTA($A64:$C64,$E64:$I64,$K64,$O64,$R64,$U64:$W64,$Z64:$AA64)=0,"",IFERROR(H64+I64,0))</f>
        <v/>
      </c>
      <c r="K64" s="52" t="n"/>
      <c r="L64" s="53">
        <f>IF(COUNTA($A64:$C64,$E64:$I64,$K64,$O64,$R64,$U64:$W64,$Z64:$AA64)=0,"",IFERROR(INDEX('Settings'!$D$10:$D$109,MATCH(C64,'Settings'!$A$10:$A$109,0)),0))</f>
        <v/>
      </c>
      <c r="M64" s="53">
        <f>IF(COUNTA($A64:$C64,$E64:$I64,$K64,$O64,$R64,$U64:$W64,$Z64:$AA64)=0,"",IFERROR(IF(K64&lt;&gt;"",K64,L64),0))</f>
        <v/>
      </c>
      <c r="N64" s="30">
        <f>IF(COUNTA($A64:$C64,$E64:$I64,$K64,$O64,$R64,$U64:$W64,$Z64:$AA64)=0,"",IFERROR(J64*M64,0))</f>
        <v/>
      </c>
      <c r="O64" s="31" t="n"/>
      <c r="P64" s="30">
        <f>IF(COUNTA($A64:$C64,$E64:$I64,$K64,$O64,$R64,$U64:$W64,$Z64:$AA64)=0,"",IFERROR(INDEX('Settings'!$F$10:$F$109,MATCH(C64,'Settings'!$A$10:$A$109,0)),0))</f>
        <v/>
      </c>
      <c r="Q64" s="30">
        <f>IF(COUNTA($A64:$C64,$E64:$I64,$K64,$O64,$R64,$U64:$W64,$Z64:$AA64)=0,"",IFERROR(O64*P64,0))</f>
        <v/>
      </c>
      <c r="R64" s="26" t="n"/>
      <c r="S64" s="30">
        <f>IF(COUNTA($A64:$C64,$E64:$I64,$K64,$O64,$R64,$U64:$W64,$Z64:$AA64)=0,"",IFERROR(INDEX('Settings'!$E$10:$E$109,MATCH(C64,'Settings'!$A$10:$A$109,0)),0))</f>
        <v/>
      </c>
      <c r="T64" s="30">
        <f>IF(COUNTA($A64:$C64,$E64:$I64,$K64,$O64,$R64,$U64:$W64,$Z64:$AA64)=0,"",IFERROR(R64*S64,0))</f>
        <v/>
      </c>
      <c r="U64" s="32" t="n"/>
      <c r="V64" s="32" t="n"/>
      <c r="W64" s="32" t="n"/>
      <c r="X64" s="30">
        <f>IF(COUNTA($A64:$C64,$E64:$I64,$K64,$O64,$R64,$U64:$W64,$Z64:$AA64)=0,"",IFERROR(SUM(N64,Q64,T64,U64),0))</f>
        <v/>
      </c>
      <c r="Y64" s="30">
        <f>IF(COUNTA($A64:$C64,$E64:$I64,$K64,$O64,$R64,$U64:$W64,$Z64:$AA64)=0,"",IFERROR(X64+V64-W64,0))</f>
        <v/>
      </c>
      <c r="Z64" s="23" t="n"/>
      <c r="AA64" s="25" t="n"/>
      <c r="AB64" s="33">
        <f>IF(COUNTA($A64:$C64,$E64:$I64,$K64,$O64,$R64,$U64:$W64,$Z64:$AA64)=0,"",IF(OR(A64="",B64="",C64="",E64=""),"Missing required input",IF(D64="","Driver not found",IF(COUNTIF($E:$E,E64)&gt;1,"Duplicate Trip/Load #",IF(B64&gt;A64,"Trip after period end",IF(B64&lt;=A64-'Settings'!$B$4,"Trip outside pay period",IF(J64&lt;=0,"Check miles",IF(M64&lt;=0,"Check rate",IF(Y64&lt;0,"Negative payable","OK")))))))))</f>
        <v/>
      </c>
    </row>
    <row r="65">
      <c r="A65" s="51" t="n"/>
      <c r="B65" s="51" t="n"/>
      <c r="C65" s="23" t="n"/>
      <c r="D65" s="24">
        <f>IF(COUNTA($A65:$C65,$E65:$I65,$K65,$O65,$R65,$U65:$W65,$Z65:$AA65)=0,"",IFERROR(INDEX('Settings'!$B$10:$B$109,MATCH(C65,'Settings'!$A$10:$A$109,0)),""))</f>
        <v/>
      </c>
      <c r="E65" s="23" t="n"/>
      <c r="F65" s="25" t="n"/>
      <c r="G65" s="25" t="n"/>
      <c r="H65" s="26" t="n"/>
      <c r="I65" s="26" t="n"/>
      <c r="J65" s="27">
        <f>IF(COUNTA($A65:$C65,$E65:$I65,$K65,$O65,$R65,$U65:$W65,$Z65:$AA65)=0,"",IFERROR(H65+I65,0))</f>
        <v/>
      </c>
      <c r="K65" s="52" t="n"/>
      <c r="L65" s="53">
        <f>IF(COUNTA($A65:$C65,$E65:$I65,$K65,$O65,$R65,$U65:$W65,$Z65:$AA65)=0,"",IFERROR(INDEX('Settings'!$D$10:$D$109,MATCH(C65,'Settings'!$A$10:$A$109,0)),0))</f>
        <v/>
      </c>
      <c r="M65" s="53">
        <f>IF(COUNTA($A65:$C65,$E65:$I65,$K65,$O65,$R65,$U65:$W65,$Z65:$AA65)=0,"",IFERROR(IF(K65&lt;&gt;"",K65,L65),0))</f>
        <v/>
      </c>
      <c r="N65" s="30">
        <f>IF(COUNTA($A65:$C65,$E65:$I65,$K65,$O65,$R65,$U65:$W65,$Z65:$AA65)=0,"",IFERROR(J65*M65,0))</f>
        <v/>
      </c>
      <c r="O65" s="31" t="n"/>
      <c r="P65" s="30">
        <f>IF(COUNTA($A65:$C65,$E65:$I65,$K65,$O65,$R65,$U65:$W65,$Z65:$AA65)=0,"",IFERROR(INDEX('Settings'!$F$10:$F$109,MATCH(C65,'Settings'!$A$10:$A$109,0)),0))</f>
        <v/>
      </c>
      <c r="Q65" s="30">
        <f>IF(COUNTA($A65:$C65,$E65:$I65,$K65,$O65,$R65,$U65:$W65,$Z65:$AA65)=0,"",IFERROR(O65*P65,0))</f>
        <v/>
      </c>
      <c r="R65" s="26" t="n"/>
      <c r="S65" s="30">
        <f>IF(COUNTA($A65:$C65,$E65:$I65,$K65,$O65,$R65,$U65:$W65,$Z65:$AA65)=0,"",IFERROR(INDEX('Settings'!$E$10:$E$109,MATCH(C65,'Settings'!$A$10:$A$109,0)),0))</f>
        <v/>
      </c>
      <c r="T65" s="30">
        <f>IF(COUNTA($A65:$C65,$E65:$I65,$K65,$O65,$R65,$U65:$W65,$Z65:$AA65)=0,"",IFERROR(R65*S65,0))</f>
        <v/>
      </c>
      <c r="U65" s="32" t="n"/>
      <c r="V65" s="32" t="n"/>
      <c r="W65" s="32" t="n"/>
      <c r="X65" s="30">
        <f>IF(COUNTA($A65:$C65,$E65:$I65,$K65,$O65,$R65,$U65:$W65,$Z65:$AA65)=0,"",IFERROR(SUM(N65,Q65,T65,U65),0))</f>
        <v/>
      </c>
      <c r="Y65" s="30">
        <f>IF(COUNTA($A65:$C65,$E65:$I65,$K65,$O65,$R65,$U65:$W65,$Z65:$AA65)=0,"",IFERROR(X65+V65-W65,0))</f>
        <v/>
      </c>
      <c r="Z65" s="23" t="n"/>
      <c r="AA65" s="25" t="n"/>
      <c r="AB65" s="33">
        <f>IF(COUNTA($A65:$C65,$E65:$I65,$K65,$O65,$R65,$U65:$W65,$Z65:$AA65)=0,"",IF(OR(A65="",B65="",C65="",E65=""),"Missing required input",IF(D65="","Driver not found",IF(COUNTIF($E:$E,E65)&gt;1,"Duplicate Trip/Load #",IF(B65&gt;A65,"Trip after period end",IF(B65&lt;=A65-'Settings'!$B$4,"Trip outside pay period",IF(J65&lt;=0,"Check miles",IF(M65&lt;=0,"Check rate",IF(Y65&lt;0,"Negative payable","OK")))))))))</f>
        <v/>
      </c>
    </row>
    <row r="66">
      <c r="A66" s="51" t="n"/>
      <c r="B66" s="51" t="n"/>
      <c r="C66" s="23" t="n"/>
      <c r="D66" s="24">
        <f>IF(COUNTA($A66:$C66,$E66:$I66,$K66,$O66,$R66,$U66:$W66,$Z66:$AA66)=0,"",IFERROR(INDEX('Settings'!$B$10:$B$109,MATCH(C66,'Settings'!$A$10:$A$109,0)),""))</f>
        <v/>
      </c>
      <c r="E66" s="23" t="n"/>
      <c r="F66" s="25" t="n"/>
      <c r="G66" s="25" t="n"/>
      <c r="H66" s="26" t="n"/>
      <c r="I66" s="26" t="n"/>
      <c r="J66" s="27">
        <f>IF(COUNTA($A66:$C66,$E66:$I66,$K66,$O66,$R66,$U66:$W66,$Z66:$AA66)=0,"",IFERROR(H66+I66,0))</f>
        <v/>
      </c>
      <c r="K66" s="52" t="n"/>
      <c r="L66" s="53">
        <f>IF(COUNTA($A66:$C66,$E66:$I66,$K66,$O66,$R66,$U66:$W66,$Z66:$AA66)=0,"",IFERROR(INDEX('Settings'!$D$10:$D$109,MATCH(C66,'Settings'!$A$10:$A$109,0)),0))</f>
        <v/>
      </c>
      <c r="M66" s="53">
        <f>IF(COUNTA($A66:$C66,$E66:$I66,$K66,$O66,$R66,$U66:$W66,$Z66:$AA66)=0,"",IFERROR(IF(K66&lt;&gt;"",K66,L66),0))</f>
        <v/>
      </c>
      <c r="N66" s="30">
        <f>IF(COUNTA($A66:$C66,$E66:$I66,$K66,$O66,$R66,$U66:$W66,$Z66:$AA66)=0,"",IFERROR(J66*M66,0))</f>
        <v/>
      </c>
      <c r="O66" s="31" t="n"/>
      <c r="P66" s="30">
        <f>IF(COUNTA($A66:$C66,$E66:$I66,$K66,$O66,$R66,$U66:$W66,$Z66:$AA66)=0,"",IFERROR(INDEX('Settings'!$F$10:$F$109,MATCH(C66,'Settings'!$A$10:$A$109,0)),0))</f>
        <v/>
      </c>
      <c r="Q66" s="30">
        <f>IF(COUNTA($A66:$C66,$E66:$I66,$K66,$O66,$R66,$U66:$W66,$Z66:$AA66)=0,"",IFERROR(O66*P66,0))</f>
        <v/>
      </c>
      <c r="R66" s="26" t="n"/>
      <c r="S66" s="30">
        <f>IF(COUNTA($A66:$C66,$E66:$I66,$K66,$O66,$R66,$U66:$W66,$Z66:$AA66)=0,"",IFERROR(INDEX('Settings'!$E$10:$E$109,MATCH(C66,'Settings'!$A$10:$A$109,0)),0))</f>
        <v/>
      </c>
      <c r="T66" s="30">
        <f>IF(COUNTA($A66:$C66,$E66:$I66,$K66,$O66,$R66,$U66:$W66,$Z66:$AA66)=0,"",IFERROR(R66*S66,0))</f>
        <v/>
      </c>
      <c r="U66" s="32" t="n"/>
      <c r="V66" s="32" t="n"/>
      <c r="W66" s="32" t="n"/>
      <c r="X66" s="30">
        <f>IF(COUNTA($A66:$C66,$E66:$I66,$K66,$O66,$R66,$U66:$W66,$Z66:$AA66)=0,"",IFERROR(SUM(N66,Q66,T66,U66),0))</f>
        <v/>
      </c>
      <c r="Y66" s="30">
        <f>IF(COUNTA($A66:$C66,$E66:$I66,$K66,$O66,$R66,$U66:$W66,$Z66:$AA66)=0,"",IFERROR(X66+V66-W66,0))</f>
        <v/>
      </c>
      <c r="Z66" s="23" t="n"/>
      <c r="AA66" s="25" t="n"/>
      <c r="AB66" s="33">
        <f>IF(COUNTA($A66:$C66,$E66:$I66,$K66,$O66,$R66,$U66:$W66,$Z66:$AA66)=0,"",IF(OR(A66="",B66="",C66="",E66=""),"Missing required input",IF(D66="","Driver not found",IF(COUNTIF($E:$E,E66)&gt;1,"Duplicate Trip/Load #",IF(B66&gt;A66,"Trip after period end",IF(B66&lt;=A66-'Settings'!$B$4,"Trip outside pay period",IF(J66&lt;=0,"Check miles",IF(M66&lt;=0,"Check rate",IF(Y66&lt;0,"Negative payable","OK")))))))))</f>
        <v/>
      </c>
    </row>
    <row r="67">
      <c r="A67" s="51" t="n"/>
      <c r="B67" s="51" t="n"/>
      <c r="C67" s="23" t="n"/>
      <c r="D67" s="24">
        <f>IF(COUNTA($A67:$C67,$E67:$I67,$K67,$O67,$R67,$U67:$W67,$Z67:$AA67)=0,"",IFERROR(INDEX('Settings'!$B$10:$B$109,MATCH(C67,'Settings'!$A$10:$A$109,0)),""))</f>
        <v/>
      </c>
      <c r="E67" s="23" t="n"/>
      <c r="F67" s="25" t="n"/>
      <c r="G67" s="25" t="n"/>
      <c r="H67" s="26" t="n"/>
      <c r="I67" s="26" t="n"/>
      <c r="J67" s="27">
        <f>IF(COUNTA($A67:$C67,$E67:$I67,$K67,$O67,$R67,$U67:$W67,$Z67:$AA67)=0,"",IFERROR(H67+I67,0))</f>
        <v/>
      </c>
      <c r="K67" s="52" t="n"/>
      <c r="L67" s="53">
        <f>IF(COUNTA($A67:$C67,$E67:$I67,$K67,$O67,$R67,$U67:$W67,$Z67:$AA67)=0,"",IFERROR(INDEX('Settings'!$D$10:$D$109,MATCH(C67,'Settings'!$A$10:$A$109,0)),0))</f>
        <v/>
      </c>
      <c r="M67" s="53">
        <f>IF(COUNTA($A67:$C67,$E67:$I67,$K67,$O67,$R67,$U67:$W67,$Z67:$AA67)=0,"",IFERROR(IF(K67&lt;&gt;"",K67,L67),0))</f>
        <v/>
      </c>
      <c r="N67" s="30">
        <f>IF(COUNTA($A67:$C67,$E67:$I67,$K67,$O67,$R67,$U67:$W67,$Z67:$AA67)=0,"",IFERROR(J67*M67,0))</f>
        <v/>
      </c>
      <c r="O67" s="31" t="n"/>
      <c r="P67" s="30">
        <f>IF(COUNTA($A67:$C67,$E67:$I67,$K67,$O67,$R67,$U67:$W67,$Z67:$AA67)=0,"",IFERROR(INDEX('Settings'!$F$10:$F$109,MATCH(C67,'Settings'!$A$10:$A$109,0)),0))</f>
        <v/>
      </c>
      <c r="Q67" s="30">
        <f>IF(COUNTA($A67:$C67,$E67:$I67,$K67,$O67,$R67,$U67:$W67,$Z67:$AA67)=0,"",IFERROR(O67*P67,0))</f>
        <v/>
      </c>
      <c r="R67" s="26" t="n"/>
      <c r="S67" s="30">
        <f>IF(COUNTA($A67:$C67,$E67:$I67,$K67,$O67,$R67,$U67:$W67,$Z67:$AA67)=0,"",IFERROR(INDEX('Settings'!$E$10:$E$109,MATCH(C67,'Settings'!$A$10:$A$109,0)),0))</f>
        <v/>
      </c>
      <c r="T67" s="30">
        <f>IF(COUNTA($A67:$C67,$E67:$I67,$K67,$O67,$R67,$U67:$W67,$Z67:$AA67)=0,"",IFERROR(R67*S67,0))</f>
        <v/>
      </c>
      <c r="U67" s="32" t="n"/>
      <c r="V67" s="32" t="n"/>
      <c r="W67" s="32" t="n"/>
      <c r="X67" s="30">
        <f>IF(COUNTA($A67:$C67,$E67:$I67,$K67,$O67,$R67,$U67:$W67,$Z67:$AA67)=0,"",IFERROR(SUM(N67,Q67,T67,U67),0))</f>
        <v/>
      </c>
      <c r="Y67" s="30">
        <f>IF(COUNTA($A67:$C67,$E67:$I67,$K67,$O67,$R67,$U67:$W67,$Z67:$AA67)=0,"",IFERROR(X67+V67-W67,0))</f>
        <v/>
      </c>
      <c r="Z67" s="23" t="n"/>
      <c r="AA67" s="25" t="n"/>
      <c r="AB67" s="33">
        <f>IF(COUNTA($A67:$C67,$E67:$I67,$K67,$O67,$R67,$U67:$W67,$Z67:$AA67)=0,"",IF(OR(A67="",B67="",C67="",E67=""),"Missing required input",IF(D67="","Driver not found",IF(COUNTIF($E:$E,E67)&gt;1,"Duplicate Trip/Load #",IF(B67&gt;A67,"Trip after period end",IF(B67&lt;=A67-'Settings'!$B$4,"Trip outside pay period",IF(J67&lt;=0,"Check miles",IF(M67&lt;=0,"Check rate",IF(Y67&lt;0,"Negative payable","OK")))))))))</f>
        <v/>
      </c>
    </row>
    <row r="68">
      <c r="A68" s="51" t="n"/>
      <c r="B68" s="51" t="n"/>
      <c r="C68" s="23" t="n"/>
      <c r="D68" s="24">
        <f>IF(COUNTA($A68:$C68,$E68:$I68,$K68,$O68,$R68,$U68:$W68,$Z68:$AA68)=0,"",IFERROR(INDEX('Settings'!$B$10:$B$109,MATCH(C68,'Settings'!$A$10:$A$109,0)),""))</f>
        <v/>
      </c>
      <c r="E68" s="23" t="n"/>
      <c r="F68" s="25" t="n"/>
      <c r="G68" s="25" t="n"/>
      <c r="H68" s="26" t="n"/>
      <c r="I68" s="26" t="n"/>
      <c r="J68" s="27">
        <f>IF(COUNTA($A68:$C68,$E68:$I68,$K68,$O68,$R68,$U68:$W68,$Z68:$AA68)=0,"",IFERROR(H68+I68,0))</f>
        <v/>
      </c>
      <c r="K68" s="52" t="n"/>
      <c r="L68" s="53">
        <f>IF(COUNTA($A68:$C68,$E68:$I68,$K68,$O68,$R68,$U68:$W68,$Z68:$AA68)=0,"",IFERROR(INDEX('Settings'!$D$10:$D$109,MATCH(C68,'Settings'!$A$10:$A$109,0)),0))</f>
        <v/>
      </c>
      <c r="M68" s="53">
        <f>IF(COUNTA($A68:$C68,$E68:$I68,$K68,$O68,$R68,$U68:$W68,$Z68:$AA68)=0,"",IFERROR(IF(K68&lt;&gt;"",K68,L68),0))</f>
        <v/>
      </c>
      <c r="N68" s="30">
        <f>IF(COUNTA($A68:$C68,$E68:$I68,$K68,$O68,$R68,$U68:$W68,$Z68:$AA68)=0,"",IFERROR(J68*M68,0))</f>
        <v/>
      </c>
      <c r="O68" s="31" t="n"/>
      <c r="P68" s="30">
        <f>IF(COUNTA($A68:$C68,$E68:$I68,$K68,$O68,$R68,$U68:$W68,$Z68:$AA68)=0,"",IFERROR(INDEX('Settings'!$F$10:$F$109,MATCH(C68,'Settings'!$A$10:$A$109,0)),0))</f>
        <v/>
      </c>
      <c r="Q68" s="30">
        <f>IF(COUNTA($A68:$C68,$E68:$I68,$K68,$O68,$R68,$U68:$W68,$Z68:$AA68)=0,"",IFERROR(O68*P68,0))</f>
        <v/>
      </c>
      <c r="R68" s="26" t="n"/>
      <c r="S68" s="30">
        <f>IF(COUNTA($A68:$C68,$E68:$I68,$K68,$O68,$R68,$U68:$W68,$Z68:$AA68)=0,"",IFERROR(INDEX('Settings'!$E$10:$E$109,MATCH(C68,'Settings'!$A$10:$A$109,0)),0))</f>
        <v/>
      </c>
      <c r="T68" s="30">
        <f>IF(COUNTA($A68:$C68,$E68:$I68,$K68,$O68,$R68,$U68:$W68,$Z68:$AA68)=0,"",IFERROR(R68*S68,0))</f>
        <v/>
      </c>
      <c r="U68" s="32" t="n"/>
      <c r="V68" s="32" t="n"/>
      <c r="W68" s="32" t="n"/>
      <c r="X68" s="30">
        <f>IF(COUNTA($A68:$C68,$E68:$I68,$K68,$O68,$R68,$U68:$W68,$Z68:$AA68)=0,"",IFERROR(SUM(N68,Q68,T68,U68),0))</f>
        <v/>
      </c>
      <c r="Y68" s="30">
        <f>IF(COUNTA($A68:$C68,$E68:$I68,$K68,$O68,$R68,$U68:$W68,$Z68:$AA68)=0,"",IFERROR(X68+V68-W68,0))</f>
        <v/>
      </c>
      <c r="Z68" s="23" t="n"/>
      <c r="AA68" s="25" t="n"/>
      <c r="AB68" s="33">
        <f>IF(COUNTA($A68:$C68,$E68:$I68,$K68,$O68,$R68,$U68:$W68,$Z68:$AA68)=0,"",IF(OR(A68="",B68="",C68="",E68=""),"Missing required input",IF(D68="","Driver not found",IF(COUNTIF($E:$E,E68)&gt;1,"Duplicate Trip/Load #",IF(B68&gt;A68,"Trip after period end",IF(B68&lt;=A68-'Settings'!$B$4,"Trip outside pay period",IF(J68&lt;=0,"Check miles",IF(M68&lt;=0,"Check rate",IF(Y68&lt;0,"Negative payable","OK")))))))))</f>
        <v/>
      </c>
    </row>
    <row r="69">
      <c r="A69" s="51" t="n"/>
      <c r="B69" s="51" t="n"/>
      <c r="C69" s="23" t="n"/>
      <c r="D69" s="24">
        <f>IF(COUNTA($A69:$C69,$E69:$I69,$K69,$O69,$R69,$U69:$W69,$Z69:$AA69)=0,"",IFERROR(INDEX('Settings'!$B$10:$B$109,MATCH(C69,'Settings'!$A$10:$A$109,0)),""))</f>
        <v/>
      </c>
      <c r="E69" s="23" t="n"/>
      <c r="F69" s="25" t="n"/>
      <c r="G69" s="25" t="n"/>
      <c r="H69" s="26" t="n"/>
      <c r="I69" s="26" t="n"/>
      <c r="J69" s="27">
        <f>IF(COUNTA($A69:$C69,$E69:$I69,$K69,$O69,$R69,$U69:$W69,$Z69:$AA69)=0,"",IFERROR(H69+I69,0))</f>
        <v/>
      </c>
      <c r="K69" s="52" t="n"/>
      <c r="L69" s="53">
        <f>IF(COUNTA($A69:$C69,$E69:$I69,$K69,$O69,$R69,$U69:$W69,$Z69:$AA69)=0,"",IFERROR(INDEX('Settings'!$D$10:$D$109,MATCH(C69,'Settings'!$A$10:$A$109,0)),0))</f>
        <v/>
      </c>
      <c r="M69" s="53">
        <f>IF(COUNTA($A69:$C69,$E69:$I69,$K69,$O69,$R69,$U69:$W69,$Z69:$AA69)=0,"",IFERROR(IF(K69&lt;&gt;"",K69,L69),0))</f>
        <v/>
      </c>
      <c r="N69" s="30">
        <f>IF(COUNTA($A69:$C69,$E69:$I69,$K69,$O69,$R69,$U69:$W69,$Z69:$AA69)=0,"",IFERROR(J69*M69,0))</f>
        <v/>
      </c>
      <c r="O69" s="31" t="n"/>
      <c r="P69" s="30">
        <f>IF(COUNTA($A69:$C69,$E69:$I69,$K69,$O69,$R69,$U69:$W69,$Z69:$AA69)=0,"",IFERROR(INDEX('Settings'!$F$10:$F$109,MATCH(C69,'Settings'!$A$10:$A$109,0)),0))</f>
        <v/>
      </c>
      <c r="Q69" s="30">
        <f>IF(COUNTA($A69:$C69,$E69:$I69,$K69,$O69,$R69,$U69:$W69,$Z69:$AA69)=0,"",IFERROR(O69*P69,0))</f>
        <v/>
      </c>
      <c r="R69" s="26" t="n"/>
      <c r="S69" s="30">
        <f>IF(COUNTA($A69:$C69,$E69:$I69,$K69,$O69,$R69,$U69:$W69,$Z69:$AA69)=0,"",IFERROR(INDEX('Settings'!$E$10:$E$109,MATCH(C69,'Settings'!$A$10:$A$109,0)),0))</f>
        <v/>
      </c>
      <c r="T69" s="30">
        <f>IF(COUNTA($A69:$C69,$E69:$I69,$K69,$O69,$R69,$U69:$W69,$Z69:$AA69)=0,"",IFERROR(R69*S69,0))</f>
        <v/>
      </c>
      <c r="U69" s="32" t="n"/>
      <c r="V69" s="32" t="n"/>
      <c r="W69" s="32" t="n"/>
      <c r="X69" s="30">
        <f>IF(COUNTA($A69:$C69,$E69:$I69,$K69,$O69,$R69,$U69:$W69,$Z69:$AA69)=0,"",IFERROR(SUM(N69,Q69,T69,U69),0))</f>
        <v/>
      </c>
      <c r="Y69" s="30">
        <f>IF(COUNTA($A69:$C69,$E69:$I69,$K69,$O69,$R69,$U69:$W69,$Z69:$AA69)=0,"",IFERROR(X69+V69-W69,0))</f>
        <v/>
      </c>
      <c r="Z69" s="23" t="n"/>
      <c r="AA69" s="25" t="n"/>
      <c r="AB69" s="33">
        <f>IF(COUNTA($A69:$C69,$E69:$I69,$K69,$O69,$R69,$U69:$W69,$Z69:$AA69)=0,"",IF(OR(A69="",B69="",C69="",E69=""),"Missing required input",IF(D69="","Driver not found",IF(COUNTIF($E:$E,E69)&gt;1,"Duplicate Trip/Load #",IF(B69&gt;A69,"Trip after period end",IF(B69&lt;=A69-'Settings'!$B$4,"Trip outside pay period",IF(J69&lt;=0,"Check miles",IF(M69&lt;=0,"Check rate",IF(Y69&lt;0,"Negative payable","OK")))))))))</f>
        <v/>
      </c>
    </row>
    <row r="70">
      <c r="A70" s="51" t="n"/>
      <c r="B70" s="51" t="n"/>
      <c r="C70" s="23" t="n"/>
      <c r="D70" s="24">
        <f>IF(COUNTA($A70:$C70,$E70:$I70,$K70,$O70,$R70,$U70:$W70,$Z70:$AA70)=0,"",IFERROR(INDEX('Settings'!$B$10:$B$109,MATCH(C70,'Settings'!$A$10:$A$109,0)),""))</f>
        <v/>
      </c>
      <c r="E70" s="23" t="n"/>
      <c r="F70" s="25" t="n"/>
      <c r="G70" s="25" t="n"/>
      <c r="H70" s="26" t="n"/>
      <c r="I70" s="26" t="n"/>
      <c r="J70" s="27">
        <f>IF(COUNTA($A70:$C70,$E70:$I70,$K70,$O70,$R70,$U70:$W70,$Z70:$AA70)=0,"",IFERROR(H70+I70,0))</f>
        <v/>
      </c>
      <c r="K70" s="52" t="n"/>
      <c r="L70" s="53">
        <f>IF(COUNTA($A70:$C70,$E70:$I70,$K70,$O70,$R70,$U70:$W70,$Z70:$AA70)=0,"",IFERROR(INDEX('Settings'!$D$10:$D$109,MATCH(C70,'Settings'!$A$10:$A$109,0)),0))</f>
        <v/>
      </c>
      <c r="M70" s="53">
        <f>IF(COUNTA($A70:$C70,$E70:$I70,$K70,$O70,$R70,$U70:$W70,$Z70:$AA70)=0,"",IFERROR(IF(K70&lt;&gt;"",K70,L70),0))</f>
        <v/>
      </c>
      <c r="N70" s="30">
        <f>IF(COUNTA($A70:$C70,$E70:$I70,$K70,$O70,$R70,$U70:$W70,$Z70:$AA70)=0,"",IFERROR(J70*M70,0))</f>
        <v/>
      </c>
      <c r="O70" s="31" t="n"/>
      <c r="P70" s="30">
        <f>IF(COUNTA($A70:$C70,$E70:$I70,$K70,$O70,$R70,$U70:$W70,$Z70:$AA70)=0,"",IFERROR(INDEX('Settings'!$F$10:$F$109,MATCH(C70,'Settings'!$A$10:$A$109,0)),0))</f>
        <v/>
      </c>
      <c r="Q70" s="30">
        <f>IF(COUNTA($A70:$C70,$E70:$I70,$K70,$O70,$R70,$U70:$W70,$Z70:$AA70)=0,"",IFERROR(O70*P70,0))</f>
        <v/>
      </c>
      <c r="R70" s="26" t="n"/>
      <c r="S70" s="30">
        <f>IF(COUNTA($A70:$C70,$E70:$I70,$K70,$O70,$R70,$U70:$W70,$Z70:$AA70)=0,"",IFERROR(INDEX('Settings'!$E$10:$E$109,MATCH(C70,'Settings'!$A$10:$A$109,0)),0))</f>
        <v/>
      </c>
      <c r="T70" s="30">
        <f>IF(COUNTA($A70:$C70,$E70:$I70,$K70,$O70,$R70,$U70:$W70,$Z70:$AA70)=0,"",IFERROR(R70*S70,0))</f>
        <v/>
      </c>
      <c r="U70" s="32" t="n"/>
      <c r="V70" s="32" t="n"/>
      <c r="W70" s="32" t="n"/>
      <c r="X70" s="30">
        <f>IF(COUNTA($A70:$C70,$E70:$I70,$K70,$O70,$R70,$U70:$W70,$Z70:$AA70)=0,"",IFERROR(SUM(N70,Q70,T70,U70),0))</f>
        <v/>
      </c>
      <c r="Y70" s="30">
        <f>IF(COUNTA($A70:$C70,$E70:$I70,$K70,$O70,$R70,$U70:$W70,$Z70:$AA70)=0,"",IFERROR(X70+V70-W70,0))</f>
        <v/>
      </c>
      <c r="Z70" s="23" t="n"/>
      <c r="AA70" s="25" t="n"/>
      <c r="AB70" s="33">
        <f>IF(COUNTA($A70:$C70,$E70:$I70,$K70,$O70,$R70,$U70:$W70,$Z70:$AA70)=0,"",IF(OR(A70="",B70="",C70="",E70=""),"Missing required input",IF(D70="","Driver not found",IF(COUNTIF($E:$E,E70)&gt;1,"Duplicate Trip/Load #",IF(B70&gt;A70,"Trip after period end",IF(B70&lt;=A70-'Settings'!$B$4,"Trip outside pay period",IF(J70&lt;=0,"Check miles",IF(M70&lt;=0,"Check rate",IF(Y70&lt;0,"Negative payable","OK")))))))))</f>
        <v/>
      </c>
    </row>
    <row r="71">
      <c r="A71" s="51" t="n"/>
      <c r="B71" s="51" t="n"/>
      <c r="C71" s="23" t="n"/>
      <c r="D71" s="24">
        <f>IF(COUNTA($A71:$C71,$E71:$I71,$K71,$O71,$R71,$U71:$W71,$Z71:$AA71)=0,"",IFERROR(INDEX('Settings'!$B$10:$B$109,MATCH(C71,'Settings'!$A$10:$A$109,0)),""))</f>
        <v/>
      </c>
      <c r="E71" s="23" t="n"/>
      <c r="F71" s="25" t="n"/>
      <c r="G71" s="25" t="n"/>
      <c r="H71" s="26" t="n"/>
      <c r="I71" s="26" t="n"/>
      <c r="J71" s="27">
        <f>IF(COUNTA($A71:$C71,$E71:$I71,$K71,$O71,$R71,$U71:$W71,$Z71:$AA71)=0,"",IFERROR(H71+I71,0))</f>
        <v/>
      </c>
      <c r="K71" s="52" t="n"/>
      <c r="L71" s="53">
        <f>IF(COUNTA($A71:$C71,$E71:$I71,$K71,$O71,$R71,$U71:$W71,$Z71:$AA71)=0,"",IFERROR(INDEX('Settings'!$D$10:$D$109,MATCH(C71,'Settings'!$A$10:$A$109,0)),0))</f>
        <v/>
      </c>
      <c r="M71" s="53">
        <f>IF(COUNTA($A71:$C71,$E71:$I71,$K71,$O71,$R71,$U71:$W71,$Z71:$AA71)=0,"",IFERROR(IF(K71&lt;&gt;"",K71,L71),0))</f>
        <v/>
      </c>
      <c r="N71" s="30">
        <f>IF(COUNTA($A71:$C71,$E71:$I71,$K71,$O71,$R71,$U71:$W71,$Z71:$AA71)=0,"",IFERROR(J71*M71,0))</f>
        <v/>
      </c>
      <c r="O71" s="31" t="n"/>
      <c r="P71" s="30">
        <f>IF(COUNTA($A71:$C71,$E71:$I71,$K71,$O71,$R71,$U71:$W71,$Z71:$AA71)=0,"",IFERROR(INDEX('Settings'!$F$10:$F$109,MATCH(C71,'Settings'!$A$10:$A$109,0)),0))</f>
        <v/>
      </c>
      <c r="Q71" s="30">
        <f>IF(COUNTA($A71:$C71,$E71:$I71,$K71,$O71,$R71,$U71:$W71,$Z71:$AA71)=0,"",IFERROR(O71*P71,0))</f>
        <v/>
      </c>
      <c r="R71" s="26" t="n"/>
      <c r="S71" s="30">
        <f>IF(COUNTA($A71:$C71,$E71:$I71,$K71,$O71,$R71,$U71:$W71,$Z71:$AA71)=0,"",IFERROR(INDEX('Settings'!$E$10:$E$109,MATCH(C71,'Settings'!$A$10:$A$109,0)),0))</f>
        <v/>
      </c>
      <c r="T71" s="30">
        <f>IF(COUNTA($A71:$C71,$E71:$I71,$K71,$O71,$R71,$U71:$W71,$Z71:$AA71)=0,"",IFERROR(R71*S71,0))</f>
        <v/>
      </c>
      <c r="U71" s="32" t="n"/>
      <c r="V71" s="32" t="n"/>
      <c r="W71" s="32" t="n"/>
      <c r="X71" s="30">
        <f>IF(COUNTA($A71:$C71,$E71:$I71,$K71,$O71,$R71,$U71:$W71,$Z71:$AA71)=0,"",IFERROR(SUM(N71,Q71,T71,U71),0))</f>
        <v/>
      </c>
      <c r="Y71" s="30">
        <f>IF(COUNTA($A71:$C71,$E71:$I71,$K71,$O71,$R71,$U71:$W71,$Z71:$AA71)=0,"",IFERROR(X71+V71-W71,0))</f>
        <v/>
      </c>
      <c r="Z71" s="23" t="n"/>
      <c r="AA71" s="25" t="n"/>
      <c r="AB71" s="33">
        <f>IF(COUNTA($A71:$C71,$E71:$I71,$K71,$O71,$R71,$U71:$W71,$Z71:$AA71)=0,"",IF(OR(A71="",B71="",C71="",E71=""),"Missing required input",IF(D71="","Driver not found",IF(COUNTIF($E:$E,E71)&gt;1,"Duplicate Trip/Load #",IF(B71&gt;A71,"Trip after period end",IF(B71&lt;=A71-'Settings'!$B$4,"Trip outside pay period",IF(J71&lt;=0,"Check miles",IF(M71&lt;=0,"Check rate",IF(Y71&lt;0,"Negative payable","OK")))))))))</f>
        <v/>
      </c>
    </row>
    <row r="72">
      <c r="A72" s="51" t="n"/>
      <c r="B72" s="51" t="n"/>
      <c r="C72" s="23" t="n"/>
      <c r="D72" s="24">
        <f>IF(COUNTA($A72:$C72,$E72:$I72,$K72,$O72,$R72,$U72:$W72,$Z72:$AA72)=0,"",IFERROR(INDEX('Settings'!$B$10:$B$109,MATCH(C72,'Settings'!$A$10:$A$109,0)),""))</f>
        <v/>
      </c>
      <c r="E72" s="23" t="n"/>
      <c r="F72" s="25" t="n"/>
      <c r="G72" s="25" t="n"/>
      <c r="H72" s="26" t="n"/>
      <c r="I72" s="26" t="n"/>
      <c r="J72" s="27">
        <f>IF(COUNTA($A72:$C72,$E72:$I72,$K72,$O72,$R72,$U72:$W72,$Z72:$AA72)=0,"",IFERROR(H72+I72,0))</f>
        <v/>
      </c>
      <c r="K72" s="52" t="n"/>
      <c r="L72" s="53">
        <f>IF(COUNTA($A72:$C72,$E72:$I72,$K72,$O72,$R72,$U72:$W72,$Z72:$AA72)=0,"",IFERROR(INDEX('Settings'!$D$10:$D$109,MATCH(C72,'Settings'!$A$10:$A$109,0)),0))</f>
        <v/>
      </c>
      <c r="M72" s="53">
        <f>IF(COUNTA($A72:$C72,$E72:$I72,$K72,$O72,$R72,$U72:$W72,$Z72:$AA72)=0,"",IFERROR(IF(K72&lt;&gt;"",K72,L72),0))</f>
        <v/>
      </c>
      <c r="N72" s="30">
        <f>IF(COUNTA($A72:$C72,$E72:$I72,$K72,$O72,$R72,$U72:$W72,$Z72:$AA72)=0,"",IFERROR(J72*M72,0))</f>
        <v/>
      </c>
      <c r="O72" s="31" t="n"/>
      <c r="P72" s="30">
        <f>IF(COUNTA($A72:$C72,$E72:$I72,$K72,$O72,$R72,$U72:$W72,$Z72:$AA72)=0,"",IFERROR(INDEX('Settings'!$F$10:$F$109,MATCH(C72,'Settings'!$A$10:$A$109,0)),0))</f>
        <v/>
      </c>
      <c r="Q72" s="30">
        <f>IF(COUNTA($A72:$C72,$E72:$I72,$K72,$O72,$R72,$U72:$W72,$Z72:$AA72)=0,"",IFERROR(O72*P72,0))</f>
        <v/>
      </c>
      <c r="R72" s="26" t="n"/>
      <c r="S72" s="30">
        <f>IF(COUNTA($A72:$C72,$E72:$I72,$K72,$O72,$R72,$U72:$W72,$Z72:$AA72)=0,"",IFERROR(INDEX('Settings'!$E$10:$E$109,MATCH(C72,'Settings'!$A$10:$A$109,0)),0))</f>
        <v/>
      </c>
      <c r="T72" s="30">
        <f>IF(COUNTA($A72:$C72,$E72:$I72,$K72,$O72,$R72,$U72:$W72,$Z72:$AA72)=0,"",IFERROR(R72*S72,0))</f>
        <v/>
      </c>
      <c r="U72" s="32" t="n"/>
      <c r="V72" s="32" t="n"/>
      <c r="W72" s="32" t="n"/>
      <c r="X72" s="30">
        <f>IF(COUNTA($A72:$C72,$E72:$I72,$K72,$O72,$R72,$U72:$W72,$Z72:$AA72)=0,"",IFERROR(SUM(N72,Q72,T72,U72),0))</f>
        <v/>
      </c>
      <c r="Y72" s="30">
        <f>IF(COUNTA($A72:$C72,$E72:$I72,$K72,$O72,$R72,$U72:$W72,$Z72:$AA72)=0,"",IFERROR(X72+V72-W72,0))</f>
        <v/>
      </c>
      <c r="Z72" s="23" t="n"/>
      <c r="AA72" s="25" t="n"/>
      <c r="AB72" s="33">
        <f>IF(COUNTA($A72:$C72,$E72:$I72,$K72,$O72,$R72,$U72:$W72,$Z72:$AA72)=0,"",IF(OR(A72="",B72="",C72="",E72=""),"Missing required input",IF(D72="","Driver not found",IF(COUNTIF($E:$E,E72)&gt;1,"Duplicate Trip/Load #",IF(B72&gt;A72,"Trip after period end",IF(B72&lt;=A72-'Settings'!$B$4,"Trip outside pay period",IF(J72&lt;=0,"Check miles",IF(M72&lt;=0,"Check rate",IF(Y72&lt;0,"Negative payable","OK")))))))))</f>
        <v/>
      </c>
    </row>
    <row r="73">
      <c r="A73" s="51" t="n"/>
      <c r="B73" s="51" t="n"/>
      <c r="C73" s="23" t="n"/>
      <c r="D73" s="24">
        <f>IF(COUNTA($A73:$C73,$E73:$I73,$K73,$O73,$R73,$U73:$W73,$Z73:$AA73)=0,"",IFERROR(INDEX('Settings'!$B$10:$B$109,MATCH(C73,'Settings'!$A$10:$A$109,0)),""))</f>
        <v/>
      </c>
      <c r="E73" s="23" t="n"/>
      <c r="F73" s="25" t="n"/>
      <c r="G73" s="25" t="n"/>
      <c r="H73" s="26" t="n"/>
      <c r="I73" s="26" t="n"/>
      <c r="J73" s="27">
        <f>IF(COUNTA($A73:$C73,$E73:$I73,$K73,$O73,$R73,$U73:$W73,$Z73:$AA73)=0,"",IFERROR(H73+I73,0))</f>
        <v/>
      </c>
      <c r="K73" s="52" t="n"/>
      <c r="L73" s="53">
        <f>IF(COUNTA($A73:$C73,$E73:$I73,$K73,$O73,$R73,$U73:$W73,$Z73:$AA73)=0,"",IFERROR(INDEX('Settings'!$D$10:$D$109,MATCH(C73,'Settings'!$A$10:$A$109,0)),0))</f>
        <v/>
      </c>
      <c r="M73" s="53">
        <f>IF(COUNTA($A73:$C73,$E73:$I73,$K73,$O73,$R73,$U73:$W73,$Z73:$AA73)=0,"",IFERROR(IF(K73&lt;&gt;"",K73,L73),0))</f>
        <v/>
      </c>
      <c r="N73" s="30">
        <f>IF(COUNTA($A73:$C73,$E73:$I73,$K73,$O73,$R73,$U73:$W73,$Z73:$AA73)=0,"",IFERROR(J73*M73,0))</f>
        <v/>
      </c>
      <c r="O73" s="31" t="n"/>
      <c r="P73" s="30">
        <f>IF(COUNTA($A73:$C73,$E73:$I73,$K73,$O73,$R73,$U73:$W73,$Z73:$AA73)=0,"",IFERROR(INDEX('Settings'!$F$10:$F$109,MATCH(C73,'Settings'!$A$10:$A$109,0)),0))</f>
        <v/>
      </c>
      <c r="Q73" s="30">
        <f>IF(COUNTA($A73:$C73,$E73:$I73,$K73,$O73,$R73,$U73:$W73,$Z73:$AA73)=0,"",IFERROR(O73*P73,0))</f>
        <v/>
      </c>
      <c r="R73" s="26" t="n"/>
      <c r="S73" s="30">
        <f>IF(COUNTA($A73:$C73,$E73:$I73,$K73,$O73,$R73,$U73:$W73,$Z73:$AA73)=0,"",IFERROR(INDEX('Settings'!$E$10:$E$109,MATCH(C73,'Settings'!$A$10:$A$109,0)),0))</f>
        <v/>
      </c>
      <c r="T73" s="30">
        <f>IF(COUNTA($A73:$C73,$E73:$I73,$K73,$O73,$R73,$U73:$W73,$Z73:$AA73)=0,"",IFERROR(R73*S73,0))</f>
        <v/>
      </c>
      <c r="U73" s="32" t="n"/>
      <c r="V73" s="32" t="n"/>
      <c r="W73" s="32" t="n"/>
      <c r="X73" s="30">
        <f>IF(COUNTA($A73:$C73,$E73:$I73,$K73,$O73,$R73,$U73:$W73,$Z73:$AA73)=0,"",IFERROR(SUM(N73,Q73,T73,U73),0))</f>
        <v/>
      </c>
      <c r="Y73" s="30">
        <f>IF(COUNTA($A73:$C73,$E73:$I73,$K73,$O73,$R73,$U73:$W73,$Z73:$AA73)=0,"",IFERROR(X73+V73-W73,0))</f>
        <v/>
      </c>
      <c r="Z73" s="23" t="n"/>
      <c r="AA73" s="25" t="n"/>
      <c r="AB73" s="33">
        <f>IF(COUNTA($A73:$C73,$E73:$I73,$K73,$O73,$R73,$U73:$W73,$Z73:$AA73)=0,"",IF(OR(A73="",B73="",C73="",E73=""),"Missing required input",IF(D73="","Driver not found",IF(COUNTIF($E:$E,E73)&gt;1,"Duplicate Trip/Load #",IF(B73&gt;A73,"Trip after period end",IF(B73&lt;=A73-'Settings'!$B$4,"Trip outside pay period",IF(J73&lt;=0,"Check miles",IF(M73&lt;=0,"Check rate",IF(Y73&lt;0,"Negative payable","OK")))))))))</f>
        <v/>
      </c>
    </row>
    <row r="74">
      <c r="A74" s="51" t="n"/>
      <c r="B74" s="51" t="n"/>
      <c r="C74" s="23" t="n"/>
      <c r="D74" s="24">
        <f>IF(COUNTA($A74:$C74,$E74:$I74,$K74,$O74,$R74,$U74:$W74,$Z74:$AA74)=0,"",IFERROR(INDEX('Settings'!$B$10:$B$109,MATCH(C74,'Settings'!$A$10:$A$109,0)),""))</f>
        <v/>
      </c>
      <c r="E74" s="23" t="n"/>
      <c r="F74" s="25" t="n"/>
      <c r="G74" s="25" t="n"/>
      <c r="H74" s="26" t="n"/>
      <c r="I74" s="26" t="n"/>
      <c r="J74" s="27">
        <f>IF(COUNTA($A74:$C74,$E74:$I74,$K74,$O74,$R74,$U74:$W74,$Z74:$AA74)=0,"",IFERROR(H74+I74,0))</f>
        <v/>
      </c>
      <c r="K74" s="52" t="n"/>
      <c r="L74" s="53">
        <f>IF(COUNTA($A74:$C74,$E74:$I74,$K74,$O74,$R74,$U74:$W74,$Z74:$AA74)=0,"",IFERROR(INDEX('Settings'!$D$10:$D$109,MATCH(C74,'Settings'!$A$10:$A$109,0)),0))</f>
        <v/>
      </c>
      <c r="M74" s="53">
        <f>IF(COUNTA($A74:$C74,$E74:$I74,$K74,$O74,$R74,$U74:$W74,$Z74:$AA74)=0,"",IFERROR(IF(K74&lt;&gt;"",K74,L74),0))</f>
        <v/>
      </c>
      <c r="N74" s="30">
        <f>IF(COUNTA($A74:$C74,$E74:$I74,$K74,$O74,$R74,$U74:$W74,$Z74:$AA74)=0,"",IFERROR(J74*M74,0))</f>
        <v/>
      </c>
      <c r="O74" s="31" t="n"/>
      <c r="P74" s="30">
        <f>IF(COUNTA($A74:$C74,$E74:$I74,$K74,$O74,$R74,$U74:$W74,$Z74:$AA74)=0,"",IFERROR(INDEX('Settings'!$F$10:$F$109,MATCH(C74,'Settings'!$A$10:$A$109,0)),0))</f>
        <v/>
      </c>
      <c r="Q74" s="30">
        <f>IF(COUNTA($A74:$C74,$E74:$I74,$K74,$O74,$R74,$U74:$W74,$Z74:$AA74)=0,"",IFERROR(O74*P74,0))</f>
        <v/>
      </c>
      <c r="R74" s="26" t="n"/>
      <c r="S74" s="30">
        <f>IF(COUNTA($A74:$C74,$E74:$I74,$K74,$O74,$R74,$U74:$W74,$Z74:$AA74)=0,"",IFERROR(INDEX('Settings'!$E$10:$E$109,MATCH(C74,'Settings'!$A$10:$A$109,0)),0))</f>
        <v/>
      </c>
      <c r="T74" s="30">
        <f>IF(COUNTA($A74:$C74,$E74:$I74,$K74,$O74,$R74,$U74:$W74,$Z74:$AA74)=0,"",IFERROR(R74*S74,0))</f>
        <v/>
      </c>
      <c r="U74" s="32" t="n"/>
      <c r="V74" s="32" t="n"/>
      <c r="W74" s="32" t="n"/>
      <c r="X74" s="30">
        <f>IF(COUNTA($A74:$C74,$E74:$I74,$K74,$O74,$R74,$U74:$W74,$Z74:$AA74)=0,"",IFERROR(SUM(N74,Q74,T74,U74),0))</f>
        <v/>
      </c>
      <c r="Y74" s="30">
        <f>IF(COUNTA($A74:$C74,$E74:$I74,$K74,$O74,$R74,$U74:$W74,$Z74:$AA74)=0,"",IFERROR(X74+V74-W74,0))</f>
        <v/>
      </c>
      <c r="Z74" s="23" t="n"/>
      <c r="AA74" s="25" t="n"/>
      <c r="AB74" s="33">
        <f>IF(COUNTA($A74:$C74,$E74:$I74,$K74,$O74,$R74,$U74:$W74,$Z74:$AA74)=0,"",IF(OR(A74="",B74="",C74="",E74=""),"Missing required input",IF(D74="","Driver not found",IF(COUNTIF($E:$E,E74)&gt;1,"Duplicate Trip/Load #",IF(B74&gt;A74,"Trip after period end",IF(B74&lt;=A74-'Settings'!$B$4,"Trip outside pay period",IF(J74&lt;=0,"Check miles",IF(M74&lt;=0,"Check rate",IF(Y74&lt;0,"Negative payable","OK")))))))))</f>
        <v/>
      </c>
    </row>
    <row r="75">
      <c r="A75" s="51" t="n"/>
      <c r="B75" s="51" t="n"/>
      <c r="C75" s="23" t="n"/>
      <c r="D75" s="24">
        <f>IF(COUNTA($A75:$C75,$E75:$I75,$K75,$O75,$R75,$U75:$W75,$Z75:$AA75)=0,"",IFERROR(INDEX('Settings'!$B$10:$B$109,MATCH(C75,'Settings'!$A$10:$A$109,0)),""))</f>
        <v/>
      </c>
      <c r="E75" s="23" t="n"/>
      <c r="F75" s="25" t="n"/>
      <c r="G75" s="25" t="n"/>
      <c r="H75" s="26" t="n"/>
      <c r="I75" s="26" t="n"/>
      <c r="J75" s="27">
        <f>IF(COUNTA($A75:$C75,$E75:$I75,$K75,$O75,$R75,$U75:$W75,$Z75:$AA75)=0,"",IFERROR(H75+I75,0))</f>
        <v/>
      </c>
      <c r="K75" s="52" t="n"/>
      <c r="L75" s="53">
        <f>IF(COUNTA($A75:$C75,$E75:$I75,$K75,$O75,$R75,$U75:$W75,$Z75:$AA75)=0,"",IFERROR(INDEX('Settings'!$D$10:$D$109,MATCH(C75,'Settings'!$A$10:$A$109,0)),0))</f>
        <v/>
      </c>
      <c r="M75" s="53">
        <f>IF(COUNTA($A75:$C75,$E75:$I75,$K75,$O75,$R75,$U75:$W75,$Z75:$AA75)=0,"",IFERROR(IF(K75&lt;&gt;"",K75,L75),0))</f>
        <v/>
      </c>
      <c r="N75" s="30">
        <f>IF(COUNTA($A75:$C75,$E75:$I75,$K75,$O75,$R75,$U75:$W75,$Z75:$AA75)=0,"",IFERROR(J75*M75,0))</f>
        <v/>
      </c>
      <c r="O75" s="31" t="n"/>
      <c r="P75" s="30">
        <f>IF(COUNTA($A75:$C75,$E75:$I75,$K75,$O75,$R75,$U75:$W75,$Z75:$AA75)=0,"",IFERROR(INDEX('Settings'!$F$10:$F$109,MATCH(C75,'Settings'!$A$10:$A$109,0)),0))</f>
        <v/>
      </c>
      <c r="Q75" s="30">
        <f>IF(COUNTA($A75:$C75,$E75:$I75,$K75,$O75,$R75,$U75:$W75,$Z75:$AA75)=0,"",IFERROR(O75*P75,0))</f>
        <v/>
      </c>
      <c r="R75" s="26" t="n"/>
      <c r="S75" s="30">
        <f>IF(COUNTA($A75:$C75,$E75:$I75,$K75,$O75,$R75,$U75:$W75,$Z75:$AA75)=0,"",IFERROR(INDEX('Settings'!$E$10:$E$109,MATCH(C75,'Settings'!$A$10:$A$109,0)),0))</f>
        <v/>
      </c>
      <c r="T75" s="30">
        <f>IF(COUNTA($A75:$C75,$E75:$I75,$K75,$O75,$R75,$U75:$W75,$Z75:$AA75)=0,"",IFERROR(R75*S75,0))</f>
        <v/>
      </c>
      <c r="U75" s="32" t="n"/>
      <c r="V75" s="32" t="n"/>
      <c r="W75" s="32" t="n"/>
      <c r="X75" s="30">
        <f>IF(COUNTA($A75:$C75,$E75:$I75,$K75,$O75,$R75,$U75:$W75,$Z75:$AA75)=0,"",IFERROR(SUM(N75,Q75,T75,U75),0))</f>
        <v/>
      </c>
      <c r="Y75" s="30">
        <f>IF(COUNTA($A75:$C75,$E75:$I75,$K75,$O75,$R75,$U75:$W75,$Z75:$AA75)=0,"",IFERROR(X75+V75-W75,0))</f>
        <v/>
      </c>
      <c r="Z75" s="23" t="n"/>
      <c r="AA75" s="25" t="n"/>
      <c r="AB75" s="33">
        <f>IF(COUNTA($A75:$C75,$E75:$I75,$K75,$O75,$R75,$U75:$W75,$Z75:$AA75)=0,"",IF(OR(A75="",B75="",C75="",E75=""),"Missing required input",IF(D75="","Driver not found",IF(COUNTIF($E:$E,E75)&gt;1,"Duplicate Trip/Load #",IF(B75&gt;A75,"Trip after period end",IF(B75&lt;=A75-'Settings'!$B$4,"Trip outside pay period",IF(J75&lt;=0,"Check miles",IF(M75&lt;=0,"Check rate",IF(Y75&lt;0,"Negative payable","OK")))))))))</f>
        <v/>
      </c>
    </row>
    <row r="76">
      <c r="A76" s="51" t="n"/>
      <c r="B76" s="51" t="n"/>
      <c r="C76" s="23" t="n"/>
      <c r="D76" s="24">
        <f>IF(COUNTA($A76:$C76,$E76:$I76,$K76,$O76,$R76,$U76:$W76,$Z76:$AA76)=0,"",IFERROR(INDEX('Settings'!$B$10:$B$109,MATCH(C76,'Settings'!$A$10:$A$109,0)),""))</f>
        <v/>
      </c>
      <c r="E76" s="23" t="n"/>
      <c r="F76" s="25" t="n"/>
      <c r="G76" s="25" t="n"/>
      <c r="H76" s="26" t="n"/>
      <c r="I76" s="26" t="n"/>
      <c r="J76" s="27">
        <f>IF(COUNTA($A76:$C76,$E76:$I76,$K76,$O76,$R76,$U76:$W76,$Z76:$AA76)=0,"",IFERROR(H76+I76,0))</f>
        <v/>
      </c>
      <c r="K76" s="52" t="n"/>
      <c r="L76" s="53">
        <f>IF(COUNTA($A76:$C76,$E76:$I76,$K76,$O76,$R76,$U76:$W76,$Z76:$AA76)=0,"",IFERROR(INDEX('Settings'!$D$10:$D$109,MATCH(C76,'Settings'!$A$10:$A$109,0)),0))</f>
        <v/>
      </c>
      <c r="M76" s="53">
        <f>IF(COUNTA($A76:$C76,$E76:$I76,$K76,$O76,$R76,$U76:$W76,$Z76:$AA76)=0,"",IFERROR(IF(K76&lt;&gt;"",K76,L76),0))</f>
        <v/>
      </c>
      <c r="N76" s="30">
        <f>IF(COUNTA($A76:$C76,$E76:$I76,$K76,$O76,$R76,$U76:$W76,$Z76:$AA76)=0,"",IFERROR(J76*M76,0))</f>
        <v/>
      </c>
      <c r="O76" s="31" t="n"/>
      <c r="P76" s="30">
        <f>IF(COUNTA($A76:$C76,$E76:$I76,$K76,$O76,$R76,$U76:$W76,$Z76:$AA76)=0,"",IFERROR(INDEX('Settings'!$F$10:$F$109,MATCH(C76,'Settings'!$A$10:$A$109,0)),0))</f>
        <v/>
      </c>
      <c r="Q76" s="30">
        <f>IF(COUNTA($A76:$C76,$E76:$I76,$K76,$O76,$R76,$U76:$W76,$Z76:$AA76)=0,"",IFERROR(O76*P76,0))</f>
        <v/>
      </c>
      <c r="R76" s="26" t="n"/>
      <c r="S76" s="30">
        <f>IF(COUNTA($A76:$C76,$E76:$I76,$K76,$O76,$R76,$U76:$W76,$Z76:$AA76)=0,"",IFERROR(INDEX('Settings'!$E$10:$E$109,MATCH(C76,'Settings'!$A$10:$A$109,0)),0))</f>
        <v/>
      </c>
      <c r="T76" s="30">
        <f>IF(COUNTA($A76:$C76,$E76:$I76,$K76,$O76,$R76,$U76:$W76,$Z76:$AA76)=0,"",IFERROR(R76*S76,0))</f>
        <v/>
      </c>
      <c r="U76" s="32" t="n"/>
      <c r="V76" s="32" t="n"/>
      <c r="W76" s="32" t="n"/>
      <c r="X76" s="30">
        <f>IF(COUNTA($A76:$C76,$E76:$I76,$K76,$O76,$R76,$U76:$W76,$Z76:$AA76)=0,"",IFERROR(SUM(N76,Q76,T76,U76),0))</f>
        <v/>
      </c>
      <c r="Y76" s="30">
        <f>IF(COUNTA($A76:$C76,$E76:$I76,$K76,$O76,$R76,$U76:$W76,$Z76:$AA76)=0,"",IFERROR(X76+V76-W76,0))</f>
        <v/>
      </c>
      <c r="Z76" s="23" t="n"/>
      <c r="AA76" s="25" t="n"/>
      <c r="AB76" s="33">
        <f>IF(COUNTA($A76:$C76,$E76:$I76,$K76,$O76,$R76,$U76:$W76,$Z76:$AA76)=0,"",IF(OR(A76="",B76="",C76="",E76=""),"Missing required input",IF(D76="","Driver not found",IF(COUNTIF($E:$E,E76)&gt;1,"Duplicate Trip/Load #",IF(B76&gt;A76,"Trip after period end",IF(B76&lt;=A76-'Settings'!$B$4,"Trip outside pay period",IF(J76&lt;=0,"Check miles",IF(M76&lt;=0,"Check rate",IF(Y76&lt;0,"Negative payable","OK")))))))))</f>
        <v/>
      </c>
    </row>
    <row r="77">
      <c r="A77" s="51" t="n"/>
      <c r="B77" s="51" t="n"/>
      <c r="C77" s="23" t="n"/>
      <c r="D77" s="24">
        <f>IF(COUNTA($A77:$C77,$E77:$I77,$K77,$O77,$R77,$U77:$W77,$Z77:$AA77)=0,"",IFERROR(INDEX('Settings'!$B$10:$B$109,MATCH(C77,'Settings'!$A$10:$A$109,0)),""))</f>
        <v/>
      </c>
      <c r="E77" s="23" t="n"/>
      <c r="F77" s="25" t="n"/>
      <c r="G77" s="25" t="n"/>
      <c r="H77" s="26" t="n"/>
      <c r="I77" s="26" t="n"/>
      <c r="J77" s="27">
        <f>IF(COUNTA($A77:$C77,$E77:$I77,$K77,$O77,$R77,$U77:$W77,$Z77:$AA77)=0,"",IFERROR(H77+I77,0))</f>
        <v/>
      </c>
      <c r="K77" s="52" t="n"/>
      <c r="L77" s="53">
        <f>IF(COUNTA($A77:$C77,$E77:$I77,$K77,$O77,$R77,$U77:$W77,$Z77:$AA77)=0,"",IFERROR(INDEX('Settings'!$D$10:$D$109,MATCH(C77,'Settings'!$A$10:$A$109,0)),0))</f>
        <v/>
      </c>
      <c r="M77" s="53">
        <f>IF(COUNTA($A77:$C77,$E77:$I77,$K77,$O77,$R77,$U77:$W77,$Z77:$AA77)=0,"",IFERROR(IF(K77&lt;&gt;"",K77,L77),0))</f>
        <v/>
      </c>
      <c r="N77" s="30">
        <f>IF(COUNTA($A77:$C77,$E77:$I77,$K77,$O77,$R77,$U77:$W77,$Z77:$AA77)=0,"",IFERROR(J77*M77,0))</f>
        <v/>
      </c>
      <c r="O77" s="31" t="n"/>
      <c r="P77" s="30">
        <f>IF(COUNTA($A77:$C77,$E77:$I77,$K77,$O77,$R77,$U77:$W77,$Z77:$AA77)=0,"",IFERROR(INDEX('Settings'!$F$10:$F$109,MATCH(C77,'Settings'!$A$10:$A$109,0)),0))</f>
        <v/>
      </c>
      <c r="Q77" s="30">
        <f>IF(COUNTA($A77:$C77,$E77:$I77,$K77,$O77,$R77,$U77:$W77,$Z77:$AA77)=0,"",IFERROR(O77*P77,0))</f>
        <v/>
      </c>
      <c r="R77" s="26" t="n"/>
      <c r="S77" s="30">
        <f>IF(COUNTA($A77:$C77,$E77:$I77,$K77,$O77,$R77,$U77:$W77,$Z77:$AA77)=0,"",IFERROR(INDEX('Settings'!$E$10:$E$109,MATCH(C77,'Settings'!$A$10:$A$109,0)),0))</f>
        <v/>
      </c>
      <c r="T77" s="30">
        <f>IF(COUNTA($A77:$C77,$E77:$I77,$K77,$O77,$R77,$U77:$W77,$Z77:$AA77)=0,"",IFERROR(R77*S77,0))</f>
        <v/>
      </c>
      <c r="U77" s="32" t="n"/>
      <c r="V77" s="32" t="n"/>
      <c r="W77" s="32" t="n"/>
      <c r="X77" s="30">
        <f>IF(COUNTA($A77:$C77,$E77:$I77,$K77,$O77,$R77,$U77:$W77,$Z77:$AA77)=0,"",IFERROR(SUM(N77,Q77,T77,U77),0))</f>
        <v/>
      </c>
      <c r="Y77" s="30">
        <f>IF(COUNTA($A77:$C77,$E77:$I77,$K77,$O77,$R77,$U77:$W77,$Z77:$AA77)=0,"",IFERROR(X77+V77-W77,0))</f>
        <v/>
      </c>
      <c r="Z77" s="23" t="n"/>
      <c r="AA77" s="25" t="n"/>
      <c r="AB77" s="33">
        <f>IF(COUNTA($A77:$C77,$E77:$I77,$K77,$O77,$R77,$U77:$W77,$Z77:$AA77)=0,"",IF(OR(A77="",B77="",C77="",E77=""),"Missing required input",IF(D77="","Driver not found",IF(COUNTIF($E:$E,E77)&gt;1,"Duplicate Trip/Load #",IF(B77&gt;A77,"Trip after period end",IF(B77&lt;=A77-'Settings'!$B$4,"Trip outside pay period",IF(J77&lt;=0,"Check miles",IF(M77&lt;=0,"Check rate",IF(Y77&lt;0,"Negative payable","OK")))))))))</f>
        <v/>
      </c>
    </row>
    <row r="78">
      <c r="A78" s="51" t="n"/>
      <c r="B78" s="51" t="n"/>
      <c r="C78" s="23" t="n"/>
      <c r="D78" s="24">
        <f>IF(COUNTA($A78:$C78,$E78:$I78,$K78,$O78,$R78,$U78:$W78,$Z78:$AA78)=0,"",IFERROR(INDEX('Settings'!$B$10:$B$109,MATCH(C78,'Settings'!$A$10:$A$109,0)),""))</f>
        <v/>
      </c>
      <c r="E78" s="23" t="n"/>
      <c r="F78" s="25" t="n"/>
      <c r="G78" s="25" t="n"/>
      <c r="H78" s="26" t="n"/>
      <c r="I78" s="26" t="n"/>
      <c r="J78" s="27">
        <f>IF(COUNTA($A78:$C78,$E78:$I78,$K78,$O78,$R78,$U78:$W78,$Z78:$AA78)=0,"",IFERROR(H78+I78,0))</f>
        <v/>
      </c>
      <c r="K78" s="52" t="n"/>
      <c r="L78" s="53">
        <f>IF(COUNTA($A78:$C78,$E78:$I78,$K78,$O78,$R78,$U78:$W78,$Z78:$AA78)=0,"",IFERROR(INDEX('Settings'!$D$10:$D$109,MATCH(C78,'Settings'!$A$10:$A$109,0)),0))</f>
        <v/>
      </c>
      <c r="M78" s="53">
        <f>IF(COUNTA($A78:$C78,$E78:$I78,$K78,$O78,$R78,$U78:$W78,$Z78:$AA78)=0,"",IFERROR(IF(K78&lt;&gt;"",K78,L78),0))</f>
        <v/>
      </c>
      <c r="N78" s="30">
        <f>IF(COUNTA($A78:$C78,$E78:$I78,$K78,$O78,$R78,$U78:$W78,$Z78:$AA78)=0,"",IFERROR(J78*M78,0))</f>
        <v/>
      </c>
      <c r="O78" s="31" t="n"/>
      <c r="P78" s="30">
        <f>IF(COUNTA($A78:$C78,$E78:$I78,$K78,$O78,$R78,$U78:$W78,$Z78:$AA78)=0,"",IFERROR(INDEX('Settings'!$F$10:$F$109,MATCH(C78,'Settings'!$A$10:$A$109,0)),0))</f>
        <v/>
      </c>
      <c r="Q78" s="30">
        <f>IF(COUNTA($A78:$C78,$E78:$I78,$K78,$O78,$R78,$U78:$W78,$Z78:$AA78)=0,"",IFERROR(O78*P78,0))</f>
        <v/>
      </c>
      <c r="R78" s="26" t="n"/>
      <c r="S78" s="30">
        <f>IF(COUNTA($A78:$C78,$E78:$I78,$K78,$O78,$R78,$U78:$W78,$Z78:$AA78)=0,"",IFERROR(INDEX('Settings'!$E$10:$E$109,MATCH(C78,'Settings'!$A$10:$A$109,0)),0))</f>
        <v/>
      </c>
      <c r="T78" s="30">
        <f>IF(COUNTA($A78:$C78,$E78:$I78,$K78,$O78,$R78,$U78:$W78,$Z78:$AA78)=0,"",IFERROR(R78*S78,0))</f>
        <v/>
      </c>
      <c r="U78" s="32" t="n"/>
      <c r="V78" s="32" t="n"/>
      <c r="W78" s="32" t="n"/>
      <c r="X78" s="30">
        <f>IF(COUNTA($A78:$C78,$E78:$I78,$K78,$O78,$R78,$U78:$W78,$Z78:$AA78)=0,"",IFERROR(SUM(N78,Q78,T78,U78),0))</f>
        <v/>
      </c>
      <c r="Y78" s="30">
        <f>IF(COUNTA($A78:$C78,$E78:$I78,$K78,$O78,$R78,$U78:$W78,$Z78:$AA78)=0,"",IFERROR(X78+V78-W78,0))</f>
        <v/>
      </c>
      <c r="Z78" s="23" t="n"/>
      <c r="AA78" s="25" t="n"/>
      <c r="AB78" s="33">
        <f>IF(COUNTA($A78:$C78,$E78:$I78,$K78,$O78,$R78,$U78:$W78,$Z78:$AA78)=0,"",IF(OR(A78="",B78="",C78="",E78=""),"Missing required input",IF(D78="","Driver not found",IF(COUNTIF($E:$E,E78)&gt;1,"Duplicate Trip/Load #",IF(B78&gt;A78,"Trip after period end",IF(B78&lt;=A78-'Settings'!$B$4,"Trip outside pay period",IF(J78&lt;=0,"Check miles",IF(M78&lt;=0,"Check rate",IF(Y78&lt;0,"Negative payable","OK")))))))))</f>
        <v/>
      </c>
    </row>
    <row r="79">
      <c r="A79" s="51" t="n"/>
      <c r="B79" s="51" t="n"/>
      <c r="C79" s="23" t="n"/>
      <c r="D79" s="24">
        <f>IF(COUNTA($A79:$C79,$E79:$I79,$K79,$O79,$R79,$U79:$W79,$Z79:$AA79)=0,"",IFERROR(INDEX('Settings'!$B$10:$B$109,MATCH(C79,'Settings'!$A$10:$A$109,0)),""))</f>
        <v/>
      </c>
      <c r="E79" s="23" t="n"/>
      <c r="F79" s="25" t="n"/>
      <c r="G79" s="25" t="n"/>
      <c r="H79" s="26" t="n"/>
      <c r="I79" s="26" t="n"/>
      <c r="J79" s="27">
        <f>IF(COUNTA($A79:$C79,$E79:$I79,$K79,$O79,$R79,$U79:$W79,$Z79:$AA79)=0,"",IFERROR(H79+I79,0))</f>
        <v/>
      </c>
      <c r="K79" s="52" t="n"/>
      <c r="L79" s="53">
        <f>IF(COUNTA($A79:$C79,$E79:$I79,$K79,$O79,$R79,$U79:$W79,$Z79:$AA79)=0,"",IFERROR(INDEX('Settings'!$D$10:$D$109,MATCH(C79,'Settings'!$A$10:$A$109,0)),0))</f>
        <v/>
      </c>
      <c r="M79" s="53">
        <f>IF(COUNTA($A79:$C79,$E79:$I79,$K79,$O79,$R79,$U79:$W79,$Z79:$AA79)=0,"",IFERROR(IF(K79&lt;&gt;"",K79,L79),0))</f>
        <v/>
      </c>
      <c r="N79" s="30">
        <f>IF(COUNTA($A79:$C79,$E79:$I79,$K79,$O79,$R79,$U79:$W79,$Z79:$AA79)=0,"",IFERROR(J79*M79,0))</f>
        <v/>
      </c>
      <c r="O79" s="31" t="n"/>
      <c r="P79" s="30">
        <f>IF(COUNTA($A79:$C79,$E79:$I79,$K79,$O79,$R79,$U79:$W79,$Z79:$AA79)=0,"",IFERROR(INDEX('Settings'!$F$10:$F$109,MATCH(C79,'Settings'!$A$10:$A$109,0)),0))</f>
        <v/>
      </c>
      <c r="Q79" s="30">
        <f>IF(COUNTA($A79:$C79,$E79:$I79,$K79,$O79,$R79,$U79:$W79,$Z79:$AA79)=0,"",IFERROR(O79*P79,0))</f>
        <v/>
      </c>
      <c r="R79" s="26" t="n"/>
      <c r="S79" s="30">
        <f>IF(COUNTA($A79:$C79,$E79:$I79,$K79,$O79,$R79,$U79:$W79,$Z79:$AA79)=0,"",IFERROR(INDEX('Settings'!$E$10:$E$109,MATCH(C79,'Settings'!$A$10:$A$109,0)),0))</f>
        <v/>
      </c>
      <c r="T79" s="30">
        <f>IF(COUNTA($A79:$C79,$E79:$I79,$K79,$O79,$R79,$U79:$W79,$Z79:$AA79)=0,"",IFERROR(R79*S79,0))</f>
        <v/>
      </c>
      <c r="U79" s="32" t="n"/>
      <c r="V79" s="32" t="n"/>
      <c r="W79" s="32" t="n"/>
      <c r="X79" s="30">
        <f>IF(COUNTA($A79:$C79,$E79:$I79,$K79,$O79,$R79,$U79:$W79,$Z79:$AA79)=0,"",IFERROR(SUM(N79,Q79,T79,U79),0))</f>
        <v/>
      </c>
      <c r="Y79" s="30">
        <f>IF(COUNTA($A79:$C79,$E79:$I79,$K79,$O79,$R79,$U79:$W79,$Z79:$AA79)=0,"",IFERROR(X79+V79-W79,0))</f>
        <v/>
      </c>
      <c r="Z79" s="23" t="n"/>
      <c r="AA79" s="25" t="n"/>
      <c r="AB79" s="33">
        <f>IF(COUNTA($A79:$C79,$E79:$I79,$K79,$O79,$R79,$U79:$W79,$Z79:$AA79)=0,"",IF(OR(A79="",B79="",C79="",E79=""),"Missing required input",IF(D79="","Driver not found",IF(COUNTIF($E:$E,E79)&gt;1,"Duplicate Trip/Load #",IF(B79&gt;A79,"Trip after period end",IF(B79&lt;=A79-'Settings'!$B$4,"Trip outside pay period",IF(J79&lt;=0,"Check miles",IF(M79&lt;=0,"Check rate",IF(Y79&lt;0,"Negative payable","OK")))))))))</f>
        <v/>
      </c>
    </row>
    <row r="80">
      <c r="A80" s="51" t="n"/>
      <c r="B80" s="51" t="n"/>
      <c r="C80" s="23" t="n"/>
      <c r="D80" s="24">
        <f>IF(COUNTA($A80:$C80,$E80:$I80,$K80,$O80,$R80,$U80:$W80,$Z80:$AA80)=0,"",IFERROR(INDEX('Settings'!$B$10:$B$109,MATCH(C80,'Settings'!$A$10:$A$109,0)),""))</f>
        <v/>
      </c>
      <c r="E80" s="23" t="n"/>
      <c r="F80" s="25" t="n"/>
      <c r="G80" s="25" t="n"/>
      <c r="H80" s="26" t="n"/>
      <c r="I80" s="26" t="n"/>
      <c r="J80" s="27">
        <f>IF(COUNTA($A80:$C80,$E80:$I80,$K80,$O80,$R80,$U80:$W80,$Z80:$AA80)=0,"",IFERROR(H80+I80,0))</f>
        <v/>
      </c>
      <c r="K80" s="52" t="n"/>
      <c r="L80" s="53">
        <f>IF(COUNTA($A80:$C80,$E80:$I80,$K80,$O80,$R80,$U80:$W80,$Z80:$AA80)=0,"",IFERROR(INDEX('Settings'!$D$10:$D$109,MATCH(C80,'Settings'!$A$10:$A$109,0)),0))</f>
        <v/>
      </c>
      <c r="M80" s="53">
        <f>IF(COUNTA($A80:$C80,$E80:$I80,$K80,$O80,$R80,$U80:$W80,$Z80:$AA80)=0,"",IFERROR(IF(K80&lt;&gt;"",K80,L80),0))</f>
        <v/>
      </c>
      <c r="N80" s="30">
        <f>IF(COUNTA($A80:$C80,$E80:$I80,$K80,$O80,$R80,$U80:$W80,$Z80:$AA80)=0,"",IFERROR(J80*M80,0))</f>
        <v/>
      </c>
      <c r="O80" s="31" t="n"/>
      <c r="P80" s="30">
        <f>IF(COUNTA($A80:$C80,$E80:$I80,$K80,$O80,$R80,$U80:$W80,$Z80:$AA80)=0,"",IFERROR(INDEX('Settings'!$F$10:$F$109,MATCH(C80,'Settings'!$A$10:$A$109,0)),0))</f>
        <v/>
      </c>
      <c r="Q80" s="30">
        <f>IF(COUNTA($A80:$C80,$E80:$I80,$K80,$O80,$R80,$U80:$W80,$Z80:$AA80)=0,"",IFERROR(O80*P80,0))</f>
        <v/>
      </c>
      <c r="R80" s="26" t="n"/>
      <c r="S80" s="30">
        <f>IF(COUNTA($A80:$C80,$E80:$I80,$K80,$O80,$R80,$U80:$W80,$Z80:$AA80)=0,"",IFERROR(INDEX('Settings'!$E$10:$E$109,MATCH(C80,'Settings'!$A$10:$A$109,0)),0))</f>
        <v/>
      </c>
      <c r="T80" s="30">
        <f>IF(COUNTA($A80:$C80,$E80:$I80,$K80,$O80,$R80,$U80:$W80,$Z80:$AA80)=0,"",IFERROR(R80*S80,0))</f>
        <v/>
      </c>
      <c r="U80" s="32" t="n"/>
      <c r="V80" s="32" t="n"/>
      <c r="W80" s="32" t="n"/>
      <c r="X80" s="30">
        <f>IF(COUNTA($A80:$C80,$E80:$I80,$K80,$O80,$R80,$U80:$W80,$Z80:$AA80)=0,"",IFERROR(SUM(N80,Q80,T80,U80),0))</f>
        <v/>
      </c>
      <c r="Y80" s="30">
        <f>IF(COUNTA($A80:$C80,$E80:$I80,$K80,$O80,$R80,$U80:$W80,$Z80:$AA80)=0,"",IFERROR(X80+V80-W80,0))</f>
        <v/>
      </c>
      <c r="Z80" s="23" t="n"/>
      <c r="AA80" s="25" t="n"/>
      <c r="AB80" s="33">
        <f>IF(COUNTA($A80:$C80,$E80:$I80,$K80,$O80,$R80,$U80:$W80,$Z80:$AA80)=0,"",IF(OR(A80="",B80="",C80="",E80=""),"Missing required input",IF(D80="","Driver not found",IF(COUNTIF($E:$E,E80)&gt;1,"Duplicate Trip/Load #",IF(B80&gt;A80,"Trip after period end",IF(B80&lt;=A80-'Settings'!$B$4,"Trip outside pay period",IF(J80&lt;=0,"Check miles",IF(M80&lt;=0,"Check rate",IF(Y80&lt;0,"Negative payable","OK")))))))))</f>
        <v/>
      </c>
    </row>
    <row r="81">
      <c r="A81" s="51" t="n"/>
      <c r="B81" s="51" t="n"/>
      <c r="C81" s="23" t="n"/>
      <c r="D81" s="24">
        <f>IF(COUNTA($A81:$C81,$E81:$I81,$K81,$O81,$R81,$U81:$W81,$Z81:$AA81)=0,"",IFERROR(INDEX('Settings'!$B$10:$B$109,MATCH(C81,'Settings'!$A$10:$A$109,0)),""))</f>
        <v/>
      </c>
      <c r="E81" s="23" t="n"/>
      <c r="F81" s="25" t="n"/>
      <c r="G81" s="25" t="n"/>
      <c r="H81" s="26" t="n"/>
      <c r="I81" s="26" t="n"/>
      <c r="J81" s="27">
        <f>IF(COUNTA($A81:$C81,$E81:$I81,$K81,$O81,$R81,$U81:$W81,$Z81:$AA81)=0,"",IFERROR(H81+I81,0))</f>
        <v/>
      </c>
      <c r="K81" s="52" t="n"/>
      <c r="L81" s="53">
        <f>IF(COUNTA($A81:$C81,$E81:$I81,$K81,$O81,$R81,$U81:$W81,$Z81:$AA81)=0,"",IFERROR(INDEX('Settings'!$D$10:$D$109,MATCH(C81,'Settings'!$A$10:$A$109,0)),0))</f>
        <v/>
      </c>
      <c r="M81" s="53">
        <f>IF(COUNTA($A81:$C81,$E81:$I81,$K81,$O81,$R81,$U81:$W81,$Z81:$AA81)=0,"",IFERROR(IF(K81&lt;&gt;"",K81,L81),0))</f>
        <v/>
      </c>
      <c r="N81" s="30">
        <f>IF(COUNTA($A81:$C81,$E81:$I81,$K81,$O81,$R81,$U81:$W81,$Z81:$AA81)=0,"",IFERROR(J81*M81,0))</f>
        <v/>
      </c>
      <c r="O81" s="31" t="n"/>
      <c r="P81" s="30">
        <f>IF(COUNTA($A81:$C81,$E81:$I81,$K81,$O81,$R81,$U81:$W81,$Z81:$AA81)=0,"",IFERROR(INDEX('Settings'!$F$10:$F$109,MATCH(C81,'Settings'!$A$10:$A$109,0)),0))</f>
        <v/>
      </c>
      <c r="Q81" s="30">
        <f>IF(COUNTA($A81:$C81,$E81:$I81,$K81,$O81,$R81,$U81:$W81,$Z81:$AA81)=0,"",IFERROR(O81*P81,0))</f>
        <v/>
      </c>
      <c r="R81" s="26" t="n"/>
      <c r="S81" s="30">
        <f>IF(COUNTA($A81:$C81,$E81:$I81,$K81,$O81,$R81,$U81:$W81,$Z81:$AA81)=0,"",IFERROR(INDEX('Settings'!$E$10:$E$109,MATCH(C81,'Settings'!$A$10:$A$109,0)),0))</f>
        <v/>
      </c>
      <c r="T81" s="30">
        <f>IF(COUNTA($A81:$C81,$E81:$I81,$K81,$O81,$R81,$U81:$W81,$Z81:$AA81)=0,"",IFERROR(R81*S81,0))</f>
        <v/>
      </c>
      <c r="U81" s="32" t="n"/>
      <c r="V81" s="32" t="n"/>
      <c r="W81" s="32" t="n"/>
      <c r="X81" s="30">
        <f>IF(COUNTA($A81:$C81,$E81:$I81,$K81,$O81,$R81,$U81:$W81,$Z81:$AA81)=0,"",IFERROR(SUM(N81,Q81,T81,U81),0))</f>
        <v/>
      </c>
      <c r="Y81" s="30">
        <f>IF(COUNTA($A81:$C81,$E81:$I81,$K81,$O81,$R81,$U81:$W81,$Z81:$AA81)=0,"",IFERROR(X81+V81-W81,0))</f>
        <v/>
      </c>
      <c r="Z81" s="23" t="n"/>
      <c r="AA81" s="25" t="n"/>
      <c r="AB81" s="33">
        <f>IF(COUNTA($A81:$C81,$E81:$I81,$K81,$O81,$R81,$U81:$W81,$Z81:$AA81)=0,"",IF(OR(A81="",B81="",C81="",E81=""),"Missing required input",IF(D81="","Driver not found",IF(COUNTIF($E:$E,E81)&gt;1,"Duplicate Trip/Load #",IF(B81&gt;A81,"Trip after period end",IF(B81&lt;=A81-'Settings'!$B$4,"Trip outside pay period",IF(J81&lt;=0,"Check miles",IF(M81&lt;=0,"Check rate",IF(Y81&lt;0,"Negative payable","OK")))))))))</f>
        <v/>
      </c>
    </row>
    <row r="82">
      <c r="A82" s="51" t="n"/>
      <c r="B82" s="51" t="n"/>
      <c r="C82" s="23" t="n"/>
      <c r="D82" s="24">
        <f>IF(COUNTA($A82:$C82,$E82:$I82,$K82,$O82,$R82,$U82:$W82,$Z82:$AA82)=0,"",IFERROR(INDEX('Settings'!$B$10:$B$109,MATCH(C82,'Settings'!$A$10:$A$109,0)),""))</f>
        <v/>
      </c>
      <c r="E82" s="23" t="n"/>
      <c r="F82" s="25" t="n"/>
      <c r="G82" s="25" t="n"/>
      <c r="H82" s="26" t="n"/>
      <c r="I82" s="26" t="n"/>
      <c r="J82" s="27">
        <f>IF(COUNTA($A82:$C82,$E82:$I82,$K82,$O82,$R82,$U82:$W82,$Z82:$AA82)=0,"",IFERROR(H82+I82,0))</f>
        <v/>
      </c>
      <c r="K82" s="52" t="n"/>
      <c r="L82" s="53">
        <f>IF(COUNTA($A82:$C82,$E82:$I82,$K82,$O82,$R82,$U82:$W82,$Z82:$AA82)=0,"",IFERROR(INDEX('Settings'!$D$10:$D$109,MATCH(C82,'Settings'!$A$10:$A$109,0)),0))</f>
        <v/>
      </c>
      <c r="M82" s="53">
        <f>IF(COUNTA($A82:$C82,$E82:$I82,$K82,$O82,$R82,$U82:$W82,$Z82:$AA82)=0,"",IFERROR(IF(K82&lt;&gt;"",K82,L82),0))</f>
        <v/>
      </c>
      <c r="N82" s="30">
        <f>IF(COUNTA($A82:$C82,$E82:$I82,$K82,$O82,$R82,$U82:$W82,$Z82:$AA82)=0,"",IFERROR(J82*M82,0))</f>
        <v/>
      </c>
      <c r="O82" s="31" t="n"/>
      <c r="P82" s="30">
        <f>IF(COUNTA($A82:$C82,$E82:$I82,$K82,$O82,$R82,$U82:$W82,$Z82:$AA82)=0,"",IFERROR(INDEX('Settings'!$F$10:$F$109,MATCH(C82,'Settings'!$A$10:$A$109,0)),0))</f>
        <v/>
      </c>
      <c r="Q82" s="30">
        <f>IF(COUNTA($A82:$C82,$E82:$I82,$K82,$O82,$R82,$U82:$W82,$Z82:$AA82)=0,"",IFERROR(O82*P82,0))</f>
        <v/>
      </c>
      <c r="R82" s="26" t="n"/>
      <c r="S82" s="30">
        <f>IF(COUNTA($A82:$C82,$E82:$I82,$K82,$O82,$R82,$U82:$W82,$Z82:$AA82)=0,"",IFERROR(INDEX('Settings'!$E$10:$E$109,MATCH(C82,'Settings'!$A$10:$A$109,0)),0))</f>
        <v/>
      </c>
      <c r="T82" s="30">
        <f>IF(COUNTA($A82:$C82,$E82:$I82,$K82,$O82,$R82,$U82:$W82,$Z82:$AA82)=0,"",IFERROR(R82*S82,0))</f>
        <v/>
      </c>
      <c r="U82" s="32" t="n"/>
      <c r="V82" s="32" t="n"/>
      <c r="W82" s="32" t="n"/>
      <c r="X82" s="30">
        <f>IF(COUNTA($A82:$C82,$E82:$I82,$K82,$O82,$R82,$U82:$W82,$Z82:$AA82)=0,"",IFERROR(SUM(N82,Q82,T82,U82),0))</f>
        <v/>
      </c>
      <c r="Y82" s="30">
        <f>IF(COUNTA($A82:$C82,$E82:$I82,$K82,$O82,$R82,$U82:$W82,$Z82:$AA82)=0,"",IFERROR(X82+V82-W82,0))</f>
        <v/>
      </c>
      <c r="Z82" s="23" t="n"/>
      <c r="AA82" s="25" t="n"/>
      <c r="AB82" s="33">
        <f>IF(COUNTA($A82:$C82,$E82:$I82,$K82,$O82,$R82,$U82:$W82,$Z82:$AA82)=0,"",IF(OR(A82="",B82="",C82="",E82=""),"Missing required input",IF(D82="","Driver not found",IF(COUNTIF($E:$E,E82)&gt;1,"Duplicate Trip/Load #",IF(B82&gt;A82,"Trip after period end",IF(B82&lt;=A82-'Settings'!$B$4,"Trip outside pay period",IF(J82&lt;=0,"Check miles",IF(M82&lt;=0,"Check rate",IF(Y82&lt;0,"Negative payable","OK")))))))))</f>
        <v/>
      </c>
    </row>
    <row r="83">
      <c r="A83" s="51" t="n"/>
      <c r="B83" s="51" t="n"/>
      <c r="C83" s="23" t="n"/>
      <c r="D83" s="24">
        <f>IF(COUNTA($A83:$C83,$E83:$I83,$K83,$O83,$R83,$U83:$W83,$Z83:$AA83)=0,"",IFERROR(INDEX('Settings'!$B$10:$B$109,MATCH(C83,'Settings'!$A$10:$A$109,0)),""))</f>
        <v/>
      </c>
      <c r="E83" s="23" t="n"/>
      <c r="F83" s="25" t="n"/>
      <c r="G83" s="25" t="n"/>
      <c r="H83" s="26" t="n"/>
      <c r="I83" s="26" t="n"/>
      <c r="J83" s="27">
        <f>IF(COUNTA($A83:$C83,$E83:$I83,$K83,$O83,$R83,$U83:$W83,$Z83:$AA83)=0,"",IFERROR(H83+I83,0))</f>
        <v/>
      </c>
      <c r="K83" s="52" t="n"/>
      <c r="L83" s="53">
        <f>IF(COUNTA($A83:$C83,$E83:$I83,$K83,$O83,$R83,$U83:$W83,$Z83:$AA83)=0,"",IFERROR(INDEX('Settings'!$D$10:$D$109,MATCH(C83,'Settings'!$A$10:$A$109,0)),0))</f>
        <v/>
      </c>
      <c r="M83" s="53">
        <f>IF(COUNTA($A83:$C83,$E83:$I83,$K83,$O83,$R83,$U83:$W83,$Z83:$AA83)=0,"",IFERROR(IF(K83&lt;&gt;"",K83,L83),0))</f>
        <v/>
      </c>
      <c r="N83" s="30">
        <f>IF(COUNTA($A83:$C83,$E83:$I83,$K83,$O83,$R83,$U83:$W83,$Z83:$AA83)=0,"",IFERROR(J83*M83,0))</f>
        <v/>
      </c>
      <c r="O83" s="31" t="n"/>
      <c r="P83" s="30">
        <f>IF(COUNTA($A83:$C83,$E83:$I83,$K83,$O83,$R83,$U83:$W83,$Z83:$AA83)=0,"",IFERROR(INDEX('Settings'!$F$10:$F$109,MATCH(C83,'Settings'!$A$10:$A$109,0)),0))</f>
        <v/>
      </c>
      <c r="Q83" s="30">
        <f>IF(COUNTA($A83:$C83,$E83:$I83,$K83,$O83,$R83,$U83:$W83,$Z83:$AA83)=0,"",IFERROR(O83*P83,0))</f>
        <v/>
      </c>
      <c r="R83" s="26" t="n"/>
      <c r="S83" s="30">
        <f>IF(COUNTA($A83:$C83,$E83:$I83,$K83,$O83,$R83,$U83:$W83,$Z83:$AA83)=0,"",IFERROR(INDEX('Settings'!$E$10:$E$109,MATCH(C83,'Settings'!$A$10:$A$109,0)),0))</f>
        <v/>
      </c>
      <c r="T83" s="30">
        <f>IF(COUNTA($A83:$C83,$E83:$I83,$K83,$O83,$R83,$U83:$W83,$Z83:$AA83)=0,"",IFERROR(R83*S83,0))</f>
        <v/>
      </c>
      <c r="U83" s="32" t="n"/>
      <c r="V83" s="32" t="n"/>
      <c r="W83" s="32" t="n"/>
      <c r="X83" s="30">
        <f>IF(COUNTA($A83:$C83,$E83:$I83,$K83,$O83,$R83,$U83:$W83,$Z83:$AA83)=0,"",IFERROR(SUM(N83,Q83,T83,U83),0))</f>
        <v/>
      </c>
      <c r="Y83" s="30">
        <f>IF(COUNTA($A83:$C83,$E83:$I83,$K83,$O83,$R83,$U83:$W83,$Z83:$AA83)=0,"",IFERROR(X83+V83-W83,0))</f>
        <v/>
      </c>
      <c r="Z83" s="23" t="n"/>
      <c r="AA83" s="25" t="n"/>
      <c r="AB83" s="33">
        <f>IF(COUNTA($A83:$C83,$E83:$I83,$K83,$O83,$R83,$U83:$W83,$Z83:$AA83)=0,"",IF(OR(A83="",B83="",C83="",E83=""),"Missing required input",IF(D83="","Driver not found",IF(COUNTIF($E:$E,E83)&gt;1,"Duplicate Trip/Load #",IF(B83&gt;A83,"Trip after period end",IF(B83&lt;=A83-'Settings'!$B$4,"Trip outside pay period",IF(J83&lt;=0,"Check miles",IF(M83&lt;=0,"Check rate",IF(Y83&lt;0,"Negative payable","OK")))))))))</f>
        <v/>
      </c>
    </row>
    <row r="84">
      <c r="A84" s="51" t="n"/>
      <c r="B84" s="51" t="n"/>
      <c r="C84" s="23" t="n"/>
      <c r="D84" s="24">
        <f>IF(COUNTA($A84:$C84,$E84:$I84,$K84,$O84,$R84,$U84:$W84,$Z84:$AA84)=0,"",IFERROR(INDEX('Settings'!$B$10:$B$109,MATCH(C84,'Settings'!$A$10:$A$109,0)),""))</f>
        <v/>
      </c>
      <c r="E84" s="23" t="n"/>
      <c r="F84" s="25" t="n"/>
      <c r="G84" s="25" t="n"/>
      <c r="H84" s="26" t="n"/>
      <c r="I84" s="26" t="n"/>
      <c r="J84" s="27">
        <f>IF(COUNTA($A84:$C84,$E84:$I84,$K84,$O84,$R84,$U84:$W84,$Z84:$AA84)=0,"",IFERROR(H84+I84,0))</f>
        <v/>
      </c>
      <c r="K84" s="52" t="n"/>
      <c r="L84" s="53">
        <f>IF(COUNTA($A84:$C84,$E84:$I84,$K84,$O84,$R84,$U84:$W84,$Z84:$AA84)=0,"",IFERROR(INDEX('Settings'!$D$10:$D$109,MATCH(C84,'Settings'!$A$10:$A$109,0)),0))</f>
        <v/>
      </c>
      <c r="M84" s="53">
        <f>IF(COUNTA($A84:$C84,$E84:$I84,$K84,$O84,$R84,$U84:$W84,$Z84:$AA84)=0,"",IFERROR(IF(K84&lt;&gt;"",K84,L84),0))</f>
        <v/>
      </c>
      <c r="N84" s="30">
        <f>IF(COUNTA($A84:$C84,$E84:$I84,$K84,$O84,$R84,$U84:$W84,$Z84:$AA84)=0,"",IFERROR(J84*M84,0))</f>
        <v/>
      </c>
      <c r="O84" s="31" t="n"/>
      <c r="P84" s="30">
        <f>IF(COUNTA($A84:$C84,$E84:$I84,$K84,$O84,$R84,$U84:$W84,$Z84:$AA84)=0,"",IFERROR(INDEX('Settings'!$F$10:$F$109,MATCH(C84,'Settings'!$A$10:$A$109,0)),0))</f>
        <v/>
      </c>
      <c r="Q84" s="30">
        <f>IF(COUNTA($A84:$C84,$E84:$I84,$K84,$O84,$R84,$U84:$W84,$Z84:$AA84)=0,"",IFERROR(O84*P84,0))</f>
        <v/>
      </c>
      <c r="R84" s="26" t="n"/>
      <c r="S84" s="30">
        <f>IF(COUNTA($A84:$C84,$E84:$I84,$K84,$O84,$R84,$U84:$W84,$Z84:$AA84)=0,"",IFERROR(INDEX('Settings'!$E$10:$E$109,MATCH(C84,'Settings'!$A$10:$A$109,0)),0))</f>
        <v/>
      </c>
      <c r="T84" s="30">
        <f>IF(COUNTA($A84:$C84,$E84:$I84,$K84,$O84,$R84,$U84:$W84,$Z84:$AA84)=0,"",IFERROR(R84*S84,0))</f>
        <v/>
      </c>
      <c r="U84" s="32" t="n"/>
      <c r="V84" s="32" t="n"/>
      <c r="W84" s="32" t="n"/>
      <c r="X84" s="30">
        <f>IF(COUNTA($A84:$C84,$E84:$I84,$K84,$O84,$R84,$U84:$W84,$Z84:$AA84)=0,"",IFERROR(SUM(N84,Q84,T84,U84),0))</f>
        <v/>
      </c>
      <c r="Y84" s="30">
        <f>IF(COUNTA($A84:$C84,$E84:$I84,$K84,$O84,$R84,$U84:$W84,$Z84:$AA84)=0,"",IFERROR(X84+V84-W84,0))</f>
        <v/>
      </c>
      <c r="Z84" s="23" t="n"/>
      <c r="AA84" s="25" t="n"/>
      <c r="AB84" s="33">
        <f>IF(COUNTA($A84:$C84,$E84:$I84,$K84,$O84,$R84,$U84:$W84,$Z84:$AA84)=0,"",IF(OR(A84="",B84="",C84="",E84=""),"Missing required input",IF(D84="","Driver not found",IF(COUNTIF($E:$E,E84)&gt;1,"Duplicate Trip/Load #",IF(B84&gt;A84,"Trip after period end",IF(B84&lt;=A84-'Settings'!$B$4,"Trip outside pay period",IF(J84&lt;=0,"Check miles",IF(M84&lt;=0,"Check rate",IF(Y84&lt;0,"Negative payable","OK")))))))))</f>
        <v/>
      </c>
    </row>
    <row r="85">
      <c r="A85" s="51" t="n"/>
      <c r="B85" s="51" t="n"/>
      <c r="C85" s="23" t="n"/>
      <c r="D85" s="24">
        <f>IF(COUNTA($A85:$C85,$E85:$I85,$K85,$O85,$R85,$U85:$W85,$Z85:$AA85)=0,"",IFERROR(INDEX('Settings'!$B$10:$B$109,MATCH(C85,'Settings'!$A$10:$A$109,0)),""))</f>
        <v/>
      </c>
      <c r="E85" s="23" t="n"/>
      <c r="F85" s="25" t="n"/>
      <c r="G85" s="25" t="n"/>
      <c r="H85" s="26" t="n"/>
      <c r="I85" s="26" t="n"/>
      <c r="J85" s="27">
        <f>IF(COUNTA($A85:$C85,$E85:$I85,$K85,$O85,$R85,$U85:$W85,$Z85:$AA85)=0,"",IFERROR(H85+I85,0))</f>
        <v/>
      </c>
      <c r="K85" s="52" t="n"/>
      <c r="L85" s="53">
        <f>IF(COUNTA($A85:$C85,$E85:$I85,$K85,$O85,$R85,$U85:$W85,$Z85:$AA85)=0,"",IFERROR(INDEX('Settings'!$D$10:$D$109,MATCH(C85,'Settings'!$A$10:$A$109,0)),0))</f>
        <v/>
      </c>
      <c r="M85" s="53">
        <f>IF(COUNTA($A85:$C85,$E85:$I85,$K85,$O85,$R85,$U85:$W85,$Z85:$AA85)=0,"",IFERROR(IF(K85&lt;&gt;"",K85,L85),0))</f>
        <v/>
      </c>
      <c r="N85" s="30">
        <f>IF(COUNTA($A85:$C85,$E85:$I85,$K85,$O85,$R85,$U85:$W85,$Z85:$AA85)=0,"",IFERROR(J85*M85,0))</f>
        <v/>
      </c>
      <c r="O85" s="31" t="n"/>
      <c r="P85" s="30">
        <f>IF(COUNTA($A85:$C85,$E85:$I85,$K85,$O85,$R85,$U85:$W85,$Z85:$AA85)=0,"",IFERROR(INDEX('Settings'!$F$10:$F$109,MATCH(C85,'Settings'!$A$10:$A$109,0)),0))</f>
        <v/>
      </c>
      <c r="Q85" s="30">
        <f>IF(COUNTA($A85:$C85,$E85:$I85,$K85,$O85,$R85,$U85:$W85,$Z85:$AA85)=0,"",IFERROR(O85*P85,0))</f>
        <v/>
      </c>
      <c r="R85" s="26" t="n"/>
      <c r="S85" s="30">
        <f>IF(COUNTA($A85:$C85,$E85:$I85,$K85,$O85,$R85,$U85:$W85,$Z85:$AA85)=0,"",IFERROR(INDEX('Settings'!$E$10:$E$109,MATCH(C85,'Settings'!$A$10:$A$109,0)),0))</f>
        <v/>
      </c>
      <c r="T85" s="30">
        <f>IF(COUNTA($A85:$C85,$E85:$I85,$K85,$O85,$R85,$U85:$W85,$Z85:$AA85)=0,"",IFERROR(R85*S85,0))</f>
        <v/>
      </c>
      <c r="U85" s="32" t="n"/>
      <c r="V85" s="32" t="n"/>
      <c r="W85" s="32" t="n"/>
      <c r="X85" s="30">
        <f>IF(COUNTA($A85:$C85,$E85:$I85,$K85,$O85,$R85,$U85:$W85,$Z85:$AA85)=0,"",IFERROR(SUM(N85,Q85,T85,U85),0))</f>
        <v/>
      </c>
      <c r="Y85" s="30">
        <f>IF(COUNTA($A85:$C85,$E85:$I85,$K85,$O85,$R85,$U85:$W85,$Z85:$AA85)=0,"",IFERROR(X85+V85-W85,0))</f>
        <v/>
      </c>
      <c r="Z85" s="23" t="n"/>
      <c r="AA85" s="25" t="n"/>
      <c r="AB85" s="33">
        <f>IF(COUNTA($A85:$C85,$E85:$I85,$K85,$O85,$R85,$U85:$W85,$Z85:$AA85)=0,"",IF(OR(A85="",B85="",C85="",E85=""),"Missing required input",IF(D85="","Driver not found",IF(COUNTIF($E:$E,E85)&gt;1,"Duplicate Trip/Load #",IF(B85&gt;A85,"Trip after period end",IF(B85&lt;=A85-'Settings'!$B$4,"Trip outside pay period",IF(J85&lt;=0,"Check miles",IF(M85&lt;=0,"Check rate",IF(Y85&lt;0,"Negative payable","OK")))))))))</f>
        <v/>
      </c>
    </row>
    <row r="86">
      <c r="A86" s="51" t="n"/>
      <c r="B86" s="51" t="n"/>
      <c r="C86" s="23" t="n"/>
      <c r="D86" s="24">
        <f>IF(COUNTA($A86:$C86,$E86:$I86,$K86,$O86,$R86,$U86:$W86,$Z86:$AA86)=0,"",IFERROR(INDEX('Settings'!$B$10:$B$109,MATCH(C86,'Settings'!$A$10:$A$109,0)),""))</f>
        <v/>
      </c>
      <c r="E86" s="23" t="n"/>
      <c r="F86" s="25" t="n"/>
      <c r="G86" s="25" t="n"/>
      <c r="H86" s="26" t="n"/>
      <c r="I86" s="26" t="n"/>
      <c r="J86" s="27">
        <f>IF(COUNTA($A86:$C86,$E86:$I86,$K86,$O86,$R86,$U86:$W86,$Z86:$AA86)=0,"",IFERROR(H86+I86,0))</f>
        <v/>
      </c>
      <c r="K86" s="52" t="n"/>
      <c r="L86" s="53">
        <f>IF(COUNTA($A86:$C86,$E86:$I86,$K86,$O86,$R86,$U86:$W86,$Z86:$AA86)=0,"",IFERROR(INDEX('Settings'!$D$10:$D$109,MATCH(C86,'Settings'!$A$10:$A$109,0)),0))</f>
        <v/>
      </c>
      <c r="M86" s="53">
        <f>IF(COUNTA($A86:$C86,$E86:$I86,$K86,$O86,$R86,$U86:$W86,$Z86:$AA86)=0,"",IFERROR(IF(K86&lt;&gt;"",K86,L86),0))</f>
        <v/>
      </c>
      <c r="N86" s="30">
        <f>IF(COUNTA($A86:$C86,$E86:$I86,$K86,$O86,$R86,$U86:$W86,$Z86:$AA86)=0,"",IFERROR(J86*M86,0))</f>
        <v/>
      </c>
      <c r="O86" s="31" t="n"/>
      <c r="P86" s="30">
        <f>IF(COUNTA($A86:$C86,$E86:$I86,$K86,$O86,$R86,$U86:$W86,$Z86:$AA86)=0,"",IFERROR(INDEX('Settings'!$F$10:$F$109,MATCH(C86,'Settings'!$A$10:$A$109,0)),0))</f>
        <v/>
      </c>
      <c r="Q86" s="30">
        <f>IF(COUNTA($A86:$C86,$E86:$I86,$K86,$O86,$R86,$U86:$W86,$Z86:$AA86)=0,"",IFERROR(O86*P86,0))</f>
        <v/>
      </c>
      <c r="R86" s="26" t="n"/>
      <c r="S86" s="30">
        <f>IF(COUNTA($A86:$C86,$E86:$I86,$K86,$O86,$R86,$U86:$W86,$Z86:$AA86)=0,"",IFERROR(INDEX('Settings'!$E$10:$E$109,MATCH(C86,'Settings'!$A$10:$A$109,0)),0))</f>
        <v/>
      </c>
      <c r="T86" s="30">
        <f>IF(COUNTA($A86:$C86,$E86:$I86,$K86,$O86,$R86,$U86:$W86,$Z86:$AA86)=0,"",IFERROR(R86*S86,0))</f>
        <v/>
      </c>
      <c r="U86" s="32" t="n"/>
      <c r="V86" s="32" t="n"/>
      <c r="W86" s="32" t="n"/>
      <c r="X86" s="30">
        <f>IF(COUNTA($A86:$C86,$E86:$I86,$K86,$O86,$R86,$U86:$W86,$Z86:$AA86)=0,"",IFERROR(SUM(N86,Q86,T86,U86),0))</f>
        <v/>
      </c>
      <c r="Y86" s="30">
        <f>IF(COUNTA($A86:$C86,$E86:$I86,$K86,$O86,$R86,$U86:$W86,$Z86:$AA86)=0,"",IFERROR(X86+V86-W86,0))</f>
        <v/>
      </c>
      <c r="Z86" s="23" t="n"/>
      <c r="AA86" s="25" t="n"/>
      <c r="AB86" s="33">
        <f>IF(COUNTA($A86:$C86,$E86:$I86,$K86,$O86,$R86,$U86:$W86,$Z86:$AA86)=0,"",IF(OR(A86="",B86="",C86="",E86=""),"Missing required input",IF(D86="","Driver not found",IF(COUNTIF($E:$E,E86)&gt;1,"Duplicate Trip/Load #",IF(B86&gt;A86,"Trip after period end",IF(B86&lt;=A86-'Settings'!$B$4,"Trip outside pay period",IF(J86&lt;=0,"Check miles",IF(M86&lt;=0,"Check rate",IF(Y86&lt;0,"Negative payable","OK")))))))))</f>
        <v/>
      </c>
    </row>
    <row r="87">
      <c r="A87" s="51" t="n"/>
      <c r="B87" s="51" t="n"/>
      <c r="C87" s="23" t="n"/>
      <c r="D87" s="24">
        <f>IF(COUNTA($A87:$C87,$E87:$I87,$K87,$O87,$R87,$U87:$W87,$Z87:$AA87)=0,"",IFERROR(INDEX('Settings'!$B$10:$B$109,MATCH(C87,'Settings'!$A$10:$A$109,0)),""))</f>
        <v/>
      </c>
      <c r="E87" s="23" t="n"/>
      <c r="F87" s="25" t="n"/>
      <c r="G87" s="25" t="n"/>
      <c r="H87" s="26" t="n"/>
      <c r="I87" s="26" t="n"/>
      <c r="J87" s="27">
        <f>IF(COUNTA($A87:$C87,$E87:$I87,$K87,$O87,$R87,$U87:$W87,$Z87:$AA87)=0,"",IFERROR(H87+I87,0))</f>
        <v/>
      </c>
      <c r="K87" s="52" t="n"/>
      <c r="L87" s="53">
        <f>IF(COUNTA($A87:$C87,$E87:$I87,$K87,$O87,$R87,$U87:$W87,$Z87:$AA87)=0,"",IFERROR(INDEX('Settings'!$D$10:$D$109,MATCH(C87,'Settings'!$A$10:$A$109,0)),0))</f>
        <v/>
      </c>
      <c r="M87" s="53">
        <f>IF(COUNTA($A87:$C87,$E87:$I87,$K87,$O87,$R87,$U87:$W87,$Z87:$AA87)=0,"",IFERROR(IF(K87&lt;&gt;"",K87,L87),0))</f>
        <v/>
      </c>
      <c r="N87" s="30">
        <f>IF(COUNTA($A87:$C87,$E87:$I87,$K87,$O87,$R87,$U87:$W87,$Z87:$AA87)=0,"",IFERROR(J87*M87,0))</f>
        <v/>
      </c>
      <c r="O87" s="31" t="n"/>
      <c r="P87" s="30">
        <f>IF(COUNTA($A87:$C87,$E87:$I87,$K87,$O87,$R87,$U87:$W87,$Z87:$AA87)=0,"",IFERROR(INDEX('Settings'!$F$10:$F$109,MATCH(C87,'Settings'!$A$10:$A$109,0)),0))</f>
        <v/>
      </c>
      <c r="Q87" s="30">
        <f>IF(COUNTA($A87:$C87,$E87:$I87,$K87,$O87,$R87,$U87:$W87,$Z87:$AA87)=0,"",IFERROR(O87*P87,0))</f>
        <v/>
      </c>
      <c r="R87" s="26" t="n"/>
      <c r="S87" s="30">
        <f>IF(COUNTA($A87:$C87,$E87:$I87,$K87,$O87,$R87,$U87:$W87,$Z87:$AA87)=0,"",IFERROR(INDEX('Settings'!$E$10:$E$109,MATCH(C87,'Settings'!$A$10:$A$109,0)),0))</f>
        <v/>
      </c>
      <c r="T87" s="30">
        <f>IF(COUNTA($A87:$C87,$E87:$I87,$K87,$O87,$R87,$U87:$W87,$Z87:$AA87)=0,"",IFERROR(R87*S87,0))</f>
        <v/>
      </c>
      <c r="U87" s="32" t="n"/>
      <c r="V87" s="32" t="n"/>
      <c r="W87" s="32" t="n"/>
      <c r="X87" s="30">
        <f>IF(COUNTA($A87:$C87,$E87:$I87,$K87,$O87,$R87,$U87:$W87,$Z87:$AA87)=0,"",IFERROR(SUM(N87,Q87,T87,U87),0))</f>
        <v/>
      </c>
      <c r="Y87" s="30">
        <f>IF(COUNTA($A87:$C87,$E87:$I87,$K87,$O87,$R87,$U87:$W87,$Z87:$AA87)=0,"",IFERROR(X87+V87-W87,0))</f>
        <v/>
      </c>
      <c r="Z87" s="23" t="n"/>
      <c r="AA87" s="25" t="n"/>
      <c r="AB87" s="33">
        <f>IF(COUNTA($A87:$C87,$E87:$I87,$K87,$O87,$R87,$U87:$W87,$Z87:$AA87)=0,"",IF(OR(A87="",B87="",C87="",E87=""),"Missing required input",IF(D87="","Driver not found",IF(COUNTIF($E:$E,E87)&gt;1,"Duplicate Trip/Load #",IF(B87&gt;A87,"Trip after period end",IF(B87&lt;=A87-'Settings'!$B$4,"Trip outside pay period",IF(J87&lt;=0,"Check miles",IF(M87&lt;=0,"Check rate",IF(Y87&lt;0,"Negative payable","OK")))))))))</f>
        <v/>
      </c>
    </row>
    <row r="88">
      <c r="A88" s="51" t="n"/>
      <c r="B88" s="51" t="n"/>
      <c r="C88" s="23" t="n"/>
      <c r="D88" s="24">
        <f>IF(COUNTA($A88:$C88,$E88:$I88,$K88,$O88,$R88,$U88:$W88,$Z88:$AA88)=0,"",IFERROR(INDEX('Settings'!$B$10:$B$109,MATCH(C88,'Settings'!$A$10:$A$109,0)),""))</f>
        <v/>
      </c>
      <c r="E88" s="23" t="n"/>
      <c r="F88" s="25" t="n"/>
      <c r="G88" s="25" t="n"/>
      <c r="H88" s="26" t="n"/>
      <c r="I88" s="26" t="n"/>
      <c r="J88" s="27">
        <f>IF(COUNTA($A88:$C88,$E88:$I88,$K88,$O88,$R88,$U88:$W88,$Z88:$AA88)=0,"",IFERROR(H88+I88,0))</f>
        <v/>
      </c>
      <c r="K88" s="52" t="n"/>
      <c r="L88" s="53">
        <f>IF(COUNTA($A88:$C88,$E88:$I88,$K88,$O88,$R88,$U88:$W88,$Z88:$AA88)=0,"",IFERROR(INDEX('Settings'!$D$10:$D$109,MATCH(C88,'Settings'!$A$10:$A$109,0)),0))</f>
        <v/>
      </c>
      <c r="M88" s="53">
        <f>IF(COUNTA($A88:$C88,$E88:$I88,$K88,$O88,$R88,$U88:$W88,$Z88:$AA88)=0,"",IFERROR(IF(K88&lt;&gt;"",K88,L88),0))</f>
        <v/>
      </c>
      <c r="N88" s="30">
        <f>IF(COUNTA($A88:$C88,$E88:$I88,$K88,$O88,$R88,$U88:$W88,$Z88:$AA88)=0,"",IFERROR(J88*M88,0))</f>
        <v/>
      </c>
      <c r="O88" s="31" t="n"/>
      <c r="P88" s="30">
        <f>IF(COUNTA($A88:$C88,$E88:$I88,$K88,$O88,$R88,$U88:$W88,$Z88:$AA88)=0,"",IFERROR(INDEX('Settings'!$F$10:$F$109,MATCH(C88,'Settings'!$A$10:$A$109,0)),0))</f>
        <v/>
      </c>
      <c r="Q88" s="30">
        <f>IF(COUNTA($A88:$C88,$E88:$I88,$K88,$O88,$R88,$U88:$W88,$Z88:$AA88)=0,"",IFERROR(O88*P88,0))</f>
        <v/>
      </c>
      <c r="R88" s="26" t="n"/>
      <c r="S88" s="30">
        <f>IF(COUNTA($A88:$C88,$E88:$I88,$K88,$O88,$R88,$U88:$W88,$Z88:$AA88)=0,"",IFERROR(INDEX('Settings'!$E$10:$E$109,MATCH(C88,'Settings'!$A$10:$A$109,0)),0))</f>
        <v/>
      </c>
      <c r="T88" s="30">
        <f>IF(COUNTA($A88:$C88,$E88:$I88,$K88,$O88,$R88,$U88:$W88,$Z88:$AA88)=0,"",IFERROR(R88*S88,0))</f>
        <v/>
      </c>
      <c r="U88" s="32" t="n"/>
      <c r="V88" s="32" t="n"/>
      <c r="W88" s="32" t="n"/>
      <c r="X88" s="30">
        <f>IF(COUNTA($A88:$C88,$E88:$I88,$K88,$O88,$R88,$U88:$W88,$Z88:$AA88)=0,"",IFERROR(SUM(N88,Q88,T88,U88),0))</f>
        <v/>
      </c>
      <c r="Y88" s="30">
        <f>IF(COUNTA($A88:$C88,$E88:$I88,$K88,$O88,$R88,$U88:$W88,$Z88:$AA88)=0,"",IFERROR(X88+V88-W88,0))</f>
        <v/>
      </c>
      <c r="Z88" s="23" t="n"/>
      <c r="AA88" s="25" t="n"/>
      <c r="AB88" s="33">
        <f>IF(COUNTA($A88:$C88,$E88:$I88,$K88,$O88,$R88,$U88:$W88,$Z88:$AA88)=0,"",IF(OR(A88="",B88="",C88="",E88=""),"Missing required input",IF(D88="","Driver not found",IF(COUNTIF($E:$E,E88)&gt;1,"Duplicate Trip/Load #",IF(B88&gt;A88,"Trip after period end",IF(B88&lt;=A88-'Settings'!$B$4,"Trip outside pay period",IF(J88&lt;=0,"Check miles",IF(M88&lt;=0,"Check rate",IF(Y88&lt;0,"Negative payable","OK")))))))))</f>
        <v/>
      </c>
    </row>
    <row r="89">
      <c r="A89" s="51" t="n"/>
      <c r="B89" s="51" t="n"/>
      <c r="C89" s="23" t="n"/>
      <c r="D89" s="24">
        <f>IF(COUNTA($A89:$C89,$E89:$I89,$K89,$O89,$R89,$U89:$W89,$Z89:$AA89)=0,"",IFERROR(INDEX('Settings'!$B$10:$B$109,MATCH(C89,'Settings'!$A$10:$A$109,0)),""))</f>
        <v/>
      </c>
      <c r="E89" s="23" t="n"/>
      <c r="F89" s="25" t="n"/>
      <c r="G89" s="25" t="n"/>
      <c r="H89" s="26" t="n"/>
      <c r="I89" s="26" t="n"/>
      <c r="J89" s="27">
        <f>IF(COUNTA($A89:$C89,$E89:$I89,$K89,$O89,$R89,$U89:$W89,$Z89:$AA89)=0,"",IFERROR(H89+I89,0))</f>
        <v/>
      </c>
      <c r="K89" s="52" t="n"/>
      <c r="L89" s="53">
        <f>IF(COUNTA($A89:$C89,$E89:$I89,$K89,$O89,$R89,$U89:$W89,$Z89:$AA89)=0,"",IFERROR(INDEX('Settings'!$D$10:$D$109,MATCH(C89,'Settings'!$A$10:$A$109,0)),0))</f>
        <v/>
      </c>
      <c r="M89" s="53">
        <f>IF(COUNTA($A89:$C89,$E89:$I89,$K89,$O89,$R89,$U89:$W89,$Z89:$AA89)=0,"",IFERROR(IF(K89&lt;&gt;"",K89,L89),0))</f>
        <v/>
      </c>
      <c r="N89" s="30">
        <f>IF(COUNTA($A89:$C89,$E89:$I89,$K89,$O89,$R89,$U89:$W89,$Z89:$AA89)=0,"",IFERROR(J89*M89,0))</f>
        <v/>
      </c>
      <c r="O89" s="31" t="n"/>
      <c r="P89" s="30">
        <f>IF(COUNTA($A89:$C89,$E89:$I89,$K89,$O89,$R89,$U89:$W89,$Z89:$AA89)=0,"",IFERROR(INDEX('Settings'!$F$10:$F$109,MATCH(C89,'Settings'!$A$10:$A$109,0)),0))</f>
        <v/>
      </c>
      <c r="Q89" s="30">
        <f>IF(COUNTA($A89:$C89,$E89:$I89,$K89,$O89,$R89,$U89:$W89,$Z89:$AA89)=0,"",IFERROR(O89*P89,0))</f>
        <v/>
      </c>
      <c r="R89" s="26" t="n"/>
      <c r="S89" s="30">
        <f>IF(COUNTA($A89:$C89,$E89:$I89,$K89,$O89,$R89,$U89:$W89,$Z89:$AA89)=0,"",IFERROR(INDEX('Settings'!$E$10:$E$109,MATCH(C89,'Settings'!$A$10:$A$109,0)),0))</f>
        <v/>
      </c>
      <c r="T89" s="30">
        <f>IF(COUNTA($A89:$C89,$E89:$I89,$K89,$O89,$R89,$U89:$W89,$Z89:$AA89)=0,"",IFERROR(R89*S89,0))</f>
        <v/>
      </c>
      <c r="U89" s="32" t="n"/>
      <c r="V89" s="32" t="n"/>
      <c r="W89" s="32" t="n"/>
      <c r="X89" s="30">
        <f>IF(COUNTA($A89:$C89,$E89:$I89,$K89,$O89,$R89,$U89:$W89,$Z89:$AA89)=0,"",IFERROR(SUM(N89,Q89,T89,U89),0))</f>
        <v/>
      </c>
      <c r="Y89" s="30">
        <f>IF(COUNTA($A89:$C89,$E89:$I89,$K89,$O89,$R89,$U89:$W89,$Z89:$AA89)=0,"",IFERROR(X89+V89-W89,0))</f>
        <v/>
      </c>
      <c r="Z89" s="23" t="n"/>
      <c r="AA89" s="25" t="n"/>
      <c r="AB89" s="33">
        <f>IF(COUNTA($A89:$C89,$E89:$I89,$K89,$O89,$R89,$U89:$W89,$Z89:$AA89)=0,"",IF(OR(A89="",B89="",C89="",E89=""),"Missing required input",IF(D89="","Driver not found",IF(COUNTIF($E:$E,E89)&gt;1,"Duplicate Trip/Load #",IF(B89&gt;A89,"Trip after period end",IF(B89&lt;=A89-'Settings'!$B$4,"Trip outside pay period",IF(J89&lt;=0,"Check miles",IF(M89&lt;=0,"Check rate",IF(Y89&lt;0,"Negative payable","OK")))))))))</f>
        <v/>
      </c>
    </row>
    <row r="90">
      <c r="A90" s="51" t="n"/>
      <c r="B90" s="51" t="n"/>
      <c r="C90" s="23" t="n"/>
      <c r="D90" s="24">
        <f>IF(COUNTA($A90:$C90,$E90:$I90,$K90,$O90,$R90,$U90:$W90,$Z90:$AA90)=0,"",IFERROR(INDEX('Settings'!$B$10:$B$109,MATCH(C90,'Settings'!$A$10:$A$109,0)),""))</f>
        <v/>
      </c>
      <c r="E90" s="23" t="n"/>
      <c r="F90" s="25" t="n"/>
      <c r="G90" s="25" t="n"/>
      <c r="H90" s="26" t="n"/>
      <c r="I90" s="26" t="n"/>
      <c r="J90" s="27">
        <f>IF(COUNTA($A90:$C90,$E90:$I90,$K90,$O90,$R90,$U90:$W90,$Z90:$AA90)=0,"",IFERROR(H90+I90,0))</f>
        <v/>
      </c>
      <c r="K90" s="52" t="n"/>
      <c r="L90" s="53">
        <f>IF(COUNTA($A90:$C90,$E90:$I90,$K90,$O90,$R90,$U90:$W90,$Z90:$AA90)=0,"",IFERROR(INDEX('Settings'!$D$10:$D$109,MATCH(C90,'Settings'!$A$10:$A$109,0)),0))</f>
        <v/>
      </c>
      <c r="M90" s="53">
        <f>IF(COUNTA($A90:$C90,$E90:$I90,$K90,$O90,$R90,$U90:$W90,$Z90:$AA90)=0,"",IFERROR(IF(K90&lt;&gt;"",K90,L90),0))</f>
        <v/>
      </c>
      <c r="N90" s="30">
        <f>IF(COUNTA($A90:$C90,$E90:$I90,$K90,$O90,$R90,$U90:$W90,$Z90:$AA90)=0,"",IFERROR(J90*M90,0))</f>
        <v/>
      </c>
      <c r="O90" s="31" t="n"/>
      <c r="P90" s="30">
        <f>IF(COUNTA($A90:$C90,$E90:$I90,$K90,$O90,$R90,$U90:$W90,$Z90:$AA90)=0,"",IFERROR(INDEX('Settings'!$F$10:$F$109,MATCH(C90,'Settings'!$A$10:$A$109,0)),0))</f>
        <v/>
      </c>
      <c r="Q90" s="30">
        <f>IF(COUNTA($A90:$C90,$E90:$I90,$K90,$O90,$R90,$U90:$W90,$Z90:$AA90)=0,"",IFERROR(O90*P90,0))</f>
        <v/>
      </c>
      <c r="R90" s="26" t="n"/>
      <c r="S90" s="30">
        <f>IF(COUNTA($A90:$C90,$E90:$I90,$K90,$O90,$R90,$U90:$W90,$Z90:$AA90)=0,"",IFERROR(INDEX('Settings'!$E$10:$E$109,MATCH(C90,'Settings'!$A$10:$A$109,0)),0))</f>
        <v/>
      </c>
      <c r="T90" s="30">
        <f>IF(COUNTA($A90:$C90,$E90:$I90,$K90,$O90,$R90,$U90:$W90,$Z90:$AA90)=0,"",IFERROR(R90*S90,0))</f>
        <v/>
      </c>
      <c r="U90" s="32" t="n"/>
      <c r="V90" s="32" t="n"/>
      <c r="W90" s="32" t="n"/>
      <c r="X90" s="30">
        <f>IF(COUNTA($A90:$C90,$E90:$I90,$K90,$O90,$R90,$U90:$W90,$Z90:$AA90)=0,"",IFERROR(SUM(N90,Q90,T90,U90),0))</f>
        <v/>
      </c>
      <c r="Y90" s="30">
        <f>IF(COUNTA($A90:$C90,$E90:$I90,$K90,$O90,$R90,$U90:$W90,$Z90:$AA90)=0,"",IFERROR(X90+V90-W90,0))</f>
        <v/>
      </c>
      <c r="Z90" s="23" t="n"/>
      <c r="AA90" s="25" t="n"/>
      <c r="AB90" s="33">
        <f>IF(COUNTA($A90:$C90,$E90:$I90,$K90,$O90,$R90,$U90:$W90,$Z90:$AA90)=0,"",IF(OR(A90="",B90="",C90="",E90=""),"Missing required input",IF(D90="","Driver not found",IF(COUNTIF($E:$E,E90)&gt;1,"Duplicate Trip/Load #",IF(B90&gt;A90,"Trip after period end",IF(B90&lt;=A90-'Settings'!$B$4,"Trip outside pay period",IF(J90&lt;=0,"Check miles",IF(M90&lt;=0,"Check rate",IF(Y90&lt;0,"Negative payable","OK")))))))))</f>
        <v/>
      </c>
    </row>
    <row r="91">
      <c r="A91" s="51" t="n"/>
      <c r="B91" s="51" t="n"/>
      <c r="C91" s="23" t="n"/>
      <c r="D91" s="24">
        <f>IF(COUNTA($A91:$C91,$E91:$I91,$K91,$O91,$R91,$U91:$W91,$Z91:$AA91)=0,"",IFERROR(INDEX('Settings'!$B$10:$B$109,MATCH(C91,'Settings'!$A$10:$A$109,0)),""))</f>
        <v/>
      </c>
      <c r="E91" s="23" t="n"/>
      <c r="F91" s="25" t="n"/>
      <c r="G91" s="25" t="n"/>
      <c r="H91" s="26" t="n"/>
      <c r="I91" s="26" t="n"/>
      <c r="J91" s="27">
        <f>IF(COUNTA($A91:$C91,$E91:$I91,$K91,$O91,$R91,$U91:$W91,$Z91:$AA91)=0,"",IFERROR(H91+I91,0))</f>
        <v/>
      </c>
      <c r="K91" s="52" t="n"/>
      <c r="L91" s="53">
        <f>IF(COUNTA($A91:$C91,$E91:$I91,$K91,$O91,$R91,$U91:$W91,$Z91:$AA91)=0,"",IFERROR(INDEX('Settings'!$D$10:$D$109,MATCH(C91,'Settings'!$A$10:$A$109,0)),0))</f>
        <v/>
      </c>
      <c r="M91" s="53">
        <f>IF(COUNTA($A91:$C91,$E91:$I91,$K91,$O91,$R91,$U91:$W91,$Z91:$AA91)=0,"",IFERROR(IF(K91&lt;&gt;"",K91,L91),0))</f>
        <v/>
      </c>
      <c r="N91" s="30">
        <f>IF(COUNTA($A91:$C91,$E91:$I91,$K91,$O91,$R91,$U91:$W91,$Z91:$AA91)=0,"",IFERROR(J91*M91,0))</f>
        <v/>
      </c>
      <c r="O91" s="31" t="n"/>
      <c r="P91" s="30">
        <f>IF(COUNTA($A91:$C91,$E91:$I91,$K91,$O91,$R91,$U91:$W91,$Z91:$AA91)=0,"",IFERROR(INDEX('Settings'!$F$10:$F$109,MATCH(C91,'Settings'!$A$10:$A$109,0)),0))</f>
        <v/>
      </c>
      <c r="Q91" s="30">
        <f>IF(COUNTA($A91:$C91,$E91:$I91,$K91,$O91,$R91,$U91:$W91,$Z91:$AA91)=0,"",IFERROR(O91*P91,0))</f>
        <v/>
      </c>
      <c r="R91" s="26" t="n"/>
      <c r="S91" s="30">
        <f>IF(COUNTA($A91:$C91,$E91:$I91,$K91,$O91,$R91,$U91:$W91,$Z91:$AA91)=0,"",IFERROR(INDEX('Settings'!$E$10:$E$109,MATCH(C91,'Settings'!$A$10:$A$109,0)),0))</f>
        <v/>
      </c>
      <c r="T91" s="30">
        <f>IF(COUNTA($A91:$C91,$E91:$I91,$K91,$O91,$R91,$U91:$W91,$Z91:$AA91)=0,"",IFERROR(R91*S91,0))</f>
        <v/>
      </c>
      <c r="U91" s="32" t="n"/>
      <c r="V91" s="32" t="n"/>
      <c r="W91" s="32" t="n"/>
      <c r="X91" s="30">
        <f>IF(COUNTA($A91:$C91,$E91:$I91,$K91,$O91,$R91,$U91:$W91,$Z91:$AA91)=0,"",IFERROR(SUM(N91,Q91,T91,U91),0))</f>
        <v/>
      </c>
      <c r="Y91" s="30">
        <f>IF(COUNTA($A91:$C91,$E91:$I91,$K91,$O91,$R91,$U91:$W91,$Z91:$AA91)=0,"",IFERROR(X91+V91-W91,0))</f>
        <v/>
      </c>
      <c r="Z91" s="23" t="n"/>
      <c r="AA91" s="25" t="n"/>
      <c r="AB91" s="33">
        <f>IF(COUNTA($A91:$C91,$E91:$I91,$K91,$O91,$R91,$U91:$W91,$Z91:$AA91)=0,"",IF(OR(A91="",B91="",C91="",E91=""),"Missing required input",IF(D91="","Driver not found",IF(COUNTIF($E:$E,E91)&gt;1,"Duplicate Trip/Load #",IF(B91&gt;A91,"Trip after period end",IF(B91&lt;=A91-'Settings'!$B$4,"Trip outside pay period",IF(J91&lt;=0,"Check miles",IF(M91&lt;=0,"Check rate",IF(Y91&lt;0,"Negative payable","OK")))))))))</f>
        <v/>
      </c>
    </row>
    <row r="92">
      <c r="A92" s="51" t="n"/>
      <c r="B92" s="51" t="n"/>
      <c r="C92" s="23" t="n"/>
      <c r="D92" s="24">
        <f>IF(COUNTA($A92:$C92,$E92:$I92,$K92,$O92,$R92,$U92:$W92,$Z92:$AA92)=0,"",IFERROR(INDEX('Settings'!$B$10:$B$109,MATCH(C92,'Settings'!$A$10:$A$109,0)),""))</f>
        <v/>
      </c>
      <c r="E92" s="23" t="n"/>
      <c r="F92" s="25" t="n"/>
      <c r="G92" s="25" t="n"/>
      <c r="H92" s="26" t="n"/>
      <c r="I92" s="26" t="n"/>
      <c r="J92" s="27">
        <f>IF(COUNTA($A92:$C92,$E92:$I92,$K92,$O92,$R92,$U92:$W92,$Z92:$AA92)=0,"",IFERROR(H92+I92,0))</f>
        <v/>
      </c>
      <c r="K92" s="52" t="n"/>
      <c r="L92" s="53">
        <f>IF(COUNTA($A92:$C92,$E92:$I92,$K92,$O92,$R92,$U92:$W92,$Z92:$AA92)=0,"",IFERROR(INDEX('Settings'!$D$10:$D$109,MATCH(C92,'Settings'!$A$10:$A$109,0)),0))</f>
        <v/>
      </c>
      <c r="M92" s="53">
        <f>IF(COUNTA($A92:$C92,$E92:$I92,$K92,$O92,$R92,$U92:$W92,$Z92:$AA92)=0,"",IFERROR(IF(K92&lt;&gt;"",K92,L92),0))</f>
        <v/>
      </c>
      <c r="N92" s="30">
        <f>IF(COUNTA($A92:$C92,$E92:$I92,$K92,$O92,$R92,$U92:$W92,$Z92:$AA92)=0,"",IFERROR(J92*M92,0))</f>
        <v/>
      </c>
      <c r="O92" s="31" t="n"/>
      <c r="P92" s="30">
        <f>IF(COUNTA($A92:$C92,$E92:$I92,$K92,$O92,$R92,$U92:$W92,$Z92:$AA92)=0,"",IFERROR(INDEX('Settings'!$F$10:$F$109,MATCH(C92,'Settings'!$A$10:$A$109,0)),0))</f>
        <v/>
      </c>
      <c r="Q92" s="30">
        <f>IF(COUNTA($A92:$C92,$E92:$I92,$K92,$O92,$R92,$U92:$W92,$Z92:$AA92)=0,"",IFERROR(O92*P92,0))</f>
        <v/>
      </c>
      <c r="R92" s="26" t="n"/>
      <c r="S92" s="30">
        <f>IF(COUNTA($A92:$C92,$E92:$I92,$K92,$O92,$R92,$U92:$W92,$Z92:$AA92)=0,"",IFERROR(INDEX('Settings'!$E$10:$E$109,MATCH(C92,'Settings'!$A$10:$A$109,0)),0))</f>
        <v/>
      </c>
      <c r="T92" s="30">
        <f>IF(COUNTA($A92:$C92,$E92:$I92,$K92,$O92,$R92,$U92:$W92,$Z92:$AA92)=0,"",IFERROR(R92*S92,0))</f>
        <v/>
      </c>
      <c r="U92" s="32" t="n"/>
      <c r="V92" s="32" t="n"/>
      <c r="W92" s="32" t="n"/>
      <c r="X92" s="30">
        <f>IF(COUNTA($A92:$C92,$E92:$I92,$K92,$O92,$R92,$U92:$W92,$Z92:$AA92)=0,"",IFERROR(SUM(N92,Q92,T92,U92),0))</f>
        <v/>
      </c>
      <c r="Y92" s="30">
        <f>IF(COUNTA($A92:$C92,$E92:$I92,$K92,$O92,$R92,$U92:$W92,$Z92:$AA92)=0,"",IFERROR(X92+V92-W92,0))</f>
        <v/>
      </c>
      <c r="Z92" s="23" t="n"/>
      <c r="AA92" s="25" t="n"/>
      <c r="AB92" s="33">
        <f>IF(COUNTA($A92:$C92,$E92:$I92,$K92,$O92,$R92,$U92:$W92,$Z92:$AA92)=0,"",IF(OR(A92="",B92="",C92="",E92=""),"Missing required input",IF(D92="","Driver not found",IF(COUNTIF($E:$E,E92)&gt;1,"Duplicate Trip/Load #",IF(B92&gt;A92,"Trip after period end",IF(B92&lt;=A92-'Settings'!$B$4,"Trip outside pay period",IF(J92&lt;=0,"Check miles",IF(M92&lt;=0,"Check rate",IF(Y92&lt;0,"Negative payable","OK")))))))))</f>
        <v/>
      </c>
    </row>
    <row r="93">
      <c r="A93" s="51" t="n"/>
      <c r="B93" s="51" t="n"/>
      <c r="C93" s="23" t="n"/>
      <c r="D93" s="24">
        <f>IF(COUNTA($A93:$C93,$E93:$I93,$K93,$O93,$R93,$U93:$W93,$Z93:$AA93)=0,"",IFERROR(INDEX('Settings'!$B$10:$B$109,MATCH(C93,'Settings'!$A$10:$A$109,0)),""))</f>
        <v/>
      </c>
      <c r="E93" s="23" t="n"/>
      <c r="F93" s="25" t="n"/>
      <c r="G93" s="25" t="n"/>
      <c r="H93" s="26" t="n"/>
      <c r="I93" s="26" t="n"/>
      <c r="J93" s="27">
        <f>IF(COUNTA($A93:$C93,$E93:$I93,$K93,$O93,$R93,$U93:$W93,$Z93:$AA93)=0,"",IFERROR(H93+I93,0))</f>
        <v/>
      </c>
      <c r="K93" s="52" t="n"/>
      <c r="L93" s="53">
        <f>IF(COUNTA($A93:$C93,$E93:$I93,$K93,$O93,$R93,$U93:$W93,$Z93:$AA93)=0,"",IFERROR(INDEX('Settings'!$D$10:$D$109,MATCH(C93,'Settings'!$A$10:$A$109,0)),0))</f>
        <v/>
      </c>
      <c r="M93" s="53">
        <f>IF(COUNTA($A93:$C93,$E93:$I93,$K93,$O93,$R93,$U93:$W93,$Z93:$AA93)=0,"",IFERROR(IF(K93&lt;&gt;"",K93,L93),0))</f>
        <v/>
      </c>
      <c r="N93" s="30">
        <f>IF(COUNTA($A93:$C93,$E93:$I93,$K93,$O93,$R93,$U93:$W93,$Z93:$AA93)=0,"",IFERROR(J93*M93,0))</f>
        <v/>
      </c>
      <c r="O93" s="31" t="n"/>
      <c r="P93" s="30">
        <f>IF(COUNTA($A93:$C93,$E93:$I93,$K93,$O93,$R93,$U93:$W93,$Z93:$AA93)=0,"",IFERROR(INDEX('Settings'!$F$10:$F$109,MATCH(C93,'Settings'!$A$10:$A$109,0)),0))</f>
        <v/>
      </c>
      <c r="Q93" s="30">
        <f>IF(COUNTA($A93:$C93,$E93:$I93,$K93,$O93,$R93,$U93:$W93,$Z93:$AA93)=0,"",IFERROR(O93*P93,0))</f>
        <v/>
      </c>
      <c r="R93" s="26" t="n"/>
      <c r="S93" s="30">
        <f>IF(COUNTA($A93:$C93,$E93:$I93,$K93,$O93,$R93,$U93:$W93,$Z93:$AA93)=0,"",IFERROR(INDEX('Settings'!$E$10:$E$109,MATCH(C93,'Settings'!$A$10:$A$109,0)),0))</f>
        <v/>
      </c>
      <c r="T93" s="30">
        <f>IF(COUNTA($A93:$C93,$E93:$I93,$K93,$O93,$R93,$U93:$W93,$Z93:$AA93)=0,"",IFERROR(R93*S93,0))</f>
        <v/>
      </c>
      <c r="U93" s="32" t="n"/>
      <c r="V93" s="32" t="n"/>
      <c r="W93" s="32" t="n"/>
      <c r="X93" s="30">
        <f>IF(COUNTA($A93:$C93,$E93:$I93,$K93,$O93,$R93,$U93:$W93,$Z93:$AA93)=0,"",IFERROR(SUM(N93,Q93,T93,U93),0))</f>
        <v/>
      </c>
      <c r="Y93" s="30">
        <f>IF(COUNTA($A93:$C93,$E93:$I93,$K93,$O93,$R93,$U93:$W93,$Z93:$AA93)=0,"",IFERROR(X93+V93-W93,0))</f>
        <v/>
      </c>
      <c r="Z93" s="23" t="n"/>
      <c r="AA93" s="25" t="n"/>
      <c r="AB93" s="33">
        <f>IF(COUNTA($A93:$C93,$E93:$I93,$K93,$O93,$R93,$U93:$W93,$Z93:$AA93)=0,"",IF(OR(A93="",B93="",C93="",E93=""),"Missing required input",IF(D93="","Driver not found",IF(COUNTIF($E:$E,E93)&gt;1,"Duplicate Trip/Load #",IF(B93&gt;A93,"Trip after period end",IF(B93&lt;=A93-'Settings'!$B$4,"Trip outside pay period",IF(J93&lt;=0,"Check miles",IF(M93&lt;=0,"Check rate",IF(Y93&lt;0,"Negative payable","OK")))))))))</f>
        <v/>
      </c>
    </row>
    <row r="94">
      <c r="A94" s="51" t="n"/>
      <c r="B94" s="51" t="n"/>
      <c r="C94" s="23" t="n"/>
      <c r="D94" s="24">
        <f>IF(COUNTA($A94:$C94,$E94:$I94,$K94,$O94,$R94,$U94:$W94,$Z94:$AA94)=0,"",IFERROR(INDEX('Settings'!$B$10:$B$109,MATCH(C94,'Settings'!$A$10:$A$109,0)),""))</f>
        <v/>
      </c>
      <c r="E94" s="23" t="n"/>
      <c r="F94" s="25" t="n"/>
      <c r="G94" s="25" t="n"/>
      <c r="H94" s="26" t="n"/>
      <c r="I94" s="26" t="n"/>
      <c r="J94" s="27">
        <f>IF(COUNTA($A94:$C94,$E94:$I94,$K94,$O94,$R94,$U94:$W94,$Z94:$AA94)=0,"",IFERROR(H94+I94,0))</f>
        <v/>
      </c>
      <c r="K94" s="52" t="n"/>
      <c r="L94" s="53">
        <f>IF(COUNTA($A94:$C94,$E94:$I94,$K94,$O94,$R94,$U94:$W94,$Z94:$AA94)=0,"",IFERROR(INDEX('Settings'!$D$10:$D$109,MATCH(C94,'Settings'!$A$10:$A$109,0)),0))</f>
        <v/>
      </c>
      <c r="M94" s="53">
        <f>IF(COUNTA($A94:$C94,$E94:$I94,$K94,$O94,$R94,$U94:$W94,$Z94:$AA94)=0,"",IFERROR(IF(K94&lt;&gt;"",K94,L94),0))</f>
        <v/>
      </c>
      <c r="N94" s="30">
        <f>IF(COUNTA($A94:$C94,$E94:$I94,$K94,$O94,$R94,$U94:$W94,$Z94:$AA94)=0,"",IFERROR(J94*M94,0))</f>
        <v/>
      </c>
      <c r="O94" s="31" t="n"/>
      <c r="P94" s="30">
        <f>IF(COUNTA($A94:$C94,$E94:$I94,$K94,$O94,$R94,$U94:$W94,$Z94:$AA94)=0,"",IFERROR(INDEX('Settings'!$F$10:$F$109,MATCH(C94,'Settings'!$A$10:$A$109,0)),0))</f>
        <v/>
      </c>
      <c r="Q94" s="30">
        <f>IF(COUNTA($A94:$C94,$E94:$I94,$K94,$O94,$R94,$U94:$W94,$Z94:$AA94)=0,"",IFERROR(O94*P94,0))</f>
        <v/>
      </c>
      <c r="R94" s="26" t="n"/>
      <c r="S94" s="30">
        <f>IF(COUNTA($A94:$C94,$E94:$I94,$K94,$O94,$R94,$U94:$W94,$Z94:$AA94)=0,"",IFERROR(INDEX('Settings'!$E$10:$E$109,MATCH(C94,'Settings'!$A$10:$A$109,0)),0))</f>
        <v/>
      </c>
      <c r="T94" s="30">
        <f>IF(COUNTA($A94:$C94,$E94:$I94,$K94,$O94,$R94,$U94:$W94,$Z94:$AA94)=0,"",IFERROR(R94*S94,0))</f>
        <v/>
      </c>
      <c r="U94" s="32" t="n"/>
      <c r="V94" s="32" t="n"/>
      <c r="W94" s="32" t="n"/>
      <c r="X94" s="30">
        <f>IF(COUNTA($A94:$C94,$E94:$I94,$K94,$O94,$R94,$U94:$W94,$Z94:$AA94)=0,"",IFERROR(SUM(N94,Q94,T94,U94),0))</f>
        <v/>
      </c>
      <c r="Y94" s="30">
        <f>IF(COUNTA($A94:$C94,$E94:$I94,$K94,$O94,$R94,$U94:$W94,$Z94:$AA94)=0,"",IFERROR(X94+V94-W94,0))</f>
        <v/>
      </c>
      <c r="Z94" s="23" t="n"/>
      <c r="AA94" s="25" t="n"/>
      <c r="AB94" s="33">
        <f>IF(COUNTA($A94:$C94,$E94:$I94,$K94,$O94,$R94,$U94:$W94,$Z94:$AA94)=0,"",IF(OR(A94="",B94="",C94="",E94=""),"Missing required input",IF(D94="","Driver not found",IF(COUNTIF($E:$E,E94)&gt;1,"Duplicate Trip/Load #",IF(B94&gt;A94,"Trip after period end",IF(B94&lt;=A94-'Settings'!$B$4,"Trip outside pay period",IF(J94&lt;=0,"Check miles",IF(M94&lt;=0,"Check rate",IF(Y94&lt;0,"Negative payable","OK")))))))))</f>
        <v/>
      </c>
    </row>
    <row r="95">
      <c r="A95" s="51" t="n"/>
      <c r="B95" s="51" t="n"/>
      <c r="C95" s="23" t="n"/>
      <c r="D95" s="24">
        <f>IF(COUNTA($A95:$C95,$E95:$I95,$K95,$O95,$R95,$U95:$W95,$Z95:$AA95)=0,"",IFERROR(INDEX('Settings'!$B$10:$B$109,MATCH(C95,'Settings'!$A$10:$A$109,0)),""))</f>
        <v/>
      </c>
      <c r="E95" s="23" t="n"/>
      <c r="F95" s="25" t="n"/>
      <c r="G95" s="25" t="n"/>
      <c r="H95" s="26" t="n"/>
      <c r="I95" s="26" t="n"/>
      <c r="J95" s="27">
        <f>IF(COUNTA($A95:$C95,$E95:$I95,$K95,$O95,$R95,$U95:$W95,$Z95:$AA95)=0,"",IFERROR(H95+I95,0))</f>
        <v/>
      </c>
      <c r="K95" s="52" t="n"/>
      <c r="L95" s="53">
        <f>IF(COUNTA($A95:$C95,$E95:$I95,$K95,$O95,$R95,$U95:$W95,$Z95:$AA95)=0,"",IFERROR(INDEX('Settings'!$D$10:$D$109,MATCH(C95,'Settings'!$A$10:$A$109,0)),0))</f>
        <v/>
      </c>
      <c r="M95" s="53">
        <f>IF(COUNTA($A95:$C95,$E95:$I95,$K95,$O95,$R95,$U95:$W95,$Z95:$AA95)=0,"",IFERROR(IF(K95&lt;&gt;"",K95,L95),0))</f>
        <v/>
      </c>
      <c r="N95" s="30">
        <f>IF(COUNTA($A95:$C95,$E95:$I95,$K95,$O95,$R95,$U95:$W95,$Z95:$AA95)=0,"",IFERROR(J95*M95,0))</f>
        <v/>
      </c>
      <c r="O95" s="31" t="n"/>
      <c r="P95" s="30">
        <f>IF(COUNTA($A95:$C95,$E95:$I95,$K95,$O95,$R95,$U95:$W95,$Z95:$AA95)=0,"",IFERROR(INDEX('Settings'!$F$10:$F$109,MATCH(C95,'Settings'!$A$10:$A$109,0)),0))</f>
        <v/>
      </c>
      <c r="Q95" s="30">
        <f>IF(COUNTA($A95:$C95,$E95:$I95,$K95,$O95,$R95,$U95:$W95,$Z95:$AA95)=0,"",IFERROR(O95*P95,0))</f>
        <v/>
      </c>
      <c r="R95" s="26" t="n"/>
      <c r="S95" s="30">
        <f>IF(COUNTA($A95:$C95,$E95:$I95,$K95,$O95,$R95,$U95:$W95,$Z95:$AA95)=0,"",IFERROR(INDEX('Settings'!$E$10:$E$109,MATCH(C95,'Settings'!$A$10:$A$109,0)),0))</f>
        <v/>
      </c>
      <c r="T95" s="30">
        <f>IF(COUNTA($A95:$C95,$E95:$I95,$K95,$O95,$R95,$U95:$W95,$Z95:$AA95)=0,"",IFERROR(R95*S95,0))</f>
        <v/>
      </c>
      <c r="U95" s="32" t="n"/>
      <c r="V95" s="32" t="n"/>
      <c r="W95" s="32" t="n"/>
      <c r="X95" s="30">
        <f>IF(COUNTA($A95:$C95,$E95:$I95,$K95,$O95,$R95,$U95:$W95,$Z95:$AA95)=0,"",IFERROR(SUM(N95,Q95,T95,U95),0))</f>
        <v/>
      </c>
      <c r="Y95" s="30">
        <f>IF(COUNTA($A95:$C95,$E95:$I95,$K95,$O95,$R95,$U95:$W95,$Z95:$AA95)=0,"",IFERROR(X95+V95-W95,0))</f>
        <v/>
      </c>
      <c r="Z95" s="23" t="n"/>
      <c r="AA95" s="25" t="n"/>
      <c r="AB95" s="33">
        <f>IF(COUNTA($A95:$C95,$E95:$I95,$K95,$O95,$R95,$U95:$W95,$Z95:$AA95)=0,"",IF(OR(A95="",B95="",C95="",E95=""),"Missing required input",IF(D95="","Driver not found",IF(COUNTIF($E:$E,E95)&gt;1,"Duplicate Trip/Load #",IF(B95&gt;A95,"Trip after period end",IF(B95&lt;=A95-'Settings'!$B$4,"Trip outside pay period",IF(J95&lt;=0,"Check miles",IF(M95&lt;=0,"Check rate",IF(Y95&lt;0,"Negative payable","OK")))))))))</f>
        <v/>
      </c>
    </row>
    <row r="96">
      <c r="A96" s="51" t="n"/>
      <c r="B96" s="51" t="n"/>
      <c r="C96" s="23" t="n"/>
      <c r="D96" s="24">
        <f>IF(COUNTA($A96:$C96,$E96:$I96,$K96,$O96,$R96,$U96:$W96,$Z96:$AA96)=0,"",IFERROR(INDEX('Settings'!$B$10:$B$109,MATCH(C96,'Settings'!$A$10:$A$109,0)),""))</f>
        <v/>
      </c>
      <c r="E96" s="23" t="n"/>
      <c r="F96" s="25" t="n"/>
      <c r="G96" s="25" t="n"/>
      <c r="H96" s="26" t="n"/>
      <c r="I96" s="26" t="n"/>
      <c r="J96" s="27">
        <f>IF(COUNTA($A96:$C96,$E96:$I96,$K96,$O96,$R96,$U96:$W96,$Z96:$AA96)=0,"",IFERROR(H96+I96,0))</f>
        <v/>
      </c>
      <c r="K96" s="52" t="n"/>
      <c r="L96" s="53">
        <f>IF(COUNTA($A96:$C96,$E96:$I96,$K96,$O96,$R96,$U96:$W96,$Z96:$AA96)=0,"",IFERROR(INDEX('Settings'!$D$10:$D$109,MATCH(C96,'Settings'!$A$10:$A$109,0)),0))</f>
        <v/>
      </c>
      <c r="M96" s="53">
        <f>IF(COUNTA($A96:$C96,$E96:$I96,$K96,$O96,$R96,$U96:$W96,$Z96:$AA96)=0,"",IFERROR(IF(K96&lt;&gt;"",K96,L96),0))</f>
        <v/>
      </c>
      <c r="N96" s="30">
        <f>IF(COUNTA($A96:$C96,$E96:$I96,$K96,$O96,$R96,$U96:$W96,$Z96:$AA96)=0,"",IFERROR(J96*M96,0))</f>
        <v/>
      </c>
      <c r="O96" s="31" t="n"/>
      <c r="P96" s="30">
        <f>IF(COUNTA($A96:$C96,$E96:$I96,$K96,$O96,$R96,$U96:$W96,$Z96:$AA96)=0,"",IFERROR(INDEX('Settings'!$F$10:$F$109,MATCH(C96,'Settings'!$A$10:$A$109,0)),0))</f>
        <v/>
      </c>
      <c r="Q96" s="30">
        <f>IF(COUNTA($A96:$C96,$E96:$I96,$K96,$O96,$R96,$U96:$W96,$Z96:$AA96)=0,"",IFERROR(O96*P96,0))</f>
        <v/>
      </c>
      <c r="R96" s="26" t="n"/>
      <c r="S96" s="30">
        <f>IF(COUNTA($A96:$C96,$E96:$I96,$K96,$O96,$R96,$U96:$W96,$Z96:$AA96)=0,"",IFERROR(INDEX('Settings'!$E$10:$E$109,MATCH(C96,'Settings'!$A$10:$A$109,0)),0))</f>
        <v/>
      </c>
      <c r="T96" s="30">
        <f>IF(COUNTA($A96:$C96,$E96:$I96,$K96,$O96,$R96,$U96:$W96,$Z96:$AA96)=0,"",IFERROR(R96*S96,0))</f>
        <v/>
      </c>
      <c r="U96" s="32" t="n"/>
      <c r="V96" s="32" t="n"/>
      <c r="W96" s="32" t="n"/>
      <c r="X96" s="30">
        <f>IF(COUNTA($A96:$C96,$E96:$I96,$K96,$O96,$R96,$U96:$W96,$Z96:$AA96)=0,"",IFERROR(SUM(N96,Q96,T96,U96),0))</f>
        <v/>
      </c>
      <c r="Y96" s="30">
        <f>IF(COUNTA($A96:$C96,$E96:$I96,$K96,$O96,$R96,$U96:$W96,$Z96:$AA96)=0,"",IFERROR(X96+V96-W96,0))</f>
        <v/>
      </c>
      <c r="Z96" s="23" t="n"/>
      <c r="AA96" s="25" t="n"/>
      <c r="AB96" s="33">
        <f>IF(COUNTA($A96:$C96,$E96:$I96,$K96,$O96,$R96,$U96:$W96,$Z96:$AA96)=0,"",IF(OR(A96="",B96="",C96="",E96=""),"Missing required input",IF(D96="","Driver not found",IF(COUNTIF($E:$E,E96)&gt;1,"Duplicate Trip/Load #",IF(B96&gt;A96,"Trip after period end",IF(B96&lt;=A96-'Settings'!$B$4,"Trip outside pay period",IF(J96&lt;=0,"Check miles",IF(M96&lt;=0,"Check rate",IF(Y96&lt;0,"Negative payable","OK")))))))))</f>
        <v/>
      </c>
    </row>
    <row r="97">
      <c r="A97" s="51" t="n"/>
      <c r="B97" s="51" t="n"/>
      <c r="C97" s="23" t="n"/>
      <c r="D97" s="24">
        <f>IF(COUNTA($A97:$C97,$E97:$I97,$K97,$O97,$R97,$U97:$W97,$Z97:$AA97)=0,"",IFERROR(INDEX('Settings'!$B$10:$B$109,MATCH(C97,'Settings'!$A$10:$A$109,0)),""))</f>
        <v/>
      </c>
      <c r="E97" s="23" t="n"/>
      <c r="F97" s="25" t="n"/>
      <c r="G97" s="25" t="n"/>
      <c r="H97" s="26" t="n"/>
      <c r="I97" s="26" t="n"/>
      <c r="J97" s="27">
        <f>IF(COUNTA($A97:$C97,$E97:$I97,$K97,$O97,$R97,$U97:$W97,$Z97:$AA97)=0,"",IFERROR(H97+I97,0))</f>
        <v/>
      </c>
      <c r="K97" s="52" t="n"/>
      <c r="L97" s="53">
        <f>IF(COUNTA($A97:$C97,$E97:$I97,$K97,$O97,$R97,$U97:$W97,$Z97:$AA97)=0,"",IFERROR(INDEX('Settings'!$D$10:$D$109,MATCH(C97,'Settings'!$A$10:$A$109,0)),0))</f>
        <v/>
      </c>
      <c r="M97" s="53">
        <f>IF(COUNTA($A97:$C97,$E97:$I97,$K97,$O97,$R97,$U97:$W97,$Z97:$AA97)=0,"",IFERROR(IF(K97&lt;&gt;"",K97,L97),0))</f>
        <v/>
      </c>
      <c r="N97" s="30">
        <f>IF(COUNTA($A97:$C97,$E97:$I97,$K97,$O97,$R97,$U97:$W97,$Z97:$AA97)=0,"",IFERROR(J97*M97,0))</f>
        <v/>
      </c>
      <c r="O97" s="31" t="n"/>
      <c r="P97" s="30">
        <f>IF(COUNTA($A97:$C97,$E97:$I97,$K97,$O97,$R97,$U97:$W97,$Z97:$AA97)=0,"",IFERROR(INDEX('Settings'!$F$10:$F$109,MATCH(C97,'Settings'!$A$10:$A$109,0)),0))</f>
        <v/>
      </c>
      <c r="Q97" s="30">
        <f>IF(COUNTA($A97:$C97,$E97:$I97,$K97,$O97,$R97,$U97:$W97,$Z97:$AA97)=0,"",IFERROR(O97*P97,0))</f>
        <v/>
      </c>
      <c r="R97" s="26" t="n"/>
      <c r="S97" s="30">
        <f>IF(COUNTA($A97:$C97,$E97:$I97,$K97,$O97,$R97,$U97:$W97,$Z97:$AA97)=0,"",IFERROR(INDEX('Settings'!$E$10:$E$109,MATCH(C97,'Settings'!$A$10:$A$109,0)),0))</f>
        <v/>
      </c>
      <c r="T97" s="30">
        <f>IF(COUNTA($A97:$C97,$E97:$I97,$K97,$O97,$R97,$U97:$W97,$Z97:$AA97)=0,"",IFERROR(R97*S97,0))</f>
        <v/>
      </c>
      <c r="U97" s="32" t="n"/>
      <c r="V97" s="32" t="n"/>
      <c r="W97" s="32" t="n"/>
      <c r="X97" s="30">
        <f>IF(COUNTA($A97:$C97,$E97:$I97,$K97,$O97,$R97,$U97:$W97,$Z97:$AA97)=0,"",IFERROR(SUM(N97,Q97,T97,U97),0))</f>
        <v/>
      </c>
      <c r="Y97" s="30">
        <f>IF(COUNTA($A97:$C97,$E97:$I97,$K97,$O97,$R97,$U97:$W97,$Z97:$AA97)=0,"",IFERROR(X97+V97-W97,0))</f>
        <v/>
      </c>
      <c r="Z97" s="23" t="n"/>
      <c r="AA97" s="25" t="n"/>
      <c r="AB97" s="33">
        <f>IF(COUNTA($A97:$C97,$E97:$I97,$K97,$O97,$R97,$U97:$W97,$Z97:$AA97)=0,"",IF(OR(A97="",B97="",C97="",E97=""),"Missing required input",IF(D97="","Driver not found",IF(COUNTIF($E:$E,E97)&gt;1,"Duplicate Trip/Load #",IF(B97&gt;A97,"Trip after period end",IF(B97&lt;=A97-'Settings'!$B$4,"Trip outside pay period",IF(J97&lt;=0,"Check miles",IF(M97&lt;=0,"Check rate",IF(Y97&lt;0,"Negative payable","OK")))))))))</f>
        <v/>
      </c>
    </row>
    <row r="98">
      <c r="A98" s="51" t="n"/>
      <c r="B98" s="51" t="n"/>
      <c r="C98" s="23" t="n"/>
      <c r="D98" s="24">
        <f>IF(COUNTA($A98:$C98,$E98:$I98,$K98,$O98,$R98,$U98:$W98,$Z98:$AA98)=0,"",IFERROR(INDEX('Settings'!$B$10:$B$109,MATCH(C98,'Settings'!$A$10:$A$109,0)),""))</f>
        <v/>
      </c>
      <c r="E98" s="23" t="n"/>
      <c r="F98" s="25" t="n"/>
      <c r="G98" s="25" t="n"/>
      <c r="H98" s="26" t="n"/>
      <c r="I98" s="26" t="n"/>
      <c r="J98" s="27">
        <f>IF(COUNTA($A98:$C98,$E98:$I98,$K98,$O98,$R98,$U98:$W98,$Z98:$AA98)=0,"",IFERROR(H98+I98,0))</f>
        <v/>
      </c>
      <c r="K98" s="52" t="n"/>
      <c r="L98" s="53">
        <f>IF(COUNTA($A98:$C98,$E98:$I98,$K98,$O98,$R98,$U98:$W98,$Z98:$AA98)=0,"",IFERROR(INDEX('Settings'!$D$10:$D$109,MATCH(C98,'Settings'!$A$10:$A$109,0)),0))</f>
        <v/>
      </c>
      <c r="M98" s="53">
        <f>IF(COUNTA($A98:$C98,$E98:$I98,$K98,$O98,$R98,$U98:$W98,$Z98:$AA98)=0,"",IFERROR(IF(K98&lt;&gt;"",K98,L98),0))</f>
        <v/>
      </c>
      <c r="N98" s="30">
        <f>IF(COUNTA($A98:$C98,$E98:$I98,$K98,$O98,$R98,$U98:$W98,$Z98:$AA98)=0,"",IFERROR(J98*M98,0))</f>
        <v/>
      </c>
      <c r="O98" s="31" t="n"/>
      <c r="P98" s="30">
        <f>IF(COUNTA($A98:$C98,$E98:$I98,$K98,$O98,$R98,$U98:$W98,$Z98:$AA98)=0,"",IFERROR(INDEX('Settings'!$F$10:$F$109,MATCH(C98,'Settings'!$A$10:$A$109,0)),0))</f>
        <v/>
      </c>
      <c r="Q98" s="30">
        <f>IF(COUNTA($A98:$C98,$E98:$I98,$K98,$O98,$R98,$U98:$W98,$Z98:$AA98)=0,"",IFERROR(O98*P98,0))</f>
        <v/>
      </c>
      <c r="R98" s="26" t="n"/>
      <c r="S98" s="30">
        <f>IF(COUNTA($A98:$C98,$E98:$I98,$K98,$O98,$R98,$U98:$W98,$Z98:$AA98)=0,"",IFERROR(INDEX('Settings'!$E$10:$E$109,MATCH(C98,'Settings'!$A$10:$A$109,0)),0))</f>
        <v/>
      </c>
      <c r="T98" s="30">
        <f>IF(COUNTA($A98:$C98,$E98:$I98,$K98,$O98,$R98,$U98:$W98,$Z98:$AA98)=0,"",IFERROR(R98*S98,0))</f>
        <v/>
      </c>
      <c r="U98" s="32" t="n"/>
      <c r="V98" s="32" t="n"/>
      <c r="W98" s="32" t="n"/>
      <c r="X98" s="30">
        <f>IF(COUNTA($A98:$C98,$E98:$I98,$K98,$O98,$R98,$U98:$W98,$Z98:$AA98)=0,"",IFERROR(SUM(N98,Q98,T98,U98),0))</f>
        <v/>
      </c>
      <c r="Y98" s="30">
        <f>IF(COUNTA($A98:$C98,$E98:$I98,$K98,$O98,$R98,$U98:$W98,$Z98:$AA98)=0,"",IFERROR(X98+V98-W98,0))</f>
        <v/>
      </c>
      <c r="Z98" s="23" t="n"/>
      <c r="AA98" s="25" t="n"/>
      <c r="AB98" s="33">
        <f>IF(COUNTA($A98:$C98,$E98:$I98,$K98,$O98,$R98,$U98:$W98,$Z98:$AA98)=0,"",IF(OR(A98="",B98="",C98="",E98=""),"Missing required input",IF(D98="","Driver not found",IF(COUNTIF($E:$E,E98)&gt;1,"Duplicate Trip/Load #",IF(B98&gt;A98,"Trip after period end",IF(B98&lt;=A98-'Settings'!$B$4,"Trip outside pay period",IF(J98&lt;=0,"Check miles",IF(M98&lt;=0,"Check rate",IF(Y98&lt;0,"Negative payable","OK")))))))))</f>
        <v/>
      </c>
    </row>
    <row r="99">
      <c r="A99" s="51" t="n"/>
      <c r="B99" s="51" t="n"/>
      <c r="C99" s="23" t="n"/>
      <c r="D99" s="24">
        <f>IF(COUNTA($A99:$C99,$E99:$I99,$K99,$O99,$R99,$U99:$W99,$Z99:$AA99)=0,"",IFERROR(INDEX('Settings'!$B$10:$B$109,MATCH(C99,'Settings'!$A$10:$A$109,0)),""))</f>
        <v/>
      </c>
      <c r="E99" s="23" t="n"/>
      <c r="F99" s="25" t="n"/>
      <c r="G99" s="25" t="n"/>
      <c r="H99" s="26" t="n"/>
      <c r="I99" s="26" t="n"/>
      <c r="J99" s="27">
        <f>IF(COUNTA($A99:$C99,$E99:$I99,$K99,$O99,$R99,$U99:$W99,$Z99:$AA99)=0,"",IFERROR(H99+I99,0))</f>
        <v/>
      </c>
      <c r="K99" s="52" t="n"/>
      <c r="L99" s="53">
        <f>IF(COUNTA($A99:$C99,$E99:$I99,$K99,$O99,$R99,$U99:$W99,$Z99:$AA99)=0,"",IFERROR(INDEX('Settings'!$D$10:$D$109,MATCH(C99,'Settings'!$A$10:$A$109,0)),0))</f>
        <v/>
      </c>
      <c r="M99" s="53">
        <f>IF(COUNTA($A99:$C99,$E99:$I99,$K99,$O99,$R99,$U99:$W99,$Z99:$AA99)=0,"",IFERROR(IF(K99&lt;&gt;"",K99,L99),0))</f>
        <v/>
      </c>
      <c r="N99" s="30">
        <f>IF(COUNTA($A99:$C99,$E99:$I99,$K99,$O99,$R99,$U99:$W99,$Z99:$AA99)=0,"",IFERROR(J99*M99,0))</f>
        <v/>
      </c>
      <c r="O99" s="31" t="n"/>
      <c r="P99" s="30">
        <f>IF(COUNTA($A99:$C99,$E99:$I99,$K99,$O99,$R99,$U99:$W99,$Z99:$AA99)=0,"",IFERROR(INDEX('Settings'!$F$10:$F$109,MATCH(C99,'Settings'!$A$10:$A$109,0)),0))</f>
        <v/>
      </c>
      <c r="Q99" s="30">
        <f>IF(COUNTA($A99:$C99,$E99:$I99,$K99,$O99,$R99,$U99:$W99,$Z99:$AA99)=0,"",IFERROR(O99*P99,0))</f>
        <v/>
      </c>
      <c r="R99" s="26" t="n"/>
      <c r="S99" s="30">
        <f>IF(COUNTA($A99:$C99,$E99:$I99,$K99,$O99,$R99,$U99:$W99,$Z99:$AA99)=0,"",IFERROR(INDEX('Settings'!$E$10:$E$109,MATCH(C99,'Settings'!$A$10:$A$109,0)),0))</f>
        <v/>
      </c>
      <c r="T99" s="30">
        <f>IF(COUNTA($A99:$C99,$E99:$I99,$K99,$O99,$R99,$U99:$W99,$Z99:$AA99)=0,"",IFERROR(R99*S99,0))</f>
        <v/>
      </c>
      <c r="U99" s="32" t="n"/>
      <c r="V99" s="32" t="n"/>
      <c r="W99" s="32" t="n"/>
      <c r="X99" s="30">
        <f>IF(COUNTA($A99:$C99,$E99:$I99,$K99,$O99,$R99,$U99:$W99,$Z99:$AA99)=0,"",IFERROR(SUM(N99,Q99,T99,U99),0))</f>
        <v/>
      </c>
      <c r="Y99" s="30">
        <f>IF(COUNTA($A99:$C99,$E99:$I99,$K99,$O99,$R99,$U99:$W99,$Z99:$AA99)=0,"",IFERROR(X99+V99-W99,0))</f>
        <v/>
      </c>
      <c r="Z99" s="23" t="n"/>
      <c r="AA99" s="25" t="n"/>
      <c r="AB99" s="33">
        <f>IF(COUNTA($A99:$C99,$E99:$I99,$K99,$O99,$R99,$U99:$W99,$Z99:$AA99)=0,"",IF(OR(A99="",B99="",C99="",E99=""),"Missing required input",IF(D99="","Driver not found",IF(COUNTIF($E:$E,E99)&gt;1,"Duplicate Trip/Load #",IF(B99&gt;A99,"Trip after period end",IF(B99&lt;=A99-'Settings'!$B$4,"Trip outside pay period",IF(J99&lt;=0,"Check miles",IF(M99&lt;=0,"Check rate",IF(Y99&lt;0,"Negative payable","OK")))))))))</f>
        <v/>
      </c>
    </row>
    <row r="100">
      <c r="A100" s="51" t="n"/>
      <c r="B100" s="51" t="n"/>
      <c r="C100" s="23" t="n"/>
      <c r="D100" s="24">
        <f>IF(COUNTA($A100:$C100,$E100:$I100,$K100,$O100,$R100,$U100:$W100,$Z100:$AA100)=0,"",IFERROR(INDEX('Settings'!$B$10:$B$109,MATCH(C100,'Settings'!$A$10:$A$109,0)),""))</f>
        <v/>
      </c>
      <c r="E100" s="23" t="n"/>
      <c r="F100" s="25" t="n"/>
      <c r="G100" s="25" t="n"/>
      <c r="H100" s="26" t="n"/>
      <c r="I100" s="26" t="n"/>
      <c r="J100" s="27">
        <f>IF(COUNTA($A100:$C100,$E100:$I100,$K100,$O100,$R100,$U100:$W100,$Z100:$AA100)=0,"",IFERROR(H100+I100,0))</f>
        <v/>
      </c>
      <c r="K100" s="52" t="n"/>
      <c r="L100" s="53">
        <f>IF(COUNTA($A100:$C100,$E100:$I100,$K100,$O100,$R100,$U100:$W100,$Z100:$AA100)=0,"",IFERROR(INDEX('Settings'!$D$10:$D$109,MATCH(C100,'Settings'!$A$10:$A$109,0)),0))</f>
        <v/>
      </c>
      <c r="M100" s="53">
        <f>IF(COUNTA($A100:$C100,$E100:$I100,$K100,$O100,$R100,$U100:$W100,$Z100:$AA100)=0,"",IFERROR(IF(K100&lt;&gt;"",K100,L100),0))</f>
        <v/>
      </c>
      <c r="N100" s="30">
        <f>IF(COUNTA($A100:$C100,$E100:$I100,$K100,$O100,$R100,$U100:$W100,$Z100:$AA100)=0,"",IFERROR(J100*M100,0))</f>
        <v/>
      </c>
      <c r="O100" s="31" t="n"/>
      <c r="P100" s="30">
        <f>IF(COUNTA($A100:$C100,$E100:$I100,$K100,$O100,$R100,$U100:$W100,$Z100:$AA100)=0,"",IFERROR(INDEX('Settings'!$F$10:$F$109,MATCH(C100,'Settings'!$A$10:$A$109,0)),0))</f>
        <v/>
      </c>
      <c r="Q100" s="30">
        <f>IF(COUNTA($A100:$C100,$E100:$I100,$K100,$O100,$R100,$U100:$W100,$Z100:$AA100)=0,"",IFERROR(O100*P100,0))</f>
        <v/>
      </c>
      <c r="R100" s="26" t="n"/>
      <c r="S100" s="30">
        <f>IF(COUNTA($A100:$C100,$E100:$I100,$K100,$O100,$R100,$U100:$W100,$Z100:$AA100)=0,"",IFERROR(INDEX('Settings'!$E$10:$E$109,MATCH(C100,'Settings'!$A$10:$A$109,0)),0))</f>
        <v/>
      </c>
      <c r="T100" s="30">
        <f>IF(COUNTA($A100:$C100,$E100:$I100,$K100,$O100,$R100,$U100:$W100,$Z100:$AA100)=0,"",IFERROR(R100*S100,0))</f>
        <v/>
      </c>
      <c r="U100" s="32" t="n"/>
      <c r="V100" s="32" t="n"/>
      <c r="W100" s="32" t="n"/>
      <c r="X100" s="30">
        <f>IF(COUNTA($A100:$C100,$E100:$I100,$K100,$O100,$R100,$U100:$W100,$Z100:$AA100)=0,"",IFERROR(SUM(N100,Q100,T100,U100),0))</f>
        <v/>
      </c>
      <c r="Y100" s="30">
        <f>IF(COUNTA($A100:$C100,$E100:$I100,$K100,$O100,$R100,$U100:$W100,$Z100:$AA100)=0,"",IFERROR(X100+V100-W100,0))</f>
        <v/>
      </c>
      <c r="Z100" s="23" t="n"/>
      <c r="AA100" s="25" t="n"/>
      <c r="AB100" s="33">
        <f>IF(COUNTA($A100:$C100,$E100:$I100,$K100,$O100,$R100,$U100:$W100,$Z100:$AA100)=0,"",IF(OR(A100="",B100="",C100="",E100=""),"Missing required input",IF(D100="","Driver not found",IF(COUNTIF($E:$E,E100)&gt;1,"Duplicate Trip/Load #",IF(B100&gt;A100,"Trip after period end",IF(B100&lt;=A100-'Settings'!$B$4,"Trip outside pay period",IF(J100&lt;=0,"Check miles",IF(M100&lt;=0,"Check rate",IF(Y100&lt;0,"Negative payable","OK")))))))))</f>
        <v/>
      </c>
    </row>
    <row r="101">
      <c r="A101" s="51" t="n"/>
      <c r="B101" s="51" t="n"/>
      <c r="C101" s="23" t="n"/>
      <c r="D101" s="24">
        <f>IF(COUNTA($A101:$C101,$E101:$I101,$K101,$O101,$R101,$U101:$W101,$Z101:$AA101)=0,"",IFERROR(INDEX('Settings'!$B$10:$B$109,MATCH(C101,'Settings'!$A$10:$A$109,0)),""))</f>
        <v/>
      </c>
      <c r="E101" s="23" t="n"/>
      <c r="F101" s="25" t="n"/>
      <c r="G101" s="25" t="n"/>
      <c r="H101" s="26" t="n"/>
      <c r="I101" s="26" t="n"/>
      <c r="J101" s="27">
        <f>IF(COUNTA($A101:$C101,$E101:$I101,$K101,$O101,$R101,$U101:$W101,$Z101:$AA101)=0,"",IFERROR(H101+I101,0))</f>
        <v/>
      </c>
      <c r="K101" s="52" t="n"/>
      <c r="L101" s="53">
        <f>IF(COUNTA($A101:$C101,$E101:$I101,$K101,$O101,$R101,$U101:$W101,$Z101:$AA101)=0,"",IFERROR(INDEX('Settings'!$D$10:$D$109,MATCH(C101,'Settings'!$A$10:$A$109,0)),0))</f>
        <v/>
      </c>
      <c r="M101" s="53">
        <f>IF(COUNTA($A101:$C101,$E101:$I101,$K101,$O101,$R101,$U101:$W101,$Z101:$AA101)=0,"",IFERROR(IF(K101&lt;&gt;"",K101,L101),0))</f>
        <v/>
      </c>
      <c r="N101" s="30">
        <f>IF(COUNTA($A101:$C101,$E101:$I101,$K101,$O101,$R101,$U101:$W101,$Z101:$AA101)=0,"",IFERROR(J101*M101,0))</f>
        <v/>
      </c>
      <c r="O101" s="31" t="n"/>
      <c r="P101" s="30">
        <f>IF(COUNTA($A101:$C101,$E101:$I101,$K101,$O101,$R101,$U101:$W101,$Z101:$AA101)=0,"",IFERROR(INDEX('Settings'!$F$10:$F$109,MATCH(C101,'Settings'!$A$10:$A$109,0)),0))</f>
        <v/>
      </c>
      <c r="Q101" s="30">
        <f>IF(COUNTA($A101:$C101,$E101:$I101,$K101,$O101,$R101,$U101:$W101,$Z101:$AA101)=0,"",IFERROR(O101*P101,0))</f>
        <v/>
      </c>
      <c r="R101" s="26" t="n"/>
      <c r="S101" s="30">
        <f>IF(COUNTA($A101:$C101,$E101:$I101,$K101,$O101,$R101,$U101:$W101,$Z101:$AA101)=0,"",IFERROR(INDEX('Settings'!$E$10:$E$109,MATCH(C101,'Settings'!$A$10:$A$109,0)),0))</f>
        <v/>
      </c>
      <c r="T101" s="30">
        <f>IF(COUNTA($A101:$C101,$E101:$I101,$K101,$O101,$R101,$U101:$W101,$Z101:$AA101)=0,"",IFERROR(R101*S101,0))</f>
        <v/>
      </c>
      <c r="U101" s="32" t="n"/>
      <c r="V101" s="32" t="n"/>
      <c r="W101" s="32" t="n"/>
      <c r="X101" s="30">
        <f>IF(COUNTA($A101:$C101,$E101:$I101,$K101,$O101,$R101,$U101:$W101,$Z101:$AA101)=0,"",IFERROR(SUM(N101,Q101,T101,U101),0))</f>
        <v/>
      </c>
      <c r="Y101" s="30">
        <f>IF(COUNTA($A101:$C101,$E101:$I101,$K101,$O101,$R101,$U101:$W101,$Z101:$AA101)=0,"",IFERROR(X101+V101-W101,0))</f>
        <v/>
      </c>
      <c r="Z101" s="23" t="n"/>
      <c r="AA101" s="25" t="n"/>
      <c r="AB101" s="33">
        <f>IF(COUNTA($A101:$C101,$E101:$I101,$K101,$O101,$R101,$U101:$W101,$Z101:$AA101)=0,"",IF(OR(A101="",B101="",C101="",E101=""),"Missing required input",IF(D101="","Driver not found",IF(COUNTIF($E:$E,E101)&gt;1,"Duplicate Trip/Load #",IF(B101&gt;A101,"Trip after period end",IF(B101&lt;=A101-'Settings'!$B$4,"Trip outside pay period",IF(J101&lt;=0,"Check miles",IF(M101&lt;=0,"Check rate",IF(Y101&lt;0,"Negative payable","OK")))))))))</f>
        <v/>
      </c>
    </row>
    <row r="102">
      <c r="A102" s="51" t="n"/>
      <c r="B102" s="51" t="n"/>
      <c r="C102" s="23" t="n"/>
      <c r="D102" s="24">
        <f>IF(COUNTA($A102:$C102,$E102:$I102,$K102,$O102,$R102,$U102:$W102,$Z102:$AA102)=0,"",IFERROR(INDEX('Settings'!$B$10:$B$109,MATCH(C102,'Settings'!$A$10:$A$109,0)),""))</f>
        <v/>
      </c>
      <c r="E102" s="23" t="n"/>
      <c r="F102" s="25" t="n"/>
      <c r="G102" s="25" t="n"/>
      <c r="H102" s="26" t="n"/>
      <c r="I102" s="26" t="n"/>
      <c r="J102" s="27">
        <f>IF(COUNTA($A102:$C102,$E102:$I102,$K102,$O102,$R102,$U102:$W102,$Z102:$AA102)=0,"",IFERROR(H102+I102,0))</f>
        <v/>
      </c>
      <c r="K102" s="52" t="n"/>
      <c r="L102" s="53">
        <f>IF(COUNTA($A102:$C102,$E102:$I102,$K102,$O102,$R102,$U102:$W102,$Z102:$AA102)=0,"",IFERROR(INDEX('Settings'!$D$10:$D$109,MATCH(C102,'Settings'!$A$10:$A$109,0)),0))</f>
        <v/>
      </c>
      <c r="M102" s="53">
        <f>IF(COUNTA($A102:$C102,$E102:$I102,$K102,$O102,$R102,$U102:$W102,$Z102:$AA102)=0,"",IFERROR(IF(K102&lt;&gt;"",K102,L102),0))</f>
        <v/>
      </c>
      <c r="N102" s="30">
        <f>IF(COUNTA($A102:$C102,$E102:$I102,$K102,$O102,$R102,$U102:$W102,$Z102:$AA102)=0,"",IFERROR(J102*M102,0))</f>
        <v/>
      </c>
      <c r="O102" s="31" t="n"/>
      <c r="P102" s="30">
        <f>IF(COUNTA($A102:$C102,$E102:$I102,$K102,$O102,$R102,$U102:$W102,$Z102:$AA102)=0,"",IFERROR(INDEX('Settings'!$F$10:$F$109,MATCH(C102,'Settings'!$A$10:$A$109,0)),0))</f>
        <v/>
      </c>
      <c r="Q102" s="30">
        <f>IF(COUNTA($A102:$C102,$E102:$I102,$K102,$O102,$R102,$U102:$W102,$Z102:$AA102)=0,"",IFERROR(O102*P102,0))</f>
        <v/>
      </c>
      <c r="R102" s="26" t="n"/>
      <c r="S102" s="30">
        <f>IF(COUNTA($A102:$C102,$E102:$I102,$K102,$O102,$R102,$U102:$W102,$Z102:$AA102)=0,"",IFERROR(INDEX('Settings'!$E$10:$E$109,MATCH(C102,'Settings'!$A$10:$A$109,0)),0))</f>
        <v/>
      </c>
      <c r="T102" s="30">
        <f>IF(COUNTA($A102:$C102,$E102:$I102,$K102,$O102,$R102,$U102:$W102,$Z102:$AA102)=0,"",IFERROR(R102*S102,0))</f>
        <v/>
      </c>
      <c r="U102" s="32" t="n"/>
      <c r="V102" s="32" t="n"/>
      <c r="W102" s="32" t="n"/>
      <c r="X102" s="30">
        <f>IF(COUNTA($A102:$C102,$E102:$I102,$K102,$O102,$R102,$U102:$W102,$Z102:$AA102)=0,"",IFERROR(SUM(N102,Q102,T102,U102),0))</f>
        <v/>
      </c>
      <c r="Y102" s="30">
        <f>IF(COUNTA($A102:$C102,$E102:$I102,$K102,$O102,$R102,$U102:$W102,$Z102:$AA102)=0,"",IFERROR(X102+V102-W102,0))</f>
        <v/>
      </c>
      <c r="Z102" s="23" t="n"/>
      <c r="AA102" s="25" t="n"/>
      <c r="AB102" s="33">
        <f>IF(COUNTA($A102:$C102,$E102:$I102,$K102,$O102,$R102,$U102:$W102,$Z102:$AA102)=0,"",IF(OR(A102="",B102="",C102="",E102=""),"Missing required input",IF(D102="","Driver not found",IF(COUNTIF($E:$E,E102)&gt;1,"Duplicate Trip/Load #",IF(B102&gt;A102,"Trip after period end",IF(B102&lt;=A102-'Settings'!$B$4,"Trip outside pay period",IF(J102&lt;=0,"Check miles",IF(M102&lt;=0,"Check rate",IF(Y102&lt;0,"Negative payable","OK")))))))))</f>
        <v/>
      </c>
    </row>
    <row r="103">
      <c r="A103" s="51" t="n"/>
      <c r="B103" s="51" t="n"/>
      <c r="C103" s="23" t="n"/>
      <c r="D103" s="24">
        <f>IF(COUNTA($A103:$C103,$E103:$I103,$K103,$O103,$R103,$U103:$W103,$Z103:$AA103)=0,"",IFERROR(INDEX('Settings'!$B$10:$B$109,MATCH(C103,'Settings'!$A$10:$A$109,0)),""))</f>
        <v/>
      </c>
      <c r="E103" s="23" t="n"/>
      <c r="F103" s="25" t="n"/>
      <c r="G103" s="25" t="n"/>
      <c r="H103" s="26" t="n"/>
      <c r="I103" s="26" t="n"/>
      <c r="J103" s="27">
        <f>IF(COUNTA($A103:$C103,$E103:$I103,$K103,$O103,$R103,$U103:$W103,$Z103:$AA103)=0,"",IFERROR(H103+I103,0))</f>
        <v/>
      </c>
      <c r="K103" s="52" t="n"/>
      <c r="L103" s="53">
        <f>IF(COUNTA($A103:$C103,$E103:$I103,$K103,$O103,$R103,$U103:$W103,$Z103:$AA103)=0,"",IFERROR(INDEX('Settings'!$D$10:$D$109,MATCH(C103,'Settings'!$A$10:$A$109,0)),0))</f>
        <v/>
      </c>
      <c r="M103" s="53">
        <f>IF(COUNTA($A103:$C103,$E103:$I103,$K103,$O103,$R103,$U103:$W103,$Z103:$AA103)=0,"",IFERROR(IF(K103&lt;&gt;"",K103,L103),0))</f>
        <v/>
      </c>
      <c r="N103" s="30">
        <f>IF(COUNTA($A103:$C103,$E103:$I103,$K103,$O103,$R103,$U103:$W103,$Z103:$AA103)=0,"",IFERROR(J103*M103,0))</f>
        <v/>
      </c>
      <c r="O103" s="31" t="n"/>
      <c r="P103" s="30">
        <f>IF(COUNTA($A103:$C103,$E103:$I103,$K103,$O103,$R103,$U103:$W103,$Z103:$AA103)=0,"",IFERROR(INDEX('Settings'!$F$10:$F$109,MATCH(C103,'Settings'!$A$10:$A$109,0)),0))</f>
        <v/>
      </c>
      <c r="Q103" s="30">
        <f>IF(COUNTA($A103:$C103,$E103:$I103,$K103,$O103,$R103,$U103:$W103,$Z103:$AA103)=0,"",IFERROR(O103*P103,0))</f>
        <v/>
      </c>
      <c r="R103" s="26" t="n"/>
      <c r="S103" s="30">
        <f>IF(COUNTA($A103:$C103,$E103:$I103,$K103,$O103,$R103,$U103:$W103,$Z103:$AA103)=0,"",IFERROR(INDEX('Settings'!$E$10:$E$109,MATCH(C103,'Settings'!$A$10:$A$109,0)),0))</f>
        <v/>
      </c>
      <c r="T103" s="30">
        <f>IF(COUNTA($A103:$C103,$E103:$I103,$K103,$O103,$R103,$U103:$W103,$Z103:$AA103)=0,"",IFERROR(R103*S103,0))</f>
        <v/>
      </c>
      <c r="U103" s="32" t="n"/>
      <c r="V103" s="32" t="n"/>
      <c r="W103" s="32" t="n"/>
      <c r="X103" s="30">
        <f>IF(COUNTA($A103:$C103,$E103:$I103,$K103,$O103,$R103,$U103:$W103,$Z103:$AA103)=0,"",IFERROR(SUM(N103,Q103,T103,U103),0))</f>
        <v/>
      </c>
      <c r="Y103" s="30">
        <f>IF(COUNTA($A103:$C103,$E103:$I103,$K103,$O103,$R103,$U103:$W103,$Z103:$AA103)=0,"",IFERROR(X103+V103-W103,0))</f>
        <v/>
      </c>
      <c r="Z103" s="23" t="n"/>
      <c r="AA103" s="25" t="n"/>
      <c r="AB103" s="33">
        <f>IF(COUNTA($A103:$C103,$E103:$I103,$K103,$O103,$R103,$U103:$W103,$Z103:$AA103)=0,"",IF(OR(A103="",B103="",C103="",E103=""),"Missing required input",IF(D103="","Driver not found",IF(COUNTIF($E:$E,E103)&gt;1,"Duplicate Trip/Load #",IF(B103&gt;A103,"Trip after period end",IF(B103&lt;=A103-'Settings'!$B$4,"Trip outside pay period",IF(J103&lt;=0,"Check miles",IF(M103&lt;=0,"Check rate",IF(Y103&lt;0,"Negative payable","OK")))))))))</f>
        <v/>
      </c>
    </row>
    <row r="104">
      <c r="A104" s="51" t="n"/>
      <c r="B104" s="51" t="n"/>
      <c r="C104" s="23" t="n"/>
      <c r="D104" s="24">
        <f>IF(COUNTA($A104:$C104,$E104:$I104,$K104,$O104,$R104,$U104:$W104,$Z104:$AA104)=0,"",IFERROR(INDEX('Settings'!$B$10:$B$109,MATCH(C104,'Settings'!$A$10:$A$109,0)),""))</f>
        <v/>
      </c>
      <c r="E104" s="23" t="n"/>
      <c r="F104" s="25" t="n"/>
      <c r="G104" s="25" t="n"/>
      <c r="H104" s="26" t="n"/>
      <c r="I104" s="26" t="n"/>
      <c r="J104" s="27">
        <f>IF(COUNTA($A104:$C104,$E104:$I104,$K104,$O104,$R104,$U104:$W104,$Z104:$AA104)=0,"",IFERROR(H104+I104,0))</f>
        <v/>
      </c>
      <c r="K104" s="52" t="n"/>
      <c r="L104" s="53">
        <f>IF(COUNTA($A104:$C104,$E104:$I104,$K104,$O104,$R104,$U104:$W104,$Z104:$AA104)=0,"",IFERROR(INDEX('Settings'!$D$10:$D$109,MATCH(C104,'Settings'!$A$10:$A$109,0)),0))</f>
        <v/>
      </c>
      <c r="M104" s="53">
        <f>IF(COUNTA($A104:$C104,$E104:$I104,$K104,$O104,$R104,$U104:$W104,$Z104:$AA104)=0,"",IFERROR(IF(K104&lt;&gt;"",K104,L104),0))</f>
        <v/>
      </c>
      <c r="N104" s="30">
        <f>IF(COUNTA($A104:$C104,$E104:$I104,$K104,$O104,$R104,$U104:$W104,$Z104:$AA104)=0,"",IFERROR(J104*M104,0))</f>
        <v/>
      </c>
      <c r="O104" s="31" t="n"/>
      <c r="P104" s="30">
        <f>IF(COUNTA($A104:$C104,$E104:$I104,$K104,$O104,$R104,$U104:$W104,$Z104:$AA104)=0,"",IFERROR(INDEX('Settings'!$F$10:$F$109,MATCH(C104,'Settings'!$A$10:$A$109,0)),0))</f>
        <v/>
      </c>
      <c r="Q104" s="30">
        <f>IF(COUNTA($A104:$C104,$E104:$I104,$K104,$O104,$R104,$U104:$W104,$Z104:$AA104)=0,"",IFERROR(O104*P104,0))</f>
        <v/>
      </c>
      <c r="R104" s="26" t="n"/>
      <c r="S104" s="30">
        <f>IF(COUNTA($A104:$C104,$E104:$I104,$K104,$O104,$R104,$U104:$W104,$Z104:$AA104)=0,"",IFERROR(INDEX('Settings'!$E$10:$E$109,MATCH(C104,'Settings'!$A$10:$A$109,0)),0))</f>
        <v/>
      </c>
      <c r="T104" s="30">
        <f>IF(COUNTA($A104:$C104,$E104:$I104,$K104,$O104,$R104,$U104:$W104,$Z104:$AA104)=0,"",IFERROR(R104*S104,0))</f>
        <v/>
      </c>
      <c r="U104" s="32" t="n"/>
      <c r="V104" s="32" t="n"/>
      <c r="W104" s="32" t="n"/>
      <c r="X104" s="30">
        <f>IF(COUNTA($A104:$C104,$E104:$I104,$K104,$O104,$R104,$U104:$W104,$Z104:$AA104)=0,"",IFERROR(SUM(N104,Q104,T104,U104),0))</f>
        <v/>
      </c>
      <c r="Y104" s="30">
        <f>IF(COUNTA($A104:$C104,$E104:$I104,$K104,$O104,$R104,$U104:$W104,$Z104:$AA104)=0,"",IFERROR(X104+V104-W104,0))</f>
        <v/>
      </c>
      <c r="Z104" s="23" t="n"/>
      <c r="AA104" s="25" t="n"/>
      <c r="AB104" s="33">
        <f>IF(COUNTA($A104:$C104,$E104:$I104,$K104,$O104,$R104,$U104:$W104,$Z104:$AA104)=0,"",IF(OR(A104="",B104="",C104="",E104=""),"Missing required input",IF(D104="","Driver not found",IF(COUNTIF($E:$E,E104)&gt;1,"Duplicate Trip/Load #",IF(B104&gt;A104,"Trip after period end",IF(B104&lt;=A104-'Settings'!$B$4,"Trip outside pay period",IF(J104&lt;=0,"Check miles",IF(M104&lt;=0,"Check rate",IF(Y104&lt;0,"Negative payable","OK")))))))))</f>
        <v/>
      </c>
    </row>
    <row r="105">
      <c r="A105" s="51" t="n"/>
      <c r="B105" s="51" t="n"/>
      <c r="C105" s="23" t="n"/>
      <c r="D105" s="24">
        <f>IF(COUNTA($A105:$C105,$E105:$I105,$K105,$O105,$R105,$U105:$W105,$Z105:$AA105)=0,"",IFERROR(INDEX('Settings'!$B$10:$B$109,MATCH(C105,'Settings'!$A$10:$A$109,0)),""))</f>
        <v/>
      </c>
      <c r="E105" s="23" t="n"/>
      <c r="F105" s="25" t="n"/>
      <c r="G105" s="25" t="n"/>
      <c r="H105" s="26" t="n"/>
      <c r="I105" s="26" t="n"/>
      <c r="J105" s="27">
        <f>IF(COUNTA($A105:$C105,$E105:$I105,$K105,$O105,$R105,$U105:$W105,$Z105:$AA105)=0,"",IFERROR(H105+I105,0))</f>
        <v/>
      </c>
      <c r="K105" s="52" t="n"/>
      <c r="L105" s="53">
        <f>IF(COUNTA($A105:$C105,$E105:$I105,$K105,$O105,$R105,$U105:$W105,$Z105:$AA105)=0,"",IFERROR(INDEX('Settings'!$D$10:$D$109,MATCH(C105,'Settings'!$A$10:$A$109,0)),0))</f>
        <v/>
      </c>
      <c r="M105" s="53">
        <f>IF(COUNTA($A105:$C105,$E105:$I105,$K105,$O105,$R105,$U105:$W105,$Z105:$AA105)=0,"",IFERROR(IF(K105&lt;&gt;"",K105,L105),0))</f>
        <v/>
      </c>
      <c r="N105" s="30">
        <f>IF(COUNTA($A105:$C105,$E105:$I105,$K105,$O105,$R105,$U105:$W105,$Z105:$AA105)=0,"",IFERROR(J105*M105,0))</f>
        <v/>
      </c>
      <c r="O105" s="31" t="n"/>
      <c r="P105" s="30">
        <f>IF(COUNTA($A105:$C105,$E105:$I105,$K105,$O105,$R105,$U105:$W105,$Z105:$AA105)=0,"",IFERROR(INDEX('Settings'!$F$10:$F$109,MATCH(C105,'Settings'!$A$10:$A$109,0)),0))</f>
        <v/>
      </c>
      <c r="Q105" s="30">
        <f>IF(COUNTA($A105:$C105,$E105:$I105,$K105,$O105,$R105,$U105:$W105,$Z105:$AA105)=0,"",IFERROR(O105*P105,0))</f>
        <v/>
      </c>
      <c r="R105" s="26" t="n"/>
      <c r="S105" s="30">
        <f>IF(COUNTA($A105:$C105,$E105:$I105,$K105,$O105,$R105,$U105:$W105,$Z105:$AA105)=0,"",IFERROR(INDEX('Settings'!$E$10:$E$109,MATCH(C105,'Settings'!$A$10:$A$109,0)),0))</f>
        <v/>
      </c>
      <c r="T105" s="30">
        <f>IF(COUNTA($A105:$C105,$E105:$I105,$K105,$O105,$R105,$U105:$W105,$Z105:$AA105)=0,"",IFERROR(R105*S105,0))</f>
        <v/>
      </c>
      <c r="U105" s="32" t="n"/>
      <c r="V105" s="32" t="n"/>
      <c r="W105" s="32" t="n"/>
      <c r="X105" s="30">
        <f>IF(COUNTA($A105:$C105,$E105:$I105,$K105,$O105,$R105,$U105:$W105,$Z105:$AA105)=0,"",IFERROR(SUM(N105,Q105,T105,U105),0))</f>
        <v/>
      </c>
      <c r="Y105" s="30">
        <f>IF(COUNTA($A105:$C105,$E105:$I105,$K105,$O105,$R105,$U105:$W105,$Z105:$AA105)=0,"",IFERROR(X105+V105-W105,0))</f>
        <v/>
      </c>
      <c r="Z105" s="23" t="n"/>
      <c r="AA105" s="25" t="n"/>
      <c r="AB105" s="33">
        <f>IF(COUNTA($A105:$C105,$E105:$I105,$K105,$O105,$R105,$U105:$W105,$Z105:$AA105)=0,"",IF(OR(A105="",B105="",C105="",E105=""),"Missing required input",IF(D105="","Driver not found",IF(COUNTIF($E:$E,E105)&gt;1,"Duplicate Trip/Load #",IF(B105&gt;A105,"Trip after period end",IF(B105&lt;=A105-'Settings'!$B$4,"Trip outside pay period",IF(J105&lt;=0,"Check miles",IF(M105&lt;=0,"Check rate",IF(Y105&lt;0,"Negative payable","OK")))))))))</f>
        <v/>
      </c>
    </row>
    <row r="106">
      <c r="A106" s="51" t="n"/>
      <c r="B106" s="51" t="n"/>
      <c r="C106" s="23" t="n"/>
      <c r="D106" s="24">
        <f>IF(COUNTA($A106:$C106,$E106:$I106,$K106,$O106,$R106,$U106:$W106,$Z106:$AA106)=0,"",IFERROR(INDEX('Settings'!$B$10:$B$109,MATCH(C106,'Settings'!$A$10:$A$109,0)),""))</f>
        <v/>
      </c>
      <c r="E106" s="23" t="n"/>
      <c r="F106" s="25" t="n"/>
      <c r="G106" s="25" t="n"/>
      <c r="H106" s="26" t="n"/>
      <c r="I106" s="26" t="n"/>
      <c r="J106" s="27">
        <f>IF(COUNTA($A106:$C106,$E106:$I106,$K106,$O106,$R106,$U106:$W106,$Z106:$AA106)=0,"",IFERROR(H106+I106,0))</f>
        <v/>
      </c>
      <c r="K106" s="52" t="n"/>
      <c r="L106" s="53">
        <f>IF(COUNTA($A106:$C106,$E106:$I106,$K106,$O106,$R106,$U106:$W106,$Z106:$AA106)=0,"",IFERROR(INDEX('Settings'!$D$10:$D$109,MATCH(C106,'Settings'!$A$10:$A$109,0)),0))</f>
        <v/>
      </c>
      <c r="M106" s="53">
        <f>IF(COUNTA($A106:$C106,$E106:$I106,$K106,$O106,$R106,$U106:$W106,$Z106:$AA106)=0,"",IFERROR(IF(K106&lt;&gt;"",K106,L106),0))</f>
        <v/>
      </c>
      <c r="N106" s="30">
        <f>IF(COUNTA($A106:$C106,$E106:$I106,$K106,$O106,$R106,$U106:$W106,$Z106:$AA106)=0,"",IFERROR(J106*M106,0))</f>
        <v/>
      </c>
      <c r="O106" s="31" t="n"/>
      <c r="P106" s="30">
        <f>IF(COUNTA($A106:$C106,$E106:$I106,$K106,$O106,$R106,$U106:$W106,$Z106:$AA106)=0,"",IFERROR(INDEX('Settings'!$F$10:$F$109,MATCH(C106,'Settings'!$A$10:$A$109,0)),0))</f>
        <v/>
      </c>
      <c r="Q106" s="30">
        <f>IF(COUNTA($A106:$C106,$E106:$I106,$K106,$O106,$R106,$U106:$W106,$Z106:$AA106)=0,"",IFERROR(O106*P106,0))</f>
        <v/>
      </c>
      <c r="R106" s="26" t="n"/>
      <c r="S106" s="30">
        <f>IF(COUNTA($A106:$C106,$E106:$I106,$K106,$O106,$R106,$U106:$W106,$Z106:$AA106)=0,"",IFERROR(INDEX('Settings'!$E$10:$E$109,MATCH(C106,'Settings'!$A$10:$A$109,0)),0))</f>
        <v/>
      </c>
      <c r="T106" s="30">
        <f>IF(COUNTA($A106:$C106,$E106:$I106,$K106,$O106,$R106,$U106:$W106,$Z106:$AA106)=0,"",IFERROR(R106*S106,0))</f>
        <v/>
      </c>
      <c r="U106" s="32" t="n"/>
      <c r="V106" s="32" t="n"/>
      <c r="W106" s="32" t="n"/>
      <c r="X106" s="30">
        <f>IF(COUNTA($A106:$C106,$E106:$I106,$K106,$O106,$R106,$U106:$W106,$Z106:$AA106)=0,"",IFERROR(SUM(N106,Q106,T106,U106),0))</f>
        <v/>
      </c>
      <c r="Y106" s="30">
        <f>IF(COUNTA($A106:$C106,$E106:$I106,$K106,$O106,$R106,$U106:$W106,$Z106:$AA106)=0,"",IFERROR(X106+V106-W106,0))</f>
        <v/>
      </c>
      <c r="Z106" s="23" t="n"/>
      <c r="AA106" s="25" t="n"/>
      <c r="AB106" s="33">
        <f>IF(COUNTA($A106:$C106,$E106:$I106,$K106,$O106,$R106,$U106:$W106,$Z106:$AA106)=0,"",IF(OR(A106="",B106="",C106="",E106=""),"Missing required input",IF(D106="","Driver not found",IF(COUNTIF($E:$E,E106)&gt;1,"Duplicate Trip/Load #",IF(B106&gt;A106,"Trip after period end",IF(B106&lt;=A106-'Settings'!$B$4,"Trip outside pay period",IF(J106&lt;=0,"Check miles",IF(M106&lt;=0,"Check rate",IF(Y106&lt;0,"Negative payable","OK")))))))))</f>
        <v/>
      </c>
    </row>
    <row r="107">
      <c r="A107" s="51" t="n"/>
      <c r="B107" s="51" t="n"/>
      <c r="C107" s="23" t="n"/>
      <c r="D107" s="24">
        <f>IF(COUNTA($A107:$C107,$E107:$I107,$K107,$O107,$R107,$U107:$W107,$Z107:$AA107)=0,"",IFERROR(INDEX('Settings'!$B$10:$B$109,MATCH(C107,'Settings'!$A$10:$A$109,0)),""))</f>
        <v/>
      </c>
      <c r="E107" s="23" t="n"/>
      <c r="F107" s="25" t="n"/>
      <c r="G107" s="25" t="n"/>
      <c r="H107" s="26" t="n"/>
      <c r="I107" s="26" t="n"/>
      <c r="J107" s="27">
        <f>IF(COUNTA($A107:$C107,$E107:$I107,$K107,$O107,$R107,$U107:$W107,$Z107:$AA107)=0,"",IFERROR(H107+I107,0))</f>
        <v/>
      </c>
      <c r="K107" s="52" t="n"/>
      <c r="L107" s="53">
        <f>IF(COUNTA($A107:$C107,$E107:$I107,$K107,$O107,$R107,$U107:$W107,$Z107:$AA107)=0,"",IFERROR(INDEX('Settings'!$D$10:$D$109,MATCH(C107,'Settings'!$A$10:$A$109,0)),0))</f>
        <v/>
      </c>
      <c r="M107" s="53">
        <f>IF(COUNTA($A107:$C107,$E107:$I107,$K107,$O107,$R107,$U107:$W107,$Z107:$AA107)=0,"",IFERROR(IF(K107&lt;&gt;"",K107,L107),0))</f>
        <v/>
      </c>
      <c r="N107" s="30">
        <f>IF(COUNTA($A107:$C107,$E107:$I107,$K107,$O107,$R107,$U107:$W107,$Z107:$AA107)=0,"",IFERROR(J107*M107,0))</f>
        <v/>
      </c>
      <c r="O107" s="31" t="n"/>
      <c r="P107" s="30">
        <f>IF(COUNTA($A107:$C107,$E107:$I107,$K107,$O107,$R107,$U107:$W107,$Z107:$AA107)=0,"",IFERROR(INDEX('Settings'!$F$10:$F$109,MATCH(C107,'Settings'!$A$10:$A$109,0)),0))</f>
        <v/>
      </c>
      <c r="Q107" s="30">
        <f>IF(COUNTA($A107:$C107,$E107:$I107,$K107,$O107,$R107,$U107:$W107,$Z107:$AA107)=0,"",IFERROR(O107*P107,0))</f>
        <v/>
      </c>
      <c r="R107" s="26" t="n"/>
      <c r="S107" s="30">
        <f>IF(COUNTA($A107:$C107,$E107:$I107,$K107,$O107,$R107,$U107:$W107,$Z107:$AA107)=0,"",IFERROR(INDEX('Settings'!$E$10:$E$109,MATCH(C107,'Settings'!$A$10:$A$109,0)),0))</f>
        <v/>
      </c>
      <c r="T107" s="30">
        <f>IF(COUNTA($A107:$C107,$E107:$I107,$K107,$O107,$R107,$U107:$W107,$Z107:$AA107)=0,"",IFERROR(R107*S107,0))</f>
        <v/>
      </c>
      <c r="U107" s="32" t="n"/>
      <c r="V107" s="32" t="n"/>
      <c r="W107" s="32" t="n"/>
      <c r="X107" s="30">
        <f>IF(COUNTA($A107:$C107,$E107:$I107,$K107,$O107,$R107,$U107:$W107,$Z107:$AA107)=0,"",IFERROR(SUM(N107,Q107,T107,U107),0))</f>
        <v/>
      </c>
      <c r="Y107" s="30">
        <f>IF(COUNTA($A107:$C107,$E107:$I107,$K107,$O107,$R107,$U107:$W107,$Z107:$AA107)=0,"",IFERROR(X107+V107-W107,0))</f>
        <v/>
      </c>
      <c r="Z107" s="23" t="n"/>
      <c r="AA107" s="25" t="n"/>
      <c r="AB107" s="33">
        <f>IF(COUNTA($A107:$C107,$E107:$I107,$K107,$O107,$R107,$U107:$W107,$Z107:$AA107)=0,"",IF(OR(A107="",B107="",C107="",E107=""),"Missing required input",IF(D107="","Driver not found",IF(COUNTIF($E:$E,E107)&gt;1,"Duplicate Trip/Load #",IF(B107&gt;A107,"Trip after period end",IF(B107&lt;=A107-'Settings'!$B$4,"Trip outside pay period",IF(J107&lt;=0,"Check miles",IF(M107&lt;=0,"Check rate",IF(Y107&lt;0,"Negative payable","OK")))))))))</f>
        <v/>
      </c>
    </row>
    <row r="108">
      <c r="A108" s="51" t="n"/>
      <c r="B108" s="51" t="n"/>
      <c r="C108" s="23" t="n"/>
      <c r="D108" s="24">
        <f>IF(COUNTA($A108:$C108,$E108:$I108,$K108,$O108,$R108,$U108:$W108,$Z108:$AA108)=0,"",IFERROR(INDEX('Settings'!$B$10:$B$109,MATCH(C108,'Settings'!$A$10:$A$109,0)),""))</f>
        <v/>
      </c>
      <c r="E108" s="23" t="n"/>
      <c r="F108" s="25" t="n"/>
      <c r="G108" s="25" t="n"/>
      <c r="H108" s="26" t="n"/>
      <c r="I108" s="26" t="n"/>
      <c r="J108" s="27">
        <f>IF(COUNTA($A108:$C108,$E108:$I108,$K108,$O108,$R108,$U108:$W108,$Z108:$AA108)=0,"",IFERROR(H108+I108,0))</f>
        <v/>
      </c>
      <c r="K108" s="52" t="n"/>
      <c r="L108" s="53">
        <f>IF(COUNTA($A108:$C108,$E108:$I108,$K108,$O108,$R108,$U108:$W108,$Z108:$AA108)=0,"",IFERROR(INDEX('Settings'!$D$10:$D$109,MATCH(C108,'Settings'!$A$10:$A$109,0)),0))</f>
        <v/>
      </c>
      <c r="M108" s="53">
        <f>IF(COUNTA($A108:$C108,$E108:$I108,$K108,$O108,$R108,$U108:$W108,$Z108:$AA108)=0,"",IFERROR(IF(K108&lt;&gt;"",K108,L108),0))</f>
        <v/>
      </c>
      <c r="N108" s="30">
        <f>IF(COUNTA($A108:$C108,$E108:$I108,$K108,$O108,$R108,$U108:$W108,$Z108:$AA108)=0,"",IFERROR(J108*M108,0))</f>
        <v/>
      </c>
      <c r="O108" s="31" t="n"/>
      <c r="P108" s="30">
        <f>IF(COUNTA($A108:$C108,$E108:$I108,$K108,$O108,$R108,$U108:$W108,$Z108:$AA108)=0,"",IFERROR(INDEX('Settings'!$F$10:$F$109,MATCH(C108,'Settings'!$A$10:$A$109,0)),0))</f>
        <v/>
      </c>
      <c r="Q108" s="30">
        <f>IF(COUNTA($A108:$C108,$E108:$I108,$K108,$O108,$R108,$U108:$W108,$Z108:$AA108)=0,"",IFERROR(O108*P108,0))</f>
        <v/>
      </c>
      <c r="R108" s="26" t="n"/>
      <c r="S108" s="30">
        <f>IF(COUNTA($A108:$C108,$E108:$I108,$K108,$O108,$R108,$U108:$W108,$Z108:$AA108)=0,"",IFERROR(INDEX('Settings'!$E$10:$E$109,MATCH(C108,'Settings'!$A$10:$A$109,0)),0))</f>
        <v/>
      </c>
      <c r="T108" s="30">
        <f>IF(COUNTA($A108:$C108,$E108:$I108,$K108,$O108,$R108,$U108:$W108,$Z108:$AA108)=0,"",IFERROR(R108*S108,0))</f>
        <v/>
      </c>
      <c r="U108" s="32" t="n"/>
      <c r="V108" s="32" t="n"/>
      <c r="W108" s="32" t="n"/>
      <c r="X108" s="30">
        <f>IF(COUNTA($A108:$C108,$E108:$I108,$K108,$O108,$R108,$U108:$W108,$Z108:$AA108)=0,"",IFERROR(SUM(N108,Q108,T108,U108),0))</f>
        <v/>
      </c>
      <c r="Y108" s="30">
        <f>IF(COUNTA($A108:$C108,$E108:$I108,$K108,$O108,$R108,$U108:$W108,$Z108:$AA108)=0,"",IFERROR(X108+V108-W108,0))</f>
        <v/>
      </c>
      <c r="Z108" s="23" t="n"/>
      <c r="AA108" s="25" t="n"/>
      <c r="AB108" s="33">
        <f>IF(COUNTA($A108:$C108,$E108:$I108,$K108,$O108,$R108,$U108:$W108,$Z108:$AA108)=0,"",IF(OR(A108="",B108="",C108="",E108=""),"Missing required input",IF(D108="","Driver not found",IF(COUNTIF($E:$E,E108)&gt;1,"Duplicate Trip/Load #",IF(B108&gt;A108,"Trip after period end",IF(B108&lt;=A108-'Settings'!$B$4,"Trip outside pay period",IF(J108&lt;=0,"Check miles",IF(M108&lt;=0,"Check rate",IF(Y108&lt;0,"Negative payable","OK")))))))))</f>
        <v/>
      </c>
    </row>
    <row r="109">
      <c r="A109" s="51" t="n"/>
      <c r="B109" s="51" t="n"/>
      <c r="C109" s="23" t="n"/>
      <c r="D109" s="24">
        <f>IF(COUNTA($A109:$C109,$E109:$I109,$K109,$O109,$R109,$U109:$W109,$Z109:$AA109)=0,"",IFERROR(INDEX('Settings'!$B$10:$B$109,MATCH(C109,'Settings'!$A$10:$A$109,0)),""))</f>
        <v/>
      </c>
      <c r="E109" s="23" t="n"/>
      <c r="F109" s="25" t="n"/>
      <c r="G109" s="25" t="n"/>
      <c r="H109" s="26" t="n"/>
      <c r="I109" s="26" t="n"/>
      <c r="J109" s="27">
        <f>IF(COUNTA($A109:$C109,$E109:$I109,$K109,$O109,$R109,$U109:$W109,$Z109:$AA109)=0,"",IFERROR(H109+I109,0))</f>
        <v/>
      </c>
      <c r="K109" s="52" t="n"/>
      <c r="L109" s="53">
        <f>IF(COUNTA($A109:$C109,$E109:$I109,$K109,$O109,$R109,$U109:$W109,$Z109:$AA109)=0,"",IFERROR(INDEX('Settings'!$D$10:$D$109,MATCH(C109,'Settings'!$A$10:$A$109,0)),0))</f>
        <v/>
      </c>
      <c r="M109" s="53">
        <f>IF(COUNTA($A109:$C109,$E109:$I109,$K109,$O109,$R109,$U109:$W109,$Z109:$AA109)=0,"",IFERROR(IF(K109&lt;&gt;"",K109,L109),0))</f>
        <v/>
      </c>
      <c r="N109" s="30">
        <f>IF(COUNTA($A109:$C109,$E109:$I109,$K109,$O109,$R109,$U109:$W109,$Z109:$AA109)=0,"",IFERROR(J109*M109,0))</f>
        <v/>
      </c>
      <c r="O109" s="31" t="n"/>
      <c r="P109" s="30">
        <f>IF(COUNTA($A109:$C109,$E109:$I109,$K109,$O109,$R109,$U109:$W109,$Z109:$AA109)=0,"",IFERROR(INDEX('Settings'!$F$10:$F$109,MATCH(C109,'Settings'!$A$10:$A$109,0)),0))</f>
        <v/>
      </c>
      <c r="Q109" s="30">
        <f>IF(COUNTA($A109:$C109,$E109:$I109,$K109,$O109,$R109,$U109:$W109,$Z109:$AA109)=0,"",IFERROR(O109*P109,0))</f>
        <v/>
      </c>
      <c r="R109" s="26" t="n"/>
      <c r="S109" s="30">
        <f>IF(COUNTA($A109:$C109,$E109:$I109,$K109,$O109,$R109,$U109:$W109,$Z109:$AA109)=0,"",IFERROR(INDEX('Settings'!$E$10:$E$109,MATCH(C109,'Settings'!$A$10:$A$109,0)),0))</f>
        <v/>
      </c>
      <c r="T109" s="30">
        <f>IF(COUNTA($A109:$C109,$E109:$I109,$K109,$O109,$R109,$U109:$W109,$Z109:$AA109)=0,"",IFERROR(R109*S109,0))</f>
        <v/>
      </c>
      <c r="U109" s="32" t="n"/>
      <c r="V109" s="32" t="n"/>
      <c r="W109" s="32" t="n"/>
      <c r="X109" s="30">
        <f>IF(COUNTA($A109:$C109,$E109:$I109,$K109,$O109,$R109,$U109:$W109,$Z109:$AA109)=0,"",IFERROR(SUM(N109,Q109,T109,U109),0))</f>
        <v/>
      </c>
      <c r="Y109" s="30">
        <f>IF(COUNTA($A109:$C109,$E109:$I109,$K109,$O109,$R109,$U109:$W109,$Z109:$AA109)=0,"",IFERROR(X109+V109-W109,0))</f>
        <v/>
      </c>
      <c r="Z109" s="23" t="n"/>
      <c r="AA109" s="25" t="n"/>
      <c r="AB109" s="33">
        <f>IF(COUNTA($A109:$C109,$E109:$I109,$K109,$O109,$R109,$U109:$W109,$Z109:$AA109)=0,"",IF(OR(A109="",B109="",C109="",E109=""),"Missing required input",IF(D109="","Driver not found",IF(COUNTIF($E:$E,E109)&gt;1,"Duplicate Trip/Load #",IF(B109&gt;A109,"Trip after period end",IF(B109&lt;=A109-'Settings'!$B$4,"Trip outside pay period",IF(J109&lt;=0,"Check miles",IF(M109&lt;=0,"Check rate",IF(Y109&lt;0,"Negative payable","OK")))))))))</f>
        <v/>
      </c>
    </row>
    <row r="110">
      <c r="A110" s="51" t="n"/>
      <c r="B110" s="51" t="n"/>
      <c r="C110" s="23" t="n"/>
      <c r="D110" s="24">
        <f>IF(COUNTA($A110:$C110,$E110:$I110,$K110,$O110,$R110,$U110:$W110,$Z110:$AA110)=0,"",IFERROR(INDEX('Settings'!$B$10:$B$109,MATCH(C110,'Settings'!$A$10:$A$109,0)),""))</f>
        <v/>
      </c>
      <c r="E110" s="23" t="n"/>
      <c r="F110" s="25" t="n"/>
      <c r="G110" s="25" t="n"/>
      <c r="H110" s="26" t="n"/>
      <c r="I110" s="26" t="n"/>
      <c r="J110" s="27">
        <f>IF(COUNTA($A110:$C110,$E110:$I110,$K110,$O110,$R110,$U110:$W110,$Z110:$AA110)=0,"",IFERROR(H110+I110,0))</f>
        <v/>
      </c>
      <c r="K110" s="52" t="n"/>
      <c r="L110" s="53">
        <f>IF(COUNTA($A110:$C110,$E110:$I110,$K110,$O110,$R110,$U110:$W110,$Z110:$AA110)=0,"",IFERROR(INDEX('Settings'!$D$10:$D$109,MATCH(C110,'Settings'!$A$10:$A$109,0)),0))</f>
        <v/>
      </c>
      <c r="M110" s="53">
        <f>IF(COUNTA($A110:$C110,$E110:$I110,$K110,$O110,$R110,$U110:$W110,$Z110:$AA110)=0,"",IFERROR(IF(K110&lt;&gt;"",K110,L110),0))</f>
        <v/>
      </c>
      <c r="N110" s="30">
        <f>IF(COUNTA($A110:$C110,$E110:$I110,$K110,$O110,$R110,$U110:$W110,$Z110:$AA110)=0,"",IFERROR(J110*M110,0))</f>
        <v/>
      </c>
      <c r="O110" s="31" t="n"/>
      <c r="P110" s="30">
        <f>IF(COUNTA($A110:$C110,$E110:$I110,$K110,$O110,$R110,$U110:$W110,$Z110:$AA110)=0,"",IFERROR(INDEX('Settings'!$F$10:$F$109,MATCH(C110,'Settings'!$A$10:$A$109,0)),0))</f>
        <v/>
      </c>
      <c r="Q110" s="30">
        <f>IF(COUNTA($A110:$C110,$E110:$I110,$K110,$O110,$R110,$U110:$W110,$Z110:$AA110)=0,"",IFERROR(O110*P110,0))</f>
        <v/>
      </c>
      <c r="R110" s="26" t="n"/>
      <c r="S110" s="30">
        <f>IF(COUNTA($A110:$C110,$E110:$I110,$K110,$O110,$R110,$U110:$W110,$Z110:$AA110)=0,"",IFERROR(INDEX('Settings'!$E$10:$E$109,MATCH(C110,'Settings'!$A$10:$A$109,0)),0))</f>
        <v/>
      </c>
      <c r="T110" s="30">
        <f>IF(COUNTA($A110:$C110,$E110:$I110,$K110,$O110,$R110,$U110:$W110,$Z110:$AA110)=0,"",IFERROR(R110*S110,0))</f>
        <v/>
      </c>
      <c r="U110" s="32" t="n"/>
      <c r="V110" s="32" t="n"/>
      <c r="W110" s="32" t="n"/>
      <c r="X110" s="30">
        <f>IF(COUNTA($A110:$C110,$E110:$I110,$K110,$O110,$R110,$U110:$W110,$Z110:$AA110)=0,"",IFERROR(SUM(N110,Q110,T110,U110),0))</f>
        <v/>
      </c>
      <c r="Y110" s="30">
        <f>IF(COUNTA($A110:$C110,$E110:$I110,$K110,$O110,$R110,$U110:$W110,$Z110:$AA110)=0,"",IFERROR(X110+V110-W110,0))</f>
        <v/>
      </c>
      <c r="Z110" s="23" t="n"/>
      <c r="AA110" s="25" t="n"/>
      <c r="AB110" s="33">
        <f>IF(COUNTA($A110:$C110,$E110:$I110,$K110,$O110,$R110,$U110:$W110,$Z110:$AA110)=0,"",IF(OR(A110="",B110="",C110="",E110=""),"Missing required input",IF(D110="","Driver not found",IF(COUNTIF($E:$E,E110)&gt;1,"Duplicate Trip/Load #",IF(B110&gt;A110,"Trip after period end",IF(B110&lt;=A110-'Settings'!$B$4,"Trip outside pay period",IF(J110&lt;=0,"Check miles",IF(M110&lt;=0,"Check rate",IF(Y110&lt;0,"Negative payable","OK")))))))))</f>
        <v/>
      </c>
    </row>
    <row r="111">
      <c r="A111" s="51" t="n"/>
      <c r="B111" s="51" t="n"/>
      <c r="C111" s="23" t="n"/>
      <c r="D111" s="24">
        <f>IF(COUNTA($A111:$C111,$E111:$I111,$K111,$O111,$R111,$U111:$W111,$Z111:$AA111)=0,"",IFERROR(INDEX('Settings'!$B$10:$B$109,MATCH(C111,'Settings'!$A$10:$A$109,0)),""))</f>
        <v/>
      </c>
      <c r="E111" s="23" t="n"/>
      <c r="F111" s="25" t="n"/>
      <c r="G111" s="25" t="n"/>
      <c r="H111" s="26" t="n"/>
      <c r="I111" s="26" t="n"/>
      <c r="J111" s="27">
        <f>IF(COUNTA($A111:$C111,$E111:$I111,$K111,$O111,$R111,$U111:$W111,$Z111:$AA111)=0,"",IFERROR(H111+I111,0))</f>
        <v/>
      </c>
      <c r="K111" s="52" t="n"/>
      <c r="L111" s="53">
        <f>IF(COUNTA($A111:$C111,$E111:$I111,$K111,$O111,$R111,$U111:$W111,$Z111:$AA111)=0,"",IFERROR(INDEX('Settings'!$D$10:$D$109,MATCH(C111,'Settings'!$A$10:$A$109,0)),0))</f>
        <v/>
      </c>
      <c r="M111" s="53">
        <f>IF(COUNTA($A111:$C111,$E111:$I111,$K111,$O111,$R111,$U111:$W111,$Z111:$AA111)=0,"",IFERROR(IF(K111&lt;&gt;"",K111,L111),0))</f>
        <v/>
      </c>
      <c r="N111" s="30">
        <f>IF(COUNTA($A111:$C111,$E111:$I111,$K111,$O111,$R111,$U111:$W111,$Z111:$AA111)=0,"",IFERROR(J111*M111,0))</f>
        <v/>
      </c>
      <c r="O111" s="31" t="n"/>
      <c r="P111" s="30">
        <f>IF(COUNTA($A111:$C111,$E111:$I111,$K111,$O111,$R111,$U111:$W111,$Z111:$AA111)=0,"",IFERROR(INDEX('Settings'!$F$10:$F$109,MATCH(C111,'Settings'!$A$10:$A$109,0)),0))</f>
        <v/>
      </c>
      <c r="Q111" s="30">
        <f>IF(COUNTA($A111:$C111,$E111:$I111,$K111,$O111,$R111,$U111:$W111,$Z111:$AA111)=0,"",IFERROR(O111*P111,0))</f>
        <v/>
      </c>
      <c r="R111" s="26" t="n"/>
      <c r="S111" s="30">
        <f>IF(COUNTA($A111:$C111,$E111:$I111,$K111,$O111,$R111,$U111:$W111,$Z111:$AA111)=0,"",IFERROR(INDEX('Settings'!$E$10:$E$109,MATCH(C111,'Settings'!$A$10:$A$109,0)),0))</f>
        <v/>
      </c>
      <c r="T111" s="30">
        <f>IF(COUNTA($A111:$C111,$E111:$I111,$K111,$O111,$R111,$U111:$W111,$Z111:$AA111)=0,"",IFERROR(R111*S111,0))</f>
        <v/>
      </c>
      <c r="U111" s="32" t="n"/>
      <c r="V111" s="32" t="n"/>
      <c r="W111" s="32" t="n"/>
      <c r="X111" s="30">
        <f>IF(COUNTA($A111:$C111,$E111:$I111,$K111,$O111,$R111,$U111:$W111,$Z111:$AA111)=0,"",IFERROR(SUM(N111,Q111,T111,U111),0))</f>
        <v/>
      </c>
      <c r="Y111" s="30">
        <f>IF(COUNTA($A111:$C111,$E111:$I111,$K111,$O111,$R111,$U111:$W111,$Z111:$AA111)=0,"",IFERROR(X111+V111-W111,0))</f>
        <v/>
      </c>
      <c r="Z111" s="23" t="n"/>
      <c r="AA111" s="25" t="n"/>
      <c r="AB111" s="33">
        <f>IF(COUNTA($A111:$C111,$E111:$I111,$K111,$O111,$R111,$U111:$W111,$Z111:$AA111)=0,"",IF(OR(A111="",B111="",C111="",E111=""),"Missing required input",IF(D111="","Driver not found",IF(COUNTIF($E:$E,E111)&gt;1,"Duplicate Trip/Load #",IF(B111&gt;A111,"Trip after period end",IF(B111&lt;=A111-'Settings'!$B$4,"Trip outside pay period",IF(J111&lt;=0,"Check miles",IF(M111&lt;=0,"Check rate",IF(Y111&lt;0,"Negative payable","OK")))))))))</f>
        <v/>
      </c>
    </row>
    <row r="112">
      <c r="A112" s="51" t="n"/>
      <c r="B112" s="51" t="n"/>
      <c r="C112" s="23" t="n"/>
      <c r="D112" s="24">
        <f>IF(COUNTA($A112:$C112,$E112:$I112,$K112,$O112,$R112,$U112:$W112,$Z112:$AA112)=0,"",IFERROR(INDEX('Settings'!$B$10:$B$109,MATCH(C112,'Settings'!$A$10:$A$109,0)),""))</f>
        <v/>
      </c>
      <c r="E112" s="23" t="n"/>
      <c r="F112" s="25" t="n"/>
      <c r="G112" s="25" t="n"/>
      <c r="H112" s="26" t="n"/>
      <c r="I112" s="26" t="n"/>
      <c r="J112" s="27">
        <f>IF(COUNTA($A112:$C112,$E112:$I112,$K112,$O112,$R112,$U112:$W112,$Z112:$AA112)=0,"",IFERROR(H112+I112,0))</f>
        <v/>
      </c>
      <c r="K112" s="52" t="n"/>
      <c r="L112" s="53">
        <f>IF(COUNTA($A112:$C112,$E112:$I112,$K112,$O112,$R112,$U112:$W112,$Z112:$AA112)=0,"",IFERROR(INDEX('Settings'!$D$10:$D$109,MATCH(C112,'Settings'!$A$10:$A$109,0)),0))</f>
        <v/>
      </c>
      <c r="M112" s="53">
        <f>IF(COUNTA($A112:$C112,$E112:$I112,$K112,$O112,$R112,$U112:$W112,$Z112:$AA112)=0,"",IFERROR(IF(K112&lt;&gt;"",K112,L112),0))</f>
        <v/>
      </c>
      <c r="N112" s="30">
        <f>IF(COUNTA($A112:$C112,$E112:$I112,$K112,$O112,$R112,$U112:$W112,$Z112:$AA112)=0,"",IFERROR(J112*M112,0))</f>
        <v/>
      </c>
      <c r="O112" s="31" t="n"/>
      <c r="P112" s="30">
        <f>IF(COUNTA($A112:$C112,$E112:$I112,$K112,$O112,$R112,$U112:$W112,$Z112:$AA112)=0,"",IFERROR(INDEX('Settings'!$F$10:$F$109,MATCH(C112,'Settings'!$A$10:$A$109,0)),0))</f>
        <v/>
      </c>
      <c r="Q112" s="30">
        <f>IF(COUNTA($A112:$C112,$E112:$I112,$K112,$O112,$R112,$U112:$W112,$Z112:$AA112)=0,"",IFERROR(O112*P112,0))</f>
        <v/>
      </c>
      <c r="R112" s="26" t="n"/>
      <c r="S112" s="30">
        <f>IF(COUNTA($A112:$C112,$E112:$I112,$K112,$O112,$R112,$U112:$W112,$Z112:$AA112)=0,"",IFERROR(INDEX('Settings'!$E$10:$E$109,MATCH(C112,'Settings'!$A$10:$A$109,0)),0))</f>
        <v/>
      </c>
      <c r="T112" s="30">
        <f>IF(COUNTA($A112:$C112,$E112:$I112,$K112,$O112,$R112,$U112:$W112,$Z112:$AA112)=0,"",IFERROR(R112*S112,0))</f>
        <v/>
      </c>
      <c r="U112" s="32" t="n"/>
      <c r="V112" s="32" t="n"/>
      <c r="W112" s="32" t="n"/>
      <c r="X112" s="30">
        <f>IF(COUNTA($A112:$C112,$E112:$I112,$K112,$O112,$R112,$U112:$W112,$Z112:$AA112)=0,"",IFERROR(SUM(N112,Q112,T112,U112),0))</f>
        <v/>
      </c>
      <c r="Y112" s="30">
        <f>IF(COUNTA($A112:$C112,$E112:$I112,$K112,$O112,$R112,$U112:$W112,$Z112:$AA112)=0,"",IFERROR(X112+V112-W112,0))</f>
        <v/>
      </c>
      <c r="Z112" s="23" t="n"/>
      <c r="AA112" s="25" t="n"/>
      <c r="AB112" s="33">
        <f>IF(COUNTA($A112:$C112,$E112:$I112,$K112,$O112,$R112,$U112:$W112,$Z112:$AA112)=0,"",IF(OR(A112="",B112="",C112="",E112=""),"Missing required input",IF(D112="","Driver not found",IF(COUNTIF($E:$E,E112)&gt;1,"Duplicate Trip/Load #",IF(B112&gt;A112,"Trip after period end",IF(B112&lt;=A112-'Settings'!$B$4,"Trip outside pay period",IF(J112&lt;=0,"Check miles",IF(M112&lt;=0,"Check rate",IF(Y112&lt;0,"Negative payable","OK")))))))))</f>
        <v/>
      </c>
    </row>
    <row r="113">
      <c r="A113" s="51" t="n"/>
      <c r="B113" s="51" t="n"/>
      <c r="C113" s="23" t="n"/>
      <c r="D113" s="24">
        <f>IF(COUNTA($A113:$C113,$E113:$I113,$K113,$O113,$R113,$U113:$W113,$Z113:$AA113)=0,"",IFERROR(INDEX('Settings'!$B$10:$B$109,MATCH(C113,'Settings'!$A$10:$A$109,0)),""))</f>
        <v/>
      </c>
      <c r="E113" s="23" t="n"/>
      <c r="F113" s="25" t="n"/>
      <c r="G113" s="25" t="n"/>
      <c r="H113" s="26" t="n"/>
      <c r="I113" s="26" t="n"/>
      <c r="J113" s="27">
        <f>IF(COUNTA($A113:$C113,$E113:$I113,$K113,$O113,$R113,$U113:$W113,$Z113:$AA113)=0,"",IFERROR(H113+I113,0))</f>
        <v/>
      </c>
      <c r="K113" s="52" t="n"/>
      <c r="L113" s="53">
        <f>IF(COUNTA($A113:$C113,$E113:$I113,$K113,$O113,$R113,$U113:$W113,$Z113:$AA113)=0,"",IFERROR(INDEX('Settings'!$D$10:$D$109,MATCH(C113,'Settings'!$A$10:$A$109,0)),0))</f>
        <v/>
      </c>
      <c r="M113" s="53">
        <f>IF(COUNTA($A113:$C113,$E113:$I113,$K113,$O113,$R113,$U113:$W113,$Z113:$AA113)=0,"",IFERROR(IF(K113&lt;&gt;"",K113,L113),0))</f>
        <v/>
      </c>
      <c r="N113" s="30">
        <f>IF(COUNTA($A113:$C113,$E113:$I113,$K113,$O113,$R113,$U113:$W113,$Z113:$AA113)=0,"",IFERROR(J113*M113,0))</f>
        <v/>
      </c>
      <c r="O113" s="31" t="n"/>
      <c r="P113" s="30">
        <f>IF(COUNTA($A113:$C113,$E113:$I113,$K113,$O113,$R113,$U113:$W113,$Z113:$AA113)=0,"",IFERROR(INDEX('Settings'!$F$10:$F$109,MATCH(C113,'Settings'!$A$10:$A$109,0)),0))</f>
        <v/>
      </c>
      <c r="Q113" s="30">
        <f>IF(COUNTA($A113:$C113,$E113:$I113,$K113,$O113,$R113,$U113:$W113,$Z113:$AA113)=0,"",IFERROR(O113*P113,0))</f>
        <v/>
      </c>
      <c r="R113" s="26" t="n"/>
      <c r="S113" s="30">
        <f>IF(COUNTA($A113:$C113,$E113:$I113,$K113,$O113,$R113,$U113:$W113,$Z113:$AA113)=0,"",IFERROR(INDEX('Settings'!$E$10:$E$109,MATCH(C113,'Settings'!$A$10:$A$109,0)),0))</f>
        <v/>
      </c>
      <c r="T113" s="30">
        <f>IF(COUNTA($A113:$C113,$E113:$I113,$K113,$O113,$R113,$U113:$W113,$Z113:$AA113)=0,"",IFERROR(R113*S113,0))</f>
        <v/>
      </c>
      <c r="U113" s="32" t="n"/>
      <c r="V113" s="32" t="n"/>
      <c r="W113" s="32" t="n"/>
      <c r="X113" s="30">
        <f>IF(COUNTA($A113:$C113,$E113:$I113,$K113,$O113,$R113,$U113:$W113,$Z113:$AA113)=0,"",IFERROR(SUM(N113,Q113,T113,U113),0))</f>
        <v/>
      </c>
      <c r="Y113" s="30">
        <f>IF(COUNTA($A113:$C113,$E113:$I113,$K113,$O113,$R113,$U113:$W113,$Z113:$AA113)=0,"",IFERROR(X113+V113-W113,0))</f>
        <v/>
      </c>
      <c r="Z113" s="23" t="n"/>
      <c r="AA113" s="25" t="n"/>
      <c r="AB113" s="33">
        <f>IF(COUNTA($A113:$C113,$E113:$I113,$K113,$O113,$R113,$U113:$W113,$Z113:$AA113)=0,"",IF(OR(A113="",B113="",C113="",E113=""),"Missing required input",IF(D113="","Driver not found",IF(COUNTIF($E:$E,E113)&gt;1,"Duplicate Trip/Load #",IF(B113&gt;A113,"Trip after period end",IF(B113&lt;=A113-'Settings'!$B$4,"Trip outside pay period",IF(J113&lt;=0,"Check miles",IF(M113&lt;=0,"Check rate",IF(Y113&lt;0,"Negative payable","OK")))))))))</f>
        <v/>
      </c>
    </row>
    <row r="114">
      <c r="A114" s="51" t="n"/>
      <c r="B114" s="51" t="n"/>
      <c r="C114" s="23" t="n"/>
      <c r="D114" s="24">
        <f>IF(COUNTA($A114:$C114,$E114:$I114,$K114,$O114,$R114,$U114:$W114,$Z114:$AA114)=0,"",IFERROR(INDEX('Settings'!$B$10:$B$109,MATCH(C114,'Settings'!$A$10:$A$109,0)),""))</f>
        <v/>
      </c>
      <c r="E114" s="23" t="n"/>
      <c r="F114" s="25" t="n"/>
      <c r="G114" s="25" t="n"/>
      <c r="H114" s="26" t="n"/>
      <c r="I114" s="26" t="n"/>
      <c r="J114" s="27">
        <f>IF(COUNTA($A114:$C114,$E114:$I114,$K114,$O114,$R114,$U114:$W114,$Z114:$AA114)=0,"",IFERROR(H114+I114,0))</f>
        <v/>
      </c>
      <c r="K114" s="52" t="n"/>
      <c r="L114" s="53">
        <f>IF(COUNTA($A114:$C114,$E114:$I114,$K114,$O114,$R114,$U114:$W114,$Z114:$AA114)=0,"",IFERROR(INDEX('Settings'!$D$10:$D$109,MATCH(C114,'Settings'!$A$10:$A$109,0)),0))</f>
        <v/>
      </c>
      <c r="M114" s="53">
        <f>IF(COUNTA($A114:$C114,$E114:$I114,$K114,$O114,$R114,$U114:$W114,$Z114:$AA114)=0,"",IFERROR(IF(K114&lt;&gt;"",K114,L114),0))</f>
        <v/>
      </c>
      <c r="N114" s="30">
        <f>IF(COUNTA($A114:$C114,$E114:$I114,$K114,$O114,$R114,$U114:$W114,$Z114:$AA114)=0,"",IFERROR(J114*M114,0))</f>
        <v/>
      </c>
      <c r="O114" s="31" t="n"/>
      <c r="P114" s="30">
        <f>IF(COUNTA($A114:$C114,$E114:$I114,$K114,$O114,$R114,$U114:$W114,$Z114:$AA114)=0,"",IFERROR(INDEX('Settings'!$F$10:$F$109,MATCH(C114,'Settings'!$A$10:$A$109,0)),0))</f>
        <v/>
      </c>
      <c r="Q114" s="30">
        <f>IF(COUNTA($A114:$C114,$E114:$I114,$K114,$O114,$R114,$U114:$W114,$Z114:$AA114)=0,"",IFERROR(O114*P114,0))</f>
        <v/>
      </c>
      <c r="R114" s="26" t="n"/>
      <c r="S114" s="30">
        <f>IF(COUNTA($A114:$C114,$E114:$I114,$K114,$O114,$R114,$U114:$W114,$Z114:$AA114)=0,"",IFERROR(INDEX('Settings'!$E$10:$E$109,MATCH(C114,'Settings'!$A$10:$A$109,0)),0))</f>
        <v/>
      </c>
      <c r="T114" s="30">
        <f>IF(COUNTA($A114:$C114,$E114:$I114,$K114,$O114,$R114,$U114:$W114,$Z114:$AA114)=0,"",IFERROR(R114*S114,0))</f>
        <v/>
      </c>
      <c r="U114" s="32" t="n"/>
      <c r="V114" s="32" t="n"/>
      <c r="W114" s="32" t="n"/>
      <c r="X114" s="30">
        <f>IF(COUNTA($A114:$C114,$E114:$I114,$K114,$O114,$R114,$U114:$W114,$Z114:$AA114)=0,"",IFERROR(SUM(N114,Q114,T114,U114),0))</f>
        <v/>
      </c>
      <c r="Y114" s="30">
        <f>IF(COUNTA($A114:$C114,$E114:$I114,$K114,$O114,$R114,$U114:$W114,$Z114:$AA114)=0,"",IFERROR(X114+V114-W114,0))</f>
        <v/>
      </c>
      <c r="Z114" s="23" t="n"/>
      <c r="AA114" s="25" t="n"/>
      <c r="AB114" s="33">
        <f>IF(COUNTA($A114:$C114,$E114:$I114,$K114,$O114,$R114,$U114:$W114,$Z114:$AA114)=0,"",IF(OR(A114="",B114="",C114="",E114=""),"Missing required input",IF(D114="","Driver not found",IF(COUNTIF($E:$E,E114)&gt;1,"Duplicate Trip/Load #",IF(B114&gt;A114,"Trip after period end",IF(B114&lt;=A114-'Settings'!$B$4,"Trip outside pay period",IF(J114&lt;=0,"Check miles",IF(M114&lt;=0,"Check rate",IF(Y114&lt;0,"Negative payable","OK")))))))))</f>
        <v/>
      </c>
    </row>
    <row r="115">
      <c r="A115" s="51" t="n"/>
      <c r="B115" s="51" t="n"/>
      <c r="C115" s="23" t="n"/>
      <c r="D115" s="24">
        <f>IF(COUNTA($A115:$C115,$E115:$I115,$K115,$O115,$R115,$U115:$W115,$Z115:$AA115)=0,"",IFERROR(INDEX('Settings'!$B$10:$B$109,MATCH(C115,'Settings'!$A$10:$A$109,0)),""))</f>
        <v/>
      </c>
      <c r="E115" s="23" t="n"/>
      <c r="F115" s="25" t="n"/>
      <c r="G115" s="25" t="n"/>
      <c r="H115" s="26" t="n"/>
      <c r="I115" s="26" t="n"/>
      <c r="J115" s="27">
        <f>IF(COUNTA($A115:$C115,$E115:$I115,$K115,$O115,$R115,$U115:$W115,$Z115:$AA115)=0,"",IFERROR(H115+I115,0))</f>
        <v/>
      </c>
      <c r="K115" s="52" t="n"/>
      <c r="L115" s="53">
        <f>IF(COUNTA($A115:$C115,$E115:$I115,$K115,$O115,$R115,$U115:$W115,$Z115:$AA115)=0,"",IFERROR(INDEX('Settings'!$D$10:$D$109,MATCH(C115,'Settings'!$A$10:$A$109,0)),0))</f>
        <v/>
      </c>
      <c r="M115" s="53">
        <f>IF(COUNTA($A115:$C115,$E115:$I115,$K115,$O115,$R115,$U115:$W115,$Z115:$AA115)=0,"",IFERROR(IF(K115&lt;&gt;"",K115,L115),0))</f>
        <v/>
      </c>
      <c r="N115" s="30">
        <f>IF(COUNTA($A115:$C115,$E115:$I115,$K115,$O115,$R115,$U115:$W115,$Z115:$AA115)=0,"",IFERROR(J115*M115,0))</f>
        <v/>
      </c>
      <c r="O115" s="31" t="n"/>
      <c r="P115" s="30">
        <f>IF(COUNTA($A115:$C115,$E115:$I115,$K115,$O115,$R115,$U115:$W115,$Z115:$AA115)=0,"",IFERROR(INDEX('Settings'!$F$10:$F$109,MATCH(C115,'Settings'!$A$10:$A$109,0)),0))</f>
        <v/>
      </c>
      <c r="Q115" s="30">
        <f>IF(COUNTA($A115:$C115,$E115:$I115,$K115,$O115,$R115,$U115:$W115,$Z115:$AA115)=0,"",IFERROR(O115*P115,0))</f>
        <v/>
      </c>
      <c r="R115" s="26" t="n"/>
      <c r="S115" s="30">
        <f>IF(COUNTA($A115:$C115,$E115:$I115,$K115,$O115,$R115,$U115:$W115,$Z115:$AA115)=0,"",IFERROR(INDEX('Settings'!$E$10:$E$109,MATCH(C115,'Settings'!$A$10:$A$109,0)),0))</f>
        <v/>
      </c>
      <c r="T115" s="30">
        <f>IF(COUNTA($A115:$C115,$E115:$I115,$K115,$O115,$R115,$U115:$W115,$Z115:$AA115)=0,"",IFERROR(R115*S115,0))</f>
        <v/>
      </c>
      <c r="U115" s="32" t="n"/>
      <c r="V115" s="32" t="n"/>
      <c r="W115" s="32" t="n"/>
      <c r="X115" s="30">
        <f>IF(COUNTA($A115:$C115,$E115:$I115,$K115,$O115,$R115,$U115:$W115,$Z115:$AA115)=0,"",IFERROR(SUM(N115,Q115,T115,U115),0))</f>
        <v/>
      </c>
      <c r="Y115" s="30">
        <f>IF(COUNTA($A115:$C115,$E115:$I115,$K115,$O115,$R115,$U115:$W115,$Z115:$AA115)=0,"",IFERROR(X115+V115-W115,0))</f>
        <v/>
      </c>
      <c r="Z115" s="23" t="n"/>
      <c r="AA115" s="25" t="n"/>
      <c r="AB115" s="33">
        <f>IF(COUNTA($A115:$C115,$E115:$I115,$K115,$O115,$R115,$U115:$W115,$Z115:$AA115)=0,"",IF(OR(A115="",B115="",C115="",E115=""),"Missing required input",IF(D115="","Driver not found",IF(COUNTIF($E:$E,E115)&gt;1,"Duplicate Trip/Load #",IF(B115&gt;A115,"Trip after period end",IF(B115&lt;=A115-'Settings'!$B$4,"Trip outside pay period",IF(J115&lt;=0,"Check miles",IF(M115&lt;=0,"Check rate",IF(Y115&lt;0,"Negative payable","OK")))))))))</f>
        <v/>
      </c>
    </row>
    <row r="116">
      <c r="A116" s="51" t="n"/>
      <c r="B116" s="51" t="n"/>
      <c r="C116" s="23" t="n"/>
      <c r="D116" s="24">
        <f>IF(COUNTA($A116:$C116,$E116:$I116,$K116,$O116,$R116,$U116:$W116,$Z116:$AA116)=0,"",IFERROR(INDEX('Settings'!$B$10:$B$109,MATCH(C116,'Settings'!$A$10:$A$109,0)),""))</f>
        <v/>
      </c>
      <c r="E116" s="23" t="n"/>
      <c r="F116" s="25" t="n"/>
      <c r="G116" s="25" t="n"/>
      <c r="H116" s="26" t="n"/>
      <c r="I116" s="26" t="n"/>
      <c r="J116" s="27">
        <f>IF(COUNTA($A116:$C116,$E116:$I116,$K116,$O116,$R116,$U116:$W116,$Z116:$AA116)=0,"",IFERROR(H116+I116,0))</f>
        <v/>
      </c>
      <c r="K116" s="52" t="n"/>
      <c r="L116" s="53">
        <f>IF(COUNTA($A116:$C116,$E116:$I116,$K116,$O116,$R116,$U116:$W116,$Z116:$AA116)=0,"",IFERROR(INDEX('Settings'!$D$10:$D$109,MATCH(C116,'Settings'!$A$10:$A$109,0)),0))</f>
        <v/>
      </c>
      <c r="M116" s="53">
        <f>IF(COUNTA($A116:$C116,$E116:$I116,$K116,$O116,$R116,$U116:$W116,$Z116:$AA116)=0,"",IFERROR(IF(K116&lt;&gt;"",K116,L116),0))</f>
        <v/>
      </c>
      <c r="N116" s="30">
        <f>IF(COUNTA($A116:$C116,$E116:$I116,$K116,$O116,$R116,$U116:$W116,$Z116:$AA116)=0,"",IFERROR(J116*M116,0))</f>
        <v/>
      </c>
      <c r="O116" s="31" t="n"/>
      <c r="P116" s="30">
        <f>IF(COUNTA($A116:$C116,$E116:$I116,$K116,$O116,$R116,$U116:$W116,$Z116:$AA116)=0,"",IFERROR(INDEX('Settings'!$F$10:$F$109,MATCH(C116,'Settings'!$A$10:$A$109,0)),0))</f>
        <v/>
      </c>
      <c r="Q116" s="30">
        <f>IF(COUNTA($A116:$C116,$E116:$I116,$K116,$O116,$R116,$U116:$W116,$Z116:$AA116)=0,"",IFERROR(O116*P116,0))</f>
        <v/>
      </c>
      <c r="R116" s="26" t="n"/>
      <c r="S116" s="30">
        <f>IF(COUNTA($A116:$C116,$E116:$I116,$K116,$O116,$R116,$U116:$W116,$Z116:$AA116)=0,"",IFERROR(INDEX('Settings'!$E$10:$E$109,MATCH(C116,'Settings'!$A$10:$A$109,0)),0))</f>
        <v/>
      </c>
      <c r="T116" s="30">
        <f>IF(COUNTA($A116:$C116,$E116:$I116,$K116,$O116,$R116,$U116:$W116,$Z116:$AA116)=0,"",IFERROR(R116*S116,0))</f>
        <v/>
      </c>
      <c r="U116" s="32" t="n"/>
      <c r="V116" s="32" t="n"/>
      <c r="W116" s="32" t="n"/>
      <c r="X116" s="30">
        <f>IF(COUNTA($A116:$C116,$E116:$I116,$K116,$O116,$R116,$U116:$W116,$Z116:$AA116)=0,"",IFERROR(SUM(N116,Q116,T116,U116),0))</f>
        <v/>
      </c>
      <c r="Y116" s="30">
        <f>IF(COUNTA($A116:$C116,$E116:$I116,$K116,$O116,$R116,$U116:$W116,$Z116:$AA116)=0,"",IFERROR(X116+V116-W116,0))</f>
        <v/>
      </c>
      <c r="Z116" s="23" t="n"/>
      <c r="AA116" s="25" t="n"/>
      <c r="AB116" s="33">
        <f>IF(COUNTA($A116:$C116,$E116:$I116,$K116,$O116,$R116,$U116:$W116,$Z116:$AA116)=0,"",IF(OR(A116="",B116="",C116="",E116=""),"Missing required input",IF(D116="","Driver not found",IF(COUNTIF($E:$E,E116)&gt;1,"Duplicate Trip/Load #",IF(B116&gt;A116,"Trip after period end",IF(B116&lt;=A116-'Settings'!$B$4,"Trip outside pay period",IF(J116&lt;=0,"Check miles",IF(M116&lt;=0,"Check rate",IF(Y116&lt;0,"Negative payable","OK")))))))))</f>
        <v/>
      </c>
    </row>
    <row r="117">
      <c r="A117" s="51" t="n"/>
      <c r="B117" s="51" t="n"/>
      <c r="C117" s="23" t="n"/>
      <c r="D117" s="24">
        <f>IF(COUNTA($A117:$C117,$E117:$I117,$K117,$O117,$R117,$U117:$W117,$Z117:$AA117)=0,"",IFERROR(INDEX('Settings'!$B$10:$B$109,MATCH(C117,'Settings'!$A$10:$A$109,0)),""))</f>
        <v/>
      </c>
      <c r="E117" s="23" t="n"/>
      <c r="F117" s="25" t="n"/>
      <c r="G117" s="25" t="n"/>
      <c r="H117" s="26" t="n"/>
      <c r="I117" s="26" t="n"/>
      <c r="J117" s="27">
        <f>IF(COUNTA($A117:$C117,$E117:$I117,$K117,$O117,$R117,$U117:$W117,$Z117:$AA117)=0,"",IFERROR(H117+I117,0))</f>
        <v/>
      </c>
      <c r="K117" s="52" t="n"/>
      <c r="L117" s="53">
        <f>IF(COUNTA($A117:$C117,$E117:$I117,$K117,$O117,$R117,$U117:$W117,$Z117:$AA117)=0,"",IFERROR(INDEX('Settings'!$D$10:$D$109,MATCH(C117,'Settings'!$A$10:$A$109,0)),0))</f>
        <v/>
      </c>
      <c r="M117" s="53">
        <f>IF(COUNTA($A117:$C117,$E117:$I117,$K117,$O117,$R117,$U117:$W117,$Z117:$AA117)=0,"",IFERROR(IF(K117&lt;&gt;"",K117,L117),0))</f>
        <v/>
      </c>
      <c r="N117" s="30">
        <f>IF(COUNTA($A117:$C117,$E117:$I117,$K117,$O117,$R117,$U117:$W117,$Z117:$AA117)=0,"",IFERROR(J117*M117,0))</f>
        <v/>
      </c>
      <c r="O117" s="31" t="n"/>
      <c r="P117" s="30">
        <f>IF(COUNTA($A117:$C117,$E117:$I117,$K117,$O117,$R117,$U117:$W117,$Z117:$AA117)=0,"",IFERROR(INDEX('Settings'!$F$10:$F$109,MATCH(C117,'Settings'!$A$10:$A$109,0)),0))</f>
        <v/>
      </c>
      <c r="Q117" s="30">
        <f>IF(COUNTA($A117:$C117,$E117:$I117,$K117,$O117,$R117,$U117:$W117,$Z117:$AA117)=0,"",IFERROR(O117*P117,0))</f>
        <v/>
      </c>
      <c r="R117" s="26" t="n"/>
      <c r="S117" s="30">
        <f>IF(COUNTA($A117:$C117,$E117:$I117,$K117,$O117,$R117,$U117:$W117,$Z117:$AA117)=0,"",IFERROR(INDEX('Settings'!$E$10:$E$109,MATCH(C117,'Settings'!$A$10:$A$109,0)),0))</f>
        <v/>
      </c>
      <c r="T117" s="30">
        <f>IF(COUNTA($A117:$C117,$E117:$I117,$K117,$O117,$R117,$U117:$W117,$Z117:$AA117)=0,"",IFERROR(R117*S117,0))</f>
        <v/>
      </c>
      <c r="U117" s="32" t="n"/>
      <c r="V117" s="32" t="n"/>
      <c r="W117" s="32" t="n"/>
      <c r="X117" s="30">
        <f>IF(COUNTA($A117:$C117,$E117:$I117,$K117,$O117,$R117,$U117:$W117,$Z117:$AA117)=0,"",IFERROR(SUM(N117,Q117,T117,U117),0))</f>
        <v/>
      </c>
      <c r="Y117" s="30">
        <f>IF(COUNTA($A117:$C117,$E117:$I117,$K117,$O117,$R117,$U117:$W117,$Z117:$AA117)=0,"",IFERROR(X117+V117-W117,0))</f>
        <v/>
      </c>
      <c r="Z117" s="23" t="n"/>
      <c r="AA117" s="25" t="n"/>
      <c r="AB117" s="33">
        <f>IF(COUNTA($A117:$C117,$E117:$I117,$K117,$O117,$R117,$U117:$W117,$Z117:$AA117)=0,"",IF(OR(A117="",B117="",C117="",E117=""),"Missing required input",IF(D117="","Driver not found",IF(COUNTIF($E:$E,E117)&gt;1,"Duplicate Trip/Load #",IF(B117&gt;A117,"Trip after period end",IF(B117&lt;=A117-'Settings'!$B$4,"Trip outside pay period",IF(J117&lt;=0,"Check miles",IF(M117&lt;=0,"Check rate",IF(Y117&lt;0,"Negative payable","OK")))))))))</f>
        <v/>
      </c>
    </row>
    <row r="118">
      <c r="A118" s="51" t="n"/>
      <c r="B118" s="51" t="n"/>
      <c r="C118" s="23" t="n"/>
      <c r="D118" s="24">
        <f>IF(COUNTA($A118:$C118,$E118:$I118,$K118,$O118,$R118,$U118:$W118,$Z118:$AA118)=0,"",IFERROR(INDEX('Settings'!$B$10:$B$109,MATCH(C118,'Settings'!$A$10:$A$109,0)),""))</f>
        <v/>
      </c>
      <c r="E118" s="23" t="n"/>
      <c r="F118" s="25" t="n"/>
      <c r="G118" s="25" t="n"/>
      <c r="H118" s="26" t="n"/>
      <c r="I118" s="26" t="n"/>
      <c r="J118" s="27">
        <f>IF(COUNTA($A118:$C118,$E118:$I118,$K118,$O118,$R118,$U118:$W118,$Z118:$AA118)=0,"",IFERROR(H118+I118,0))</f>
        <v/>
      </c>
      <c r="K118" s="52" t="n"/>
      <c r="L118" s="53">
        <f>IF(COUNTA($A118:$C118,$E118:$I118,$K118,$O118,$R118,$U118:$W118,$Z118:$AA118)=0,"",IFERROR(INDEX('Settings'!$D$10:$D$109,MATCH(C118,'Settings'!$A$10:$A$109,0)),0))</f>
        <v/>
      </c>
      <c r="M118" s="53">
        <f>IF(COUNTA($A118:$C118,$E118:$I118,$K118,$O118,$R118,$U118:$W118,$Z118:$AA118)=0,"",IFERROR(IF(K118&lt;&gt;"",K118,L118),0))</f>
        <v/>
      </c>
      <c r="N118" s="30">
        <f>IF(COUNTA($A118:$C118,$E118:$I118,$K118,$O118,$R118,$U118:$W118,$Z118:$AA118)=0,"",IFERROR(J118*M118,0))</f>
        <v/>
      </c>
      <c r="O118" s="31" t="n"/>
      <c r="P118" s="30">
        <f>IF(COUNTA($A118:$C118,$E118:$I118,$K118,$O118,$R118,$U118:$W118,$Z118:$AA118)=0,"",IFERROR(INDEX('Settings'!$F$10:$F$109,MATCH(C118,'Settings'!$A$10:$A$109,0)),0))</f>
        <v/>
      </c>
      <c r="Q118" s="30">
        <f>IF(COUNTA($A118:$C118,$E118:$I118,$K118,$O118,$R118,$U118:$W118,$Z118:$AA118)=0,"",IFERROR(O118*P118,0))</f>
        <v/>
      </c>
      <c r="R118" s="26" t="n"/>
      <c r="S118" s="30">
        <f>IF(COUNTA($A118:$C118,$E118:$I118,$K118,$O118,$R118,$U118:$W118,$Z118:$AA118)=0,"",IFERROR(INDEX('Settings'!$E$10:$E$109,MATCH(C118,'Settings'!$A$10:$A$109,0)),0))</f>
        <v/>
      </c>
      <c r="T118" s="30">
        <f>IF(COUNTA($A118:$C118,$E118:$I118,$K118,$O118,$R118,$U118:$W118,$Z118:$AA118)=0,"",IFERROR(R118*S118,0))</f>
        <v/>
      </c>
      <c r="U118" s="32" t="n"/>
      <c r="V118" s="32" t="n"/>
      <c r="W118" s="32" t="n"/>
      <c r="X118" s="30">
        <f>IF(COUNTA($A118:$C118,$E118:$I118,$K118,$O118,$R118,$U118:$W118,$Z118:$AA118)=0,"",IFERROR(SUM(N118,Q118,T118,U118),0))</f>
        <v/>
      </c>
      <c r="Y118" s="30">
        <f>IF(COUNTA($A118:$C118,$E118:$I118,$K118,$O118,$R118,$U118:$W118,$Z118:$AA118)=0,"",IFERROR(X118+V118-W118,0))</f>
        <v/>
      </c>
      <c r="Z118" s="23" t="n"/>
      <c r="AA118" s="25" t="n"/>
      <c r="AB118" s="33">
        <f>IF(COUNTA($A118:$C118,$E118:$I118,$K118,$O118,$R118,$U118:$W118,$Z118:$AA118)=0,"",IF(OR(A118="",B118="",C118="",E118=""),"Missing required input",IF(D118="","Driver not found",IF(COUNTIF($E:$E,E118)&gt;1,"Duplicate Trip/Load #",IF(B118&gt;A118,"Trip after period end",IF(B118&lt;=A118-'Settings'!$B$4,"Trip outside pay period",IF(J118&lt;=0,"Check miles",IF(M118&lt;=0,"Check rate",IF(Y118&lt;0,"Negative payable","OK")))))))))</f>
        <v/>
      </c>
    </row>
    <row r="119">
      <c r="A119" s="51" t="n"/>
      <c r="B119" s="51" t="n"/>
      <c r="C119" s="23" t="n"/>
      <c r="D119" s="24">
        <f>IF(COUNTA($A119:$C119,$E119:$I119,$K119,$O119,$R119,$U119:$W119,$Z119:$AA119)=0,"",IFERROR(INDEX('Settings'!$B$10:$B$109,MATCH(C119,'Settings'!$A$10:$A$109,0)),""))</f>
        <v/>
      </c>
      <c r="E119" s="23" t="n"/>
      <c r="F119" s="25" t="n"/>
      <c r="G119" s="25" t="n"/>
      <c r="H119" s="26" t="n"/>
      <c r="I119" s="26" t="n"/>
      <c r="J119" s="27">
        <f>IF(COUNTA($A119:$C119,$E119:$I119,$K119,$O119,$R119,$U119:$W119,$Z119:$AA119)=0,"",IFERROR(H119+I119,0))</f>
        <v/>
      </c>
      <c r="K119" s="52" t="n"/>
      <c r="L119" s="53">
        <f>IF(COUNTA($A119:$C119,$E119:$I119,$K119,$O119,$R119,$U119:$W119,$Z119:$AA119)=0,"",IFERROR(INDEX('Settings'!$D$10:$D$109,MATCH(C119,'Settings'!$A$10:$A$109,0)),0))</f>
        <v/>
      </c>
      <c r="M119" s="53">
        <f>IF(COUNTA($A119:$C119,$E119:$I119,$K119,$O119,$R119,$U119:$W119,$Z119:$AA119)=0,"",IFERROR(IF(K119&lt;&gt;"",K119,L119),0))</f>
        <v/>
      </c>
      <c r="N119" s="30">
        <f>IF(COUNTA($A119:$C119,$E119:$I119,$K119,$O119,$R119,$U119:$W119,$Z119:$AA119)=0,"",IFERROR(J119*M119,0))</f>
        <v/>
      </c>
      <c r="O119" s="31" t="n"/>
      <c r="P119" s="30">
        <f>IF(COUNTA($A119:$C119,$E119:$I119,$K119,$O119,$R119,$U119:$W119,$Z119:$AA119)=0,"",IFERROR(INDEX('Settings'!$F$10:$F$109,MATCH(C119,'Settings'!$A$10:$A$109,0)),0))</f>
        <v/>
      </c>
      <c r="Q119" s="30">
        <f>IF(COUNTA($A119:$C119,$E119:$I119,$K119,$O119,$R119,$U119:$W119,$Z119:$AA119)=0,"",IFERROR(O119*P119,0))</f>
        <v/>
      </c>
      <c r="R119" s="26" t="n"/>
      <c r="S119" s="30">
        <f>IF(COUNTA($A119:$C119,$E119:$I119,$K119,$O119,$R119,$U119:$W119,$Z119:$AA119)=0,"",IFERROR(INDEX('Settings'!$E$10:$E$109,MATCH(C119,'Settings'!$A$10:$A$109,0)),0))</f>
        <v/>
      </c>
      <c r="T119" s="30">
        <f>IF(COUNTA($A119:$C119,$E119:$I119,$K119,$O119,$R119,$U119:$W119,$Z119:$AA119)=0,"",IFERROR(R119*S119,0))</f>
        <v/>
      </c>
      <c r="U119" s="32" t="n"/>
      <c r="V119" s="32" t="n"/>
      <c r="W119" s="32" t="n"/>
      <c r="X119" s="30">
        <f>IF(COUNTA($A119:$C119,$E119:$I119,$K119,$O119,$R119,$U119:$W119,$Z119:$AA119)=0,"",IFERROR(SUM(N119,Q119,T119,U119),0))</f>
        <v/>
      </c>
      <c r="Y119" s="30">
        <f>IF(COUNTA($A119:$C119,$E119:$I119,$K119,$O119,$R119,$U119:$W119,$Z119:$AA119)=0,"",IFERROR(X119+V119-W119,0))</f>
        <v/>
      </c>
      <c r="Z119" s="23" t="n"/>
      <c r="AA119" s="25" t="n"/>
      <c r="AB119" s="33">
        <f>IF(COUNTA($A119:$C119,$E119:$I119,$K119,$O119,$R119,$U119:$W119,$Z119:$AA119)=0,"",IF(OR(A119="",B119="",C119="",E119=""),"Missing required input",IF(D119="","Driver not found",IF(COUNTIF($E:$E,E119)&gt;1,"Duplicate Trip/Load #",IF(B119&gt;A119,"Trip after period end",IF(B119&lt;=A119-'Settings'!$B$4,"Trip outside pay period",IF(J119&lt;=0,"Check miles",IF(M119&lt;=0,"Check rate",IF(Y119&lt;0,"Negative payable","OK")))))))))</f>
        <v/>
      </c>
    </row>
    <row r="120">
      <c r="A120" s="51" t="n"/>
      <c r="B120" s="51" t="n"/>
      <c r="C120" s="23" t="n"/>
      <c r="D120" s="24">
        <f>IF(COUNTA($A120:$C120,$E120:$I120,$K120,$O120,$R120,$U120:$W120,$Z120:$AA120)=0,"",IFERROR(INDEX('Settings'!$B$10:$B$109,MATCH(C120,'Settings'!$A$10:$A$109,0)),""))</f>
        <v/>
      </c>
      <c r="E120" s="23" t="n"/>
      <c r="F120" s="25" t="n"/>
      <c r="G120" s="25" t="n"/>
      <c r="H120" s="26" t="n"/>
      <c r="I120" s="26" t="n"/>
      <c r="J120" s="27">
        <f>IF(COUNTA($A120:$C120,$E120:$I120,$K120,$O120,$R120,$U120:$W120,$Z120:$AA120)=0,"",IFERROR(H120+I120,0))</f>
        <v/>
      </c>
      <c r="K120" s="52" t="n"/>
      <c r="L120" s="53">
        <f>IF(COUNTA($A120:$C120,$E120:$I120,$K120,$O120,$R120,$U120:$W120,$Z120:$AA120)=0,"",IFERROR(INDEX('Settings'!$D$10:$D$109,MATCH(C120,'Settings'!$A$10:$A$109,0)),0))</f>
        <v/>
      </c>
      <c r="M120" s="53">
        <f>IF(COUNTA($A120:$C120,$E120:$I120,$K120,$O120,$R120,$U120:$W120,$Z120:$AA120)=0,"",IFERROR(IF(K120&lt;&gt;"",K120,L120),0))</f>
        <v/>
      </c>
      <c r="N120" s="30">
        <f>IF(COUNTA($A120:$C120,$E120:$I120,$K120,$O120,$R120,$U120:$W120,$Z120:$AA120)=0,"",IFERROR(J120*M120,0))</f>
        <v/>
      </c>
      <c r="O120" s="31" t="n"/>
      <c r="P120" s="30">
        <f>IF(COUNTA($A120:$C120,$E120:$I120,$K120,$O120,$R120,$U120:$W120,$Z120:$AA120)=0,"",IFERROR(INDEX('Settings'!$F$10:$F$109,MATCH(C120,'Settings'!$A$10:$A$109,0)),0))</f>
        <v/>
      </c>
      <c r="Q120" s="30">
        <f>IF(COUNTA($A120:$C120,$E120:$I120,$K120,$O120,$R120,$U120:$W120,$Z120:$AA120)=0,"",IFERROR(O120*P120,0))</f>
        <v/>
      </c>
      <c r="R120" s="26" t="n"/>
      <c r="S120" s="30">
        <f>IF(COUNTA($A120:$C120,$E120:$I120,$K120,$O120,$R120,$U120:$W120,$Z120:$AA120)=0,"",IFERROR(INDEX('Settings'!$E$10:$E$109,MATCH(C120,'Settings'!$A$10:$A$109,0)),0))</f>
        <v/>
      </c>
      <c r="T120" s="30">
        <f>IF(COUNTA($A120:$C120,$E120:$I120,$K120,$O120,$R120,$U120:$W120,$Z120:$AA120)=0,"",IFERROR(R120*S120,0))</f>
        <v/>
      </c>
      <c r="U120" s="32" t="n"/>
      <c r="V120" s="32" t="n"/>
      <c r="W120" s="32" t="n"/>
      <c r="X120" s="30">
        <f>IF(COUNTA($A120:$C120,$E120:$I120,$K120,$O120,$R120,$U120:$W120,$Z120:$AA120)=0,"",IFERROR(SUM(N120,Q120,T120,U120),0))</f>
        <v/>
      </c>
      <c r="Y120" s="30">
        <f>IF(COUNTA($A120:$C120,$E120:$I120,$K120,$O120,$R120,$U120:$W120,$Z120:$AA120)=0,"",IFERROR(X120+V120-W120,0))</f>
        <v/>
      </c>
      <c r="Z120" s="23" t="n"/>
      <c r="AA120" s="25" t="n"/>
      <c r="AB120" s="33">
        <f>IF(COUNTA($A120:$C120,$E120:$I120,$K120,$O120,$R120,$U120:$W120,$Z120:$AA120)=0,"",IF(OR(A120="",B120="",C120="",E120=""),"Missing required input",IF(D120="","Driver not found",IF(COUNTIF($E:$E,E120)&gt;1,"Duplicate Trip/Load #",IF(B120&gt;A120,"Trip after period end",IF(B120&lt;=A120-'Settings'!$B$4,"Trip outside pay period",IF(J120&lt;=0,"Check miles",IF(M120&lt;=0,"Check rate",IF(Y120&lt;0,"Negative payable","OK")))))))))</f>
        <v/>
      </c>
    </row>
    <row r="121">
      <c r="A121" s="51" t="n"/>
      <c r="B121" s="51" t="n"/>
      <c r="C121" s="23" t="n"/>
      <c r="D121" s="24">
        <f>IF(COUNTA($A121:$C121,$E121:$I121,$K121,$O121,$R121,$U121:$W121,$Z121:$AA121)=0,"",IFERROR(INDEX('Settings'!$B$10:$B$109,MATCH(C121,'Settings'!$A$10:$A$109,0)),""))</f>
        <v/>
      </c>
      <c r="E121" s="23" t="n"/>
      <c r="F121" s="25" t="n"/>
      <c r="G121" s="25" t="n"/>
      <c r="H121" s="26" t="n"/>
      <c r="I121" s="26" t="n"/>
      <c r="J121" s="27">
        <f>IF(COUNTA($A121:$C121,$E121:$I121,$K121,$O121,$R121,$U121:$W121,$Z121:$AA121)=0,"",IFERROR(H121+I121,0))</f>
        <v/>
      </c>
      <c r="K121" s="52" t="n"/>
      <c r="L121" s="53">
        <f>IF(COUNTA($A121:$C121,$E121:$I121,$K121,$O121,$R121,$U121:$W121,$Z121:$AA121)=0,"",IFERROR(INDEX('Settings'!$D$10:$D$109,MATCH(C121,'Settings'!$A$10:$A$109,0)),0))</f>
        <v/>
      </c>
      <c r="M121" s="53">
        <f>IF(COUNTA($A121:$C121,$E121:$I121,$K121,$O121,$R121,$U121:$W121,$Z121:$AA121)=0,"",IFERROR(IF(K121&lt;&gt;"",K121,L121),0))</f>
        <v/>
      </c>
      <c r="N121" s="30">
        <f>IF(COUNTA($A121:$C121,$E121:$I121,$K121,$O121,$R121,$U121:$W121,$Z121:$AA121)=0,"",IFERROR(J121*M121,0))</f>
        <v/>
      </c>
      <c r="O121" s="31" t="n"/>
      <c r="P121" s="30">
        <f>IF(COUNTA($A121:$C121,$E121:$I121,$K121,$O121,$R121,$U121:$W121,$Z121:$AA121)=0,"",IFERROR(INDEX('Settings'!$F$10:$F$109,MATCH(C121,'Settings'!$A$10:$A$109,0)),0))</f>
        <v/>
      </c>
      <c r="Q121" s="30">
        <f>IF(COUNTA($A121:$C121,$E121:$I121,$K121,$O121,$R121,$U121:$W121,$Z121:$AA121)=0,"",IFERROR(O121*P121,0))</f>
        <v/>
      </c>
      <c r="R121" s="26" t="n"/>
      <c r="S121" s="30">
        <f>IF(COUNTA($A121:$C121,$E121:$I121,$K121,$O121,$R121,$U121:$W121,$Z121:$AA121)=0,"",IFERROR(INDEX('Settings'!$E$10:$E$109,MATCH(C121,'Settings'!$A$10:$A$109,0)),0))</f>
        <v/>
      </c>
      <c r="T121" s="30">
        <f>IF(COUNTA($A121:$C121,$E121:$I121,$K121,$O121,$R121,$U121:$W121,$Z121:$AA121)=0,"",IFERROR(R121*S121,0))</f>
        <v/>
      </c>
      <c r="U121" s="32" t="n"/>
      <c r="V121" s="32" t="n"/>
      <c r="W121" s="32" t="n"/>
      <c r="X121" s="30">
        <f>IF(COUNTA($A121:$C121,$E121:$I121,$K121,$O121,$R121,$U121:$W121,$Z121:$AA121)=0,"",IFERROR(SUM(N121,Q121,T121,U121),0))</f>
        <v/>
      </c>
      <c r="Y121" s="30">
        <f>IF(COUNTA($A121:$C121,$E121:$I121,$K121,$O121,$R121,$U121:$W121,$Z121:$AA121)=0,"",IFERROR(X121+V121-W121,0))</f>
        <v/>
      </c>
      <c r="Z121" s="23" t="n"/>
      <c r="AA121" s="25" t="n"/>
      <c r="AB121" s="33">
        <f>IF(COUNTA($A121:$C121,$E121:$I121,$K121,$O121,$R121,$U121:$W121,$Z121:$AA121)=0,"",IF(OR(A121="",B121="",C121="",E121=""),"Missing required input",IF(D121="","Driver not found",IF(COUNTIF($E:$E,E121)&gt;1,"Duplicate Trip/Load #",IF(B121&gt;A121,"Trip after period end",IF(B121&lt;=A121-'Settings'!$B$4,"Trip outside pay period",IF(J121&lt;=0,"Check miles",IF(M121&lt;=0,"Check rate",IF(Y121&lt;0,"Negative payable","OK")))))))))</f>
        <v/>
      </c>
    </row>
    <row r="122">
      <c r="A122" s="51" t="n"/>
      <c r="B122" s="51" t="n"/>
      <c r="C122" s="23" t="n"/>
      <c r="D122" s="24">
        <f>IF(COUNTA($A122:$C122,$E122:$I122,$K122,$O122,$R122,$U122:$W122,$Z122:$AA122)=0,"",IFERROR(INDEX('Settings'!$B$10:$B$109,MATCH(C122,'Settings'!$A$10:$A$109,0)),""))</f>
        <v/>
      </c>
      <c r="E122" s="23" t="n"/>
      <c r="F122" s="25" t="n"/>
      <c r="G122" s="25" t="n"/>
      <c r="H122" s="26" t="n"/>
      <c r="I122" s="26" t="n"/>
      <c r="J122" s="27">
        <f>IF(COUNTA($A122:$C122,$E122:$I122,$K122,$O122,$R122,$U122:$W122,$Z122:$AA122)=0,"",IFERROR(H122+I122,0))</f>
        <v/>
      </c>
      <c r="K122" s="52" t="n"/>
      <c r="L122" s="53">
        <f>IF(COUNTA($A122:$C122,$E122:$I122,$K122,$O122,$R122,$U122:$W122,$Z122:$AA122)=0,"",IFERROR(INDEX('Settings'!$D$10:$D$109,MATCH(C122,'Settings'!$A$10:$A$109,0)),0))</f>
        <v/>
      </c>
      <c r="M122" s="53">
        <f>IF(COUNTA($A122:$C122,$E122:$I122,$K122,$O122,$R122,$U122:$W122,$Z122:$AA122)=0,"",IFERROR(IF(K122&lt;&gt;"",K122,L122),0))</f>
        <v/>
      </c>
      <c r="N122" s="30">
        <f>IF(COUNTA($A122:$C122,$E122:$I122,$K122,$O122,$R122,$U122:$W122,$Z122:$AA122)=0,"",IFERROR(J122*M122,0))</f>
        <v/>
      </c>
      <c r="O122" s="31" t="n"/>
      <c r="P122" s="30">
        <f>IF(COUNTA($A122:$C122,$E122:$I122,$K122,$O122,$R122,$U122:$W122,$Z122:$AA122)=0,"",IFERROR(INDEX('Settings'!$F$10:$F$109,MATCH(C122,'Settings'!$A$10:$A$109,0)),0))</f>
        <v/>
      </c>
      <c r="Q122" s="30">
        <f>IF(COUNTA($A122:$C122,$E122:$I122,$K122,$O122,$R122,$U122:$W122,$Z122:$AA122)=0,"",IFERROR(O122*P122,0))</f>
        <v/>
      </c>
      <c r="R122" s="26" t="n"/>
      <c r="S122" s="30">
        <f>IF(COUNTA($A122:$C122,$E122:$I122,$K122,$O122,$R122,$U122:$W122,$Z122:$AA122)=0,"",IFERROR(INDEX('Settings'!$E$10:$E$109,MATCH(C122,'Settings'!$A$10:$A$109,0)),0))</f>
        <v/>
      </c>
      <c r="T122" s="30">
        <f>IF(COUNTA($A122:$C122,$E122:$I122,$K122,$O122,$R122,$U122:$W122,$Z122:$AA122)=0,"",IFERROR(R122*S122,0))</f>
        <v/>
      </c>
      <c r="U122" s="32" t="n"/>
      <c r="V122" s="32" t="n"/>
      <c r="W122" s="32" t="n"/>
      <c r="X122" s="30">
        <f>IF(COUNTA($A122:$C122,$E122:$I122,$K122,$O122,$R122,$U122:$W122,$Z122:$AA122)=0,"",IFERROR(SUM(N122,Q122,T122,U122),0))</f>
        <v/>
      </c>
      <c r="Y122" s="30">
        <f>IF(COUNTA($A122:$C122,$E122:$I122,$K122,$O122,$R122,$U122:$W122,$Z122:$AA122)=0,"",IFERROR(X122+V122-W122,0))</f>
        <v/>
      </c>
      <c r="Z122" s="23" t="n"/>
      <c r="AA122" s="25" t="n"/>
      <c r="AB122" s="33">
        <f>IF(COUNTA($A122:$C122,$E122:$I122,$K122,$O122,$R122,$U122:$W122,$Z122:$AA122)=0,"",IF(OR(A122="",B122="",C122="",E122=""),"Missing required input",IF(D122="","Driver not found",IF(COUNTIF($E:$E,E122)&gt;1,"Duplicate Trip/Load #",IF(B122&gt;A122,"Trip after period end",IF(B122&lt;=A122-'Settings'!$B$4,"Trip outside pay period",IF(J122&lt;=0,"Check miles",IF(M122&lt;=0,"Check rate",IF(Y122&lt;0,"Negative payable","OK")))))))))</f>
        <v/>
      </c>
    </row>
    <row r="123">
      <c r="A123" s="51" t="n"/>
      <c r="B123" s="51" t="n"/>
      <c r="C123" s="23" t="n"/>
      <c r="D123" s="24">
        <f>IF(COUNTA($A123:$C123,$E123:$I123,$K123,$O123,$R123,$U123:$W123,$Z123:$AA123)=0,"",IFERROR(INDEX('Settings'!$B$10:$B$109,MATCH(C123,'Settings'!$A$10:$A$109,0)),""))</f>
        <v/>
      </c>
      <c r="E123" s="23" t="n"/>
      <c r="F123" s="25" t="n"/>
      <c r="G123" s="25" t="n"/>
      <c r="H123" s="26" t="n"/>
      <c r="I123" s="26" t="n"/>
      <c r="J123" s="27">
        <f>IF(COUNTA($A123:$C123,$E123:$I123,$K123,$O123,$R123,$U123:$W123,$Z123:$AA123)=0,"",IFERROR(H123+I123,0))</f>
        <v/>
      </c>
      <c r="K123" s="52" t="n"/>
      <c r="L123" s="53">
        <f>IF(COUNTA($A123:$C123,$E123:$I123,$K123,$O123,$R123,$U123:$W123,$Z123:$AA123)=0,"",IFERROR(INDEX('Settings'!$D$10:$D$109,MATCH(C123,'Settings'!$A$10:$A$109,0)),0))</f>
        <v/>
      </c>
      <c r="M123" s="53">
        <f>IF(COUNTA($A123:$C123,$E123:$I123,$K123,$O123,$R123,$U123:$W123,$Z123:$AA123)=0,"",IFERROR(IF(K123&lt;&gt;"",K123,L123),0))</f>
        <v/>
      </c>
      <c r="N123" s="30">
        <f>IF(COUNTA($A123:$C123,$E123:$I123,$K123,$O123,$R123,$U123:$W123,$Z123:$AA123)=0,"",IFERROR(J123*M123,0))</f>
        <v/>
      </c>
      <c r="O123" s="31" t="n"/>
      <c r="P123" s="30">
        <f>IF(COUNTA($A123:$C123,$E123:$I123,$K123,$O123,$R123,$U123:$W123,$Z123:$AA123)=0,"",IFERROR(INDEX('Settings'!$F$10:$F$109,MATCH(C123,'Settings'!$A$10:$A$109,0)),0))</f>
        <v/>
      </c>
      <c r="Q123" s="30">
        <f>IF(COUNTA($A123:$C123,$E123:$I123,$K123,$O123,$R123,$U123:$W123,$Z123:$AA123)=0,"",IFERROR(O123*P123,0))</f>
        <v/>
      </c>
      <c r="R123" s="26" t="n"/>
      <c r="S123" s="30">
        <f>IF(COUNTA($A123:$C123,$E123:$I123,$K123,$O123,$R123,$U123:$W123,$Z123:$AA123)=0,"",IFERROR(INDEX('Settings'!$E$10:$E$109,MATCH(C123,'Settings'!$A$10:$A$109,0)),0))</f>
        <v/>
      </c>
      <c r="T123" s="30">
        <f>IF(COUNTA($A123:$C123,$E123:$I123,$K123,$O123,$R123,$U123:$W123,$Z123:$AA123)=0,"",IFERROR(R123*S123,0))</f>
        <v/>
      </c>
      <c r="U123" s="32" t="n"/>
      <c r="V123" s="32" t="n"/>
      <c r="W123" s="32" t="n"/>
      <c r="X123" s="30">
        <f>IF(COUNTA($A123:$C123,$E123:$I123,$K123,$O123,$R123,$U123:$W123,$Z123:$AA123)=0,"",IFERROR(SUM(N123,Q123,T123,U123),0))</f>
        <v/>
      </c>
      <c r="Y123" s="30">
        <f>IF(COUNTA($A123:$C123,$E123:$I123,$K123,$O123,$R123,$U123:$W123,$Z123:$AA123)=0,"",IFERROR(X123+V123-W123,0))</f>
        <v/>
      </c>
      <c r="Z123" s="23" t="n"/>
      <c r="AA123" s="25" t="n"/>
      <c r="AB123" s="33">
        <f>IF(COUNTA($A123:$C123,$E123:$I123,$K123,$O123,$R123,$U123:$W123,$Z123:$AA123)=0,"",IF(OR(A123="",B123="",C123="",E123=""),"Missing required input",IF(D123="","Driver not found",IF(COUNTIF($E:$E,E123)&gt;1,"Duplicate Trip/Load #",IF(B123&gt;A123,"Trip after period end",IF(B123&lt;=A123-'Settings'!$B$4,"Trip outside pay period",IF(J123&lt;=0,"Check miles",IF(M123&lt;=0,"Check rate",IF(Y123&lt;0,"Negative payable","OK")))))))))</f>
        <v/>
      </c>
    </row>
    <row r="124">
      <c r="A124" s="51" t="n"/>
      <c r="B124" s="51" t="n"/>
      <c r="C124" s="23" t="n"/>
      <c r="D124" s="24">
        <f>IF(COUNTA($A124:$C124,$E124:$I124,$K124,$O124,$R124,$U124:$W124,$Z124:$AA124)=0,"",IFERROR(INDEX('Settings'!$B$10:$B$109,MATCH(C124,'Settings'!$A$10:$A$109,0)),""))</f>
        <v/>
      </c>
      <c r="E124" s="23" t="n"/>
      <c r="F124" s="25" t="n"/>
      <c r="G124" s="25" t="n"/>
      <c r="H124" s="26" t="n"/>
      <c r="I124" s="26" t="n"/>
      <c r="J124" s="27">
        <f>IF(COUNTA($A124:$C124,$E124:$I124,$K124,$O124,$R124,$U124:$W124,$Z124:$AA124)=0,"",IFERROR(H124+I124,0))</f>
        <v/>
      </c>
      <c r="K124" s="52" t="n"/>
      <c r="L124" s="53">
        <f>IF(COUNTA($A124:$C124,$E124:$I124,$K124,$O124,$R124,$U124:$W124,$Z124:$AA124)=0,"",IFERROR(INDEX('Settings'!$D$10:$D$109,MATCH(C124,'Settings'!$A$10:$A$109,0)),0))</f>
        <v/>
      </c>
      <c r="M124" s="53">
        <f>IF(COUNTA($A124:$C124,$E124:$I124,$K124,$O124,$R124,$U124:$W124,$Z124:$AA124)=0,"",IFERROR(IF(K124&lt;&gt;"",K124,L124),0))</f>
        <v/>
      </c>
      <c r="N124" s="30">
        <f>IF(COUNTA($A124:$C124,$E124:$I124,$K124,$O124,$R124,$U124:$W124,$Z124:$AA124)=0,"",IFERROR(J124*M124,0))</f>
        <v/>
      </c>
      <c r="O124" s="31" t="n"/>
      <c r="P124" s="30">
        <f>IF(COUNTA($A124:$C124,$E124:$I124,$K124,$O124,$R124,$U124:$W124,$Z124:$AA124)=0,"",IFERROR(INDEX('Settings'!$F$10:$F$109,MATCH(C124,'Settings'!$A$10:$A$109,0)),0))</f>
        <v/>
      </c>
      <c r="Q124" s="30">
        <f>IF(COUNTA($A124:$C124,$E124:$I124,$K124,$O124,$R124,$U124:$W124,$Z124:$AA124)=0,"",IFERROR(O124*P124,0))</f>
        <v/>
      </c>
      <c r="R124" s="26" t="n"/>
      <c r="S124" s="30">
        <f>IF(COUNTA($A124:$C124,$E124:$I124,$K124,$O124,$R124,$U124:$W124,$Z124:$AA124)=0,"",IFERROR(INDEX('Settings'!$E$10:$E$109,MATCH(C124,'Settings'!$A$10:$A$109,0)),0))</f>
        <v/>
      </c>
      <c r="T124" s="30">
        <f>IF(COUNTA($A124:$C124,$E124:$I124,$K124,$O124,$R124,$U124:$W124,$Z124:$AA124)=0,"",IFERROR(R124*S124,0))</f>
        <v/>
      </c>
      <c r="U124" s="32" t="n"/>
      <c r="V124" s="32" t="n"/>
      <c r="W124" s="32" t="n"/>
      <c r="X124" s="30">
        <f>IF(COUNTA($A124:$C124,$E124:$I124,$K124,$O124,$R124,$U124:$W124,$Z124:$AA124)=0,"",IFERROR(SUM(N124,Q124,T124,U124),0))</f>
        <v/>
      </c>
      <c r="Y124" s="30">
        <f>IF(COUNTA($A124:$C124,$E124:$I124,$K124,$O124,$R124,$U124:$W124,$Z124:$AA124)=0,"",IFERROR(X124+V124-W124,0))</f>
        <v/>
      </c>
      <c r="Z124" s="23" t="n"/>
      <c r="AA124" s="25" t="n"/>
      <c r="AB124" s="33">
        <f>IF(COUNTA($A124:$C124,$E124:$I124,$K124,$O124,$R124,$U124:$W124,$Z124:$AA124)=0,"",IF(OR(A124="",B124="",C124="",E124=""),"Missing required input",IF(D124="","Driver not found",IF(COUNTIF($E:$E,E124)&gt;1,"Duplicate Trip/Load #",IF(B124&gt;A124,"Trip after period end",IF(B124&lt;=A124-'Settings'!$B$4,"Trip outside pay period",IF(J124&lt;=0,"Check miles",IF(M124&lt;=0,"Check rate",IF(Y124&lt;0,"Negative payable","OK")))))))))</f>
        <v/>
      </c>
    </row>
    <row r="125">
      <c r="A125" s="51" t="n"/>
      <c r="B125" s="51" t="n"/>
      <c r="C125" s="23" t="n"/>
      <c r="D125" s="24">
        <f>IF(COUNTA($A125:$C125,$E125:$I125,$K125,$O125,$R125,$U125:$W125,$Z125:$AA125)=0,"",IFERROR(INDEX('Settings'!$B$10:$B$109,MATCH(C125,'Settings'!$A$10:$A$109,0)),""))</f>
        <v/>
      </c>
      <c r="E125" s="23" t="n"/>
      <c r="F125" s="25" t="n"/>
      <c r="G125" s="25" t="n"/>
      <c r="H125" s="26" t="n"/>
      <c r="I125" s="26" t="n"/>
      <c r="J125" s="27">
        <f>IF(COUNTA($A125:$C125,$E125:$I125,$K125,$O125,$R125,$U125:$W125,$Z125:$AA125)=0,"",IFERROR(H125+I125,0))</f>
        <v/>
      </c>
      <c r="K125" s="52" t="n"/>
      <c r="L125" s="53">
        <f>IF(COUNTA($A125:$C125,$E125:$I125,$K125,$O125,$R125,$U125:$W125,$Z125:$AA125)=0,"",IFERROR(INDEX('Settings'!$D$10:$D$109,MATCH(C125,'Settings'!$A$10:$A$109,0)),0))</f>
        <v/>
      </c>
      <c r="M125" s="53">
        <f>IF(COUNTA($A125:$C125,$E125:$I125,$K125,$O125,$R125,$U125:$W125,$Z125:$AA125)=0,"",IFERROR(IF(K125&lt;&gt;"",K125,L125),0))</f>
        <v/>
      </c>
      <c r="N125" s="30">
        <f>IF(COUNTA($A125:$C125,$E125:$I125,$K125,$O125,$R125,$U125:$W125,$Z125:$AA125)=0,"",IFERROR(J125*M125,0))</f>
        <v/>
      </c>
      <c r="O125" s="31" t="n"/>
      <c r="P125" s="30">
        <f>IF(COUNTA($A125:$C125,$E125:$I125,$K125,$O125,$R125,$U125:$W125,$Z125:$AA125)=0,"",IFERROR(INDEX('Settings'!$F$10:$F$109,MATCH(C125,'Settings'!$A$10:$A$109,0)),0))</f>
        <v/>
      </c>
      <c r="Q125" s="30">
        <f>IF(COUNTA($A125:$C125,$E125:$I125,$K125,$O125,$R125,$U125:$W125,$Z125:$AA125)=0,"",IFERROR(O125*P125,0))</f>
        <v/>
      </c>
      <c r="R125" s="26" t="n"/>
      <c r="S125" s="30">
        <f>IF(COUNTA($A125:$C125,$E125:$I125,$K125,$O125,$R125,$U125:$W125,$Z125:$AA125)=0,"",IFERROR(INDEX('Settings'!$E$10:$E$109,MATCH(C125,'Settings'!$A$10:$A$109,0)),0))</f>
        <v/>
      </c>
      <c r="T125" s="30">
        <f>IF(COUNTA($A125:$C125,$E125:$I125,$K125,$O125,$R125,$U125:$W125,$Z125:$AA125)=0,"",IFERROR(R125*S125,0))</f>
        <v/>
      </c>
      <c r="U125" s="32" t="n"/>
      <c r="V125" s="32" t="n"/>
      <c r="W125" s="32" t="n"/>
      <c r="X125" s="30">
        <f>IF(COUNTA($A125:$C125,$E125:$I125,$K125,$O125,$R125,$U125:$W125,$Z125:$AA125)=0,"",IFERROR(SUM(N125,Q125,T125,U125),0))</f>
        <v/>
      </c>
      <c r="Y125" s="30">
        <f>IF(COUNTA($A125:$C125,$E125:$I125,$K125,$O125,$R125,$U125:$W125,$Z125:$AA125)=0,"",IFERROR(X125+V125-W125,0))</f>
        <v/>
      </c>
      <c r="Z125" s="23" t="n"/>
      <c r="AA125" s="25" t="n"/>
      <c r="AB125" s="33">
        <f>IF(COUNTA($A125:$C125,$E125:$I125,$K125,$O125,$R125,$U125:$W125,$Z125:$AA125)=0,"",IF(OR(A125="",B125="",C125="",E125=""),"Missing required input",IF(D125="","Driver not found",IF(COUNTIF($E:$E,E125)&gt;1,"Duplicate Trip/Load #",IF(B125&gt;A125,"Trip after period end",IF(B125&lt;=A125-'Settings'!$B$4,"Trip outside pay period",IF(J125&lt;=0,"Check miles",IF(M125&lt;=0,"Check rate",IF(Y125&lt;0,"Negative payable","OK")))))))))</f>
        <v/>
      </c>
    </row>
    <row r="126">
      <c r="A126" s="51" t="n"/>
      <c r="B126" s="51" t="n"/>
      <c r="C126" s="23" t="n"/>
      <c r="D126" s="24">
        <f>IF(COUNTA($A126:$C126,$E126:$I126,$K126,$O126,$R126,$U126:$W126,$Z126:$AA126)=0,"",IFERROR(INDEX('Settings'!$B$10:$B$109,MATCH(C126,'Settings'!$A$10:$A$109,0)),""))</f>
        <v/>
      </c>
      <c r="E126" s="23" t="n"/>
      <c r="F126" s="25" t="n"/>
      <c r="G126" s="25" t="n"/>
      <c r="H126" s="26" t="n"/>
      <c r="I126" s="26" t="n"/>
      <c r="J126" s="27">
        <f>IF(COUNTA($A126:$C126,$E126:$I126,$K126,$O126,$R126,$U126:$W126,$Z126:$AA126)=0,"",IFERROR(H126+I126,0))</f>
        <v/>
      </c>
      <c r="K126" s="52" t="n"/>
      <c r="L126" s="53">
        <f>IF(COUNTA($A126:$C126,$E126:$I126,$K126,$O126,$R126,$U126:$W126,$Z126:$AA126)=0,"",IFERROR(INDEX('Settings'!$D$10:$D$109,MATCH(C126,'Settings'!$A$10:$A$109,0)),0))</f>
        <v/>
      </c>
      <c r="M126" s="53">
        <f>IF(COUNTA($A126:$C126,$E126:$I126,$K126,$O126,$R126,$U126:$W126,$Z126:$AA126)=0,"",IFERROR(IF(K126&lt;&gt;"",K126,L126),0))</f>
        <v/>
      </c>
      <c r="N126" s="30">
        <f>IF(COUNTA($A126:$C126,$E126:$I126,$K126,$O126,$R126,$U126:$W126,$Z126:$AA126)=0,"",IFERROR(J126*M126,0))</f>
        <v/>
      </c>
      <c r="O126" s="31" t="n"/>
      <c r="P126" s="30">
        <f>IF(COUNTA($A126:$C126,$E126:$I126,$K126,$O126,$R126,$U126:$W126,$Z126:$AA126)=0,"",IFERROR(INDEX('Settings'!$F$10:$F$109,MATCH(C126,'Settings'!$A$10:$A$109,0)),0))</f>
        <v/>
      </c>
      <c r="Q126" s="30">
        <f>IF(COUNTA($A126:$C126,$E126:$I126,$K126,$O126,$R126,$U126:$W126,$Z126:$AA126)=0,"",IFERROR(O126*P126,0))</f>
        <v/>
      </c>
      <c r="R126" s="26" t="n"/>
      <c r="S126" s="30">
        <f>IF(COUNTA($A126:$C126,$E126:$I126,$K126,$O126,$R126,$U126:$W126,$Z126:$AA126)=0,"",IFERROR(INDEX('Settings'!$E$10:$E$109,MATCH(C126,'Settings'!$A$10:$A$109,0)),0))</f>
        <v/>
      </c>
      <c r="T126" s="30">
        <f>IF(COUNTA($A126:$C126,$E126:$I126,$K126,$O126,$R126,$U126:$W126,$Z126:$AA126)=0,"",IFERROR(R126*S126,0))</f>
        <v/>
      </c>
      <c r="U126" s="32" t="n"/>
      <c r="V126" s="32" t="n"/>
      <c r="W126" s="32" t="n"/>
      <c r="X126" s="30">
        <f>IF(COUNTA($A126:$C126,$E126:$I126,$K126,$O126,$R126,$U126:$W126,$Z126:$AA126)=0,"",IFERROR(SUM(N126,Q126,T126,U126),0))</f>
        <v/>
      </c>
      <c r="Y126" s="30">
        <f>IF(COUNTA($A126:$C126,$E126:$I126,$K126,$O126,$R126,$U126:$W126,$Z126:$AA126)=0,"",IFERROR(X126+V126-W126,0))</f>
        <v/>
      </c>
      <c r="Z126" s="23" t="n"/>
      <c r="AA126" s="25" t="n"/>
      <c r="AB126" s="33">
        <f>IF(COUNTA($A126:$C126,$E126:$I126,$K126,$O126,$R126,$U126:$W126,$Z126:$AA126)=0,"",IF(OR(A126="",B126="",C126="",E126=""),"Missing required input",IF(D126="","Driver not found",IF(COUNTIF($E:$E,E126)&gt;1,"Duplicate Trip/Load #",IF(B126&gt;A126,"Trip after period end",IF(B126&lt;=A126-'Settings'!$B$4,"Trip outside pay period",IF(J126&lt;=0,"Check miles",IF(M126&lt;=0,"Check rate",IF(Y126&lt;0,"Negative payable","OK")))))))))</f>
        <v/>
      </c>
    </row>
    <row r="127">
      <c r="A127" s="51" t="n"/>
      <c r="B127" s="51" t="n"/>
      <c r="C127" s="23" t="n"/>
      <c r="D127" s="24">
        <f>IF(COUNTA($A127:$C127,$E127:$I127,$K127,$O127,$R127,$U127:$W127,$Z127:$AA127)=0,"",IFERROR(INDEX('Settings'!$B$10:$B$109,MATCH(C127,'Settings'!$A$10:$A$109,0)),""))</f>
        <v/>
      </c>
      <c r="E127" s="23" t="n"/>
      <c r="F127" s="25" t="n"/>
      <c r="G127" s="25" t="n"/>
      <c r="H127" s="26" t="n"/>
      <c r="I127" s="26" t="n"/>
      <c r="J127" s="27">
        <f>IF(COUNTA($A127:$C127,$E127:$I127,$K127,$O127,$R127,$U127:$W127,$Z127:$AA127)=0,"",IFERROR(H127+I127,0))</f>
        <v/>
      </c>
      <c r="K127" s="52" t="n"/>
      <c r="L127" s="53">
        <f>IF(COUNTA($A127:$C127,$E127:$I127,$K127,$O127,$R127,$U127:$W127,$Z127:$AA127)=0,"",IFERROR(INDEX('Settings'!$D$10:$D$109,MATCH(C127,'Settings'!$A$10:$A$109,0)),0))</f>
        <v/>
      </c>
      <c r="M127" s="53">
        <f>IF(COUNTA($A127:$C127,$E127:$I127,$K127,$O127,$R127,$U127:$W127,$Z127:$AA127)=0,"",IFERROR(IF(K127&lt;&gt;"",K127,L127),0))</f>
        <v/>
      </c>
      <c r="N127" s="30">
        <f>IF(COUNTA($A127:$C127,$E127:$I127,$K127,$O127,$R127,$U127:$W127,$Z127:$AA127)=0,"",IFERROR(J127*M127,0))</f>
        <v/>
      </c>
      <c r="O127" s="31" t="n"/>
      <c r="P127" s="30">
        <f>IF(COUNTA($A127:$C127,$E127:$I127,$K127,$O127,$R127,$U127:$W127,$Z127:$AA127)=0,"",IFERROR(INDEX('Settings'!$F$10:$F$109,MATCH(C127,'Settings'!$A$10:$A$109,0)),0))</f>
        <v/>
      </c>
      <c r="Q127" s="30">
        <f>IF(COUNTA($A127:$C127,$E127:$I127,$K127,$O127,$R127,$U127:$W127,$Z127:$AA127)=0,"",IFERROR(O127*P127,0))</f>
        <v/>
      </c>
      <c r="R127" s="26" t="n"/>
      <c r="S127" s="30">
        <f>IF(COUNTA($A127:$C127,$E127:$I127,$K127,$O127,$R127,$U127:$W127,$Z127:$AA127)=0,"",IFERROR(INDEX('Settings'!$E$10:$E$109,MATCH(C127,'Settings'!$A$10:$A$109,0)),0))</f>
        <v/>
      </c>
      <c r="T127" s="30">
        <f>IF(COUNTA($A127:$C127,$E127:$I127,$K127,$O127,$R127,$U127:$W127,$Z127:$AA127)=0,"",IFERROR(R127*S127,0))</f>
        <v/>
      </c>
      <c r="U127" s="32" t="n"/>
      <c r="V127" s="32" t="n"/>
      <c r="W127" s="32" t="n"/>
      <c r="X127" s="30">
        <f>IF(COUNTA($A127:$C127,$E127:$I127,$K127,$O127,$R127,$U127:$W127,$Z127:$AA127)=0,"",IFERROR(SUM(N127,Q127,T127,U127),0))</f>
        <v/>
      </c>
      <c r="Y127" s="30">
        <f>IF(COUNTA($A127:$C127,$E127:$I127,$K127,$O127,$R127,$U127:$W127,$Z127:$AA127)=0,"",IFERROR(X127+V127-W127,0))</f>
        <v/>
      </c>
      <c r="Z127" s="23" t="n"/>
      <c r="AA127" s="25" t="n"/>
      <c r="AB127" s="33">
        <f>IF(COUNTA($A127:$C127,$E127:$I127,$K127,$O127,$R127,$U127:$W127,$Z127:$AA127)=0,"",IF(OR(A127="",B127="",C127="",E127=""),"Missing required input",IF(D127="","Driver not found",IF(COUNTIF($E:$E,E127)&gt;1,"Duplicate Trip/Load #",IF(B127&gt;A127,"Trip after period end",IF(B127&lt;=A127-'Settings'!$B$4,"Trip outside pay period",IF(J127&lt;=0,"Check miles",IF(M127&lt;=0,"Check rate",IF(Y127&lt;0,"Negative payable","OK")))))))))</f>
        <v/>
      </c>
    </row>
    <row r="128">
      <c r="A128" s="51" t="n"/>
      <c r="B128" s="51" t="n"/>
      <c r="C128" s="23" t="n"/>
      <c r="D128" s="24">
        <f>IF(COUNTA($A128:$C128,$E128:$I128,$K128,$O128,$R128,$U128:$W128,$Z128:$AA128)=0,"",IFERROR(INDEX('Settings'!$B$10:$B$109,MATCH(C128,'Settings'!$A$10:$A$109,0)),""))</f>
        <v/>
      </c>
      <c r="E128" s="23" t="n"/>
      <c r="F128" s="25" t="n"/>
      <c r="G128" s="25" t="n"/>
      <c r="H128" s="26" t="n"/>
      <c r="I128" s="26" t="n"/>
      <c r="J128" s="27">
        <f>IF(COUNTA($A128:$C128,$E128:$I128,$K128,$O128,$R128,$U128:$W128,$Z128:$AA128)=0,"",IFERROR(H128+I128,0))</f>
        <v/>
      </c>
      <c r="K128" s="52" t="n"/>
      <c r="L128" s="53">
        <f>IF(COUNTA($A128:$C128,$E128:$I128,$K128,$O128,$R128,$U128:$W128,$Z128:$AA128)=0,"",IFERROR(INDEX('Settings'!$D$10:$D$109,MATCH(C128,'Settings'!$A$10:$A$109,0)),0))</f>
        <v/>
      </c>
      <c r="M128" s="53">
        <f>IF(COUNTA($A128:$C128,$E128:$I128,$K128,$O128,$R128,$U128:$W128,$Z128:$AA128)=0,"",IFERROR(IF(K128&lt;&gt;"",K128,L128),0))</f>
        <v/>
      </c>
      <c r="N128" s="30">
        <f>IF(COUNTA($A128:$C128,$E128:$I128,$K128,$O128,$R128,$U128:$W128,$Z128:$AA128)=0,"",IFERROR(J128*M128,0))</f>
        <v/>
      </c>
      <c r="O128" s="31" t="n"/>
      <c r="P128" s="30">
        <f>IF(COUNTA($A128:$C128,$E128:$I128,$K128,$O128,$R128,$U128:$W128,$Z128:$AA128)=0,"",IFERROR(INDEX('Settings'!$F$10:$F$109,MATCH(C128,'Settings'!$A$10:$A$109,0)),0))</f>
        <v/>
      </c>
      <c r="Q128" s="30">
        <f>IF(COUNTA($A128:$C128,$E128:$I128,$K128,$O128,$R128,$U128:$W128,$Z128:$AA128)=0,"",IFERROR(O128*P128,0))</f>
        <v/>
      </c>
      <c r="R128" s="26" t="n"/>
      <c r="S128" s="30">
        <f>IF(COUNTA($A128:$C128,$E128:$I128,$K128,$O128,$R128,$U128:$W128,$Z128:$AA128)=0,"",IFERROR(INDEX('Settings'!$E$10:$E$109,MATCH(C128,'Settings'!$A$10:$A$109,0)),0))</f>
        <v/>
      </c>
      <c r="T128" s="30">
        <f>IF(COUNTA($A128:$C128,$E128:$I128,$K128,$O128,$R128,$U128:$W128,$Z128:$AA128)=0,"",IFERROR(R128*S128,0))</f>
        <v/>
      </c>
      <c r="U128" s="32" t="n"/>
      <c r="V128" s="32" t="n"/>
      <c r="W128" s="32" t="n"/>
      <c r="X128" s="30">
        <f>IF(COUNTA($A128:$C128,$E128:$I128,$K128,$O128,$R128,$U128:$W128,$Z128:$AA128)=0,"",IFERROR(SUM(N128,Q128,T128,U128),0))</f>
        <v/>
      </c>
      <c r="Y128" s="30">
        <f>IF(COUNTA($A128:$C128,$E128:$I128,$K128,$O128,$R128,$U128:$W128,$Z128:$AA128)=0,"",IFERROR(X128+V128-W128,0))</f>
        <v/>
      </c>
      <c r="Z128" s="23" t="n"/>
      <c r="AA128" s="25" t="n"/>
      <c r="AB128" s="33">
        <f>IF(COUNTA($A128:$C128,$E128:$I128,$K128,$O128,$R128,$U128:$W128,$Z128:$AA128)=0,"",IF(OR(A128="",B128="",C128="",E128=""),"Missing required input",IF(D128="","Driver not found",IF(COUNTIF($E:$E,E128)&gt;1,"Duplicate Trip/Load #",IF(B128&gt;A128,"Trip after period end",IF(B128&lt;=A128-'Settings'!$B$4,"Trip outside pay period",IF(J128&lt;=0,"Check miles",IF(M128&lt;=0,"Check rate",IF(Y128&lt;0,"Negative payable","OK")))))))))</f>
        <v/>
      </c>
    </row>
    <row r="129">
      <c r="A129" s="51" t="n"/>
      <c r="B129" s="51" t="n"/>
      <c r="C129" s="23" t="n"/>
      <c r="D129" s="24">
        <f>IF(COUNTA($A129:$C129,$E129:$I129,$K129,$O129,$R129,$U129:$W129,$Z129:$AA129)=0,"",IFERROR(INDEX('Settings'!$B$10:$B$109,MATCH(C129,'Settings'!$A$10:$A$109,0)),""))</f>
        <v/>
      </c>
      <c r="E129" s="23" t="n"/>
      <c r="F129" s="25" t="n"/>
      <c r="G129" s="25" t="n"/>
      <c r="H129" s="26" t="n"/>
      <c r="I129" s="26" t="n"/>
      <c r="J129" s="27">
        <f>IF(COUNTA($A129:$C129,$E129:$I129,$K129,$O129,$R129,$U129:$W129,$Z129:$AA129)=0,"",IFERROR(H129+I129,0))</f>
        <v/>
      </c>
      <c r="K129" s="52" t="n"/>
      <c r="L129" s="53">
        <f>IF(COUNTA($A129:$C129,$E129:$I129,$K129,$O129,$R129,$U129:$W129,$Z129:$AA129)=0,"",IFERROR(INDEX('Settings'!$D$10:$D$109,MATCH(C129,'Settings'!$A$10:$A$109,0)),0))</f>
        <v/>
      </c>
      <c r="M129" s="53">
        <f>IF(COUNTA($A129:$C129,$E129:$I129,$K129,$O129,$R129,$U129:$W129,$Z129:$AA129)=0,"",IFERROR(IF(K129&lt;&gt;"",K129,L129),0))</f>
        <v/>
      </c>
      <c r="N129" s="30">
        <f>IF(COUNTA($A129:$C129,$E129:$I129,$K129,$O129,$R129,$U129:$W129,$Z129:$AA129)=0,"",IFERROR(J129*M129,0))</f>
        <v/>
      </c>
      <c r="O129" s="31" t="n"/>
      <c r="P129" s="30">
        <f>IF(COUNTA($A129:$C129,$E129:$I129,$K129,$O129,$R129,$U129:$W129,$Z129:$AA129)=0,"",IFERROR(INDEX('Settings'!$F$10:$F$109,MATCH(C129,'Settings'!$A$10:$A$109,0)),0))</f>
        <v/>
      </c>
      <c r="Q129" s="30">
        <f>IF(COUNTA($A129:$C129,$E129:$I129,$K129,$O129,$R129,$U129:$W129,$Z129:$AA129)=0,"",IFERROR(O129*P129,0))</f>
        <v/>
      </c>
      <c r="R129" s="26" t="n"/>
      <c r="S129" s="30">
        <f>IF(COUNTA($A129:$C129,$E129:$I129,$K129,$O129,$R129,$U129:$W129,$Z129:$AA129)=0,"",IFERROR(INDEX('Settings'!$E$10:$E$109,MATCH(C129,'Settings'!$A$10:$A$109,0)),0))</f>
        <v/>
      </c>
      <c r="T129" s="30">
        <f>IF(COUNTA($A129:$C129,$E129:$I129,$K129,$O129,$R129,$U129:$W129,$Z129:$AA129)=0,"",IFERROR(R129*S129,0))</f>
        <v/>
      </c>
      <c r="U129" s="32" t="n"/>
      <c r="V129" s="32" t="n"/>
      <c r="W129" s="32" t="n"/>
      <c r="X129" s="30">
        <f>IF(COUNTA($A129:$C129,$E129:$I129,$K129,$O129,$R129,$U129:$W129,$Z129:$AA129)=0,"",IFERROR(SUM(N129,Q129,T129,U129),0))</f>
        <v/>
      </c>
      <c r="Y129" s="30">
        <f>IF(COUNTA($A129:$C129,$E129:$I129,$K129,$O129,$R129,$U129:$W129,$Z129:$AA129)=0,"",IFERROR(X129+V129-W129,0))</f>
        <v/>
      </c>
      <c r="Z129" s="23" t="n"/>
      <c r="AA129" s="25" t="n"/>
      <c r="AB129" s="33">
        <f>IF(COUNTA($A129:$C129,$E129:$I129,$K129,$O129,$R129,$U129:$W129,$Z129:$AA129)=0,"",IF(OR(A129="",B129="",C129="",E129=""),"Missing required input",IF(D129="","Driver not found",IF(COUNTIF($E:$E,E129)&gt;1,"Duplicate Trip/Load #",IF(B129&gt;A129,"Trip after period end",IF(B129&lt;=A129-'Settings'!$B$4,"Trip outside pay period",IF(J129&lt;=0,"Check miles",IF(M129&lt;=0,"Check rate",IF(Y129&lt;0,"Negative payable","OK")))))))))</f>
        <v/>
      </c>
    </row>
    <row r="130">
      <c r="A130" s="51" t="n"/>
      <c r="B130" s="51" t="n"/>
      <c r="C130" s="23" t="n"/>
      <c r="D130" s="24">
        <f>IF(COUNTA($A130:$C130,$E130:$I130,$K130,$O130,$R130,$U130:$W130,$Z130:$AA130)=0,"",IFERROR(INDEX('Settings'!$B$10:$B$109,MATCH(C130,'Settings'!$A$10:$A$109,0)),""))</f>
        <v/>
      </c>
      <c r="E130" s="23" t="n"/>
      <c r="F130" s="25" t="n"/>
      <c r="G130" s="25" t="n"/>
      <c r="H130" s="26" t="n"/>
      <c r="I130" s="26" t="n"/>
      <c r="J130" s="27">
        <f>IF(COUNTA($A130:$C130,$E130:$I130,$K130,$O130,$R130,$U130:$W130,$Z130:$AA130)=0,"",IFERROR(H130+I130,0))</f>
        <v/>
      </c>
      <c r="K130" s="52" t="n"/>
      <c r="L130" s="53">
        <f>IF(COUNTA($A130:$C130,$E130:$I130,$K130,$O130,$R130,$U130:$W130,$Z130:$AA130)=0,"",IFERROR(INDEX('Settings'!$D$10:$D$109,MATCH(C130,'Settings'!$A$10:$A$109,0)),0))</f>
        <v/>
      </c>
      <c r="M130" s="53">
        <f>IF(COUNTA($A130:$C130,$E130:$I130,$K130,$O130,$R130,$U130:$W130,$Z130:$AA130)=0,"",IFERROR(IF(K130&lt;&gt;"",K130,L130),0))</f>
        <v/>
      </c>
      <c r="N130" s="30">
        <f>IF(COUNTA($A130:$C130,$E130:$I130,$K130,$O130,$R130,$U130:$W130,$Z130:$AA130)=0,"",IFERROR(J130*M130,0))</f>
        <v/>
      </c>
      <c r="O130" s="31" t="n"/>
      <c r="P130" s="30">
        <f>IF(COUNTA($A130:$C130,$E130:$I130,$K130,$O130,$R130,$U130:$W130,$Z130:$AA130)=0,"",IFERROR(INDEX('Settings'!$F$10:$F$109,MATCH(C130,'Settings'!$A$10:$A$109,0)),0))</f>
        <v/>
      </c>
      <c r="Q130" s="30">
        <f>IF(COUNTA($A130:$C130,$E130:$I130,$K130,$O130,$R130,$U130:$W130,$Z130:$AA130)=0,"",IFERROR(O130*P130,0))</f>
        <v/>
      </c>
      <c r="R130" s="26" t="n"/>
      <c r="S130" s="30">
        <f>IF(COUNTA($A130:$C130,$E130:$I130,$K130,$O130,$R130,$U130:$W130,$Z130:$AA130)=0,"",IFERROR(INDEX('Settings'!$E$10:$E$109,MATCH(C130,'Settings'!$A$10:$A$109,0)),0))</f>
        <v/>
      </c>
      <c r="T130" s="30">
        <f>IF(COUNTA($A130:$C130,$E130:$I130,$K130,$O130,$R130,$U130:$W130,$Z130:$AA130)=0,"",IFERROR(R130*S130,0))</f>
        <v/>
      </c>
      <c r="U130" s="32" t="n"/>
      <c r="V130" s="32" t="n"/>
      <c r="W130" s="32" t="n"/>
      <c r="X130" s="30">
        <f>IF(COUNTA($A130:$C130,$E130:$I130,$K130,$O130,$R130,$U130:$W130,$Z130:$AA130)=0,"",IFERROR(SUM(N130,Q130,T130,U130),0))</f>
        <v/>
      </c>
      <c r="Y130" s="30">
        <f>IF(COUNTA($A130:$C130,$E130:$I130,$K130,$O130,$R130,$U130:$W130,$Z130:$AA130)=0,"",IFERROR(X130+V130-W130,0))</f>
        <v/>
      </c>
      <c r="Z130" s="23" t="n"/>
      <c r="AA130" s="25" t="n"/>
      <c r="AB130" s="33">
        <f>IF(COUNTA($A130:$C130,$E130:$I130,$K130,$O130,$R130,$U130:$W130,$Z130:$AA130)=0,"",IF(OR(A130="",B130="",C130="",E130=""),"Missing required input",IF(D130="","Driver not found",IF(COUNTIF($E:$E,E130)&gt;1,"Duplicate Trip/Load #",IF(B130&gt;A130,"Trip after period end",IF(B130&lt;=A130-'Settings'!$B$4,"Trip outside pay period",IF(J130&lt;=0,"Check miles",IF(M130&lt;=0,"Check rate",IF(Y130&lt;0,"Negative payable","OK")))))))))</f>
        <v/>
      </c>
    </row>
    <row r="131">
      <c r="A131" s="51" t="n"/>
      <c r="B131" s="51" t="n"/>
      <c r="C131" s="23" t="n"/>
      <c r="D131" s="24">
        <f>IF(COUNTA($A131:$C131,$E131:$I131,$K131,$O131,$R131,$U131:$W131,$Z131:$AA131)=0,"",IFERROR(INDEX('Settings'!$B$10:$B$109,MATCH(C131,'Settings'!$A$10:$A$109,0)),""))</f>
        <v/>
      </c>
      <c r="E131" s="23" t="n"/>
      <c r="F131" s="25" t="n"/>
      <c r="G131" s="25" t="n"/>
      <c r="H131" s="26" t="n"/>
      <c r="I131" s="26" t="n"/>
      <c r="J131" s="27">
        <f>IF(COUNTA($A131:$C131,$E131:$I131,$K131,$O131,$R131,$U131:$W131,$Z131:$AA131)=0,"",IFERROR(H131+I131,0))</f>
        <v/>
      </c>
      <c r="K131" s="52" t="n"/>
      <c r="L131" s="53">
        <f>IF(COUNTA($A131:$C131,$E131:$I131,$K131,$O131,$R131,$U131:$W131,$Z131:$AA131)=0,"",IFERROR(INDEX('Settings'!$D$10:$D$109,MATCH(C131,'Settings'!$A$10:$A$109,0)),0))</f>
        <v/>
      </c>
      <c r="M131" s="53">
        <f>IF(COUNTA($A131:$C131,$E131:$I131,$K131,$O131,$R131,$U131:$W131,$Z131:$AA131)=0,"",IFERROR(IF(K131&lt;&gt;"",K131,L131),0))</f>
        <v/>
      </c>
      <c r="N131" s="30">
        <f>IF(COUNTA($A131:$C131,$E131:$I131,$K131,$O131,$R131,$U131:$W131,$Z131:$AA131)=0,"",IFERROR(J131*M131,0))</f>
        <v/>
      </c>
      <c r="O131" s="31" t="n"/>
      <c r="P131" s="30">
        <f>IF(COUNTA($A131:$C131,$E131:$I131,$K131,$O131,$R131,$U131:$W131,$Z131:$AA131)=0,"",IFERROR(INDEX('Settings'!$F$10:$F$109,MATCH(C131,'Settings'!$A$10:$A$109,0)),0))</f>
        <v/>
      </c>
      <c r="Q131" s="30">
        <f>IF(COUNTA($A131:$C131,$E131:$I131,$K131,$O131,$R131,$U131:$W131,$Z131:$AA131)=0,"",IFERROR(O131*P131,0))</f>
        <v/>
      </c>
      <c r="R131" s="26" t="n"/>
      <c r="S131" s="30">
        <f>IF(COUNTA($A131:$C131,$E131:$I131,$K131,$O131,$R131,$U131:$W131,$Z131:$AA131)=0,"",IFERROR(INDEX('Settings'!$E$10:$E$109,MATCH(C131,'Settings'!$A$10:$A$109,0)),0))</f>
        <v/>
      </c>
      <c r="T131" s="30">
        <f>IF(COUNTA($A131:$C131,$E131:$I131,$K131,$O131,$R131,$U131:$W131,$Z131:$AA131)=0,"",IFERROR(R131*S131,0))</f>
        <v/>
      </c>
      <c r="U131" s="32" t="n"/>
      <c r="V131" s="32" t="n"/>
      <c r="W131" s="32" t="n"/>
      <c r="X131" s="30">
        <f>IF(COUNTA($A131:$C131,$E131:$I131,$K131,$O131,$R131,$U131:$W131,$Z131:$AA131)=0,"",IFERROR(SUM(N131,Q131,T131,U131),0))</f>
        <v/>
      </c>
      <c r="Y131" s="30">
        <f>IF(COUNTA($A131:$C131,$E131:$I131,$K131,$O131,$R131,$U131:$W131,$Z131:$AA131)=0,"",IFERROR(X131+V131-W131,0))</f>
        <v/>
      </c>
      <c r="Z131" s="23" t="n"/>
      <c r="AA131" s="25" t="n"/>
      <c r="AB131" s="33">
        <f>IF(COUNTA($A131:$C131,$E131:$I131,$K131,$O131,$R131,$U131:$W131,$Z131:$AA131)=0,"",IF(OR(A131="",B131="",C131="",E131=""),"Missing required input",IF(D131="","Driver not found",IF(COUNTIF($E:$E,E131)&gt;1,"Duplicate Trip/Load #",IF(B131&gt;A131,"Trip after period end",IF(B131&lt;=A131-'Settings'!$B$4,"Trip outside pay period",IF(J131&lt;=0,"Check miles",IF(M131&lt;=0,"Check rate",IF(Y131&lt;0,"Negative payable","OK")))))))))</f>
        <v/>
      </c>
    </row>
    <row r="132">
      <c r="A132" s="51" t="n"/>
      <c r="B132" s="51" t="n"/>
      <c r="C132" s="23" t="n"/>
      <c r="D132" s="24">
        <f>IF(COUNTA($A132:$C132,$E132:$I132,$K132,$O132,$R132,$U132:$W132,$Z132:$AA132)=0,"",IFERROR(INDEX('Settings'!$B$10:$B$109,MATCH(C132,'Settings'!$A$10:$A$109,0)),""))</f>
        <v/>
      </c>
      <c r="E132" s="23" t="n"/>
      <c r="F132" s="25" t="n"/>
      <c r="G132" s="25" t="n"/>
      <c r="H132" s="26" t="n"/>
      <c r="I132" s="26" t="n"/>
      <c r="J132" s="27">
        <f>IF(COUNTA($A132:$C132,$E132:$I132,$K132,$O132,$R132,$U132:$W132,$Z132:$AA132)=0,"",IFERROR(H132+I132,0))</f>
        <v/>
      </c>
      <c r="K132" s="52" t="n"/>
      <c r="L132" s="53">
        <f>IF(COUNTA($A132:$C132,$E132:$I132,$K132,$O132,$R132,$U132:$W132,$Z132:$AA132)=0,"",IFERROR(INDEX('Settings'!$D$10:$D$109,MATCH(C132,'Settings'!$A$10:$A$109,0)),0))</f>
        <v/>
      </c>
      <c r="M132" s="53">
        <f>IF(COUNTA($A132:$C132,$E132:$I132,$K132,$O132,$R132,$U132:$W132,$Z132:$AA132)=0,"",IFERROR(IF(K132&lt;&gt;"",K132,L132),0))</f>
        <v/>
      </c>
      <c r="N132" s="30">
        <f>IF(COUNTA($A132:$C132,$E132:$I132,$K132,$O132,$R132,$U132:$W132,$Z132:$AA132)=0,"",IFERROR(J132*M132,0))</f>
        <v/>
      </c>
      <c r="O132" s="31" t="n"/>
      <c r="P132" s="30">
        <f>IF(COUNTA($A132:$C132,$E132:$I132,$K132,$O132,$R132,$U132:$W132,$Z132:$AA132)=0,"",IFERROR(INDEX('Settings'!$F$10:$F$109,MATCH(C132,'Settings'!$A$10:$A$109,0)),0))</f>
        <v/>
      </c>
      <c r="Q132" s="30">
        <f>IF(COUNTA($A132:$C132,$E132:$I132,$K132,$O132,$R132,$U132:$W132,$Z132:$AA132)=0,"",IFERROR(O132*P132,0))</f>
        <v/>
      </c>
      <c r="R132" s="26" t="n"/>
      <c r="S132" s="30">
        <f>IF(COUNTA($A132:$C132,$E132:$I132,$K132,$O132,$R132,$U132:$W132,$Z132:$AA132)=0,"",IFERROR(INDEX('Settings'!$E$10:$E$109,MATCH(C132,'Settings'!$A$10:$A$109,0)),0))</f>
        <v/>
      </c>
      <c r="T132" s="30">
        <f>IF(COUNTA($A132:$C132,$E132:$I132,$K132,$O132,$R132,$U132:$W132,$Z132:$AA132)=0,"",IFERROR(R132*S132,0))</f>
        <v/>
      </c>
      <c r="U132" s="32" t="n"/>
      <c r="V132" s="32" t="n"/>
      <c r="W132" s="32" t="n"/>
      <c r="X132" s="30">
        <f>IF(COUNTA($A132:$C132,$E132:$I132,$K132,$O132,$R132,$U132:$W132,$Z132:$AA132)=0,"",IFERROR(SUM(N132,Q132,T132,U132),0))</f>
        <v/>
      </c>
      <c r="Y132" s="30">
        <f>IF(COUNTA($A132:$C132,$E132:$I132,$K132,$O132,$R132,$U132:$W132,$Z132:$AA132)=0,"",IFERROR(X132+V132-W132,0))</f>
        <v/>
      </c>
      <c r="Z132" s="23" t="n"/>
      <c r="AA132" s="25" t="n"/>
      <c r="AB132" s="33">
        <f>IF(COUNTA($A132:$C132,$E132:$I132,$K132,$O132,$R132,$U132:$W132,$Z132:$AA132)=0,"",IF(OR(A132="",B132="",C132="",E132=""),"Missing required input",IF(D132="","Driver not found",IF(COUNTIF($E:$E,E132)&gt;1,"Duplicate Trip/Load #",IF(B132&gt;A132,"Trip after period end",IF(B132&lt;=A132-'Settings'!$B$4,"Trip outside pay period",IF(J132&lt;=0,"Check miles",IF(M132&lt;=0,"Check rate",IF(Y132&lt;0,"Negative payable","OK")))))))))</f>
        <v/>
      </c>
    </row>
    <row r="133">
      <c r="A133" s="51" t="n"/>
      <c r="B133" s="51" t="n"/>
      <c r="C133" s="23" t="n"/>
      <c r="D133" s="24">
        <f>IF(COUNTA($A133:$C133,$E133:$I133,$K133,$O133,$R133,$U133:$W133,$Z133:$AA133)=0,"",IFERROR(INDEX('Settings'!$B$10:$B$109,MATCH(C133,'Settings'!$A$10:$A$109,0)),""))</f>
        <v/>
      </c>
      <c r="E133" s="23" t="n"/>
      <c r="F133" s="25" t="n"/>
      <c r="G133" s="25" t="n"/>
      <c r="H133" s="26" t="n"/>
      <c r="I133" s="26" t="n"/>
      <c r="J133" s="27">
        <f>IF(COUNTA($A133:$C133,$E133:$I133,$K133,$O133,$R133,$U133:$W133,$Z133:$AA133)=0,"",IFERROR(H133+I133,0))</f>
        <v/>
      </c>
      <c r="K133" s="52" t="n"/>
      <c r="L133" s="53">
        <f>IF(COUNTA($A133:$C133,$E133:$I133,$K133,$O133,$R133,$U133:$W133,$Z133:$AA133)=0,"",IFERROR(INDEX('Settings'!$D$10:$D$109,MATCH(C133,'Settings'!$A$10:$A$109,0)),0))</f>
        <v/>
      </c>
      <c r="M133" s="53">
        <f>IF(COUNTA($A133:$C133,$E133:$I133,$K133,$O133,$R133,$U133:$W133,$Z133:$AA133)=0,"",IFERROR(IF(K133&lt;&gt;"",K133,L133),0))</f>
        <v/>
      </c>
      <c r="N133" s="30">
        <f>IF(COUNTA($A133:$C133,$E133:$I133,$K133,$O133,$R133,$U133:$W133,$Z133:$AA133)=0,"",IFERROR(J133*M133,0))</f>
        <v/>
      </c>
      <c r="O133" s="31" t="n"/>
      <c r="P133" s="30">
        <f>IF(COUNTA($A133:$C133,$E133:$I133,$K133,$O133,$R133,$U133:$W133,$Z133:$AA133)=0,"",IFERROR(INDEX('Settings'!$F$10:$F$109,MATCH(C133,'Settings'!$A$10:$A$109,0)),0))</f>
        <v/>
      </c>
      <c r="Q133" s="30">
        <f>IF(COUNTA($A133:$C133,$E133:$I133,$K133,$O133,$R133,$U133:$W133,$Z133:$AA133)=0,"",IFERROR(O133*P133,0))</f>
        <v/>
      </c>
      <c r="R133" s="26" t="n"/>
      <c r="S133" s="30">
        <f>IF(COUNTA($A133:$C133,$E133:$I133,$K133,$O133,$R133,$U133:$W133,$Z133:$AA133)=0,"",IFERROR(INDEX('Settings'!$E$10:$E$109,MATCH(C133,'Settings'!$A$10:$A$109,0)),0))</f>
        <v/>
      </c>
      <c r="T133" s="30">
        <f>IF(COUNTA($A133:$C133,$E133:$I133,$K133,$O133,$R133,$U133:$W133,$Z133:$AA133)=0,"",IFERROR(R133*S133,0))</f>
        <v/>
      </c>
      <c r="U133" s="32" t="n"/>
      <c r="V133" s="32" t="n"/>
      <c r="W133" s="32" t="n"/>
      <c r="X133" s="30">
        <f>IF(COUNTA($A133:$C133,$E133:$I133,$K133,$O133,$R133,$U133:$W133,$Z133:$AA133)=0,"",IFERROR(SUM(N133,Q133,T133,U133),0))</f>
        <v/>
      </c>
      <c r="Y133" s="30">
        <f>IF(COUNTA($A133:$C133,$E133:$I133,$K133,$O133,$R133,$U133:$W133,$Z133:$AA133)=0,"",IFERROR(X133+V133-W133,0))</f>
        <v/>
      </c>
      <c r="Z133" s="23" t="n"/>
      <c r="AA133" s="25" t="n"/>
      <c r="AB133" s="33">
        <f>IF(COUNTA($A133:$C133,$E133:$I133,$K133,$O133,$R133,$U133:$W133,$Z133:$AA133)=0,"",IF(OR(A133="",B133="",C133="",E133=""),"Missing required input",IF(D133="","Driver not found",IF(COUNTIF($E:$E,E133)&gt;1,"Duplicate Trip/Load #",IF(B133&gt;A133,"Trip after period end",IF(B133&lt;=A133-'Settings'!$B$4,"Trip outside pay period",IF(J133&lt;=0,"Check miles",IF(M133&lt;=0,"Check rate",IF(Y133&lt;0,"Negative payable","OK")))))))))</f>
        <v/>
      </c>
    </row>
    <row r="134">
      <c r="A134" s="51" t="n"/>
      <c r="B134" s="51" t="n"/>
      <c r="C134" s="23" t="n"/>
      <c r="D134" s="24">
        <f>IF(COUNTA($A134:$C134,$E134:$I134,$K134,$O134,$R134,$U134:$W134,$Z134:$AA134)=0,"",IFERROR(INDEX('Settings'!$B$10:$B$109,MATCH(C134,'Settings'!$A$10:$A$109,0)),""))</f>
        <v/>
      </c>
      <c r="E134" s="23" t="n"/>
      <c r="F134" s="25" t="n"/>
      <c r="G134" s="25" t="n"/>
      <c r="H134" s="26" t="n"/>
      <c r="I134" s="26" t="n"/>
      <c r="J134" s="27">
        <f>IF(COUNTA($A134:$C134,$E134:$I134,$K134,$O134,$R134,$U134:$W134,$Z134:$AA134)=0,"",IFERROR(H134+I134,0))</f>
        <v/>
      </c>
      <c r="K134" s="52" t="n"/>
      <c r="L134" s="53">
        <f>IF(COUNTA($A134:$C134,$E134:$I134,$K134,$O134,$R134,$U134:$W134,$Z134:$AA134)=0,"",IFERROR(INDEX('Settings'!$D$10:$D$109,MATCH(C134,'Settings'!$A$10:$A$109,0)),0))</f>
        <v/>
      </c>
      <c r="M134" s="53">
        <f>IF(COUNTA($A134:$C134,$E134:$I134,$K134,$O134,$R134,$U134:$W134,$Z134:$AA134)=0,"",IFERROR(IF(K134&lt;&gt;"",K134,L134),0))</f>
        <v/>
      </c>
      <c r="N134" s="30">
        <f>IF(COUNTA($A134:$C134,$E134:$I134,$K134,$O134,$R134,$U134:$W134,$Z134:$AA134)=0,"",IFERROR(J134*M134,0))</f>
        <v/>
      </c>
      <c r="O134" s="31" t="n"/>
      <c r="P134" s="30">
        <f>IF(COUNTA($A134:$C134,$E134:$I134,$K134,$O134,$R134,$U134:$W134,$Z134:$AA134)=0,"",IFERROR(INDEX('Settings'!$F$10:$F$109,MATCH(C134,'Settings'!$A$10:$A$109,0)),0))</f>
        <v/>
      </c>
      <c r="Q134" s="30">
        <f>IF(COUNTA($A134:$C134,$E134:$I134,$K134,$O134,$R134,$U134:$W134,$Z134:$AA134)=0,"",IFERROR(O134*P134,0))</f>
        <v/>
      </c>
      <c r="R134" s="26" t="n"/>
      <c r="S134" s="30">
        <f>IF(COUNTA($A134:$C134,$E134:$I134,$K134,$O134,$R134,$U134:$W134,$Z134:$AA134)=0,"",IFERROR(INDEX('Settings'!$E$10:$E$109,MATCH(C134,'Settings'!$A$10:$A$109,0)),0))</f>
        <v/>
      </c>
      <c r="T134" s="30">
        <f>IF(COUNTA($A134:$C134,$E134:$I134,$K134,$O134,$R134,$U134:$W134,$Z134:$AA134)=0,"",IFERROR(R134*S134,0))</f>
        <v/>
      </c>
      <c r="U134" s="32" t="n"/>
      <c r="V134" s="32" t="n"/>
      <c r="W134" s="32" t="n"/>
      <c r="X134" s="30">
        <f>IF(COUNTA($A134:$C134,$E134:$I134,$K134,$O134,$R134,$U134:$W134,$Z134:$AA134)=0,"",IFERROR(SUM(N134,Q134,T134,U134),0))</f>
        <v/>
      </c>
      <c r="Y134" s="30">
        <f>IF(COUNTA($A134:$C134,$E134:$I134,$K134,$O134,$R134,$U134:$W134,$Z134:$AA134)=0,"",IFERROR(X134+V134-W134,0))</f>
        <v/>
      </c>
      <c r="Z134" s="23" t="n"/>
      <c r="AA134" s="25" t="n"/>
      <c r="AB134" s="33">
        <f>IF(COUNTA($A134:$C134,$E134:$I134,$K134,$O134,$R134,$U134:$W134,$Z134:$AA134)=0,"",IF(OR(A134="",B134="",C134="",E134=""),"Missing required input",IF(D134="","Driver not found",IF(COUNTIF($E:$E,E134)&gt;1,"Duplicate Trip/Load #",IF(B134&gt;A134,"Trip after period end",IF(B134&lt;=A134-'Settings'!$B$4,"Trip outside pay period",IF(J134&lt;=0,"Check miles",IF(M134&lt;=0,"Check rate",IF(Y134&lt;0,"Negative payable","OK")))))))))</f>
        <v/>
      </c>
    </row>
    <row r="135">
      <c r="A135" s="51" t="n"/>
      <c r="B135" s="51" t="n"/>
      <c r="C135" s="23" t="n"/>
      <c r="D135" s="24">
        <f>IF(COUNTA($A135:$C135,$E135:$I135,$K135,$O135,$R135,$U135:$W135,$Z135:$AA135)=0,"",IFERROR(INDEX('Settings'!$B$10:$B$109,MATCH(C135,'Settings'!$A$10:$A$109,0)),""))</f>
        <v/>
      </c>
      <c r="E135" s="23" t="n"/>
      <c r="F135" s="25" t="n"/>
      <c r="G135" s="25" t="n"/>
      <c r="H135" s="26" t="n"/>
      <c r="I135" s="26" t="n"/>
      <c r="J135" s="27">
        <f>IF(COUNTA($A135:$C135,$E135:$I135,$K135,$O135,$R135,$U135:$W135,$Z135:$AA135)=0,"",IFERROR(H135+I135,0))</f>
        <v/>
      </c>
      <c r="K135" s="52" t="n"/>
      <c r="L135" s="53">
        <f>IF(COUNTA($A135:$C135,$E135:$I135,$K135,$O135,$R135,$U135:$W135,$Z135:$AA135)=0,"",IFERROR(INDEX('Settings'!$D$10:$D$109,MATCH(C135,'Settings'!$A$10:$A$109,0)),0))</f>
        <v/>
      </c>
      <c r="M135" s="53">
        <f>IF(COUNTA($A135:$C135,$E135:$I135,$K135,$O135,$R135,$U135:$W135,$Z135:$AA135)=0,"",IFERROR(IF(K135&lt;&gt;"",K135,L135),0))</f>
        <v/>
      </c>
      <c r="N135" s="30">
        <f>IF(COUNTA($A135:$C135,$E135:$I135,$K135,$O135,$R135,$U135:$W135,$Z135:$AA135)=0,"",IFERROR(J135*M135,0))</f>
        <v/>
      </c>
      <c r="O135" s="31" t="n"/>
      <c r="P135" s="30">
        <f>IF(COUNTA($A135:$C135,$E135:$I135,$K135,$O135,$R135,$U135:$W135,$Z135:$AA135)=0,"",IFERROR(INDEX('Settings'!$F$10:$F$109,MATCH(C135,'Settings'!$A$10:$A$109,0)),0))</f>
        <v/>
      </c>
      <c r="Q135" s="30">
        <f>IF(COUNTA($A135:$C135,$E135:$I135,$K135,$O135,$R135,$U135:$W135,$Z135:$AA135)=0,"",IFERROR(O135*P135,0))</f>
        <v/>
      </c>
      <c r="R135" s="26" t="n"/>
      <c r="S135" s="30">
        <f>IF(COUNTA($A135:$C135,$E135:$I135,$K135,$O135,$R135,$U135:$W135,$Z135:$AA135)=0,"",IFERROR(INDEX('Settings'!$E$10:$E$109,MATCH(C135,'Settings'!$A$10:$A$109,0)),0))</f>
        <v/>
      </c>
      <c r="T135" s="30">
        <f>IF(COUNTA($A135:$C135,$E135:$I135,$K135,$O135,$R135,$U135:$W135,$Z135:$AA135)=0,"",IFERROR(R135*S135,0))</f>
        <v/>
      </c>
      <c r="U135" s="32" t="n"/>
      <c r="V135" s="32" t="n"/>
      <c r="W135" s="32" t="n"/>
      <c r="X135" s="30">
        <f>IF(COUNTA($A135:$C135,$E135:$I135,$K135,$O135,$R135,$U135:$W135,$Z135:$AA135)=0,"",IFERROR(SUM(N135,Q135,T135,U135),0))</f>
        <v/>
      </c>
      <c r="Y135" s="30">
        <f>IF(COUNTA($A135:$C135,$E135:$I135,$K135,$O135,$R135,$U135:$W135,$Z135:$AA135)=0,"",IFERROR(X135+V135-W135,0))</f>
        <v/>
      </c>
      <c r="Z135" s="23" t="n"/>
      <c r="AA135" s="25" t="n"/>
      <c r="AB135" s="33">
        <f>IF(COUNTA($A135:$C135,$E135:$I135,$K135,$O135,$R135,$U135:$W135,$Z135:$AA135)=0,"",IF(OR(A135="",B135="",C135="",E135=""),"Missing required input",IF(D135="","Driver not found",IF(COUNTIF($E:$E,E135)&gt;1,"Duplicate Trip/Load #",IF(B135&gt;A135,"Trip after period end",IF(B135&lt;=A135-'Settings'!$B$4,"Trip outside pay period",IF(J135&lt;=0,"Check miles",IF(M135&lt;=0,"Check rate",IF(Y135&lt;0,"Negative payable","OK")))))))))</f>
        <v/>
      </c>
    </row>
    <row r="136">
      <c r="A136" s="51" t="n"/>
      <c r="B136" s="51" t="n"/>
      <c r="C136" s="23" t="n"/>
      <c r="D136" s="24">
        <f>IF(COUNTA($A136:$C136,$E136:$I136,$K136,$O136,$R136,$U136:$W136,$Z136:$AA136)=0,"",IFERROR(INDEX('Settings'!$B$10:$B$109,MATCH(C136,'Settings'!$A$10:$A$109,0)),""))</f>
        <v/>
      </c>
      <c r="E136" s="23" t="n"/>
      <c r="F136" s="25" t="n"/>
      <c r="G136" s="25" t="n"/>
      <c r="H136" s="26" t="n"/>
      <c r="I136" s="26" t="n"/>
      <c r="J136" s="27">
        <f>IF(COUNTA($A136:$C136,$E136:$I136,$K136,$O136,$R136,$U136:$W136,$Z136:$AA136)=0,"",IFERROR(H136+I136,0))</f>
        <v/>
      </c>
      <c r="K136" s="52" t="n"/>
      <c r="L136" s="53">
        <f>IF(COUNTA($A136:$C136,$E136:$I136,$K136,$O136,$R136,$U136:$W136,$Z136:$AA136)=0,"",IFERROR(INDEX('Settings'!$D$10:$D$109,MATCH(C136,'Settings'!$A$10:$A$109,0)),0))</f>
        <v/>
      </c>
      <c r="M136" s="53">
        <f>IF(COUNTA($A136:$C136,$E136:$I136,$K136,$O136,$R136,$U136:$W136,$Z136:$AA136)=0,"",IFERROR(IF(K136&lt;&gt;"",K136,L136),0))</f>
        <v/>
      </c>
      <c r="N136" s="30">
        <f>IF(COUNTA($A136:$C136,$E136:$I136,$K136,$O136,$R136,$U136:$W136,$Z136:$AA136)=0,"",IFERROR(J136*M136,0))</f>
        <v/>
      </c>
      <c r="O136" s="31" t="n"/>
      <c r="P136" s="30">
        <f>IF(COUNTA($A136:$C136,$E136:$I136,$K136,$O136,$R136,$U136:$W136,$Z136:$AA136)=0,"",IFERROR(INDEX('Settings'!$F$10:$F$109,MATCH(C136,'Settings'!$A$10:$A$109,0)),0))</f>
        <v/>
      </c>
      <c r="Q136" s="30">
        <f>IF(COUNTA($A136:$C136,$E136:$I136,$K136,$O136,$R136,$U136:$W136,$Z136:$AA136)=0,"",IFERROR(O136*P136,0))</f>
        <v/>
      </c>
      <c r="R136" s="26" t="n"/>
      <c r="S136" s="30">
        <f>IF(COUNTA($A136:$C136,$E136:$I136,$K136,$O136,$R136,$U136:$W136,$Z136:$AA136)=0,"",IFERROR(INDEX('Settings'!$E$10:$E$109,MATCH(C136,'Settings'!$A$10:$A$109,0)),0))</f>
        <v/>
      </c>
      <c r="T136" s="30">
        <f>IF(COUNTA($A136:$C136,$E136:$I136,$K136,$O136,$R136,$U136:$W136,$Z136:$AA136)=0,"",IFERROR(R136*S136,0))</f>
        <v/>
      </c>
      <c r="U136" s="32" t="n"/>
      <c r="V136" s="32" t="n"/>
      <c r="W136" s="32" t="n"/>
      <c r="X136" s="30">
        <f>IF(COUNTA($A136:$C136,$E136:$I136,$K136,$O136,$R136,$U136:$W136,$Z136:$AA136)=0,"",IFERROR(SUM(N136,Q136,T136,U136),0))</f>
        <v/>
      </c>
      <c r="Y136" s="30">
        <f>IF(COUNTA($A136:$C136,$E136:$I136,$K136,$O136,$R136,$U136:$W136,$Z136:$AA136)=0,"",IFERROR(X136+V136-W136,0))</f>
        <v/>
      </c>
      <c r="Z136" s="23" t="n"/>
      <c r="AA136" s="25" t="n"/>
      <c r="AB136" s="33">
        <f>IF(COUNTA($A136:$C136,$E136:$I136,$K136,$O136,$R136,$U136:$W136,$Z136:$AA136)=0,"",IF(OR(A136="",B136="",C136="",E136=""),"Missing required input",IF(D136="","Driver not found",IF(COUNTIF($E:$E,E136)&gt;1,"Duplicate Trip/Load #",IF(B136&gt;A136,"Trip after period end",IF(B136&lt;=A136-'Settings'!$B$4,"Trip outside pay period",IF(J136&lt;=0,"Check miles",IF(M136&lt;=0,"Check rate",IF(Y136&lt;0,"Negative payable","OK")))))))))</f>
        <v/>
      </c>
    </row>
    <row r="137">
      <c r="A137" s="51" t="n"/>
      <c r="B137" s="51" t="n"/>
      <c r="C137" s="23" t="n"/>
      <c r="D137" s="24">
        <f>IF(COUNTA($A137:$C137,$E137:$I137,$K137,$O137,$R137,$U137:$W137,$Z137:$AA137)=0,"",IFERROR(INDEX('Settings'!$B$10:$B$109,MATCH(C137,'Settings'!$A$10:$A$109,0)),""))</f>
        <v/>
      </c>
      <c r="E137" s="23" t="n"/>
      <c r="F137" s="25" t="n"/>
      <c r="G137" s="25" t="n"/>
      <c r="H137" s="26" t="n"/>
      <c r="I137" s="26" t="n"/>
      <c r="J137" s="27">
        <f>IF(COUNTA($A137:$C137,$E137:$I137,$K137,$O137,$R137,$U137:$W137,$Z137:$AA137)=0,"",IFERROR(H137+I137,0))</f>
        <v/>
      </c>
      <c r="K137" s="52" t="n"/>
      <c r="L137" s="53">
        <f>IF(COUNTA($A137:$C137,$E137:$I137,$K137,$O137,$R137,$U137:$W137,$Z137:$AA137)=0,"",IFERROR(INDEX('Settings'!$D$10:$D$109,MATCH(C137,'Settings'!$A$10:$A$109,0)),0))</f>
        <v/>
      </c>
      <c r="M137" s="53">
        <f>IF(COUNTA($A137:$C137,$E137:$I137,$K137,$O137,$R137,$U137:$W137,$Z137:$AA137)=0,"",IFERROR(IF(K137&lt;&gt;"",K137,L137),0))</f>
        <v/>
      </c>
      <c r="N137" s="30">
        <f>IF(COUNTA($A137:$C137,$E137:$I137,$K137,$O137,$R137,$U137:$W137,$Z137:$AA137)=0,"",IFERROR(J137*M137,0))</f>
        <v/>
      </c>
      <c r="O137" s="31" t="n"/>
      <c r="P137" s="30">
        <f>IF(COUNTA($A137:$C137,$E137:$I137,$K137,$O137,$R137,$U137:$W137,$Z137:$AA137)=0,"",IFERROR(INDEX('Settings'!$F$10:$F$109,MATCH(C137,'Settings'!$A$10:$A$109,0)),0))</f>
        <v/>
      </c>
      <c r="Q137" s="30">
        <f>IF(COUNTA($A137:$C137,$E137:$I137,$K137,$O137,$R137,$U137:$W137,$Z137:$AA137)=0,"",IFERROR(O137*P137,0))</f>
        <v/>
      </c>
      <c r="R137" s="26" t="n"/>
      <c r="S137" s="30">
        <f>IF(COUNTA($A137:$C137,$E137:$I137,$K137,$O137,$R137,$U137:$W137,$Z137:$AA137)=0,"",IFERROR(INDEX('Settings'!$E$10:$E$109,MATCH(C137,'Settings'!$A$10:$A$109,0)),0))</f>
        <v/>
      </c>
      <c r="T137" s="30">
        <f>IF(COUNTA($A137:$C137,$E137:$I137,$K137,$O137,$R137,$U137:$W137,$Z137:$AA137)=0,"",IFERROR(R137*S137,0))</f>
        <v/>
      </c>
      <c r="U137" s="32" t="n"/>
      <c r="V137" s="32" t="n"/>
      <c r="W137" s="32" t="n"/>
      <c r="X137" s="30">
        <f>IF(COUNTA($A137:$C137,$E137:$I137,$K137,$O137,$R137,$U137:$W137,$Z137:$AA137)=0,"",IFERROR(SUM(N137,Q137,T137,U137),0))</f>
        <v/>
      </c>
      <c r="Y137" s="30">
        <f>IF(COUNTA($A137:$C137,$E137:$I137,$K137,$O137,$R137,$U137:$W137,$Z137:$AA137)=0,"",IFERROR(X137+V137-W137,0))</f>
        <v/>
      </c>
      <c r="Z137" s="23" t="n"/>
      <c r="AA137" s="25" t="n"/>
      <c r="AB137" s="33">
        <f>IF(COUNTA($A137:$C137,$E137:$I137,$K137,$O137,$R137,$U137:$W137,$Z137:$AA137)=0,"",IF(OR(A137="",B137="",C137="",E137=""),"Missing required input",IF(D137="","Driver not found",IF(COUNTIF($E:$E,E137)&gt;1,"Duplicate Trip/Load #",IF(B137&gt;A137,"Trip after period end",IF(B137&lt;=A137-'Settings'!$B$4,"Trip outside pay period",IF(J137&lt;=0,"Check miles",IF(M137&lt;=0,"Check rate",IF(Y137&lt;0,"Negative payable","OK")))))))))</f>
        <v/>
      </c>
    </row>
    <row r="138">
      <c r="A138" s="51" t="n"/>
      <c r="B138" s="51" t="n"/>
      <c r="C138" s="23" t="n"/>
      <c r="D138" s="24">
        <f>IF(COUNTA($A138:$C138,$E138:$I138,$K138,$O138,$R138,$U138:$W138,$Z138:$AA138)=0,"",IFERROR(INDEX('Settings'!$B$10:$B$109,MATCH(C138,'Settings'!$A$10:$A$109,0)),""))</f>
        <v/>
      </c>
      <c r="E138" s="23" t="n"/>
      <c r="F138" s="25" t="n"/>
      <c r="G138" s="25" t="n"/>
      <c r="H138" s="26" t="n"/>
      <c r="I138" s="26" t="n"/>
      <c r="J138" s="27">
        <f>IF(COUNTA($A138:$C138,$E138:$I138,$K138,$O138,$R138,$U138:$W138,$Z138:$AA138)=0,"",IFERROR(H138+I138,0))</f>
        <v/>
      </c>
      <c r="K138" s="52" t="n"/>
      <c r="L138" s="53">
        <f>IF(COUNTA($A138:$C138,$E138:$I138,$K138,$O138,$R138,$U138:$W138,$Z138:$AA138)=0,"",IFERROR(INDEX('Settings'!$D$10:$D$109,MATCH(C138,'Settings'!$A$10:$A$109,0)),0))</f>
        <v/>
      </c>
      <c r="M138" s="53">
        <f>IF(COUNTA($A138:$C138,$E138:$I138,$K138,$O138,$R138,$U138:$W138,$Z138:$AA138)=0,"",IFERROR(IF(K138&lt;&gt;"",K138,L138),0))</f>
        <v/>
      </c>
      <c r="N138" s="30">
        <f>IF(COUNTA($A138:$C138,$E138:$I138,$K138,$O138,$R138,$U138:$W138,$Z138:$AA138)=0,"",IFERROR(J138*M138,0))</f>
        <v/>
      </c>
      <c r="O138" s="31" t="n"/>
      <c r="P138" s="30">
        <f>IF(COUNTA($A138:$C138,$E138:$I138,$K138,$O138,$R138,$U138:$W138,$Z138:$AA138)=0,"",IFERROR(INDEX('Settings'!$F$10:$F$109,MATCH(C138,'Settings'!$A$10:$A$109,0)),0))</f>
        <v/>
      </c>
      <c r="Q138" s="30">
        <f>IF(COUNTA($A138:$C138,$E138:$I138,$K138,$O138,$R138,$U138:$W138,$Z138:$AA138)=0,"",IFERROR(O138*P138,0))</f>
        <v/>
      </c>
      <c r="R138" s="26" t="n"/>
      <c r="S138" s="30">
        <f>IF(COUNTA($A138:$C138,$E138:$I138,$K138,$O138,$R138,$U138:$W138,$Z138:$AA138)=0,"",IFERROR(INDEX('Settings'!$E$10:$E$109,MATCH(C138,'Settings'!$A$10:$A$109,0)),0))</f>
        <v/>
      </c>
      <c r="T138" s="30">
        <f>IF(COUNTA($A138:$C138,$E138:$I138,$K138,$O138,$R138,$U138:$W138,$Z138:$AA138)=0,"",IFERROR(R138*S138,0))</f>
        <v/>
      </c>
      <c r="U138" s="32" t="n"/>
      <c r="V138" s="32" t="n"/>
      <c r="W138" s="32" t="n"/>
      <c r="X138" s="30">
        <f>IF(COUNTA($A138:$C138,$E138:$I138,$K138,$O138,$R138,$U138:$W138,$Z138:$AA138)=0,"",IFERROR(SUM(N138,Q138,T138,U138),0))</f>
        <v/>
      </c>
      <c r="Y138" s="30">
        <f>IF(COUNTA($A138:$C138,$E138:$I138,$K138,$O138,$R138,$U138:$W138,$Z138:$AA138)=0,"",IFERROR(X138+V138-W138,0))</f>
        <v/>
      </c>
      <c r="Z138" s="23" t="n"/>
      <c r="AA138" s="25" t="n"/>
      <c r="AB138" s="33">
        <f>IF(COUNTA($A138:$C138,$E138:$I138,$K138,$O138,$R138,$U138:$W138,$Z138:$AA138)=0,"",IF(OR(A138="",B138="",C138="",E138=""),"Missing required input",IF(D138="","Driver not found",IF(COUNTIF($E:$E,E138)&gt;1,"Duplicate Trip/Load #",IF(B138&gt;A138,"Trip after period end",IF(B138&lt;=A138-'Settings'!$B$4,"Trip outside pay period",IF(J138&lt;=0,"Check miles",IF(M138&lt;=0,"Check rate",IF(Y138&lt;0,"Negative payable","OK")))))))))</f>
        <v/>
      </c>
    </row>
    <row r="139">
      <c r="A139" s="51" t="n"/>
      <c r="B139" s="51" t="n"/>
      <c r="C139" s="23" t="n"/>
      <c r="D139" s="24">
        <f>IF(COUNTA($A139:$C139,$E139:$I139,$K139,$O139,$R139,$U139:$W139,$Z139:$AA139)=0,"",IFERROR(INDEX('Settings'!$B$10:$B$109,MATCH(C139,'Settings'!$A$10:$A$109,0)),""))</f>
        <v/>
      </c>
      <c r="E139" s="23" t="n"/>
      <c r="F139" s="25" t="n"/>
      <c r="G139" s="25" t="n"/>
      <c r="H139" s="26" t="n"/>
      <c r="I139" s="26" t="n"/>
      <c r="J139" s="27">
        <f>IF(COUNTA($A139:$C139,$E139:$I139,$K139,$O139,$R139,$U139:$W139,$Z139:$AA139)=0,"",IFERROR(H139+I139,0))</f>
        <v/>
      </c>
      <c r="K139" s="52" t="n"/>
      <c r="L139" s="53">
        <f>IF(COUNTA($A139:$C139,$E139:$I139,$K139,$O139,$R139,$U139:$W139,$Z139:$AA139)=0,"",IFERROR(INDEX('Settings'!$D$10:$D$109,MATCH(C139,'Settings'!$A$10:$A$109,0)),0))</f>
        <v/>
      </c>
      <c r="M139" s="53">
        <f>IF(COUNTA($A139:$C139,$E139:$I139,$K139,$O139,$R139,$U139:$W139,$Z139:$AA139)=0,"",IFERROR(IF(K139&lt;&gt;"",K139,L139),0))</f>
        <v/>
      </c>
      <c r="N139" s="30">
        <f>IF(COUNTA($A139:$C139,$E139:$I139,$K139,$O139,$R139,$U139:$W139,$Z139:$AA139)=0,"",IFERROR(J139*M139,0))</f>
        <v/>
      </c>
      <c r="O139" s="31" t="n"/>
      <c r="P139" s="30">
        <f>IF(COUNTA($A139:$C139,$E139:$I139,$K139,$O139,$R139,$U139:$W139,$Z139:$AA139)=0,"",IFERROR(INDEX('Settings'!$F$10:$F$109,MATCH(C139,'Settings'!$A$10:$A$109,0)),0))</f>
        <v/>
      </c>
      <c r="Q139" s="30">
        <f>IF(COUNTA($A139:$C139,$E139:$I139,$K139,$O139,$R139,$U139:$W139,$Z139:$AA139)=0,"",IFERROR(O139*P139,0))</f>
        <v/>
      </c>
      <c r="R139" s="26" t="n"/>
      <c r="S139" s="30">
        <f>IF(COUNTA($A139:$C139,$E139:$I139,$K139,$O139,$R139,$U139:$W139,$Z139:$AA139)=0,"",IFERROR(INDEX('Settings'!$E$10:$E$109,MATCH(C139,'Settings'!$A$10:$A$109,0)),0))</f>
        <v/>
      </c>
      <c r="T139" s="30">
        <f>IF(COUNTA($A139:$C139,$E139:$I139,$K139,$O139,$R139,$U139:$W139,$Z139:$AA139)=0,"",IFERROR(R139*S139,0))</f>
        <v/>
      </c>
      <c r="U139" s="32" t="n"/>
      <c r="V139" s="32" t="n"/>
      <c r="W139" s="32" t="n"/>
      <c r="X139" s="30">
        <f>IF(COUNTA($A139:$C139,$E139:$I139,$K139,$O139,$R139,$U139:$W139,$Z139:$AA139)=0,"",IFERROR(SUM(N139,Q139,T139,U139),0))</f>
        <v/>
      </c>
      <c r="Y139" s="30">
        <f>IF(COUNTA($A139:$C139,$E139:$I139,$K139,$O139,$R139,$U139:$W139,$Z139:$AA139)=0,"",IFERROR(X139+V139-W139,0))</f>
        <v/>
      </c>
      <c r="Z139" s="23" t="n"/>
      <c r="AA139" s="25" t="n"/>
      <c r="AB139" s="33">
        <f>IF(COUNTA($A139:$C139,$E139:$I139,$K139,$O139,$R139,$U139:$W139,$Z139:$AA139)=0,"",IF(OR(A139="",B139="",C139="",E139=""),"Missing required input",IF(D139="","Driver not found",IF(COUNTIF($E:$E,E139)&gt;1,"Duplicate Trip/Load #",IF(B139&gt;A139,"Trip after period end",IF(B139&lt;=A139-'Settings'!$B$4,"Trip outside pay period",IF(J139&lt;=0,"Check miles",IF(M139&lt;=0,"Check rate",IF(Y139&lt;0,"Negative payable","OK")))))))))</f>
        <v/>
      </c>
    </row>
    <row r="140">
      <c r="A140" s="51" t="n"/>
      <c r="B140" s="51" t="n"/>
      <c r="C140" s="23" t="n"/>
      <c r="D140" s="24">
        <f>IF(COUNTA($A140:$C140,$E140:$I140,$K140,$O140,$R140,$U140:$W140,$Z140:$AA140)=0,"",IFERROR(INDEX('Settings'!$B$10:$B$109,MATCH(C140,'Settings'!$A$10:$A$109,0)),""))</f>
        <v/>
      </c>
      <c r="E140" s="23" t="n"/>
      <c r="F140" s="25" t="n"/>
      <c r="G140" s="25" t="n"/>
      <c r="H140" s="26" t="n"/>
      <c r="I140" s="26" t="n"/>
      <c r="J140" s="27">
        <f>IF(COUNTA($A140:$C140,$E140:$I140,$K140,$O140,$R140,$U140:$W140,$Z140:$AA140)=0,"",IFERROR(H140+I140,0))</f>
        <v/>
      </c>
      <c r="K140" s="52" t="n"/>
      <c r="L140" s="53">
        <f>IF(COUNTA($A140:$C140,$E140:$I140,$K140,$O140,$R140,$U140:$W140,$Z140:$AA140)=0,"",IFERROR(INDEX('Settings'!$D$10:$D$109,MATCH(C140,'Settings'!$A$10:$A$109,0)),0))</f>
        <v/>
      </c>
      <c r="M140" s="53">
        <f>IF(COUNTA($A140:$C140,$E140:$I140,$K140,$O140,$R140,$U140:$W140,$Z140:$AA140)=0,"",IFERROR(IF(K140&lt;&gt;"",K140,L140),0))</f>
        <v/>
      </c>
      <c r="N140" s="30">
        <f>IF(COUNTA($A140:$C140,$E140:$I140,$K140,$O140,$R140,$U140:$W140,$Z140:$AA140)=0,"",IFERROR(J140*M140,0))</f>
        <v/>
      </c>
      <c r="O140" s="31" t="n"/>
      <c r="P140" s="30">
        <f>IF(COUNTA($A140:$C140,$E140:$I140,$K140,$O140,$R140,$U140:$W140,$Z140:$AA140)=0,"",IFERROR(INDEX('Settings'!$F$10:$F$109,MATCH(C140,'Settings'!$A$10:$A$109,0)),0))</f>
        <v/>
      </c>
      <c r="Q140" s="30">
        <f>IF(COUNTA($A140:$C140,$E140:$I140,$K140,$O140,$R140,$U140:$W140,$Z140:$AA140)=0,"",IFERROR(O140*P140,0))</f>
        <v/>
      </c>
      <c r="R140" s="26" t="n"/>
      <c r="S140" s="30">
        <f>IF(COUNTA($A140:$C140,$E140:$I140,$K140,$O140,$R140,$U140:$W140,$Z140:$AA140)=0,"",IFERROR(INDEX('Settings'!$E$10:$E$109,MATCH(C140,'Settings'!$A$10:$A$109,0)),0))</f>
        <v/>
      </c>
      <c r="T140" s="30">
        <f>IF(COUNTA($A140:$C140,$E140:$I140,$K140,$O140,$R140,$U140:$W140,$Z140:$AA140)=0,"",IFERROR(R140*S140,0))</f>
        <v/>
      </c>
      <c r="U140" s="32" t="n"/>
      <c r="V140" s="32" t="n"/>
      <c r="W140" s="32" t="n"/>
      <c r="X140" s="30">
        <f>IF(COUNTA($A140:$C140,$E140:$I140,$K140,$O140,$R140,$U140:$W140,$Z140:$AA140)=0,"",IFERROR(SUM(N140,Q140,T140,U140),0))</f>
        <v/>
      </c>
      <c r="Y140" s="30">
        <f>IF(COUNTA($A140:$C140,$E140:$I140,$K140,$O140,$R140,$U140:$W140,$Z140:$AA140)=0,"",IFERROR(X140+V140-W140,0))</f>
        <v/>
      </c>
      <c r="Z140" s="23" t="n"/>
      <c r="AA140" s="25" t="n"/>
      <c r="AB140" s="33">
        <f>IF(COUNTA($A140:$C140,$E140:$I140,$K140,$O140,$R140,$U140:$W140,$Z140:$AA140)=0,"",IF(OR(A140="",B140="",C140="",E140=""),"Missing required input",IF(D140="","Driver not found",IF(COUNTIF($E:$E,E140)&gt;1,"Duplicate Trip/Load #",IF(B140&gt;A140,"Trip after period end",IF(B140&lt;=A140-'Settings'!$B$4,"Trip outside pay period",IF(J140&lt;=0,"Check miles",IF(M140&lt;=0,"Check rate",IF(Y140&lt;0,"Negative payable","OK")))))))))</f>
        <v/>
      </c>
    </row>
    <row r="141">
      <c r="A141" s="51" t="n"/>
      <c r="B141" s="51" t="n"/>
      <c r="C141" s="23" t="n"/>
      <c r="D141" s="24">
        <f>IF(COUNTA($A141:$C141,$E141:$I141,$K141,$O141,$R141,$U141:$W141,$Z141:$AA141)=0,"",IFERROR(INDEX('Settings'!$B$10:$B$109,MATCH(C141,'Settings'!$A$10:$A$109,0)),""))</f>
        <v/>
      </c>
      <c r="E141" s="23" t="n"/>
      <c r="F141" s="25" t="n"/>
      <c r="G141" s="25" t="n"/>
      <c r="H141" s="26" t="n"/>
      <c r="I141" s="26" t="n"/>
      <c r="J141" s="27">
        <f>IF(COUNTA($A141:$C141,$E141:$I141,$K141,$O141,$R141,$U141:$W141,$Z141:$AA141)=0,"",IFERROR(H141+I141,0))</f>
        <v/>
      </c>
      <c r="K141" s="52" t="n"/>
      <c r="L141" s="53">
        <f>IF(COUNTA($A141:$C141,$E141:$I141,$K141,$O141,$R141,$U141:$W141,$Z141:$AA141)=0,"",IFERROR(INDEX('Settings'!$D$10:$D$109,MATCH(C141,'Settings'!$A$10:$A$109,0)),0))</f>
        <v/>
      </c>
      <c r="M141" s="53">
        <f>IF(COUNTA($A141:$C141,$E141:$I141,$K141,$O141,$R141,$U141:$W141,$Z141:$AA141)=0,"",IFERROR(IF(K141&lt;&gt;"",K141,L141),0))</f>
        <v/>
      </c>
      <c r="N141" s="30">
        <f>IF(COUNTA($A141:$C141,$E141:$I141,$K141,$O141,$R141,$U141:$W141,$Z141:$AA141)=0,"",IFERROR(J141*M141,0))</f>
        <v/>
      </c>
      <c r="O141" s="31" t="n"/>
      <c r="P141" s="30">
        <f>IF(COUNTA($A141:$C141,$E141:$I141,$K141,$O141,$R141,$U141:$W141,$Z141:$AA141)=0,"",IFERROR(INDEX('Settings'!$F$10:$F$109,MATCH(C141,'Settings'!$A$10:$A$109,0)),0))</f>
        <v/>
      </c>
      <c r="Q141" s="30">
        <f>IF(COUNTA($A141:$C141,$E141:$I141,$K141,$O141,$R141,$U141:$W141,$Z141:$AA141)=0,"",IFERROR(O141*P141,0))</f>
        <v/>
      </c>
      <c r="R141" s="26" t="n"/>
      <c r="S141" s="30">
        <f>IF(COUNTA($A141:$C141,$E141:$I141,$K141,$O141,$R141,$U141:$W141,$Z141:$AA141)=0,"",IFERROR(INDEX('Settings'!$E$10:$E$109,MATCH(C141,'Settings'!$A$10:$A$109,0)),0))</f>
        <v/>
      </c>
      <c r="T141" s="30">
        <f>IF(COUNTA($A141:$C141,$E141:$I141,$K141,$O141,$R141,$U141:$W141,$Z141:$AA141)=0,"",IFERROR(R141*S141,0))</f>
        <v/>
      </c>
      <c r="U141" s="32" t="n"/>
      <c r="V141" s="32" t="n"/>
      <c r="W141" s="32" t="n"/>
      <c r="X141" s="30">
        <f>IF(COUNTA($A141:$C141,$E141:$I141,$K141,$O141,$R141,$U141:$W141,$Z141:$AA141)=0,"",IFERROR(SUM(N141,Q141,T141,U141),0))</f>
        <v/>
      </c>
      <c r="Y141" s="30">
        <f>IF(COUNTA($A141:$C141,$E141:$I141,$K141,$O141,$R141,$U141:$W141,$Z141:$AA141)=0,"",IFERROR(X141+V141-W141,0))</f>
        <v/>
      </c>
      <c r="Z141" s="23" t="n"/>
      <c r="AA141" s="25" t="n"/>
      <c r="AB141" s="33">
        <f>IF(COUNTA($A141:$C141,$E141:$I141,$K141,$O141,$R141,$U141:$W141,$Z141:$AA141)=0,"",IF(OR(A141="",B141="",C141="",E141=""),"Missing required input",IF(D141="","Driver not found",IF(COUNTIF($E:$E,E141)&gt;1,"Duplicate Trip/Load #",IF(B141&gt;A141,"Trip after period end",IF(B141&lt;=A141-'Settings'!$B$4,"Trip outside pay period",IF(J141&lt;=0,"Check miles",IF(M141&lt;=0,"Check rate",IF(Y141&lt;0,"Negative payable","OK")))))))))</f>
        <v/>
      </c>
    </row>
    <row r="142">
      <c r="A142" s="51" t="n"/>
      <c r="B142" s="51" t="n"/>
      <c r="C142" s="23" t="n"/>
      <c r="D142" s="24">
        <f>IF(COUNTA($A142:$C142,$E142:$I142,$K142,$O142,$R142,$U142:$W142,$Z142:$AA142)=0,"",IFERROR(INDEX('Settings'!$B$10:$B$109,MATCH(C142,'Settings'!$A$10:$A$109,0)),""))</f>
        <v/>
      </c>
      <c r="E142" s="23" t="n"/>
      <c r="F142" s="25" t="n"/>
      <c r="G142" s="25" t="n"/>
      <c r="H142" s="26" t="n"/>
      <c r="I142" s="26" t="n"/>
      <c r="J142" s="27">
        <f>IF(COUNTA($A142:$C142,$E142:$I142,$K142,$O142,$R142,$U142:$W142,$Z142:$AA142)=0,"",IFERROR(H142+I142,0))</f>
        <v/>
      </c>
      <c r="K142" s="52" t="n"/>
      <c r="L142" s="53">
        <f>IF(COUNTA($A142:$C142,$E142:$I142,$K142,$O142,$R142,$U142:$W142,$Z142:$AA142)=0,"",IFERROR(INDEX('Settings'!$D$10:$D$109,MATCH(C142,'Settings'!$A$10:$A$109,0)),0))</f>
        <v/>
      </c>
      <c r="M142" s="53">
        <f>IF(COUNTA($A142:$C142,$E142:$I142,$K142,$O142,$R142,$U142:$W142,$Z142:$AA142)=0,"",IFERROR(IF(K142&lt;&gt;"",K142,L142),0))</f>
        <v/>
      </c>
      <c r="N142" s="30">
        <f>IF(COUNTA($A142:$C142,$E142:$I142,$K142,$O142,$R142,$U142:$W142,$Z142:$AA142)=0,"",IFERROR(J142*M142,0))</f>
        <v/>
      </c>
      <c r="O142" s="31" t="n"/>
      <c r="P142" s="30">
        <f>IF(COUNTA($A142:$C142,$E142:$I142,$K142,$O142,$R142,$U142:$W142,$Z142:$AA142)=0,"",IFERROR(INDEX('Settings'!$F$10:$F$109,MATCH(C142,'Settings'!$A$10:$A$109,0)),0))</f>
        <v/>
      </c>
      <c r="Q142" s="30">
        <f>IF(COUNTA($A142:$C142,$E142:$I142,$K142,$O142,$R142,$U142:$W142,$Z142:$AA142)=0,"",IFERROR(O142*P142,0))</f>
        <v/>
      </c>
      <c r="R142" s="26" t="n"/>
      <c r="S142" s="30">
        <f>IF(COUNTA($A142:$C142,$E142:$I142,$K142,$O142,$R142,$U142:$W142,$Z142:$AA142)=0,"",IFERROR(INDEX('Settings'!$E$10:$E$109,MATCH(C142,'Settings'!$A$10:$A$109,0)),0))</f>
        <v/>
      </c>
      <c r="T142" s="30">
        <f>IF(COUNTA($A142:$C142,$E142:$I142,$K142,$O142,$R142,$U142:$W142,$Z142:$AA142)=0,"",IFERROR(R142*S142,0))</f>
        <v/>
      </c>
      <c r="U142" s="32" t="n"/>
      <c r="V142" s="32" t="n"/>
      <c r="W142" s="32" t="n"/>
      <c r="X142" s="30">
        <f>IF(COUNTA($A142:$C142,$E142:$I142,$K142,$O142,$R142,$U142:$W142,$Z142:$AA142)=0,"",IFERROR(SUM(N142,Q142,T142,U142),0))</f>
        <v/>
      </c>
      <c r="Y142" s="30">
        <f>IF(COUNTA($A142:$C142,$E142:$I142,$K142,$O142,$R142,$U142:$W142,$Z142:$AA142)=0,"",IFERROR(X142+V142-W142,0))</f>
        <v/>
      </c>
      <c r="Z142" s="23" t="n"/>
      <c r="AA142" s="25" t="n"/>
      <c r="AB142" s="33">
        <f>IF(COUNTA($A142:$C142,$E142:$I142,$K142,$O142,$R142,$U142:$W142,$Z142:$AA142)=0,"",IF(OR(A142="",B142="",C142="",E142=""),"Missing required input",IF(D142="","Driver not found",IF(COUNTIF($E:$E,E142)&gt;1,"Duplicate Trip/Load #",IF(B142&gt;A142,"Trip after period end",IF(B142&lt;=A142-'Settings'!$B$4,"Trip outside pay period",IF(J142&lt;=0,"Check miles",IF(M142&lt;=0,"Check rate",IF(Y142&lt;0,"Negative payable","OK")))))))))</f>
        <v/>
      </c>
    </row>
    <row r="143">
      <c r="A143" s="51" t="n"/>
      <c r="B143" s="51" t="n"/>
      <c r="C143" s="23" t="n"/>
      <c r="D143" s="24">
        <f>IF(COUNTA($A143:$C143,$E143:$I143,$K143,$O143,$R143,$U143:$W143,$Z143:$AA143)=0,"",IFERROR(INDEX('Settings'!$B$10:$B$109,MATCH(C143,'Settings'!$A$10:$A$109,0)),""))</f>
        <v/>
      </c>
      <c r="E143" s="23" t="n"/>
      <c r="F143" s="25" t="n"/>
      <c r="G143" s="25" t="n"/>
      <c r="H143" s="26" t="n"/>
      <c r="I143" s="26" t="n"/>
      <c r="J143" s="27">
        <f>IF(COUNTA($A143:$C143,$E143:$I143,$K143,$O143,$R143,$U143:$W143,$Z143:$AA143)=0,"",IFERROR(H143+I143,0))</f>
        <v/>
      </c>
      <c r="K143" s="52" t="n"/>
      <c r="L143" s="53">
        <f>IF(COUNTA($A143:$C143,$E143:$I143,$K143,$O143,$R143,$U143:$W143,$Z143:$AA143)=0,"",IFERROR(INDEX('Settings'!$D$10:$D$109,MATCH(C143,'Settings'!$A$10:$A$109,0)),0))</f>
        <v/>
      </c>
      <c r="M143" s="53">
        <f>IF(COUNTA($A143:$C143,$E143:$I143,$K143,$O143,$R143,$U143:$W143,$Z143:$AA143)=0,"",IFERROR(IF(K143&lt;&gt;"",K143,L143),0))</f>
        <v/>
      </c>
      <c r="N143" s="30">
        <f>IF(COUNTA($A143:$C143,$E143:$I143,$K143,$O143,$R143,$U143:$W143,$Z143:$AA143)=0,"",IFERROR(J143*M143,0))</f>
        <v/>
      </c>
      <c r="O143" s="31" t="n"/>
      <c r="P143" s="30">
        <f>IF(COUNTA($A143:$C143,$E143:$I143,$K143,$O143,$R143,$U143:$W143,$Z143:$AA143)=0,"",IFERROR(INDEX('Settings'!$F$10:$F$109,MATCH(C143,'Settings'!$A$10:$A$109,0)),0))</f>
        <v/>
      </c>
      <c r="Q143" s="30">
        <f>IF(COUNTA($A143:$C143,$E143:$I143,$K143,$O143,$R143,$U143:$W143,$Z143:$AA143)=0,"",IFERROR(O143*P143,0))</f>
        <v/>
      </c>
      <c r="R143" s="26" t="n"/>
      <c r="S143" s="30">
        <f>IF(COUNTA($A143:$C143,$E143:$I143,$K143,$O143,$R143,$U143:$W143,$Z143:$AA143)=0,"",IFERROR(INDEX('Settings'!$E$10:$E$109,MATCH(C143,'Settings'!$A$10:$A$109,0)),0))</f>
        <v/>
      </c>
      <c r="T143" s="30">
        <f>IF(COUNTA($A143:$C143,$E143:$I143,$K143,$O143,$R143,$U143:$W143,$Z143:$AA143)=0,"",IFERROR(R143*S143,0))</f>
        <v/>
      </c>
      <c r="U143" s="32" t="n"/>
      <c r="V143" s="32" t="n"/>
      <c r="W143" s="32" t="n"/>
      <c r="X143" s="30">
        <f>IF(COUNTA($A143:$C143,$E143:$I143,$K143,$O143,$R143,$U143:$W143,$Z143:$AA143)=0,"",IFERROR(SUM(N143,Q143,T143,U143),0))</f>
        <v/>
      </c>
      <c r="Y143" s="30">
        <f>IF(COUNTA($A143:$C143,$E143:$I143,$K143,$O143,$R143,$U143:$W143,$Z143:$AA143)=0,"",IFERROR(X143+V143-W143,0))</f>
        <v/>
      </c>
      <c r="Z143" s="23" t="n"/>
      <c r="AA143" s="25" t="n"/>
      <c r="AB143" s="33">
        <f>IF(COUNTA($A143:$C143,$E143:$I143,$K143,$O143,$R143,$U143:$W143,$Z143:$AA143)=0,"",IF(OR(A143="",B143="",C143="",E143=""),"Missing required input",IF(D143="","Driver not found",IF(COUNTIF($E:$E,E143)&gt;1,"Duplicate Trip/Load #",IF(B143&gt;A143,"Trip after period end",IF(B143&lt;=A143-'Settings'!$B$4,"Trip outside pay period",IF(J143&lt;=0,"Check miles",IF(M143&lt;=0,"Check rate",IF(Y143&lt;0,"Negative payable","OK")))))))))</f>
        <v/>
      </c>
    </row>
    <row r="144">
      <c r="A144" s="51" t="n"/>
      <c r="B144" s="51" t="n"/>
      <c r="C144" s="23" t="n"/>
      <c r="D144" s="24">
        <f>IF(COUNTA($A144:$C144,$E144:$I144,$K144,$O144,$R144,$U144:$W144,$Z144:$AA144)=0,"",IFERROR(INDEX('Settings'!$B$10:$B$109,MATCH(C144,'Settings'!$A$10:$A$109,0)),""))</f>
        <v/>
      </c>
      <c r="E144" s="23" t="n"/>
      <c r="F144" s="25" t="n"/>
      <c r="G144" s="25" t="n"/>
      <c r="H144" s="26" t="n"/>
      <c r="I144" s="26" t="n"/>
      <c r="J144" s="27">
        <f>IF(COUNTA($A144:$C144,$E144:$I144,$K144,$O144,$R144,$U144:$W144,$Z144:$AA144)=0,"",IFERROR(H144+I144,0))</f>
        <v/>
      </c>
      <c r="K144" s="52" t="n"/>
      <c r="L144" s="53">
        <f>IF(COUNTA($A144:$C144,$E144:$I144,$K144,$O144,$R144,$U144:$W144,$Z144:$AA144)=0,"",IFERROR(INDEX('Settings'!$D$10:$D$109,MATCH(C144,'Settings'!$A$10:$A$109,0)),0))</f>
        <v/>
      </c>
      <c r="M144" s="53">
        <f>IF(COUNTA($A144:$C144,$E144:$I144,$K144,$O144,$R144,$U144:$W144,$Z144:$AA144)=0,"",IFERROR(IF(K144&lt;&gt;"",K144,L144),0))</f>
        <v/>
      </c>
      <c r="N144" s="30">
        <f>IF(COUNTA($A144:$C144,$E144:$I144,$K144,$O144,$R144,$U144:$W144,$Z144:$AA144)=0,"",IFERROR(J144*M144,0))</f>
        <v/>
      </c>
      <c r="O144" s="31" t="n"/>
      <c r="P144" s="30">
        <f>IF(COUNTA($A144:$C144,$E144:$I144,$K144,$O144,$R144,$U144:$W144,$Z144:$AA144)=0,"",IFERROR(INDEX('Settings'!$F$10:$F$109,MATCH(C144,'Settings'!$A$10:$A$109,0)),0))</f>
        <v/>
      </c>
      <c r="Q144" s="30">
        <f>IF(COUNTA($A144:$C144,$E144:$I144,$K144,$O144,$R144,$U144:$W144,$Z144:$AA144)=0,"",IFERROR(O144*P144,0))</f>
        <v/>
      </c>
      <c r="R144" s="26" t="n"/>
      <c r="S144" s="30">
        <f>IF(COUNTA($A144:$C144,$E144:$I144,$K144,$O144,$R144,$U144:$W144,$Z144:$AA144)=0,"",IFERROR(INDEX('Settings'!$E$10:$E$109,MATCH(C144,'Settings'!$A$10:$A$109,0)),0))</f>
        <v/>
      </c>
      <c r="T144" s="30">
        <f>IF(COUNTA($A144:$C144,$E144:$I144,$K144,$O144,$R144,$U144:$W144,$Z144:$AA144)=0,"",IFERROR(R144*S144,0))</f>
        <v/>
      </c>
      <c r="U144" s="32" t="n"/>
      <c r="V144" s="32" t="n"/>
      <c r="W144" s="32" t="n"/>
      <c r="X144" s="30">
        <f>IF(COUNTA($A144:$C144,$E144:$I144,$K144,$O144,$R144,$U144:$W144,$Z144:$AA144)=0,"",IFERROR(SUM(N144,Q144,T144,U144),0))</f>
        <v/>
      </c>
      <c r="Y144" s="30">
        <f>IF(COUNTA($A144:$C144,$E144:$I144,$K144,$O144,$R144,$U144:$W144,$Z144:$AA144)=0,"",IFERROR(X144+V144-W144,0))</f>
        <v/>
      </c>
      <c r="Z144" s="23" t="n"/>
      <c r="AA144" s="25" t="n"/>
      <c r="AB144" s="33">
        <f>IF(COUNTA($A144:$C144,$E144:$I144,$K144,$O144,$R144,$U144:$W144,$Z144:$AA144)=0,"",IF(OR(A144="",B144="",C144="",E144=""),"Missing required input",IF(D144="","Driver not found",IF(COUNTIF($E:$E,E144)&gt;1,"Duplicate Trip/Load #",IF(B144&gt;A144,"Trip after period end",IF(B144&lt;=A144-'Settings'!$B$4,"Trip outside pay period",IF(J144&lt;=0,"Check miles",IF(M144&lt;=0,"Check rate",IF(Y144&lt;0,"Negative payable","OK")))))))))</f>
        <v/>
      </c>
    </row>
    <row r="145">
      <c r="A145" s="51" t="n"/>
      <c r="B145" s="51" t="n"/>
      <c r="C145" s="23" t="n"/>
      <c r="D145" s="24">
        <f>IF(COUNTA($A145:$C145,$E145:$I145,$K145,$O145,$R145,$U145:$W145,$Z145:$AA145)=0,"",IFERROR(INDEX('Settings'!$B$10:$B$109,MATCH(C145,'Settings'!$A$10:$A$109,0)),""))</f>
        <v/>
      </c>
      <c r="E145" s="23" t="n"/>
      <c r="F145" s="25" t="n"/>
      <c r="G145" s="25" t="n"/>
      <c r="H145" s="26" t="n"/>
      <c r="I145" s="26" t="n"/>
      <c r="J145" s="27">
        <f>IF(COUNTA($A145:$C145,$E145:$I145,$K145,$O145,$R145,$U145:$W145,$Z145:$AA145)=0,"",IFERROR(H145+I145,0))</f>
        <v/>
      </c>
      <c r="K145" s="52" t="n"/>
      <c r="L145" s="53">
        <f>IF(COUNTA($A145:$C145,$E145:$I145,$K145,$O145,$R145,$U145:$W145,$Z145:$AA145)=0,"",IFERROR(INDEX('Settings'!$D$10:$D$109,MATCH(C145,'Settings'!$A$10:$A$109,0)),0))</f>
        <v/>
      </c>
      <c r="M145" s="53">
        <f>IF(COUNTA($A145:$C145,$E145:$I145,$K145,$O145,$R145,$U145:$W145,$Z145:$AA145)=0,"",IFERROR(IF(K145&lt;&gt;"",K145,L145),0))</f>
        <v/>
      </c>
      <c r="N145" s="30">
        <f>IF(COUNTA($A145:$C145,$E145:$I145,$K145,$O145,$R145,$U145:$W145,$Z145:$AA145)=0,"",IFERROR(J145*M145,0))</f>
        <v/>
      </c>
      <c r="O145" s="31" t="n"/>
      <c r="P145" s="30">
        <f>IF(COUNTA($A145:$C145,$E145:$I145,$K145,$O145,$R145,$U145:$W145,$Z145:$AA145)=0,"",IFERROR(INDEX('Settings'!$F$10:$F$109,MATCH(C145,'Settings'!$A$10:$A$109,0)),0))</f>
        <v/>
      </c>
      <c r="Q145" s="30">
        <f>IF(COUNTA($A145:$C145,$E145:$I145,$K145,$O145,$R145,$U145:$W145,$Z145:$AA145)=0,"",IFERROR(O145*P145,0))</f>
        <v/>
      </c>
      <c r="R145" s="26" t="n"/>
      <c r="S145" s="30">
        <f>IF(COUNTA($A145:$C145,$E145:$I145,$K145,$O145,$R145,$U145:$W145,$Z145:$AA145)=0,"",IFERROR(INDEX('Settings'!$E$10:$E$109,MATCH(C145,'Settings'!$A$10:$A$109,0)),0))</f>
        <v/>
      </c>
      <c r="T145" s="30">
        <f>IF(COUNTA($A145:$C145,$E145:$I145,$K145,$O145,$R145,$U145:$W145,$Z145:$AA145)=0,"",IFERROR(R145*S145,0))</f>
        <v/>
      </c>
      <c r="U145" s="32" t="n"/>
      <c r="V145" s="32" t="n"/>
      <c r="W145" s="32" t="n"/>
      <c r="X145" s="30">
        <f>IF(COUNTA($A145:$C145,$E145:$I145,$K145,$O145,$R145,$U145:$W145,$Z145:$AA145)=0,"",IFERROR(SUM(N145,Q145,T145,U145),0))</f>
        <v/>
      </c>
      <c r="Y145" s="30">
        <f>IF(COUNTA($A145:$C145,$E145:$I145,$K145,$O145,$R145,$U145:$W145,$Z145:$AA145)=0,"",IFERROR(X145+V145-W145,0))</f>
        <v/>
      </c>
      <c r="Z145" s="23" t="n"/>
      <c r="AA145" s="25" t="n"/>
      <c r="AB145" s="33">
        <f>IF(COUNTA($A145:$C145,$E145:$I145,$K145,$O145,$R145,$U145:$W145,$Z145:$AA145)=0,"",IF(OR(A145="",B145="",C145="",E145=""),"Missing required input",IF(D145="","Driver not found",IF(COUNTIF($E:$E,E145)&gt;1,"Duplicate Trip/Load #",IF(B145&gt;A145,"Trip after period end",IF(B145&lt;=A145-'Settings'!$B$4,"Trip outside pay period",IF(J145&lt;=0,"Check miles",IF(M145&lt;=0,"Check rate",IF(Y145&lt;0,"Negative payable","OK")))))))))</f>
        <v/>
      </c>
    </row>
    <row r="146">
      <c r="A146" s="51" t="n"/>
      <c r="B146" s="51" t="n"/>
      <c r="C146" s="23" t="n"/>
      <c r="D146" s="24">
        <f>IF(COUNTA($A146:$C146,$E146:$I146,$K146,$O146,$R146,$U146:$W146,$Z146:$AA146)=0,"",IFERROR(INDEX('Settings'!$B$10:$B$109,MATCH(C146,'Settings'!$A$10:$A$109,0)),""))</f>
        <v/>
      </c>
      <c r="E146" s="23" t="n"/>
      <c r="F146" s="25" t="n"/>
      <c r="G146" s="25" t="n"/>
      <c r="H146" s="26" t="n"/>
      <c r="I146" s="26" t="n"/>
      <c r="J146" s="27">
        <f>IF(COUNTA($A146:$C146,$E146:$I146,$K146,$O146,$R146,$U146:$W146,$Z146:$AA146)=0,"",IFERROR(H146+I146,0))</f>
        <v/>
      </c>
      <c r="K146" s="52" t="n"/>
      <c r="L146" s="53">
        <f>IF(COUNTA($A146:$C146,$E146:$I146,$K146,$O146,$R146,$U146:$W146,$Z146:$AA146)=0,"",IFERROR(INDEX('Settings'!$D$10:$D$109,MATCH(C146,'Settings'!$A$10:$A$109,0)),0))</f>
        <v/>
      </c>
      <c r="M146" s="53">
        <f>IF(COUNTA($A146:$C146,$E146:$I146,$K146,$O146,$R146,$U146:$W146,$Z146:$AA146)=0,"",IFERROR(IF(K146&lt;&gt;"",K146,L146),0))</f>
        <v/>
      </c>
      <c r="N146" s="30">
        <f>IF(COUNTA($A146:$C146,$E146:$I146,$K146,$O146,$R146,$U146:$W146,$Z146:$AA146)=0,"",IFERROR(J146*M146,0))</f>
        <v/>
      </c>
      <c r="O146" s="31" t="n"/>
      <c r="P146" s="30">
        <f>IF(COUNTA($A146:$C146,$E146:$I146,$K146,$O146,$R146,$U146:$W146,$Z146:$AA146)=0,"",IFERROR(INDEX('Settings'!$F$10:$F$109,MATCH(C146,'Settings'!$A$10:$A$109,0)),0))</f>
        <v/>
      </c>
      <c r="Q146" s="30">
        <f>IF(COUNTA($A146:$C146,$E146:$I146,$K146,$O146,$R146,$U146:$W146,$Z146:$AA146)=0,"",IFERROR(O146*P146,0))</f>
        <v/>
      </c>
      <c r="R146" s="26" t="n"/>
      <c r="S146" s="30">
        <f>IF(COUNTA($A146:$C146,$E146:$I146,$K146,$O146,$R146,$U146:$W146,$Z146:$AA146)=0,"",IFERROR(INDEX('Settings'!$E$10:$E$109,MATCH(C146,'Settings'!$A$10:$A$109,0)),0))</f>
        <v/>
      </c>
      <c r="T146" s="30">
        <f>IF(COUNTA($A146:$C146,$E146:$I146,$K146,$O146,$R146,$U146:$W146,$Z146:$AA146)=0,"",IFERROR(R146*S146,0))</f>
        <v/>
      </c>
      <c r="U146" s="32" t="n"/>
      <c r="V146" s="32" t="n"/>
      <c r="W146" s="32" t="n"/>
      <c r="X146" s="30">
        <f>IF(COUNTA($A146:$C146,$E146:$I146,$K146,$O146,$R146,$U146:$W146,$Z146:$AA146)=0,"",IFERROR(SUM(N146,Q146,T146,U146),0))</f>
        <v/>
      </c>
      <c r="Y146" s="30">
        <f>IF(COUNTA($A146:$C146,$E146:$I146,$K146,$O146,$R146,$U146:$W146,$Z146:$AA146)=0,"",IFERROR(X146+V146-W146,0))</f>
        <v/>
      </c>
      <c r="Z146" s="23" t="n"/>
      <c r="AA146" s="25" t="n"/>
      <c r="AB146" s="33">
        <f>IF(COUNTA($A146:$C146,$E146:$I146,$K146,$O146,$R146,$U146:$W146,$Z146:$AA146)=0,"",IF(OR(A146="",B146="",C146="",E146=""),"Missing required input",IF(D146="","Driver not found",IF(COUNTIF($E:$E,E146)&gt;1,"Duplicate Trip/Load #",IF(B146&gt;A146,"Trip after period end",IF(B146&lt;=A146-'Settings'!$B$4,"Trip outside pay period",IF(J146&lt;=0,"Check miles",IF(M146&lt;=0,"Check rate",IF(Y146&lt;0,"Negative payable","OK")))))))))</f>
        <v/>
      </c>
    </row>
    <row r="147">
      <c r="A147" s="51" t="n"/>
      <c r="B147" s="51" t="n"/>
      <c r="C147" s="23" t="n"/>
      <c r="D147" s="24">
        <f>IF(COUNTA($A147:$C147,$E147:$I147,$K147,$O147,$R147,$U147:$W147,$Z147:$AA147)=0,"",IFERROR(INDEX('Settings'!$B$10:$B$109,MATCH(C147,'Settings'!$A$10:$A$109,0)),""))</f>
        <v/>
      </c>
      <c r="E147" s="23" t="n"/>
      <c r="F147" s="25" t="n"/>
      <c r="G147" s="25" t="n"/>
      <c r="H147" s="26" t="n"/>
      <c r="I147" s="26" t="n"/>
      <c r="J147" s="27">
        <f>IF(COUNTA($A147:$C147,$E147:$I147,$K147,$O147,$R147,$U147:$W147,$Z147:$AA147)=0,"",IFERROR(H147+I147,0))</f>
        <v/>
      </c>
      <c r="K147" s="52" t="n"/>
      <c r="L147" s="53">
        <f>IF(COUNTA($A147:$C147,$E147:$I147,$K147,$O147,$R147,$U147:$W147,$Z147:$AA147)=0,"",IFERROR(INDEX('Settings'!$D$10:$D$109,MATCH(C147,'Settings'!$A$10:$A$109,0)),0))</f>
        <v/>
      </c>
      <c r="M147" s="53">
        <f>IF(COUNTA($A147:$C147,$E147:$I147,$K147,$O147,$R147,$U147:$W147,$Z147:$AA147)=0,"",IFERROR(IF(K147&lt;&gt;"",K147,L147),0))</f>
        <v/>
      </c>
      <c r="N147" s="30">
        <f>IF(COUNTA($A147:$C147,$E147:$I147,$K147,$O147,$R147,$U147:$W147,$Z147:$AA147)=0,"",IFERROR(J147*M147,0))</f>
        <v/>
      </c>
      <c r="O147" s="31" t="n"/>
      <c r="P147" s="30">
        <f>IF(COUNTA($A147:$C147,$E147:$I147,$K147,$O147,$R147,$U147:$W147,$Z147:$AA147)=0,"",IFERROR(INDEX('Settings'!$F$10:$F$109,MATCH(C147,'Settings'!$A$10:$A$109,0)),0))</f>
        <v/>
      </c>
      <c r="Q147" s="30">
        <f>IF(COUNTA($A147:$C147,$E147:$I147,$K147,$O147,$R147,$U147:$W147,$Z147:$AA147)=0,"",IFERROR(O147*P147,0))</f>
        <v/>
      </c>
      <c r="R147" s="26" t="n"/>
      <c r="S147" s="30">
        <f>IF(COUNTA($A147:$C147,$E147:$I147,$K147,$O147,$R147,$U147:$W147,$Z147:$AA147)=0,"",IFERROR(INDEX('Settings'!$E$10:$E$109,MATCH(C147,'Settings'!$A$10:$A$109,0)),0))</f>
        <v/>
      </c>
      <c r="T147" s="30">
        <f>IF(COUNTA($A147:$C147,$E147:$I147,$K147,$O147,$R147,$U147:$W147,$Z147:$AA147)=0,"",IFERROR(R147*S147,0))</f>
        <v/>
      </c>
      <c r="U147" s="32" t="n"/>
      <c r="V147" s="32" t="n"/>
      <c r="W147" s="32" t="n"/>
      <c r="X147" s="30">
        <f>IF(COUNTA($A147:$C147,$E147:$I147,$K147,$O147,$R147,$U147:$W147,$Z147:$AA147)=0,"",IFERROR(SUM(N147,Q147,T147,U147),0))</f>
        <v/>
      </c>
      <c r="Y147" s="30">
        <f>IF(COUNTA($A147:$C147,$E147:$I147,$K147,$O147,$R147,$U147:$W147,$Z147:$AA147)=0,"",IFERROR(X147+V147-W147,0))</f>
        <v/>
      </c>
      <c r="Z147" s="23" t="n"/>
      <c r="AA147" s="25" t="n"/>
      <c r="AB147" s="33">
        <f>IF(COUNTA($A147:$C147,$E147:$I147,$K147,$O147,$R147,$U147:$W147,$Z147:$AA147)=0,"",IF(OR(A147="",B147="",C147="",E147=""),"Missing required input",IF(D147="","Driver not found",IF(COUNTIF($E:$E,E147)&gt;1,"Duplicate Trip/Load #",IF(B147&gt;A147,"Trip after period end",IF(B147&lt;=A147-'Settings'!$B$4,"Trip outside pay period",IF(J147&lt;=0,"Check miles",IF(M147&lt;=0,"Check rate",IF(Y147&lt;0,"Negative payable","OK")))))))))</f>
        <v/>
      </c>
    </row>
    <row r="148">
      <c r="A148" s="51" t="n"/>
      <c r="B148" s="51" t="n"/>
      <c r="C148" s="23" t="n"/>
      <c r="D148" s="24">
        <f>IF(COUNTA($A148:$C148,$E148:$I148,$K148,$O148,$R148,$U148:$W148,$Z148:$AA148)=0,"",IFERROR(INDEX('Settings'!$B$10:$B$109,MATCH(C148,'Settings'!$A$10:$A$109,0)),""))</f>
        <v/>
      </c>
      <c r="E148" s="23" t="n"/>
      <c r="F148" s="25" t="n"/>
      <c r="G148" s="25" t="n"/>
      <c r="H148" s="26" t="n"/>
      <c r="I148" s="26" t="n"/>
      <c r="J148" s="27">
        <f>IF(COUNTA($A148:$C148,$E148:$I148,$K148,$O148,$R148,$U148:$W148,$Z148:$AA148)=0,"",IFERROR(H148+I148,0))</f>
        <v/>
      </c>
      <c r="K148" s="52" t="n"/>
      <c r="L148" s="53">
        <f>IF(COUNTA($A148:$C148,$E148:$I148,$K148,$O148,$R148,$U148:$W148,$Z148:$AA148)=0,"",IFERROR(INDEX('Settings'!$D$10:$D$109,MATCH(C148,'Settings'!$A$10:$A$109,0)),0))</f>
        <v/>
      </c>
      <c r="M148" s="53">
        <f>IF(COUNTA($A148:$C148,$E148:$I148,$K148,$O148,$R148,$U148:$W148,$Z148:$AA148)=0,"",IFERROR(IF(K148&lt;&gt;"",K148,L148),0))</f>
        <v/>
      </c>
      <c r="N148" s="30">
        <f>IF(COUNTA($A148:$C148,$E148:$I148,$K148,$O148,$R148,$U148:$W148,$Z148:$AA148)=0,"",IFERROR(J148*M148,0))</f>
        <v/>
      </c>
      <c r="O148" s="31" t="n"/>
      <c r="P148" s="30">
        <f>IF(COUNTA($A148:$C148,$E148:$I148,$K148,$O148,$R148,$U148:$W148,$Z148:$AA148)=0,"",IFERROR(INDEX('Settings'!$F$10:$F$109,MATCH(C148,'Settings'!$A$10:$A$109,0)),0))</f>
        <v/>
      </c>
      <c r="Q148" s="30">
        <f>IF(COUNTA($A148:$C148,$E148:$I148,$K148,$O148,$R148,$U148:$W148,$Z148:$AA148)=0,"",IFERROR(O148*P148,0))</f>
        <v/>
      </c>
      <c r="R148" s="26" t="n"/>
      <c r="S148" s="30">
        <f>IF(COUNTA($A148:$C148,$E148:$I148,$K148,$O148,$R148,$U148:$W148,$Z148:$AA148)=0,"",IFERROR(INDEX('Settings'!$E$10:$E$109,MATCH(C148,'Settings'!$A$10:$A$109,0)),0))</f>
        <v/>
      </c>
      <c r="T148" s="30">
        <f>IF(COUNTA($A148:$C148,$E148:$I148,$K148,$O148,$R148,$U148:$W148,$Z148:$AA148)=0,"",IFERROR(R148*S148,0))</f>
        <v/>
      </c>
      <c r="U148" s="32" t="n"/>
      <c r="V148" s="32" t="n"/>
      <c r="W148" s="32" t="n"/>
      <c r="X148" s="30">
        <f>IF(COUNTA($A148:$C148,$E148:$I148,$K148,$O148,$R148,$U148:$W148,$Z148:$AA148)=0,"",IFERROR(SUM(N148,Q148,T148,U148),0))</f>
        <v/>
      </c>
      <c r="Y148" s="30">
        <f>IF(COUNTA($A148:$C148,$E148:$I148,$K148,$O148,$R148,$U148:$W148,$Z148:$AA148)=0,"",IFERROR(X148+V148-W148,0))</f>
        <v/>
      </c>
      <c r="Z148" s="23" t="n"/>
      <c r="AA148" s="25" t="n"/>
      <c r="AB148" s="33">
        <f>IF(COUNTA($A148:$C148,$E148:$I148,$K148,$O148,$R148,$U148:$W148,$Z148:$AA148)=0,"",IF(OR(A148="",B148="",C148="",E148=""),"Missing required input",IF(D148="","Driver not found",IF(COUNTIF($E:$E,E148)&gt;1,"Duplicate Trip/Load #",IF(B148&gt;A148,"Trip after period end",IF(B148&lt;=A148-'Settings'!$B$4,"Trip outside pay period",IF(J148&lt;=0,"Check miles",IF(M148&lt;=0,"Check rate",IF(Y148&lt;0,"Negative payable","OK")))))))))</f>
        <v/>
      </c>
    </row>
    <row r="149">
      <c r="A149" s="51" t="n"/>
      <c r="B149" s="51" t="n"/>
      <c r="C149" s="23" t="n"/>
      <c r="D149" s="24">
        <f>IF(COUNTA($A149:$C149,$E149:$I149,$K149,$O149,$R149,$U149:$W149,$Z149:$AA149)=0,"",IFERROR(INDEX('Settings'!$B$10:$B$109,MATCH(C149,'Settings'!$A$10:$A$109,0)),""))</f>
        <v/>
      </c>
      <c r="E149" s="23" t="n"/>
      <c r="F149" s="25" t="n"/>
      <c r="G149" s="25" t="n"/>
      <c r="H149" s="26" t="n"/>
      <c r="I149" s="26" t="n"/>
      <c r="J149" s="27">
        <f>IF(COUNTA($A149:$C149,$E149:$I149,$K149,$O149,$R149,$U149:$W149,$Z149:$AA149)=0,"",IFERROR(H149+I149,0))</f>
        <v/>
      </c>
      <c r="K149" s="52" t="n"/>
      <c r="L149" s="53">
        <f>IF(COUNTA($A149:$C149,$E149:$I149,$K149,$O149,$R149,$U149:$W149,$Z149:$AA149)=0,"",IFERROR(INDEX('Settings'!$D$10:$D$109,MATCH(C149,'Settings'!$A$10:$A$109,0)),0))</f>
        <v/>
      </c>
      <c r="M149" s="53">
        <f>IF(COUNTA($A149:$C149,$E149:$I149,$K149,$O149,$R149,$U149:$W149,$Z149:$AA149)=0,"",IFERROR(IF(K149&lt;&gt;"",K149,L149),0))</f>
        <v/>
      </c>
      <c r="N149" s="30">
        <f>IF(COUNTA($A149:$C149,$E149:$I149,$K149,$O149,$R149,$U149:$W149,$Z149:$AA149)=0,"",IFERROR(J149*M149,0))</f>
        <v/>
      </c>
      <c r="O149" s="31" t="n"/>
      <c r="P149" s="30">
        <f>IF(COUNTA($A149:$C149,$E149:$I149,$K149,$O149,$R149,$U149:$W149,$Z149:$AA149)=0,"",IFERROR(INDEX('Settings'!$F$10:$F$109,MATCH(C149,'Settings'!$A$10:$A$109,0)),0))</f>
        <v/>
      </c>
      <c r="Q149" s="30">
        <f>IF(COUNTA($A149:$C149,$E149:$I149,$K149,$O149,$R149,$U149:$W149,$Z149:$AA149)=0,"",IFERROR(O149*P149,0))</f>
        <v/>
      </c>
      <c r="R149" s="26" t="n"/>
      <c r="S149" s="30">
        <f>IF(COUNTA($A149:$C149,$E149:$I149,$K149,$O149,$R149,$U149:$W149,$Z149:$AA149)=0,"",IFERROR(INDEX('Settings'!$E$10:$E$109,MATCH(C149,'Settings'!$A$10:$A$109,0)),0))</f>
        <v/>
      </c>
      <c r="T149" s="30">
        <f>IF(COUNTA($A149:$C149,$E149:$I149,$K149,$O149,$R149,$U149:$W149,$Z149:$AA149)=0,"",IFERROR(R149*S149,0))</f>
        <v/>
      </c>
      <c r="U149" s="32" t="n"/>
      <c r="V149" s="32" t="n"/>
      <c r="W149" s="32" t="n"/>
      <c r="X149" s="30">
        <f>IF(COUNTA($A149:$C149,$E149:$I149,$K149,$O149,$R149,$U149:$W149,$Z149:$AA149)=0,"",IFERROR(SUM(N149,Q149,T149,U149),0))</f>
        <v/>
      </c>
      <c r="Y149" s="30">
        <f>IF(COUNTA($A149:$C149,$E149:$I149,$K149,$O149,$R149,$U149:$W149,$Z149:$AA149)=0,"",IFERROR(X149+V149-W149,0))</f>
        <v/>
      </c>
      <c r="Z149" s="23" t="n"/>
      <c r="AA149" s="25" t="n"/>
      <c r="AB149" s="33">
        <f>IF(COUNTA($A149:$C149,$E149:$I149,$K149,$O149,$R149,$U149:$W149,$Z149:$AA149)=0,"",IF(OR(A149="",B149="",C149="",E149=""),"Missing required input",IF(D149="","Driver not found",IF(COUNTIF($E:$E,E149)&gt;1,"Duplicate Trip/Load #",IF(B149&gt;A149,"Trip after period end",IF(B149&lt;=A149-'Settings'!$B$4,"Trip outside pay period",IF(J149&lt;=0,"Check miles",IF(M149&lt;=0,"Check rate",IF(Y149&lt;0,"Negative payable","OK")))))))))</f>
        <v/>
      </c>
    </row>
    <row r="150">
      <c r="A150" s="51" t="n"/>
      <c r="B150" s="51" t="n"/>
      <c r="C150" s="23" t="n"/>
      <c r="D150" s="24">
        <f>IF(COUNTA($A150:$C150,$E150:$I150,$K150,$O150,$R150,$U150:$W150,$Z150:$AA150)=0,"",IFERROR(INDEX('Settings'!$B$10:$B$109,MATCH(C150,'Settings'!$A$10:$A$109,0)),""))</f>
        <v/>
      </c>
      <c r="E150" s="23" t="n"/>
      <c r="F150" s="25" t="n"/>
      <c r="G150" s="25" t="n"/>
      <c r="H150" s="26" t="n"/>
      <c r="I150" s="26" t="n"/>
      <c r="J150" s="27">
        <f>IF(COUNTA($A150:$C150,$E150:$I150,$K150,$O150,$R150,$U150:$W150,$Z150:$AA150)=0,"",IFERROR(H150+I150,0))</f>
        <v/>
      </c>
      <c r="K150" s="52" t="n"/>
      <c r="L150" s="53">
        <f>IF(COUNTA($A150:$C150,$E150:$I150,$K150,$O150,$R150,$U150:$W150,$Z150:$AA150)=0,"",IFERROR(INDEX('Settings'!$D$10:$D$109,MATCH(C150,'Settings'!$A$10:$A$109,0)),0))</f>
        <v/>
      </c>
      <c r="M150" s="53">
        <f>IF(COUNTA($A150:$C150,$E150:$I150,$K150,$O150,$R150,$U150:$W150,$Z150:$AA150)=0,"",IFERROR(IF(K150&lt;&gt;"",K150,L150),0))</f>
        <v/>
      </c>
      <c r="N150" s="30">
        <f>IF(COUNTA($A150:$C150,$E150:$I150,$K150,$O150,$R150,$U150:$W150,$Z150:$AA150)=0,"",IFERROR(J150*M150,0))</f>
        <v/>
      </c>
      <c r="O150" s="31" t="n"/>
      <c r="P150" s="30">
        <f>IF(COUNTA($A150:$C150,$E150:$I150,$K150,$O150,$R150,$U150:$W150,$Z150:$AA150)=0,"",IFERROR(INDEX('Settings'!$F$10:$F$109,MATCH(C150,'Settings'!$A$10:$A$109,0)),0))</f>
        <v/>
      </c>
      <c r="Q150" s="30">
        <f>IF(COUNTA($A150:$C150,$E150:$I150,$K150,$O150,$R150,$U150:$W150,$Z150:$AA150)=0,"",IFERROR(O150*P150,0))</f>
        <v/>
      </c>
      <c r="R150" s="26" t="n"/>
      <c r="S150" s="30">
        <f>IF(COUNTA($A150:$C150,$E150:$I150,$K150,$O150,$R150,$U150:$W150,$Z150:$AA150)=0,"",IFERROR(INDEX('Settings'!$E$10:$E$109,MATCH(C150,'Settings'!$A$10:$A$109,0)),0))</f>
        <v/>
      </c>
      <c r="T150" s="30">
        <f>IF(COUNTA($A150:$C150,$E150:$I150,$K150,$O150,$R150,$U150:$W150,$Z150:$AA150)=0,"",IFERROR(R150*S150,0))</f>
        <v/>
      </c>
      <c r="U150" s="32" t="n"/>
      <c r="V150" s="32" t="n"/>
      <c r="W150" s="32" t="n"/>
      <c r="X150" s="30">
        <f>IF(COUNTA($A150:$C150,$E150:$I150,$K150,$O150,$R150,$U150:$W150,$Z150:$AA150)=0,"",IFERROR(SUM(N150,Q150,T150,U150),0))</f>
        <v/>
      </c>
      <c r="Y150" s="30">
        <f>IF(COUNTA($A150:$C150,$E150:$I150,$K150,$O150,$R150,$U150:$W150,$Z150:$AA150)=0,"",IFERROR(X150+V150-W150,0))</f>
        <v/>
      </c>
      <c r="Z150" s="23" t="n"/>
      <c r="AA150" s="25" t="n"/>
      <c r="AB150" s="33">
        <f>IF(COUNTA($A150:$C150,$E150:$I150,$K150,$O150,$R150,$U150:$W150,$Z150:$AA150)=0,"",IF(OR(A150="",B150="",C150="",E150=""),"Missing required input",IF(D150="","Driver not found",IF(COUNTIF($E:$E,E150)&gt;1,"Duplicate Trip/Load #",IF(B150&gt;A150,"Trip after period end",IF(B150&lt;=A150-'Settings'!$B$4,"Trip outside pay period",IF(J150&lt;=0,"Check miles",IF(M150&lt;=0,"Check rate",IF(Y150&lt;0,"Negative payable","OK")))))))))</f>
        <v/>
      </c>
    </row>
    <row r="151">
      <c r="A151" s="51" t="n"/>
      <c r="B151" s="51" t="n"/>
      <c r="C151" s="23" t="n"/>
      <c r="D151" s="24">
        <f>IF(COUNTA($A151:$C151,$E151:$I151,$K151,$O151,$R151,$U151:$W151,$Z151:$AA151)=0,"",IFERROR(INDEX('Settings'!$B$10:$B$109,MATCH(C151,'Settings'!$A$10:$A$109,0)),""))</f>
        <v/>
      </c>
      <c r="E151" s="23" t="n"/>
      <c r="F151" s="25" t="n"/>
      <c r="G151" s="25" t="n"/>
      <c r="H151" s="26" t="n"/>
      <c r="I151" s="26" t="n"/>
      <c r="J151" s="27">
        <f>IF(COUNTA($A151:$C151,$E151:$I151,$K151,$O151,$R151,$U151:$W151,$Z151:$AA151)=0,"",IFERROR(H151+I151,0))</f>
        <v/>
      </c>
      <c r="K151" s="52" t="n"/>
      <c r="L151" s="53">
        <f>IF(COUNTA($A151:$C151,$E151:$I151,$K151,$O151,$R151,$U151:$W151,$Z151:$AA151)=0,"",IFERROR(INDEX('Settings'!$D$10:$D$109,MATCH(C151,'Settings'!$A$10:$A$109,0)),0))</f>
        <v/>
      </c>
      <c r="M151" s="53">
        <f>IF(COUNTA($A151:$C151,$E151:$I151,$K151,$O151,$R151,$U151:$W151,$Z151:$AA151)=0,"",IFERROR(IF(K151&lt;&gt;"",K151,L151),0))</f>
        <v/>
      </c>
      <c r="N151" s="30">
        <f>IF(COUNTA($A151:$C151,$E151:$I151,$K151,$O151,$R151,$U151:$W151,$Z151:$AA151)=0,"",IFERROR(J151*M151,0))</f>
        <v/>
      </c>
      <c r="O151" s="31" t="n"/>
      <c r="P151" s="30">
        <f>IF(COUNTA($A151:$C151,$E151:$I151,$K151,$O151,$R151,$U151:$W151,$Z151:$AA151)=0,"",IFERROR(INDEX('Settings'!$F$10:$F$109,MATCH(C151,'Settings'!$A$10:$A$109,0)),0))</f>
        <v/>
      </c>
      <c r="Q151" s="30">
        <f>IF(COUNTA($A151:$C151,$E151:$I151,$K151,$O151,$R151,$U151:$W151,$Z151:$AA151)=0,"",IFERROR(O151*P151,0))</f>
        <v/>
      </c>
      <c r="R151" s="26" t="n"/>
      <c r="S151" s="30">
        <f>IF(COUNTA($A151:$C151,$E151:$I151,$K151,$O151,$R151,$U151:$W151,$Z151:$AA151)=0,"",IFERROR(INDEX('Settings'!$E$10:$E$109,MATCH(C151,'Settings'!$A$10:$A$109,0)),0))</f>
        <v/>
      </c>
      <c r="T151" s="30">
        <f>IF(COUNTA($A151:$C151,$E151:$I151,$K151,$O151,$R151,$U151:$W151,$Z151:$AA151)=0,"",IFERROR(R151*S151,0))</f>
        <v/>
      </c>
      <c r="U151" s="32" t="n"/>
      <c r="V151" s="32" t="n"/>
      <c r="W151" s="32" t="n"/>
      <c r="X151" s="30">
        <f>IF(COUNTA($A151:$C151,$E151:$I151,$K151,$O151,$R151,$U151:$W151,$Z151:$AA151)=0,"",IFERROR(SUM(N151,Q151,T151,U151),0))</f>
        <v/>
      </c>
      <c r="Y151" s="30">
        <f>IF(COUNTA($A151:$C151,$E151:$I151,$K151,$O151,$R151,$U151:$W151,$Z151:$AA151)=0,"",IFERROR(X151+V151-W151,0))</f>
        <v/>
      </c>
      <c r="Z151" s="23" t="n"/>
      <c r="AA151" s="25" t="n"/>
      <c r="AB151" s="33">
        <f>IF(COUNTA($A151:$C151,$E151:$I151,$K151,$O151,$R151,$U151:$W151,$Z151:$AA151)=0,"",IF(OR(A151="",B151="",C151="",E151=""),"Missing required input",IF(D151="","Driver not found",IF(COUNTIF($E:$E,E151)&gt;1,"Duplicate Trip/Load #",IF(B151&gt;A151,"Trip after period end",IF(B151&lt;=A151-'Settings'!$B$4,"Trip outside pay period",IF(J151&lt;=0,"Check miles",IF(M151&lt;=0,"Check rate",IF(Y151&lt;0,"Negative payable","OK")))))))))</f>
        <v/>
      </c>
    </row>
    <row r="152">
      <c r="A152" s="51" t="n"/>
      <c r="B152" s="51" t="n"/>
      <c r="C152" s="23" t="n"/>
      <c r="D152" s="24">
        <f>IF(COUNTA($A152:$C152,$E152:$I152,$K152,$O152,$R152,$U152:$W152,$Z152:$AA152)=0,"",IFERROR(INDEX('Settings'!$B$10:$B$109,MATCH(C152,'Settings'!$A$10:$A$109,0)),""))</f>
        <v/>
      </c>
      <c r="E152" s="23" t="n"/>
      <c r="F152" s="25" t="n"/>
      <c r="G152" s="25" t="n"/>
      <c r="H152" s="26" t="n"/>
      <c r="I152" s="26" t="n"/>
      <c r="J152" s="27">
        <f>IF(COUNTA($A152:$C152,$E152:$I152,$K152,$O152,$R152,$U152:$W152,$Z152:$AA152)=0,"",IFERROR(H152+I152,0))</f>
        <v/>
      </c>
      <c r="K152" s="52" t="n"/>
      <c r="L152" s="53">
        <f>IF(COUNTA($A152:$C152,$E152:$I152,$K152,$O152,$R152,$U152:$W152,$Z152:$AA152)=0,"",IFERROR(INDEX('Settings'!$D$10:$D$109,MATCH(C152,'Settings'!$A$10:$A$109,0)),0))</f>
        <v/>
      </c>
      <c r="M152" s="53">
        <f>IF(COUNTA($A152:$C152,$E152:$I152,$K152,$O152,$R152,$U152:$W152,$Z152:$AA152)=0,"",IFERROR(IF(K152&lt;&gt;"",K152,L152),0))</f>
        <v/>
      </c>
      <c r="N152" s="30">
        <f>IF(COUNTA($A152:$C152,$E152:$I152,$K152,$O152,$R152,$U152:$W152,$Z152:$AA152)=0,"",IFERROR(J152*M152,0))</f>
        <v/>
      </c>
      <c r="O152" s="31" t="n"/>
      <c r="P152" s="30">
        <f>IF(COUNTA($A152:$C152,$E152:$I152,$K152,$O152,$R152,$U152:$W152,$Z152:$AA152)=0,"",IFERROR(INDEX('Settings'!$F$10:$F$109,MATCH(C152,'Settings'!$A$10:$A$109,0)),0))</f>
        <v/>
      </c>
      <c r="Q152" s="30">
        <f>IF(COUNTA($A152:$C152,$E152:$I152,$K152,$O152,$R152,$U152:$W152,$Z152:$AA152)=0,"",IFERROR(O152*P152,0))</f>
        <v/>
      </c>
      <c r="R152" s="26" t="n"/>
      <c r="S152" s="30">
        <f>IF(COUNTA($A152:$C152,$E152:$I152,$K152,$O152,$R152,$U152:$W152,$Z152:$AA152)=0,"",IFERROR(INDEX('Settings'!$E$10:$E$109,MATCH(C152,'Settings'!$A$10:$A$109,0)),0))</f>
        <v/>
      </c>
      <c r="T152" s="30">
        <f>IF(COUNTA($A152:$C152,$E152:$I152,$K152,$O152,$R152,$U152:$W152,$Z152:$AA152)=0,"",IFERROR(R152*S152,0))</f>
        <v/>
      </c>
      <c r="U152" s="32" t="n"/>
      <c r="V152" s="32" t="n"/>
      <c r="W152" s="32" t="n"/>
      <c r="X152" s="30">
        <f>IF(COUNTA($A152:$C152,$E152:$I152,$K152,$O152,$R152,$U152:$W152,$Z152:$AA152)=0,"",IFERROR(SUM(N152,Q152,T152,U152),0))</f>
        <v/>
      </c>
      <c r="Y152" s="30">
        <f>IF(COUNTA($A152:$C152,$E152:$I152,$K152,$O152,$R152,$U152:$W152,$Z152:$AA152)=0,"",IFERROR(X152+V152-W152,0))</f>
        <v/>
      </c>
      <c r="Z152" s="23" t="n"/>
      <c r="AA152" s="25" t="n"/>
      <c r="AB152" s="33">
        <f>IF(COUNTA($A152:$C152,$E152:$I152,$K152,$O152,$R152,$U152:$W152,$Z152:$AA152)=0,"",IF(OR(A152="",B152="",C152="",E152=""),"Missing required input",IF(D152="","Driver not found",IF(COUNTIF($E:$E,E152)&gt;1,"Duplicate Trip/Load #",IF(B152&gt;A152,"Trip after period end",IF(B152&lt;=A152-'Settings'!$B$4,"Trip outside pay period",IF(J152&lt;=0,"Check miles",IF(M152&lt;=0,"Check rate",IF(Y152&lt;0,"Negative payable","OK")))))))))</f>
        <v/>
      </c>
    </row>
    <row r="153">
      <c r="A153" s="51" t="n"/>
      <c r="B153" s="51" t="n"/>
      <c r="C153" s="23" t="n"/>
      <c r="D153" s="24">
        <f>IF(COUNTA($A153:$C153,$E153:$I153,$K153,$O153,$R153,$U153:$W153,$Z153:$AA153)=0,"",IFERROR(INDEX('Settings'!$B$10:$B$109,MATCH(C153,'Settings'!$A$10:$A$109,0)),""))</f>
        <v/>
      </c>
      <c r="E153" s="23" t="n"/>
      <c r="F153" s="25" t="n"/>
      <c r="G153" s="25" t="n"/>
      <c r="H153" s="26" t="n"/>
      <c r="I153" s="26" t="n"/>
      <c r="J153" s="27">
        <f>IF(COUNTA($A153:$C153,$E153:$I153,$K153,$O153,$R153,$U153:$W153,$Z153:$AA153)=0,"",IFERROR(H153+I153,0))</f>
        <v/>
      </c>
      <c r="K153" s="52" t="n"/>
      <c r="L153" s="53">
        <f>IF(COUNTA($A153:$C153,$E153:$I153,$K153,$O153,$R153,$U153:$W153,$Z153:$AA153)=0,"",IFERROR(INDEX('Settings'!$D$10:$D$109,MATCH(C153,'Settings'!$A$10:$A$109,0)),0))</f>
        <v/>
      </c>
      <c r="M153" s="53">
        <f>IF(COUNTA($A153:$C153,$E153:$I153,$K153,$O153,$R153,$U153:$W153,$Z153:$AA153)=0,"",IFERROR(IF(K153&lt;&gt;"",K153,L153),0))</f>
        <v/>
      </c>
      <c r="N153" s="30">
        <f>IF(COUNTA($A153:$C153,$E153:$I153,$K153,$O153,$R153,$U153:$W153,$Z153:$AA153)=0,"",IFERROR(J153*M153,0))</f>
        <v/>
      </c>
      <c r="O153" s="31" t="n"/>
      <c r="P153" s="30">
        <f>IF(COUNTA($A153:$C153,$E153:$I153,$K153,$O153,$R153,$U153:$W153,$Z153:$AA153)=0,"",IFERROR(INDEX('Settings'!$F$10:$F$109,MATCH(C153,'Settings'!$A$10:$A$109,0)),0))</f>
        <v/>
      </c>
      <c r="Q153" s="30">
        <f>IF(COUNTA($A153:$C153,$E153:$I153,$K153,$O153,$R153,$U153:$W153,$Z153:$AA153)=0,"",IFERROR(O153*P153,0))</f>
        <v/>
      </c>
      <c r="R153" s="26" t="n"/>
      <c r="S153" s="30">
        <f>IF(COUNTA($A153:$C153,$E153:$I153,$K153,$O153,$R153,$U153:$W153,$Z153:$AA153)=0,"",IFERROR(INDEX('Settings'!$E$10:$E$109,MATCH(C153,'Settings'!$A$10:$A$109,0)),0))</f>
        <v/>
      </c>
      <c r="T153" s="30">
        <f>IF(COUNTA($A153:$C153,$E153:$I153,$K153,$O153,$R153,$U153:$W153,$Z153:$AA153)=0,"",IFERROR(R153*S153,0))</f>
        <v/>
      </c>
      <c r="U153" s="32" t="n"/>
      <c r="V153" s="32" t="n"/>
      <c r="W153" s="32" t="n"/>
      <c r="X153" s="30">
        <f>IF(COUNTA($A153:$C153,$E153:$I153,$K153,$O153,$R153,$U153:$W153,$Z153:$AA153)=0,"",IFERROR(SUM(N153,Q153,T153,U153),0))</f>
        <v/>
      </c>
      <c r="Y153" s="30">
        <f>IF(COUNTA($A153:$C153,$E153:$I153,$K153,$O153,$R153,$U153:$W153,$Z153:$AA153)=0,"",IFERROR(X153+V153-W153,0))</f>
        <v/>
      </c>
      <c r="Z153" s="23" t="n"/>
      <c r="AA153" s="25" t="n"/>
      <c r="AB153" s="33">
        <f>IF(COUNTA($A153:$C153,$E153:$I153,$K153,$O153,$R153,$U153:$W153,$Z153:$AA153)=0,"",IF(OR(A153="",B153="",C153="",E153=""),"Missing required input",IF(D153="","Driver not found",IF(COUNTIF($E:$E,E153)&gt;1,"Duplicate Trip/Load #",IF(B153&gt;A153,"Trip after period end",IF(B153&lt;=A153-'Settings'!$B$4,"Trip outside pay period",IF(J153&lt;=0,"Check miles",IF(M153&lt;=0,"Check rate",IF(Y153&lt;0,"Negative payable","OK")))))))))</f>
        <v/>
      </c>
    </row>
    <row r="154">
      <c r="A154" s="51" t="n"/>
      <c r="B154" s="51" t="n"/>
      <c r="C154" s="23" t="n"/>
      <c r="D154" s="24">
        <f>IF(COUNTA($A154:$C154,$E154:$I154,$K154,$O154,$R154,$U154:$W154,$Z154:$AA154)=0,"",IFERROR(INDEX('Settings'!$B$10:$B$109,MATCH(C154,'Settings'!$A$10:$A$109,0)),""))</f>
        <v/>
      </c>
      <c r="E154" s="23" t="n"/>
      <c r="F154" s="25" t="n"/>
      <c r="G154" s="25" t="n"/>
      <c r="H154" s="26" t="n"/>
      <c r="I154" s="26" t="n"/>
      <c r="J154" s="27">
        <f>IF(COUNTA($A154:$C154,$E154:$I154,$K154,$O154,$R154,$U154:$W154,$Z154:$AA154)=0,"",IFERROR(H154+I154,0))</f>
        <v/>
      </c>
      <c r="K154" s="52" t="n"/>
      <c r="L154" s="53">
        <f>IF(COUNTA($A154:$C154,$E154:$I154,$K154,$O154,$R154,$U154:$W154,$Z154:$AA154)=0,"",IFERROR(INDEX('Settings'!$D$10:$D$109,MATCH(C154,'Settings'!$A$10:$A$109,0)),0))</f>
        <v/>
      </c>
      <c r="M154" s="53">
        <f>IF(COUNTA($A154:$C154,$E154:$I154,$K154,$O154,$R154,$U154:$W154,$Z154:$AA154)=0,"",IFERROR(IF(K154&lt;&gt;"",K154,L154),0))</f>
        <v/>
      </c>
      <c r="N154" s="30">
        <f>IF(COUNTA($A154:$C154,$E154:$I154,$K154,$O154,$R154,$U154:$W154,$Z154:$AA154)=0,"",IFERROR(J154*M154,0))</f>
        <v/>
      </c>
      <c r="O154" s="31" t="n"/>
      <c r="P154" s="30">
        <f>IF(COUNTA($A154:$C154,$E154:$I154,$K154,$O154,$R154,$U154:$W154,$Z154:$AA154)=0,"",IFERROR(INDEX('Settings'!$F$10:$F$109,MATCH(C154,'Settings'!$A$10:$A$109,0)),0))</f>
        <v/>
      </c>
      <c r="Q154" s="30">
        <f>IF(COUNTA($A154:$C154,$E154:$I154,$K154,$O154,$R154,$U154:$W154,$Z154:$AA154)=0,"",IFERROR(O154*P154,0))</f>
        <v/>
      </c>
      <c r="R154" s="26" t="n"/>
      <c r="S154" s="30">
        <f>IF(COUNTA($A154:$C154,$E154:$I154,$K154,$O154,$R154,$U154:$W154,$Z154:$AA154)=0,"",IFERROR(INDEX('Settings'!$E$10:$E$109,MATCH(C154,'Settings'!$A$10:$A$109,0)),0))</f>
        <v/>
      </c>
      <c r="T154" s="30">
        <f>IF(COUNTA($A154:$C154,$E154:$I154,$K154,$O154,$R154,$U154:$W154,$Z154:$AA154)=0,"",IFERROR(R154*S154,0))</f>
        <v/>
      </c>
      <c r="U154" s="32" t="n"/>
      <c r="V154" s="32" t="n"/>
      <c r="W154" s="32" t="n"/>
      <c r="X154" s="30">
        <f>IF(COUNTA($A154:$C154,$E154:$I154,$K154,$O154,$R154,$U154:$W154,$Z154:$AA154)=0,"",IFERROR(SUM(N154,Q154,T154,U154),0))</f>
        <v/>
      </c>
      <c r="Y154" s="30">
        <f>IF(COUNTA($A154:$C154,$E154:$I154,$K154,$O154,$R154,$U154:$W154,$Z154:$AA154)=0,"",IFERROR(X154+V154-W154,0))</f>
        <v/>
      </c>
      <c r="Z154" s="23" t="n"/>
      <c r="AA154" s="25" t="n"/>
      <c r="AB154" s="33">
        <f>IF(COUNTA($A154:$C154,$E154:$I154,$K154,$O154,$R154,$U154:$W154,$Z154:$AA154)=0,"",IF(OR(A154="",B154="",C154="",E154=""),"Missing required input",IF(D154="","Driver not found",IF(COUNTIF($E:$E,E154)&gt;1,"Duplicate Trip/Load #",IF(B154&gt;A154,"Trip after period end",IF(B154&lt;=A154-'Settings'!$B$4,"Trip outside pay period",IF(J154&lt;=0,"Check miles",IF(M154&lt;=0,"Check rate",IF(Y154&lt;0,"Negative payable","OK")))))))))</f>
        <v/>
      </c>
    </row>
    <row r="155">
      <c r="A155" s="51" t="n"/>
      <c r="B155" s="51" t="n"/>
      <c r="C155" s="23" t="n"/>
      <c r="D155" s="24">
        <f>IF(COUNTA($A155:$C155,$E155:$I155,$K155,$O155,$R155,$U155:$W155,$Z155:$AA155)=0,"",IFERROR(INDEX('Settings'!$B$10:$B$109,MATCH(C155,'Settings'!$A$10:$A$109,0)),""))</f>
        <v/>
      </c>
      <c r="E155" s="23" t="n"/>
      <c r="F155" s="25" t="n"/>
      <c r="G155" s="25" t="n"/>
      <c r="H155" s="26" t="n"/>
      <c r="I155" s="26" t="n"/>
      <c r="J155" s="27">
        <f>IF(COUNTA($A155:$C155,$E155:$I155,$K155,$O155,$R155,$U155:$W155,$Z155:$AA155)=0,"",IFERROR(H155+I155,0))</f>
        <v/>
      </c>
      <c r="K155" s="52" t="n"/>
      <c r="L155" s="53">
        <f>IF(COUNTA($A155:$C155,$E155:$I155,$K155,$O155,$R155,$U155:$W155,$Z155:$AA155)=0,"",IFERROR(INDEX('Settings'!$D$10:$D$109,MATCH(C155,'Settings'!$A$10:$A$109,0)),0))</f>
        <v/>
      </c>
      <c r="M155" s="53">
        <f>IF(COUNTA($A155:$C155,$E155:$I155,$K155,$O155,$R155,$U155:$W155,$Z155:$AA155)=0,"",IFERROR(IF(K155&lt;&gt;"",K155,L155),0))</f>
        <v/>
      </c>
      <c r="N155" s="30">
        <f>IF(COUNTA($A155:$C155,$E155:$I155,$K155,$O155,$R155,$U155:$W155,$Z155:$AA155)=0,"",IFERROR(J155*M155,0))</f>
        <v/>
      </c>
      <c r="O155" s="31" t="n"/>
      <c r="P155" s="30">
        <f>IF(COUNTA($A155:$C155,$E155:$I155,$K155,$O155,$R155,$U155:$W155,$Z155:$AA155)=0,"",IFERROR(INDEX('Settings'!$F$10:$F$109,MATCH(C155,'Settings'!$A$10:$A$109,0)),0))</f>
        <v/>
      </c>
      <c r="Q155" s="30">
        <f>IF(COUNTA($A155:$C155,$E155:$I155,$K155,$O155,$R155,$U155:$W155,$Z155:$AA155)=0,"",IFERROR(O155*P155,0))</f>
        <v/>
      </c>
      <c r="R155" s="26" t="n"/>
      <c r="S155" s="30">
        <f>IF(COUNTA($A155:$C155,$E155:$I155,$K155,$O155,$R155,$U155:$W155,$Z155:$AA155)=0,"",IFERROR(INDEX('Settings'!$E$10:$E$109,MATCH(C155,'Settings'!$A$10:$A$109,0)),0))</f>
        <v/>
      </c>
      <c r="T155" s="30">
        <f>IF(COUNTA($A155:$C155,$E155:$I155,$K155,$O155,$R155,$U155:$W155,$Z155:$AA155)=0,"",IFERROR(R155*S155,0))</f>
        <v/>
      </c>
      <c r="U155" s="32" t="n"/>
      <c r="V155" s="32" t="n"/>
      <c r="W155" s="32" t="n"/>
      <c r="X155" s="30">
        <f>IF(COUNTA($A155:$C155,$E155:$I155,$K155,$O155,$R155,$U155:$W155,$Z155:$AA155)=0,"",IFERROR(SUM(N155,Q155,T155,U155),0))</f>
        <v/>
      </c>
      <c r="Y155" s="30">
        <f>IF(COUNTA($A155:$C155,$E155:$I155,$K155,$O155,$R155,$U155:$W155,$Z155:$AA155)=0,"",IFERROR(X155+V155-W155,0))</f>
        <v/>
      </c>
      <c r="Z155" s="23" t="n"/>
      <c r="AA155" s="25" t="n"/>
      <c r="AB155" s="33">
        <f>IF(COUNTA($A155:$C155,$E155:$I155,$K155,$O155,$R155,$U155:$W155,$Z155:$AA155)=0,"",IF(OR(A155="",B155="",C155="",E155=""),"Missing required input",IF(D155="","Driver not found",IF(COUNTIF($E:$E,E155)&gt;1,"Duplicate Trip/Load #",IF(B155&gt;A155,"Trip after period end",IF(B155&lt;=A155-'Settings'!$B$4,"Trip outside pay period",IF(J155&lt;=0,"Check miles",IF(M155&lt;=0,"Check rate",IF(Y155&lt;0,"Negative payable","OK")))))))))</f>
        <v/>
      </c>
    </row>
    <row r="156">
      <c r="A156" s="51" t="n"/>
      <c r="B156" s="51" t="n"/>
      <c r="C156" s="23" t="n"/>
      <c r="D156" s="24">
        <f>IF(COUNTA($A156:$C156,$E156:$I156,$K156,$O156,$R156,$U156:$W156,$Z156:$AA156)=0,"",IFERROR(INDEX('Settings'!$B$10:$B$109,MATCH(C156,'Settings'!$A$10:$A$109,0)),""))</f>
        <v/>
      </c>
      <c r="E156" s="23" t="n"/>
      <c r="F156" s="25" t="n"/>
      <c r="G156" s="25" t="n"/>
      <c r="H156" s="26" t="n"/>
      <c r="I156" s="26" t="n"/>
      <c r="J156" s="27">
        <f>IF(COUNTA($A156:$C156,$E156:$I156,$K156,$O156,$R156,$U156:$W156,$Z156:$AA156)=0,"",IFERROR(H156+I156,0))</f>
        <v/>
      </c>
      <c r="K156" s="52" t="n"/>
      <c r="L156" s="53">
        <f>IF(COUNTA($A156:$C156,$E156:$I156,$K156,$O156,$R156,$U156:$W156,$Z156:$AA156)=0,"",IFERROR(INDEX('Settings'!$D$10:$D$109,MATCH(C156,'Settings'!$A$10:$A$109,0)),0))</f>
        <v/>
      </c>
      <c r="M156" s="53">
        <f>IF(COUNTA($A156:$C156,$E156:$I156,$K156,$O156,$R156,$U156:$W156,$Z156:$AA156)=0,"",IFERROR(IF(K156&lt;&gt;"",K156,L156),0))</f>
        <v/>
      </c>
      <c r="N156" s="30">
        <f>IF(COUNTA($A156:$C156,$E156:$I156,$K156,$O156,$R156,$U156:$W156,$Z156:$AA156)=0,"",IFERROR(J156*M156,0))</f>
        <v/>
      </c>
      <c r="O156" s="31" t="n"/>
      <c r="P156" s="30">
        <f>IF(COUNTA($A156:$C156,$E156:$I156,$K156,$O156,$R156,$U156:$W156,$Z156:$AA156)=0,"",IFERROR(INDEX('Settings'!$F$10:$F$109,MATCH(C156,'Settings'!$A$10:$A$109,0)),0))</f>
        <v/>
      </c>
      <c r="Q156" s="30">
        <f>IF(COUNTA($A156:$C156,$E156:$I156,$K156,$O156,$R156,$U156:$W156,$Z156:$AA156)=0,"",IFERROR(O156*P156,0))</f>
        <v/>
      </c>
      <c r="R156" s="26" t="n"/>
      <c r="S156" s="30">
        <f>IF(COUNTA($A156:$C156,$E156:$I156,$K156,$O156,$R156,$U156:$W156,$Z156:$AA156)=0,"",IFERROR(INDEX('Settings'!$E$10:$E$109,MATCH(C156,'Settings'!$A$10:$A$109,0)),0))</f>
        <v/>
      </c>
      <c r="T156" s="30">
        <f>IF(COUNTA($A156:$C156,$E156:$I156,$K156,$O156,$R156,$U156:$W156,$Z156:$AA156)=0,"",IFERROR(R156*S156,0))</f>
        <v/>
      </c>
      <c r="U156" s="32" t="n"/>
      <c r="V156" s="32" t="n"/>
      <c r="W156" s="32" t="n"/>
      <c r="X156" s="30">
        <f>IF(COUNTA($A156:$C156,$E156:$I156,$K156,$O156,$R156,$U156:$W156,$Z156:$AA156)=0,"",IFERROR(SUM(N156,Q156,T156,U156),0))</f>
        <v/>
      </c>
      <c r="Y156" s="30">
        <f>IF(COUNTA($A156:$C156,$E156:$I156,$K156,$O156,$R156,$U156:$W156,$Z156:$AA156)=0,"",IFERROR(X156+V156-W156,0))</f>
        <v/>
      </c>
      <c r="Z156" s="23" t="n"/>
      <c r="AA156" s="25" t="n"/>
      <c r="AB156" s="33">
        <f>IF(COUNTA($A156:$C156,$E156:$I156,$K156,$O156,$R156,$U156:$W156,$Z156:$AA156)=0,"",IF(OR(A156="",B156="",C156="",E156=""),"Missing required input",IF(D156="","Driver not found",IF(COUNTIF($E:$E,E156)&gt;1,"Duplicate Trip/Load #",IF(B156&gt;A156,"Trip after period end",IF(B156&lt;=A156-'Settings'!$B$4,"Trip outside pay period",IF(J156&lt;=0,"Check miles",IF(M156&lt;=0,"Check rate",IF(Y156&lt;0,"Negative payable","OK")))))))))</f>
        <v/>
      </c>
    </row>
    <row r="157">
      <c r="A157" s="51" t="n"/>
      <c r="B157" s="51" t="n"/>
      <c r="C157" s="23" t="n"/>
      <c r="D157" s="24">
        <f>IF(COUNTA($A157:$C157,$E157:$I157,$K157,$O157,$R157,$U157:$W157,$Z157:$AA157)=0,"",IFERROR(INDEX('Settings'!$B$10:$B$109,MATCH(C157,'Settings'!$A$10:$A$109,0)),""))</f>
        <v/>
      </c>
      <c r="E157" s="23" t="n"/>
      <c r="F157" s="25" t="n"/>
      <c r="G157" s="25" t="n"/>
      <c r="H157" s="26" t="n"/>
      <c r="I157" s="26" t="n"/>
      <c r="J157" s="27">
        <f>IF(COUNTA($A157:$C157,$E157:$I157,$K157,$O157,$R157,$U157:$W157,$Z157:$AA157)=0,"",IFERROR(H157+I157,0))</f>
        <v/>
      </c>
      <c r="K157" s="52" t="n"/>
      <c r="L157" s="53">
        <f>IF(COUNTA($A157:$C157,$E157:$I157,$K157,$O157,$R157,$U157:$W157,$Z157:$AA157)=0,"",IFERROR(INDEX('Settings'!$D$10:$D$109,MATCH(C157,'Settings'!$A$10:$A$109,0)),0))</f>
        <v/>
      </c>
      <c r="M157" s="53">
        <f>IF(COUNTA($A157:$C157,$E157:$I157,$K157,$O157,$R157,$U157:$W157,$Z157:$AA157)=0,"",IFERROR(IF(K157&lt;&gt;"",K157,L157),0))</f>
        <v/>
      </c>
      <c r="N157" s="30">
        <f>IF(COUNTA($A157:$C157,$E157:$I157,$K157,$O157,$R157,$U157:$W157,$Z157:$AA157)=0,"",IFERROR(J157*M157,0))</f>
        <v/>
      </c>
      <c r="O157" s="31" t="n"/>
      <c r="P157" s="30">
        <f>IF(COUNTA($A157:$C157,$E157:$I157,$K157,$O157,$R157,$U157:$W157,$Z157:$AA157)=0,"",IFERROR(INDEX('Settings'!$F$10:$F$109,MATCH(C157,'Settings'!$A$10:$A$109,0)),0))</f>
        <v/>
      </c>
      <c r="Q157" s="30">
        <f>IF(COUNTA($A157:$C157,$E157:$I157,$K157,$O157,$R157,$U157:$W157,$Z157:$AA157)=0,"",IFERROR(O157*P157,0))</f>
        <v/>
      </c>
      <c r="R157" s="26" t="n"/>
      <c r="S157" s="30">
        <f>IF(COUNTA($A157:$C157,$E157:$I157,$K157,$O157,$R157,$U157:$W157,$Z157:$AA157)=0,"",IFERROR(INDEX('Settings'!$E$10:$E$109,MATCH(C157,'Settings'!$A$10:$A$109,0)),0))</f>
        <v/>
      </c>
      <c r="T157" s="30">
        <f>IF(COUNTA($A157:$C157,$E157:$I157,$K157,$O157,$R157,$U157:$W157,$Z157:$AA157)=0,"",IFERROR(R157*S157,0))</f>
        <v/>
      </c>
      <c r="U157" s="32" t="n"/>
      <c r="V157" s="32" t="n"/>
      <c r="W157" s="32" t="n"/>
      <c r="X157" s="30">
        <f>IF(COUNTA($A157:$C157,$E157:$I157,$K157,$O157,$R157,$U157:$W157,$Z157:$AA157)=0,"",IFERROR(SUM(N157,Q157,T157,U157),0))</f>
        <v/>
      </c>
      <c r="Y157" s="30">
        <f>IF(COUNTA($A157:$C157,$E157:$I157,$K157,$O157,$R157,$U157:$W157,$Z157:$AA157)=0,"",IFERROR(X157+V157-W157,0))</f>
        <v/>
      </c>
      <c r="Z157" s="23" t="n"/>
      <c r="AA157" s="25" t="n"/>
      <c r="AB157" s="33">
        <f>IF(COUNTA($A157:$C157,$E157:$I157,$K157,$O157,$R157,$U157:$W157,$Z157:$AA157)=0,"",IF(OR(A157="",B157="",C157="",E157=""),"Missing required input",IF(D157="","Driver not found",IF(COUNTIF($E:$E,E157)&gt;1,"Duplicate Trip/Load #",IF(B157&gt;A157,"Trip after period end",IF(B157&lt;=A157-'Settings'!$B$4,"Trip outside pay period",IF(J157&lt;=0,"Check miles",IF(M157&lt;=0,"Check rate",IF(Y157&lt;0,"Negative payable","OK")))))))))</f>
        <v/>
      </c>
    </row>
    <row r="158">
      <c r="A158" s="51" t="n"/>
      <c r="B158" s="51" t="n"/>
      <c r="C158" s="23" t="n"/>
      <c r="D158" s="24">
        <f>IF(COUNTA($A158:$C158,$E158:$I158,$K158,$O158,$R158,$U158:$W158,$Z158:$AA158)=0,"",IFERROR(INDEX('Settings'!$B$10:$B$109,MATCH(C158,'Settings'!$A$10:$A$109,0)),""))</f>
        <v/>
      </c>
      <c r="E158" s="23" t="n"/>
      <c r="F158" s="25" t="n"/>
      <c r="G158" s="25" t="n"/>
      <c r="H158" s="26" t="n"/>
      <c r="I158" s="26" t="n"/>
      <c r="J158" s="27">
        <f>IF(COUNTA($A158:$C158,$E158:$I158,$K158,$O158,$R158,$U158:$W158,$Z158:$AA158)=0,"",IFERROR(H158+I158,0))</f>
        <v/>
      </c>
      <c r="K158" s="52" t="n"/>
      <c r="L158" s="53">
        <f>IF(COUNTA($A158:$C158,$E158:$I158,$K158,$O158,$R158,$U158:$W158,$Z158:$AA158)=0,"",IFERROR(INDEX('Settings'!$D$10:$D$109,MATCH(C158,'Settings'!$A$10:$A$109,0)),0))</f>
        <v/>
      </c>
      <c r="M158" s="53">
        <f>IF(COUNTA($A158:$C158,$E158:$I158,$K158,$O158,$R158,$U158:$W158,$Z158:$AA158)=0,"",IFERROR(IF(K158&lt;&gt;"",K158,L158),0))</f>
        <v/>
      </c>
      <c r="N158" s="30">
        <f>IF(COUNTA($A158:$C158,$E158:$I158,$K158,$O158,$R158,$U158:$W158,$Z158:$AA158)=0,"",IFERROR(J158*M158,0))</f>
        <v/>
      </c>
      <c r="O158" s="31" t="n"/>
      <c r="P158" s="30">
        <f>IF(COUNTA($A158:$C158,$E158:$I158,$K158,$O158,$R158,$U158:$W158,$Z158:$AA158)=0,"",IFERROR(INDEX('Settings'!$F$10:$F$109,MATCH(C158,'Settings'!$A$10:$A$109,0)),0))</f>
        <v/>
      </c>
      <c r="Q158" s="30">
        <f>IF(COUNTA($A158:$C158,$E158:$I158,$K158,$O158,$R158,$U158:$W158,$Z158:$AA158)=0,"",IFERROR(O158*P158,0))</f>
        <v/>
      </c>
      <c r="R158" s="26" t="n"/>
      <c r="S158" s="30">
        <f>IF(COUNTA($A158:$C158,$E158:$I158,$K158,$O158,$R158,$U158:$W158,$Z158:$AA158)=0,"",IFERROR(INDEX('Settings'!$E$10:$E$109,MATCH(C158,'Settings'!$A$10:$A$109,0)),0))</f>
        <v/>
      </c>
      <c r="T158" s="30">
        <f>IF(COUNTA($A158:$C158,$E158:$I158,$K158,$O158,$R158,$U158:$W158,$Z158:$AA158)=0,"",IFERROR(R158*S158,0))</f>
        <v/>
      </c>
      <c r="U158" s="32" t="n"/>
      <c r="V158" s="32" t="n"/>
      <c r="W158" s="32" t="n"/>
      <c r="X158" s="30">
        <f>IF(COUNTA($A158:$C158,$E158:$I158,$K158,$O158,$R158,$U158:$W158,$Z158:$AA158)=0,"",IFERROR(SUM(N158,Q158,T158,U158),0))</f>
        <v/>
      </c>
      <c r="Y158" s="30">
        <f>IF(COUNTA($A158:$C158,$E158:$I158,$K158,$O158,$R158,$U158:$W158,$Z158:$AA158)=0,"",IFERROR(X158+V158-W158,0))</f>
        <v/>
      </c>
      <c r="Z158" s="23" t="n"/>
      <c r="AA158" s="25" t="n"/>
      <c r="AB158" s="33">
        <f>IF(COUNTA($A158:$C158,$E158:$I158,$K158,$O158,$R158,$U158:$W158,$Z158:$AA158)=0,"",IF(OR(A158="",B158="",C158="",E158=""),"Missing required input",IF(D158="","Driver not found",IF(COUNTIF($E:$E,E158)&gt;1,"Duplicate Trip/Load #",IF(B158&gt;A158,"Trip after period end",IF(B158&lt;=A158-'Settings'!$B$4,"Trip outside pay period",IF(J158&lt;=0,"Check miles",IF(M158&lt;=0,"Check rate",IF(Y158&lt;0,"Negative payable","OK")))))))))</f>
        <v/>
      </c>
    </row>
    <row r="159">
      <c r="A159" s="51" t="n"/>
      <c r="B159" s="51" t="n"/>
      <c r="C159" s="23" t="n"/>
      <c r="D159" s="24">
        <f>IF(COUNTA($A159:$C159,$E159:$I159,$K159,$O159,$R159,$U159:$W159,$Z159:$AA159)=0,"",IFERROR(INDEX('Settings'!$B$10:$B$109,MATCH(C159,'Settings'!$A$10:$A$109,0)),""))</f>
        <v/>
      </c>
      <c r="E159" s="23" t="n"/>
      <c r="F159" s="25" t="n"/>
      <c r="G159" s="25" t="n"/>
      <c r="H159" s="26" t="n"/>
      <c r="I159" s="26" t="n"/>
      <c r="J159" s="27">
        <f>IF(COUNTA($A159:$C159,$E159:$I159,$K159,$O159,$R159,$U159:$W159,$Z159:$AA159)=0,"",IFERROR(H159+I159,0))</f>
        <v/>
      </c>
      <c r="K159" s="52" t="n"/>
      <c r="L159" s="53">
        <f>IF(COUNTA($A159:$C159,$E159:$I159,$K159,$O159,$R159,$U159:$W159,$Z159:$AA159)=0,"",IFERROR(INDEX('Settings'!$D$10:$D$109,MATCH(C159,'Settings'!$A$10:$A$109,0)),0))</f>
        <v/>
      </c>
      <c r="M159" s="53">
        <f>IF(COUNTA($A159:$C159,$E159:$I159,$K159,$O159,$R159,$U159:$W159,$Z159:$AA159)=0,"",IFERROR(IF(K159&lt;&gt;"",K159,L159),0))</f>
        <v/>
      </c>
      <c r="N159" s="30">
        <f>IF(COUNTA($A159:$C159,$E159:$I159,$K159,$O159,$R159,$U159:$W159,$Z159:$AA159)=0,"",IFERROR(J159*M159,0))</f>
        <v/>
      </c>
      <c r="O159" s="31" t="n"/>
      <c r="P159" s="30">
        <f>IF(COUNTA($A159:$C159,$E159:$I159,$K159,$O159,$R159,$U159:$W159,$Z159:$AA159)=0,"",IFERROR(INDEX('Settings'!$F$10:$F$109,MATCH(C159,'Settings'!$A$10:$A$109,0)),0))</f>
        <v/>
      </c>
      <c r="Q159" s="30">
        <f>IF(COUNTA($A159:$C159,$E159:$I159,$K159,$O159,$R159,$U159:$W159,$Z159:$AA159)=0,"",IFERROR(O159*P159,0))</f>
        <v/>
      </c>
      <c r="R159" s="26" t="n"/>
      <c r="S159" s="30">
        <f>IF(COUNTA($A159:$C159,$E159:$I159,$K159,$O159,$R159,$U159:$W159,$Z159:$AA159)=0,"",IFERROR(INDEX('Settings'!$E$10:$E$109,MATCH(C159,'Settings'!$A$10:$A$109,0)),0))</f>
        <v/>
      </c>
      <c r="T159" s="30">
        <f>IF(COUNTA($A159:$C159,$E159:$I159,$K159,$O159,$R159,$U159:$W159,$Z159:$AA159)=0,"",IFERROR(R159*S159,0))</f>
        <v/>
      </c>
      <c r="U159" s="32" t="n"/>
      <c r="V159" s="32" t="n"/>
      <c r="W159" s="32" t="n"/>
      <c r="X159" s="30">
        <f>IF(COUNTA($A159:$C159,$E159:$I159,$K159,$O159,$R159,$U159:$W159,$Z159:$AA159)=0,"",IFERROR(SUM(N159,Q159,T159,U159),0))</f>
        <v/>
      </c>
      <c r="Y159" s="30">
        <f>IF(COUNTA($A159:$C159,$E159:$I159,$K159,$O159,$R159,$U159:$W159,$Z159:$AA159)=0,"",IFERROR(X159+V159-W159,0))</f>
        <v/>
      </c>
      <c r="Z159" s="23" t="n"/>
      <c r="AA159" s="25" t="n"/>
      <c r="AB159" s="33">
        <f>IF(COUNTA($A159:$C159,$E159:$I159,$K159,$O159,$R159,$U159:$W159,$Z159:$AA159)=0,"",IF(OR(A159="",B159="",C159="",E159=""),"Missing required input",IF(D159="","Driver not found",IF(COUNTIF($E:$E,E159)&gt;1,"Duplicate Trip/Load #",IF(B159&gt;A159,"Trip after period end",IF(B159&lt;=A159-'Settings'!$B$4,"Trip outside pay period",IF(J159&lt;=0,"Check miles",IF(M159&lt;=0,"Check rate",IF(Y159&lt;0,"Negative payable","OK")))))))))</f>
        <v/>
      </c>
    </row>
    <row r="160">
      <c r="A160" s="51" t="n"/>
      <c r="B160" s="51" t="n"/>
      <c r="C160" s="23" t="n"/>
      <c r="D160" s="24">
        <f>IF(COUNTA($A160:$C160,$E160:$I160,$K160,$O160,$R160,$U160:$W160,$Z160:$AA160)=0,"",IFERROR(INDEX('Settings'!$B$10:$B$109,MATCH(C160,'Settings'!$A$10:$A$109,0)),""))</f>
        <v/>
      </c>
      <c r="E160" s="23" t="n"/>
      <c r="F160" s="25" t="n"/>
      <c r="G160" s="25" t="n"/>
      <c r="H160" s="26" t="n"/>
      <c r="I160" s="26" t="n"/>
      <c r="J160" s="27">
        <f>IF(COUNTA($A160:$C160,$E160:$I160,$K160,$O160,$R160,$U160:$W160,$Z160:$AA160)=0,"",IFERROR(H160+I160,0))</f>
        <v/>
      </c>
      <c r="K160" s="52" t="n"/>
      <c r="L160" s="53">
        <f>IF(COUNTA($A160:$C160,$E160:$I160,$K160,$O160,$R160,$U160:$W160,$Z160:$AA160)=0,"",IFERROR(INDEX('Settings'!$D$10:$D$109,MATCH(C160,'Settings'!$A$10:$A$109,0)),0))</f>
        <v/>
      </c>
      <c r="M160" s="53">
        <f>IF(COUNTA($A160:$C160,$E160:$I160,$K160,$O160,$R160,$U160:$W160,$Z160:$AA160)=0,"",IFERROR(IF(K160&lt;&gt;"",K160,L160),0))</f>
        <v/>
      </c>
      <c r="N160" s="30">
        <f>IF(COUNTA($A160:$C160,$E160:$I160,$K160,$O160,$R160,$U160:$W160,$Z160:$AA160)=0,"",IFERROR(J160*M160,0))</f>
        <v/>
      </c>
      <c r="O160" s="31" t="n"/>
      <c r="P160" s="30">
        <f>IF(COUNTA($A160:$C160,$E160:$I160,$K160,$O160,$R160,$U160:$W160,$Z160:$AA160)=0,"",IFERROR(INDEX('Settings'!$F$10:$F$109,MATCH(C160,'Settings'!$A$10:$A$109,0)),0))</f>
        <v/>
      </c>
      <c r="Q160" s="30">
        <f>IF(COUNTA($A160:$C160,$E160:$I160,$K160,$O160,$R160,$U160:$W160,$Z160:$AA160)=0,"",IFERROR(O160*P160,0))</f>
        <v/>
      </c>
      <c r="R160" s="26" t="n"/>
      <c r="S160" s="30">
        <f>IF(COUNTA($A160:$C160,$E160:$I160,$K160,$O160,$R160,$U160:$W160,$Z160:$AA160)=0,"",IFERROR(INDEX('Settings'!$E$10:$E$109,MATCH(C160,'Settings'!$A$10:$A$109,0)),0))</f>
        <v/>
      </c>
      <c r="T160" s="30">
        <f>IF(COUNTA($A160:$C160,$E160:$I160,$K160,$O160,$R160,$U160:$W160,$Z160:$AA160)=0,"",IFERROR(R160*S160,0))</f>
        <v/>
      </c>
      <c r="U160" s="32" t="n"/>
      <c r="V160" s="32" t="n"/>
      <c r="W160" s="32" t="n"/>
      <c r="X160" s="30">
        <f>IF(COUNTA($A160:$C160,$E160:$I160,$K160,$O160,$R160,$U160:$W160,$Z160:$AA160)=0,"",IFERROR(SUM(N160,Q160,T160,U160),0))</f>
        <v/>
      </c>
      <c r="Y160" s="30">
        <f>IF(COUNTA($A160:$C160,$E160:$I160,$K160,$O160,$R160,$U160:$W160,$Z160:$AA160)=0,"",IFERROR(X160+V160-W160,0))</f>
        <v/>
      </c>
      <c r="Z160" s="23" t="n"/>
      <c r="AA160" s="25" t="n"/>
      <c r="AB160" s="33">
        <f>IF(COUNTA($A160:$C160,$E160:$I160,$K160,$O160,$R160,$U160:$W160,$Z160:$AA160)=0,"",IF(OR(A160="",B160="",C160="",E160=""),"Missing required input",IF(D160="","Driver not found",IF(COUNTIF($E:$E,E160)&gt;1,"Duplicate Trip/Load #",IF(B160&gt;A160,"Trip after period end",IF(B160&lt;=A160-'Settings'!$B$4,"Trip outside pay period",IF(J160&lt;=0,"Check miles",IF(M160&lt;=0,"Check rate",IF(Y160&lt;0,"Negative payable","OK")))))))))</f>
        <v/>
      </c>
    </row>
    <row r="161">
      <c r="A161" s="51" t="n"/>
      <c r="B161" s="51" t="n"/>
      <c r="C161" s="23" t="n"/>
      <c r="D161" s="24">
        <f>IF(COUNTA($A161:$C161,$E161:$I161,$K161,$O161,$R161,$U161:$W161,$Z161:$AA161)=0,"",IFERROR(INDEX('Settings'!$B$10:$B$109,MATCH(C161,'Settings'!$A$10:$A$109,0)),""))</f>
        <v/>
      </c>
      <c r="E161" s="23" t="n"/>
      <c r="F161" s="25" t="n"/>
      <c r="G161" s="25" t="n"/>
      <c r="H161" s="26" t="n"/>
      <c r="I161" s="26" t="n"/>
      <c r="J161" s="27">
        <f>IF(COUNTA($A161:$C161,$E161:$I161,$K161,$O161,$R161,$U161:$W161,$Z161:$AA161)=0,"",IFERROR(H161+I161,0))</f>
        <v/>
      </c>
      <c r="K161" s="52" t="n"/>
      <c r="L161" s="53">
        <f>IF(COUNTA($A161:$C161,$E161:$I161,$K161,$O161,$R161,$U161:$W161,$Z161:$AA161)=0,"",IFERROR(INDEX('Settings'!$D$10:$D$109,MATCH(C161,'Settings'!$A$10:$A$109,0)),0))</f>
        <v/>
      </c>
      <c r="M161" s="53">
        <f>IF(COUNTA($A161:$C161,$E161:$I161,$K161,$O161,$R161,$U161:$W161,$Z161:$AA161)=0,"",IFERROR(IF(K161&lt;&gt;"",K161,L161),0))</f>
        <v/>
      </c>
      <c r="N161" s="30">
        <f>IF(COUNTA($A161:$C161,$E161:$I161,$K161,$O161,$R161,$U161:$W161,$Z161:$AA161)=0,"",IFERROR(J161*M161,0))</f>
        <v/>
      </c>
      <c r="O161" s="31" t="n"/>
      <c r="P161" s="30">
        <f>IF(COUNTA($A161:$C161,$E161:$I161,$K161,$O161,$R161,$U161:$W161,$Z161:$AA161)=0,"",IFERROR(INDEX('Settings'!$F$10:$F$109,MATCH(C161,'Settings'!$A$10:$A$109,0)),0))</f>
        <v/>
      </c>
      <c r="Q161" s="30">
        <f>IF(COUNTA($A161:$C161,$E161:$I161,$K161,$O161,$R161,$U161:$W161,$Z161:$AA161)=0,"",IFERROR(O161*P161,0))</f>
        <v/>
      </c>
      <c r="R161" s="26" t="n"/>
      <c r="S161" s="30">
        <f>IF(COUNTA($A161:$C161,$E161:$I161,$K161,$O161,$R161,$U161:$W161,$Z161:$AA161)=0,"",IFERROR(INDEX('Settings'!$E$10:$E$109,MATCH(C161,'Settings'!$A$10:$A$109,0)),0))</f>
        <v/>
      </c>
      <c r="T161" s="30">
        <f>IF(COUNTA($A161:$C161,$E161:$I161,$K161,$O161,$R161,$U161:$W161,$Z161:$AA161)=0,"",IFERROR(R161*S161,0))</f>
        <v/>
      </c>
      <c r="U161" s="32" t="n"/>
      <c r="V161" s="32" t="n"/>
      <c r="W161" s="32" t="n"/>
      <c r="X161" s="30">
        <f>IF(COUNTA($A161:$C161,$E161:$I161,$K161,$O161,$R161,$U161:$W161,$Z161:$AA161)=0,"",IFERROR(SUM(N161,Q161,T161,U161),0))</f>
        <v/>
      </c>
      <c r="Y161" s="30">
        <f>IF(COUNTA($A161:$C161,$E161:$I161,$K161,$O161,$R161,$U161:$W161,$Z161:$AA161)=0,"",IFERROR(X161+V161-W161,0))</f>
        <v/>
      </c>
      <c r="Z161" s="23" t="n"/>
      <c r="AA161" s="25" t="n"/>
      <c r="AB161" s="33">
        <f>IF(COUNTA($A161:$C161,$E161:$I161,$K161,$O161,$R161,$U161:$W161,$Z161:$AA161)=0,"",IF(OR(A161="",B161="",C161="",E161=""),"Missing required input",IF(D161="","Driver not found",IF(COUNTIF($E:$E,E161)&gt;1,"Duplicate Trip/Load #",IF(B161&gt;A161,"Trip after period end",IF(B161&lt;=A161-'Settings'!$B$4,"Trip outside pay period",IF(J161&lt;=0,"Check miles",IF(M161&lt;=0,"Check rate",IF(Y161&lt;0,"Negative payable","OK")))))))))</f>
        <v/>
      </c>
    </row>
    <row r="162">
      <c r="A162" s="51" t="n"/>
      <c r="B162" s="51" t="n"/>
      <c r="C162" s="23" t="n"/>
      <c r="D162" s="24">
        <f>IF(COUNTA($A162:$C162,$E162:$I162,$K162,$O162,$R162,$U162:$W162,$Z162:$AA162)=0,"",IFERROR(INDEX('Settings'!$B$10:$B$109,MATCH(C162,'Settings'!$A$10:$A$109,0)),""))</f>
        <v/>
      </c>
      <c r="E162" s="23" t="n"/>
      <c r="F162" s="25" t="n"/>
      <c r="G162" s="25" t="n"/>
      <c r="H162" s="26" t="n"/>
      <c r="I162" s="26" t="n"/>
      <c r="J162" s="27">
        <f>IF(COUNTA($A162:$C162,$E162:$I162,$K162,$O162,$R162,$U162:$W162,$Z162:$AA162)=0,"",IFERROR(H162+I162,0))</f>
        <v/>
      </c>
      <c r="K162" s="52" t="n"/>
      <c r="L162" s="53">
        <f>IF(COUNTA($A162:$C162,$E162:$I162,$K162,$O162,$R162,$U162:$W162,$Z162:$AA162)=0,"",IFERROR(INDEX('Settings'!$D$10:$D$109,MATCH(C162,'Settings'!$A$10:$A$109,0)),0))</f>
        <v/>
      </c>
      <c r="M162" s="53">
        <f>IF(COUNTA($A162:$C162,$E162:$I162,$K162,$O162,$R162,$U162:$W162,$Z162:$AA162)=0,"",IFERROR(IF(K162&lt;&gt;"",K162,L162),0))</f>
        <v/>
      </c>
      <c r="N162" s="30">
        <f>IF(COUNTA($A162:$C162,$E162:$I162,$K162,$O162,$R162,$U162:$W162,$Z162:$AA162)=0,"",IFERROR(J162*M162,0))</f>
        <v/>
      </c>
      <c r="O162" s="31" t="n"/>
      <c r="P162" s="30">
        <f>IF(COUNTA($A162:$C162,$E162:$I162,$K162,$O162,$R162,$U162:$W162,$Z162:$AA162)=0,"",IFERROR(INDEX('Settings'!$F$10:$F$109,MATCH(C162,'Settings'!$A$10:$A$109,0)),0))</f>
        <v/>
      </c>
      <c r="Q162" s="30">
        <f>IF(COUNTA($A162:$C162,$E162:$I162,$K162,$O162,$R162,$U162:$W162,$Z162:$AA162)=0,"",IFERROR(O162*P162,0))</f>
        <v/>
      </c>
      <c r="R162" s="26" t="n"/>
      <c r="S162" s="30">
        <f>IF(COUNTA($A162:$C162,$E162:$I162,$K162,$O162,$R162,$U162:$W162,$Z162:$AA162)=0,"",IFERROR(INDEX('Settings'!$E$10:$E$109,MATCH(C162,'Settings'!$A$10:$A$109,0)),0))</f>
        <v/>
      </c>
      <c r="T162" s="30">
        <f>IF(COUNTA($A162:$C162,$E162:$I162,$K162,$O162,$R162,$U162:$W162,$Z162:$AA162)=0,"",IFERROR(R162*S162,0))</f>
        <v/>
      </c>
      <c r="U162" s="32" t="n"/>
      <c r="V162" s="32" t="n"/>
      <c r="W162" s="32" t="n"/>
      <c r="X162" s="30">
        <f>IF(COUNTA($A162:$C162,$E162:$I162,$K162,$O162,$R162,$U162:$W162,$Z162:$AA162)=0,"",IFERROR(SUM(N162,Q162,T162,U162),0))</f>
        <v/>
      </c>
      <c r="Y162" s="30">
        <f>IF(COUNTA($A162:$C162,$E162:$I162,$K162,$O162,$R162,$U162:$W162,$Z162:$AA162)=0,"",IFERROR(X162+V162-W162,0))</f>
        <v/>
      </c>
      <c r="Z162" s="23" t="n"/>
      <c r="AA162" s="25" t="n"/>
      <c r="AB162" s="33">
        <f>IF(COUNTA($A162:$C162,$E162:$I162,$K162,$O162,$R162,$U162:$W162,$Z162:$AA162)=0,"",IF(OR(A162="",B162="",C162="",E162=""),"Missing required input",IF(D162="","Driver not found",IF(COUNTIF($E:$E,E162)&gt;1,"Duplicate Trip/Load #",IF(B162&gt;A162,"Trip after period end",IF(B162&lt;=A162-'Settings'!$B$4,"Trip outside pay period",IF(J162&lt;=0,"Check miles",IF(M162&lt;=0,"Check rate",IF(Y162&lt;0,"Negative payable","OK")))))))))</f>
        <v/>
      </c>
    </row>
    <row r="163">
      <c r="A163" s="51" t="n"/>
      <c r="B163" s="51" t="n"/>
      <c r="C163" s="23" t="n"/>
      <c r="D163" s="24">
        <f>IF(COUNTA($A163:$C163,$E163:$I163,$K163,$O163,$R163,$U163:$W163,$Z163:$AA163)=0,"",IFERROR(INDEX('Settings'!$B$10:$B$109,MATCH(C163,'Settings'!$A$10:$A$109,0)),""))</f>
        <v/>
      </c>
      <c r="E163" s="23" t="n"/>
      <c r="F163" s="25" t="n"/>
      <c r="G163" s="25" t="n"/>
      <c r="H163" s="26" t="n"/>
      <c r="I163" s="26" t="n"/>
      <c r="J163" s="27">
        <f>IF(COUNTA($A163:$C163,$E163:$I163,$K163,$O163,$R163,$U163:$W163,$Z163:$AA163)=0,"",IFERROR(H163+I163,0))</f>
        <v/>
      </c>
      <c r="K163" s="52" t="n"/>
      <c r="L163" s="53">
        <f>IF(COUNTA($A163:$C163,$E163:$I163,$K163,$O163,$R163,$U163:$W163,$Z163:$AA163)=0,"",IFERROR(INDEX('Settings'!$D$10:$D$109,MATCH(C163,'Settings'!$A$10:$A$109,0)),0))</f>
        <v/>
      </c>
      <c r="M163" s="53">
        <f>IF(COUNTA($A163:$C163,$E163:$I163,$K163,$O163,$R163,$U163:$W163,$Z163:$AA163)=0,"",IFERROR(IF(K163&lt;&gt;"",K163,L163),0))</f>
        <v/>
      </c>
      <c r="N163" s="30">
        <f>IF(COUNTA($A163:$C163,$E163:$I163,$K163,$O163,$R163,$U163:$W163,$Z163:$AA163)=0,"",IFERROR(J163*M163,0))</f>
        <v/>
      </c>
      <c r="O163" s="31" t="n"/>
      <c r="P163" s="30">
        <f>IF(COUNTA($A163:$C163,$E163:$I163,$K163,$O163,$R163,$U163:$W163,$Z163:$AA163)=0,"",IFERROR(INDEX('Settings'!$F$10:$F$109,MATCH(C163,'Settings'!$A$10:$A$109,0)),0))</f>
        <v/>
      </c>
      <c r="Q163" s="30">
        <f>IF(COUNTA($A163:$C163,$E163:$I163,$K163,$O163,$R163,$U163:$W163,$Z163:$AA163)=0,"",IFERROR(O163*P163,0))</f>
        <v/>
      </c>
      <c r="R163" s="26" t="n"/>
      <c r="S163" s="30">
        <f>IF(COUNTA($A163:$C163,$E163:$I163,$K163,$O163,$R163,$U163:$W163,$Z163:$AA163)=0,"",IFERROR(INDEX('Settings'!$E$10:$E$109,MATCH(C163,'Settings'!$A$10:$A$109,0)),0))</f>
        <v/>
      </c>
      <c r="T163" s="30">
        <f>IF(COUNTA($A163:$C163,$E163:$I163,$K163,$O163,$R163,$U163:$W163,$Z163:$AA163)=0,"",IFERROR(R163*S163,0))</f>
        <v/>
      </c>
      <c r="U163" s="32" t="n"/>
      <c r="V163" s="32" t="n"/>
      <c r="W163" s="32" t="n"/>
      <c r="X163" s="30">
        <f>IF(COUNTA($A163:$C163,$E163:$I163,$K163,$O163,$R163,$U163:$W163,$Z163:$AA163)=0,"",IFERROR(SUM(N163,Q163,T163,U163),0))</f>
        <v/>
      </c>
      <c r="Y163" s="30">
        <f>IF(COUNTA($A163:$C163,$E163:$I163,$K163,$O163,$R163,$U163:$W163,$Z163:$AA163)=0,"",IFERROR(X163+V163-W163,0))</f>
        <v/>
      </c>
      <c r="Z163" s="23" t="n"/>
      <c r="AA163" s="25" t="n"/>
      <c r="AB163" s="33">
        <f>IF(COUNTA($A163:$C163,$E163:$I163,$K163,$O163,$R163,$U163:$W163,$Z163:$AA163)=0,"",IF(OR(A163="",B163="",C163="",E163=""),"Missing required input",IF(D163="","Driver not found",IF(COUNTIF($E:$E,E163)&gt;1,"Duplicate Trip/Load #",IF(B163&gt;A163,"Trip after period end",IF(B163&lt;=A163-'Settings'!$B$4,"Trip outside pay period",IF(J163&lt;=0,"Check miles",IF(M163&lt;=0,"Check rate",IF(Y163&lt;0,"Negative payable","OK")))))))))</f>
        <v/>
      </c>
    </row>
    <row r="164">
      <c r="A164" s="51" t="n"/>
      <c r="B164" s="51" t="n"/>
      <c r="C164" s="23" t="n"/>
      <c r="D164" s="24">
        <f>IF(COUNTA($A164:$C164,$E164:$I164,$K164,$O164,$R164,$U164:$W164,$Z164:$AA164)=0,"",IFERROR(INDEX('Settings'!$B$10:$B$109,MATCH(C164,'Settings'!$A$10:$A$109,0)),""))</f>
        <v/>
      </c>
      <c r="E164" s="23" t="n"/>
      <c r="F164" s="25" t="n"/>
      <c r="G164" s="25" t="n"/>
      <c r="H164" s="26" t="n"/>
      <c r="I164" s="26" t="n"/>
      <c r="J164" s="27">
        <f>IF(COUNTA($A164:$C164,$E164:$I164,$K164,$O164,$R164,$U164:$W164,$Z164:$AA164)=0,"",IFERROR(H164+I164,0))</f>
        <v/>
      </c>
      <c r="K164" s="52" t="n"/>
      <c r="L164" s="53">
        <f>IF(COUNTA($A164:$C164,$E164:$I164,$K164,$O164,$R164,$U164:$W164,$Z164:$AA164)=0,"",IFERROR(INDEX('Settings'!$D$10:$D$109,MATCH(C164,'Settings'!$A$10:$A$109,0)),0))</f>
        <v/>
      </c>
      <c r="M164" s="53">
        <f>IF(COUNTA($A164:$C164,$E164:$I164,$K164,$O164,$R164,$U164:$W164,$Z164:$AA164)=0,"",IFERROR(IF(K164&lt;&gt;"",K164,L164),0))</f>
        <v/>
      </c>
      <c r="N164" s="30">
        <f>IF(COUNTA($A164:$C164,$E164:$I164,$K164,$O164,$R164,$U164:$W164,$Z164:$AA164)=0,"",IFERROR(J164*M164,0))</f>
        <v/>
      </c>
      <c r="O164" s="31" t="n"/>
      <c r="P164" s="30">
        <f>IF(COUNTA($A164:$C164,$E164:$I164,$K164,$O164,$R164,$U164:$W164,$Z164:$AA164)=0,"",IFERROR(INDEX('Settings'!$F$10:$F$109,MATCH(C164,'Settings'!$A$10:$A$109,0)),0))</f>
        <v/>
      </c>
      <c r="Q164" s="30">
        <f>IF(COUNTA($A164:$C164,$E164:$I164,$K164,$O164,$R164,$U164:$W164,$Z164:$AA164)=0,"",IFERROR(O164*P164,0))</f>
        <v/>
      </c>
      <c r="R164" s="26" t="n"/>
      <c r="S164" s="30">
        <f>IF(COUNTA($A164:$C164,$E164:$I164,$K164,$O164,$R164,$U164:$W164,$Z164:$AA164)=0,"",IFERROR(INDEX('Settings'!$E$10:$E$109,MATCH(C164,'Settings'!$A$10:$A$109,0)),0))</f>
        <v/>
      </c>
      <c r="T164" s="30">
        <f>IF(COUNTA($A164:$C164,$E164:$I164,$K164,$O164,$R164,$U164:$W164,$Z164:$AA164)=0,"",IFERROR(R164*S164,0))</f>
        <v/>
      </c>
      <c r="U164" s="32" t="n"/>
      <c r="V164" s="32" t="n"/>
      <c r="W164" s="32" t="n"/>
      <c r="X164" s="30">
        <f>IF(COUNTA($A164:$C164,$E164:$I164,$K164,$O164,$R164,$U164:$W164,$Z164:$AA164)=0,"",IFERROR(SUM(N164,Q164,T164,U164),0))</f>
        <v/>
      </c>
      <c r="Y164" s="30">
        <f>IF(COUNTA($A164:$C164,$E164:$I164,$K164,$O164,$R164,$U164:$W164,$Z164:$AA164)=0,"",IFERROR(X164+V164-W164,0))</f>
        <v/>
      </c>
      <c r="Z164" s="23" t="n"/>
      <c r="AA164" s="25" t="n"/>
      <c r="AB164" s="33">
        <f>IF(COUNTA($A164:$C164,$E164:$I164,$K164,$O164,$R164,$U164:$W164,$Z164:$AA164)=0,"",IF(OR(A164="",B164="",C164="",E164=""),"Missing required input",IF(D164="","Driver not found",IF(COUNTIF($E:$E,E164)&gt;1,"Duplicate Trip/Load #",IF(B164&gt;A164,"Trip after period end",IF(B164&lt;=A164-'Settings'!$B$4,"Trip outside pay period",IF(J164&lt;=0,"Check miles",IF(M164&lt;=0,"Check rate",IF(Y164&lt;0,"Negative payable","OK")))))))))</f>
        <v/>
      </c>
    </row>
    <row r="165">
      <c r="A165" s="51" t="n"/>
      <c r="B165" s="51" t="n"/>
      <c r="C165" s="23" t="n"/>
      <c r="D165" s="24">
        <f>IF(COUNTA($A165:$C165,$E165:$I165,$K165,$O165,$R165,$U165:$W165,$Z165:$AA165)=0,"",IFERROR(INDEX('Settings'!$B$10:$B$109,MATCH(C165,'Settings'!$A$10:$A$109,0)),""))</f>
        <v/>
      </c>
      <c r="E165" s="23" t="n"/>
      <c r="F165" s="25" t="n"/>
      <c r="G165" s="25" t="n"/>
      <c r="H165" s="26" t="n"/>
      <c r="I165" s="26" t="n"/>
      <c r="J165" s="27">
        <f>IF(COUNTA($A165:$C165,$E165:$I165,$K165,$O165,$R165,$U165:$W165,$Z165:$AA165)=0,"",IFERROR(H165+I165,0))</f>
        <v/>
      </c>
      <c r="K165" s="52" t="n"/>
      <c r="L165" s="53">
        <f>IF(COUNTA($A165:$C165,$E165:$I165,$K165,$O165,$R165,$U165:$W165,$Z165:$AA165)=0,"",IFERROR(INDEX('Settings'!$D$10:$D$109,MATCH(C165,'Settings'!$A$10:$A$109,0)),0))</f>
        <v/>
      </c>
      <c r="M165" s="53">
        <f>IF(COUNTA($A165:$C165,$E165:$I165,$K165,$O165,$R165,$U165:$W165,$Z165:$AA165)=0,"",IFERROR(IF(K165&lt;&gt;"",K165,L165),0))</f>
        <v/>
      </c>
      <c r="N165" s="30">
        <f>IF(COUNTA($A165:$C165,$E165:$I165,$K165,$O165,$R165,$U165:$W165,$Z165:$AA165)=0,"",IFERROR(J165*M165,0))</f>
        <v/>
      </c>
      <c r="O165" s="31" t="n"/>
      <c r="P165" s="30">
        <f>IF(COUNTA($A165:$C165,$E165:$I165,$K165,$O165,$R165,$U165:$W165,$Z165:$AA165)=0,"",IFERROR(INDEX('Settings'!$F$10:$F$109,MATCH(C165,'Settings'!$A$10:$A$109,0)),0))</f>
        <v/>
      </c>
      <c r="Q165" s="30">
        <f>IF(COUNTA($A165:$C165,$E165:$I165,$K165,$O165,$R165,$U165:$W165,$Z165:$AA165)=0,"",IFERROR(O165*P165,0))</f>
        <v/>
      </c>
      <c r="R165" s="26" t="n"/>
      <c r="S165" s="30">
        <f>IF(COUNTA($A165:$C165,$E165:$I165,$K165,$O165,$R165,$U165:$W165,$Z165:$AA165)=0,"",IFERROR(INDEX('Settings'!$E$10:$E$109,MATCH(C165,'Settings'!$A$10:$A$109,0)),0))</f>
        <v/>
      </c>
      <c r="T165" s="30">
        <f>IF(COUNTA($A165:$C165,$E165:$I165,$K165,$O165,$R165,$U165:$W165,$Z165:$AA165)=0,"",IFERROR(R165*S165,0))</f>
        <v/>
      </c>
      <c r="U165" s="32" t="n"/>
      <c r="V165" s="32" t="n"/>
      <c r="W165" s="32" t="n"/>
      <c r="X165" s="30">
        <f>IF(COUNTA($A165:$C165,$E165:$I165,$K165,$O165,$R165,$U165:$W165,$Z165:$AA165)=0,"",IFERROR(SUM(N165,Q165,T165,U165),0))</f>
        <v/>
      </c>
      <c r="Y165" s="30">
        <f>IF(COUNTA($A165:$C165,$E165:$I165,$K165,$O165,$R165,$U165:$W165,$Z165:$AA165)=0,"",IFERROR(X165+V165-W165,0))</f>
        <v/>
      </c>
      <c r="Z165" s="23" t="n"/>
      <c r="AA165" s="25" t="n"/>
      <c r="AB165" s="33">
        <f>IF(COUNTA($A165:$C165,$E165:$I165,$K165,$O165,$R165,$U165:$W165,$Z165:$AA165)=0,"",IF(OR(A165="",B165="",C165="",E165=""),"Missing required input",IF(D165="","Driver not found",IF(COUNTIF($E:$E,E165)&gt;1,"Duplicate Trip/Load #",IF(B165&gt;A165,"Trip after period end",IF(B165&lt;=A165-'Settings'!$B$4,"Trip outside pay period",IF(J165&lt;=0,"Check miles",IF(M165&lt;=0,"Check rate",IF(Y165&lt;0,"Negative payable","OK")))))))))</f>
        <v/>
      </c>
    </row>
    <row r="166">
      <c r="A166" s="51" t="n"/>
      <c r="B166" s="51" t="n"/>
      <c r="C166" s="23" t="n"/>
      <c r="D166" s="24">
        <f>IF(COUNTA($A166:$C166,$E166:$I166,$K166,$O166,$R166,$U166:$W166,$Z166:$AA166)=0,"",IFERROR(INDEX('Settings'!$B$10:$B$109,MATCH(C166,'Settings'!$A$10:$A$109,0)),""))</f>
        <v/>
      </c>
      <c r="E166" s="23" t="n"/>
      <c r="F166" s="25" t="n"/>
      <c r="G166" s="25" t="n"/>
      <c r="H166" s="26" t="n"/>
      <c r="I166" s="26" t="n"/>
      <c r="J166" s="27">
        <f>IF(COUNTA($A166:$C166,$E166:$I166,$K166,$O166,$R166,$U166:$W166,$Z166:$AA166)=0,"",IFERROR(H166+I166,0))</f>
        <v/>
      </c>
      <c r="K166" s="52" t="n"/>
      <c r="L166" s="53">
        <f>IF(COUNTA($A166:$C166,$E166:$I166,$K166,$O166,$R166,$U166:$W166,$Z166:$AA166)=0,"",IFERROR(INDEX('Settings'!$D$10:$D$109,MATCH(C166,'Settings'!$A$10:$A$109,0)),0))</f>
        <v/>
      </c>
      <c r="M166" s="53">
        <f>IF(COUNTA($A166:$C166,$E166:$I166,$K166,$O166,$R166,$U166:$W166,$Z166:$AA166)=0,"",IFERROR(IF(K166&lt;&gt;"",K166,L166),0))</f>
        <v/>
      </c>
      <c r="N166" s="30">
        <f>IF(COUNTA($A166:$C166,$E166:$I166,$K166,$O166,$R166,$U166:$W166,$Z166:$AA166)=0,"",IFERROR(J166*M166,0))</f>
        <v/>
      </c>
      <c r="O166" s="31" t="n"/>
      <c r="P166" s="30">
        <f>IF(COUNTA($A166:$C166,$E166:$I166,$K166,$O166,$R166,$U166:$W166,$Z166:$AA166)=0,"",IFERROR(INDEX('Settings'!$F$10:$F$109,MATCH(C166,'Settings'!$A$10:$A$109,0)),0))</f>
        <v/>
      </c>
      <c r="Q166" s="30">
        <f>IF(COUNTA($A166:$C166,$E166:$I166,$K166,$O166,$R166,$U166:$W166,$Z166:$AA166)=0,"",IFERROR(O166*P166,0))</f>
        <v/>
      </c>
      <c r="R166" s="26" t="n"/>
      <c r="S166" s="30">
        <f>IF(COUNTA($A166:$C166,$E166:$I166,$K166,$O166,$R166,$U166:$W166,$Z166:$AA166)=0,"",IFERROR(INDEX('Settings'!$E$10:$E$109,MATCH(C166,'Settings'!$A$10:$A$109,0)),0))</f>
        <v/>
      </c>
      <c r="T166" s="30">
        <f>IF(COUNTA($A166:$C166,$E166:$I166,$K166,$O166,$R166,$U166:$W166,$Z166:$AA166)=0,"",IFERROR(R166*S166,0))</f>
        <v/>
      </c>
      <c r="U166" s="32" t="n"/>
      <c r="V166" s="32" t="n"/>
      <c r="W166" s="32" t="n"/>
      <c r="X166" s="30">
        <f>IF(COUNTA($A166:$C166,$E166:$I166,$K166,$O166,$R166,$U166:$W166,$Z166:$AA166)=0,"",IFERROR(SUM(N166,Q166,T166,U166),0))</f>
        <v/>
      </c>
      <c r="Y166" s="30">
        <f>IF(COUNTA($A166:$C166,$E166:$I166,$K166,$O166,$R166,$U166:$W166,$Z166:$AA166)=0,"",IFERROR(X166+V166-W166,0))</f>
        <v/>
      </c>
      <c r="Z166" s="23" t="n"/>
      <c r="AA166" s="25" t="n"/>
      <c r="AB166" s="33">
        <f>IF(COUNTA($A166:$C166,$E166:$I166,$K166,$O166,$R166,$U166:$W166,$Z166:$AA166)=0,"",IF(OR(A166="",B166="",C166="",E166=""),"Missing required input",IF(D166="","Driver not found",IF(COUNTIF($E:$E,E166)&gt;1,"Duplicate Trip/Load #",IF(B166&gt;A166,"Trip after period end",IF(B166&lt;=A166-'Settings'!$B$4,"Trip outside pay period",IF(J166&lt;=0,"Check miles",IF(M166&lt;=0,"Check rate",IF(Y166&lt;0,"Negative payable","OK")))))))))</f>
        <v/>
      </c>
    </row>
    <row r="167">
      <c r="A167" s="51" t="n"/>
      <c r="B167" s="51" t="n"/>
      <c r="C167" s="23" t="n"/>
      <c r="D167" s="24">
        <f>IF(COUNTA($A167:$C167,$E167:$I167,$K167,$O167,$R167,$U167:$W167,$Z167:$AA167)=0,"",IFERROR(INDEX('Settings'!$B$10:$B$109,MATCH(C167,'Settings'!$A$10:$A$109,0)),""))</f>
        <v/>
      </c>
      <c r="E167" s="23" t="n"/>
      <c r="F167" s="25" t="n"/>
      <c r="G167" s="25" t="n"/>
      <c r="H167" s="26" t="n"/>
      <c r="I167" s="26" t="n"/>
      <c r="J167" s="27">
        <f>IF(COUNTA($A167:$C167,$E167:$I167,$K167,$O167,$R167,$U167:$W167,$Z167:$AA167)=0,"",IFERROR(H167+I167,0))</f>
        <v/>
      </c>
      <c r="K167" s="52" t="n"/>
      <c r="L167" s="53">
        <f>IF(COUNTA($A167:$C167,$E167:$I167,$K167,$O167,$R167,$U167:$W167,$Z167:$AA167)=0,"",IFERROR(INDEX('Settings'!$D$10:$D$109,MATCH(C167,'Settings'!$A$10:$A$109,0)),0))</f>
        <v/>
      </c>
      <c r="M167" s="53">
        <f>IF(COUNTA($A167:$C167,$E167:$I167,$K167,$O167,$R167,$U167:$W167,$Z167:$AA167)=0,"",IFERROR(IF(K167&lt;&gt;"",K167,L167),0))</f>
        <v/>
      </c>
      <c r="N167" s="30">
        <f>IF(COUNTA($A167:$C167,$E167:$I167,$K167,$O167,$R167,$U167:$W167,$Z167:$AA167)=0,"",IFERROR(J167*M167,0))</f>
        <v/>
      </c>
      <c r="O167" s="31" t="n"/>
      <c r="P167" s="30">
        <f>IF(COUNTA($A167:$C167,$E167:$I167,$K167,$O167,$R167,$U167:$W167,$Z167:$AA167)=0,"",IFERROR(INDEX('Settings'!$F$10:$F$109,MATCH(C167,'Settings'!$A$10:$A$109,0)),0))</f>
        <v/>
      </c>
      <c r="Q167" s="30">
        <f>IF(COUNTA($A167:$C167,$E167:$I167,$K167,$O167,$R167,$U167:$W167,$Z167:$AA167)=0,"",IFERROR(O167*P167,0))</f>
        <v/>
      </c>
      <c r="R167" s="26" t="n"/>
      <c r="S167" s="30">
        <f>IF(COUNTA($A167:$C167,$E167:$I167,$K167,$O167,$R167,$U167:$W167,$Z167:$AA167)=0,"",IFERROR(INDEX('Settings'!$E$10:$E$109,MATCH(C167,'Settings'!$A$10:$A$109,0)),0))</f>
        <v/>
      </c>
      <c r="T167" s="30">
        <f>IF(COUNTA($A167:$C167,$E167:$I167,$K167,$O167,$R167,$U167:$W167,$Z167:$AA167)=0,"",IFERROR(R167*S167,0))</f>
        <v/>
      </c>
      <c r="U167" s="32" t="n"/>
      <c r="V167" s="32" t="n"/>
      <c r="W167" s="32" t="n"/>
      <c r="X167" s="30">
        <f>IF(COUNTA($A167:$C167,$E167:$I167,$K167,$O167,$R167,$U167:$W167,$Z167:$AA167)=0,"",IFERROR(SUM(N167,Q167,T167,U167),0))</f>
        <v/>
      </c>
      <c r="Y167" s="30">
        <f>IF(COUNTA($A167:$C167,$E167:$I167,$K167,$O167,$R167,$U167:$W167,$Z167:$AA167)=0,"",IFERROR(X167+V167-W167,0))</f>
        <v/>
      </c>
      <c r="Z167" s="23" t="n"/>
      <c r="AA167" s="25" t="n"/>
      <c r="AB167" s="33">
        <f>IF(COUNTA($A167:$C167,$E167:$I167,$K167,$O167,$R167,$U167:$W167,$Z167:$AA167)=0,"",IF(OR(A167="",B167="",C167="",E167=""),"Missing required input",IF(D167="","Driver not found",IF(COUNTIF($E:$E,E167)&gt;1,"Duplicate Trip/Load #",IF(B167&gt;A167,"Trip after period end",IF(B167&lt;=A167-'Settings'!$B$4,"Trip outside pay period",IF(J167&lt;=0,"Check miles",IF(M167&lt;=0,"Check rate",IF(Y167&lt;0,"Negative payable","OK")))))))))</f>
        <v/>
      </c>
    </row>
    <row r="168">
      <c r="A168" s="51" t="n"/>
      <c r="B168" s="51" t="n"/>
      <c r="C168" s="23" t="n"/>
      <c r="D168" s="24">
        <f>IF(COUNTA($A168:$C168,$E168:$I168,$K168,$O168,$R168,$U168:$W168,$Z168:$AA168)=0,"",IFERROR(INDEX('Settings'!$B$10:$B$109,MATCH(C168,'Settings'!$A$10:$A$109,0)),""))</f>
        <v/>
      </c>
      <c r="E168" s="23" t="n"/>
      <c r="F168" s="25" t="n"/>
      <c r="G168" s="25" t="n"/>
      <c r="H168" s="26" t="n"/>
      <c r="I168" s="26" t="n"/>
      <c r="J168" s="27">
        <f>IF(COUNTA($A168:$C168,$E168:$I168,$K168,$O168,$R168,$U168:$W168,$Z168:$AA168)=0,"",IFERROR(H168+I168,0))</f>
        <v/>
      </c>
      <c r="K168" s="52" t="n"/>
      <c r="L168" s="53">
        <f>IF(COUNTA($A168:$C168,$E168:$I168,$K168,$O168,$R168,$U168:$W168,$Z168:$AA168)=0,"",IFERROR(INDEX('Settings'!$D$10:$D$109,MATCH(C168,'Settings'!$A$10:$A$109,0)),0))</f>
        <v/>
      </c>
      <c r="M168" s="53">
        <f>IF(COUNTA($A168:$C168,$E168:$I168,$K168,$O168,$R168,$U168:$W168,$Z168:$AA168)=0,"",IFERROR(IF(K168&lt;&gt;"",K168,L168),0))</f>
        <v/>
      </c>
      <c r="N168" s="30">
        <f>IF(COUNTA($A168:$C168,$E168:$I168,$K168,$O168,$R168,$U168:$W168,$Z168:$AA168)=0,"",IFERROR(J168*M168,0))</f>
        <v/>
      </c>
      <c r="O168" s="31" t="n"/>
      <c r="P168" s="30">
        <f>IF(COUNTA($A168:$C168,$E168:$I168,$K168,$O168,$R168,$U168:$W168,$Z168:$AA168)=0,"",IFERROR(INDEX('Settings'!$F$10:$F$109,MATCH(C168,'Settings'!$A$10:$A$109,0)),0))</f>
        <v/>
      </c>
      <c r="Q168" s="30">
        <f>IF(COUNTA($A168:$C168,$E168:$I168,$K168,$O168,$R168,$U168:$W168,$Z168:$AA168)=0,"",IFERROR(O168*P168,0))</f>
        <v/>
      </c>
      <c r="R168" s="26" t="n"/>
      <c r="S168" s="30">
        <f>IF(COUNTA($A168:$C168,$E168:$I168,$K168,$O168,$R168,$U168:$W168,$Z168:$AA168)=0,"",IFERROR(INDEX('Settings'!$E$10:$E$109,MATCH(C168,'Settings'!$A$10:$A$109,0)),0))</f>
        <v/>
      </c>
      <c r="T168" s="30">
        <f>IF(COUNTA($A168:$C168,$E168:$I168,$K168,$O168,$R168,$U168:$W168,$Z168:$AA168)=0,"",IFERROR(R168*S168,0))</f>
        <v/>
      </c>
      <c r="U168" s="32" t="n"/>
      <c r="V168" s="32" t="n"/>
      <c r="W168" s="32" t="n"/>
      <c r="X168" s="30">
        <f>IF(COUNTA($A168:$C168,$E168:$I168,$K168,$O168,$R168,$U168:$W168,$Z168:$AA168)=0,"",IFERROR(SUM(N168,Q168,T168,U168),0))</f>
        <v/>
      </c>
      <c r="Y168" s="30">
        <f>IF(COUNTA($A168:$C168,$E168:$I168,$K168,$O168,$R168,$U168:$W168,$Z168:$AA168)=0,"",IFERROR(X168+V168-W168,0))</f>
        <v/>
      </c>
      <c r="Z168" s="23" t="n"/>
      <c r="AA168" s="25" t="n"/>
      <c r="AB168" s="33">
        <f>IF(COUNTA($A168:$C168,$E168:$I168,$K168,$O168,$R168,$U168:$W168,$Z168:$AA168)=0,"",IF(OR(A168="",B168="",C168="",E168=""),"Missing required input",IF(D168="","Driver not found",IF(COUNTIF($E:$E,E168)&gt;1,"Duplicate Trip/Load #",IF(B168&gt;A168,"Trip after period end",IF(B168&lt;=A168-'Settings'!$B$4,"Trip outside pay period",IF(J168&lt;=0,"Check miles",IF(M168&lt;=0,"Check rate",IF(Y168&lt;0,"Negative payable","OK")))))))))</f>
        <v/>
      </c>
    </row>
    <row r="169">
      <c r="A169" s="51" t="n"/>
      <c r="B169" s="51" t="n"/>
      <c r="C169" s="23" t="n"/>
      <c r="D169" s="24">
        <f>IF(COUNTA($A169:$C169,$E169:$I169,$K169,$O169,$R169,$U169:$W169,$Z169:$AA169)=0,"",IFERROR(INDEX('Settings'!$B$10:$B$109,MATCH(C169,'Settings'!$A$10:$A$109,0)),""))</f>
        <v/>
      </c>
      <c r="E169" s="23" t="n"/>
      <c r="F169" s="25" t="n"/>
      <c r="G169" s="25" t="n"/>
      <c r="H169" s="26" t="n"/>
      <c r="I169" s="26" t="n"/>
      <c r="J169" s="27">
        <f>IF(COUNTA($A169:$C169,$E169:$I169,$K169,$O169,$R169,$U169:$W169,$Z169:$AA169)=0,"",IFERROR(H169+I169,0))</f>
        <v/>
      </c>
      <c r="K169" s="52" t="n"/>
      <c r="L169" s="53">
        <f>IF(COUNTA($A169:$C169,$E169:$I169,$K169,$O169,$R169,$U169:$W169,$Z169:$AA169)=0,"",IFERROR(INDEX('Settings'!$D$10:$D$109,MATCH(C169,'Settings'!$A$10:$A$109,0)),0))</f>
        <v/>
      </c>
      <c r="M169" s="53">
        <f>IF(COUNTA($A169:$C169,$E169:$I169,$K169,$O169,$R169,$U169:$W169,$Z169:$AA169)=0,"",IFERROR(IF(K169&lt;&gt;"",K169,L169),0))</f>
        <v/>
      </c>
      <c r="N169" s="30">
        <f>IF(COUNTA($A169:$C169,$E169:$I169,$K169,$O169,$R169,$U169:$W169,$Z169:$AA169)=0,"",IFERROR(J169*M169,0))</f>
        <v/>
      </c>
      <c r="O169" s="31" t="n"/>
      <c r="P169" s="30">
        <f>IF(COUNTA($A169:$C169,$E169:$I169,$K169,$O169,$R169,$U169:$W169,$Z169:$AA169)=0,"",IFERROR(INDEX('Settings'!$F$10:$F$109,MATCH(C169,'Settings'!$A$10:$A$109,0)),0))</f>
        <v/>
      </c>
      <c r="Q169" s="30">
        <f>IF(COUNTA($A169:$C169,$E169:$I169,$K169,$O169,$R169,$U169:$W169,$Z169:$AA169)=0,"",IFERROR(O169*P169,0))</f>
        <v/>
      </c>
      <c r="R169" s="26" t="n"/>
      <c r="S169" s="30">
        <f>IF(COUNTA($A169:$C169,$E169:$I169,$K169,$O169,$R169,$U169:$W169,$Z169:$AA169)=0,"",IFERROR(INDEX('Settings'!$E$10:$E$109,MATCH(C169,'Settings'!$A$10:$A$109,0)),0))</f>
        <v/>
      </c>
      <c r="T169" s="30">
        <f>IF(COUNTA($A169:$C169,$E169:$I169,$K169,$O169,$R169,$U169:$W169,$Z169:$AA169)=0,"",IFERROR(R169*S169,0))</f>
        <v/>
      </c>
      <c r="U169" s="32" t="n"/>
      <c r="V169" s="32" t="n"/>
      <c r="W169" s="32" t="n"/>
      <c r="X169" s="30">
        <f>IF(COUNTA($A169:$C169,$E169:$I169,$K169,$O169,$R169,$U169:$W169,$Z169:$AA169)=0,"",IFERROR(SUM(N169,Q169,T169,U169),0))</f>
        <v/>
      </c>
      <c r="Y169" s="30">
        <f>IF(COUNTA($A169:$C169,$E169:$I169,$K169,$O169,$R169,$U169:$W169,$Z169:$AA169)=0,"",IFERROR(X169+V169-W169,0))</f>
        <v/>
      </c>
      <c r="Z169" s="23" t="n"/>
      <c r="AA169" s="25" t="n"/>
      <c r="AB169" s="33">
        <f>IF(COUNTA($A169:$C169,$E169:$I169,$K169,$O169,$R169,$U169:$W169,$Z169:$AA169)=0,"",IF(OR(A169="",B169="",C169="",E169=""),"Missing required input",IF(D169="","Driver not found",IF(COUNTIF($E:$E,E169)&gt;1,"Duplicate Trip/Load #",IF(B169&gt;A169,"Trip after period end",IF(B169&lt;=A169-'Settings'!$B$4,"Trip outside pay period",IF(J169&lt;=0,"Check miles",IF(M169&lt;=0,"Check rate",IF(Y169&lt;0,"Negative payable","OK")))))))))</f>
        <v/>
      </c>
    </row>
    <row r="170">
      <c r="A170" s="51" t="n"/>
      <c r="B170" s="51" t="n"/>
      <c r="C170" s="23" t="n"/>
      <c r="D170" s="24">
        <f>IF(COUNTA($A170:$C170,$E170:$I170,$K170,$O170,$R170,$U170:$W170,$Z170:$AA170)=0,"",IFERROR(INDEX('Settings'!$B$10:$B$109,MATCH(C170,'Settings'!$A$10:$A$109,0)),""))</f>
        <v/>
      </c>
      <c r="E170" s="23" t="n"/>
      <c r="F170" s="25" t="n"/>
      <c r="G170" s="25" t="n"/>
      <c r="H170" s="26" t="n"/>
      <c r="I170" s="26" t="n"/>
      <c r="J170" s="27">
        <f>IF(COUNTA($A170:$C170,$E170:$I170,$K170,$O170,$R170,$U170:$W170,$Z170:$AA170)=0,"",IFERROR(H170+I170,0))</f>
        <v/>
      </c>
      <c r="K170" s="52" t="n"/>
      <c r="L170" s="53">
        <f>IF(COUNTA($A170:$C170,$E170:$I170,$K170,$O170,$R170,$U170:$W170,$Z170:$AA170)=0,"",IFERROR(INDEX('Settings'!$D$10:$D$109,MATCH(C170,'Settings'!$A$10:$A$109,0)),0))</f>
        <v/>
      </c>
      <c r="M170" s="53">
        <f>IF(COUNTA($A170:$C170,$E170:$I170,$K170,$O170,$R170,$U170:$W170,$Z170:$AA170)=0,"",IFERROR(IF(K170&lt;&gt;"",K170,L170),0))</f>
        <v/>
      </c>
      <c r="N170" s="30">
        <f>IF(COUNTA($A170:$C170,$E170:$I170,$K170,$O170,$R170,$U170:$W170,$Z170:$AA170)=0,"",IFERROR(J170*M170,0))</f>
        <v/>
      </c>
      <c r="O170" s="31" t="n"/>
      <c r="P170" s="30">
        <f>IF(COUNTA($A170:$C170,$E170:$I170,$K170,$O170,$R170,$U170:$W170,$Z170:$AA170)=0,"",IFERROR(INDEX('Settings'!$F$10:$F$109,MATCH(C170,'Settings'!$A$10:$A$109,0)),0))</f>
        <v/>
      </c>
      <c r="Q170" s="30">
        <f>IF(COUNTA($A170:$C170,$E170:$I170,$K170,$O170,$R170,$U170:$W170,$Z170:$AA170)=0,"",IFERROR(O170*P170,0))</f>
        <v/>
      </c>
      <c r="R170" s="26" t="n"/>
      <c r="S170" s="30">
        <f>IF(COUNTA($A170:$C170,$E170:$I170,$K170,$O170,$R170,$U170:$W170,$Z170:$AA170)=0,"",IFERROR(INDEX('Settings'!$E$10:$E$109,MATCH(C170,'Settings'!$A$10:$A$109,0)),0))</f>
        <v/>
      </c>
      <c r="T170" s="30">
        <f>IF(COUNTA($A170:$C170,$E170:$I170,$K170,$O170,$R170,$U170:$W170,$Z170:$AA170)=0,"",IFERROR(R170*S170,0))</f>
        <v/>
      </c>
      <c r="U170" s="32" t="n"/>
      <c r="V170" s="32" t="n"/>
      <c r="W170" s="32" t="n"/>
      <c r="X170" s="30">
        <f>IF(COUNTA($A170:$C170,$E170:$I170,$K170,$O170,$R170,$U170:$W170,$Z170:$AA170)=0,"",IFERROR(SUM(N170,Q170,T170,U170),0))</f>
        <v/>
      </c>
      <c r="Y170" s="30">
        <f>IF(COUNTA($A170:$C170,$E170:$I170,$K170,$O170,$R170,$U170:$W170,$Z170:$AA170)=0,"",IFERROR(X170+V170-W170,0))</f>
        <v/>
      </c>
      <c r="Z170" s="23" t="n"/>
      <c r="AA170" s="25" t="n"/>
      <c r="AB170" s="33">
        <f>IF(COUNTA($A170:$C170,$E170:$I170,$K170,$O170,$R170,$U170:$W170,$Z170:$AA170)=0,"",IF(OR(A170="",B170="",C170="",E170=""),"Missing required input",IF(D170="","Driver not found",IF(COUNTIF($E:$E,E170)&gt;1,"Duplicate Trip/Load #",IF(B170&gt;A170,"Trip after period end",IF(B170&lt;=A170-'Settings'!$B$4,"Trip outside pay period",IF(J170&lt;=0,"Check miles",IF(M170&lt;=0,"Check rate",IF(Y170&lt;0,"Negative payable","OK")))))))))</f>
        <v/>
      </c>
    </row>
    <row r="171">
      <c r="A171" s="51" t="n"/>
      <c r="B171" s="51" t="n"/>
      <c r="C171" s="23" t="n"/>
      <c r="D171" s="24">
        <f>IF(COUNTA($A171:$C171,$E171:$I171,$K171,$O171,$R171,$U171:$W171,$Z171:$AA171)=0,"",IFERROR(INDEX('Settings'!$B$10:$B$109,MATCH(C171,'Settings'!$A$10:$A$109,0)),""))</f>
        <v/>
      </c>
      <c r="E171" s="23" t="n"/>
      <c r="F171" s="25" t="n"/>
      <c r="G171" s="25" t="n"/>
      <c r="H171" s="26" t="n"/>
      <c r="I171" s="26" t="n"/>
      <c r="J171" s="27">
        <f>IF(COUNTA($A171:$C171,$E171:$I171,$K171,$O171,$R171,$U171:$W171,$Z171:$AA171)=0,"",IFERROR(H171+I171,0))</f>
        <v/>
      </c>
      <c r="K171" s="52" t="n"/>
      <c r="L171" s="53">
        <f>IF(COUNTA($A171:$C171,$E171:$I171,$K171,$O171,$R171,$U171:$W171,$Z171:$AA171)=0,"",IFERROR(INDEX('Settings'!$D$10:$D$109,MATCH(C171,'Settings'!$A$10:$A$109,0)),0))</f>
        <v/>
      </c>
      <c r="M171" s="53">
        <f>IF(COUNTA($A171:$C171,$E171:$I171,$K171,$O171,$R171,$U171:$W171,$Z171:$AA171)=0,"",IFERROR(IF(K171&lt;&gt;"",K171,L171),0))</f>
        <v/>
      </c>
      <c r="N171" s="30">
        <f>IF(COUNTA($A171:$C171,$E171:$I171,$K171,$O171,$R171,$U171:$W171,$Z171:$AA171)=0,"",IFERROR(J171*M171,0))</f>
        <v/>
      </c>
      <c r="O171" s="31" t="n"/>
      <c r="P171" s="30">
        <f>IF(COUNTA($A171:$C171,$E171:$I171,$K171,$O171,$R171,$U171:$W171,$Z171:$AA171)=0,"",IFERROR(INDEX('Settings'!$F$10:$F$109,MATCH(C171,'Settings'!$A$10:$A$109,0)),0))</f>
        <v/>
      </c>
      <c r="Q171" s="30">
        <f>IF(COUNTA($A171:$C171,$E171:$I171,$K171,$O171,$R171,$U171:$W171,$Z171:$AA171)=0,"",IFERROR(O171*P171,0))</f>
        <v/>
      </c>
      <c r="R171" s="26" t="n"/>
      <c r="S171" s="30">
        <f>IF(COUNTA($A171:$C171,$E171:$I171,$K171,$O171,$R171,$U171:$W171,$Z171:$AA171)=0,"",IFERROR(INDEX('Settings'!$E$10:$E$109,MATCH(C171,'Settings'!$A$10:$A$109,0)),0))</f>
        <v/>
      </c>
      <c r="T171" s="30">
        <f>IF(COUNTA($A171:$C171,$E171:$I171,$K171,$O171,$R171,$U171:$W171,$Z171:$AA171)=0,"",IFERROR(R171*S171,0))</f>
        <v/>
      </c>
      <c r="U171" s="32" t="n"/>
      <c r="V171" s="32" t="n"/>
      <c r="W171" s="32" t="n"/>
      <c r="X171" s="30">
        <f>IF(COUNTA($A171:$C171,$E171:$I171,$K171,$O171,$R171,$U171:$W171,$Z171:$AA171)=0,"",IFERROR(SUM(N171,Q171,T171,U171),0))</f>
        <v/>
      </c>
      <c r="Y171" s="30">
        <f>IF(COUNTA($A171:$C171,$E171:$I171,$K171,$O171,$R171,$U171:$W171,$Z171:$AA171)=0,"",IFERROR(X171+V171-W171,0))</f>
        <v/>
      </c>
      <c r="Z171" s="23" t="n"/>
      <c r="AA171" s="25" t="n"/>
      <c r="AB171" s="33">
        <f>IF(COUNTA($A171:$C171,$E171:$I171,$K171,$O171,$R171,$U171:$W171,$Z171:$AA171)=0,"",IF(OR(A171="",B171="",C171="",E171=""),"Missing required input",IF(D171="","Driver not found",IF(COUNTIF($E:$E,E171)&gt;1,"Duplicate Trip/Load #",IF(B171&gt;A171,"Trip after period end",IF(B171&lt;=A171-'Settings'!$B$4,"Trip outside pay period",IF(J171&lt;=0,"Check miles",IF(M171&lt;=0,"Check rate",IF(Y171&lt;0,"Negative payable","OK")))))))))</f>
        <v/>
      </c>
    </row>
    <row r="172">
      <c r="A172" s="51" t="n"/>
      <c r="B172" s="51" t="n"/>
      <c r="C172" s="23" t="n"/>
      <c r="D172" s="24">
        <f>IF(COUNTA($A172:$C172,$E172:$I172,$K172,$O172,$R172,$U172:$W172,$Z172:$AA172)=0,"",IFERROR(INDEX('Settings'!$B$10:$B$109,MATCH(C172,'Settings'!$A$10:$A$109,0)),""))</f>
        <v/>
      </c>
      <c r="E172" s="23" t="n"/>
      <c r="F172" s="25" t="n"/>
      <c r="G172" s="25" t="n"/>
      <c r="H172" s="26" t="n"/>
      <c r="I172" s="26" t="n"/>
      <c r="J172" s="27">
        <f>IF(COUNTA($A172:$C172,$E172:$I172,$K172,$O172,$R172,$U172:$W172,$Z172:$AA172)=0,"",IFERROR(H172+I172,0))</f>
        <v/>
      </c>
      <c r="K172" s="52" t="n"/>
      <c r="L172" s="53">
        <f>IF(COUNTA($A172:$C172,$E172:$I172,$K172,$O172,$R172,$U172:$W172,$Z172:$AA172)=0,"",IFERROR(INDEX('Settings'!$D$10:$D$109,MATCH(C172,'Settings'!$A$10:$A$109,0)),0))</f>
        <v/>
      </c>
      <c r="M172" s="53">
        <f>IF(COUNTA($A172:$C172,$E172:$I172,$K172,$O172,$R172,$U172:$W172,$Z172:$AA172)=0,"",IFERROR(IF(K172&lt;&gt;"",K172,L172),0))</f>
        <v/>
      </c>
      <c r="N172" s="30">
        <f>IF(COUNTA($A172:$C172,$E172:$I172,$K172,$O172,$R172,$U172:$W172,$Z172:$AA172)=0,"",IFERROR(J172*M172,0))</f>
        <v/>
      </c>
      <c r="O172" s="31" t="n"/>
      <c r="P172" s="30">
        <f>IF(COUNTA($A172:$C172,$E172:$I172,$K172,$O172,$R172,$U172:$W172,$Z172:$AA172)=0,"",IFERROR(INDEX('Settings'!$F$10:$F$109,MATCH(C172,'Settings'!$A$10:$A$109,0)),0))</f>
        <v/>
      </c>
      <c r="Q172" s="30">
        <f>IF(COUNTA($A172:$C172,$E172:$I172,$K172,$O172,$R172,$U172:$W172,$Z172:$AA172)=0,"",IFERROR(O172*P172,0))</f>
        <v/>
      </c>
      <c r="R172" s="26" t="n"/>
      <c r="S172" s="30">
        <f>IF(COUNTA($A172:$C172,$E172:$I172,$K172,$O172,$R172,$U172:$W172,$Z172:$AA172)=0,"",IFERROR(INDEX('Settings'!$E$10:$E$109,MATCH(C172,'Settings'!$A$10:$A$109,0)),0))</f>
        <v/>
      </c>
      <c r="T172" s="30">
        <f>IF(COUNTA($A172:$C172,$E172:$I172,$K172,$O172,$R172,$U172:$W172,$Z172:$AA172)=0,"",IFERROR(R172*S172,0))</f>
        <v/>
      </c>
      <c r="U172" s="32" t="n"/>
      <c r="V172" s="32" t="n"/>
      <c r="W172" s="32" t="n"/>
      <c r="X172" s="30">
        <f>IF(COUNTA($A172:$C172,$E172:$I172,$K172,$O172,$R172,$U172:$W172,$Z172:$AA172)=0,"",IFERROR(SUM(N172,Q172,T172,U172),0))</f>
        <v/>
      </c>
      <c r="Y172" s="30">
        <f>IF(COUNTA($A172:$C172,$E172:$I172,$K172,$O172,$R172,$U172:$W172,$Z172:$AA172)=0,"",IFERROR(X172+V172-W172,0))</f>
        <v/>
      </c>
      <c r="Z172" s="23" t="n"/>
      <c r="AA172" s="25" t="n"/>
      <c r="AB172" s="33">
        <f>IF(COUNTA($A172:$C172,$E172:$I172,$K172,$O172,$R172,$U172:$W172,$Z172:$AA172)=0,"",IF(OR(A172="",B172="",C172="",E172=""),"Missing required input",IF(D172="","Driver not found",IF(COUNTIF($E:$E,E172)&gt;1,"Duplicate Trip/Load #",IF(B172&gt;A172,"Trip after period end",IF(B172&lt;=A172-'Settings'!$B$4,"Trip outside pay period",IF(J172&lt;=0,"Check miles",IF(M172&lt;=0,"Check rate",IF(Y172&lt;0,"Negative payable","OK")))))))))</f>
        <v/>
      </c>
    </row>
    <row r="173">
      <c r="A173" s="51" t="n"/>
      <c r="B173" s="51" t="n"/>
      <c r="C173" s="23" t="n"/>
      <c r="D173" s="24">
        <f>IF(COUNTA($A173:$C173,$E173:$I173,$K173,$O173,$R173,$U173:$W173,$Z173:$AA173)=0,"",IFERROR(INDEX('Settings'!$B$10:$B$109,MATCH(C173,'Settings'!$A$10:$A$109,0)),""))</f>
        <v/>
      </c>
      <c r="E173" s="23" t="n"/>
      <c r="F173" s="25" t="n"/>
      <c r="G173" s="25" t="n"/>
      <c r="H173" s="26" t="n"/>
      <c r="I173" s="26" t="n"/>
      <c r="J173" s="27">
        <f>IF(COUNTA($A173:$C173,$E173:$I173,$K173,$O173,$R173,$U173:$W173,$Z173:$AA173)=0,"",IFERROR(H173+I173,0))</f>
        <v/>
      </c>
      <c r="K173" s="52" t="n"/>
      <c r="L173" s="53">
        <f>IF(COUNTA($A173:$C173,$E173:$I173,$K173,$O173,$R173,$U173:$W173,$Z173:$AA173)=0,"",IFERROR(INDEX('Settings'!$D$10:$D$109,MATCH(C173,'Settings'!$A$10:$A$109,0)),0))</f>
        <v/>
      </c>
      <c r="M173" s="53">
        <f>IF(COUNTA($A173:$C173,$E173:$I173,$K173,$O173,$R173,$U173:$W173,$Z173:$AA173)=0,"",IFERROR(IF(K173&lt;&gt;"",K173,L173),0))</f>
        <v/>
      </c>
      <c r="N173" s="30">
        <f>IF(COUNTA($A173:$C173,$E173:$I173,$K173,$O173,$R173,$U173:$W173,$Z173:$AA173)=0,"",IFERROR(J173*M173,0))</f>
        <v/>
      </c>
      <c r="O173" s="31" t="n"/>
      <c r="P173" s="30">
        <f>IF(COUNTA($A173:$C173,$E173:$I173,$K173,$O173,$R173,$U173:$W173,$Z173:$AA173)=0,"",IFERROR(INDEX('Settings'!$F$10:$F$109,MATCH(C173,'Settings'!$A$10:$A$109,0)),0))</f>
        <v/>
      </c>
      <c r="Q173" s="30">
        <f>IF(COUNTA($A173:$C173,$E173:$I173,$K173,$O173,$R173,$U173:$W173,$Z173:$AA173)=0,"",IFERROR(O173*P173,0))</f>
        <v/>
      </c>
      <c r="R173" s="26" t="n"/>
      <c r="S173" s="30">
        <f>IF(COUNTA($A173:$C173,$E173:$I173,$K173,$O173,$R173,$U173:$W173,$Z173:$AA173)=0,"",IFERROR(INDEX('Settings'!$E$10:$E$109,MATCH(C173,'Settings'!$A$10:$A$109,0)),0))</f>
        <v/>
      </c>
      <c r="T173" s="30">
        <f>IF(COUNTA($A173:$C173,$E173:$I173,$K173,$O173,$R173,$U173:$W173,$Z173:$AA173)=0,"",IFERROR(R173*S173,0))</f>
        <v/>
      </c>
      <c r="U173" s="32" t="n"/>
      <c r="V173" s="32" t="n"/>
      <c r="W173" s="32" t="n"/>
      <c r="X173" s="30">
        <f>IF(COUNTA($A173:$C173,$E173:$I173,$K173,$O173,$R173,$U173:$W173,$Z173:$AA173)=0,"",IFERROR(SUM(N173,Q173,T173,U173),0))</f>
        <v/>
      </c>
      <c r="Y173" s="30">
        <f>IF(COUNTA($A173:$C173,$E173:$I173,$K173,$O173,$R173,$U173:$W173,$Z173:$AA173)=0,"",IFERROR(X173+V173-W173,0))</f>
        <v/>
      </c>
      <c r="Z173" s="23" t="n"/>
      <c r="AA173" s="25" t="n"/>
      <c r="AB173" s="33">
        <f>IF(COUNTA($A173:$C173,$E173:$I173,$K173,$O173,$R173,$U173:$W173,$Z173:$AA173)=0,"",IF(OR(A173="",B173="",C173="",E173=""),"Missing required input",IF(D173="","Driver not found",IF(COUNTIF($E:$E,E173)&gt;1,"Duplicate Trip/Load #",IF(B173&gt;A173,"Trip after period end",IF(B173&lt;=A173-'Settings'!$B$4,"Trip outside pay period",IF(J173&lt;=0,"Check miles",IF(M173&lt;=0,"Check rate",IF(Y173&lt;0,"Negative payable","OK")))))))))</f>
        <v/>
      </c>
    </row>
    <row r="174">
      <c r="A174" s="51" t="n"/>
      <c r="B174" s="51" t="n"/>
      <c r="C174" s="23" t="n"/>
      <c r="D174" s="24">
        <f>IF(COUNTA($A174:$C174,$E174:$I174,$K174,$O174,$R174,$U174:$W174,$Z174:$AA174)=0,"",IFERROR(INDEX('Settings'!$B$10:$B$109,MATCH(C174,'Settings'!$A$10:$A$109,0)),""))</f>
        <v/>
      </c>
      <c r="E174" s="23" t="n"/>
      <c r="F174" s="25" t="n"/>
      <c r="G174" s="25" t="n"/>
      <c r="H174" s="26" t="n"/>
      <c r="I174" s="26" t="n"/>
      <c r="J174" s="27">
        <f>IF(COUNTA($A174:$C174,$E174:$I174,$K174,$O174,$R174,$U174:$W174,$Z174:$AA174)=0,"",IFERROR(H174+I174,0))</f>
        <v/>
      </c>
      <c r="K174" s="52" t="n"/>
      <c r="L174" s="53">
        <f>IF(COUNTA($A174:$C174,$E174:$I174,$K174,$O174,$R174,$U174:$W174,$Z174:$AA174)=0,"",IFERROR(INDEX('Settings'!$D$10:$D$109,MATCH(C174,'Settings'!$A$10:$A$109,0)),0))</f>
        <v/>
      </c>
      <c r="M174" s="53">
        <f>IF(COUNTA($A174:$C174,$E174:$I174,$K174,$O174,$R174,$U174:$W174,$Z174:$AA174)=0,"",IFERROR(IF(K174&lt;&gt;"",K174,L174),0))</f>
        <v/>
      </c>
      <c r="N174" s="30">
        <f>IF(COUNTA($A174:$C174,$E174:$I174,$K174,$O174,$R174,$U174:$W174,$Z174:$AA174)=0,"",IFERROR(J174*M174,0))</f>
        <v/>
      </c>
      <c r="O174" s="31" t="n"/>
      <c r="P174" s="30">
        <f>IF(COUNTA($A174:$C174,$E174:$I174,$K174,$O174,$R174,$U174:$W174,$Z174:$AA174)=0,"",IFERROR(INDEX('Settings'!$F$10:$F$109,MATCH(C174,'Settings'!$A$10:$A$109,0)),0))</f>
        <v/>
      </c>
      <c r="Q174" s="30">
        <f>IF(COUNTA($A174:$C174,$E174:$I174,$K174,$O174,$R174,$U174:$W174,$Z174:$AA174)=0,"",IFERROR(O174*P174,0))</f>
        <v/>
      </c>
      <c r="R174" s="26" t="n"/>
      <c r="S174" s="30">
        <f>IF(COUNTA($A174:$C174,$E174:$I174,$K174,$O174,$R174,$U174:$W174,$Z174:$AA174)=0,"",IFERROR(INDEX('Settings'!$E$10:$E$109,MATCH(C174,'Settings'!$A$10:$A$109,0)),0))</f>
        <v/>
      </c>
      <c r="T174" s="30">
        <f>IF(COUNTA($A174:$C174,$E174:$I174,$K174,$O174,$R174,$U174:$W174,$Z174:$AA174)=0,"",IFERROR(R174*S174,0))</f>
        <v/>
      </c>
      <c r="U174" s="32" t="n"/>
      <c r="V174" s="32" t="n"/>
      <c r="W174" s="32" t="n"/>
      <c r="X174" s="30">
        <f>IF(COUNTA($A174:$C174,$E174:$I174,$K174,$O174,$R174,$U174:$W174,$Z174:$AA174)=0,"",IFERROR(SUM(N174,Q174,T174,U174),0))</f>
        <v/>
      </c>
      <c r="Y174" s="30">
        <f>IF(COUNTA($A174:$C174,$E174:$I174,$K174,$O174,$R174,$U174:$W174,$Z174:$AA174)=0,"",IFERROR(X174+V174-W174,0))</f>
        <v/>
      </c>
      <c r="Z174" s="23" t="n"/>
      <c r="AA174" s="25" t="n"/>
      <c r="AB174" s="33">
        <f>IF(COUNTA($A174:$C174,$E174:$I174,$K174,$O174,$R174,$U174:$W174,$Z174:$AA174)=0,"",IF(OR(A174="",B174="",C174="",E174=""),"Missing required input",IF(D174="","Driver not found",IF(COUNTIF($E:$E,E174)&gt;1,"Duplicate Trip/Load #",IF(B174&gt;A174,"Trip after period end",IF(B174&lt;=A174-'Settings'!$B$4,"Trip outside pay period",IF(J174&lt;=0,"Check miles",IF(M174&lt;=0,"Check rate",IF(Y174&lt;0,"Negative payable","OK")))))))))</f>
        <v/>
      </c>
    </row>
    <row r="175">
      <c r="A175" s="51" t="n"/>
      <c r="B175" s="51" t="n"/>
      <c r="C175" s="23" t="n"/>
      <c r="D175" s="24">
        <f>IF(COUNTA($A175:$C175,$E175:$I175,$K175,$O175,$R175,$U175:$W175,$Z175:$AA175)=0,"",IFERROR(INDEX('Settings'!$B$10:$B$109,MATCH(C175,'Settings'!$A$10:$A$109,0)),""))</f>
        <v/>
      </c>
      <c r="E175" s="23" t="n"/>
      <c r="F175" s="25" t="n"/>
      <c r="G175" s="25" t="n"/>
      <c r="H175" s="26" t="n"/>
      <c r="I175" s="26" t="n"/>
      <c r="J175" s="27">
        <f>IF(COUNTA($A175:$C175,$E175:$I175,$K175,$O175,$R175,$U175:$W175,$Z175:$AA175)=0,"",IFERROR(H175+I175,0))</f>
        <v/>
      </c>
      <c r="K175" s="52" t="n"/>
      <c r="L175" s="53">
        <f>IF(COUNTA($A175:$C175,$E175:$I175,$K175,$O175,$R175,$U175:$W175,$Z175:$AA175)=0,"",IFERROR(INDEX('Settings'!$D$10:$D$109,MATCH(C175,'Settings'!$A$10:$A$109,0)),0))</f>
        <v/>
      </c>
      <c r="M175" s="53">
        <f>IF(COUNTA($A175:$C175,$E175:$I175,$K175,$O175,$R175,$U175:$W175,$Z175:$AA175)=0,"",IFERROR(IF(K175&lt;&gt;"",K175,L175),0))</f>
        <v/>
      </c>
      <c r="N175" s="30">
        <f>IF(COUNTA($A175:$C175,$E175:$I175,$K175,$O175,$R175,$U175:$W175,$Z175:$AA175)=0,"",IFERROR(J175*M175,0))</f>
        <v/>
      </c>
      <c r="O175" s="31" t="n"/>
      <c r="P175" s="30">
        <f>IF(COUNTA($A175:$C175,$E175:$I175,$K175,$O175,$R175,$U175:$W175,$Z175:$AA175)=0,"",IFERROR(INDEX('Settings'!$F$10:$F$109,MATCH(C175,'Settings'!$A$10:$A$109,0)),0))</f>
        <v/>
      </c>
      <c r="Q175" s="30">
        <f>IF(COUNTA($A175:$C175,$E175:$I175,$K175,$O175,$R175,$U175:$W175,$Z175:$AA175)=0,"",IFERROR(O175*P175,0))</f>
        <v/>
      </c>
      <c r="R175" s="26" t="n"/>
      <c r="S175" s="30">
        <f>IF(COUNTA($A175:$C175,$E175:$I175,$K175,$O175,$R175,$U175:$W175,$Z175:$AA175)=0,"",IFERROR(INDEX('Settings'!$E$10:$E$109,MATCH(C175,'Settings'!$A$10:$A$109,0)),0))</f>
        <v/>
      </c>
      <c r="T175" s="30">
        <f>IF(COUNTA($A175:$C175,$E175:$I175,$K175,$O175,$R175,$U175:$W175,$Z175:$AA175)=0,"",IFERROR(R175*S175,0))</f>
        <v/>
      </c>
      <c r="U175" s="32" t="n"/>
      <c r="V175" s="32" t="n"/>
      <c r="W175" s="32" t="n"/>
      <c r="X175" s="30">
        <f>IF(COUNTA($A175:$C175,$E175:$I175,$K175,$O175,$R175,$U175:$W175,$Z175:$AA175)=0,"",IFERROR(SUM(N175,Q175,T175,U175),0))</f>
        <v/>
      </c>
      <c r="Y175" s="30">
        <f>IF(COUNTA($A175:$C175,$E175:$I175,$K175,$O175,$R175,$U175:$W175,$Z175:$AA175)=0,"",IFERROR(X175+V175-W175,0))</f>
        <v/>
      </c>
      <c r="Z175" s="23" t="n"/>
      <c r="AA175" s="25" t="n"/>
      <c r="AB175" s="33">
        <f>IF(COUNTA($A175:$C175,$E175:$I175,$K175,$O175,$R175,$U175:$W175,$Z175:$AA175)=0,"",IF(OR(A175="",B175="",C175="",E175=""),"Missing required input",IF(D175="","Driver not found",IF(COUNTIF($E:$E,E175)&gt;1,"Duplicate Trip/Load #",IF(B175&gt;A175,"Trip after period end",IF(B175&lt;=A175-'Settings'!$B$4,"Trip outside pay period",IF(J175&lt;=0,"Check miles",IF(M175&lt;=0,"Check rate",IF(Y175&lt;0,"Negative payable","OK")))))))))</f>
        <v/>
      </c>
    </row>
    <row r="176">
      <c r="A176" s="51" t="n"/>
      <c r="B176" s="51" t="n"/>
      <c r="C176" s="23" t="n"/>
      <c r="D176" s="24">
        <f>IF(COUNTA($A176:$C176,$E176:$I176,$K176,$O176,$R176,$U176:$W176,$Z176:$AA176)=0,"",IFERROR(INDEX('Settings'!$B$10:$B$109,MATCH(C176,'Settings'!$A$10:$A$109,0)),""))</f>
        <v/>
      </c>
      <c r="E176" s="23" t="n"/>
      <c r="F176" s="25" t="n"/>
      <c r="G176" s="25" t="n"/>
      <c r="H176" s="26" t="n"/>
      <c r="I176" s="26" t="n"/>
      <c r="J176" s="27">
        <f>IF(COUNTA($A176:$C176,$E176:$I176,$K176,$O176,$R176,$U176:$W176,$Z176:$AA176)=0,"",IFERROR(H176+I176,0))</f>
        <v/>
      </c>
      <c r="K176" s="52" t="n"/>
      <c r="L176" s="53">
        <f>IF(COUNTA($A176:$C176,$E176:$I176,$K176,$O176,$R176,$U176:$W176,$Z176:$AA176)=0,"",IFERROR(INDEX('Settings'!$D$10:$D$109,MATCH(C176,'Settings'!$A$10:$A$109,0)),0))</f>
        <v/>
      </c>
      <c r="M176" s="53">
        <f>IF(COUNTA($A176:$C176,$E176:$I176,$K176,$O176,$R176,$U176:$W176,$Z176:$AA176)=0,"",IFERROR(IF(K176&lt;&gt;"",K176,L176),0))</f>
        <v/>
      </c>
      <c r="N176" s="30">
        <f>IF(COUNTA($A176:$C176,$E176:$I176,$K176,$O176,$R176,$U176:$W176,$Z176:$AA176)=0,"",IFERROR(J176*M176,0))</f>
        <v/>
      </c>
      <c r="O176" s="31" t="n"/>
      <c r="P176" s="30">
        <f>IF(COUNTA($A176:$C176,$E176:$I176,$K176,$O176,$R176,$U176:$W176,$Z176:$AA176)=0,"",IFERROR(INDEX('Settings'!$F$10:$F$109,MATCH(C176,'Settings'!$A$10:$A$109,0)),0))</f>
        <v/>
      </c>
      <c r="Q176" s="30">
        <f>IF(COUNTA($A176:$C176,$E176:$I176,$K176,$O176,$R176,$U176:$W176,$Z176:$AA176)=0,"",IFERROR(O176*P176,0))</f>
        <v/>
      </c>
      <c r="R176" s="26" t="n"/>
      <c r="S176" s="30">
        <f>IF(COUNTA($A176:$C176,$E176:$I176,$K176,$O176,$R176,$U176:$W176,$Z176:$AA176)=0,"",IFERROR(INDEX('Settings'!$E$10:$E$109,MATCH(C176,'Settings'!$A$10:$A$109,0)),0))</f>
        <v/>
      </c>
      <c r="T176" s="30">
        <f>IF(COUNTA($A176:$C176,$E176:$I176,$K176,$O176,$R176,$U176:$W176,$Z176:$AA176)=0,"",IFERROR(R176*S176,0))</f>
        <v/>
      </c>
      <c r="U176" s="32" t="n"/>
      <c r="V176" s="32" t="n"/>
      <c r="W176" s="32" t="n"/>
      <c r="X176" s="30">
        <f>IF(COUNTA($A176:$C176,$E176:$I176,$K176,$O176,$R176,$U176:$W176,$Z176:$AA176)=0,"",IFERROR(SUM(N176,Q176,T176,U176),0))</f>
        <v/>
      </c>
      <c r="Y176" s="30">
        <f>IF(COUNTA($A176:$C176,$E176:$I176,$K176,$O176,$R176,$U176:$W176,$Z176:$AA176)=0,"",IFERROR(X176+V176-W176,0))</f>
        <v/>
      </c>
      <c r="Z176" s="23" t="n"/>
      <c r="AA176" s="25" t="n"/>
      <c r="AB176" s="33">
        <f>IF(COUNTA($A176:$C176,$E176:$I176,$K176,$O176,$R176,$U176:$W176,$Z176:$AA176)=0,"",IF(OR(A176="",B176="",C176="",E176=""),"Missing required input",IF(D176="","Driver not found",IF(COUNTIF($E:$E,E176)&gt;1,"Duplicate Trip/Load #",IF(B176&gt;A176,"Trip after period end",IF(B176&lt;=A176-'Settings'!$B$4,"Trip outside pay period",IF(J176&lt;=0,"Check miles",IF(M176&lt;=0,"Check rate",IF(Y176&lt;0,"Negative payable","OK")))))))))</f>
        <v/>
      </c>
    </row>
    <row r="177">
      <c r="A177" s="51" t="n"/>
      <c r="B177" s="51" t="n"/>
      <c r="C177" s="23" t="n"/>
      <c r="D177" s="24">
        <f>IF(COUNTA($A177:$C177,$E177:$I177,$K177,$O177,$R177,$U177:$W177,$Z177:$AA177)=0,"",IFERROR(INDEX('Settings'!$B$10:$B$109,MATCH(C177,'Settings'!$A$10:$A$109,0)),""))</f>
        <v/>
      </c>
      <c r="E177" s="23" t="n"/>
      <c r="F177" s="25" t="n"/>
      <c r="G177" s="25" t="n"/>
      <c r="H177" s="26" t="n"/>
      <c r="I177" s="26" t="n"/>
      <c r="J177" s="27">
        <f>IF(COUNTA($A177:$C177,$E177:$I177,$K177,$O177,$R177,$U177:$W177,$Z177:$AA177)=0,"",IFERROR(H177+I177,0))</f>
        <v/>
      </c>
      <c r="K177" s="52" t="n"/>
      <c r="L177" s="53">
        <f>IF(COUNTA($A177:$C177,$E177:$I177,$K177,$O177,$R177,$U177:$W177,$Z177:$AA177)=0,"",IFERROR(INDEX('Settings'!$D$10:$D$109,MATCH(C177,'Settings'!$A$10:$A$109,0)),0))</f>
        <v/>
      </c>
      <c r="M177" s="53">
        <f>IF(COUNTA($A177:$C177,$E177:$I177,$K177,$O177,$R177,$U177:$W177,$Z177:$AA177)=0,"",IFERROR(IF(K177&lt;&gt;"",K177,L177),0))</f>
        <v/>
      </c>
      <c r="N177" s="30">
        <f>IF(COUNTA($A177:$C177,$E177:$I177,$K177,$O177,$R177,$U177:$W177,$Z177:$AA177)=0,"",IFERROR(J177*M177,0))</f>
        <v/>
      </c>
      <c r="O177" s="31" t="n"/>
      <c r="P177" s="30">
        <f>IF(COUNTA($A177:$C177,$E177:$I177,$K177,$O177,$R177,$U177:$W177,$Z177:$AA177)=0,"",IFERROR(INDEX('Settings'!$F$10:$F$109,MATCH(C177,'Settings'!$A$10:$A$109,0)),0))</f>
        <v/>
      </c>
      <c r="Q177" s="30">
        <f>IF(COUNTA($A177:$C177,$E177:$I177,$K177,$O177,$R177,$U177:$W177,$Z177:$AA177)=0,"",IFERROR(O177*P177,0))</f>
        <v/>
      </c>
      <c r="R177" s="26" t="n"/>
      <c r="S177" s="30">
        <f>IF(COUNTA($A177:$C177,$E177:$I177,$K177,$O177,$R177,$U177:$W177,$Z177:$AA177)=0,"",IFERROR(INDEX('Settings'!$E$10:$E$109,MATCH(C177,'Settings'!$A$10:$A$109,0)),0))</f>
        <v/>
      </c>
      <c r="T177" s="30">
        <f>IF(COUNTA($A177:$C177,$E177:$I177,$K177,$O177,$R177,$U177:$W177,$Z177:$AA177)=0,"",IFERROR(R177*S177,0))</f>
        <v/>
      </c>
      <c r="U177" s="32" t="n"/>
      <c r="V177" s="32" t="n"/>
      <c r="W177" s="32" t="n"/>
      <c r="X177" s="30">
        <f>IF(COUNTA($A177:$C177,$E177:$I177,$K177,$O177,$R177,$U177:$W177,$Z177:$AA177)=0,"",IFERROR(SUM(N177,Q177,T177,U177),0))</f>
        <v/>
      </c>
      <c r="Y177" s="30">
        <f>IF(COUNTA($A177:$C177,$E177:$I177,$K177,$O177,$R177,$U177:$W177,$Z177:$AA177)=0,"",IFERROR(X177+V177-W177,0))</f>
        <v/>
      </c>
      <c r="Z177" s="23" t="n"/>
      <c r="AA177" s="25" t="n"/>
      <c r="AB177" s="33">
        <f>IF(COUNTA($A177:$C177,$E177:$I177,$K177,$O177,$R177,$U177:$W177,$Z177:$AA177)=0,"",IF(OR(A177="",B177="",C177="",E177=""),"Missing required input",IF(D177="","Driver not found",IF(COUNTIF($E:$E,E177)&gt;1,"Duplicate Trip/Load #",IF(B177&gt;A177,"Trip after period end",IF(B177&lt;=A177-'Settings'!$B$4,"Trip outside pay period",IF(J177&lt;=0,"Check miles",IF(M177&lt;=0,"Check rate",IF(Y177&lt;0,"Negative payable","OK")))))))))</f>
        <v/>
      </c>
    </row>
    <row r="178">
      <c r="A178" s="51" t="n"/>
      <c r="B178" s="51" t="n"/>
      <c r="C178" s="23" t="n"/>
      <c r="D178" s="24">
        <f>IF(COUNTA($A178:$C178,$E178:$I178,$K178,$O178,$R178,$U178:$W178,$Z178:$AA178)=0,"",IFERROR(INDEX('Settings'!$B$10:$B$109,MATCH(C178,'Settings'!$A$10:$A$109,0)),""))</f>
        <v/>
      </c>
      <c r="E178" s="23" t="n"/>
      <c r="F178" s="25" t="n"/>
      <c r="G178" s="25" t="n"/>
      <c r="H178" s="26" t="n"/>
      <c r="I178" s="26" t="n"/>
      <c r="J178" s="27">
        <f>IF(COUNTA($A178:$C178,$E178:$I178,$K178,$O178,$R178,$U178:$W178,$Z178:$AA178)=0,"",IFERROR(H178+I178,0))</f>
        <v/>
      </c>
      <c r="K178" s="52" t="n"/>
      <c r="L178" s="53">
        <f>IF(COUNTA($A178:$C178,$E178:$I178,$K178,$O178,$R178,$U178:$W178,$Z178:$AA178)=0,"",IFERROR(INDEX('Settings'!$D$10:$D$109,MATCH(C178,'Settings'!$A$10:$A$109,0)),0))</f>
        <v/>
      </c>
      <c r="M178" s="53">
        <f>IF(COUNTA($A178:$C178,$E178:$I178,$K178,$O178,$R178,$U178:$W178,$Z178:$AA178)=0,"",IFERROR(IF(K178&lt;&gt;"",K178,L178),0))</f>
        <v/>
      </c>
      <c r="N178" s="30">
        <f>IF(COUNTA($A178:$C178,$E178:$I178,$K178,$O178,$R178,$U178:$W178,$Z178:$AA178)=0,"",IFERROR(J178*M178,0))</f>
        <v/>
      </c>
      <c r="O178" s="31" t="n"/>
      <c r="P178" s="30">
        <f>IF(COUNTA($A178:$C178,$E178:$I178,$K178,$O178,$R178,$U178:$W178,$Z178:$AA178)=0,"",IFERROR(INDEX('Settings'!$F$10:$F$109,MATCH(C178,'Settings'!$A$10:$A$109,0)),0))</f>
        <v/>
      </c>
      <c r="Q178" s="30">
        <f>IF(COUNTA($A178:$C178,$E178:$I178,$K178,$O178,$R178,$U178:$W178,$Z178:$AA178)=0,"",IFERROR(O178*P178,0))</f>
        <v/>
      </c>
      <c r="R178" s="26" t="n"/>
      <c r="S178" s="30">
        <f>IF(COUNTA($A178:$C178,$E178:$I178,$K178,$O178,$R178,$U178:$W178,$Z178:$AA178)=0,"",IFERROR(INDEX('Settings'!$E$10:$E$109,MATCH(C178,'Settings'!$A$10:$A$109,0)),0))</f>
        <v/>
      </c>
      <c r="T178" s="30">
        <f>IF(COUNTA($A178:$C178,$E178:$I178,$K178,$O178,$R178,$U178:$W178,$Z178:$AA178)=0,"",IFERROR(R178*S178,0))</f>
        <v/>
      </c>
      <c r="U178" s="32" t="n"/>
      <c r="V178" s="32" t="n"/>
      <c r="W178" s="32" t="n"/>
      <c r="X178" s="30">
        <f>IF(COUNTA($A178:$C178,$E178:$I178,$K178,$O178,$R178,$U178:$W178,$Z178:$AA178)=0,"",IFERROR(SUM(N178,Q178,T178,U178),0))</f>
        <v/>
      </c>
      <c r="Y178" s="30">
        <f>IF(COUNTA($A178:$C178,$E178:$I178,$K178,$O178,$R178,$U178:$W178,$Z178:$AA178)=0,"",IFERROR(X178+V178-W178,0))</f>
        <v/>
      </c>
      <c r="Z178" s="23" t="n"/>
      <c r="AA178" s="25" t="n"/>
      <c r="AB178" s="33">
        <f>IF(COUNTA($A178:$C178,$E178:$I178,$K178,$O178,$R178,$U178:$W178,$Z178:$AA178)=0,"",IF(OR(A178="",B178="",C178="",E178=""),"Missing required input",IF(D178="","Driver not found",IF(COUNTIF($E:$E,E178)&gt;1,"Duplicate Trip/Load #",IF(B178&gt;A178,"Trip after period end",IF(B178&lt;=A178-'Settings'!$B$4,"Trip outside pay period",IF(J178&lt;=0,"Check miles",IF(M178&lt;=0,"Check rate",IF(Y178&lt;0,"Negative payable","OK")))))))))</f>
        <v/>
      </c>
    </row>
    <row r="179">
      <c r="A179" s="51" t="n"/>
      <c r="B179" s="51" t="n"/>
      <c r="C179" s="23" t="n"/>
      <c r="D179" s="24">
        <f>IF(COUNTA($A179:$C179,$E179:$I179,$K179,$O179,$R179,$U179:$W179,$Z179:$AA179)=0,"",IFERROR(INDEX('Settings'!$B$10:$B$109,MATCH(C179,'Settings'!$A$10:$A$109,0)),""))</f>
        <v/>
      </c>
      <c r="E179" s="23" t="n"/>
      <c r="F179" s="25" t="n"/>
      <c r="G179" s="25" t="n"/>
      <c r="H179" s="26" t="n"/>
      <c r="I179" s="26" t="n"/>
      <c r="J179" s="27">
        <f>IF(COUNTA($A179:$C179,$E179:$I179,$K179,$O179,$R179,$U179:$W179,$Z179:$AA179)=0,"",IFERROR(H179+I179,0))</f>
        <v/>
      </c>
      <c r="K179" s="52" t="n"/>
      <c r="L179" s="53">
        <f>IF(COUNTA($A179:$C179,$E179:$I179,$K179,$O179,$R179,$U179:$W179,$Z179:$AA179)=0,"",IFERROR(INDEX('Settings'!$D$10:$D$109,MATCH(C179,'Settings'!$A$10:$A$109,0)),0))</f>
        <v/>
      </c>
      <c r="M179" s="53">
        <f>IF(COUNTA($A179:$C179,$E179:$I179,$K179,$O179,$R179,$U179:$W179,$Z179:$AA179)=0,"",IFERROR(IF(K179&lt;&gt;"",K179,L179),0))</f>
        <v/>
      </c>
      <c r="N179" s="30">
        <f>IF(COUNTA($A179:$C179,$E179:$I179,$K179,$O179,$R179,$U179:$W179,$Z179:$AA179)=0,"",IFERROR(J179*M179,0))</f>
        <v/>
      </c>
      <c r="O179" s="31" t="n"/>
      <c r="P179" s="30">
        <f>IF(COUNTA($A179:$C179,$E179:$I179,$K179,$O179,$R179,$U179:$W179,$Z179:$AA179)=0,"",IFERROR(INDEX('Settings'!$F$10:$F$109,MATCH(C179,'Settings'!$A$10:$A$109,0)),0))</f>
        <v/>
      </c>
      <c r="Q179" s="30">
        <f>IF(COUNTA($A179:$C179,$E179:$I179,$K179,$O179,$R179,$U179:$W179,$Z179:$AA179)=0,"",IFERROR(O179*P179,0))</f>
        <v/>
      </c>
      <c r="R179" s="26" t="n"/>
      <c r="S179" s="30">
        <f>IF(COUNTA($A179:$C179,$E179:$I179,$K179,$O179,$R179,$U179:$W179,$Z179:$AA179)=0,"",IFERROR(INDEX('Settings'!$E$10:$E$109,MATCH(C179,'Settings'!$A$10:$A$109,0)),0))</f>
        <v/>
      </c>
      <c r="T179" s="30">
        <f>IF(COUNTA($A179:$C179,$E179:$I179,$K179,$O179,$R179,$U179:$W179,$Z179:$AA179)=0,"",IFERROR(R179*S179,0))</f>
        <v/>
      </c>
      <c r="U179" s="32" t="n"/>
      <c r="V179" s="32" t="n"/>
      <c r="W179" s="32" t="n"/>
      <c r="X179" s="30">
        <f>IF(COUNTA($A179:$C179,$E179:$I179,$K179,$O179,$R179,$U179:$W179,$Z179:$AA179)=0,"",IFERROR(SUM(N179,Q179,T179,U179),0))</f>
        <v/>
      </c>
      <c r="Y179" s="30">
        <f>IF(COUNTA($A179:$C179,$E179:$I179,$K179,$O179,$R179,$U179:$W179,$Z179:$AA179)=0,"",IFERROR(X179+V179-W179,0))</f>
        <v/>
      </c>
      <c r="Z179" s="23" t="n"/>
      <c r="AA179" s="25" t="n"/>
      <c r="AB179" s="33">
        <f>IF(COUNTA($A179:$C179,$E179:$I179,$K179,$O179,$R179,$U179:$W179,$Z179:$AA179)=0,"",IF(OR(A179="",B179="",C179="",E179=""),"Missing required input",IF(D179="","Driver not found",IF(COUNTIF($E:$E,E179)&gt;1,"Duplicate Trip/Load #",IF(B179&gt;A179,"Trip after period end",IF(B179&lt;=A179-'Settings'!$B$4,"Trip outside pay period",IF(J179&lt;=0,"Check miles",IF(M179&lt;=0,"Check rate",IF(Y179&lt;0,"Negative payable","OK")))))))))</f>
        <v/>
      </c>
    </row>
    <row r="180">
      <c r="A180" s="51" t="n"/>
      <c r="B180" s="51" t="n"/>
      <c r="C180" s="23" t="n"/>
      <c r="D180" s="24">
        <f>IF(COUNTA($A180:$C180,$E180:$I180,$K180,$O180,$R180,$U180:$W180,$Z180:$AA180)=0,"",IFERROR(INDEX('Settings'!$B$10:$B$109,MATCH(C180,'Settings'!$A$10:$A$109,0)),""))</f>
        <v/>
      </c>
      <c r="E180" s="23" t="n"/>
      <c r="F180" s="25" t="n"/>
      <c r="G180" s="25" t="n"/>
      <c r="H180" s="26" t="n"/>
      <c r="I180" s="26" t="n"/>
      <c r="J180" s="27">
        <f>IF(COUNTA($A180:$C180,$E180:$I180,$K180,$O180,$R180,$U180:$W180,$Z180:$AA180)=0,"",IFERROR(H180+I180,0))</f>
        <v/>
      </c>
      <c r="K180" s="52" t="n"/>
      <c r="L180" s="53">
        <f>IF(COUNTA($A180:$C180,$E180:$I180,$K180,$O180,$R180,$U180:$W180,$Z180:$AA180)=0,"",IFERROR(INDEX('Settings'!$D$10:$D$109,MATCH(C180,'Settings'!$A$10:$A$109,0)),0))</f>
        <v/>
      </c>
      <c r="M180" s="53">
        <f>IF(COUNTA($A180:$C180,$E180:$I180,$K180,$O180,$R180,$U180:$W180,$Z180:$AA180)=0,"",IFERROR(IF(K180&lt;&gt;"",K180,L180),0))</f>
        <v/>
      </c>
      <c r="N180" s="30">
        <f>IF(COUNTA($A180:$C180,$E180:$I180,$K180,$O180,$R180,$U180:$W180,$Z180:$AA180)=0,"",IFERROR(J180*M180,0))</f>
        <v/>
      </c>
      <c r="O180" s="31" t="n"/>
      <c r="P180" s="30">
        <f>IF(COUNTA($A180:$C180,$E180:$I180,$K180,$O180,$R180,$U180:$W180,$Z180:$AA180)=0,"",IFERROR(INDEX('Settings'!$F$10:$F$109,MATCH(C180,'Settings'!$A$10:$A$109,0)),0))</f>
        <v/>
      </c>
      <c r="Q180" s="30">
        <f>IF(COUNTA($A180:$C180,$E180:$I180,$K180,$O180,$R180,$U180:$W180,$Z180:$AA180)=0,"",IFERROR(O180*P180,0))</f>
        <v/>
      </c>
      <c r="R180" s="26" t="n"/>
      <c r="S180" s="30">
        <f>IF(COUNTA($A180:$C180,$E180:$I180,$K180,$O180,$R180,$U180:$W180,$Z180:$AA180)=0,"",IFERROR(INDEX('Settings'!$E$10:$E$109,MATCH(C180,'Settings'!$A$10:$A$109,0)),0))</f>
        <v/>
      </c>
      <c r="T180" s="30">
        <f>IF(COUNTA($A180:$C180,$E180:$I180,$K180,$O180,$R180,$U180:$W180,$Z180:$AA180)=0,"",IFERROR(R180*S180,0))</f>
        <v/>
      </c>
      <c r="U180" s="32" t="n"/>
      <c r="V180" s="32" t="n"/>
      <c r="W180" s="32" t="n"/>
      <c r="X180" s="30">
        <f>IF(COUNTA($A180:$C180,$E180:$I180,$K180,$O180,$R180,$U180:$W180,$Z180:$AA180)=0,"",IFERROR(SUM(N180,Q180,T180,U180),0))</f>
        <v/>
      </c>
      <c r="Y180" s="30">
        <f>IF(COUNTA($A180:$C180,$E180:$I180,$K180,$O180,$R180,$U180:$W180,$Z180:$AA180)=0,"",IFERROR(X180+V180-W180,0))</f>
        <v/>
      </c>
      <c r="Z180" s="23" t="n"/>
      <c r="AA180" s="25" t="n"/>
      <c r="AB180" s="33">
        <f>IF(COUNTA($A180:$C180,$E180:$I180,$K180,$O180,$R180,$U180:$W180,$Z180:$AA180)=0,"",IF(OR(A180="",B180="",C180="",E180=""),"Missing required input",IF(D180="","Driver not found",IF(COUNTIF($E:$E,E180)&gt;1,"Duplicate Trip/Load #",IF(B180&gt;A180,"Trip after period end",IF(B180&lt;=A180-'Settings'!$B$4,"Trip outside pay period",IF(J180&lt;=0,"Check miles",IF(M180&lt;=0,"Check rate",IF(Y180&lt;0,"Negative payable","OK")))))))))</f>
        <v/>
      </c>
    </row>
    <row r="181">
      <c r="A181" s="51" t="n"/>
      <c r="B181" s="51" t="n"/>
      <c r="C181" s="23" t="n"/>
      <c r="D181" s="24">
        <f>IF(COUNTA($A181:$C181,$E181:$I181,$K181,$O181,$R181,$U181:$W181,$Z181:$AA181)=0,"",IFERROR(INDEX('Settings'!$B$10:$B$109,MATCH(C181,'Settings'!$A$10:$A$109,0)),""))</f>
        <v/>
      </c>
      <c r="E181" s="23" t="n"/>
      <c r="F181" s="25" t="n"/>
      <c r="G181" s="25" t="n"/>
      <c r="H181" s="26" t="n"/>
      <c r="I181" s="26" t="n"/>
      <c r="J181" s="27">
        <f>IF(COUNTA($A181:$C181,$E181:$I181,$K181,$O181,$R181,$U181:$W181,$Z181:$AA181)=0,"",IFERROR(H181+I181,0))</f>
        <v/>
      </c>
      <c r="K181" s="52" t="n"/>
      <c r="L181" s="53">
        <f>IF(COUNTA($A181:$C181,$E181:$I181,$K181,$O181,$R181,$U181:$W181,$Z181:$AA181)=0,"",IFERROR(INDEX('Settings'!$D$10:$D$109,MATCH(C181,'Settings'!$A$10:$A$109,0)),0))</f>
        <v/>
      </c>
      <c r="M181" s="53">
        <f>IF(COUNTA($A181:$C181,$E181:$I181,$K181,$O181,$R181,$U181:$W181,$Z181:$AA181)=0,"",IFERROR(IF(K181&lt;&gt;"",K181,L181),0))</f>
        <v/>
      </c>
      <c r="N181" s="30">
        <f>IF(COUNTA($A181:$C181,$E181:$I181,$K181,$O181,$R181,$U181:$W181,$Z181:$AA181)=0,"",IFERROR(J181*M181,0))</f>
        <v/>
      </c>
      <c r="O181" s="31" t="n"/>
      <c r="P181" s="30">
        <f>IF(COUNTA($A181:$C181,$E181:$I181,$K181,$O181,$R181,$U181:$W181,$Z181:$AA181)=0,"",IFERROR(INDEX('Settings'!$F$10:$F$109,MATCH(C181,'Settings'!$A$10:$A$109,0)),0))</f>
        <v/>
      </c>
      <c r="Q181" s="30">
        <f>IF(COUNTA($A181:$C181,$E181:$I181,$K181,$O181,$R181,$U181:$W181,$Z181:$AA181)=0,"",IFERROR(O181*P181,0))</f>
        <v/>
      </c>
      <c r="R181" s="26" t="n"/>
      <c r="S181" s="30">
        <f>IF(COUNTA($A181:$C181,$E181:$I181,$K181,$O181,$R181,$U181:$W181,$Z181:$AA181)=0,"",IFERROR(INDEX('Settings'!$E$10:$E$109,MATCH(C181,'Settings'!$A$10:$A$109,0)),0))</f>
        <v/>
      </c>
      <c r="T181" s="30">
        <f>IF(COUNTA($A181:$C181,$E181:$I181,$K181,$O181,$R181,$U181:$W181,$Z181:$AA181)=0,"",IFERROR(R181*S181,0))</f>
        <v/>
      </c>
      <c r="U181" s="32" t="n"/>
      <c r="V181" s="32" t="n"/>
      <c r="W181" s="32" t="n"/>
      <c r="X181" s="30">
        <f>IF(COUNTA($A181:$C181,$E181:$I181,$K181,$O181,$R181,$U181:$W181,$Z181:$AA181)=0,"",IFERROR(SUM(N181,Q181,T181,U181),0))</f>
        <v/>
      </c>
      <c r="Y181" s="30">
        <f>IF(COUNTA($A181:$C181,$E181:$I181,$K181,$O181,$R181,$U181:$W181,$Z181:$AA181)=0,"",IFERROR(X181+V181-W181,0))</f>
        <v/>
      </c>
      <c r="Z181" s="23" t="n"/>
      <c r="AA181" s="25" t="n"/>
      <c r="AB181" s="33">
        <f>IF(COUNTA($A181:$C181,$E181:$I181,$K181,$O181,$R181,$U181:$W181,$Z181:$AA181)=0,"",IF(OR(A181="",B181="",C181="",E181=""),"Missing required input",IF(D181="","Driver not found",IF(COUNTIF($E:$E,E181)&gt;1,"Duplicate Trip/Load #",IF(B181&gt;A181,"Trip after period end",IF(B181&lt;=A181-'Settings'!$B$4,"Trip outside pay period",IF(J181&lt;=0,"Check miles",IF(M181&lt;=0,"Check rate",IF(Y181&lt;0,"Negative payable","OK")))))))))</f>
        <v/>
      </c>
    </row>
    <row r="182">
      <c r="A182" s="51" t="n"/>
      <c r="B182" s="51" t="n"/>
      <c r="C182" s="23" t="n"/>
      <c r="D182" s="24">
        <f>IF(COUNTA($A182:$C182,$E182:$I182,$K182,$O182,$R182,$U182:$W182,$Z182:$AA182)=0,"",IFERROR(INDEX('Settings'!$B$10:$B$109,MATCH(C182,'Settings'!$A$10:$A$109,0)),""))</f>
        <v/>
      </c>
      <c r="E182" s="23" t="n"/>
      <c r="F182" s="25" t="n"/>
      <c r="G182" s="25" t="n"/>
      <c r="H182" s="26" t="n"/>
      <c r="I182" s="26" t="n"/>
      <c r="J182" s="27">
        <f>IF(COUNTA($A182:$C182,$E182:$I182,$K182,$O182,$R182,$U182:$W182,$Z182:$AA182)=0,"",IFERROR(H182+I182,0))</f>
        <v/>
      </c>
      <c r="K182" s="52" t="n"/>
      <c r="L182" s="53">
        <f>IF(COUNTA($A182:$C182,$E182:$I182,$K182,$O182,$R182,$U182:$W182,$Z182:$AA182)=0,"",IFERROR(INDEX('Settings'!$D$10:$D$109,MATCH(C182,'Settings'!$A$10:$A$109,0)),0))</f>
        <v/>
      </c>
      <c r="M182" s="53">
        <f>IF(COUNTA($A182:$C182,$E182:$I182,$K182,$O182,$R182,$U182:$W182,$Z182:$AA182)=0,"",IFERROR(IF(K182&lt;&gt;"",K182,L182),0))</f>
        <v/>
      </c>
      <c r="N182" s="30">
        <f>IF(COUNTA($A182:$C182,$E182:$I182,$K182,$O182,$R182,$U182:$W182,$Z182:$AA182)=0,"",IFERROR(J182*M182,0))</f>
        <v/>
      </c>
      <c r="O182" s="31" t="n"/>
      <c r="P182" s="30">
        <f>IF(COUNTA($A182:$C182,$E182:$I182,$K182,$O182,$R182,$U182:$W182,$Z182:$AA182)=0,"",IFERROR(INDEX('Settings'!$F$10:$F$109,MATCH(C182,'Settings'!$A$10:$A$109,0)),0))</f>
        <v/>
      </c>
      <c r="Q182" s="30">
        <f>IF(COUNTA($A182:$C182,$E182:$I182,$K182,$O182,$R182,$U182:$W182,$Z182:$AA182)=0,"",IFERROR(O182*P182,0))</f>
        <v/>
      </c>
      <c r="R182" s="26" t="n"/>
      <c r="S182" s="30">
        <f>IF(COUNTA($A182:$C182,$E182:$I182,$K182,$O182,$R182,$U182:$W182,$Z182:$AA182)=0,"",IFERROR(INDEX('Settings'!$E$10:$E$109,MATCH(C182,'Settings'!$A$10:$A$109,0)),0))</f>
        <v/>
      </c>
      <c r="T182" s="30">
        <f>IF(COUNTA($A182:$C182,$E182:$I182,$K182,$O182,$R182,$U182:$W182,$Z182:$AA182)=0,"",IFERROR(R182*S182,0))</f>
        <v/>
      </c>
      <c r="U182" s="32" t="n"/>
      <c r="V182" s="32" t="n"/>
      <c r="W182" s="32" t="n"/>
      <c r="X182" s="30">
        <f>IF(COUNTA($A182:$C182,$E182:$I182,$K182,$O182,$R182,$U182:$W182,$Z182:$AA182)=0,"",IFERROR(SUM(N182,Q182,T182,U182),0))</f>
        <v/>
      </c>
      <c r="Y182" s="30">
        <f>IF(COUNTA($A182:$C182,$E182:$I182,$K182,$O182,$R182,$U182:$W182,$Z182:$AA182)=0,"",IFERROR(X182+V182-W182,0))</f>
        <v/>
      </c>
      <c r="Z182" s="23" t="n"/>
      <c r="AA182" s="25" t="n"/>
      <c r="AB182" s="33">
        <f>IF(COUNTA($A182:$C182,$E182:$I182,$K182,$O182,$R182,$U182:$W182,$Z182:$AA182)=0,"",IF(OR(A182="",B182="",C182="",E182=""),"Missing required input",IF(D182="","Driver not found",IF(COUNTIF($E:$E,E182)&gt;1,"Duplicate Trip/Load #",IF(B182&gt;A182,"Trip after period end",IF(B182&lt;=A182-'Settings'!$B$4,"Trip outside pay period",IF(J182&lt;=0,"Check miles",IF(M182&lt;=0,"Check rate",IF(Y182&lt;0,"Negative payable","OK")))))))))</f>
        <v/>
      </c>
    </row>
    <row r="183">
      <c r="A183" s="51" t="n"/>
      <c r="B183" s="51" t="n"/>
      <c r="C183" s="23" t="n"/>
      <c r="D183" s="24">
        <f>IF(COUNTA($A183:$C183,$E183:$I183,$K183,$O183,$R183,$U183:$W183,$Z183:$AA183)=0,"",IFERROR(INDEX('Settings'!$B$10:$B$109,MATCH(C183,'Settings'!$A$10:$A$109,0)),""))</f>
        <v/>
      </c>
      <c r="E183" s="23" t="n"/>
      <c r="F183" s="25" t="n"/>
      <c r="G183" s="25" t="n"/>
      <c r="H183" s="26" t="n"/>
      <c r="I183" s="26" t="n"/>
      <c r="J183" s="27">
        <f>IF(COUNTA($A183:$C183,$E183:$I183,$K183,$O183,$R183,$U183:$W183,$Z183:$AA183)=0,"",IFERROR(H183+I183,0))</f>
        <v/>
      </c>
      <c r="K183" s="52" t="n"/>
      <c r="L183" s="53">
        <f>IF(COUNTA($A183:$C183,$E183:$I183,$K183,$O183,$R183,$U183:$W183,$Z183:$AA183)=0,"",IFERROR(INDEX('Settings'!$D$10:$D$109,MATCH(C183,'Settings'!$A$10:$A$109,0)),0))</f>
        <v/>
      </c>
      <c r="M183" s="53">
        <f>IF(COUNTA($A183:$C183,$E183:$I183,$K183,$O183,$R183,$U183:$W183,$Z183:$AA183)=0,"",IFERROR(IF(K183&lt;&gt;"",K183,L183),0))</f>
        <v/>
      </c>
      <c r="N183" s="30">
        <f>IF(COUNTA($A183:$C183,$E183:$I183,$K183,$O183,$R183,$U183:$W183,$Z183:$AA183)=0,"",IFERROR(J183*M183,0))</f>
        <v/>
      </c>
      <c r="O183" s="31" t="n"/>
      <c r="P183" s="30">
        <f>IF(COUNTA($A183:$C183,$E183:$I183,$K183,$O183,$R183,$U183:$W183,$Z183:$AA183)=0,"",IFERROR(INDEX('Settings'!$F$10:$F$109,MATCH(C183,'Settings'!$A$10:$A$109,0)),0))</f>
        <v/>
      </c>
      <c r="Q183" s="30">
        <f>IF(COUNTA($A183:$C183,$E183:$I183,$K183,$O183,$R183,$U183:$W183,$Z183:$AA183)=0,"",IFERROR(O183*P183,0))</f>
        <v/>
      </c>
      <c r="R183" s="26" t="n"/>
      <c r="S183" s="30">
        <f>IF(COUNTA($A183:$C183,$E183:$I183,$K183,$O183,$R183,$U183:$W183,$Z183:$AA183)=0,"",IFERROR(INDEX('Settings'!$E$10:$E$109,MATCH(C183,'Settings'!$A$10:$A$109,0)),0))</f>
        <v/>
      </c>
      <c r="T183" s="30">
        <f>IF(COUNTA($A183:$C183,$E183:$I183,$K183,$O183,$R183,$U183:$W183,$Z183:$AA183)=0,"",IFERROR(R183*S183,0))</f>
        <v/>
      </c>
      <c r="U183" s="32" t="n"/>
      <c r="V183" s="32" t="n"/>
      <c r="W183" s="32" t="n"/>
      <c r="X183" s="30">
        <f>IF(COUNTA($A183:$C183,$E183:$I183,$K183,$O183,$R183,$U183:$W183,$Z183:$AA183)=0,"",IFERROR(SUM(N183,Q183,T183,U183),0))</f>
        <v/>
      </c>
      <c r="Y183" s="30">
        <f>IF(COUNTA($A183:$C183,$E183:$I183,$K183,$O183,$R183,$U183:$W183,$Z183:$AA183)=0,"",IFERROR(X183+V183-W183,0))</f>
        <v/>
      </c>
      <c r="Z183" s="23" t="n"/>
      <c r="AA183" s="25" t="n"/>
      <c r="AB183" s="33">
        <f>IF(COUNTA($A183:$C183,$E183:$I183,$K183,$O183,$R183,$U183:$W183,$Z183:$AA183)=0,"",IF(OR(A183="",B183="",C183="",E183=""),"Missing required input",IF(D183="","Driver not found",IF(COUNTIF($E:$E,E183)&gt;1,"Duplicate Trip/Load #",IF(B183&gt;A183,"Trip after period end",IF(B183&lt;=A183-'Settings'!$B$4,"Trip outside pay period",IF(J183&lt;=0,"Check miles",IF(M183&lt;=0,"Check rate",IF(Y183&lt;0,"Negative payable","OK")))))))))</f>
        <v/>
      </c>
    </row>
    <row r="184">
      <c r="A184" s="51" t="n"/>
      <c r="B184" s="51" t="n"/>
      <c r="C184" s="23" t="n"/>
      <c r="D184" s="24">
        <f>IF(COUNTA($A184:$C184,$E184:$I184,$K184,$O184,$R184,$U184:$W184,$Z184:$AA184)=0,"",IFERROR(INDEX('Settings'!$B$10:$B$109,MATCH(C184,'Settings'!$A$10:$A$109,0)),""))</f>
        <v/>
      </c>
      <c r="E184" s="23" t="n"/>
      <c r="F184" s="25" t="n"/>
      <c r="G184" s="25" t="n"/>
      <c r="H184" s="26" t="n"/>
      <c r="I184" s="26" t="n"/>
      <c r="J184" s="27">
        <f>IF(COUNTA($A184:$C184,$E184:$I184,$K184,$O184,$R184,$U184:$W184,$Z184:$AA184)=0,"",IFERROR(H184+I184,0))</f>
        <v/>
      </c>
      <c r="K184" s="52" t="n"/>
      <c r="L184" s="53">
        <f>IF(COUNTA($A184:$C184,$E184:$I184,$K184,$O184,$R184,$U184:$W184,$Z184:$AA184)=0,"",IFERROR(INDEX('Settings'!$D$10:$D$109,MATCH(C184,'Settings'!$A$10:$A$109,0)),0))</f>
        <v/>
      </c>
      <c r="M184" s="53">
        <f>IF(COUNTA($A184:$C184,$E184:$I184,$K184,$O184,$R184,$U184:$W184,$Z184:$AA184)=0,"",IFERROR(IF(K184&lt;&gt;"",K184,L184),0))</f>
        <v/>
      </c>
      <c r="N184" s="30">
        <f>IF(COUNTA($A184:$C184,$E184:$I184,$K184,$O184,$R184,$U184:$W184,$Z184:$AA184)=0,"",IFERROR(J184*M184,0))</f>
        <v/>
      </c>
      <c r="O184" s="31" t="n"/>
      <c r="P184" s="30">
        <f>IF(COUNTA($A184:$C184,$E184:$I184,$K184,$O184,$R184,$U184:$W184,$Z184:$AA184)=0,"",IFERROR(INDEX('Settings'!$F$10:$F$109,MATCH(C184,'Settings'!$A$10:$A$109,0)),0))</f>
        <v/>
      </c>
      <c r="Q184" s="30">
        <f>IF(COUNTA($A184:$C184,$E184:$I184,$K184,$O184,$R184,$U184:$W184,$Z184:$AA184)=0,"",IFERROR(O184*P184,0))</f>
        <v/>
      </c>
      <c r="R184" s="26" t="n"/>
      <c r="S184" s="30">
        <f>IF(COUNTA($A184:$C184,$E184:$I184,$K184,$O184,$R184,$U184:$W184,$Z184:$AA184)=0,"",IFERROR(INDEX('Settings'!$E$10:$E$109,MATCH(C184,'Settings'!$A$10:$A$109,0)),0))</f>
        <v/>
      </c>
      <c r="T184" s="30">
        <f>IF(COUNTA($A184:$C184,$E184:$I184,$K184,$O184,$R184,$U184:$W184,$Z184:$AA184)=0,"",IFERROR(R184*S184,0))</f>
        <v/>
      </c>
      <c r="U184" s="32" t="n"/>
      <c r="V184" s="32" t="n"/>
      <c r="W184" s="32" t="n"/>
      <c r="X184" s="30">
        <f>IF(COUNTA($A184:$C184,$E184:$I184,$K184,$O184,$R184,$U184:$W184,$Z184:$AA184)=0,"",IFERROR(SUM(N184,Q184,T184,U184),0))</f>
        <v/>
      </c>
      <c r="Y184" s="30">
        <f>IF(COUNTA($A184:$C184,$E184:$I184,$K184,$O184,$R184,$U184:$W184,$Z184:$AA184)=0,"",IFERROR(X184+V184-W184,0))</f>
        <v/>
      </c>
      <c r="Z184" s="23" t="n"/>
      <c r="AA184" s="25" t="n"/>
      <c r="AB184" s="33">
        <f>IF(COUNTA($A184:$C184,$E184:$I184,$K184,$O184,$R184,$U184:$W184,$Z184:$AA184)=0,"",IF(OR(A184="",B184="",C184="",E184=""),"Missing required input",IF(D184="","Driver not found",IF(COUNTIF($E:$E,E184)&gt;1,"Duplicate Trip/Load #",IF(B184&gt;A184,"Trip after period end",IF(B184&lt;=A184-'Settings'!$B$4,"Trip outside pay period",IF(J184&lt;=0,"Check miles",IF(M184&lt;=0,"Check rate",IF(Y184&lt;0,"Negative payable","OK")))))))))</f>
        <v/>
      </c>
    </row>
    <row r="185">
      <c r="A185" s="51" t="n"/>
      <c r="B185" s="51" t="n"/>
      <c r="C185" s="23" t="n"/>
      <c r="D185" s="24">
        <f>IF(COUNTA($A185:$C185,$E185:$I185,$K185,$O185,$R185,$U185:$W185,$Z185:$AA185)=0,"",IFERROR(INDEX('Settings'!$B$10:$B$109,MATCH(C185,'Settings'!$A$10:$A$109,0)),""))</f>
        <v/>
      </c>
      <c r="E185" s="23" t="n"/>
      <c r="F185" s="25" t="n"/>
      <c r="G185" s="25" t="n"/>
      <c r="H185" s="26" t="n"/>
      <c r="I185" s="26" t="n"/>
      <c r="J185" s="27">
        <f>IF(COUNTA($A185:$C185,$E185:$I185,$K185,$O185,$R185,$U185:$W185,$Z185:$AA185)=0,"",IFERROR(H185+I185,0))</f>
        <v/>
      </c>
      <c r="K185" s="52" t="n"/>
      <c r="L185" s="53">
        <f>IF(COUNTA($A185:$C185,$E185:$I185,$K185,$O185,$R185,$U185:$W185,$Z185:$AA185)=0,"",IFERROR(INDEX('Settings'!$D$10:$D$109,MATCH(C185,'Settings'!$A$10:$A$109,0)),0))</f>
        <v/>
      </c>
      <c r="M185" s="53">
        <f>IF(COUNTA($A185:$C185,$E185:$I185,$K185,$O185,$R185,$U185:$W185,$Z185:$AA185)=0,"",IFERROR(IF(K185&lt;&gt;"",K185,L185),0))</f>
        <v/>
      </c>
      <c r="N185" s="30">
        <f>IF(COUNTA($A185:$C185,$E185:$I185,$K185,$O185,$R185,$U185:$W185,$Z185:$AA185)=0,"",IFERROR(J185*M185,0))</f>
        <v/>
      </c>
      <c r="O185" s="31" t="n"/>
      <c r="P185" s="30">
        <f>IF(COUNTA($A185:$C185,$E185:$I185,$K185,$O185,$R185,$U185:$W185,$Z185:$AA185)=0,"",IFERROR(INDEX('Settings'!$F$10:$F$109,MATCH(C185,'Settings'!$A$10:$A$109,0)),0))</f>
        <v/>
      </c>
      <c r="Q185" s="30">
        <f>IF(COUNTA($A185:$C185,$E185:$I185,$K185,$O185,$R185,$U185:$W185,$Z185:$AA185)=0,"",IFERROR(O185*P185,0))</f>
        <v/>
      </c>
      <c r="R185" s="26" t="n"/>
      <c r="S185" s="30">
        <f>IF(COUNTA($A185:$C185,$E185:$I185,$K185,$O185,$R185,$U185:$W185,$Z185:$AA185)=0,"",IFERROR(INDEX('Settings'!$E$10:$E$109,MATCH(C185,'Settings'!$A$10:$A$109,0)),0))</f>
        <v/>
      </c>
      <c r="T185" s="30">
        <f>IF(COUNTA($A185:$C185,$E185:$I185,$K185,$O185,$R185,$U185:$W185,$Z185:$AA185)=0,"",IFERROR(R185*S185,0))</f>
        <v/>
      </c>
      <c r="U185" s="32" t="n"/>
      <c r="V185" s="32" t="n"/>
      <c r="W185" s="32" t="n"/>
      <c r="X185" s="30">
        <f>IF(COUNTA($A185:$C185,$E185:$I185,$K185,$O185,$R185,$U185:$W185,$Z185:$AA185)=0,"",IFERROR(SUM(N185,Q185,T185,U185),0))</f>
        <v/>
      </c>
      <c r="Y185" s="30">
        <f>IF(COUNTA($A185:$C185,$E185:$I185,$K185,$O185,$R185,$U185:$W185,$Z185:$AA185)=0,"",IFERROR(X185+V185-W185,0))</f>
        <v/>
      </c>
      <c r="Z185" s="23" t="n"/>
      <c r="AA185" s="25" t="n"/>
      <c r="AB185" s="33">
        <f>IF(COUNTA($A185:$C185,$E185:$I185,$K185,$O185,$R185,$U185:$W185,$Z185:$AA185)=0,"",IF(OR(A185="",B185="",C185="",E185=""),"Missing required input",IF(D185="","Driver not found",IF(COUNTIF($E:$E,E185)&gt;1,"Duplicate Trip/Load #",IF(B185&gt;A185,"Trip after period end",IF(B185&lt;=A185-'Settings'!$B$4,"Trip outside pay period",IF(J185&lt;=0,"Check miles",IF(M185&lt;=0,"Check rate",IF(Y185&lt;0,"Negative payable","OK")))))))))</f>
        <v/>
      </c>
    </row>
    <row r="186">
      <c r="A186" s="51" t="n"/>
      <c r="B186" s="51" t="n"/>
      <c r="C186" s="23" t="n"/>
      <c r="D186" s="24">
        <f>IF(COUNTA($A186:$C186,$E186:$I186,$K186,$O186,$R186,$U186:$W186,$Z186:$AA186)=0,"",IFERROR(INDEX('Settings'!$B$10:$B$109,MATCH(C186,'Settings'!$A$10:$A$109,0)),""))</f>
        <v/>
      </c>
      <c r="E186" s="23" t="n"/>
      <c r="F186" s="25" t="n"/>
      <c r="G186" s="25" t="n"/>
      <c r="H186" s="26" t="n"/>
      <c r="I186" s="26" t="n"/>
      <c r="J186" s="27">
        <f>IF(COUNTA($A186:$C186,$E186:$I186,$K186,$O186,$R186,$U186:$W186,$Z186:$AA186)=0,"",IFERROR(H186+I186,0))</f>
        <v/>
      </c>
      <c r="K186" s="52" t="n"/>
      <c r="L186" s="53">
        <f>IF(COUNTA($A186:$C186,$E186:$I186,$K186,$O186,$R186,$U186:$W186,$Z186:$AA186)=0,"",IFERROR(INDEX('Settings'!$D$10:$D$109,MATCH(C186,'Settings'!$A$10:$A$109,0)),0))</f>
        <v/>
      </c>
      <c r="M186" s="53">
        <f>IF(COUNTA($A186:$C186,$E186:$I186,$K186,$O186,$R186,$U186:$W186,$Z186:$AA186)=0,"",IFERROR(IF(K186&lt;&gt;"",K186,L186),0))</f>
        <v/>
      </c>
      <c r="N186" s="30">
        <f>IF(COUNTA($A186:$C186,$E186:$I186,$K186,$O186,$R186,$U186:$W186,$Z186:$AA186)=0,"",IFERROR(J186*M186,0))</f>
        <v/>
      </c>
      <c r="O186" s="31" t="n"/>
      <c r="P186" s="30">
        <f>IF(COUNTA($A186:$C186,$E186:$I186,$K186,$O186,$R186,$U186:$W186,$Z186:$AA186)=0,"",IFERROR(INDEX('Settings'!$F$10:$F$109,MATCH(C186,'Settings'!$A$10:$A$109,0)),0))</f>
        <v/>
      </c>
      <c r="Q186" s="30">
        <f>IF(COUNTA($A186:$C186,$E186:$I186,$K186,$O186,$R186,$U186:$W186,$Z186:$AA186)=0,"",IFERROR(O186*P186,0))</f>
        <v/>
      </c>
      <c r="R186" s="26" t="n"/>
      <c r="S186" s="30">
        <f>IF(COUNTA($A186:$C186,$E186:$I186,$K186,$O186,$R186,$U186:$W186,$Z186:$AA186)=0,"",IFERROR(INDEX('Settings'!$E$10:$E$109,MATCH(C186,'Settings'!$A$10:$A$109,0)),0))</f>
        <v/>
      </c>
      <c r="T186" s="30">
        <f>IF(COUNTA($A186:$C186,$E186:$I186,$K186,$O186,$R186,$U186:$W186,$Z186:$AA186)=0,"",IFERROR(R186*S186,0))</f>
        <v/>
      </c>
      <c r="U186" s="32" t="n"/>
      <c r="V186" s="32" t="n"/>
      <c r="W186" s="32" t="n"/>
      <c r="X186" s="30">
        <f>IF(COUNTA($A186:$C186,$E186:$I186,$K186,$O186,$R186,$U186:$W186,$Z186:$AA186)=0,"",IFERROR(SUM(N186,Q186,T186,U186),0))</f>
        <v/>
      </c>
      <c r="Y186" s="30">
        <f>IF(COUNTA($A186:$C186,$E186:$I186,$K186,$O186,$R186,$U186:$W186,$Z186:$AA186)=0,"",IFERROR(X186+V186-W186,0))</f>
        <v/>
      </c>
      <c r="Z186" s="23" t="n"/>
      <c r="AA186" s="25" t="n"/>
      <c r="AB186" s="33">
        <f>IF(COUNTA($A186:$C186,$E186:$I186,$K186,$O186,$R186,$U186:$W186,$Z186:$AA186)=0,"",IF(OR(A186="",B186="",C186="",E186=""),"Missing required input",IF(D186="","Driver not found",IF(COUNTIF($E:$E,E186)&gt;1,"Duplicate Trip/Load #",IF(B186&gt;A186,"Trip after period end",IF(B186&lt;=A186-'Settings'!$B$4,"Trip outside pay period",IF(J186&lt;=0,"Check miles",IF(M186&lt;=0,"Check rate",IF(Y186&lt;0,"Negative payable","OK")))))))))</f>
        <v/>
      </c>
    </row>
    <row r="187">
      <c r="A187" s="51" t="n"/>
      <c r="B187" s="51" t="n"/>
      <c r="C187" s="23" t="n"/>
      <c r="D187" s="24">
        <f>IF(COUNTA($A187:$C187,$E187:$I187,$K187,$O187,$R187,$U187:$W187,$Z187:$AA187)=0,"",IFERROR(INDEX('Settings'!$B$10:$B$109,MATCH(C187,'Settings'!$A$10:$A$109,0)),""))</f>
        <v/>
      </c>
      <c r="E187" s="23" t="n"/>
      <c r="F187" s="25" t="n"/>
      <c r="G187" s="25" t="n"/>
      <c r="H187" s="26" t="n"/>
      <c r="I187" s="26" t="n"/>
      <c r="J187" s="27">
        <f>IF(COUNTA($A187:$C187,$E187:$I187,$K187,$O187,$R187,$U187:$W187,$Z187:$AA187)=0,"",IFERROR(H187+I187,0))</f>
        <v/>
      </c>
      <c r="K187" s="52" t="n"/>
      <c r="L187" s="53">
        <f>IF(COUNTA($A187:$C187,$E187:$I187,$K187,$O187,$R187,$U187:$W187,$Z187:$AA187)=0,"",IFERROR(INDEX('Settings'!$D$10:$D$109,MATCH(C187,'Settings'!$A$10:$A$109,0)),0))</f>
        <v/>
      </c>
      <c r="M187" s="53">
        <f>IF(COUNTA($A187:$C187,$E187:$I187,$K187,$O187,$R187,$U187:$W187,$Z187:$AA187)=0,"",IFERROR(IF(K187&lt;&gt;"",K187,L187),0))</f>
        <v/>
      </c>
      <c r="N187" s="30">
        <f>IF(COUNTA($A187:$C187,$E187:$I187,$K187,$O187,$R187,$U187:$W187,$Z187:$AA187)=0,"",IFERROR(J187*M187,0))</f>
        <v/>
      </c>
      <c r="O187" s="31" t="n"/>
      <c r="P187" s="30">
        <f>IF(COUNTA($A187:$C187,$E187:$I187,$K187,$O187,$R187,$U187:$W187,$Z187:$AA187)=0,"",IFERROR(INDEX('Settings'!$F$10:$F$109,MATCH(C187,'Settings'!$A$10:$A$109,0)),0))</f>
        <v/>
      </c>
      <c r="Q187" s="30">
        <f>IF(COUNTA($A187:$C187,$E187:$I187,$K187,$O187,$R187,$U187:$W187,$Z187:$AA187)=0,"",IFERROR(O187*P187,0))</f>
        <v/>
      </c>
      <c r="R187" s="26" t="n"/>
      <c r="S187" s="30">
        <f>IF(COUNTA($A187:$C187,$E187:$I187,$K187,$O187,$R187,$U187:$W187,$Z187:$AA187)=0,"",IFERROR(INDEX('Settings'!$E$10:$E$109,MATCH(C187,'Settings'!$A$10:$A$109,0)),0))</f>
        <v/>
      </c>
      <c r="T187" s="30">
        <f>IF(COUNTA($A187:$C187,$E187:$I187,$K187,$O187,$R187,$U187:$W187,$Z187:$AA187)=0,"",IFERROR(R187*S187,0))</f>
        <v/>
      </c>
      <c r="U187" s="32" t="n"/>
      <c r="V187" s="32" t="n"/>
      <c r="W187" s="32" t="n"/>
      <c r="X187" s="30">
        <f>IF(COUNTA($A187:$C187,$E187:$I187,$K187,$O187,$R187,$U187:$W187,$Z187:$AA187)=0,"",IFERROR(SUM(N187,Q187,T187,U187),0))</f>
        <v/>
      </c>
      <c r="Y187" s="30">
        <f>IF(COUNTA($A187:$C187,$E187:$I187,$K187,$O187,$R187,$U187:$W187,$Z187:$AA187)=0,"",IFERROR(X187+V187-W187,0))</f>
        <v/>
      </c>
      <c r="Z187" s="23" t="n"/>
      <c r="AA187" s="25" t="n"/>
      <c r="AB187" s="33">
        <f>IF(COUNTA($A187:$C187,$E187:$I187,$K187,$O187,$R187,$U187:$W187,$Z187:$AA187)=0,"",IF(OR(A187="",B187="",C187="",E187=""),"Missing required input",IF(D187="","Driver not found",IF(COUNTIF($E:$E,E187)&gt;1,"Duplicate Trip/Load #",IF(B187&gt;A187,"Trip after period end",IF(B187&lt;=A187-'Settings'!$B$4,"Trip outside pay period",IF(J187&lt;=0,"Check miles",IF(M187&lt;=0,"Check rate",IF(Y187&lt;0,"Negative payable","OK")))))))))</f>
        <v/>
      </c>
    </row>
    <row r="188">
      <c r="A188" s="51" t="n"/>
      <c r="B188" s="51" t="n"/>
      <c r="C188" s="23" t="n"/>
      <c r="D188" s="24">
        <f>IF(COUNTA($A188:$C188,$E188:$I188,$K188,$O188,$R188,$U188:$W188,$Z188:$AA188)=0,"",IFERROR(INDEX('Settings'!$B$10:$B$109,MATCH(C188,'Settings'!$A$10:$A$109,0)),""))</f>
        <v/>
      </c>
      <c r="E188" s="23" t="n"/>
      <c r="F188" s="25" t="n"/>
      <c r="G188" s="25" t="n"/>
      <c r="H188" s="26" t="n"/>
      <c r="I188" s="26" t="n"/>
      <c r="J188" s="27">
        <f>IF(COUNTA($A188:$C188,$E188:$I188,$K188,$O188,$R188,$U188:$W188,$Z188:$AA188)=0,"",IFERROR(H188+I188,0))</f>
        <v/>
      </c>
      <c r="K188" s="52" t="n"/>
      <c r="L188" s="53">
        <f>IF(COUNTA($A188:$C188,$E188:$I188,$K188,$O188,$R188,$U188:$W188,$Z188:$AA188)=0,"",IFERROR(INDEX('Settings'!$D$10:$D$109,MATCH(C188,'Settings'!$A$10:$A$109,0)),0))</f>
        <v/>
      </c>
      <c r="M188" s="53">
        <f>IF(COUNTA($A188:$C188,$E188:$I188,$K188,$O188,$R188,$U188:$W188,$Z188:$AA188)=0,"",IFERROR(IF(K188&lt;&gt;"",K188,L188),0))</f>
        <v/>
      </c>
      <c r="N188" s="30">
        <f>IF(COUNTA($A188:$C188,$E188:$I188,$K188,$O188,$R188,$U188:$W188,$Z188:$AA188)=0,"",IFERROR(J188*M188,0))</f>
        <v/>
      </c>
      <c r="O188" s="31" t="n"/>
      <c r="P188" s="30">
        <f>IF(COUNTA($A188:$C188,$E188:$I188,$K188,$O188,$R188,$U188:$W188,$Z188:$AA188)=0,"",IFERROR(INDEX('Settings'!$F$10:$F$109,MATCH(C188,'Settings'!$A$10:$A$109,0)),0))</f>
        <v/>
      </c>
      <c r="Q188" s="30">
        <f>IF(COUNTA($A188:$C188,$E188:$I188,$K188,$O188,$R188,$U188:$W188,$Z188:$AA188)=0,"",IFERROR(O188*P188,0))</f>
        <v/>
      </c>
      <c r="R188" s="26" t="n"/>
      <c r="S188" s="30">
        <f>IF(COUNTA($A188:$C188,$E188:$I188,$K188,$O188,$R188,$U188:$W188,$Z188:$AA188)=0,"",IFERROR(INDEX('Settings'!$E$10:$E$109,MATCH(C188,'Settings'!$A$10:$A$109,0)),0))</f>
        <v/>
      </c>
      <c r="T188" s="30">
        <f>IF(COUNTA($A188:$C188,$E188:$I188,$K188,$O188,$R188,$U188:$W188,$Z188:$AA188)=0,"",IFERROR(R188*S188,0))</f>
        <v/>
      </c>
      <c r="U188" s="32" t="n"/>
      <c r="V188" s="32" t="n"/>
      <c r="W188" s="32" t="n"/>
      <c r="X188" s="30">
        <f>IF(COUNTA($A188:$C188,$E188:$I188,$K188,$O188,$R188,$U188:$W188,$Z188:$AA188)=0,"",IFERROR(SUM(N188,Q188,T188,U188),0))</f>
        <v/>
      </c>
      <c r="Y188" s="30">
        <f>IF(COUNTA($A188:$C188,$E188:$I188,$K188,$O188,$R188,$U188:$W188,$Z188:$AA188)=0,"",IFERROR(X188+V188-W188,0))</f>
        <v/>
      </c>
      <c r="Z188" s="23" t="n"/>
      <c r="AA188" s="25" t="n"/>
      <c r="AB188" s="33">
        <f>IF(COUNTA($A188:$C188,$E188:$I188,$K188,$O188,$R188,$U188:$W188,$Z188:$AA188)=0,"",IF(OR(A188="",B188="",C188="",E188=""),"Missing required input",IF(D188="","Driver not found",IF(COUNTIF($E:$E,E188)&gt;1,"Duplicate Trip/Load #",IF(B188&gt;A188,"Trip after period end",IF(B188&lt;=A188-'Settings'!$B$4,"Trip outside pay period",IF(J188&lt;=0,"Check miles",IF(M188&lt;=0,"Check rate",IF(Y188&lt;0,"Negative payable","OK")))))))))</f>
        <v/>
      </c>
    </row>
    <row r="189">
      <c r="A189" s="51" t="n"/>
      <c r="B189" s="51" t="n"/>
      <c r="C189" s="23" t="n"/>
      <c r="D189" s="24">
        <f>IF(COUNTA($A189:$C189,$E189:$I189,$K189,$O189,$R189,$U189:$W189,$Z189:$AA189)=0,"",IFERROR(INDEX('Settings'!$B$10:$B$109,MATCH(C189,'Settings'!$A$10:$A$109,0)),""))</f>
        <v/>
      </c>
      <c r="E189" s="23" t="n"/>
      <c r="F189" s="25" t="n"/>
      <c r="G189" s="25" t="n"/>
      <c r="H189" s="26" t="n"/>
      <c r="I189" s="26" t="n"/>
      <c r="J189" s="27">
        <f>IF(COUNTA($A189:$C189,$E189:$I189,$K189,$O189,$R189,$U189:$W189,$Z189:$AA189)=0,"",IFERROR(H189+I189,0))</f>
        <v/>
      </c>
      <c r="K189" s="52" t="n"/>
      <c r="L189" s="53">
        <f>IF(COUNTA($A189:$C189,$E189:$I189,$K189,$O189,$R189,$U189:$W189,$Z189:$AA189)=0,"",IFERROR(INDEX('Settings'!$D$10:$D$109,MATCH(C189,'Settings'!$A$10:$A$109,0)),0))</f>
        <v/>
      </c>
      <c r="M189" s="53">
        <f>IF(COUNTA($A189:$C189,$E189:$I189,$K189,$O189,$R189,$U189:$W189,$Z189:$AA189)=0,"",IFERROR(IF(K189&lt;&gt;"",K189,L189),0))</f>
        <v/>
      </c>
      <c r="N189" s="30">
        <f>IF(COUNTA($A189:$C189,$E189:$I189,$K189,$O189,$R189,$U189:$W189,$Z189:$AA189)=0,"",IFERROR(J189*M189,0))</f>
        <v/>
      </c>
      <c r="O189" s="31" t="n"/>
      <c r="P189" s="30">
        <f>IF(COUNTA($A189:$C189,$E189:$I189,$K189,$O189,$R189,$U189:$W189,$Z189:$AA189)=0,"",IFERROR(INDEX('Settings'!$F$10:$F$109,MATCH(C189,'Settings'!$A$10:$A$109,0)),0))</f>
        <v/>
      </c>
      <c r="Q189" s="30">
        <f>IF(COUNTA($A189:$C189,$E189:$I189,$K189,$O189,$R189,$U189:$W189,$Z189:$AA189)=0,"",IFERROR(O189*P189,0))</f>
        <v/>
      </c>
      <c r="R189" s="26" t="n"/>
      <c r="S189" s="30">
        <f>IF(COUNTA($A189:$C189,$E189:$I189,$K189,$O189,$R189,$U189:$W189,$Z189:$AA189)=0,"",IFERROR(INDEX('Settings'!$E$10:$E$109,MATCH(C189,'Settings'!$A$10:$A$109,0)),0))</f>
        <v/>
      </c>
      <c r="T189" s="30">
        <f>IF(COUNTA($A189:$C189,$E189:$I189,$K189,$O189,$R189,$U189:$W189,$Z189:$AA189)=0,"",IFERROR(R189*S189,0))</f>
        <v/>
      </c>
      <c r="U189" s="32" t="n"/>
      <c r="V189" s="32" t="n"/>
      <c r="W189" s="32" t="n"/>
      <c r="X189" s="30">
        <f>IF(COUNTA($A189:$C189,$E189:$I189,$K189,$O189,$R189,$U189:$W189,$Z189:$AA189)=0,"",IFERROR(SUM(N189,Q189,T189,U189),0))</f>
        <v/>
      </c>
      <c r="Y189" s="30">
        <f>IF(COUNTA($A189:$C189,$E189:$I189,$K189,$O189,$R189,$U189:$W189,$Z189:$AA189)=0,"",IFERROR(X189+V189-W189,0))</f>
        <v/>
      </c>
      <c r="Z189" s="23" t="n"/>
      <c r="AA189" s="25" t="n"/>
      <c r="AB189" s="33">
        <f>IF(COUNTA($A189:$C189,$E189:$I189,$K189,$O189,$R189,$U189:$W189,$Z189:$AA189)=0,"",IF(OR(A189="",B189="",C189="",E189=""),"Missing required input",IF(D189="","Driver not found",IF(COUNTIF($E:$E,E189)&gt;1,"Duplicate Trip/Load #",IF(B189&gt;A189,"Trip after period end",IF(B189&lt;=A189-'Settings'!$B$4,"Trip outside pay period",IF(J189&lt;=0,"Check miles",IF(M189&lt;=0,"Check rate",IF(Y189&lt;0,"Negative payable","OK")))))))))</f>
        <v/>
      </c>
    </row>
    <row r="190">
      <c r="A190" s="51" t="n"/>
      <c r="B190" s="51" t="n"/>
      <c r="C190" s="23" t="n"/>
      <c r="D190" s="24">
        <f>IF(COUNTA($A190:$C190,$E190:$I190,$K190,$O190,$R190,$U190:$W190,$Z190:$AA190)=0,"",IFERROR(INDEX('Settings'!$B$10:$B$109,MATCH(C190,'Settings'!$A$10:$A$109,0)),""))</f>
        <v/>
      </c>
      <c r="E190" s="23" t="n"/>
      <c r="F190" s="25" t="n"/>
      <c r="G190" s="25" t="n"/>
      <c r="H190" s="26" t="n"/>
      <c r="I190" s="26" t="n"/>
      <c r="J190" s="27">
        <f>IF(COUNTA($A190:$C190,$E190:$I190,$K190,$O190,$R190,$U190:$W190,$Z190:$AA190)=0,"",IFERROR(H190+I190,0))</f>
        <v/>
      </c>
      <c r="K190" s="52" t="n"/>
      <c r="L190" s="53">
        <f>IF(COUNTA($A190:$C190,$E190:$I190,$K190,$O190,$R190,$U190:$W190,$Z190:$AA190)=0,"",IFERROR(INDEX('Settings'!$D$10:$D$109,MATCH(C190,'Settings'!$A$10:$A$109,0)),0))</f>
        <v/>
      </c>
      <c r="M190" s="53">
        <f>IF(COUNTA($A190:$C190,$E190:$I190,$K190,$O190,$R190,$U190:$W190,$Z190:$AA190)=0,"",IFERROR(IF(K190&lt;&gt;"",K190,L190),0))</f>
        <v/>
      </c>
      <c r="N190" s="30">
        <f>IF(COUNTA($A190:$C190,$E190:$I190,$K190,$O190,$R190,$U190:$W190,$Z190:$AA190)=0,"",IFERROR(J190*M190,0))</f>
        <v/>
      </c>
      <c r="O190" s="31" t="n"/>
      <c r="P190" s="30">
        <f>IF(COUNTA($A190:$C190,$E190:$I190,$K190,$O190,$R190,$U190:$W190,$Z190:$AA190)=0,"",IFERROR(INDEX('Settings'!$F$10:$F$109,MATCH(C190,'Settings'!$A$10:$A$109,0)),0))</f>
        <v/>
      </c>
      <c r="Q190" s="30">
        <f>IF(COUNTA($A190:$C190,$E190:$I190,$K190,$O190,$R190,$U190:$W190,$Z190:$AA190)=0,"",IFERROR(O190*P190,0))</f>
        <v/>
      </c>
      <c r="R190" s="26" t="n"/>
      <c r="S190" s="30">
        <f>IF(COUNTA($A190:$C190,$E190:$I190,$K190,$O190,$R190,$U190:$W190,$Z190:$AA190)=0,"",IFERROR(INDEX('Settings'!$E$10:$E$109,MATCH(C190,'Settings'!$A$10:$A$109,0)),0))</f>
        <v/>
      </c>
      <c r="T190" s="30">
        <f>IF(COUNTA($A190:$C190,$E190:$I190,$K190,$O190,$R190,$U190:$W190,$Z190:$AA190)=0,"",IFERROR(R190*S190,0))</f>
        <v/>
      </c>
      <c r="U190" s="32" t="n"/>
      <c r="V190" s="32" t="n"/>
      <c r="W190" s="32" t="n"/>
      <c r="X190" s="30">
        <f>IF(COUNTA($A190:$C190,$E190:$I190,$K190,$O190,$R190,$U190:$W190,$Z190:$AA190)=0,"",IFERROR(SUM(N190,Q190,T190,U190),0))</f>
        <v/>
      </c>
      <c r="Y190" s="30">
        <f>IF(COUNTA($A190:$C190,$E190:$I190,$K190,$O190,$R190,$U190:$W190,$Z190:$AA190)=0,"",IFERROR(X190+V190-W190,0))</f>
        <v/>
      </c>
      <c r="Z190" s="23" t="n"/>
      <c r="AA190" s="25" t="n"/>
      <c r="AB190" s="33">
        <f>IF(COUNTA($A190:$C190,$E190:$I190,$K190,$O190,$R190,$U190:$W190,$Z190:$AA190)=0,"",IF(OR(A190="",B190="",C190="",E190=""),"Missing required input",IF(D190="","Driver not found",IF(COUNTIF($E:$E,E190)&gt;1,"Duplicate Trip/Load #",IF(B190&gt;A190,"Trip after period end",IF(B190&lt;=A190-'Settings'!$B$4,"Trip outside pay period",IF(J190&lt;=0,"Check miles",IF(M190&lt;=0,"Check rate",IF(Y190&lt;0,"Negative payable","OK")))))))))</f>
        <v/>
      </c>
    </row>
    <row r="191">
      <c r="A191" s="51" t="n"/>
      <c r="B191" s="51" t="n"/>
      <c r="C191" s="23" t="n"/>
      <c r="D191" s="24">
        <f>IF(COUNTA($A191:$C191,$E191:$I191,$K191,$O191,$R191,$U191:$W191,$Z191:$AA191)=0,"",IFERROR(INDEX('Settings'!$B$10:$B$109,MATCH(C191,'Settings'!$A$10:$A$109,0)),""))</f>
        <v/>
      </c>
      <c r="E191" s="23" t="n"/>
      <c r="F191" s="25" t="n"/>
      <c r="G191" s="25" t="n"/>
      <c r="H191" s="26" t="n"/>
      <c r="I191" s="26" t="n"/>
      <c r="J191" s="27">
        <f>IF(COUNTA($A191:$C191,$E191:$I191,$K191,$O191,$R191,$U191:$W191,$Z191:$AA191)=0,"",IFERROR(H191+I191,0))</f>
        <v/>
      </c>
      <c r="K191" s="52" t="n"/>
      <c r="L191" s="53">
        <f>IF(COUNTA($A191:$C191,$E191:$I191,$K191,$O191,$R191,$U191:$W191,$Z191:$AA191)=0,"",IFERROR(INDEX('Settings'!$D$10:$D$109,MATCH(C191,'Settings'!$A$10:$A$109,0)),0))</f>
        <v/>
      </c>
      <c r="M191" s="53">
        <f>IF(COUNTA($A191:$C191,$E191:$I191,$K191,$O191,$R191,$U191:$W191,$Z191:$AA191)=0,"",IFERROR(IF(K191&lt;&gt;"",K191,L191),0))</f>
        <v/>
      </c>
      <c r="N191" s="30">
        <f>IF(COUNTA($A191:$C191,$E191:$I191,$K191,$O191,$R191,$U191:$W191,$Z191:$AA191)=0,"",IFERROR(J191*M191,0))</f>
        <v/>
      </c>
      <c r="O191" s="31" t="n"/>
      <c r="P191" s="30">
        <f>IF(COUNTA($A191:$C191,$E191:$I191,$K191,$O191,$R191,$U191:$W191,$Z191:$AA191)=0,"",IFERROR(INDEX('Settings'!$F$10:$F$109,MATCH(C191,'Settings'!$A$10:$A$109,0)),0))</f>
        <v/>
      </c>
      <c r="Q191" s="30">
        <f>IF(COUNTA($A191:$C191,$E191:$I191,$K191,$O191,$R191,$U191:$W191,$Z191:$AA191)=0,"",IFERROR(O191*P191,0))</f>
        <v/>
      </c>
      <c r="R191" s="26" t="n"/>
      <c r="S191" s="30">
        <f>IF(COUNTA($A191:$C191,$E191:$I191,$K191,$O191,$R191,$U191:$W191,$Z191:$AA191)=0,"",IFERROR(INDEX('Settings'!$E$10:$E$109,MATCH(C191,'Settings'!$A$10:$A$109,0)),0))</f>
        <v/>
      </c>
      <c r="T191" s="30">
        <f>IF(COUNTA($A191:$C191,$E191:$I191,$K191,$O191,$R191,$U191:$W191,$Z191:$AA191)=0,"",IFERROR(R191*S191,0))</f>
        <v/>
      </c>
      <c r="U191" s="32" t="n"/>
      <c r="V191" s="32" t="n"/>
      <c r="W191" s="32" t="n"/>
      <c r="X191" s="30">
        <f>IF(COUNTA($A191:$C191,$E191:$I191,$K191,$O191,$R191,$U191:$W191,$Z191:$AA191)=0,"",IFERROR(SUM(N191,Q191,T191,U191),0))</f>
        <v/>
      </c>
      <c r="Y191" s="30">
        <f>IF(COUNTA($A191:$C191,$E191:$I191,$K191,$O191,$R191,$U191:$W191,$Z191:$AA191)=0,"",IFERROR(X191+V191-W191,0))</f>
        <v/>
      </c>
      <c r="Z191" s="23" t="n"/>
      <c r="AA191" s="25" t="n"/>
      <c r="AB191" s="33">
        <f>IF(COUNTA($A191:$C191,$E191:$I191,$K191,$O191,$R191,$U191:$W191,$Z191:$AA191)=0,"",IF(OR(A191="",B191="",C191="",E191=""),"Missing required input",IF(D191="","Driver not found",IF(COUNTIF($E:$E,E191)&gt;1,"Duplicate Trip/Load #",IF(B191&gt;A191,"Trip after period end",IF(B191&lt;=A191-'Settings'!$B$4,"Trip outside pay period",IF(J191&lt;=0,"Check miles",IF(M191&lt;=0,"Check rate",IF(Y191&lt;0,"Negative payable","OK")))))))))</f>
        <v/>
      </c>
    </row>
    <row r="192">
      <c r="A192" s="51" t="n"/>
      <c r="B192" s="51" t="n"/>
      <c r="C192" s="23" t="n"/>
      <c r="D192" s="24">
        <f>IF(COUNTA($A192:$C192,$E192:$I192,$K192,$O192,$R192,$U192:$W192,$Z192:$AA192)=0,"",IFERROR(INDEX('Settings'!$B$10:$B$109,MATCH(C192,'Settings'!$A$10:$A$109,0)),""))</f>
        <v/>
      </c>
      <c r="E192" s="23" t="n"/>
      <c r="F192" s="25" t="n"/>
      <c r="G192" s="25" t="n"/>
      <c r="H192" s="26" t="n"/>
      <c r="I192" s="26" t="n"/>
      <c r="J192" s="27">
        <f>IF(COUNTA($A192:$C192,$E192:$I192,$K192,$O192,$R192,$U192:$W192,$Z192:$AA192)=0,"",IFERROR(H192+I192,0))</f>
        <v/>
      </c>
      <c r="K192" s="52" t="n"/>
      <c r="L192" s="53">
        <f>IF(COUNTA($A192:$C192,$E192:$I192,$K192,$O192,$R192,$U192:$W192,$Z192:$AA192)=0,"",IFERROR(INDEX('Settings'!$D$10:$D$109,MATCH(C192,'Settings'!$A$10:$A$109,0)),0))</f>
        <v/>
      </c>
      <c r="M192" s="53">
        <f>IF(COUNTA($A192:$C192,$E192:$I192,$K192,$O192,$R192,$U192:$W192,$Z192:$AA192)=0,"",IFERROR(IF(K192&lt;&gt;"",K192,L192),0))</f>
        <v/>
      </c>
      <c r="N192" s="30">
        <f>IF(COUNTA($A192:$C192,$E192:$I192,$K192,$O192,$R192,$U192:$W192,$Z192:$AA192)=0,"",IFERROR(J192*M192,0))</f>
        <v/>
      </c>
      <c r="O192" s="31" t="n"/>
      <c r="P192" s="30">
        <f>IF(COUNTA($A192:$C192,$E192:$I192,$K192,$O192,$R192,$U192:$W192,$Z192:$AA192)=0,"",IFERROR(INDEX('Settings'!$F$10:$F$109,MATCH(C192,'Settings'!$A$10:$A$109,0)),0))</f>
        <v/>
      </c>
      <c r="Q192" s="30">
        <f>IF(COUNTA($A192:$C192,$E192:$I192,$K192,$O192,$R192,$U192:$W192,$Z192:$AA192)=0,"",IFERROR(O192*P192,0))</f>
        <v/>
      </c>
      <c r="R192" s="26" t="n"/>
      <c r="S192" s="30">
        <f>IF(COUNTA($A192:$C192,$E192:$I192,$K192,$O192,$R192,$U192:$W192,$Z192:$AA192)=0,"",IFERROR(INDEX('Settings'!$E$10:$E$109,MATCH(C192,'Settings'!$A$10:$A$109,0)),0))</f>
        <v/>
      </c>
      <c r="T192" s="30">
        <f>IF(COUNTA($A192:$C192,$E192:$I192,$K192,$O192,$R192,$U192:$W192,$Z192:$AA192)=0,"",IFERROR(R192*S192,0))</f>
        <v/>
      </c>
      <c r="U192" s="32" t="n"/>
      <c r="V192" s="32" t="n"/>
      <c r="W192" s="32" t="n"/>
      <c r="X192" s="30">
        <f>IF(COUNTA($A192:$C192,$E192:$I192,$K192,$O192,$R192,$U192:$W192,$Z192:$AA192)=0,"",IFERROR(SUM(N192,Q192,T192,U192),0))</f>
        <v/>
      </c>
      <c r="Y192" s="30">
        <f>IF(COUNTA($A192:$C192,$E192:$I192,$K192,$O192,$R192,$U192:$W192,$Z192:$AA192)=0,"",IFERROR(X192+V192-W192,0))</f>
        <v/>
      </c>
      <c r="Z192" s="23" t="n"/>
      <c r="AA192" s="25" t="n"/>
      <c r="AB192" s="33">
        <f>IF(COUNTA($A192:$C192,$E192:$I192,$K192,$O192,$R192,$U192:$W192,$Z192:$AA192)=0,"",IF(OR(A192="",B192="",C192="",E192=""),"Missing required input",IF(D192="","Driver not found",IF(COUNTIF($E:$E,E192)&gt;1,"Duplicate Trip/Load #",IF(B192&gt;A192,"Trip after period end",IF(B192&lt;=A192-'Settings'!$B$4,"Trip outside pay period",IF(J192&lt;=0,"Check miles",IF(M192&lt;=0,"Check rate",IF(Y192&lt;0,"Negative payable","OK")))))))))</f>
        <v/>
      </c>
    </row>
    <row r="193">
      <c r="A193" s="51" t="n"/>
      <c r="B193" s="51" t="n"/>
      <c r="C193" s="23" t="n"/>
      <c r="D193" s="24">
        <f>IF(COUNTA($A193:$C193,$E193:$I193,$K193,$O193,$R193,$U193:$W193,$Z193:$AA193)=0,"",IFERROR(INDEX('Settings'!$B$10:$B$109,MATCH(C193,'Settings'!$A$10:$A$109,0)),""))</f>
        <v/>
      </c>
      <c r="E193" s="23" t="n"/>
      <c r="F193" s="25" t="n"/>
      <c r="G193" s="25" t="n"/>
      <c r="H193" s="26" t="n"/>
      <c r="I193" s="26" t="n"/>
      <c r="J193" s="27">
        <f>IF(COUNTA($A193:$C193,$E193:$I193,$K193,$O193,$R193,$U193:$W193,$Z193:$AA193)=0,"",IFERROR(H193+I193,0))</f>
        <v/>
      </c>
      <c r="K193" s="52" t="n"/>
      <c r="L193" s="53">
        <f>IF(COUNTA($A193:$C193,$E193:$I193,$K193,$O193,$R193,$U193:$W193,$Z193:$AA193)=0,"",IFERROR(INDEX('Settings'!$D$10:$D$109,MATCH(C193,'Settings'!$A$10:$A$109,0)),0))</f>
        <v/>
      </c>
      <c r="M193" s="53">
        <f>IF(COUNTA($A193:$C193,$E193:$I193,$K193,$O193,$R193,$U193:$W193,$Z193:$AA193)=0,"",IFERROR(IF(K193&lt;&gt;"",K193,L193),0))</f>
        <v/>
      </c>
      <c r="N193" s="30">
        <f>IF(COUNTA($A193:$C193,$E193:$I193,$K193,$O193,$R193,$U193:$W193,$Z193:$AA193)=0,"",IFERROR(J193*M193,0))</f>
        <v/>
      </c>
      <c r="O193" s="31" t="n"/>
      <c r="P193" s="30">
        <f>IF(COUNTA($A193:$C193,$E193:$I193,$K193,$O193,$R193,$U193:$W193,$Z193:$AA193)=0,"",IFERROR(INDEX('Settings'!$F$10:$F$109,MATCH(C193,'Settings'!$A$10:$A$109,0)),0))</f>
        <v/>
      </c>
      <c r="Q193" s="30">
        <f>IF(COUNTA($A193:$C193,$E193:$I193,$K193,$O193,$R193,$U193:$W193,$Z193:$AA193)=0,"",IFERROR(O193*P193,0))</f>
        <v/>
      </c>
      <c r="R193" s="26" t="n"/>
      <c r="S193" s="30">
        <f>IF(COUNTA($A193:$C193,$E193:$I193,$K193,$O193,$R193,$U193:$W193,$Z193:$AA193)=0,"",IFERROR(INDEX('Settings'!$E$10:$E$109,MATCH(C193,'Settings'!$A$10:$A$109,0)),0))</f>
        <v/>
      </c>
      <c r="T193" s="30">
        <f>IF(COUNTA($A193:$C193,$E193:$I193,$K193,$O193,$R193,$U193:$W193,$Z193:$AA193)=0,"",IFERROR(R193*S193,0))</f>
        <v/>
      </c>
      <c r="U193" s="32" t="n"/>
      <c r="V193" s="32" t="n"/>
      <c r="W193" s="32" t="n"/>
      <c r="X193" s="30">
        <f>IF(COUNTA($A193:$C193,$E193:$I193,$K193,$O193,$R193,$U193:$W193,$Z193:$AA193)=0,"",IFERROR(SUM(N193,Q193,T193,U193),0))</f>
        <v/>
      </c>
      <c r="Y193" s="30">
        <f>IF(COUNTA($A193:$C193,$E193:$I193,$K193,$O193,$R193,$U193:$W193,$Z193:$AA193)=0,"",IFERROR(X193+V193-W193,0))</f>
        <v/>
      </c>
      <c r="Z193" s="23" t="n"/>
      <c r="AA193" s="25" t="n"/>
      <c r="AB193" s="33">
        <f>IF(COUNTA($A193:$C193,$E193:$I193,$K193,$O193,$R193,$U193:$W193,$Z193:$AA193)=0,"",IF(OR(A193="",B193="",C193="",E193=""),"Missing required input",IF(D193="","Driver not found",IF(COUNTIF($E:$E,E193)&gt;1,"Duplicate Trip/Load #",IF(B193&gt;A193,"Trip after period end",IF(B193&lt;=A193-'Settings'!$B$4,"Trip outside pay period",IF(J193&lt;=0,"Check miles",IF(M193&lt;=0,"Check rate",IF(Y193&lt;0,"Negative payable","OK")))))))))</f>
        <v/>
      </c>
    </row>
    <row r="194">
      <c r="A194" s="51" t="n"/>
      <c r="B194" s="51" t="n"/>
      <c r="C194" s="23" t="n"/>
      <c r="D194" s="24">
        <f>IF(COUNTA($A194:$C194,$E194:$I194,$K194,$O194,$R194,$U194:$W194,$Z194:$AA194)=0,"",IFERROR(INDEX('Settings'!$B$10:$B$109,MATCH(C194,'Settings'!$A$10:$A$109,0)),""))</f>
        <v/>
      </c>
      <c r="E194" s="23" t="n"/>
      <c r="F194" s="25" t="n"/>
      <c r="G194" s="25" t="n"/>
      <c r="H194" s="26" t="n"/>
      <c r="I194" s="26" t="n"/>
      <c r="J194" s="27">
        <f>IF(COUNTA($A194:$C194,$E194:$I194,$K194,$O194,$R194,$U194:$W194,$Z194:$AA194)=0,"",IFERROR(H194+I194,0))</f>
        <v/>
      </c>
      <c r="K194" s="52" t="n"/>
      <c r="L194" s="53">
        <f>IF(COUNTA($A194:$C194,$E194:$I194,$K194,$O194,$R194,$U194:$W194,$Z194:$AA194)=0,"",IFERROR(INDEX('Settings'!$D$10:$D$109,MATCH(C194,'Settings'!$A$10:$A$109,0)),0))</f>
        <v/>
      </c>
      <c r="M194" s="53">
        <f>IF(COUNTA($A194:$C194,$E194:$I194,$K194,$O194,$R194,$U194:$W194,$Z194:$AA194)=0,"",IFERROR(IF(K194&lt;&gt;"",K194,L194),0))</f>
        <v/>
      </c>
      <c r="N194" s="30">
        <f>IF(COUNTA($A194:$C194,$E194:$I194,$K194,$O194,$R194,$U194:$W194,$Z194:$AA194)=0,"",IFERROR(J194*M194,0))</f>
        <v/>
      </c>
      <c r="O194" s="31" t="n"/>
      <c r="P194" s="30">
        <f>IF(COUNTA($A194:$C194,$E194:$I194,$K194,$O194,$R194,$U194:$W194,$Z194:$AA194)=0,"",IFERROR(INDEX('Settings'!$F$10:$F$109,MATCH(C194,'Settings'!$A$10:$A$109,0)),0))</f>
        <v/>
      </c>
      <c r="Q194" s="30">
        <f>IF(COUNTA($A194:$C194,$E194:$I194,$K194,$O194,$R194,$U194:$W194,$Z194:$AA194)=0,"",IFERROR(O194*P194,0))</f>
        <v/>
      </c>
      <c r="R194" s="26" t="n"/>
      <c r="S194" s="30">
        <f>IF(COUNTA($A194:$C194,$E194:$I194,$K194,$O194,$R194,$U194:$W194,$Z194:$AA194)=0,"",IFERROR(INDEX('Settings'!$E$10:$E$109,MATCH(C194,'Settings'!$A$10:$A$109,0)),0))</f>
        <v/>
      </c>
      <c r="T194" s="30">
        <f>IF(COUNTA($A194:$C194,$E194:$I194,$K194,$O194,$R194,$U194:$W194,$Z194:$AA194)=0,"",IFERROR(R194*S194,0))</f>
        <v/>
      </c>
      <c r="U194" s="32" t="n"/>
      <c r="V194" s="32" t="n"/>
      <c r="W194" s="32" t="n"/>
      <c r="X194" s="30">
        <f>IF(COUNTA($A194:$C194,$E194:$I194,$K194,$O194,$R194,$U194:$W194,$Z194:$AA194)=0,"",IFERROR(SUM(N194,Q194,T194,U194),0))</f>
        <v/>
      </c>
      <c r="Y194" s="30">
        <f>IF(COUNTA($A194:$C194,$E194:$I194,$K194,$O194,$R194,$U194:$W194,$Z194:$AA194)=0,"",IFERROR(X194+V194-W194,0))</f>
        <v/>
      </c>
      <c r="Z194" s="23" t="n"/>
      <c r="AA194" s="25" t="n"/>
      <c r="AB194" s="33">
        <f>IF(COUNTA($A194:$C194,$E194:$I194,$K194,$O194,$R194,$U194:$W194,$Z194:$AA194)=0,"",IF(OR(A194="",B194="",C194="",E194=""),"Missing required input",IF(D194="","Driver not found",IF(COUNTIF($E:$E,E194)&gt;1,"Duplicate Trip/Load #",IF(B194&gt;A194,"Trip after period end",IF(B194&lt;=A194-'Settings'!$B$4,"Trip outside pay period",IF(J194&lt;=0,"Check miles",IF(M194&lt;=0,"Check rate",IF(Y194&lt;0,"Negative payable","OK")))))))))</f>
        <v/>
      </c>
    </row>
    <row r="195">
      <c r="A195" s="51" t="n"/>
      <c r="B195" s="51" t="n"/>
      <c r="C195" s="23" t="n"/>
      <c r="D195" s="24">
        <f>IF(COUNTA($A195:$C195,$E195:$I195,$K195,$O195,$R195,$U195:$W195,$Z195:$AA195)=0,"",IFERROR(INDEX('Settings'!$B$10:$B$109,MATCH(C195,'Settings'!$A$10:$A$109,0)),""))</f>
        <v/>
      </c>
      <c r="E195" s="23" t="n"/>
      <c r="F195" s="25" t="n"/>
      <c r="G195" s="25" t="n"/>
      <c r="H195" s="26" t="n"/>
      <c r="I195" s="26" t="n"/>
      <c r="J195" s="27">
        <f>IF(COUNTA($A195:$C195,$E195:$I195,$K195,$O195,$R195,$U195:$W195,$Z195:$AA195)=0,"",IFERROR(H195+I195,0))</f>
        <v/>
      </c>
      <c r="K195" s="52" t="n"/>
      <c r="L195" s="53">
        <f>IF(COUNTA($A195:$C195,$E195:$I195,$K195,$O195,$R195,$U195:$W195,$Z195:$AA195)=0,"",IFERROR(INDEX('Settings'!$D$10:$D$109,MATCH(C195,'Settings'!$A$10:$A$109,0)),0))</f>
        <v/>
      </c>
      <c r="M195" s="53">
        <f>IF(COUNTA($A195:$C195,$E195:$I195,$K195,$O195,$R195,$U195:$W195,$Z195:$AA195)=0,"",IFERROR(IF(K195&lt;&gt;"",K195,L195),0))</f>
        <v/>
      </c>
      <c r="N195" s="30">
        <f>IF(COUNTA($A195:$C195,$E195:$I195,$K195,$O195,$R195,$U195:$W195,$Z195:$AA195)=0,"",IFERROR(J195*M195,0))</f>
        <v/>
      </c>
      <c r="O195" s="31" t="n"/>
      <c r="P195" s="30">
        <f>IF(COUNTA($A195:$C195,$E195:$I195,$K195,$O195,$R195,$U195:$W195,$Z195:$AA195)=0,"",IFERROR(INDEX('Settings'!$F$10:$F$109,MATCH(C195,'Settings'!$A$10:$A$109,0)),0))</f>
        <v/>
      </c>
      <c r="Q195" s="30">
        <f>IF(COUNTA($A195:$C195,$E195:$I195,$K195,$O195,$R195,$U195:$W195,$Z195:$AA195)=0,"",IFERROR(O195*P195,0))</f>
        <v/>
      </c>
      <c r="R195" s="26" t="n"/>
      <c r="S195" s="30">
        <f>IF(COUNTA($A195:$C195,$E195:$I195,$K195,$O195,$R195,$U195:$W195,$Z195:$AA195)=0,"",IFERROR(INDEX('Settings'!$E$10:$E$109,MATCH(C195,'Settings'!$A$10:$A$109,0)),0))</f>
        <v/>
      </c>
      <c r="T195" s="30">
        <f>IF(COUNTA($A195:$C195,$E195:$I195,$K195,$O195,$R195,$U195:$W195,$Z195:$AA195)=0,"",IFERROR(R195*S195,0))</f>
        <v/>
      </c>
      <c r="U195" s="32" t="n"/>
      <c r="V195" s="32" t="n"/>
      <c r="W195" s="32" t="n"/>
      <c r="X195" s="30">
        <f>IF(COUNTA($A195:$C195,$E195:$I195,$K195,$O195,$R195,$U195:$W195,$Z195:$AA195)=0,"",IFERROR(SUM(N195,Q195,T195,U195),0))</f>
        <v/>
      </c>
      <c r="Y195" s="30">
        <f>IF(COUNTA($A195:$C195,$E195:$I195,$K195,$O195,$R195,$U195:$W195,$Z195:$AA195)=0,"",IFERROR(X195+V195-W195,0))</f>
        <v/>
      </c>
      <c r="Z195" s="23" t="n"/>
      <c r="AA195" s="25" t="n"/>
      <c r="AB195" s="33">
        <f>IF(COUNTA($A195:$C195,$E195:$I195,$K195,$O195,$R195,$U195:$W195,$Z195:$AA195)=0,"",IF(OR(A195="",B195="",C195="",E195=""),"Missing required input",IF(D195="","Driver not found",IF(COUNTIF($E:$E,E195)&gt;1,"Duplicate Trip/Load #",IF(B195&gt;A195,"Trip after period end",IF(B195&lt;=A195-'Settings'!$B$4,"Trip outside pay period",IF(J195&lt;=0,"Check miles",IF(M195&lt;=0,"Check rate",IF(Y195&lt;0,"Negative payable","OK")))))))))</f>
        <v/>
      </c>
    </row>
    <row r="196">
      <c r="A196" s="51" t="n"/>
      <c r="B196" s="51" t="n"/>
      <c r="C196" s="23" t="n"/>
      <c r="D196" s="24">
        <f>IF(COUNTA($A196:$C196,$E196:$I196,$K196,$O196,$R196,$U196:$W196,$Z196:$AA196)=0,"",IFERROR(INDEX('Settings'!$B$10:$B$109,MATCH(C196,'Settings'!$A$10:$A$109,0)),""))</f>
        <v/>
      </c>
      <c r="E196" s="23" t="n"/>
      <c r="F196" s="25" t="n"/>
      <c r="G196" s="25" t="n"/>
      <c r="H196" s="26" t="n"/>
      <c r="I196" s="26" t="n"/>
      <c r="J196" s="27">
        <f>IF(COUNTA($A196:$C196,$E196:$I196,$K196,$O196,$R196,$U196:$W196,$Z196:$AA196)=0,"",IFERROR(H196+I196,0))</f>
        <v/>
      </c>
      <c r="K196" s="52" t="n"/>
      <c r="L196" s="53">
        <f>IF(COUNTA($A196:$C196,$E196:$I196,$K196,$O196,$R196,$U196:$W196,$Z196:$AA196)=0,"",IFERROR(INDEX('Settings'!$D$10:$D$109,MATCH(C196,'Settings'!$A$10:$A$109,0)),0))</f>
        <v/>
      </c>
      <c r="M196" s="53">
        <f>IF(COUNTA($A196:$C196,$E196:$I196,$K196,$O196,$R196,$U196:$W196,$Z196:$AA196)=0,"",IFERROR(IF(K196&lt;&gt;"",K196,L196),0))</f>
        <v/>
      </c>
      <c r="N196" s="30">
        <f>IF(COUNTA($A196:$C196,$E196:$I196,$K196,$O196,$R196,$U196:$W196,$Z196:$AA196)=0,"",IFERROR(J196*M196,0))</f>
        <v/>
      </c>
      <c r="O196" s="31" t="n"/>
      <c r="P196" s="30">
        <f>IF(COUNTA($A196:$C196,$E196:$I196,$K196,$O196,$R196,$U196:$W196,$Z196:$AA196)=0,"",IFERROR(INDEX('Settings'!$F$10:$F$109,MATCH(C196,'Settings'!$A$10:$A$109,0)),0))</f>
        <v/>
      </c>
      <c r="Q196" s="30">
        <f>IF(COUNTA($A196:$C196,$E196:$I196,$K196,$O196,$R196,$U196:$W196,$Z196:$AA196)=0,"",IFERROR(O196*P196,0))</f>
        <v/>
      </c>
      <c r="R196" s="26" t="n"/>
      <c r="S196" s="30">
        <f>IF(COUNTA($A196:$C196,$E196:$I196,$K196,$O196,$R196,$U196:$W196,$Z196:$AA196)=0,"",IFERROR(INDEX('Settings'!$E$10:$E$109,MATCH(C196,'Settings'!$A$10:$A$109,0)),0))</f>
        <v/>
      </c>
      <c r="T196" s="30">
        <f>IF(COUNTA($A196:$C196,$E196:$I196,$K196,$O196,$R196,$U196:$W196,$Z196:$AA196)=0,"",IFERROR(R196*S196,0))</f>
        <v/>
      </c>
      <c r="U196" s="32" t="n"/>
      <c r="V196" s="32" t="n"/>
      <c r="W196" s="32" t="n"/>
      <c r="X196" s="30">
        <f>IF(COUNTA($A196:$C196,$E196:$I196,$K196,$O196,$R196,$U196:$W196,$Z196:$AA196)=0,"",IFERROR(SUM(N196,Q196,T196,U196),0))</f>
        <v/>
      </c>
      <c r="Y196" s="30">
        <f>IF(COUNTA($A196:$C196,$E196:$I196,$K196,$O196,$R196,$U196:$W196,$Z196:$AA196)=0,"",IFERROR(X196+V196-W196,0))</f>
        <v/>
      </c>
      <c r="Z196" s="23" t="n"/>
      <c r="AA196" s="25" t="n"/>
      <c r="AB196" s="33">
        <f>IF(COUNTA($A196:$C196,$E196:$I196,$K196,$O196,$R196,$U196:$W196,$Z196:$AA196)=0,"",IF(OR(A196="",B196="",C196="",E196=""),"Missing required input",IF(D196="","Driver not found",IF(COUNTIF($E:$E,E196)&gt;1,"Duplicate Trip/Load #",IF(B196&gt;A196,"Trip after period end",IF(B196&lt;=A196-'Settings'!$B$4,"Trip outside pay period",IF(J196&lt;=0,"Check miles",IF(M196&lt;=0,"Check rate",IF(Y196&lt;0,"Negative payable","OK")))))))))</f>
        <v/>
      </c>
    </row>
    <row r="197">
      <c r="A197" s="51" t="n"/>
      <c r="B197" s="51" t="n"/>
      <c r="C197" s="23" t="n"/>
      <c r="D197" s="24">
        <f>IF(COUNTA($A197:$C197,$E197:$I197,$K197,$O197,$R197,$U197:$W197,$Z197:$AA197)=0,"",IFERROR(INDEX('Settings'!$B$10:$B$109,MATCH(C197,'Settings'!$A$10:$A$109,0)),""))</f>
        <v/>
      </c>
      <c r="E197" s="23" t="n"/>
      <c r="F197" s="25" t="n"/>
      <c r="G197" s="25" t="n"/>
      <c r="H197" s="26" t="n"/>
      <c r="I197" s="26" t="n"/>
      <c r="J197" s="27">
        <f>IF(COUNTA($A197:$C197,$E197:$I197,$K197,$O197,$R197,$U197:$W197,$Z197:$AA197)=0,"",IFERROR(H197+I197,0))</f>
        <v/>
      </c>
      <c r="K197" s="52" t="n"/>
      <c r="L197" s="53">
        <f>IF(COUNTA($A197:$C197,$E197:$I197,$K197,$O197,$R197,$U197:$W197,$Z197:$AA197)=0,"",IFERROR(INDEX('Settings'!$D$10:$D$109,MATCH(C197,'Settings'!$A$10:$A$109,0)),0))</f>
        <v/>
      </c>
      <c r="M197" s="53">
        <f>IF(COUNTA($A197:$C197,$E197:$I197,$K197,$O197,$R197,$U197:$W197,$Z197:$AA197)=0,"",IFERROR(IF(K197&lt;&gt;"",K197,L197),0))</f>
        <v/>
      </c>
      <c r="N197" s="30">
        <f>IF(COUNTA($A197:$C197,$E197:$I197,$K197,$O197,$R197,$U197:$W197,$Z197:$AA197)=0,"",IFERROR(J197*M197,0))</f>
        <v/>
      </c>
      <c r="O197" s="31" t="n"/>
      <c r="P197" s="30">
        <f>IF(COUNTA($A197:$C197,$E197:$I197,$K197,$O197,$R197,$U197:$W197,$Z197:$AA197)=0,"",IFERROR(INDEX('Settings'!$F$10:$F$109,MATCH(C197,'Settings'!$A$10:$A$109,0)),0))</f>
        <v/>
      </c>
      <c r="Q197" s="30">
        <f>IF(COUNTA($A197:$C197,$E197:$I197,$K197,$O197,$R197,$U197:$W197,$Z197:$AA197)=0,"",IFERROR(O197*P197,0))</f>
        <v/>
      </c>
      <c r="R197" s="26" t="n"/>
      <c r="S197" s="30">
        <f>IF(COUNTA($A197:$C197,$E197:$I197,$K197,$O197,$R197,$U197:$W197,$Z197:$AA197)=0,"",IFERROR(INDEX('Settings'!$E$10:$E$109,MATCH(C197,'Settings'!$A$10:$A$109,0)),0))</f>
        <v/>
      </c>
      <c r="T197" s="30">
        <f>IF(COUNTA($A197:$C197,$E197:$I197,$K197,$O197,$R197,$U197:$W197,$Z197:$AA197)=0,"",IFERROR(R197*S197,0))</f>
        <v/>
      </c>
      <c r="U197" s="32" t="n"/>
      <c r="V197" s="32" t="n"/>
      <c r="W197" s="32" t="n"/>
      <c r="X197" s="30">
        <f>IF(COUNTA($A197:$C197,$E197:$I197,$K197,$O197,$R197,$U197:$W197,$Z197:$AA197)=0,"",IFERROR(SUM(N197,Q197,T197,U197),0))</f>
        <v/>
      </c>
      <c r="Y197" s="30">
        <f>IF(COUNTA($A197:$C197,$E197:$I197,$K197,$O197,$R197,$U197:$W197,$Z197:$AA197)=0,"",IFERROR(X197+V197-W197,0))</f>
        <v/>
      </c>
      <c r="Z197" s="23" t="n"/>
      <c r="AA197" s="25" t="n"/>
      <c r="AB197" s="33">
        <f>IF(COUNTA($A197:$C197,$E197:$I197,$K197,$O197,$R197,$U197:$W197,$Z197:$AA197)=0,"",IF(OR(A197="",B197="",C197="",E197=""),"Missing required input",IF(D197="","Driver not found",IF(COUNTIF($E:$E,E197)&gt;1,"Duplicate Trip/Load #",IF(B197&gt;A197,"Trip after period end",IF(B197&lt;=A197-'Settings'!$B$4,"Trip outside pay period",IF(J197&lt;=0,"Check miles",IF(M197&lt;=0,"Check rate",IF(Y197&lt;0,"Negative payable","OK")))))))))</f>
        <v/>
      </c>
    </row>
    <row r="198">
      <c r="A198" s="51" t="n"/>
      <c r="B198" s="51" t="n"/>
      <c r="C198" s="23" t="n"/>
      <c r="D198" s="24">
        <f>IF(COUNTA($A198:$C198,$E198:$I198,$K198,$O198,$R198,$U198:$W198,$Z198:$AA198)=0,"",IFERROR(INDEX('Settings'!$B$10:$B$109,MATCH(C198,'Settings'!$A$10:$A$109,0)),""))</f>
        <v/>
      </c>
      <c r="E198" s="23" t="n"/>
      <c r="F198" s="25" t="n"/>
      <c r="G198" s="25" t="n"/>
      <c r="H198" s="26" t="n"/>
      <c r="I198" s="26" t="n"/>
      <c r="J198" s="27">
        <f>IF(COUNTA($A198:$C198,$E198:$I198,$K198,$O198,$R198,$U198:$W198,$Z198:$AA198)=0,"",IFERROR(H198+I198,0))</f>
        <v/>
      </c>
      <c r="K198" s="52" t="n"/>
      <c r="L198" s="53">
        <f>IF(COUNTA($A198:$C198,$E198:$I198,$K198,$O198,$R198,$U198:$W198,$Z198:$AA198)=0,"",IFERROR(INDEX('Settings'!$D$10:$D$109,MATCH(C198,'Settings'!$A$10:$A$109,0)),0))</f>
        <v/>
      </c>
      <c r="M198" s="53">
        <f>IF(COUNTA($A198:$C198,$E198:$I198,$K198,$O198,$R198,$U198:$W198,$Z198:$AA198)=0,"",IFERROR(IF(K198&lt;&gt;"",K198,L198),0))</f>
        <v/>
      </c>
      <c r="N198" s="30">
        <f>IF(COUNTA($A198:$C198,$E198:$I198,$K198,$O198,$R198,$U198:$W198,$Z198:$AA198)=0,"",IFERROR(J198*M198,0))</f>
        <v/>
      </c>
      <c r="O198" s="31" t="n"/>
      <c r="P198" s="30">
        <f>IF(COUNTA($A198:$C198,$E198:$I198,$K198,$O198,$R198,$U198:$W198,$Z198:$AA198)=0,"",IFERROR(INDEX('Settings'!$F$10:$F$109,MATCH(C198,'Settings'!$A$10:$A$109,0)),0))</f>
        <v/>
      </c>
      <c r="Q198" s="30">
        <f>IF(COUNTA($A198:$C198,$E198:$I198,$K198,$O198,$R198,$U198:$W198,$Z198:$AA198)=0,"",IFERROR(O198*P198,0))</f>
        <v/>
      </c>
      <c r="R198" s="26" t="n"/>
      <c r="S198" s="30">
        <f>IF(COUNTA($A198:$C198,$E198:$I198,$K198,$O198,$R198,$U198:$W198,$Z198:$AA198)=0,"",IFERROR(INDEX('Settings'!$E$10:$E$109,MATCH(C198,'Settings'!$A$10:$A$109,0)),0))</f>
        <v/>
      </c>
      <c r="T198" s="30">
        <f>IF(COUNTA($A198:$C198,$E198:$I198,$K198,$O198,$R198,$U198:$W198,$Z198:$AA198)=0,"",IFERROR(R198*S198,0))</f>
        <v/>
      </c>
      <c r="U198" s="32" t="n"/>
      <c r="V198" s="32" t="n"/>
      <c r="W198" s="32" t="n"/>
      <c r="X198" s="30">
        <f>IF(COUNTA($A198:$C198,$E198:$I198,$K198,$O198,$R198,$U198:$W198,$Z198:$AA198)=0,"",IFERROR(SUM(N198,Q198,T198,U198),0))</f>
        <v/>
      </c>
      <c r="Y198" s="30">
        <f>IF(COUNTA($A198:$C198,$E198:$I198,$K198,$O198,$R198,$U198:$W198,$Z198:$AA198)=0,"",IFERROR(X198+V198-W198,0))</f>
        <v/>
      </c>
      <c r="Z198" s="23" t="n"/>
      <c r="AA198" s="25" t="n"/>
      <c r="AB198" s="33">
        <f>IF(COUNTA($A198:$C198,$E198:$I198,$K198,$O198,$R198,$U198:$W198,$Z198:$AA198)=0,"",IF(OR(A198="",B198="",C198="",E198=""),"Missing required input",IF(D198="","Driver not found",IF(COUNTIF($E:$E,E198)&gt;1,"Duplicate Trip/Load #",IF(B198&gt;A198,"Trip after period end",IF(B198&lt;=A198-'Settings'!$B$4,"Trip outside pay period",IF(J198&lt;=0,"Check miles",IF(M198&lt;=0,"Check rate",IF(Y198&lt;0,"Negative payable","OK")))))))))</f>
        <v/>
      </c>
    </row>
    <row r="199">
      <c r="A199" s="51" t="n"/>
      <c r="B199" s="51" t="n"/>
      <c r="C199" s="23" t="n"/>
      <c r="D199" s="24">
        <f>IF(COUNTA($A199:$C199,$E199:$I199,$K199,$O199,$R199,$U199:$W199,$Z199:$AA199)=0,"",IFERROR(INDEX('Settings'!$B$10:$B$109,MATCH(C199,'Settings'!$A$10:$A$109,0)),""))</f>
        <v/>
      </c>
      <c r="E199" s="23" t="n"/>
      <c r="F199" s="25" t="n"/>
      <c r="G199" s="25" t="n"/>
      <c r="H199" s="26" t="n"/>
      <c r="I199" s="26" t="n"/>
      <c r="J199" s="27">
        <f>IF(COUNTA($A199:$C199,$E199:$I199,$K199,$O199,$R199,$U199:$W199,$Z199:$AA199)=0,"",IFERROR(H199+I199,0))</f>
        <v/>
      </c>
      <c r="K199" s="52" t="n"/>
      <c r="L199" s="53">
        <f>IF(COUNTA($A199:$C199,$E199:$I199,$K199,$O199,$R199,$U199:$W199,$Z199:$AA199)=0,"",IFERROR(INDEX('Settings'!$D$10:$D$109,MATCH(C199,'Settings'!$A$10:$A$109,0)),0))</f>
        <v/>
      </c>
      <c r="M199" s="53">
        <f>IF(COUNTA($A199:$C199,$E199:$I199,$K199,$O199,$R199,$U199:$W199,$Z199:$AA199)=0,"",IFERROR(IF(K199&lt;&gt;"",K199,L199),0))</f>
        <v/>
      </c>
      <c r="N199" s="30">
        <f>IF(COUNTA($A199:$C199,$E199:$I199,$K199,$O199,$R199,$U199:$W199,$Z199:$AA199)=0,"",IFERROR(J199*M199,0))</f>
        <v/>
      </c>
      <c r="O199" s="31" t="n"/>
      <c r="P199" s="30">
        <f>IF(COUNTA($A199:$C199,$E199:$I199,$K199,$O199,$R199,$U199:$W199,$Z199:$AA199)=0,"",IFERROR(INDEX('Settings'!$F$10:$F$109,MATCH(C199,'Settings'!$A$10:$A$109,0)),0))</f>
        <v/>
      </c>
      <c r="Q199" s="30">
        <f>IF(COUNTA($A199:$C199,$E199:$I199,$K199,$O199,$R199,$U199:$W199,$Z199:$AA199)=0,"",IFERROR(O199*P199,0))</f>
        <v/>
      </c>
      <c r="R199" s="26" t="n"/>
      <c r="S199" s="30">
        <f>IF(COUNTA($A199:$C199,$E199:$I199,$K199,$O199,$R199,$U199:$W199,$Z199:$AA199)=0,"",IFERROR(INDEX('Settings'!$E$10:$E$109,MATCH(C199,'Settings'!$A$10:$A$109,0)),0))</f>
        <v/>
      </c>
      <c r="T199" s="30">
        <f>IF(COUNTA($A199:$C199,$E199:$I199,$K199,$O199,$R199,$U199:$W199,$Z199:$AA199)=0,"",IFERROR(R199*S199,0))</f>
        <v/>
      </c>
      <c r="U199" s="32" t="n"/>
      <c r="V199" s="32" t="n"/>
      <c r="W199" s="32" t="n"/>
      <c r="X199" s="30">
        <f>IF(COUNTA($A199:$C199,$E199:$I199,$K199,$O199,$R199,$U199:$W199,$Z199:$AA199)=0,"",IFERROR(SUM(N199,Q199,T199,U199),0))</f>
        <v/>
      </c>
      <c r="Y199" s="30">
        <f>IF(COUNTA($A199:$C199,$E199:$I199,$K199,$O199,$R199,$U199:$W199,$Z199:$AA199)=0,"",IFERROR(X199+V199-W199,0))</f>
        <v/>
      </c>
      <c r="Z199" s="23" t="n"/>
      <c r="AA199" s="25" t="n"/>
      <c r="AB199" s="33">
        <f>IF(COUNTA($A199:$C199,$E199:$I199,$K199,$O199,$R199,$U199:$W199,$Z199:$AA199)=0,"",IF(OR(A199="",B199="",C199="",E199=""),"Missing required input",IF(D199="","Driver not found",IF(COUNTIF($E:$E,E199)&gt;1,"Duplicate Trip/Load #",IF(B199&gt;A199,"Trip after period end",IF(B199&lt;=A199-'Settings'!$B$4,"Trip outside pay period",IF(J199&lt;=0,"Check miles",IF(M199&lt;=0,"Check rate",IF(Y199&lt;0,"Negative payable","OK")))))))))</f>
        <v/>
      </c>
    </row>
    <row r="200">
      <c r="A200" s="51" t="n"/>
      <c r="B200" s="51" t="n"/>
      <c r="C200" s="23" t="n"/>
      <c r="D200" s="24">
        <f>IF(COUNTA($A200:$C200,$E200:$I200,$K200,$O200,$R200,$U200:$W200,$Z200:$AA200)=0,"",IFERROR(INDEX('Settings'!$B$10:$B$109,MATCH(C200,'Settings'!$A$10:$A$109,0)),""))</f>
        <v/>
      </c>
      <c r="E200" s="23" t="n"/>
      <c r="F200" s="25" t="n"/>
      <c r="G200" s="25" t="n"/>
      <c r="H200" s="26" t="n"/>
      <c r="I200" s="26" t="n"/>
      <c r="J200" s="27">
        <f>IF(COUNTA($A200:$C200,$E200:$I200,$K200,$O200,$R200,$U200:$W200,$Z200:$AA200)=0,"",IFERROR(H200+I200,0))</f>
        <v/>
      </c>
      <c r="K200" s="52" t="n"/>
      <c r="L200" s="53">
        <f>IF(COUNTA($A200:$C200,$E200:$I200,$K200,$O200,$R200,$U200:$W200,$Z200:$AA200)=0,"",IFERROR(INDEX('Settings'!$D$10:$D$109,MATCH(C200,'Settings'!$A$10:$A$109,0)),0))</f>
        <v/>
      </c>
      <c r="M200" s="53">
        <f>IF(COUNTA($A200:$C200,$E200:$I200,$K200,$O200,$R200,$U200:$W200,$Z200:$AA200)=0,"",IFERROR(IF(K200&lt;&gt;"",K200,L200),0))</f>
        <v/>
      </c>
      <c r="N200" s="30">
        <f>IF(COUNTA($A200:$C200,$E200:$I200,$K200,$O200,$R200,$U200:$W200,$Z200:$AA200)=0,"",IFERROR(J200*M200,0))</f>
        <v/>
      </c>
      <c r="O200" s="31" t="n"/>
      <c r="P200" s="30">
        <f>IF(COUNTA($A200:$C200,$E200:$I200,$K200,$O200,$R200,$U200:$W200,$Z200:$AA200)=0,"",IFERROR(INDEX('Settings'!$F$10:$F$109,MATCH(C200,'Settings'!$A$10:$A$109,0)),0))</f>
        <v/>
      </c>
      <c r="Q200" s="30">
        <f>IF(COUNTA($A200:$C200,$E200:$I200,$K200,$O200,$R200,$U200:$W200,$Z200:$AA200)=0,"",IFERROR(O200*P200,0))</f>
        <v/>
      </c>
      <c r="R200" s="26" t="n"/>
      <c r="S200" s="30">
        <f>IF(COUNTA($A200:$C200,$E200:$I200,$K200,$O200,$R200,$U200:$W200,$Z200:$AA200)=0,"",IFERROR(INDEX('Settings'!$E$10:$E$109,MATCH(C200,'Settings'!$A$10:$A$109,0)),0))</f>
        <v/>
      </c>
      <c r="T200" s="30">
        <f>IF(COUNTA($A200:$C200,$E200:$I200,$K200,$O200,$R200,$U200:$W200,$Z200:$AA200)=0,"",IFERROR(R200*S200,0))</f>
        <v/>
      </c>
      <c r="U200" s="32" t="n"/>
      <c r="V200" s="32" t="n"/>
      <c r="W200" s="32" t="n"/>
      <c r="X200" s="30">
        <f>IF(COUNTA($A200:$C200,$E200:$I200,$K200,$O200,$R200,$U200:$W200,$Z200:$AA200)=0,"",IFERROR(SUM(N200,Q200,T200,U200),0))</f>
        <v/>
      </c>
      <c r="Y200" s="30">
        <f>IF(COUNTA($A200:$C200,$E200:$I200,$K200,$O200,$R200,$U200:$W200,$Z200:$AA200)=0,"",IFERROR(X200+V200-W200,0))</f>
        <v/>
      </c>
      <c r="Z200" s="23" t="n"/>
      <c r="AA200" s="25" t="n"/>
      <c r="AB200" s="33">
        <f>IF(COUNTA($A200:$C200,$E200:$I200,$K200,$O200,$R200,$U200:$W200,$Z200:$AA200)=0,"",IF(OR(A200="",B200="",C200="",E200=""),"Missing required input",IF(D200="","Driver not found",IF(COUNTIF($E:$E,E200)&gt;1,"Duplicate Trip/Load #",IF(B200&gt;A200,"Trip after period end",IF(B200&lt;=A200-'Settings'!$B$4,"Trip outside pay period",IF(J200&lt;=0,"Check miles",IF(M200&lt;=0,"Check rate",IF(Y200&lt;0,"Negative payable","OK")))))))))</f>
        <v/>
      </c>
    </row>
    <row r="201">
      <c r="A201" s="51" t="n"/>
      <c r="B201" s="51" t="n"/>
      <c r="C201" s="23" t="n"/>
      <c r="D201" s="24">
        <f>IF(COUNTA($A201:$C201,$E201:$I201,$K201,$O201,$R201,$U201:$W201,$Z201:$AA201)=0,"",IFERROR(INDEX('Settings'!$B$10:$B$109,MATCH(C201,'Settings'!$A$10:$A$109,0)),""))</f>
        <v/>
      </c>
      <c r="E201" s="23" t="n"/>
      <c r="F201" s="25" t="n"/>
      <c r="G201" s="25" t="n"/>
      <c r="H201" s="26" t="n"/>
      <c r="I201" s="26" t="n"/>
      <c r="J201" s="27">
        <f>IF(COUNTA($A201:$C201,$E201:$I201,$K201,$O201,$R201,$U201:$W201,$Z201:$AA201)=0,"",IFERROR(H201+I201,0))</f>
        <v/>
      </c>
      <c r="K201" s="52" t="n"/>
      <c r="L201" s="53">
        <f>IF(COUNTA($A201:$C201,$E201:$I201,$K201,$O201,$R201,$U201:$W201,$Z201:$AA201)=0,"",IFERROR(INDEX('Settings'!$D$10:$D$109,MATCH(C201,'Settings'!$A$10:$A$109,0)),0))</f>
        <v/>
      </c>
      <c r="M201" s="53">
        <f>IF(COUNTA($A201:$C201,$E201:$I201,$K201,$O201,$R201,$U201:$W201,$Z201:$AA201)=0,"",IFERROR(IF(K201&lt;&gt;"",K201,L201),0))</f>
        <v/>
      </c>
      <c r="N201" s="30">
        <f>IF(COUNTA($A201:$C201,$E201:$I201,$K201,$O201,$R201,$U201:$W201,$Z201:$AA201)=0,"",IFERROR(J201*M201,0))</f>
        <v/>
      </c>
      <c r="O201" s="31" t="n"/>
      <c r="P201" s="30">
        <f>IF(COUNTA($A201:$C201,$E201:$I201,$K201,$O201,$R201,$U201:$W201,$Z201:$AA201)=0,"",IFERROR(INDEX('Settings'!$F$10:$F$109,MATCH(C201,'Settings'!$A$10:$A$109,0)),0))</f>
        <v/>
      </c>
      <c r="Q201" s="30">
        <f>IF(COUNTA($A201:$C201,$E201:$I201,$K201,$O201,$R201,$U201:$W201,$Z201:$AA201)=0,"",IFERROR(O201*P201,0))</f>
        <v/>
      </c>
      <c r="R201" s="26" t="n"/>
      <c r="S201" s="30">
        <f>IF(COUNTA($A201:$C201,$E201:$I201,$K201,$O201,$R201,$U201:$W201,$Z201:$AA201)=0,"",IFERROR(INDEX('Settings'!$E$10:$E$109,MATCH(C201,'Settings'!$A$10:$A$109,0)),0))</f>
        <v/>
      </c>
      <c r="T201" s="30">
        <f>IF(COUNTA($A201:$C201,$E201:$I201,$K201,$O201,$R201,$U201:$W201,$Z201:$AA201)=0,"",IFERROR(R201*S201,0))</f>
        <v/>
      </c>
      <c r="U201" s="32" t="n"/>
      <c r="V201" s="32" t="n"/>
      <c r="W201" s="32" t="n"/>
      <c r="X201" s="30">
        <f>IF(COUNTA($A201:$C201,$E201:$I201,$K201,$O201,$R201,$U201:$W201,$Z201:$AA201)=0,"",IFERROR(SUM(N201,Q201,T201,U201),0))</f>
        <v/>
      </c>
      <c r="Y201" s="30">
        <f>IF(COUNTA($A201:$C201,$E201:$I201,$K201,$O201,$R201,$U201:$W201,$Z201:$AA201)=0,"",IFERROR(X201+V201-W201,0))</f>
        <v/>
      </c>
      <c r="Z201" s="23" t="n"/>
      <c r="AA201" s="25" t="n"/>
      <c r="AB201" s="33">
        <f>IF(COUNTA($A201:$C201,$E201:$I201,$K201,$O201,$R201,$U201:$W201,$Z201:$AA201)=0,"",IF(OR(A201="",B201="",C201="",E201=""),"Missing required input",IF(D201="","Driver not found",IF(COUNTIF($E:$E,E201)&gt;1,"Duplicate Trip/Load #",IF(B201&gt;A201,"Trip after period end",IF(B201&lt;=A201-'Settings'!$B$4,"Trip outside pay period",IF(J201&lt;=0,"Check miles",IF(M201&lt;=0,"Check rate",IF(Y201&lt;0,"Negative payable","OK")))))))))</f>
        <v/>
      </c>
    </row>
    <row r="202">
      <c r="A202" s="51" t="n"/>
      <c r="B202" s="51" t="n"/>
      <c r="C202" s="23" t="n"/>
      <c r="D202" s="24">
        <f>IF(COUNTA($A202:$C202,$E202:$I202,$K202,$O202,$R202,$U202:$W202,$Z202:$AA202)=0,"",IFERROR(INDEX('Settings'!$B$10:$B$109,MATCH(C202,'Settings'!$A$10:$A$109,0)),""))</f>
        <v/>
      </c>
      <c r="E202" s="23" t="n"/>
      <c r="F202" s="25" t="n"/>
      <c r="G202" s="25" t="n"/>
      <c r="H202" s="26" t="n"/>
      <c r="I202" s="26" t="n"/>
      <c r="J202" s="27">
        <f>IF(COUNTA($A202:$C202,$E202:$I202,$K202,$O202,$R202,$U202:$W202,$Z202:$AA202)=0,"",IFERROR(H202+I202,0))</f>
        <v/>
      </c>
      <c r="K202" s="52" t="n"/>
      <c r="L202" s="53">
        <f>IF(COUNTA($A202:$C202,$E202:$I202,$K202,$O202,$R202,$U202:$W202,$Z202:$AA202)=0,"",IFERROR(INDEX('Settings'!$D$10:$D$109,MATCH(C202,'Settings'!$A$10:$A$109,0)),0))</f>
        <v/>
      </c>
      <c r="M202" s="53">
        <f>IF(COUNTA($A202:$C202,$E202:$I202,$K202,$O202,$R202,$U202:$W202,$Z202:$AA202)=0,"",IFERROR(IF(K202&lt;&gt;"",K202,L202),0))</f>
        <v/>
      </c>
      <c r="N202" s="30">
        <f>IF(COUNTA($A202:$C202,$E202:$I202,$K202,$O202,$R202,$U202:$W202,$Z202:$AA202)=0,"",IFERROR(J202*M202,0))</f>
        <v/>
      </c>
      <c r="O202" s="31" t="n"/>
      <c r="P202" s="30">
        <f>IF(COUNTA($A202:$C202,$E202:$I202,$K202,$O202,$R202,$U202:$W202,$Z202:$AA202)=0,"",IFERROR(INDEX('Settings'!$F$10:$F$109,MATCH(C202,'Settings'!$A$10:$A$109,0)),0))</f>
        <v/>
      </c>
      <c r="Q202" s="30">
        <f>IF(COUNTA($A202:$C202,$E202:$I202,$K202,$O202,$R202,$U202:$W202,$Z202:$AA202)=0,"",IFERROR(O202*P202,0))</f>
        <v/>
      </c>
      <c r="R202" s="26" t="n"/>
      <c r="S202" s="30">
        <f>IF(COUNTA($A202:$C202,$E202:$I202,$K202,$O202,$R202,$U202:$W202,$Z202:$AA202)=0,"",IFERROR(INDEX('Settings'!$E$10:$E$109,MATCH(C202,'Settings'!$A$10:$A$109,0)),0))</f>
        <v/>
      </c>
      <c r="T202" s="30">
        <f>IF(COUNTA($A202:$C202,$E202:$I202,$K202,$O202,$R202,$U202:$W202,$Z202:$AA202)=0,"",IFERROR(R202*S202,0))</f>
        <v/>
      </c>
      <c r="U202" s="32" t="n"/>
      <c r="V202" s="32" t="n"/>
      <c r="W202" s="32" t="n"/>
      <c r="X202" s="30">
        <f>IF(COUNTA($A202:$C202,$E202:$I202,$K202,$O202,$R202,$U202:$W202,$Z202:$AA202)=0,"",IFERROR(SUM(N202,Q202,T202,U202),0))</f>
        <v/>
      </c>
      <c r="Y202" s="30">
        <f>IF(COUNTA($A202:$C202,$E202:$I202,$K202,$O202,$R202,$U202:$W202,$Z202:$AA202)=0,"",IFERROR(X202+V202-W202,0))</f>
        <v/>
      </c>
      <c r="Z202" s="23" t="n"/>
      <c r="AA202" s="25" t="n"/>
      <c r="AB202" s="33">
        <f>IF(COUNTA($A202:$C202,$E202:$I202,$K202,$O202,$R202,$U202:$W202,$Z202:$AA202)=0,"",IF(OR(A202="",B202="",C202="",E202=""),"Missing required input",IF(D202="","Driver not found",IF(COUNTIF($E:$E,E202)&gt;1,"Duplicate Trip/Load #",IF(B202&gt;A202,"Trip after period end",IF(B202&lt;=A202-'Settings'!$B$4,"Trip outside pay period",IF(J202&lt;=0,"Check miles",IF(M202&lt;=0,"Check rate",IF(Y202&lt;0,"Negative payable","OK")))))))))</f>
        <v/>
      </c>
    </row>
    <row r="203">
      <c r="A203" s="51" t="n"/>
      <c r="B203" s="51" t="n"/>
      <c r="C203" s="23" t="n"/>
      <c r="D203" s="24">
        <f>IF(COUNTA($A203:$C203,$E203:$I203,$K203,$O203,$R203,$U203:$W203,$Z203:$AA203)=0,"",IFERROR(INDEX('Settings'!$B$10:$B$109,MATCH(C203,'Settings'!$A$10:$A$109,0)),""))</f>
        <v/>
      </c>
      <c r="E203" s="23" t="n"/>
      <c r="F203" s="25" t="n"/>
      <c r="G203" s="25" t="n"/>
      <c r="H203" s="26" t="n"/>
      <c r="I203" s="26" t="n"/>
      <c r="J203" s="27">
        <f>IF(COUNTA($A203:$C203,$E203:$I203,$K203,$O203,$R203,$U203:$W203,$Z203:$AA203)=0,"",IFERROR(H203+I203,0))</f>
        <v/>
      </c>
      <c r="K203" s="52" t="n"/>
      <c r="L203" s="53">
        <f>IF(COUNTA($A203:$C203,$E203:$I203,$K203,$O203,$R203,$U203:$W203,$Z203:$AA203)=0,"",IFERROR(INDEX('Settings'!$D$10:$D$109,MATCH(C203,'Settings'!$A$10:$A$109,0)),0))</f>
        <v/>
      </c>
      <c r="M203" s="53">
        <f>IF(COUNTA($A203:$C203,$E203:$I203,$K203,$O203,$R203,$U203:$W203,$Z203:$AA203)=0,"",IFERROR(IF(K203&lt;&gt;"",K203,L203),0))</f>
        <v/>
      </c>
      <c r="N203" s="30">
        <f>IF(COUNTA($A203:$C203,$E203:$I203,$K203,$O203,$R203,$U203:$W203,$Z203:$AA203)=0,"",IFERROR(J203*M203,0))</f>
        <v/>
      </c>
      <c r="O203" s="31" t="n"/>
      <c r="P203" s="30">
        <f>IF(COUNTA($A203:$C203,$E203:$I203,$K203,$O203,$R203,$U203:$W203,$Z203:$AA203)=0,"",IFERROR(INDEX('Settings'!$F$10:$F$109,MATCH(C203,'Settings'!$A$10:$A$109,0)),0))</f>
        <v/>
      </c>
      <c r="Q203" s="30">
        <f>IF(COUNTA($A203:$C203,$E203:$I203,$K203,$O203,$R203,$U203:$W203,$Z203:$AA203)=0,"",IFERROR(O203*P203,0))</f>
        <v/>
      </c>
      <c r="R203" s="26" t="n"/>
      <c r="S203" s="30">
        <f>IF(COUNTA($A203:$C203,$E203:$I203,$K203,$O203,$R203,$U203:$W203,$Z203:$AA203)=0,"",IFERROR(INDEX('Settings'!$E$10:$E$109,MATCH(C203,'Settings'!$A$10:$A$109,0)),0))</f>
        <v/>
      </c>
      <c r="T203" s="30">
        <f>IF(COUNTA($A203:$C203,$E203:$I203,$K203,$O203,$R203,$U203:$W203,$Z203:$AA203)=0,"",IFERROR(R203*S203,0))</f>
        <v/>
      </c>
      <c r="U203" s="32" t="n"/>
      <c r="V203" s="32" t="n"/>
      <c r="W203" s="32" t="n"/>
      <c r="X203" s="30">
        <f>IF(COUNTA($A203:$C203,$E203:$I203,$K203,$O203,$R203,$U203:$W203,$Z203:$AA203)=0,"",IFERROR(SUM(N203,Q203,T203,U203),0))</f>
        <v/>
      </c>
      <c r="Y203" s="30">
        <f>IF(COUNTA($A203:$C203,$E203:$I203,$K203,$O203,$R203,$U203:$W203,$Z203:$AA203)=0,"",IFERROR(X203+V203-W203,0))</f>
        <v/>
      </c>
      <c r="Z203" s="23" t="n"/>
      <c r="AA203" s="25" t="n"/>
      <c r="AB203" s="33">
        <f>IF(COUNTA($A203:$C203,$E203:$I203,$K203,$O203,$R203,$U203:$W203,$Z203:$AA203)=0,"",IF(OR(A203="",B203="",C203="",E203=""),"Missing required input",IF(D203="","Driver not found",IF(COUNTIF($E:$E,E203)&gt;1,"Duplicate Trip/Load #",IF(B203&gt;A203,"Trip after period end",IF(B203&lt;=A203-'Settings'!$B$4,"Trip outside pay period",IF(J203&lt;=0,"Check miles",IF(M203&lt;=0,"Check rate",IF(Y203&lt;0,"Negative payable","OK")))))))))</f>
        <v/>
      </c>
    </row>
    <row r="204">
      <c r="A204" s="51" t="n"/>
      <c r="B204" s="51" t="n"/>
      <c r="C204" s="23" t="n"/>
      <c r="D204" s="24">
        <f>IF(COUNTA($A204:$C204,$E204:$I204,$K204,$O204,$R204,$U204:$W204,$Z204:$AA204)=0,"",IFERROR(INDEX('Settings'!$B$10:$B$109,MATCH(C204,'Settings'!$A$10:$A$109,0)),""))</f>
        <v/>
      </c>
      <c r="E204" s="23" t="n"/>
      <c r="F204" s="25" t="n"/>
      <c r="G204" s="25" t="n"/>
      <c r="H204" s="26" t="n"/>
      <c r="I204" s="26" t="n"/>
      <c r="J204" s="27">
        <f>IF(COUNTA($A204:$C204,$E204:$I204,$K204,$O204,$R204,$U204:$W204,$Z204:$AA204)=0,"",IFERROR(H204+I204,0))</f>
        <v/>
      </c>
      <c r="K204" s="52" t="n"/>
      <c r="L204" s="53">
        <f>IF(COUNTA($A204:$C204,$E204:$I204,$K204,$O204,$R204,$U204:$W204,$Z204:$AA204)=0,"",IFERROR(INDEX('Settings'!$D$10:$D$109,MATCH(C204,'Settings'!$A$10:$A$109,0)),0))</f>
        <v/>
      </c>
      <c r="M204" s="53">
        <f>IF(COUNTA($A204:$C204,$E204:$I204,$K204,$O204,$R204,$U204:$W204,$Z204:$AA204)=0,"",IFERROR(IF(K204&lt;&gt;"",K204,L204),0))</f>
        <v/>
      </c>
      <c r="N204" s="30">
        <f>IF(COUNTA($A204:$C204,$E204:$I204,$K204,$O204,$R204,$U204:$W204,$Z204:$AA204)=0,"",IFERROR(J204*M204,0))</f>
        <v/>
      </c>
      <c r="O204" s="31" t="n"/>
      <c r="P204" s="30">
        <f>IF(COUNTA($A204:$C204,$E204:$I204,$K204,$O204,$R204,$U204:$W204,$Z204:$AA204)=0,"",IFERROR(INDEX('Settings'!$F$10:$F$109,MATCH(C204,'Settings'!$A$10:$A$109,0)),0))</f>
        <v/>
      </c>
      <c r="Q204" s="30">
        <f>IF(COUNTA($A204:$C204,$E204:$I204,$K204,$O204,$R204,$U204:$W204,$Z204:$AA204)=0,"",IFERROR(O204*P204,0))</f>
        <v/>
      </c>
      <c r="R204" s="26" t="n"/>
      <c r="S204" s="30">
        <f>IF(COUNTA($A204:$C204,$E204:$I204,$K204,$O204,$R204,$U204:$W204,$Z204:$AA204)=0,"",IFERROR(INDEX('Settings'!$E$10:$E$109,MATCH(C204,'Settings'!$A$10:$A$109,0)),0))</f>
        <v/>
      </c>
      <c r="T204" s="30">
        <f>IF(COUNTA($A204:$C204,$E204:$I204,$K204,$O204,$R204,$U204:$W204,$Z204:$AA204)=0,"",IFERROR(R204*S204,0))</f>
        <v/>
      </c>
      <c r="U204" s="32" t="n"/>
      <c r="V204" s="32" t="n"/>
      <c r="W204" s="32" t="n"/>
      <c r="X204" s="30">
        <f>IF(COUNTA($A204:$C204,$E204:$I204,$K204,$O204,$R204,$U204:$W204,$Z204:$AA204)=0,"",IFERROR(SUM(N204,Q204,T204,U204),0))</f>
        <v/>
      </c>
      <c r="Y204" s="30">
        <f>IF(COUNTA($A204:$C204,$E204:$I204,$K204,$O204,$R204,$U204:$W204,$Z204:$AA204)=0,"",IFERROR(X204+V204-W204,0))</f>
        <v/>
      </c>
      <c r="Z204" s="23" t="n"/>
      <c r="AA204" s="25" t="n"/>
      <c r="AB204" s="33">
        <f>IF(COUNTA($A204:$C204,$E204:$I204,$K204,$O204,$R204,$U204:$W204,$Z204:$AA204)=0,"",IF(OR(A204="",B204="",C204="",E204=""),"Missing required input",IF(D204="","Driver not found",IF(COUNTIF($E:$E,E204)&gt;1,"Duplicate Trip/Load #",IF(B204&gt;A204,"Trip after period end",IF(B204&lt;=A204-'Settings'!$B$4,"Trip outside pay period",IF(J204&lt;=0,"Check miles",IF(M204&lt;=0,"Check rate",IF(Y204&lt;0,"Negative payable","OK")))))))))</f>
        <v/>
      </c>
    </row>
    <row r="205">
      <c r="A205" s="51" t="n"/>
      <c r="B205" s="51" t="n"/>
      <c r="C205" s="23" t="n"/>
      <c r="D205" s="24">
        <f>IF(COUNTA($A205:$C205,$E205:$I205,$K205,$O205,$R205,$U205:$W205,$Z205:$AA205)=0,"",IFERROR(INDEX('Settings'!$B$10:$B$109,MATCH(C205,'Settings'!$A$10:$A$109,0)),""))</f>
        <v/>
      </c>
      <c r="E205" s="23" t="n"/>
      <c r="F205" s="25" t="n"/>
      <c r="G205" s="25" t="n"/>
      <c r="H205" s="26" t="n"/>
      <c r="I205" s="26" t="n"/>
      <c r="J205" s="27">
        <f>IF(COUNTA($A205:$C205,$E205:$I205,$K205,$O205,$R205,$U205:$W205,$Z205:$AA205)=0,"",IFERROR(H205+I205,0))</f>
        <v/>
      </c>
      <c r="K205" s="52" t="n"/>
      <c r="L205" s="53">
        <f>IF(COUNTA($A205:$C205,$E205:$I205,$K205,$O205,$R205,$U205:$W205,$Z205:$AA205)=0,"",IFERROR(INDEX('Settings'!$D$10:$D$109,MATCH(C205,'Settings'!$A$10:$A$109,0)),0))</f>
        <v/>
      </c>
      <c r="M205" s="53">
        <f>IF(COUNTA($A205:$C205,$E205:$I205,$K205,$O205,$R205,$U205:$W205,$Z205:$AA205)=0,"",IFERROR(IF(K205&lt;&gt;"",K205,L205),0))</f>
        <v/>
      </c>
      <c r="N205" s="30">
        <f>IF(COUNTA($A205:$C205,$E205:$I205,$K205,$O205,$R205,$U205:$W205,$Z205:$AA205)=0,"",IFERROR(J205*M205,0))</f>
        <v/>
      </c>
      <c r="O205" s="31" t="n"/>
      <c r="P205" s="30">
        <f>IF(COUNTA($A205:$C205,$E205:$I205,$K205,$O205,$R205,$U205:$W205,$Z205:$AA205)=0,"",IFERROR(INDEX('Settings'!$F$10:$F$109,MATCH(C205,'Settings'!$A$10:$A$109,0)),0))</f>
        <v/>
      </c>
      <c r="Q205" s="30">
        <f>IF(COUNTA($A205:$C205,$E205:$I205,$K205,$O205,$R205,$U205:$W205,$Z205:$AA205)=0,"",IFERROR(O205*P205,0))</f>
        <v/>
      </c>
      <c r="R205" s="26" t="n"/>
      <c r="S205" s="30">
        <f>IF(COUNTA($A205:$C205,$E205:$I205,$K205,$O205,$R205,$U205:$W205,$Z205:$AA205)=0,"",IFERROR(INDEX('Settings'!$E$10:$E$109,MATCH(C205,'Settings'!$A$10:$A$109,0)),0))</f>
        <v/>
      </c>
      <c r="T205" s="30">
        <f>IF(COUNTA($A205:$C205,$E205:$I205,$K205,$O205,$R205,$U205:$W205,$Z205:$AA205)=0,"",IFERROR(R205*S205,0))</f>
        <v/>
      </c>
      <c r="U205" s="32" t="n"/>
      <c r="V205" s="32" t="n"/>
      <c r="W205" s="32" t="n"/>
      <c r="X205" s="30">
        <f>IF(COUNTA($A205:$C205,$E205:$I205,$K205,$O205,$R205,$U205:$W205,$Z205:$AA205)=0,"",IFERROR(SUM(N205,Q205,T205,U205),0))</f>
        <v/>
      </c>
      <c r="Y205" s="30">
        <f>IF(COUNTA($A205:$C205,$E205:$I205,$K205,$O205,$R205,$U205:$W205,$Z205:$AA205)=0,"",IFERROR(X205+V205-W205,0))</f>
        <v/>
      </c>
      <c r="Z205" s="23" t="n"/>
      <c r="AA205" s="25" t="n"/>
      <c r="AB205" s="33">
        <f>IF(COUNTA($A205:$C205,$E205:$I205,$K205,$O205,$R205,$U205:$W205,$Z205:$AA205)=0,"",IF(OR(A205="",B205="",C205="",E205=""),"Missing required input",IF(D205="","Driver not found",IF(COUNTIF($E:$E,E205)&gt;1,"Duplicate Trip/Load #",IF(B205&gt;A205,"Trip after period end",IF(B205&lt;=A205-'Settings'!$B$4,"Trip outside pay period",IF(J205&lt;=0,"Check miles",IF(M205&lt;=0,"Check rate",IF(Y205&lt;0,"Negative payable","OK")))))))))</f>
        <v/>
      </c>
    </row>
    <row r="206">
      <c r="A206" s="51" t="n"/>
      <c r="B206" s="51" t="n"/>
      <c r="C206" s="23" t="n"/>
      <c r="D206" s="24">
        <f>IF(COUNTA($A206:$C206,$E206:$I206,$K206,$O206,$R206,$U206:$W206,$Z206:$AA206)=0,"",IFERROR(INDEX('Settings'!$B$10:$B$109,MATCH(C206,'Settings'!$A$10:$A$109,0)),""))</f>
        <v/>
      </c>
      <c r="E206" s="23" t="n"/>
      <c r="F206" s="25" t="n"/>
      <c r="G206" s="25" t="n"/>
      <c r="H206" s="26" t="n"/>
      <c r="I206" s="26" t="n"/>
      <c r="J206" s="27">
        <f>IF(COUNTA($A206:$C206,$E206:$I206,$K206,$O206,$R206,$U206:$W206,$Z206:$AA206)=0,"",IFERROR(H206+I206,0))</f>
        <v/>
      </c>
      <c r="K206" s="52" t="n"/>
      <c r="L206" s="53">
        <f>IF(COUNTA($A206:$C206,$E206:$I206,$K206,$O206,$R206,$U206:$W206,$Z206:$AA206)=0,"",IFERROR(INDEX('Settings'!$D$10:$D$109,MATCH(C206,'Settings'!$A$10:$A$109,0)),0))</f>
        <v/>
      </c>
      <c r="M206" s="53">
        <f>IF(COUNTA($A206:$C206,$E206:$I206,$K206,$O206,$R206,$U206:$W206,$Z206:$AA206)=0,"",IFERROR(IF(K206&lt;&gt;"",K206,L206),0))</f>
        <v/>
      </c>
      <c r="N206" s="30">
        <f>IF(COUNTA($A206:$C206,$E206:$I206,$K206,$O206,$R206,$U206:$W206,$Z206:$AA206)=0,"",IFERROR(J206*M206,0))</f>
        <v/>
      </c>
      <c r="O206" s="31" t="n"/>
      <c r="P206" s="30">
        <f>IF(COUNTA($A206:$C206,$E206:$I206,$K206,$O206,$R206,$U206:$W206,$Z206:$AA206)=0,"",IFERROR(INDEX('Settings'!$F$10:$F$109,MATCH(C206,'Settings'!$A$10:$A$109,0)),0))</f>
        <v/>
      </c>
      <c r="Q206" s="30">
        <f>IF(COUNTA($A206:$C206,$E206:$I206,$K206,$O206,$R206,$U206:$W206,$Z206:$AA206)=0,"",IFERROR(O206*P206,0))</f>
        <v/>
      </c>
      <c r="R206" s="26" t="n"/>
      <c r="S206" s="30">
        <f>IF(COUNTA($A206:$C206,$E206:$I206,$K206,$O206,$R206,$U206:$W206,$Z206:$AA206)=0,"",IFERROR(INDEX('Settings'!$E$10:$E$109,MATCH(C206,'Settings'!$A$10:$A$109,0)),0))</f>
        <v/>
      </c>
      <c r="T206" s="30">
        <f>IF(COUNTA($A206:$C206,$E206:$I206,$K206,$O206,$R206,$U206:$W206,$Z206:$AA206)=0,"",IFERROR(R206*S206,0))</f>
        <v/>
      </c>
      <c r="U206" s="32" t="n"/>
      <c r="V206" s="32" t="n"/>
      <c r="W206" s="32" t="n"/>
      <c r="X206" s="30">
        <f>IF(COUNTA($A206:$C206,$E206:$I206,$K206,$O206,$R206,$U206:$W206,$Z206:$AA206)=0,"",IFERROR(SUM(N206,Q206,T206,U206),0))</f>
        <v/>
      </c>
      <c r="Y206" s="30">
        <f>IF(COUNTA($A206:$C206,$E206:$I206,$K206,$O206,$R206,$U206:$W206,$Z206:$AA206)=0,"",IFERROR(X206+V206-W206,0))</f>
        <v/>
      </c>
      <c r="Z206" s="23" t="n"/>
      <c r="AA206" s="25" t="n"/>
      <c r="AB206" s="33">
        <f>IF(COUNTA($A206:$C206,$E206:$I206,$K206,$O206,$R206,$U206:$W206,$Z206:$AA206)=0,"",IF(OR(A206="",B206="",C206="",E206=""),"Missing required input",IF(D206="","Driver not found",IF(COUNTIF($E:$E,E206)&gt;1,"Duplicate Trip/Load #",IF(B206&gt;A206,"Trip after period end",IF(B206&lt;=A206-'Settings'!$B$4,"Trip outside pay period",IF(J206&lt;=0,"Check miles",IF(M206&lt;=0,"Check rate",IF(Y206&lt;0,"Negative payable","OK")))))))))</f>
        <v/>
      </c>
    </row>
    <row r="207">
      <c r="A207" s="51" t="n"/>
      <c r="B207" s="51" t="n"/>
      <c r="C207" s="23" t="n"/>
      <c r="D207" s="24">
        <f>IF(COUNTA($A207:$C207,$E207:$I207,$K207,$O207,$R207,$U207:$W207,$Z207:$AA207)=0,"",IFERROR(INDEX('Settings'!$B$10:$B$109,MATCH(C207,'Settings'!$A$10:$A$109,0)),""))</f>
        <v/>
      </c>
      <c r="E207" s="23" t="n"/>
      <c r="F207" s="25" t="n"/>
      <c r="G207" s="25" t="n"/>
      <c r="H207" s="26" t="n"/>
      <c r="I207" s="26" t="n"/>
      <c r="J207" s="27">
        <f>IF(COUNTA($A207:$C207,$E207:$I207,$K207,$O207,$R207,$U207:$W207,$Z207:$AA207)=0,"",IFERROR(H207+I207,0))</f>
        <v/>
      </c>
      <c r="K207" s="52" t="n"/>
      <c r="L207" s="53">
        <f>IF(COUNTA($A207:$C207,$E207:$I207,$K207,$O207,$R207,$U207:$W207,$Z207:$AA207)=0,"",IFERROR(INDEX('Settings'!$D$10:$D$109,MATCH(C207,'Settings'!$A$10:$A$109,0)),0))</f>
        <v/>
      </c>
      <c r="M207" s="53">
        <f>IF(COUNTA($A207:$C207,$E207:$I207,$K207,$O207,$R207,$U207:$W207,$Z207:$AA207)=0,"",IFERROR(IF(K207&lt;&gt;"",K207,L207),0))</f>
        <v/>
      </c>
      <c r="N207" s="30">
        <f>IF(COUNTA($A207:$C207,$E207:$I207,$K207,$O207,$R207,$U207:$W207,$Z207:$AA207)=0,"",IFERROR(J207*M207,0))</f>
        <v/>
      </c>
      <c r="O207" s="31" t="n"/>
      <c r="P207" s="30">
        <f>IF(COUNTA($A207:$C207,$E207:$I207,$K207,$O207,$R207,$U207:$W207,$Z207:$AA207)=0,"",IFERROR(INDEX('Settings'!$F$10:$F$109,MATCH(C207,'Settings'!$A$10:$A$109,0)),0))</f>
        <v/>
      </c>
      <c r="Q207" s="30">
        <f>IF(COUNTA($A207:$C207,$E207:$I207,$K207,$O207,$R207,$U207:$W207,$Z207:$AA207)=0,"",IFERROR(O207*P207,0))</f>
        <v/>
      </c>
      <c r="R207" s="26" t="n"/>
      <c r="S207" s="30">
        <f>IF(COUNTA($A207:$C207,$E207:$I207,$K207,$O207,$R207,$U207:$W207,$Z207:$AA207)=0,"",IFERROR(INDEX('Settings'!$E$10:$E$109,MATCH(C207,'Settings'!$A$10:$A$109,0)),0))</f>
        <v/>
      </c>
      <c r="T207" s="30">
        <f>IF(COUNTA($A207:$C207,$E207:$I207,$K207,$O207,$R207,$U207:$W207,$Z207:$AA207)=0,"",IFERROR(R207*S207,0))</f>
        <v/>
      </c>
      <c r="U207" s="32" t="n"/>
      <c r="V207" s="32" t="n"/>
      <c r="W207" s="32" t="n"/>
      <c r="X207" s="30">
        <f>IF(COUNTA($A207:$C207,$E207:$I207,$K207,$O207,$R207,$U207:$W207,$Z207:$AA207)=0,"",IFERROR(SUM(N207,Q207,T207,U207),0))</f>
        <v/>
      </c>
      <c r="Y207" s="30">
        <f>IF(COUNTA($A207:$C207,$E207:$I207,$K207,$O207,$R207,$U207:$W207,$Z207:$AA207)=0,"",IFERROR(X207+V207-W207,0))</f>
        <v/>
      </c>
      <c r="Z207" s="23" t="n"/>
      <c r="AA207" s="25" t="n"/>
      <c r="AB207" s="33">
        <f>IF(COUNTA($A207:$C207,$E207:$I207,$K207,$O207,$R207,$U207:$W207,$Z207:$AA207)=0,"",IF(OR(A207="",B207="",C207="",E207=""),"Missing required input",IF(D207="","Driver not found",IF(COUNTIF($E:$E,E207)&gt;1,"Duplicate Trip/Load #",IF(B207&gt;A207,"Trip after period end",IF(B207&lt;=A207-'Settings'!$B$4,"Trip outside pay period",IF(J207&lt;=0,"Check miles",IF(M207&lt;=0,"Check rate",IF(Y207&lt;0,"Negative payable","OK")))))))))</f>
        <v/>
      </c>
    </row>
    <row r="208">
      <c r="A208" s="51" t="n"/>
      <c r="B208" s="51" t="n"/>
      <c r="C208" s="23" t="n"/>
      <c r="D208" s="24">
        <f>IF(COUNTA($A208:$C208,$E208:$I208,$K208,$O208,$R208,$U208:$W208,$Z208:$AA208)=0,"",IFERROR(INDEX('Settings'!$B$10:$B$109,MATCH(C208,'Settings'!$A$10:$A$109,0)),""))</f>
        <v/>
      </c>
      <c r="E208" s="23" t="n"/>
      <c r="F208" s="25" t="n"/>
      <c r="G208" s="25" t="n"/>
      <c r="H208" s="26" t="n"/>
      <c r="I208" s="26" t="n"/>
      <c r="J208" s="27">
        <f>IF(COUNTA($A208:$C208,$E208:$I208,$K208,$O208,$R208,$U208:$W208,$Z208:$AA208)=0,"",IFERROR(H208+I208,0))</f>
        <v/>
      </c>
      <c r="K208" s="52" t="n"/>
      <c r="L208" s="53">
        <f>IF(COUNTA($A208:$C208,$E208:$I208,$K208,$O208,$R208,$U208:$W208,$Z208:$AA208)=0,"",IFERROR(INDEX('Settings'!$D$10:$D$109,MATCH(C208,'Settings'!$A$10:$A$109,0)),0))</f>
        <v/>
      </c>
      <c r="M208" s="53">
        <f>IF(COUNTA($A208:$C208,$E208:$I208,$K208,$O208,$R208,$U208:$W208,$Z208:$AA208)=0,"",IFERROR(IF(K208&lt;&gt;"",K208,L208),0))</f>
        <v/>
      </c>
      <c r="N208" s="30">
        <f>IF(COUNTA($A208:$C208,$E208:$I208,$K208,$O208,$R208,$U208:$W208,$Z208:$AA208)=0,"",IFERROR(J208*M208,0))</f>
        <v/>
      </c>
      <c r="O208" s="31" t="n"/>
      <c r="P208" s="30">
        <f>IF(COUNTA($A208:$C208,$E208:$I208,$K208,$O208,$R208,$U208:$W208,$Z208:$AA208)=0,"",IFERROR(INDEX('Settings'!$F$10:$F$109,MATCH(C208,'Settings'!$A$10:$A$109,0)),0))</f>
        <v/>
      </c>
      <c r="Q208" s="30">
        <f>IF(COUNTA($A208:$C208,$E208:$I208,$K208,$O208,$R208,$U208:$W208,$Z208:$AA208)=0,"",IFERROR(O208*P208,0))</f>
        <v/>
      </c>
      <c r="R208" s="26" t="n"/>
      <c r="S208" s="30">
        <f>IF(COUNTA($A208:$C208,$E208:$I208,$K208,$O208,$R208,$U208:$W208,$Z208:$AA208)=0,"",IFERROR(INDEX('Settings'!$E$10:$E$109,MATCH(C208,'Settings'!$A$10:$A$109,0)),0))</f>
        <v/>
      </c>
      <c r="T208" s="30">
        <f>IF(COUNTA($A208:$C208,$E208:$I208,$K208,$O208,$R208,$U208:$W208,$Z208:$AA208)=0,"",IFERROR(R208*S208,0))</f>
        <v/>
      </c>
      <c r="U208" s="32" t="n"/>
      <c r="V208" s="32" t="n"/>
      <c r="W208" s="32" t="n"/>
      <c r="X208" s="30">
        <f>IF(COUNTA($A208:$C208,$E208:$I208,$K208,$O208,$R208,$U208:$W208,$Z208:$AA208)=0,"",IFERROR(SUM(N208,Q208,T208,U208),0))</f>
        <v/>
      </c>
      <c r="Y208" s="30">
        <f>IF(COUNTA($A208:$C208,$E208:$I208,$K208,$O208,$R208,$U208:$W208,$Z208:$AA208)=0,"",IFERROR(X208+V208-W208,0))</f>
        <v/>
      </c>
      <c r="Z208" s="23" t="n"/>
      <c r="AA208" s="25" t="n"/>
      <c r="AB208" s="33">
        <f>IF(COUNTA($A208:$C208,$E208:$I208,$K208,$O208,$R208,$U208:$W208,$Z208:$AA208)=0,"",IF(OR(A208="",B208="",C208="",E208=""),"Missing required input",IF(D208="","Driver not found",IF(COUNTIF($E:$E,E208)&gt;1,"Duplicate Trip/Load #",IF(B208&gt;A208,"Trip after period end",IF(B208&lt;=A208-'Settings'!$B$4,"Trip outside pay period",IF(J208&lt;=0,"Check miles",IF(M208&lt;=0,"Check rate",IF(Y208&lt;0,"Negative payable","OK")))))))))</f>
        <v/>
      </c>
    </row>
    <row r="209">
      <c r="A209" s="51" t="n"/>
      <c r="B209" s="51" t="n"/>
      <c r="C209" s="23" t="n"/>
      <c r="D209" s="24">
        <f>IF(COUNTA($A209:$C209,$E209:$I209,$K209,$O209,$R209,$U209:$W209,$Z209:$AA209)=0,"",IFERROR(INDEX('Settings'!$B$10:$B$109,MATCH(C209,'Settings'!$A$10:$A$109,0)),""))</f>
        <v/>
      </c>
      <c r="E209" s="23" t="n"/>
      <c r="F209" s="25" t="n"/>
      <c r="G209" s="25" t="n"/>
      <c r="H209" s="26" t="n"/>
      <c r="I209" s="26" t="n"/>
      <c r="J209" s="27">
        <f>IF(COUNTA($A209:$C209,$E209:$I209,$K209,$O209,$R209,$U209:$W209,$Z209:$AA209)=0,"",IFERROR(H209+I209,0))</f>
        <v/>
      </c>
      <c r="K209" s="52" t="n"/>
      <c r="L209" s="53">
        <f>IF(COUNTA($A209:$C209,$E209:$I209,$K209,$O209,$R209,$U209:$W209,$Z209:$AA209)=0,"",IFERROR(INDEX('Settings'!$D$10:$D$109,MATCH(C209,'Settings'!$A$10:$A$109,0)),0))</f>
        <v/>
      </c>
      <c r="M209" s="53">
        <f>IF(COUNTA($A209:$C209,$E209:$I209,$K209,$O209,$R209,$U209:$W209,$Z209:$AA209)=0,"",IFERROR(IF(K209&lt;&gt;"",K209,L209),0))</f>
        <v/>
      </c>
      <c r="N209" s="30">
        <f>IF(COUNTA($A209:$C209,$E209:$I209,$K209,$O209,$R209,$U209:$W209,$Z209:$AA209)=0,"",IFERROR(J209*M209,0))</f>
        <v/>
      </c>
      <c r="O209" s="31" t="n"/>
      <c r="P209" s="30">
        <f>IF(COUNTA($A209:$C209,$E209:$I209,$K209,$O209,$R209,$U209:$W209,$Z209:$AA209)=0,"",IFERROR(INDEX('Settings'!$F$10:$F$109,MATCH(C209,'Settings'!$A$10:$A$109,0)),0))</f>
        <v/>
      </c>
      <c r="Q209" s="30">
        <f>IF(COUNTA($A209:$C209,$E209:$I209,$K209,$O209,$R209,$U209:$W209,$Z209:$AA209)=0,"",IFERROR(O209*P209,0))</f>
        <v/>
      </c>
      <c r="R209" s="26" t="n"/>
      <c r="S209" s="30">
        <f>IF(COUNTA($A209:$C209,$E209:$I209,$K209,$O209,$R209,$U209:$W209,$Z209:$AA209)=0,"",IFERROR(INDEX('Settings'!$E$10:$E$109,MATCH(C209,'Settings'!$A$10:$A$109,0)),0))</f>
        <v/>
      </c>
      <c r="T209" s="30">
        <f>IF(COUNTA($A209:$C209,$E209:$I209,$K209,$O209,$R209,$U209:$W209,$Z209:$AA209)=0,"",IFERROR(R209*S209,0))</f>
        <v/>
      </c>
      <c r="U209" s="32" t="n"/>
      <c r="V209" s="32" t="n"/>
      <c r="W209" s="32" t="n"/>
      <c r="X209" s="30">
        <f>IF(COUNTA($A209:$C209,$E209:$I209,$K209,$O209,$R209,$U209:$W209,$Z209:$AA209)=0,"",IFERROR(SUM(N209,Q209,T209,U209),0))</f>
        <v/>
      </c>
      <c r="Y209" s="30">
        <f>IF(COUNTA($A209:$C209,$E209:$I209,$K209,$O209,$R209,$U209:$W209,$Z209:$AA209)=0,"",IFERROR(X209+V209-W209,0))</f>
        <v/>
      </c>
      <c r="Z209" s="23" t="n"/>
      <c r="AA209" s="25" t="n"/>
      <c r="AB209" s="33">
        <f>IF(COUNTA($A209:$C209,$E209:$I209,$K209,$O209,$R209,$U209:$W209,$Z209:$AA209)=0,"",IF(OR(A209="",B209="",C209="",E209=""),"Missing required input",IF(D209="","Driver not found",IF(COUNTIF($E:$E,E209)&gt;1,"Duplicate Trip/Load #",IF(B209&gt;A209,"Trip after period end",IF(B209&lt;=A209-'Settings'!$B$4,"Trip outside pay period",IF(J209&lt;=0,"Check miles",IF(M209&lt;=0,"Check rate",IF(Y209&lt;0,"Negative payable","OK")))))))))</f>
        <v/>
      </c>
    </row>
    <row r="210">
      <c r="A210" s="51" t="n"/>
      <c r="B210" s="51" t="n"/>
      <c r="C210" s="23" t="n"/>
      <c r="D210" s="24">
        <f>IF(COUNTA($A210:$C210,$E210:$I210,$K210,$O210,$R210,$U210:$W210,$Z210:$AA210)=0,"",IFERROR(INDEX('Settings'!$B$10:$B$109,MATCH(C210,'Settings'!$A$10:$A$109,0)),""))</f>
        <v/>
      </c>
      <c r="E210" s="23" t="n"/>
      <c r="F210" s="25" t="n"/>
      <c r="G210" s="25" t="n"/>
      <c r="H210" s="26" t="n"/>
      <c r="I210" s="26" t="n"/>
      <c r="J210" s="27">
        <f>IF(COUNTA($A210:$C210,$E210:$I210,$K210,$O210,$R210,$U210:$W210,$Z210:$AA210)=0,"",IFERROR(H210+I210,0))</f>
        <v/>
      </c>
      <c r="K210" s="52" t="n"/>
      <c r="L210" s="53">
        <f>IF(COUNTA($A210:$C210,$E210:$I210,$K210,$O210,$R210,$U210:$W210,$Z210:$AA210)=0,"",IFERROR(INDEX('Settings'!$D$10:$D$109,MATCH(C210,'Settings'!$A$10:$A$109,0)),0))</f>
        <v/>
      </c>
      <c r="M210" s="53">
        <f>IF(COUNTA($A210:$C210,$E210:$I210,$K210,$O210,$R210,$U210:$W210,$Z210:$AA210)=0,"",IFERROR(IF(K210&lt;&gt;"",K210,L210),0))</f>
        <v/>
      </c>
      <c r="N210" s="30">
        <f>IF(COUNTA($A210:$C210,$E210:$I210,$K210,$O210,$R210,$U210:$W210,$Z210:$AA210)=0,"",IFERROR(J210*M210,0))</f>
        <v/>
      </c>
      <c r="O210" s="31" t="n"/>
      <c r="P210" s="30">
        <f>IF(COUNTA($A210:$C210,$E210:$I210,$K210,$O210,$R210,$U210:$W210,$Z210:$AA210)=0,"",IFERROR(INDEX('Settings'!$F$10:$F$109,MATCH(C210,'Settings'!$A$10:$A$109,0)),0))</f>
        <v/>
      </c>
      <c r="Q210" s="30">
        <f>IF(COUNTA($A210:$C210,$E210:$I210,$K210,$O210,$R210,$U210:$W210,$Z210:$AA210)=0,"",IFERROR(O210*P210,0))</f>
        <v/>
      </c>
      <c r="R210" s="26" t="n"/>
      <c r="S210" s="30">
        <f>IF(COUNTA($A210:$C210,$E210:$I210,$K210,$O210,$R210,$U210:$W210,$Z210:$AA210)=0,"",IFERROR(INDEX('Settings'!$E$10:$E$109,MATCH(C210,'Settings'!$A$10:$A$109,0)),0))</f>
        <v/>
      </c>
      <c r="T210" s="30">
        <f>IF(COUNTA($A210:$C210,$E210:$I210,$K210,$O210,$R210,$U210:$W210,$Z210:$AA210)=0,"",IFERROR(R210*S210,0))</f>
        <v/>
      </c>
      <c r="U210" s="32" t="n"/>
      <c r="V210" s="32" t="n"/>
      <c r="W210" s="32" t="n"/>
      <c r="X210" s="30">
        <f>IF(COUNTA($A210:$C210,$E210:$I210,$K210,$O210,$R210,$U210:$W210,$Z210:$AA210)=0,"",IFERROR(SUM(N210,Q210,T210,U210),0))</f>
        <v/>
      </c>
      <c r="Y210" s="30">
        <f>IF(COUNTA($A210:$C210,$E210:$I210,$K210,$O210,$R210,$U210:$W210,$Z210:$AA210)=0,"",IFERROR(X210+V210-W210,0))</f>
        <v/>
      </c>
      <c r="Z210" s="23" t="n"/>
      <c r="AA210" s="25" t="n"/>
      <c r="AB210" s="33">
        <f>IF(COUNTA($A210:$C210,$E210:$I210,$K210,$O210,$R210,$U210:$W210,$Z210:$AA210)=0,"",IF(OR(A210="",B210="",C210="",E210=""),"Missing required input",IF(D210="","Driver not found",IF(COUNTIF($E:$E,E210)&gt;1,"Duplicate Trip/Load #",IF(B210&gt;A210,"Trip after period end",IF(B210&lt;=A210-'Settings'!$B$4,"Trip outside pay period",IF(J210&lt;=0,"Check miles",IF(M210&lt;=0,"Check rate",IF(Y210&lt;0,"Negative payable","OK")))))))))</f>
        <v/>
      </c>
    </row>
    <row r="211">
      <c r="A211" s="51" t="n"/>
      <c r="B211" s="51" t="n"/>
      <c r="C211" s="23" t="n"/>
      <c r="D211" s="24">
        <f>IF(COUNTA($A211:$C211,$E211:$I211,$K211,$O211,$R211,$U211:$W211,$Z211:$AA211)=0,"",IFERROR(INDEX('Settings'!$B$10:$B$109,MATCH(C211,'Settings'!$A$10:$A$109,0)),""))</f>
        <v/>
      </c>
      <c r="E211" s="23" t="n"/>
      <c r="F211" s="25" t="n"/>
      <c r="G211" s="25" t="n"/>
      <c r="H211" s="26" t="n"/>
      <c r="I211" s="26" t="n"/>
      <c r="J211" s="27">
        <f>IF(COUNTA($A211:$C211,$E211:$I211,$K211,$O211,$R211,$U211:$W211,$Z211:$AA211)=0,"",IFERROR(H211+I211,0))</f>
        <v/>
      </c>
      <c r="K211" s="52" t="n"/>
      <c r="L211" s="53">
        <f>IF(COUNTA($A211:$C211,$E211:$I211,$K211,$O211,$R211,$U211:$W211,$Z211:$AA211)=0,"",IFERROR(INDEX('Settings'!$D$10:$D$109,MATCH(C211,'Settings'!$A$10:$A$109,0)),0))</f>
        <v/>
      </c>
      <c r="M211" s="53">
        <f>IF(COUNTA($A211:$C211,$E211:$I211,$K211,$O211,$R211,$U211:$W211,$Z211:$AA211)=0,"",IFERROR(IF(K211&lt;&gt;"",K211,L211),0))</f>
        <v/>
      </c>
      <c r="N211" s="30">
        <f>IF(COUNTA($A211:$C211,$E211:$I211,$K211,$O211,$R211,$U211:$W211,$Z211:$AA211)=0,"",IFERROR(J211*M211,0))</f>
        <v/>
      </c>
      <c r="O211" s="31" t="n"/>
      <c r="P211" s="30">
        <f>IF(COUNTA($A211:$C211,$E211:$I211,$K211,$O211,$R211,$U211:$W211,$Z211:$AA211)=0,"",IFERROR(INDEX('Settings'!$F$10:$F$109,MATCH(C211,'Settings'!$A$10:$A$109,0)),0))</f>
        <v/>
      </c>
      <c r="Q211" s="30">
        <f>IF(COUNTA($A211:$C211,$E211:$I211,$K211,$O211,$R211,$U211:$W211,$Z211:$AA211)=0,"",IFERROR(O211*P211,0))</f>
        <v/>
      </c>
      <c r="R211" s="26" t="n"/>
      <c r="S211" s="30">
        <f>IF(COUNTA($A211:$C211,$E211:$I211,$K211,$O211,$R211,$U211:$W211,$Z211:$AA211)=0,"",IFERROR(INDEX('Settings'!$E$10:$E$109,MATCH(C211,'Settings'!$A$10:$A$109,0)),0))</f>
        <v/>
      </c>
      <c r="T211" s="30">
        <f>IF(COUNTA($A211:$C211,$E211:$I211,$K211,$O211,$R211,$U211:$W211,$Z211:$AA211)=0,"",IFERROR(R211*S211,0))</f>
        <v/>
      </c>
      <c r="U211" s="32" t="n"/>
      <c r="V211" s="32" t="n"/>
      <c r="W211" s="32" t="n"/>
      <c r="X211" s="30">
        <f>IF(COUNTA($A211:$C211,$E211:$I211,$K211,$O211,$R211,$U211:$W211,$Z211:$AA211)=0,"",IFERROR(SUM(N211,Q211,T211,U211),0))</f>
        <v/>
      </c>
      <c r="Y211" s="30">
        <f>IF(COUNTA($A211:$C211,$E211:$I211,$K211,$O211,$R211,$U211:$W211,$Z211:$AA211)=0,"",IFERROR(X211+V211-W211,0))</f>
        <v/>
      </c>
      <c r="Z211" s="23" t="n"/>
      <c r="AA211" s="25" t="n"/>
      <c r="AB211" s="33">
        <f>IF(COUNTA($A211:$C211,$E211:$I211,$K211,$O211,$R211,$U211:$W211,$Z211:$AA211)=0,"",IF(OR(A211="",B211="",C211="",E211=""),"Missing required input",IF(D211="","Driver not found",IF(COUNTIF($E:$E,E211)&gt;1,"Duplicate Trip/Load #",IF(B211&gt;A211,"Trip after period end",IF(B211&lt;=A211-'Settings'!$B$4,"Trip outside pay period",IF(J211&lt;=0,"Check miles",IF(M211&lt;=0,"Check rate",IF(Y211&lt;0,"Negative payable","OK")))))))))</f>
        <v/>
      </c>
    </row>
    <row r="212">
      <c r="A212" s="51" t="n"/>
      <c r="B212" s="51" t="n"/>
      <c r="C212" s="23" t="n"/>
      <c r="D212" s="24">
        <f>IF(COUNTA($A212:$C212,$E212:$I212,$K212,$O212,$R212,$U212:$W212,$Z212:$AA212)=0,"",IFERROR(INDEX('Settings'!$B$10:$B$109,MATCH(C212,'Settings'!$A$10:$A$109,0)),""))</f>
        <v/>
      </c>
      <c r="E212" s="23" t="n"/>
      <c r="F212" s="25" t="n"/>
      <c r="G212" s="25" t="n"/>
      <c r="H212" s="26" t="n"/>
      <c r="I212" s="26" t="n"/>
      <c r="J212" s="27">
        <f>IF(COUNTA($A212:$C212,$E212:$I212,$K212,$O212,$R212,$U212:$W212,$Z212:$AA212)=0,"",IFERROR(H212+I212,0))</f>
        <v/>
      </c>
      <c r="K212" s="52" t="n"/>
      <c r="L212" s="53">
        <f>IF(COUNTA($A212:$C212,$E212:$I212,$K212,$O212,$R212,$U212:$W212,$Z212:$AA212)=0,"",IFERROR(INDEX('Settings'!$D$10:$D$109,MATCH(C212,'Settings'!$A$10:$A$109,0)),0))</f>
        <v/>
      </c>
      <c r="M212" s="53">
        <f>IF(COUNTA($A212:$C212,$E212:$I212,$K212,$O212,$R212,$U212:$W212,$Z212:$AA212)=0,"",IFERROR(IF(K212&lt;&gt;"",K212,L212),0))</f>
        <v/>
      </c>
      <c r="N212" s="30">
        <f>IF(COUNTA($A212:$C212,$E212:$I212,$K212,$O212,$R212,$U212:$W212,$Z212:$AA212)=0,"",IFERROR(J212*M212,0))</f>
        <v/>
      </c>
      <c r="O212" s="31" t="n"/>
      <c r="P212" s="30">
        <f>IF(COUNTA($A212:$C212,$E212:$I212,$K212,$O212,$R212,$U212:$W212,$Z212:$AA212)=0,"",IFERROR(INDEX('Settings'!$F$10:$F$109,MATCH(C212,'Settings'!$A$10:$A$109,0)),0))</f>
        <v/>
      </c>
      <c r="Q212" s="30">
        <f>IF(COUNTA($A212:$C212,$E212:$I212,$K212,$O212,$R212,$U212:$W212,$Z212:$AA212)=0,"",IFERROR(O212*P212,0))</f>
        <v/>
      </c>
      <c r="R212" s="26" t="n"/>
      <c r="S212" s="30">
        <f>IF(COUNTA($A212:$C212,$E212:$I212,$K212,$O212,$R212,$U212:$W212,$Z212:$AA212)=0,"",IFERROR(INDEX('Settings'!$E$10:$E$109,MATCH(C212,'Settings'!$A$10:$A$109,0)),0))</f>
        <v/>
      </c>
      <c r="T212" s="30">
        <f>IF(COUNTA($A212:$C212,$E212:$I212,$K212,$O212,$R212,$U212:$W212,$Z212:$AA212)=0,"",IFERROR(R212*S212,0))</f>
        <v/>
      </c>
      <c r="U212" s="32" t="n"/>
      <c r="V212" s="32" t="n"/>
      <c r="W212" s="32" t="n"/>
      <c r="X212" s="30">
        <f>IF(COUNTA($A212:$C212,$E212:$I212,$K212,$O212,$R212,$U212:$W212,$Z212:$AA212)=0,"",IFERROR(SUM(N212,Q212,T212,U212),0))</f>
        <v/>
      </c>
      <c r="Y212" s="30">
        <f>IF(COUNTA($A212:$C212,$E212:$I212,$K212,$O212,$R212,$U212:$W212,$Z212:$AA212)=0,"",IFERROR(X212+V212-W212,0))</f>
        <v/>
      </c>
      <c r="Z212" s="23" t="n"/>
      <c r="AA212" s="25" t="n"/>
      <c r="AB212" s="33">
        <f>IF(COUNTA($A212:$C212,$E212:$I212,$K212,$O212,$R212,$U212:$W212,$Z212:$AA212)=0,"",IF(OR(A212="",B212="",C212="",E212=""),"Missing required input",IF(D212="","Driver not found",IF(COUNTIF($E:$E,E212)&gt;1,"Duplicate Trip/Load #",IF(B212&gt;A212,"Trip after period end",IF(B212&lt;=A212-'Settings'!$B$4,"Trip outside pay period",IF(J212&lt;=0,"Check miles",IF(M212&lt;=0,"Check rate",IF(Y212&lt;0,"Negative payable","OK")))))))))</f>
        <v/>
      </c>
    </row>
    <row r="213">
      <c r="A213" s="51" t="n"/>
      <c r="B213" s="51" t="n"/>
      <c r="C213" s="23" t="n"/>
      <c r="D213" s="24">
        <f>IF(COUNTA($A213:$C213,$E213:$I213,$K213,$O213,$R213,$U213:$W213,$Z213:$AA213)=0,"",IFERROR(INDEX('Settings'!$B$10:$B$109,MATCH(C213,'Settings'!$A$10:$A$109,0)),""))</f>
        <v/>
      </c>
      <c r="E213" s="23" t="n"/>
      <c r="F213" s="25" t="n"/>
      <c r="G213" s="25" t="n"/>
      <c r="H213" s="26" t="n"/>
      <c r="I213" s="26" t="n"/>
      <c r="J213" s="27">
        <f>IF(COUNTA($A213:$C213,$E213:$I213,$K213,$O213,$R213,$U213:$W213,$Z213:$AA213)=0,"",IFERROR(H213+I213,0))</f>
        <v/>
      </c>
      <c r="K213" s="52" t="n"/>
      <c r="L213" s="53">
        <f>IF(COUNTA($A213:$C213,$E213:$I213,$K213,$O213,$R213,$U213:$W213,$Z213:$AA213)=0,"",IFERROR(INDEX('Settings'!$D$10:$D$109,MATCH(C213,'Settings'!$A$10:$A$109,0)),0))</f>
        <v/>
      </c>
      <c r="M213" s="53">
        <f>IF(COUNTA($A213:$C213,$E213:$I213,$K213,$O213,$R213,$U213:$W213,$Z213:$AA213)=0,"",IFERROR(IF(K213&lt;&gt;"",K213,L213),0))</f>
        <v/>
      </c>
      <c r="N213" s="30">
        <f>IF(COUNTA($A213:$C213,$E213:$I213,$K213,$O213,$R213,$U213:$W213,$Z213:$AA213)=0,"",IFERROR(J213*M213,0))</f>
        <v/>
      </c>
      <c r="O213" s="31" t="n"/>
      <c r="P213" s="30">
        <f>IF(COUNTA($A213:$C213,$E213:$I213,$K213,$O213,$R213,$U213:$W213,$Z213:$AA213)=0,"",IFERROR(INDEX('Settings'!$F$10:$F$109,MATCH(C213,'Settings'!$A$10:$A$109,0)),0))</f>
        <v/>
      </c>
      <c r="Q213" s="30">
        <f>IF(COUNTA($A213:$C213,$E213:$I213,$K213,$O213,$R213,$U213:$W213,$Z213:$AA213)=0,"",IFERROR(O213*P213,0))</f>
        <v/>
      </c>
      <c r="R213" s="26" t="n"/>
      <c r="S213" s="30">
        <f>IF(COUNTA($A213:$C213,$E213:$I213,$K213,$O213,$R213,$U213:$W213,$Z213:$AA213)=0,"",IFERROR(INDEX('Settings'!$E$10:$E$109,MATCH(C213,'Settings'!$A$10:$A$109,0)),0))</f>
        <v/>
      </c>
      <c r="T213" s="30">
        <f>IF(COUNTA($A213:$C213,$E213:$I213,$K213,$O213,$R213,$U213:$W213,$Z213:$AA213)=0,"",IFERROR(R213*S213,0))</f>
        <v/>
      </c>
      <c r="U213" s="32" t="n"/>
      <c r="V213" s="32" t="n"/>
      <c r="W213" s="32" t="n"/>
      <c r="X213" s="30">
        <f>IF(COUNTA($A213:$C213,$E213:$I213,$K213,$O213,$R213,$U213:$W213,$Z213:$AA213)=0,"",IFERROR(SUM(N213,Q213,T213,U213),0))</f>
        <v/>
      </c>
      <c r="Y213" s="30">
        <f>IF(COUNTA($A213:$C213,$E213:$I213,$K213,$O213,$R213,$U213:$W213,$Z213:$AA213)=0,"",IFERROR(X213+V213-W213,0))</f>
        <v/>
      </c>
      <c r="Z213" s="23" t="n"/>
      <c r="AA213" s="25" t="n"/>
      <c r="AB213" s="33">
        <f>IF(COUNTA($A213:$C213,$E213:$I213,$K213,$O213,$R213,$U213:$W213,$Z213:$AA213)=0,"",IF(OR(A213="",B213="",C213="",E213=""),"Missing required input",IF(D213="","Driver not found",IF(COUNTIF($E:$E,E213)&gt;1,"Duplicate Trip/Load #",IF(B213&gt;A213,"Trip after period end",IF(B213&lt;=A213-'Settings'!$B$4,"Trip outside pay period",IF(J213&lt;=0,"Check miles",IF(M213&lt;=0,"Check rate",IF(Y213&lt;0,"Negative payable","OK")))))))))</f>
        <v/>
      </c>
    </row>
    <row r="214">
      <c r="A214" s="51" t="n"/>
      <c r="B214" s="51" t="n"/>
      <c r="C214" s="23" t="n"/>
      <c r="D214" s="24">
        <f>IF(COUNTA($A214:$C214,$E214:$I214,$K214,$O214,$R214,$U214:$W214,$Z214:$AA214)=0,"",IFERROR(INDEX('Settings'!$B$10:$B$109,MATCH(C214,'Settings'!$A$10:$A$109,0)),""))</f>
        <v/>
      </c>
      <c r="E214" s="23" t="n"/>
      <c r="F214" s="25" t="n"/>
      <c r="G214" s="25" t="n"/>
      <c r="H214" s="26" t="n"/>
      <c r="I214" s="26" t="n"/>
      <c r="J214" s="27">
        <f>IF(COUNTA($A214:$C214,$E214:$I214,$K214,$O214,$R214,$U214:$W214,$Z214:$AA214)=0,"",IFERROR(H214+I214,0))</f>
        <v/>
      </c>
      <c r="K214" s="52" t="n"/>
      <c r="L214" s="53">
        <f>IF(COUNTA($A214:$C214,$E214:$I214,$K214,$O214,$R214,$U214:$W214,$Z214:$AA214)=0,"",IFERROR(INDEX('Settings'!$D$10:$D$109,MATCH(C214,'Settings'!$A$10:$A$109,0)),0))</f>
        <v/>
      </c>
      <c r="M214" s="53">
        <f>IF(COUNTA($A214:$C214,$E214:$I214,$K214,$O214,$R214,$U214:$W214,$Z214:$AA214)=0,"",IFERROR(IF(K214&lt;&gt;"",K214,L214),0))</f>
        <v/>
      </c>
      <c r="N214" s="30">
        <f>IF(COUNTA($A214:$C214,$E214:$I214,$K214,$O214,$R214,$U214:$W214,$Z214:$AA214)=0,"",IFERROR(J214*M214,0))</f>
        <v/>
      </c>
      <c r="O214" s="31" t="n"/>
      <c r="P214" s="30">
        <f>IF(COUNTA($A214:$C214,$E214:$I214,$K214,$O214,$R214,$U214:$W214,$Z214:$AA214)=0,"",IFERROR(INDEX('Settings'!$F$10:$F$109,MATCH(C214,'Settings'!$A$10:$A$109,0)),0))</f>
        <v/>
      </c>
      <c r="Q214" s="30">
        <f>IF(COUNTA($A214:$C214,$E214:$I214,$K214,$O214,$R214,$U214:$W214,$Z214:$AA214)=0,"",IFERROR(O214*P214,0))</f>
        <v/>
      </c>
      <c r="R214" s="26" t="n"/>
      <c r="S214" s="30">
        <f>IF(COUNTA($A214:$C214,$E214:$I214,$K214,$O214,$R214,$U214:$W214,$Z214:$AA214)=0,"",IFERROR(INDEX('Settings'!$E$10:$E$109,MATCH(C214,'Settings'!$A$10:$A$109,0)),0))</f>
        <v/>
      </c>
      <c r="T214" s="30">
        <f>IF(COUNTA($A214:$C214,$E214:$I214,$K214,$O214,$R214,$U214:$W214,$Z214:$AA214)=0,"",IFERROR(R214*S214,0))</f>
        <v/>
      </c>
      <c r="U214" s="32" t="n"/>
      <c r="V214" s="32" t="n"/>
      <c r="W214" s="32" t="n"/>
      <c r="X214" s="30">
        <f>IF(COUNTA($A214:$C214,$E214:$I214,$K214,$O214,$R214,$U214:$W214,$Z214:$AA214)=0,"",IFERROR(SUM(N214,Q214,T214,U214),0))</f>
        <v/>
      </c>
      <c r="Y214" s="30">
        <f>IF(COUNTA($A214:$C214,$E214:$I214,$K214,$O214,$R214,$U214:$W214,$Z214:$AA214)=0,"",IFERROR(X214+V214-W214,0))</f>
        <v/>
      </c>
      <c r="Z214" s="23" t="n"/>
      <c r="AA214" s="25" t="n"/>
      <c r="AB214" s="33">
        <f>IF(COUNTA($A214:$C214,$E214:$I214,$K214,$O214,$R214,$U214:$W214,$Z214:$AA214)=0,"",IF(OR(A214="",B214="",C214="",E214=""),"Missing required input",IF(D214="","Driver not found",IF(COUNTIF($E:$E,E214)&gt;1,"Duplicate Trip/Load #",IF(B214&gt;A214,"Trip after period end",IF(B214&lt;=A214-'Settings'!$B$4,"Trip outside pay period",IF(J214&lt;=0,"Check miles",IF(M214&lt;=0,"Check rate",IF(Y214&lt;0,"Negative payable","OK")))))))))</f>
        <v/>
      </c>
    </row>
    <row r="215">
      <c r="A215" s="51" t="n"/>
      <c r="B215" s="51" t="n"/>
      <c r="C215" s="23" t="n"/>
      <c r="D215" s="24">
        <f>IF(COUNTA($A215:$C215,$E215:$I215,$K215,$O215,$R215,$U215:$W215,$Z215:$AA215)=0,"",IFERROR(INDEX('Settings'!$B$10:$B$109,MATCH(C215,'Settings'!$A$10:$A$109,0)),""))</f>
        <v/>
      </c>
      <c r="E215" s="23" t="n"/>
      <c r="F215" s="25" t="n"/>
      <c r="G215" s="25" t="n"/>
      <c r="H215" s="26" t="n"/>
      <c r="I215" s="26" t="n"/>
      <c r="J215" s="27">
        <f>IF(COUNTA($A215:$C215,$E215:$I215,$K215,$O215,$R215,$U215:$W215,$Z215:$AA215)=0,"",IFERROR(H215+I215,0))</f>
        <v/>
      </c>
      <c r="K215" s="52" t="n"/>
      <c r="L215" s="53">
        <f>IF(COUNTA($A215:$C215,$E215:$I215,$K215,$O215,$R215,$U215:$W215,$Z215:$AA215)=0,"",IFERROR(INDEX('Settings'!$D$10:$D$109,MATCH(C215,'Settings'!$A$10:$A$109,0)),0))</f>
        <v/>
      </c>
      <c r="M215" s="53">
        <f>IF(COUNTA($A215:$C215,$E215:$I215,$K215,$O215,$R215,$U215:$W215,$Z215:$AA215)=0,"",IFERROR(IF(K215&lt;&gt;"",K215,L215),0))</f>
        <v/>
      </c>
      <c r="N215" s="30">
        <f>IF(COUNTA($A215:$C215,$E215:$I215,$K215,$O215,$R215,$U215:$W215,$Z215:$AA215)=0,"",IFERROR(J215*M215,0))</f>
        <v/>
      </c>
      <c r="O215" s="31" t="n"/>
      <c r="P215" s="30">
        <f>IF(COUNTA($A215:$C215,$E215:$I215,$K215,$O215,$R215,$U215:$W215,$Z215:$AA215)=0,"",IFERROR(INDEX('Settings'!$F$10:$F$109,MATCH(C215,'Settings'!$A$10:$A$109,0)),0))</f>
        <v/>
      </c>
      <c r="Q215" s="30">
        <f>IF(COUNTA($A215:$C215,$E215:$I215,$K215,$O215,$R215,$U215:$W215,$Z215:$AA215)=0,"",IFERROR(O215*P215,0))</f>
        <v/>
      </c>
      <c r="R215" s="26" t="n"/>
      <c r="S215" s="30">
        <f>IF(COUNTA($A215:$C215,$E215:$I215,$K215,$O215,$R215,$U215:$W215,$Z215:$AA215)=0,"",IFERROR(INDEX('Settings'!$E$10:$E$109,MATCH(C215,'Settings'!$A$10:$A$109,0)),0))</f>
        <v/>
      </c>
      <c r="T215" s="30">
        <f>IF(COUNTA($A215:$C215,$E215:$I215,$K215,$O215,$R215,$U215:$W215,$Z215:$AA215)=0,"",IFERROR(R215*S215,0))</f>
        <v/>
      </c>
      <c r="U215" s="32" t="n"/>
      <c r="V215" s="32" t="n"/>
      <c r="W215" s="32" t="n"/>
      <c r="X215" s="30">
        <f>IF(COUNTA($A215:$C215,$E215:$I215,$K215,$O215,$R215,$U215:$W215,$Z215:$AA215)=0,"",IFERROR(SUM(N215,Q215,T215,U215),0))</f>
        <v/>
      </c>
      <c r="Y215" s="30">
        <f>IF(COUNTA($A215:$C215,$E215:$I215,$K215,$O215,$R215,$U215:$W215,$Z215:$AA215)=0,"",IFERROR(X215+V215-W215,0))</f>
        <v/>
      </c>
      <c r="Z215" s="23" t="n"/>
      <c r="AA215" s="25" t="n"/>
      <c r="AB215" s="33">
        <f>IF(COUNTA($A215:$C215,$E215:$I215,$K215,$O215,$R215,$U215:$W215,$Z215:$AA215)=0,"",IF(OR(A215="",B215="",C215="",E215=""),"Missing required input",IF(D215="","Driver not found",IF(COUNTIF($E:$E,E215)&gt;1,"Duplicate Trip/Load #",IF(B215&gt;A215,"Trip after period end",IF(B215&lt;=A215-'Settings'!$B$4,"Trip outside pay period",IF(J215&lt;=0,"Check miles",IF(M215&lt;=0,"Check rate",IF(Y215&lt;0,"Negative payable","OK")))))))))</f>
        <v/>
      </c>
    </row>
    <row r="216">
      <c r="A216" s="51" t="n"/>
      <c r="B216" s="51" t="n"/>
      <c r="C216" s="23" t="n"/>
      <c r="D216" s="24">
        <f>IF(COUNTA($A216:$C216,$E216:$I216,$K216,$O216,$R216,$U216:$W216,$Z216:$AA216)=0,"",IFERROR(INDEX('Settings'!$B$10:$B$109,MATCH(C216,'Settings'!$A$10:$A$109,0)),""))</f>
        <v/>
      </c>
      <c r="E216" s="23" t="n"/>
      <c r="F216" s="25" t="n"/>
      <c r="G216" s="25" t="n"/>
      <c r="H216" s="26" t="n"/>
      <c r="I216" s="26" t="n"/>
      <c r="J216" s="27">
        <f>IF(COUNTA($A216:$C216,$E216:$I216,$K216,$O216,$R216,$U216:$W216,$Z216:$AA216)=0,"",IFERROR(H216+I216,0))</f>
        <v/>
      </c>
      <c r="K216" s="52" t="n"/>
      <c r="L216" s="53">
        <f>IF(COUNTA($A216:$C216,$E216:$I216,$K216,$O216,$R216,$U216:$W216,$Z216:$AA216)=0,"",IFERROR(INDEX('Settings'!$D$10:$D$109,MATCH(C216,'Settings'!$A$10:$A$109,0)),0))</f>
        <v/>
      </c>
      <c r="M216" s="53">
        <f>IF(COUNTA($A216:$C216,$E216:$I216,$K216,$O216,$R216,$U216:$W216,$Z216:$AA216)=0,"",IFERROR(IF(K216&lt;&gt;"",K216,L216),0))</f>
        <v/>
      </c>
      <c r="N216" s="30">
        <f>IF(COUNTA($A216:$C216,$E216:$I216,$K216,$O216,$R216,$U216:$W216,$Z216:$AA216)=0,"",IFERROR(J216*M216,0))</f>
        <v/>
      </c>
      <c r="O216" s="31" t="n"/>
      <c r="P216" s="30">
        <f>IF(COUNTA($A216:$C216,$E216:$I216,$K216,$O216,$R216,$U216:$W216,$Z216:$AA216)=0,"",IFERROR(INDEX('Settings'!$F$10:$F$109,MATCH(C216,'Settings'!$A$10:$A$109,0)),0))</f>
        <v/>
      </c>
      <c r="Q216" s="30">
        <f>IF(COUNTA($A216:$C216,$E216:$I216,$K216,$O216,$R216,$U216:$W216,$Z216:$AA216)=0,"",IFERROR(O216*P216,0))</f>
        <v/>
      </c>
      <c r="R216" s="26" t="n"/>
      <c r="S216" s="30">
        <f>IF(COUNTA($A216:$C216,$E216:$I216,$K216,$O216,$R216,$U216:$W216,$Z216:$AA216)=0,"",IFERROR(INDEX('Settings'!$E$10:$E$109,MATCH(C216,'Settings'!$A$10:$A$109,0)),0))</f>
        <v/>
      </c>
      <c r="T216" s="30">
        <f>IF(COUNTA($A216:$C216,$E216:$I216,$K216,$O216,$R216,$U216:$W216,$Z216:$AA216)=0,"",IFERROR(R216*S216,0))</f>
        <v/>
      </c>
      <c r="U216" s="32" t="n"/>
      <c r="V216" s="32" t="n"/>
      <c r="W216" s="32" t="n"/>
      <c r="X216" s="30">
        <f>IF(COUNTA($A216:$C216,$E216:$I216,$K216,$O216,$R216,$U216:$W216,$Z216:$AA216)=0,"",IFERROR(SUM(N216,Q216,T216,U216),0))</f>
        <v/>
      </c>
      <c r="Y216" s="30">
        <f>IF(COUNTA($A216:$C216,$E216:$I216,$K216,$O216,$R216,$U216:$W216,$Z216:$AA216)=0,"",IFERROR(X216+V216-W216,0))</f>
        <v/>
      </c>
      <c r="Z216" s="23" t="n"/>
      <c r="AA216" s="25" t="n"/>
      <c r="AB216" s="33">
        <f>IF(COUNTA($A216:$C216,$E216:$I216,$K216,$O216,$R216,$U216:$W216,$Z216:$AA216)=0,"",IF(OR(A216="",B216="",C216="",E216=""),"Missing required input",IF(D216="","Driver not found",IF(COUNTIF($E:$E,E216)&gt;1,"Duplicate Trip/Load #",IF(B216&gt;A216,"Trip after period end",IF(B216&lt;=A216-'Settings'!$B$4,"Trip outside pay period",IF(J216&lt;=0,"Check miles",IF(M216&lt;=0,"Check rate",IF(Y216&lt;0,"Negative payable","OK")))))))))</f>
        <v/>
      </c>
    </row>
    <row r="217">
      <c r="A217" s="51" t="n"/>
      <c r="B217" s="51" t="n"/>
      <c r="C217" s="23" t="n"/>
      <c r="D217" s="24">
        <f>IF(COUNTA($A217:$C217,$E217:$I217,$K217,$O217,$R217,$U217:$W217,$Z217:$AA217)=0,"",IFERROR(INDEX('Settings'!$B$10:$B$109,MATCH(C217,'Settings'!$A$10:$A$109,0)),""))</f>
        <v/>
      </c>
      <c r="E217" s="23" t="n"/>
      <c r="F217" s="25" t="n"/>
      <c r="G217" s="25" t="n"/>
      <c r="H217" s="26" t="n"/>
      <c r="I217" s="26" t="n"/>
      <c r="J217" s="27">
        <f>IF(COUNTA($A217:$C217,$E217:$I217,$K217,$O217,$R217,$U217:$W217,$Z217:$AA217)=0,"",IFERROR(H217+I217,0))</f>
        <v/>
      </c>
      <c r="K217" s="52" t="n"/>
      <c r="L217" s="53">
        <f>IF(COUNTA($A217:$C217,$E217:$I217,$K217,$O217,$R217,$U217:$W217,$Z217:$AA217)=0,"",IFERROR(INDEX('Settings'!$D$10:$D$109,MATCH(C217,'Settings'!$A$10:$A$109,0)),0))</f>
        <v/>
      </c>
      <c r="M217" s="53">
        <f>IF(COUNTA($A217:$C217,$E217:$I217,$K217,$O217,$R217,$U217:$W217,$Z217:$AA217)=0,"",IFERROR(IF(K217&lt;&gt;"",K217,L217),0))</f>
        <v/>
      </c>
      <c r="N217" s="30">
        <f>IF(COUNTA($A217:$C217,$E217:$I217,$K217,$O217,$R217,$U217:$W217,$Z217:$AA217)=0,"",IFERROR(J217*M217,0))</f>
        <v/>
      </c>
      <c r="O217" s="31" t="n"/>
      <c r="P217" s="30">
        <f>IF(COUNTA($A217:$C217,$E217:$I217,$K217,$O217,$R217,$U217:$W217,$Z217:$AA217)=0,"",IFERROR(INDEX('Settings'!$F$10:$F$109,MATCH(C217,'Settings'!$A$10:$A$109,0)),0))</f>
        <v/>
      </c>
      <c r="Q217" s="30">
        <f>IF(COUNTA($A217:$C217,$E217:$I217,$K217,$O217,$R217,$U217:$W217,$Z217:$AA217)=0,"",IFERROR(O217*P217,0))</f>
        <v/>
      </c>
      <c r="R217" s="26" t="n"/>
      <c r="S217" s="30">
        <f>IF(COUNTA($A217:$C217,$E217:$I217,$K217,$O217,$R217,$U217:$W217,$Z217:$AA217)=0,"",IFERROR(INDEX('Settings'!$E$10:$E$109,MATCH(C217,'Settings'!$A$10:$A$109,0)),0))</f>
        <v/>
      </c>
      <c r="T217" s="30">
        <f>IF(COUNTA($A217:$C217,$E217:$I217,$K217,$O217,$R217,$U217:$W217,$Z217:$AA217)=0,"",IFERROR(R217*S217,0))</f>
        <v/>
      </c>
      <c r="U217" s="32" t="n"/>
      <c r="V217" s="32" t="n"/>
      <c r="W217" s="32" t="n"/>
      <c r="X217" s="30">
        <f>IF(COUNTA($A217:$C217,$E217:$I217,$K217,$O217,$R217,$U217:$W217,$Z217:$AA217)=0,"",IFERROR(SUM(N217,Q217,T217,U217),0))</f>
        <v/>
      </c>
      <c r="Y217" s="30">
        <f>IF(COUNTA($A217:$C217,$E217:$I217,$K217,$O217,$R217,$U217:$W217,$Z217:$AA217)=0,"",IFERROR(X217+V217-W217,0))</f>
        <v/>
      </c>
      <c r="Z217" s="23" t="n"/>
      <c r="AA217" s="25" t="n"/>
      <c r="AB217" s="33">
        <f>IF(COUNTA($A217:$C217,$E217:$I217,$K217,$O217,$R217,$U217:$W217,$Z217:$AA217)=0,"",IF(OR(A217="",B217="",C217="",E217=""),"Missing required input",IF(D217="","Driver not found",IF(COUNTIF($E:$E,E217)&gt;1,"Duplicate Trip/Load #",IF(B217&gt;A217,"Trip after period end",IF(B217&lt;=A217-'Settings'!$B$4,"Trip outside pay period",IF(J217&lt;=0,"Check miles",IF(M217&lt;=0,"Check rate",IF(Y217&lt;0,"Negative payable","OK")))))))))</f>
        <v/>
      </c>
    </row>
    <row r="218">
      <c r="A218" s="51" t="n"/>
      <c r="B218" s="51" t="n"/>
      <c r="C218" s="23" t="n"/>
      <c r="D218" s="24">
        <f>IF(COUNTA($A218:$C218,$E218:$I218,$K218,$O218,$R218,$U218:$W218,$Z218:$AA218)=0,"",IFERROR(INDEX('Settings'!$B$10:$B$109,MATCH(C218,'Settings'!$A$10:$A$109,0)),""))</f>
        <v/>
      </c>
      <c r="E218" s="23" t="n"/>
      <c r="F218" s="25" t="n"/>
      <c r="G218" s="25" t="n"/>
      <c r="H218" s="26" t="n"/>
      <c r="I218" s="26" t="n"/>
      <c r="J218" s="27">
        <f>IF(COUNTA($A218:$C218,$E218:$I218,$K218,$O218,$R218,$U218:$W218,$Z218:$AA218)=0,"",IFERROR(H218+I218,0))</f>
        <v/>
      </c>
      <c r="K218" s="52" t="n"/>
      <c r="L218" s="53">
        <f>IF(COUNTA($A218:$C218,$E218:$I218,$K218,$O218,$R218,$U218:$W218,$Z218:$AA218)=0,"",IFERROR(INDEX('Settings'!$D$10:$D$109,MATCH(C218,'Settings'!$A$10:$A$109,0)),0))</f>
        <v/>
      </c>
      <c r="M218" s="53">
        <f>IF(COUNTA($A218:$C218,$E218:$I218,$K218,$O218,$R218,$U218:$W218,$Z218:$AA218)=0,"",IFERROR(IF(K218&lt;&gt;"",K218,L218),0))</f>
        <v/>
      </c>
      <c r="N218" s="30">
        <f>IF(COUNTA($A218:$C218,$E218:$I218,$K218,$O218,$R218,$U218:$W218,$Z218:$AA218)=0,"",IFERROR(J218*M218,0))</f>
        <v/>
      </c>
      <c r="O218" s="31" t="n"/>
      <c r="P218" s="30">
        <f>IF(COUNTA($A218:$C218,$E218:$I218,$K218,$O218,$R218,$U218:$W218,$Z218:$AA218)=0,"",IFERROR(INDEX('Settings'!$F$10:$F$109,MATCH(C218,'Settings'!$A$10:$A$109,0)),0))</f>
        <v/>
      </c>
      <c r="Q218" s="30">
        <f>IF(COUNTA($A218:$C218,$E218:$I218,$K218,$O218,$R218,$U218:$W218,$Z218:$AA218)=0,"",IFERROR(O218*P218,0))</f>
        <v/>
      </c>
      <c r="R218" s="26" t="n"/>
      <c r="S218" s="30">
        <f>IF(COUNTA($A218:$C218,$E218:$I218,$K218,$O218,$R218,$U218:$W218,$Z218:$AA218)=0,"",IFERROR(INDEX('Settings'!$E$10:$E$109,MATCH(C218,'Settings'!$A$10:$A$109,0)),0))</f>
        <v/>
      </c>
      <c r="T218" s="30">
        <f>IF(COUNTA($A218:$C218,$E218:$I218,$K218,$O218,$R218,$U218:$W218,$Z218:$AA218)=0,"",IFERROR(R218*S218,0))</f>
        <v/>
      </c>
      <c r="U218" s="32" t="n"/>
      <c r="V218" s="32" t="n"/>
      <c r="W218" s="32" t="n"/>
      <c r="X218" s="30">
        <f>IF(COUNTA($A218:$C218,$E218:$I218,$K218,$O218,$R218,$U218:$W218,$Z218:$AA218)=0,"",IFERROR(SUM(N218,Q218,T218,U218),0))</f>
        <v/>
      </c>
      <c r="Y218" s="30">
        <f>IF(COUNTA($A218:$C218,$E218:$I218,$K218,$O218,$R218,$U218:$W218,$Z218:$AA218)=0,"",IFERROR(X218+V218-W218,0))</f>
        <v/>
      </c>
      <c r="Z218" s="23" t="n"/>
      <c r="AA218" s="25" t="n"/>
      <c r="AB218" s="33">
        <f>IF(COUNTA($A218:$C218,$E218:$I218,$K218,$O218,$R218,$U218:$W218,$Z218:$AA218)=0,"",IF(OR(A218="",B218="",C218="",E218=""),"Missing required input",IF(D218="","Driver not found",IF(COUNTIF($E:$E,E218)&gt;1,"Duplicate Trip/Load #",IF(B218&gt;A218,"Trip after period end",IF(B218&lt;=A218-'Settings'!$B$4,"Trip outside pay period",IF(J218&lt;=0,"Check miles",IF(M218&lt;=0,"Check rate",IF(Y218&lt;0,"Negative payable","OK")))))))))</f>
        <v/>
      </c>
    </row>
    <row r="219">
      <c r="A219" s="51" t="n"/>
      <c r="B219" s="51" t="n"/>
      <c r="C219" s="23" t="n"/>
      <c r="D219" s="24">
        <f>IF(COUNTA($A219:$C219,$E219:$I219,$K219,$O219,$R219,$U219:$W219,$Z219:$AA219)=0,"",IFERROR(INDEX('Settings'!$B$10:$B$109,MATCH(C219,'Settings'!$A$10:$A$109,0)),""))</f>
        <v/>
      </c>
      <c r="E219" s="23" t="n"/>
      <c r="F219" s="25" t="n"/>
      <c r="G219" s="25" t="n"/>
      <c r="H219" s="26" t="n"/>
      <c r="I219" s="26" t="n"/>
      <c r="J219" s="27">
        <f>IF(COUNTA($A219:$C219,$E219:$I219,$K219,$O219,$R219,$U219:$W219,$Z219:$AA219)=0,"",IFERROR(H219+I219,0))</f>
        <v/>
      </c>
      <c r="K219" s="52" t="n"/>
      <c r="L219" s="53">
        <f>IF(COUNTA($A219:$C219,$E219:$I219,$K219,$O219,$R219,$U219:$W219,$Z219:$AA219)=0,"",IFERROR(INDEX('Settings'!$D$10:$D$109,MATCH(C219,'Settings'!$A$10:$A$109,0)),0))</f>
        <v/>
      </c>
      <c r="M219" s="53">
        <f>IF(COUNTA($A219:$C219,$E219:$I219,$K219,$O219,$R219,$U219:$W219,$Z219:$AA219)=0,"",IFERROR(IF(K219&lt;&gt;"",K219,L219),0))</f>
        <v/>
      </c>
      <c r="N219" s="30">
        <f>IF(COUNTA($A219:$C219,$E219:$I219,$K219,$O219,$R219,$U219:$W219,$Z219:$AA219)=0,"",IFERROR(J219*M219,0))</f>
        <v/>
      </c>
      <c r="O219" s="31" t="n"/>
      <c r="P219" s="30">
        <f>IF(COUNTA($A219:$C219,$E219:$I219,$K219,$O219,$R219,$U219:$W219,$Z219:$AA219)=0,"",IFERROR(INDEX('Settings'!$F$10:$F$109,MATCH(C219,'Settings'!$A$10:$A$109,0)),0))</f>
        <v/>
      </c>
      <c r="Q219" s="30">
        <f>IF(COUNTA($A219:$C219,$E219:$I219,$K219,$O219,$R219,$U219:$W219,$Z219:$AA219)=0,"",IFERROR(O219*P219,0))</f>
        <v/>
      </c>
      <c r="R219" s="26" t="n"/>
      <c r="S219" s="30">
        <f>IF(COUNTA($A219:$C219,$E219:$I219,$K219,$O219,$R219,$U219:$W219,$Z219:$AA219)=0,"",IFERROR(INDEX('Settings'!$E$10:$E$109,MATCH(C219,'Settings'!$A$10:$A$109,0)),0))</f>
        <v/>
      </c>
      <c r="T219" s="30">
        <f>IF(COUNTA($A219:$C219,$E219:$I219,$K219,$O219,$R219,$U219:$W219,$Z219:$AA219)=0,"",IFERROR(R219*S219,0))</f>
        <v/>
      </c>
      <c r="U219" s="32" t="n"/>
      <c r="V219" s="32" t="n"/>
      <c r="W219" s="32" t="n"/>
      <c r="X219" s="30">
        <f>IF(COUNTA($A219:$C219,$E219:$I219,$K219,$O219,$R219,$U219:$W219,$Z219:$AA219)=0,"",IFERROR(SUM(N219,Q219,T219,U219),0))</f>
        <v/>
      </c>
      <c r="Y219" s="30">
        <f>IF(COUNTA($A219:$C219,$E219:$I219,$K219,$O219,$R219,$U219:$W219,$Z219:$AA219)=0,"",IFERROR(X219+V219-W219,0))</f>
        <v/>
      </c>
      <c r="Z219" s="23" t="n"/>
      <c r="AA219" s="25" t="n"/>
      <c r="AB219" s="33">
        <f>IF(COUNTA($A219:$C219,$E219:$I219,$K219,$O219,$R219,$U219:$W219,$Z219:$AA219)=0,"",IF(OR(A219="",B219="",C219="",E219=""),"Missing required input",IF(D219="","Driver not found",IF(COUNTIF($E:$E,E219)&gt;1,"Duplicate Trip/Load #",IF(B219&gt;A219,"Trip after period end",IF(B219&lt;=A219-'Settings'!$B$4,"Trip outside pay period",IF(J219&lt;=0,"Check miles",IF(M219&lt;=0,"Check rate",IF(Y219&lt;0,"Negative payable","OK")))))))))</f>
        <v/>
      </c>
    </row>
    <row r="220">
      <c r="A220" s="51" t="n"/>
      <c r="B220" s="51" t="n"/>
      <c r="C220" s="23" t="n"/>
      <c r="D220" s="24">
        <f>IF(COUNTA($A220:$C220,$E220:$I220,$K220,$O220,$R220,$U220:$W220,$Z220:$AA220)=0,"",IFERROR(INDEX('Settings'!$B$10:$B$109,MATCH(C220,'Settings'!$A$10:$A$109,0)),""))</f>
        <v/>
      </c>
      <c r="E220" s="23" t="n"/>
      <c r="F220" s="25" t="n"/>
      <c r="G220" s="25" t="n"/>
      <c r="H220" s="26" t="n"/>
      <c r="I220" s="26" t="n"/>
      <c r="J220" s="27">
        <f>IF(COUNTA($A220:$C220,$E220:$I220,$K220,$O220,$R220,$U220:$W220,$Z220:$AA220)=0,"",IFERROR(H220+I220,0))</f>
        <v/>
      </c>
      <c r="K220" s="52" t="n"/>
      <c r="L220" s="53">
        <f>IF(COUNTA($A220:$C220,$E220:$I220,$K220,$O220,$R220,$U220:$W220,$Z220:$AA220)=0,"",IFERROR(INDEX('Settings'!$D$10:$D$109,MATCH(C220,'Settings'!$A$10:$A$109,0)),0))</f>
        <v/>
      </c>
      <c r="M220" s="53">
        <f>IF(COUNTA($A220:$C220,$E220:$I220,$K220,$O220,$R220,$U220:$W220,$Z220:$AA220)=0,"",IFERROR(IF(K220&lt;&gt;"",K220,L220),0))</f>
        <v/>
      </c>
      <c r="N220" s="30">
        <f>IF(COUNTA($A220:$C220,$E220:$I220,$K220,$O220,$R220,$U220:$W220,$Z220:$AA220)=0,"",IFERROR(J220*M220,0))</f>
        <v/>
      </c>
      <c r="O220" s="31" t="n"/>
      <c r="P220" s="30">
        <f>IF(COUNTA($A220:$C220,$E220:$I220,$K220,$O220,$R220,$U220:$W220,$Z220:$AA220)=0,"",IFERROR(INDEX('Settings'!$F$10:$F$109,MATCH(C220,'Settings'!$A$10:$A$109,0)),0))</f>
        <v/>
      </c>
      <c r="Q220" s="30">
        <f>IF(COUNTA($A220:$C220,$E220:$I220,$K220,$O220,$R220,$U220:$W220,$Z220:$AA220)=0,"",IFERROR(O220*P220,0))</f>
        <v/>
      </c>
      <c r="R220" s="26" t="n"/>
      <c r="S220" s="30">
        <f>IF(COUNTA($A220:$C220,$E220:$I220,$K220,$O220,$R220,$U220:$W220,$Z220:$AA220)=0,"",IFERROR(INDEX('Settings'!$E$10:$E$109,MATCH(C220,'Settings'!$A$10:$A$109,0)),0))</f>
        <v/>
      </c>
      <c r="T220" s="30">
        <f>IF(COUNTA($A220:$C220,$E220:$I220,$K220,$O220,$R220,$U220:$W220,$Z220:$AA220)=0,"",IFERROR(R220*S220,0))</f>
        <v/>
      </c>
      <c r="U220" s="32" t="n"/>
      <c r="V220" s="32" t="n"/>
      <c r="W220" s="32" t="n"/>
      <c r="X220" s="30">
        <f>IF(COUNTA($A220:$C220,$E220:$I220,$K220,$O220,$R220,$U220:$W220,$Z220:$AA220)=0,"",IFERROR(SUM(N220,Q220,T220,U220),0))</f>
        <v/>
      </c>
      <c r="Y220" s="30">
        <f>IF(COUNTA($A220:$C220,$E220:$I220,$K220,$O220,$R220,$U220:$W220,$Z220:$AA220)=0,"",IFERROR(X220+V220-W220,0))</f>
        <v/>
      </c>
      <c r="Z220" s="23" t="n"/>
      <c r="AA220" s="25" t="n"/>
      <c r="AB220" s="33">
        <f>IF(COUNTA($A220:$C220,$E220:$I220,$K220,$O220,$R220,$U220:$W220,$Z220:$AA220)=0,"",IF(OR(A220="",B220="",C220="",E220=""),"Missing required input",IF(D220="","Driver not found",IF(COUNTIF($E:$E,E220)&gt;1,"Duplicate Trip/Load #",IF(B220&gt;A220,"Trip after period end",IF(B220&lt;=A220-'Settings'!$B$4,"Trip outside pay period",IF(J220&lt;=0,"Check miles",IF(M220&lt;=0,"Check rate",IF(Y220&lt;0,"Negative payable","OK")))))))))</f>
        <v/>
      </c>
    </row>
    <row r="221">
      <c r="A221" s="51" t="n"/>
      <c r="B221" s="51" t="n"/>
      <c r="C221" s="23" t="n"/>
      <c r="D221" s="24">
        <f>IF(COUNTA($A221:$C221,$E221:$I221,$K221,$O221,$R221,$U221:$W221,$Z221:$AA221)=0,"",IFERROR(INDEX('Settings'!$B$10:$B$109,MATCH(C221,'Settings'!$A$10:$A$109,0)),""))</f>
        <v/>
      </c>
      <c r="E221" s="23" t="n"/>
      <c r="F221" s="25" t="n"/>
      <c r="G221" s="25" t="n"/>
      <c r="H221" s="26" t="n"/>
      <c r="I221" s="26" t="n"/>
      <c r="J221" s="27">
        <f>IF(COUNTA($A221:$C221,$E221:$I221,$K221,$O221,$R221,$U221:$W221,$Z221:$AA221)=0,"",IFERROR(H221+I221,0))</f>
        <v/>
      </c>
      <c r="K221" s="52" t="n"/>
      <c r="L221" s="53">
        <f>IF(COUNTA($A221:$C221,$E221:$I221,$K221,$O221,$R221,$U221:$W221,$Z221:$AA221)=0,"",IFERROR(INDEX('Settings'!$D$10:$D$109,MATCH(C221,'Settings'!$A$10:$A$109,0)),0))</f>
        <v/>
      </c>
      <c r="M221" s="53">
        <f>IF(COUNTA($A221:$C221,$E221:$I221,$K221,$O221,$R221,$U221:$W221,$Z221:$AA221)=0,"",IFERROR(IF(K221&lt;&gt;"",K221,L221),0))</f>
        <v/>
      </c>
      <c r="N221" s="30">
        <f>IF(COUNTA($A221:$C221,$E221:$I221,$K221,$O221,$R221,$U221:$W221,$Z221:$AA221)=0,"",IFERROR(J221*M221,0))</f>
        <v/>
      </c>
      <c r="O221" s="31" t="n"/>
      <c r="P221" s="30">
        <f>IF(COUNTA($A221:$C221,$E221:$I221,$K221,$O221,$R221,$U221:$W221,$Z221:$AA221)=0,"",IFERROR(INDEX('Settings'!$F$10:$F$109,MATCH(C221,'Settings'!$A$10:$A$109,0)),0))</f>
        <v/>
      </c>
      <c r="Q221" s="30">
        <f>IF(COUNTA($A221:$C221,$E221:$I221,$K221,$O221,$R221,$U221:$W221,$Z221:$AA221)=0,"",IFERROR(O221*P221,0))</f>
        <v/>
      </c>
      <c r="R221" s="26" t="n"/>
      <c r="S221" s="30">
        <f>IF(COUNTA($A221:$C221,$E221:$I221,$K221,$O221,$R221,$U221:$W221,$Z221:$AA221)=0,"",IFERROR(INDEX('Settings'!$E$10:$E$109,MATCH(C221,'Settings'!$A$10:$A$109,0)),0))</f>
        <v/>
      </c>
      <c r="T221" s="30">
        <f>IF(COUNTA($A221:$C221,$E221:$I221,$K221,$O221,$R221,$U221:$W221,$Z221:$AA221)=0,"",IFERROR(R221*S221,0))</f>
        <v/>
      </c>
      <c r="U221" s="32" t="n"/>
      <c r="V221" s="32" t="n"/>
      <c r="W221" s="32" t="n"/>
      <c r="X221" s="30">
        <f>IF(COUNTA($A221:$C221,$E221:$I221,$K221,$O221,$R221,$U221:$W221,$Z221:$AA221)=0,"",IFERROR(SUM(N221,Q221,T221,U221),0))</f>
        <v/>
      </c>
      <c r="Y221" s="30">
        <f>IF(COUNTA($A221:$C221,$E221:$I221,$K221,$O221,$R221,$U221:$W221,$Z221:$AA221)=0,"",IFERROR(X221+V221-W221,0))</f>
        <v/>
      </c>
      <c r="Z221" s="23" t="n"/>
      <c r="AA221" s="25" t="n"/>
      <c r="AB221" s="33">
        <f>IF(COUNTA($A221:$C221,$E221:$I221,$K221,$O221,$R221,$U221:$W221,$Z221:$AA221)=0,"",IF(OR(A221="",B221="",C221="",E221=""),"Missing required input",IF(D221="","Driver not found",IF(COUNTIF($E:$E,E221)&gt;1,"Duplicate Trip/Load #",IF(B221&gt;A221,"Trip after period end",IF(B221&lt;=A221-'Settings'!$B$4,"Trip outside pay period",IF(J221&lt;=0,"Check miles",IF(M221&lt;=0,"Check rate",IF(Y221&lt;0,"Negative payable","OK")))))))))</f>
        <v/>
      </c>
    </row>
    <row r="222">
      <c r="A222" s="51" t="n"/>
      <c r="B222" s="51" t="n"/>
      <c r="C222" s="23" t="n"/>
      <c r="D222" s="24">
        <f>IF(COUNTA($A222:$C222,$E222:$I222,$K222,$O222,$R222,$U222:$W222,$Z222:$AA222)=0,"",IFERROR(INDEX('Settings'!$B$10:$B$109,MATCH(C222,'Settings'!$A$10:$A$109,0)),""))</f>
        <v/>
      </c>
      <c r="E222" s="23" t="n"/>
      <c r="F222" s="25" t="n"/>
      <c r="G222" s="25" t="n"/>
      <c r="H222" s="26" t="n"/>
      <c r="I222" s="26" t="n"/>
      <c r="J222" s="27">
        <f>IF(COUNTA($A222:$C222,$E222:$I222,$K222,$O222,$R222,$U222:$W222,$Z222:$AA222)=0,"",IFERROR(H222+I222,0))</f>
        <v/>
      </c>
      <c r="K222" s="52" t="n"/>
      <c r="L222" s="53">
        <f>IF(COUNTA($A222:$C222,$E222:$I222,$K222,$O222,$R222,$U222:$W222,$Z222:$AA222)=0,"",IFERROR(INDEX('Settings'!$D$10:$D$109,MATCH(C222,'Settings'!$A$10:$A$109,0)),0))</f>
        <v/>
      </c>
      <c r="M222" s="53">
        <f>IF(COUNTA($A222:$C222,$E222:$I222,$K222,$O222,$R222,$U222:$W222,$Z222:$AA222)=0,"",IFERROR(IF(K222&lt;&gt;"",K222,L222),0))</f>
        <v/>
      </c>
      <c r="N222" s="30">
        <f>IF(COUNTA($A222:$C222,$E222:$I222,$K222,$O222,$R222,$U222:$W222,$Z222:$AA222)=0,"",IFERROR(J222*M222,0))</f>
        <v/>
      </c>
      <c r="O222" s="31" t="n"/>
      <c r="P222" s="30">
        <f>IF(COUNTA($A222:$C222,$E222:$I222,$K222,$O222,$R222,$U222:$W222,$Z222:$AA222)=0,"",IFERROR(INDEX('Settings'!$F$10:$F$109,MATCH(C222,'Settings'!$A$10:$A$109,0)),0))</f>
        <v/>
      </c>
      <c r="Q222" s="30">
        <f>IF(COUNTA($A222:$C222,$E222:$I222,$K222,$O222,$R222,$U222:$W222,$Z222:$AA222)=0,"",IFERROR(O222*P222,0))</f>
        <v/>
      </c>
      <c r="R222" s="26" t="n"/>
      <c r="S222" s="30">
        <f>IF(COUNTA($A222:$C222,$E222:$I222,$K222,$O222,$R222,$U222:$W222,$Z222:$AA222)=0,"",IFERROR(INDEX('Settings'!$E$10:$E$109,MATCH(C222,'Settings'!$A$10:$A$109,0)),0))</f>
        <v/>
      </c>
      <c r="T222" s="30">
        <f>IF(COUNTA($A222:$C222,$E222:$I222,$K222,$O222,$R222,$U222:$W222,$Z222:$AA222)=0,"",IFERROR(R222*S222,0))</f>
        <v/>
      </c>
      <c r="U222" s="32" t="n"/>
      <c r="V222" s="32" t="n"/>
      <c r="W222" s="32" t="n"/>
      <c r="X222" s="30">
        <f>IF(COUNTA($A222:$C222,$E222:$I222,$K222,$O222,$R222,$U222:$W222,$Z222:$AA222)=0,"",IFERROR(SUM(N222,Q222,T222,U222),0))</f>
        <v/>
      </c>
      <c r="Y222" s="30">
        <f>IF(COUNTA($A222:$C222,$E222:$I222,$K222,$O222,$R222,$U222:$W222,$Z222:$AA222)=0,"",IFERROR(X222+V222-W222,0))</f>
        <v/>
      </c>
      <c r="Z222" s="23" t="n"/>
      <c r="AA222" s="25" t="n"/>
      <c r="AB222" s="33">
        <f>IF(COUNTA($A222:$C222,$E222:$I222,$K222,$O222,$R222,$U222:$W222,$Z222:$AA222)=0,"",IF(OR(A222="",B222="",C222="",E222=""),"Missing required input",IF(D222="","Driver not found",IF(COUNTIF($E:$E,E222)&gt;1,"Duplicate Trip/Load #",IF(B222&gt;A222,"Trip after period end",IF(B222&lt;=A222-'Settings'!$B$4,"Trip outside pay period",IF(J222&lt;=0,"Check miles",IF(M222&lt;=0,"Check rate",IF(Y222&lt;0,"Negative payable","OK")))))))))</f>
        <v/>
      </c>
    </row>
    <row r="223">
      <c r="A223" s="51" t="n"/>
      <c r="B223" s="51" t="n"/>
      <c r="C223" s="23" t="n"/>
      <c r="D223" s="24">
        <f>IF(COUNTA($A223:$C223,$E223:$I223,$K223,$O223,$R223,$U223:$W223,$Z223:$AA223)=0,"",IFERROR(INDEX('Settings'!$B$10:$B$109,MATCH(C223,'Settings'!$A$10:$A$109,0)),""))</f>
        <v/>
      </c>
      <c r="E223" s="23" t="n"/>
      <c r="F223" s="25" t="n"/>
      <c r="G223" s="25" t="n"/>
      <c r="H223" s="26" t="n"/>
      <c r="I223" s="26" t="n"/>
      <c r="J223" s="27">
        <f>IF(COUNTA($A223:$C223,$E223:$I223,$K223,$O223,$R223,$U223:$W223,$Z223:$AA223)=0,"",IFERROR(H223+I223,0))</f>
        <v/>
      </c>
      <c r="K223" s="52" t="n"/>
      <c r="L223" s="53">
        <f>IF(COUNTA($A223:$C223,$E223:$I223,$K223,$O223,$R223,$U223:$W223,$Z223:$AA223)=0,"",IFERROR(INDEX('Settings'!$D$10:$D$109,MATCH(C223,'Settings'!$A$10:$A$109,0)),0))</f>
        <v/>
      </c>
      <c r="M223" s="53">
        <f>IF(COUNTA($A223:$C223,$E223:$I223,$K223,$O223,$R223,$U223:$W223,$Z223:$AA223)=0,"",IFERROR(IF(K223&lt;&gt;"",K223,L223),0))</f>
        <v/>
      </c>
      <c r="N223" s="30">
        <f>IF(COUNTA($A223:$C223,$E223:$I223,$K223,$O223,$R223,$U223:$W223,$Z223:$AA223)=0,"",IFERROR(J223*M223,0))</f>
        <v/>
      </c>
      <c r="O223" s="31" t="n"/>
      <c r="P223" s="30">
        <f>IF(COUNTA($A223:$C223,$E223:$I223,$K223,$O223,$R223,$U223:$W223,$Z223:$AA223)=0,"",IFERROR(INDEX('Settings'!$F$10:$F$109,MATCH(C223,'Settings'!$A$10:$A$109,0)),0))</f>
        <v/>
      </c>
      <c r="Q223" s="30">
        <f>IF(COUNTA($A223:$C223,$E223:$I223,$K223,$O223,$R223,$U223:$W223,$Z223:$AA223)=0,"",IFERROR(O223*P223,0))</f>
        <v/>
      </c>
      <c r="R223" s="26" t="n"/>
      <c r="S223" s="30">
        <f>IF(COUNTA($A223:$C223,$E223:$I223,$K223,$O223,$R223,$U223:$W223,$Z223:$AA223)=0,"",IFERROR(INDEX('Settings'!$E$10:$E$109,MATCH(C223,'Settings'!$A$10:$A$109,0)),0))</f>
        <v/>
      </c>
      <c r="T223" s="30">
        <f>IF(COUNTA($A223:$C223,$E223:$I223,$K223,$O223,$R223,$U223:$W223,$Z223:$AA223)=0,"",IFERROR(R223*S223,0))</f>
        <v/>
      </c>
      <c r="U223" s="32" t="n"/>
      <c r="V223" s="32" t="n"/>
      <c r="W223" s="32" t="n"/>
      <c r="X223" s="30">
        <f>IF(COUNTA($A223:$C223,$E223:$I223,$K223,$O223,$R223,$U223:$W223,$Z223:$AA223)=0,"",IFERROR(SUM(N223,Q223,T223,U223),0))</f>
        <v/>
      </c>
      <c r="Y223" s="30">
        <f>IF(COUNTA($A223:$C223,$E223:$I223,$K223,$O223,$R223,$U223:$W223,$Z223:$AA223)=0,"",IFERROR(X223+V223-W223,0))</f>
        <v/>
      </c>
      <c r="Z223" s="23" t="n"/>
      <c r="AA223" s="25" t="n"/>
      <c r="AB223" s="33">
        <f>IF(COUNTA($A223:$C223,$E223:$I223,$K223,$O223,$R223,$U223:$W223,$Z223:$AA223)=0,"",IF(OR(A223="",B223="",C223="",E223=""),"Missing required input",IF(D223="","Driver not found",IF(COUNTIF($E:$E,E223)&gt;1,"Duplicate Trip/Load #",IF(B223&gt;A223,"Trip after period end",IF(B223&lt;=A223-'Settings'!$B$4,"Trip outside pay period",IF(J223&lt;=0,"Check miles",IF(M223&lt;=0,"Check rate",IF(Y223&lt;0,"Negative payable","OK")))))))))</f>
        <v/>
      </c>
    </row>
    <row r="224">
      <c r="A224" s="51" t="n"/>
      <c r="B224" s="51" t="n"/>
      <c r="C224" s="23" t="n"/>
      <c r="D224" s="24">
        <f>IF(COUNTA($A224:$C224,$E224:$I224,$K224,$O224,$R224,$U224:$W224,$Z224:$AA224)=0,"",IFERROR(INDEX('Settings'!$B$10:$B$109,MATCH(C224,'Settings'!$A$10:$A$109,0)),""))</f>
        <v/>
      </c>
      <c r="E224" s="23" t="n"/>
      <c r="F224" s="25" t="n"/>
      <c r="G224" s="25" t="n"/>
      <c r="H224" s="26" t="n"/>
      <c r="I224" s="26" t="n"/>
      <c r="J224" s="27">
        <f>IF(COUNTA($A224:$C224,$E224:$I224,$K224,$O224,$R224,$U224:$W224,$Z224:$AA224)=0,"",IFERROR(H224+I224,0))</f>
        <v/>
      </c>
      <c r="K224" s="52" t="n"/>
      <c r="L224" s="53">
        <f>IF(COUNTA($A224:$C224,$E224:$I224,$K224,$O224,$R224,$U224:$W224,$Z224:$AA224)=0,"",IFERROR(INDEX('Settings'!$D$10:$D$109,MATCH(C224,'Settings'!$A$10:$A$109,0)),0))</f>
        <v/>
      </c>
      <c r="M224" s="53">
        <f>IF(COUNTA($A224:$C224,$E224:$I224,$K224,$O224,$R224,$U224:$W224,$Z224:$AA224)=0,"",IFERROR(IF(K224&lt;&gt;"",K224,L224),0))</f>
        <v/>
      </c>
      <c r="N224" s="30">
        <f>IF(COUNTA($A224:$C224,$E224:$I224,$K224,$O224,$R224,$U224:$W224,$Z224:$AA224)=0,"",IFERROR(J224*M224,0))</f>
        <v/>
      </c>
      <c r="O224" s="31" t="n"/>
      <c r="P224" s="30">
        <f>IF(COUNTA($A224:$C224,$E224:$I224,$K224,$O224,$R224,$U224:$W224,$Z224:$AA224)=0,"",IFERROR(INDEX('Settings'!$F$10:$F$109,MATCH(C224,'Settings'!$A$10:$A$109,0)),0))</f>
        <v/>
      </c>
      <c r="Q224" s="30">
        <f>IF(COUNTA($A224:$C224,$E224:$I224,$K224,$O224,$R224,$U224:$W224,$Z224:$AA224)=0,"",IFERROR(O224*P224,0))</f>
        <v/>
      </c>
      <c r="R224" s="26" t="n"/>
      <c r="S224" s="30">
        <f>IF(COUNTA($A224:$C224,$E224:$I224,$K224,$O224,$R224,$U224:$W224,$Z224:$AA224)=0,"",IFERROR(INDEX('Settings'!$E$10:$E$109,MATCH(C224,'Settings'!$A$10:$A$109,0)),0))</f>
        <v/>
      </c>
      <c r="T224" s="30">
        <f>IF(COUNTA($A224:$C224,$E224:$I224,$K224,$O224,$R224,$U224:$W224,$Z224:$AA224)=0,"",IFERROR(R224*S224,0))</f>
        <v/>
      </c>
      <c r="U224" s="32" t="n"/>
      <c r="V224" s="32" t="n"/>
      <c r="W224" s="32" t="n"/>
      <c r="X224" s="30">
        <f>IF(COUNTA($A224:$C224,$E224:$I224,$K224,$O224,$R224,$U224:$W224,$Z224:$AA224)=0,"",IFERROR(SUM(N224,Q224,T224,U224),0))</f>
        <v/>
      </c>
      <c r="Y224" s="30">
        <f>IF(COUNTA($A224:$C224,$E224:$I224,$K224,$O224,$R224,$U224:$W224,$Z224:$AA224)=0,"",IFERROR(X224+V224-W224,0))</f>
        <v/>
      </c>
      <c r="Z224" s="23" t="n"/>
      <c r="AA224" s="25" t="n"/>
      <c r="AB224" s="33">
        <f>IF(COUNTA($A224:$C224,$E224:$I224,$K224,$O224,$R224,$U224:$W224,$Z224:$AA224)=0,"",IF(OR(A224="",B224="",C224="",E224=""),"Missing required input",IF(D224="","Driver not found",IF(COUNTIF($E:$E,E224)&gt;1,"Duplicate Trip/Load #",IF(B224&gt;A224,"Trip after period end",IF(B224&lt;=A224-'Settings'!$B$4,"Trip outside pay period",IF(J224&lt;=0,"Check miles",IF(M224&lt;=0,"Check rate",IF(Y224&lt;0,"Negative payable","OK")))))))))</f>
        <v/>
      </c>
    </row>
    <row r="225">
      <c r="A225" s="51" t="n"/>
      <c r="B225" s="51" t="n"/>
      <c r="C225" s="23" t="n"/>
      <c r="D225" s="24">
        <f>IF(COUNTA($A225:$C225,$E225:$I225,$K225,$O225,$R225,$U225:$W225,$Z225:$AA225)=0,"",IFERROR(INDEX('Settings'!$B$10:$B$109,MATCH(C225,'Settings'!$A$10:$A$109,0)),""))</f>
        <v/>
      </c>
      <c r="E225" s="23" t="n"/>
      <c r="F225" s="25" t="n"/>
      <c r="G225" s="25" t="n"/>
      <c r="H225" s="26" t="n"/>
      <c r="I225" s="26" t="n"/>
      <c r="J225" s="27">
        <f>IF(COUNTA($A225:$C225,$E225:$I225,$K225,$O225,$R225,$U225:$W225,$Z225:$AA225)=0,"",IFERROR(H225+I225,0))</f>
        <v/>
      </c>
      <c r="K225" s="52" t="n"/>
      <c r="L225" s="53">
        <f>IF(COUNTA($A225:$C225,$E225:$I225,$K225,$O225,$R225,$U225:$W225,$Z225:$AA225)=0,"",IFERROR(INDEX('Settings'!$D$10:$D$109,MATCH(C225,'Settings'!$A$10:$A$109,0)),0))</f>
        <v/>
      </c>
      <c r="M225" s="53">
        <f>IF(COUNTA($A225:$C225,$E225:$I225,$K225,$O225,$R225,$U225:$W225,$Z225:$AA225)=0,"",IFERROR(IF(K225&lt;&gt;"",K225,L225),0))</f>
        <v/>
      </c>
      <c r="N225" s="30">
        <f>IF(COUNTA($A225:$C225,$E225:$I225,$K225,$O225,$R225,$U225:$W225,$Z225:$AA225)=0,"",IFERROR(J225*M225,0))</f>
        <v/>
      </c>
      <c r="O225" s="31" t="n"/>
      <c r="P225" s="30">
        <f>IF(COUNTA($A225:$C225,$E225:$I225,$K225,$O225,$R225,$U225:$W225,$Z225:$AA225)=0,"",IFERROR(INDEX('Settings'!$F$10:$F$109,MATCH(C225,'Settings'!$A$10:$A$109,0)),0))</f>
        <v/>
      </c>
      <c r="Q225" s="30">
        <f>IF(COUNTA($A225:$C225,$E225:$I225,$K225,$O225,$R225,$U225:$W225,$Z225:$AA225)=0,"",IFERROR(O225*P225,0))</f>
        <v/>
      </c>
      <c r="R225" s="26" t="n"/>
      <c r="S225" s="30">
        <f>IF(COUNTA($A225:$C225,$E225:$I225,$K225,$O225,$R225,$U225:$W225,$Z225:$AA225)=0,"",IFERROR(INDEX('Settings'!$E$10:$E$109,MATCH(C225,'Settings'!$A$10:$A$109,0)),0))</f>
        <v/>
      </c>
      <c r="T225" s="30">
        <f>IF(COUNTA($A225:$C225,$E225:$I225,$K225,$O225,$R225,$U225:$W225,$Z225:$AA225)=0,"",IFERROR(R225*S225,0))</f>
        <v/>
      </c>
      <c r="U225" s="32" t="n"/>
      <c r="V225" s="32" t="n"/>
      <c r="W225" s="32" t="n"/>
      <c r="X225" s="30">
        <f>IF(COUNTA($A225:$C225,$E225:$I225,$K225,$O225,$R225,$U225:$W225,$Z225:$AA225)=0,"",IFERROR(SUM(N225,Q225,T225,U225),0))</f>
        <v/>
      </c>
      <c r="Y225" s="30">
        <f>IF(COUNTA($A225:$C225,$E225:$I225,$K225,$O225,$R225,$U225:$W225,$Z225:$AA225)=0,"",IFERROR(X225+V225-W225,0))</f>
        <v/>
      </c>
      <c r="Z225" s="23" t="n"/>
      <c r="AA225" s="25" t="n"/>
      <c r="AB225" s="33">
        <f>IF(COUNTA($A225:$C225,$E225:$I225,$K225,$O225,$R225,$U225:$W225,$Z225:$AA225)=0,"",IF(OR(A225="",B225="",C225="",E225=""),"Missing required input",IF(D225="","Driver not found",IF(COUNTIF($E:$E,E225)&gt;1,"Duplicate Trip/Load #",IF(B225&gt;A225,"Trip after period end",IF(B225&lt;=A225-'Settings'!$B$4,"Trip outside pay period",IF(J225&lt;=0,"Check miles",IF(M225&lt;=0,"Check rate",IF(Y225&lt;0,"Negative payable","OK")))))))))</f>
        <v/>
      </c>
    </row>
    <row r="226">
      <c r="A226" s="51" t="n"/>
      <c r="B226" s="51" t="n"/>
      <c r="C226" s="23" t="n"/>
      <c r="D226" s="24">
        <f>IF(COUNTA($A226:$C226,$E226:$I226,$K226,$O226,$R226,$U226:$W226,$Z226:$AA226)=0,"",IFERROR(INDEX('Settings'!$B$10:$B$109,MATCH(C226,'Settings'!$A$10:$A$109,0)),""))</f>
        <v/>
      </c>
      <c r="E226" s="23" t="n"/>
      <c r="F226" s="25" t="n"/>
      <c r="G226" s="25" t="n"/>
      <c r="H226" s="26" t="n"/>
      <c r="I226" s="26" t="n"/>
      <c r="J226" s="27">
        <f>IF(COUNTA($A226:$C226,$E226:$I226,$K226,$O226,$R226,$U226:$W226,$Z226:$AA226)=0,"",IFERROR(H226+I226,0))</f>
        <v/>
      </c>
      <c r="K226" s="52" t="n"/>
      <c r="L226" s="53">
        <f>IF(COUNTA($A226:$C226,$E226:$I226,$K226,$O226,$R226,$U226:$W226,$Z226:$AA226)=0,"",IFERROR(INDEX('Settings'!$D$10:$D$109,MATCH(C226,'Settings'!$A$10:$A$109,0)),0))</f>
        <v/>
      </c>
      <c r="M226" s="53">
        <f>IF(COUNTA($A226:$C226,$E226:$I226,$K226,$O226,$R226,$U226:$W226,$Z226:$AA226)=0,"",IFERROR(IF(K226&lt;&gt;"",K226,L226),0))</f>
        <v/>
      </c>
      <c r="N226" s="30">
        <f>IF(COUNTA($A226:$C226,$E226:$I226,$K226,$O226,$R226,$U226:$W226,$Z226:$AA226)=0,"",IFERROR(J226*M226,0))</f>
        <v/>
      </c>
      <c r="O226" s="31" t="n"/>
      <c r="P226" s="30">
        <f>IF(COUNTA($A226:$C226,$E226:$I226,$K226,$O226,$R226,$U226:$W226,$Z226:$AA226)=0,"",IFERROR(INDEX('Settings'!$F$10:$F$109,MATCH(C226,'Settings'!$A$10:$A$109,0)),0))</f>
        <v/>
      </c>
      <c r="Q226" s="30">
        <f>IF(COUNTA($A226:$C226,$E226:$I226,$K226,$O226,$R226,$U226:$W226,$Z226:$AA226)=0,"",IFERROR(O226*P226,0))</f>
        <v/>
      </c>
      <c r="R226" s="26" t="n"/>
      <c r="S226" s="30">
        <f>IF(COUNTA($A226:$C226,$E226:$I226,$K226,$O226,$R226,$U226:$W226,$Z226:$AA226)=0,"",IFERROR(INDEX('Settings'!$E$10:$E$109,MATCH(C226,'Settings'!$A$10:$A$109,0)),0))</f>
        <v/>
      </c>
      <c r="T226" s="30">
        <f>IF(COUNTA($A226:$C226,$E226:$I226,$K226,$O226,$R226,$U226:$W226,$Z226:$AA226)=0,"",IFERROR(R226*S226,0))</f>
        <v/>
      </c>
      <c r="U226" s="32" t="n"/>
      <c r="V226" s="32" t="n"/>
      <c r="W226" s="32" t="n"/>
      <c r="X226" s="30">
        <f>IF(COUNTA($A226:$C226,$E226:$I226,$K226,$O226,$R226,$U226:$W226,$Z226:$AA226)=0,"",IFERROR(SUM(N226,Q226,T226,U226),0))</f>
        <v/>
      </c>
      <c r="Y226" s="30">
        <f>IF(COUNTA($A226:$C226,$E226:$I226,$K226,$O226,$R226,$U226:$W226,$Z226:$AA226)=0,"",IFERROR(X226+V226-W226,0))</f>
        <v/>
      </c>
      <c r="Z226" s="23" t="n"/>
      <c r="AA226" s="25" t="n"/>
      <c r="AB226" s="33">
        <f>IF(COUNTA($A226:$C226,$E226:$I226,$K226,$O226,$R226,$U226:$W226,$Z226:$AA226)=0,"",IF(OR(A226="",B226="",C226="",E226=""),"Missing required input",IF(D226="","Driver not found",IF(COUNTIF($E:$E,E226)&gt;1,"Duplicate Trip/Load #",IF(B226&gt;A226,"Trip after period end",IF(B226&lt;=A226-'Settings'!$B$4,"Trip outside pay period",IF(J226&lt;=0,"Check miles",IF(M226&lt;=0,"Check rate",IF(Y226&lt;0,"Negative payable","OK")))))))))</f>
        <v/>
      </c>
    </row>
    <row r="227">
      <c r="A227" s="51" t="n"/>
      <c r="B227" s="51" t="n"/>
      <c r="C227" s="23" t="n"/>
      <c r="D227" s="24">
        <f>IF(COUNTA($A227:$C227,$E227:$I227,$K227,$O227,$R227,$U227:$W227,$Z227:$AA227)=0,"",IFERROR(INDEX('Settings'!$B$10:$B$109,MATCH(C227,'Settings'!$A$10:$A$109,0)),""))</f>
        <v/>
      </c>
      <c r="E227" s="23" t="n"/>
      <c r="F227" s="25" t="n"/>
      <c r="G227" s="25" t="n"/>
      <c r="H227" s="26" t="n"/>
      <c r="I227" s="26" t="n"/>
      <c r="J227" s="27">
        <f>IF(COUNTA($A227:$C227,$E227:$I227,$K227,$O227,$R227,$U227:$W227,$Z227:$AA227)=0,"",IFERROR(H227+I227,0))</f>
        <v/>
      </c>
      <c r="K227" s="52" t="n"/>
      <c r="L227" s="53">
        <f>IF(COUNTA($A227:$C227,$E227:$I227,$K227,$O227,$R227,$U227:$W227,$Z227:$AA227)=0,"",IFERROR(INDEX('Settings'!$D$10:$D$109,MATCH(C227,'Settings'!$A$10:$A$109,0)),0))</f>
        <v/>
      </c>
      <c r="M227" s="53">
        <f>IF(COUNTA($A227:$C227,$E227:$I227,$K227,$O227,$R227,$U227:$W227,$Z227:$AA227)=0,"",IFERROR(IF(K227&lt;&gt;"",K227,L227),0))</f>
        <v/>
      </c>
      <c r="N227" s="30">
        <f>IF(COUNTA($A227:$C227,$E227:$I227,$K227,$O227,$R227,$U227:$W227,$Z227:$AA227)=0,"",IFERROR(J227*M227,0))</f>
        <v/>
      </c>
      <c r="O227" s="31" t="n"/>
      <c r="P227" s="30">
        <f>IF(COUNTA($A227:$C227,$E227:$I227,$K227,$O227,$R227,$U227:$W227,$Z227:$AA227)=0,"",IFERROR(INDEX('Settings'!$F$10:$F$109,MATCH(C227,'Settings'!$A$10:$A$109,0)),0))</f>
        <v/>
      </c>
      <c r="Q227" s="30">
        <f>IF(COUNTA($A227:$C227,$E227:$I227,$K227,$O227,$R227,$U227:$W227,$Z227:$AA227)=0,"",IFERROR(O227*P227,0))</f>
        <v/>
      </c>
      <c r="R227" s="26" t="n"/>
      <c r="S227" s="30">
        <f>IF(COUNTA($A227:$C227,$E227:$I227,$K227,$O227,$R227,$U227:$W227,$Z227:$AA227)=0,"",IFERROR(INDEX('Settings'!$E$10:$E$109,MATCH(C227,'Settings'!$A$10:$A$109,0)),0))</f>
        <v/>
      </c>
      <c r="T227" s="30">
        <f>IF(COUNTA($A227:$C227,$E227:$I227,$K227,$O227,$R227,$U227:$W227,$Z227:$AA227)=0,"",IFERROR(R227*S227,0))</f>
        <v/>
      </c>
      <c r="U227" s="32" t="n"/>
      <c r="V227" s="32" t="n"/>
      <c r="W227" s="32" t="n"/>
      <c r="X227" s="30">
        <f>IF(COUNTA($A227:$C227,$E227:$I227,$K227,$O227,$R227,$U227:$W227,$Z227:$AA227)=0,"",IFERROR(SUM(N227,Q227,T227,U227),0))</f>
        <v/>
      </c>
      <c r="Y227" s="30">
        <f>IF(COUNTA($A227:$C227,$E227:$I227,$K227,$O227,$R227,$U227:$W227,$Z227:$AA227)=0,"",IFERROR(X227+V227-W227,0))</f>
        <v/>
      </c>
      <c r="Z227" s="23" t="n"/>
      <c r="AA227" s="25" t="n"/>
      <c r="AB227" s="33">
        <f>IF(COUNTA($A227:$C227,$E227:$I227,$K227,$O227,$R227,$U227:$W227,$Z227:$AA227)=0,"",IF(OR(A227="",B227="",C227="",E227=""),"Missing required input",IF(D227="","Driver not found",IF(COUNTIF($E:$E,E227)&gt;1,"Duplicate Trip/Load #",IF(B227&gt;A227,"Trip after period end",IF(B227&lt;=A227-'Settings'!$B$4,"Trip outside pay period",IF(J227&lt;=0,"Check miles",IF(M227&lt;=0,"Check rate",IF(Y227&lt;0,"Negative payable","OK")))))))))</f>
        <v/>
      </c>
    </row>
    <row r="228">
      <c r="A228" s="51" t="n"/>
      <c r="B228" s="51" t="n"/>
      <c r="C228" s="23" t="n"/>
      <c r="D228" s="24">
        <f>IF(COUNTA($A228:$C228,$E228:$I228,$K228,$O228,$R228,$U228:$W228,$Z228:$AA228)=0,"",IFERROR(INDEX('Settings'!$B$10:$B$109,MATCH(C228,'Settings'!$A$10:$A$109,0)),""))</f>
        <v/>
      </c>
      <c r="E228" s="23" t="n"/>
      <c r="F228" s="25" t="n"/>
      <c r="G228" s="25" t="n"/>
      <c r="H228" s="26" t="n"/>
      <c r="I228" s="26" t="n"/>
      <c r="J228" s="27">
        <f>IF(COUNTA($A228:$C228,$E228:$I228,$K228,$O228,$R228,$U228:$W228,$Z228:$AA228)=0,"",IFERROR(H228+I228,0))</f>
        <v/>
      </c>
      <c r="K228" s="52" t="n"/>
      <c r="L228" s="53">
        <f>IF(COUNTA($A228:$C228,$E228:$I228,$K228,$O228,$R228,$U228:$W228,$Z228:$AA228)=0,"",IFERROR(INDEX('Settings'!$D$10:$D$109,MATCH(C228,'Settings'!$A$10:$A$109,0)),0))</f>
        <v/>
      </c>
      <c r="M228" s="53">
        <f>IF(COUNTA($A228:$C228,$E228:$I228,$K228,$O228,$R228,$U228:$W228,$Z228:$AA228)=0,"",IFERROR(IF(K228&lt;&gt;"",K228,L228),0))</f>
        <v/>
      </c>
      <c r="N228" s="30">
        <f>IF(COUNTA($A228:$C228,$E228:$I228,$K228,$O228,$R228,$U228:$W228,$Z228:$AA228)=0,"",IFERROR(J228*M228,0))</f>
        <v/>
      </c>
      <c r="O228" s="31" t="n"/>
      <c r="P228" s="30">
        <f>IF(COUNTA($A228:$C228,$E228:$I228,$K228,$O228,$R228,$U228:$W228,$Z228:$AA228)=0,"",IFERROR(INDEX('Settings'!$F$10:$F$109,MATCH(C228,'Settings'!$A$10:$A$109,0)),0))</f>
        <v/>
      </c>
      <c r="Q228" s="30">
        <f>IF(COUNTA($A228:$C228,$E228:$I228,$K228,$O228,$R228,$U228:$W228,$Z228:$AA228)=0,"",IFERROR(O228*P228,0))</f>
        <v/>
      </c>
      <c r="R228" s="26" t="n"/>
      <c r="S228" s="30">
        <f>IF(COUNTA($A228:$C228,$E228:$I228,$K228,$O228,$R228,$U228:$W228,$Z228:$AA228)=0,"",IFERROR(INDEX('Settings'!$E$10:$E$109,MATCH(C228,'Settings'!$A$10:$A$109,0)),0))</f>
        <v/>
      </c>
      <c r="T228" s="30">
        <f>IF(COUNTA($A228:$C228,$E228:$I228,$K228,$O228,$R228,$U228:$W228,$Z228:$AA228)=0,"",IFERROR(R228*S228,0))</f>
        <v/>
      </c>
      <c r="U228" s="32" t="n"/>
      <c r="V228" s="32" t="n"/>
      <c r="W228" s="32" t="n"/>
      <c r="X228" s="30">
        <f>IF(COUNTA($A228:$C228,$E228:$I228,$K228,$O228,$R228,$U228:$W228,$Z228:$AA228)=0,"",IFERROR(SUM(N228,Q228,T228,U228),0))</f>
        <v/>
      </c>
      <c r="Y228" s="30">
        <f>IF(COUNTA($A228:$C228,$E228:$I228,$K228,$O228,$R228,$U228:$W228,$Z228:$AA228)=0,"",IFERROR(X228+V228-W228,0))</f>
        <v/>
      </c>
      <c r="Z228" s="23" t="n"/>
      <c r="AA228" s="25" t="n"/>
      <c r="AB228" s="33">
        <f>IF(COUNTA($A228:$C228,$E228:$I228,$K228,$O228,$R228,$U228:$W228,$Z228:$AA228)=0,"",IF(OR(A228="",B228="",C228="",E228=""),"Missing required input",IF(D228="","Driver not found",IF(COUNTIF($E:$E,E228)&gt;1,"Duplicate Trip/Load #",IF(B228&gt;A228,"Trip after period end",IF(B228&lt;=A228-'Settings'!$B$4,"Trip outside pay period",IF(J228&lt;=0,"Check miles",IF(M228&lt;=0,"Check rate",IF(Y228&lt;0,"Negative payable","OK")))))))))</f>
        <v/>
      </c>
    </row>
    <row r="229">
      <c r="A229" s="51" t="n"/>
      <c r="B229" s="51" t="n"/>
      <c r="C229" s="23" t="n"/>
      <c r="D229" s="24">
        <f>IF(COUNTA($A229:$C229,$E229:$I229,$K229,$O229,$R229,$U229:$W229,$Z229:$AA229)=0,"",IFERROR(INDEX('Settings'!$B$10:$B$109,MATCH(C229,'Settings'!$A$10:$A$109,0)),""))</f>
        <v/>
      </c>
      <c r="E229" s="23" t="n"/>
      <c r="F229" s="25" t="n"/>
      <c r="G229" s="25" t="n"/>
      <c r="H229" s="26" t="n"/>
      <c r="I229" s="26" t="n"/>
      <c r="J229" s="27">
        <f>IF(COUNTA($A229:$C229,$E229:$I229,$K229,$O229,$R229,$U229:$W229,$Z229:$AA229)=0,"",IFERROR(H229+I229,0))</f>
        <v/>
      </c>
      <c r="K229" s="52" t="n"/>
      <c r="L229" s="53">
        <f>IF(COUNTA($A229:$C229,$E229:$I229,$K229,$O229,$R229,$U229:$W229,$Z229:$AA229)=0,"",IFERROR(INDEX('Settings'!$D$10:$D$109,MATCH(C229,'Settings'!$A$10:$A$109,0)),0))</f>
        <v/>
      </c>
      <c r="M229" s="53">
        <f>IF(COUNTA($A229:$C229,$E229:$I229,$K229,$O229,$R229,$U229:$W229,$Z229:$AA229)=0,"",IFERROR(IF(K229&lt;&gt;"",K229,L229),0))</f>
        <v/>
      </c>
      <c r="N229" s="30">
        <f>IF(COUNTA($A229:$C229,$E229:$I229,$K229,$O229,$R229,$U229:$W229,$Z229:$AA229)=0,"",IFERROR(J229*M229,0))</f>
        <v/>
      </c>
      <c r="O229" s="31" t="n"/>
      <c r="P229" s="30">
        <f>IF(COUNTA($A229:$C229,$E229:$I229,$K229,$O229,$R229,$U229:$W229,$Z229:$AA229)=0,"",IFERROR(INDEX('Settings'!$F$10:$F$109,MATCH(C229,'Settings'!$A$10:$A$109,0)),0))</f>
        <v/>
      </c>
      <c r="Q229" s="30">
        <f>IF(COUNTA($A229:$C229,$E229:$I229,$K229,$O229,$R229,$U229:$W229,$Z229:$AA229)=0,"",IFERROR(O229*P229,0))</f>
        <v/>
      </c>
      <c r="R229" s="26" t="n"/>
      <c r="S229" s="30">
        <f>IF(COUNTA($A229:$C229,$E229:$I229,$K229,$O229,$R229,$U229:$W229,$Z229:$AA229)=0,"",IFERROR(INDEX('Settings'!$E$10:$E$109,MATCH(C229,'Settings'!$A$10:$A$109,0)),0))</f>
        <v/>
      </c>
      <c r="T229" s="30">
        <f>IF(COUNTA($A229:$C229,$E229:$I229,$K229,$O229,$R229,$U229:$W229,$Z229:$AA229)=0,"",IFERROR(R229*S229,0))</f>
        <v/>
      </c>
      <c r="U229" s="32" t="n"/>
      <c r="V229" s="32" t="n"/>
      <c r="W229" s="32" t="n"/>
      <c r="X229" s="30">
        <f>IF(COUNTA($A229:$C229,$E229:$I229,$K229,$O229,$R229,$U229:$W229,$Z229:$AA229)=0,"",IFERROR(SUM(N229,Q229,T229,U229),0))</f>
        <v/>
      </c>
      <c r="Y229" s="30">
        <f>IF(COUNTA($A229:$C229,$E229:$I229,$K229,$O229,$R229,$U229:$W229,$Z229:$AA229)=0,"",IFERROR(X229+V229-W229,0))</f>
        <v/>
      </c>
      <c r="Z229" s="23" t="n"/>
      <c r="AA229" s="25" t="n"/>
      <c r="AB229" s="33">
        <f>IF(COUNTA($A229:$C229,$E229:$I229,$K229,$O229,$R229,$U229:$W229,$Z229:$AA229)=0,"",IF(OR(A229="",B229="",C229="",E229=""),"Missing required input",IF(D229="","Driver not found",IF(COUNTIF($E:$E,E229)&gt;1,"Duplicate Trip/Load #",IF(B229&gt;A229,"Trip after period end",IF(B229&lt;=A229-'Settings'!$B$4,"Trip outside pay period",IF(J229&lt;=0,"Check miles",IF(M229&lt;=0,"Check rate",IF(Y229&lt;0,"Negative payable","OK")))))))))</f>
        <v/>
      </c>
    </row>
    <row r="230">
      <c r="A230" s="51" t="n"/>
      <c r="B230" s="51" t="n"/>
      <c r="C230" s="23" t="n"/>
      <c r="D230" s="24">
        <f>IF(COUNTA($A230:$C230,$E230:$I230,$K230,$O230,$R230,$U230:$W230,$Z230:$AA230)=0,"",IFERROR(INDEX('Settings'!$B$10:$B$109,MATCH(C230,'Settings'!$A$10:$A$109,0)),""))</f>
        <v/>
      </c>
      <c r="E230" s="23" t="n"/>
      <c r="F230" s="25" t="n"/>
      <c r="G230" s="25" t="n"/>
      <c r="H230" s="26" t="n"/>
      <c r="I230" s="26" t="n"/>
      <c r="J230" s="27">
        <f>IF(COUNTA($A230:$C230,$E230:$I230,$K230,$O230,$R230,$U230:$W230,$Z230:$AA230)=0,"",IFERROR(H230+I230,0))</f>
        <v/>
      </c>
      <c r="K230" s="52" t="n"/>
      <c r="L230" s="53">
        <f>IF(COUNTA($A230:$C230,$E230:$I230,$K230,$O230,$R230,$U230:$W230,$Z230:$AA230)=0,"",IFERROR(INDEX('Settings'!$D$10:$D$109,MATCH(C230,'Settings'!$A$10:$A$109,0)),0))</f>
        <v/>
      </c>
      <c r="M230" s="53">
        <f>IF(COUNTA($A230:$C230,$E230:$I230,$K230,$O230,$R230,$U230:$W230,$Z230:$AA230)=0,"",IFERROR(IF(K230&lt;&gt;"",K230,L230),0))</f>
        <v/>
      </c>
      <c r="N230" s="30">
        <f>IF(COUNTA($A230:$C230,$E230:$I230,$K230,$O230,$R230,$U230:$W230,$Z230:$AA230)=0,"",IFERROR(J230*M230,0))</f>
        <v/>
      </c>
      <c r="O230" s="31" t="n"/>
      <c r="P230" s="30">
        <f>IF(COUNTA($A230:$C230,$E230:$I230,$K230,$O230,$R230,$U230:$W230,$Z230:$AA230)=0,"",IFERROR(INDEX('Settings'!$F$10:$F$109,MATCH(C230,'Settings'!$A$10:$A$109,0)),0))</f>
        <v/>
      </c>
      <c r="Q230" s="30">
        <f>IF(COUNTA($A230:$C230,$E230:$I230,$K230,$O230,$R230,$U230:$W230,$Z230:$AA230)=0,"",IFERROR(O230*P230,0))</f>
        <v/>
      </c>
      <c r="R230" s="26" t="n"/>
      <c r="S230" s="30">
        <f>IF(COUNTA($A230:$C230,$E230:$I230,$K230,$O230,$R230,$U230:$W230,$Z230:$AA230)=0,"",IFERROR(INDEX('Settings'!$E$10:$E$109,MATCH(C230,'Settings'!$A$10:$A$109,0)),0))</f>
        <v/>
      </c>
      <c r="T230" s="30">
        <f>IF(COUNTA($A230:$C230,$E230:$I230,$K230,$O230,$R230,$U230:$W230,$Z230:$AA230)=0,"",IFERROR(R230*S230,0))</f>
        <v/>
      </c>
      <c r="U230" s="32" t="n"/>
      <c r="V230" s="32" t="n"/>
      <c r="W230" s="32" t="n"/>
      <c r="X230" s="30">
        <f>IF(COUNTA($A230:$C230,$E230:$I230,$K230,$O230,$R230,$U230:$W230,$Z230:$AA230)=0,"",IFERROR(SUM(N230,Q230,T230,U230),0))</f>
        <v/>
      </c>
      <c r="Y230" s="30">
        <f>IF(COUNTA($A230:$C230,$E230:$I230,$K230,$O230,$R230,$U230:$W230,$Z230:$AA230)=0,"",IFERROR(X230+V230-W230,0))</f>
        <v/>
      </c>
      <c r="Z230" s="23" t="n"/>
      <c r="AA230" s="25" t="n"/>
      <c r="AB230" s="33">
        <f>IF(COUNTA($A230:$C230,$E230:$I230,$K230,$O230,$R230,$U230:$W230,$Z230:$AA230)=0,"",IF(OR(A230="",B230="",C230="",E230=""),"Missing required input",IF(D230="","Driver not found",IF(COUNTIF($E:$E,E230)&gt;1,"Duplicate Trip/Load #",IF(B230&gt;A230,"Trip after period end",IF(B230&lt;=A230-'Settings'!$B$4,"Trip outside pay period",IF(J230&lt;=0,"Check miles",IF(M230&lt;=0,"Check rate",IF(Y230&lt;0,"Negative payable","OK")))))))))</f>
        <v/>
      </c>
    </row>
    <row r="231">
      <c r="A231" s="51" t="n"/>
      <c r="B231" s="51" t="n"/>
      <c r="C231" s="23" t="n"/>
      <c r="D231" s="24">
        <f>IF(COUNTA($A231:$C231,$E231:$I231,$K231,$O231,$R231,$U231:$W231,$Z231:$AA231)=0,"",IFERROR(INDEX('Settings'!$B$10:$B$109,MATCH(C231,'Settings'!$A$10:$A$109,0)),""))</f>
        <v/>
      </c>
      <c r="E231" s="23" t="n"/>
      <c r="F231" s="25" t="n"/>
      <c r="G231" s="25" t="n"/>
      <c r="H231" s="26" t="n"/>
      <c r="I231" s="26" t="n"/>
      <c r="J231" s="27">
        <f>IF(COUNTA($A231:$C231,$E231:$I231,$K231,$O231,$R231,$U231:$W231,$Z231:$AA231)=0,"",IFERROR(H231+I231,0))</f>
        <v/>
      </c>
      <c r="K231" s="52" t="n"/>
      <c r="L231" s="53">
        <f>IF(COUNTA($A231:$C231,$E231:$I231,$K231,$O231,$R231,$U231:$W231,$Z231:$AA231)=0,"",IFERROR(INDEX('Settings'!$D$10:$D$109,MATCH(C231,'Settings'!$A$10:$A$109,0)),0))</f>
        <v/>
      </c>
      <c r="M231" s="53">
        <f>IF(COUNTA($A231:$C231,$E231:$I231,$K231,$O231,$R231,$U231:$W231,$Z231:$AA231)=0,"",IFERROR(IF(K231&lt;&gt;"",K231,L231),0))</f>
        <v/>
      </c>
      <c r="N231" s="30">
        <f>IF(COUNTA($A231:$C231,$E231:$I231,$K231,$O231,$R231,$U231:$W231,$Z231:$AA231)=0,"",IFERROR(J231*M231,0))</f>
        <v/>
      </c>
      <c r="O231" s="31" t="n"/>
      <c r="P231" s="30">
        <f>IF(COUNTA($A231:$C231,$E231:$I231,$K231,$O231,$R231,$U231:$W231,$Z231:$AA231)=0,"",IFERROR(INDEX('Settings'!$F$10:$F$109,MATCH(C231,'Settings'!$A$10:$A$109,0)),0))</f>
        <v/>
      </c>
      <c r="Q231" s="30">
        <f>IF(COUNTA($A231:$C231,$E231:$I231,$K231,$O231,$R231,$U231:$W231,$Z231:$AA231)=0,"",IFERROR(O231*P231,0))</f>
        <v/>
      </c>
      <c r="R231" s="26" t="n"/>
      <c r="S231" s="30">
        <f>IF(COUNTA($A231:$C231,$E231:$I231,$K231,$O231,$R231,$U231:$W231,$Z231:$AA231)=0,"",IFERROR(INDEX('Settings'!$E$10:$E$109,MATCH(C231,'Settings'!$A$10:$A$109,0)),0))</f>
        <v/>
      </c>
      <c r="T231" s="30">
        <f>IF(COUNTA($A231:$C231,$E231:$I231,$K231,$O231,$R231,$U231:$W231,$Z231:$AA231)=0,"",IFERROR(R231*S231,0))</f>
        <v/>
      </c>
      <c r="U231" s="32" t="n"/>
      <c r="V231" s="32" t="n"/>
      <c r="W231" s="32" t="n"/>
      <c r="X231" s="30">
        <f>IF(COUNTA($A231:$C231,$E231:$I231,$K231,$O231,$R231,$U231:$W231,$Z231:$AA231)=0,"",IFERROR(SUM(N231,Q231,T231,U231),0))</f>
        <v/>
      </c>
      <c r="Y231" s="30">
        <f>IF(COUNTA($A231:$C231,$E231:$I231,$K231,$O231,$R231,$U231:$W231,$Z231:$AA231)=0,"",IFERROR(X231+V231-W231,0))</f>
        <v/>
      </c>
      <c r="Z231" s="23" t="n"/>
      <c r="AA231" s="25" t="n"/>
      <c r="AB231" s="33">
        <f>IF(COUNTA($A231:$C231,$E231:$I231,$K231,$O231,$R231,$U231:$W231,$Z231:$AA231)=0,"",IF(OR(A231="",B231="",C231="",E231=""),"Missing required input",IF(D231="","Driver not found",IF(COUNTIF($E:$E,E231)&gt;1,"Duplicate Trip/Load #",IF(B231&gt;A231,"Trip after period end",IF(B231&lt;=A231-'Settings'!$B$4,"Trip outside pay period",IF(J231&lt;=0,"Check miles",IF(M231&lt;=0,"Check rate",IF(Y231&lt;0,"Negative payable","OK")))))))))</f>
        <v/>
      </c>
    </row>
    <row r="232">
      <c r="A232" s="51" t="n"/>
      <c r="B232" s="51" t="n"/>
      <c r="C232" s="23" t="n"/>
      <c r="D232" s="24">
        <f>IF(COUNTA($A232:$C232,$E232:$I232,$K232,$O232,$R232,$U232:$W232,$Z232:$AA232)=0,"",IFERROR(INDEX('Settings'!$B$10:$B$109,MATCH(C232,'Settings'!$A$10:$A$109,0)),""))</f>
        <v/>
      </c>
      <c r="E232" s="23" t="n"/>
      <c r="F232" s="25" t="n"/>
      <c r="G232" s="25" t="n"/>
      <c r="H232" s="26" t="n"/>
      <c r="I232" s="26" t="n"/>
      <c r="J232" s="27">
        <f>IF(COUNTA($A232:$C232,$E232:$I232,$K232,$O232,$R232,$U232:$W232,$Z232:$AA232)=0,"",IFERROR(H232+I232,0))</f>
        <v/>
      </c>
      <c r="K232" s="52" t="n"/>
      <c r="L232" s="53">
        <f>IF(COUNTA($A232:$C232,$E232:$I232,$K232,$O232,$R232,$U232:$W232,$Z232:$AA232)=0,"",IFERROR(INDEX('Settings'!$D$10:$D$109,MATCH(C232,'Settings'!$A$10:$A$109,0)),0))</f>
        <v/>
      </c>
      <c r="M232" s="53">
        <f>IF(COUNTA($A232:$C232,$E232:$I232,$K232,$O232,$R232,$U232:$W232,$Z232:$AA232)=0,"",IFERROR(IF(K232&lt;&gt;"",K232,L232),0))</f>
        <v/>
      </c>
      <c r="N232" s="30">
        <f>IF(COUNTA($A232:$C232,$E232:$I232,$K232,$O232,$R232,$U232:$W232,$Z232:$AA232)=0,"",IFERROR(J232*M232,0))</f>
        <v/>
      </c>
      <c r="O232" s="31" t="n"/>
      <c r="P232" s="30">
        <f>IF(COUNTA($A232:$C232,$E232:$I232,$K232,$O232,$R232,$U232:$W232,$Z232:$AA232)=0,"",IFERROR(INDEX('Settings'!$F$10:$F$109,MATCH(C232,'Settings'!$A$10:$A$109,0)),0))</f>
        <v/>
      </c>
      <c r="Q232" s="30">
        <f>IF(COUNTA($A232:$C232,$E232:$I232,$K232,$O232,$R232,$U232:$W232,$Z232:$AA232)=0,"",IFERROR(O232*P232,0))</f>
        <v/>
      </c>
      <c r="R232" s="26" t="n"/>
      <c r="S232" s="30">
        <f>IF(COUNTA($A232:$C232,$E232:$I232,$K232,$O232,$R232,$U232:$W232,$Z232:$AA232)=0,"",IFERROR(INDEX('Settings'!$E$10:$E$109,MATCH(C232,'Settings'!$A$10:$A$109,0)),0))</f>
        <v/>
      </c>
      <c r="T232" s="30">
        <f>IF(COUNTA($A232:$C232,$E232:$I232,$K232,$O232,$R232,$U232:$W232,$Z232:$AA232)=0,"",IFERROR(R232*S232,0))</f>
        <v/>
      </c>
      <c r="U232" s="32" t="n"/>
      <c r="V232" s="32" t="n"/>
      <c r="W232" s="32" t="n"/>
      <c r="X232" s="30">
        <f>IF(COUNTA($A232:$C232,$E232:$I232,$K232,$O232,$R232,$U232:$W232,$Z232:$AA232)=0,"",IFERROR(SUM(N232,Q232,T232,U232),0))</f>
        <v/>
      </c>
      <c r="Y232" s="30">
        <f>IF(COUNTA($A232:$C232,$E232:$I232,$K232,$O232,$R232,$U232:$W232,$Z232:$AA232)=0,"",IFERROR(X232+V232-W232,0))</f>
        <v/>
      </c>
      <c r="Z232" s="23" t="n"/>
      <c r="AA232" s="25" t="n"/>
      <c r="AB232" s="33">
        <f>IF(COUNTA($A232:$C232,$E232:$I232,$K232,$O232,$R232,$U232:$W232,$Z232:$AA232)=0,"",IF(OR(A232="",B232="",C232="",E232=""),"Missing required input",IF(D232="","Driver not found",IF(COUNTIF($E:$E,E232)&gt;1,"Duplicate Trip/Load #",IF(B232&gt;A232,"Trip after period end",IF(B232&lt;=A232-'Settings'!$B$4,"Trip outside pay period",IF(J232&lt;=0,"Check miles",IF(M232&lt;=0,"Check rate",IF(Y232&lt;0,"Negative payable","OK")))))))))</f>
        <v/>
      </c>
    </row>
    <row r="233">
      <c r="A233" s="51" t="n"/>
      <c r="B233" s="51" t="n"/>
      <c r="C233" s="23" t="n"/>
      <c r="D233" s="24">
        <f>IF(COUNTA($A233:$C233,$E233:$I233,$K233,$O233,$R233,$U233:$W233,$Z233:$AA233)=0,"",IFERROR(INDEX('Settings'!$B$10:$B$109,MATCH(C233,'Settings'!$A$10:$A$109,0)),""))</f>
        <v/>
      </c>
      <c r="E233" s="23" t="n"/>
      <c r="F233" s="25" t="n"/>
      <c r="G233" s="25" t="n"/>
      <c r="H233" s="26" t="n"/>
      <c r="I233" s="26" t="n"/>
      <c r="J233" s="27">
        <f>IF(COUNTA($A233:$C233,$E233:$I233,$K233,$O233,$R233,$U233:$W233,$Z233:$AA233)=0,"",IFERROR(H233+I233,0))</f>
        <v/>
      </c>
      <c r="K233" s="52" t="n"/>
      <c r="L233" s="53">
        <f>IF(COUNTA($A233:$C233,$E233:$I233,$K233,$O233,$R233,$U233:$W233,$Z233:$AA233)=0,"",IFERROR(INDEX('Settings'!$D$10:$D$109,MATCH(C233,'Settings'!$A$10:$A$109,0)),0))</f>
        <v/>
      </c>
      <c r="M233" s="53">
        <f>IF(COUNTA($A233:$C233,$E233:$I233,$K233,$O233,$R233,$U233:$W233,$Z233:$AA233)=0,"",IFERROR(IF(K233&lt;&gt;"",K233,L233),0))</f>
        <v/>
      </c>
      <c r="N233" s="30">
        <f>IF(COUNTA($A233:$C233,$E233:$I233,$K233,$O233,$R233,$U233:$W233,$Z233:$AA233)=0,"",IFERROR(J233*M233,0))</f>
        <v/>
      </c>
      <c r="O233" s="31" t="n"/>
      <c r="P233" s="30">
        <f>IF(COUNTA($A233:$C233,$E233:$I233,$K233,$O233,$R233,$U233:$W233,$Z233:$AA233)=0,"",IFERROR(INDEX('Settings'!$F$10:$F$109,MATCH(C233,'Settings'!$A$10:$A$109,0)),0))</f>
        <v/>
      </c>
      <c r="Q233" s="30">
        <f>IF(COUNTA($A233:$C233,$E233:$I233,$K233,$O233,$R233,$U233:$W233,$Z233:$AA233)=0,"",IFERROR(O233*P233,0))</f>
        <v/>
      </c>
      <c r="R233" s="26" t="n"/>
      <c r="S233" s="30">
        <f>IF(COUNTA($A233:$C233,$E233:$I233,$K233,$O233,$R233,$U233:$W233,$Z233:$AA233)=0,"",IFERROR(INDEX('Settings'!$E$10:$E$109,MATCH(C233,'Settings'!$A$10:$A$109,0)),0))</f>
        <v/>
      </c>
      <c r="T233" s="30">
        <f>IF(COUNTA($A233:$C233,$E233:$I233,$K233,$O233,$R233,$U233:$W233,$Z233:$AA233)=0,"",IFERROR(R233*S233,0))</f>
        <v/>
      </c>
      <c r="U233" s="32" t="n"/>
      <c r="V233" s="32" t="n"/>
      <c r="W233" s="32" t="n"/>
      <c r="X233" s="30">
        <f>IF(COUNTA($A233:$C233,$E233:$I233,$K233,$O233,$R233,$U233:$W233,$Z233:$AA233)=0,"",IFERROR(SUM(N233,Q233,T233,U233),0))</f>
        <v/>
      </c>
      <c r="Y233" s="30">
        <f>IF(COUNTA($A233:$C233,$E233:$I233,$K233,$O233,$R233,$U233:$W233,$Z233:$AA233)=0,"",IFERROR(X233+V233-W233,0))</f>
        <v/>
      </c>
      <c r="Z233" s="23" t="n"/>
      <c r="AA233" s="25" t="n"/>
      <c r="AB233" s="33">
        <f>IF(COUNTA($A233:$C233,$E233:$I233,$K233,$O233,$R233,$U233:$W233,$Z233:$AA233)=0,"",IF(OR(A233="",B233="",C233="",E233=""),"Missing required input",IF(D233="","Driver not found",IF(COUNTIF($E:$E,E233)&gt;1,"Duplicate Trip/Load #",IF(B233&gt;A233,"Trip after period end",IF(B233&lt;=A233-'Settings'!$B$4,"Trip outside pay period",IF(J233&lt;=0,"Check miles",IF(M233&lt;=0,"Check rate",IF(Y233&lt;0,"Negative payable","OK")))))))))</f>
        <v/>
      </c>
    </row>
    <row r="234">
      <c r="A234" s="51" t="n"/>
      <c r="B234" s="51" t="n"/>
      <c r="C234" s="23" t="n"/>
      <c r="D234" s="24">
        <f>IF(COUNTA($A234:$C234,$E234:$I234,$K234,$O234,$R234,$U234:$W234,$Z234:$AA234)=0,"",IFERROR(INDEX('Settings'!$B$10:$B$109,MATCH(C234,'Settings'!$A$10:$A$109,0)),""))</f>
        <v/>
      </c>
      <c r="E234" s="23" t="n"/>
      <c r="F234" s="25" t="n"/>
      <c r="G234" s="25" t="n"/>
      <c r="H234" s="26" t="n"/>
      <c r="I234" s="26" t="n"/>
      <c r="J234" s="27">
        <f>IF(COUNTA($A234:$C234,$E234:$I234,$K234,$O234,$R234,$U234:$W234,$Z234:$AA234)=0,"",IFERROR(H234+I234,0))</f>
        <v/>
      </c>
      <c r="K234" s="52" t="n"/>
      <c r="L234" s="53">
        <f>IF(COUNTA($A234:$C234,$E234:$I234,$K234,$O234,$R234,$U234:$W234,$Z234:$AA234)=0,"",IFERROR(INDEX('Settings'!$D$10:$D$109,MATCH(C234,'Settings'!$A$10:$A$109,0)),0))</f>
        <v/>
      </c>
      <c r="M234" s="53">
        <f>IF(COUNTA($A234:$C234,$E234:$I234,$K234,$O234,$R234,$U234:$W234,$Z234:$AA234)=0,"",IFERROR(IF(K234&lt;&gt;"",K234,L234),0))</f>
        <v/>
      </c>
      <c r="N234" s="30">
        <f>IF(COUNTA($A234:$C234,$E234:$I234,$K234,$O234,$R234,$U234:$W234,$Z234:$AA234)=0,"",IFERROR(J234*M234,0))</f>
        <v/>
      </c>
      <c r="O234" s="31" t="n"/>
      <c r="P234" s="30">
        <f>IF(COUNTA($A234:$C234,$E234:$I234,$K234,$O234,$R234,$U234:$W234,$Z234:$AA234)=0,"",IFERROR(INDEX('Settings'!$F$10:$F$109,MATCH(C234,'Settings'!$A$10:$A$109,0)),0))</f>
        <v/>
      </c>
      <c r="Q234" s="30">
        <f>IF(COUNTA($A234:$C234,$E234:$I234,$K234,$O234,$R234,$U234:$W234,$Z234:$AA234)=0,"",IFERROR(O234*P234,0))</f>
        <v/>
      </c>
      <c r="R234" s="26" t="n"/>
      <c r="S234" s="30">
        <f>IF(COUNTA($A234:$C234,$E234:$I234,$K234,$O234,$R234,$U234:$W234,$Z234:$AA234)=0,"",IFERROR(INDEX('Settings'!$E$10:$E$109,MATCH(C234,'Settings'!$A$10:$A$109,0)),0))</f>
        <v/>
      </c>
      <c r="T234" s="30">
        <f>IF(COUNTA($A234:$C234,$E234:$I234,$K234,$O234,$R234,$U234:$W234,$Z234:$AA234)=0,"",IFERROR(R234*S234,0))</f>
        <v/>
      </c>
      <c r="U234" s="32" t="n"/>
      <c r="V234" s="32" t="n"/>
      <c r="W234" s="32" t="n"/>
      <c r="X234" s="30">
        <f>IF(COUNTA($A234:$C234,$E234:$I234,$K234,$O234,$R234,$U234:$W234,$Z234:$AA234)=0,"",IFERROR(SUM(N234,Q234,T234,U234),0))</f>
        <v/>
      </c>
      <c r="Y234" s="30">
        <f>IF(COUNTA($A234:$C234,$E234:$I234,$K234,$O234,$R234,$U234:$W234,$Z234:$AA234)=0,"",IFERROR(X234+V234-W234,0))</f>
        <v/>
      </c>
      <c r="Z234" s="23" t="n"/>
      <c r="AA234" s="25" t="n"/>
      <c r="AB234" s="33">
        <f>IF(COUNTA($A234:$C234,$E234:$I234,$K234,$O234,$R234,$U234:$W234,$Z234:$AA234)=0,"",IF(OR(A234="",B234="",C234="",E234=""),"Missing required input",IF(D234="","Driver not found",IF(COUNTIF($E:$E,E234)&gt;1,"Duplicate Trip/Load #",IF(B234&gt;A234,"Trip after period end",IF(B234&lt;=A234-'Settings'!$B$4,"Trip outside pay period",IF(J234&lt;=0,"Check miles",IF(M234&lt;=0,"Check rate",IF(Y234&lt;0,"Negative payable","OK")))))))))</f>
        <v/>
      </c>
    </row>
    <row r="235">
      <c r="A235" s="51" t="n"/>
      <c r="B235" s="51" t="n"/>
      <c r="C235" s="23" t="n"/>
      <c r="D235" s="24">
        <f>IF(COUNTA($A235:$C235,$E235:$I235,$K235,$O235,$R235,$U235:$W235,$Z235:$AA235)=0,"",IFERROR(INDEX('Settings'!$B$10:$B$109,MATCH(C235,'Settings'!$A$10:$A$109,0)),""))</f>
        <v/>
      </c>
      <c r="E235" s="23" t="n"/>
      <c r="F235" s="25" t="n"/>
      <c r="G235" s="25" t="n"/>
      <c r="H235" s="26" t="n"/>
      <c r="I235" s="26" t="n"/>
      <c r="J235" s="27">
        <f>IF(COUNTA($A235:$C235,$E235:$I235,$K235,$O235,$R235,$U235:$W235,$Z235:$AA235)=0,"",IFERROR(H235+I235,0))</f>
        <v/>
      </c>
      <c r="K235" s="52" t="n"/>
      <c r="L235" s="53">
        <f>IF(COUNTA($A235:$C235,$E235:$I235,$K235,$O235,$R235,$U235:$W235,$Z235:$AA235)=0,"",IFERROR(INDEX('Settings'!$D$10:$D$109,MATCH(C235,'Settings'!$A$10:$A$109,0)),0))</f>
        <v/>
      </c>
      <c r="M235" s="53">
        <f>IF(COUNTA($A235:$C235,$E235:$I235,$K235,$O235,$R235,$U235:$W235,$Z235:$AA235)=0,"",IFERROR(IF(K235&lt;&gt;"",K235,L235),0))</f>
        <v/>
      </c>
      <c r="N235" s="30">
        <f>IF(COUNTA($A235:$C235,$E235:$I235,$K235,$O235,$R235,$U235:$W235,$Z235:$AA235)=0,"",IFERROR(J235*M235,0))</f>
        <v/>
      </c>
      <c r="O235" s="31" t="n"/>
      <c r="P235" s="30">
        <f>IF(COUNTA($A235:$C235,$E235:$I235,$K235,$O235,$R235,$U235:$W235,$Z235:$AA235)=0,"",IFERROR(INDEX('Settings'!$F$10:$F$109,MATCH(C235,'Settings'!$A$10:$A$109,0)),0))</f>
        <v/>
      </c>
      <c r="Q235" s="30">
        <f>IF(COUNTA($A235:$C235,$E235:$I235,$K235,$O235,$R235,$U235:$W235,$Z235:$AA235)=0,"",IFERROR(O235*P235,0))</f>
        <v/>
      </c>
      <c r="R235" s="26" t="n"/>
      <c r="S235" s="30">
        <f>IF(COUNTA($A235:$C235,$E235:$I235,$K235,$O235,$R235,$U235:$W235,$Z235:$AA235)=0,"",IFERROR(INDEX('Settings'!$E$10:$E$109,MATCH(C235,'Settings'!$A$10:$A$109,0)),0))</f>
        <v/>
      </c>
      <c r="T235" s="30">
        <f>IF(COUNTA($A235:$C235,$E235:$I235,$K235,$O235,$R235,$U235:$W235,$Z235:$AA235)=0,"",IFERROR(R235*S235,0))</f>
        <v/>
      </c>
      <c r="U235" s="32" t="n"/>
      <c r="V235" s="32" t="n"/>
      <c r="W235" s="32" t="n"/>
      <c r="X235" s="30">
        <f>IF(COUNTA($A235:$C235,$E235:$I235,$K235,$O235,$R235,$U235:$W235,$Z235:$AA235)=0,"",IFERROR(SUM(N235,Q235,T235,U235),0))</f>
        <v/>
      </c>
      <c r="Y235" s="30">
        <f>IF(COUNTA($A235:$C235,$E235:$I235,$K235,$O235,$R235,$U235:$W235,$Z235:$AA235)=0,"",IFERROR(X235+V235-W235,0))</f>
        <v/>
      </c>
      <c r="Z235" s="23" t="n"/>
      <c r="AA235" s="25" t="n"/>
      <c r="AB235" s="33">
        <f>IF(COUNTA($A235:$C235,$E235:$I235,$K235,$O235,$R235,$U235:$W235,$Z235:$AA235)=0,"",IF(OR(A235="",B235="",C235="",E235=""),"Missing required input",IF(D235="","Driver not found",IF(COUNTIF($E:$E,E235)&gt;1,"Duplicate Trip/Load #",IF(B235&gt;A235,"Trip after period end",IF(B235&lt;=A235-'Settings'!$B$4,"Trip outside pay period",IF(J235&lt;=0,"Check miles",IF(M235&lt;=0,"Check rate",IF(Y235&lt;0,"Negative payable","OK")))))))))</f>
        <v/>
      </c>
    </row>
    <row r="236">
      <c r="A236" s="51" t="n"/>
      <c r="B236" s="51" t="n"/>
      <c r="C236" s="23" t="n"/>
      <c r="D236" s="24">
        <f>IF(COUNTA($A236:$C236,$E236:$I236,$K236,$O236,$R236,$U236:$W236,$Z236:$AA236)=0,"",IFERROR(INDEX('Settings'!$B$10:$B$109,MATCH(C236,'Settings'!$A$10:$A$109,0)),""))</f>
        <v/>
      </c>
      <c r="E236" s="23" t="n"/>
      <c r="F236" s="25" t="n"/>
      <c r="G236" s="25" t="n"/>
      <c r="H236" s="26" t="n"/>
      <c r="I236" s="26" t="n"/>
      <c r="J236" s="27">
        <f>IF(COUNTA($A236:$C236,$E236:$I236,$K236,$O236,$R236,$U236:$W236,$Z236:$AA236)=0,"",IFERROR(H236+I236,0))</f>
        <v/>
      </c>
      <c r="K236" s="52" t="n"/>
      <c r="L236" s="53">
        <f>IF(COUNTA($A236:$C236,$E236:$I236,$K236,$O236,$R236,$U236:$W236,$Z236:$AA236)=0,"",IFERROR(INDEX('Settings'!$D$10:$D$109,MATCH(C236,'Settings'!$A$10:$A$109,0)),0))</f>
        <v/>
      </c>
      <c r="M236" s="53">
        <f>IF(COUNTA($A236:$C236,$E236:$I236,$K236,$O236,$R236,$U236:$W236,$Z236:$AA236)=0,"",IFERROR(IF(K236&lt;&gt;"",K236,L236),0))</f>
        <v/>
      </c>
      <c r="N236" s="30">
        <f>IF(COUNTA($A236:$C236,$E236:$I236,$K236,$O236,$R236,$U236:$W236,$Z236:$AA236)=0,"",IFERROR(J236*M236,0))</f>
        <v/>
      </c>
      <c r="O236" s="31" t="n"/>
      <c r="P236" s="30">
        <f>IF(COUNTA($A236:$C236,$E236:$I236,$K236,$O236,$R236,$U236:$W236,$Z236:$AA236)=0,"",IFERROR(INDEX('Settings'!$F$10:$F$109,MATCH(C236,'Settings'!$A$10:$A$109,0)),0))</f>
        <v/>
      </c>
      <c r="Q236" s="30">
        <f>IF(COUNTA($A236:$C236,$E236:$I236,$K236,$O236,$R236,$U236:$W236,$Z236:$AA236)=0,"",IFERROR(O236*P236,0))</f>
        <v/>
      </c>
      <c r="R236" s="26" t="n"/>
      <c r="S236" s="30">
        <f>IF(COUNTA($A236:$C236,$E236:$I236,$K236,$O236,$R236,$U236:$W236,$Z236:$AA236)=0,"",IFERROR(INDEX('Settings'!$E$10:$E$109,MATCH(C236,'Settings'!$A$10:$A$109,0)),0))</f>
        <v/>
      </c>
      <c r="T236" s="30">
        <f>IF(COUNTA($A236:$C236,$E236:$I236,$K236,$O236,$R236,$U236:$W236,$Z236:$AA236)=0,"",IFERROR(R236*S236,0))</f>
        <v/>
      </c>
      <c r="U236" s="32" t="n"/>
      <c r="V236" s="32" t="n"/>
      <c r="W236" s="32" t="n"/>
      <c r="X236" s="30">
        <f>IF(COUNTA($A236:$C236,$E236:$I236,$K236,$O236,$R236,$U236:$W236,$Z236:$AA236)=0,"",IFERROR(SUM(N236,Q236,T236,U236),0))</f>
        <v/>
      </c>
      <c r="Y236" s="30">
        <f>IF(COUNTA($A236:$C236,$E236:$I236,$K236,$O236,$R236,$U236:$W236,$Z236:$AA236)=0,"",IFERROR(X236+V236-W236,0))</f>
        <v/>
      </c>
      <c r="Z236" s="23" t="n"/>
      <c r="AA236" s="25" t="n"/>
      <c r="AB236" s="33">
        <f>IF(COUNTA($A236:$C236,$E236:$I236,$K236,$O236,$R236,$U236:$W236,$Z236:$AA236)=0,"",IF(OR(A236="",B236="",C236="",E236=""),"Missing required input",IF(D236="","Driver not found",IF(COUNTIF($E:$E,E236)&gt;1,"Duplicate Trip/Load #",IF(B236&gt;A236,"Trip after period end",IF(B236&lt;=A236-'Settings'!$B$4,"Trip outside pay period",IF(J236&lt;=0,"Check miles",IF(M236&lt;=0,"Check rate",IF(Y236&lt;0,"Negative payable","OK")))))))))</f>
        <v/>
      </c>
    </row>
    <row r="237">
      <c r="A237" s="51" t="n"/>
      <c r="B237" s="51" t="n"/>
      <c r="C237" s="23" t="n"/>
      <c r="D237" s="24">
        <f>IF(COUNTA($A237:$C237,$E237:$I237,$K237,$O237,$R237,$U237:$W237,$Z237:$AA237)=0,"",IFERROR(INDEX('Settings'!$B$10:$B$109,MATCH(C237,'Settings'!$A$10:$A$109,0)),""))</f>
        <v/>
      </c>
      <c r="E237" s="23" t="n"/>
      <c r="F237" s="25" t="n"/>
      <c r="G237" s="25" t="n"/>
      <c r="H237" s="26" t="n"/>
      <c r="I237" s="26" t="n"/>
      <c r="J237" s="27">
        <f>IF(COUNTA($A237:$C237,$E237:$I237,$K237,$O237,$R237,$U237:$W237,$Z237:$AA237)=0,"",IFERROR(H237+I237,0))</f>
        <v/>
      </c>
      <c r="K237" s="52" t="n"/>
      <c r="L237" s="53">
        <f>IF(COUNTA($A237:$C237,$E237:$I237,$K237,$O237,$R237,$U237:$W237,$Z237:$AA237)=0,"",IFERROR(INDEX('Settings'!$D$10:$D$109,MATCH(C237,'Settings'!$A$10:$A$109,0)),0))</f>
        <v/>
      </c>
      <c r="M237" s="53">
        <f>IF(COUNTA($A237:$C237,$E237:$I237,$K237,$O237,$R237,$U237:$W237,$Z237:$AA237)=0,"",IFERROR(IF(K237&lt;&gt;"",K237,L237),0))</f>
        <v/>
      </c>
      <c r="N237" s="30">
        <f>IF(COUNTA($A237:$C237,$E237:$I237,$K237,$O237,$R237,$U237:$W237,$Z237:$AA237)=0,"",IFERROR(J237*M237,0))</f>
        <v/>
      </c>
      <c r="O237" s="31" t="n"/>
      <c r="P237" s="30">
        <f>IF(COUNTA($A237:$C237,$E237:$I237,$K237,$O237,$R237,$U237:$W237,$Z237:$AA237)=0,"",IFERROR(INDEX('Settings'!$F$10:$F$109,MATCH(C237,'Settings'!$A$10:$A$109,0)),0))</f>
        <v/>
      </c>
      <c r="Q237" s="30">
        <f>IF(COUNTA($A237:$C237,$E237:$I237,$K237,$O237,$R237,$U237:$W237,$Z237:$AA237)=0,"",IFERROR(O237*P237,0))</f>
        <v/>
      </c>
      <c r="R237" s="26" t="n"/>
      <c r="S237" s="30">
        <f>IF(COUNTA($A237:$C237,$E237:$I237,$K237,$O237,$R237,$U237:$W237,$Z237:$AA237)=0,"",IFERROR(INDEX('Settings'!$E$10:$E$109,MATCH(C237,'Settings'!$A$10:$A$109,0)),0))</f>
        <v/>
      </c>
      <c r="T237" s="30">
        <f>IF(COUNTA($A237:$C237,$E237:$I237,$K237,$O237,$R237,$U237:$W237,$Z237:$AA237)=0,"",IFERROR(R237*S237,0))</f>
        <v/>
      </c>
      <c r="U237" s="32" t="n"/>
      <c r="V237" s="32" t="n"/>
      <c r="W237" s="32" t="n"/>
      <c r="X237" s="30">
        <f>IF(COUNTA($A237:$C237,$E237:$I237,$K237,$O237,$R237,$U237:$W237,$Z237:$AA237)=0,"",IFERROR(SUM(N237,Q237,T237,U237),0))</f>
        <v/>
      </c>
      <c r="Y237" s="30">
        <f>IF(COUNTA($A237:$C237,$E237:$I237,$K237,$O237,$R237,$U237:$W237,$Z237:$AA237)=0,"",IFERROR(X237+V237-W237,0))</f>
        <v/>
      </c>
      <c r="Z237" s="23" t="n"/>
      <c r="AA237" s="25" t="n"/>
      <c r="AB237" s="33">
        <f>IF(COUNTA($A237:$C237,$E237:$I237,$K237,$O237,$R237,$U237:$W237,$Z237:$AA237)=0,"",IF(OR(A237="",B237="",C237="",E237=""),"Missing required input",IF(D237="","Driver not found",IF(COUNTIF($E:$E,E237)&gt;1,"Duplicate Trip/Load #",IF(B237&gt;A237,"Trip after period end",IF(B237&lt;=A237-'Settings'!$B$4,"Trip outside pay period",IF(J237&lt;=0,"Check miles",IF(M237&lt;=0,"Check rate",IF(Y237&lt;0,"Negative payable","OK")))))))))</f>
        <v/>
      </c>
    </row>
    <row r="238">
      <c r="A238" s="51" t="n"/>
      <c r="B238" s="51" t="n"/>
      <c r="C238" s="23" t="n"/>
      <c r="D238" s="24">
        <f>IF(COUNTA($A238:$C238,$E238:$I238,$K238,$O238,$R238,$U238:$W238,$Z238:$AA238)=0,"",IFERROR(INDEX('Settings'!$B$10:$B$109,MATCH(C238,'Settings'!$A$10:$A$109,0)),""))</f>
        <v/>
      </c>
      <c r="E238" s="23" t="n"/>
      <c r="F238" s="25" t="n"/>
      <c r="G238" s="25" t="n"/>
      <c r="H238" s="26" t="n"/>
      <c r="I238" s="26" t="n"/>
      <c r="J238" s="27">
        <f>IF(COUNTA($A238:$C238,$E238:$I238,$K238,$O238,$R238,$U238:$W238,$Z238:$AA238)=0,"",IFERROR(H238+I238,0))</f>
        <v/>
      </c>
      <c r="K238" s="52" t="n"/>
      <c r="L238" s="53">
        <f>IF(COUNTA($A238:$C238,$E238:$I238,$K238,$O238,$R238,$U238:$W238,$Z238:$AA238)=0,"",IFERROR(INDEX('Settings'!$D$10:$D$109,MATCH(C238,'Settings'!$A$10:$A$109,0)),0))</f>
        <v/>
      </c>
      <c r="M238" s="53">
        <f>IF(COUNTA($A238:$C238,$E238:$I238,$K238,$O238,$R238,$U238:$W238,$Z238:$AA238)=0,"",IFERROR(IF(K238&lt;&gt;"",K238,L238),0))</f>
        <v/>
      </c>
      <c r="N238" s="30">
        <f>IF(COUNTA($A238:$C238,$E238:$I238,$K238,$O238,$R238,$U238:$W238,$Z238:$AA238)=0,"",IFERROR(J238*M238,0))</f>
        <v/>
      </c>
      <c r="O238" s="31" t="n"/>
      <c r="P238" s="30">
        <f>IF(COUNTA($A238:$C238,$E238:$I238,$K238,$O238,$R238,$U238:$W238,$Z238:$AA238)=0,"",IFERROR(INDEX('Settings'!$F$10:$F$109,MATCH(C238,'Settings'!$A$10:$A$109,0)),0))</f>
        <v/>
      </c>
      <c r="Q238" s="30">
        <f>IF(COUNTA($A238:$C238,$E238:$I238,$K238,$O238,$R238,$U238:$W238,$Z238:$AA238)=0,"",IFERROR(O238*P238,0))</f>
        <v/>
      </c>
      <c r="R238" s="26" t="n"/>
      <c r="S238" s="30">
        <f>IF(COUNTA($A238:$C238,$E238:$I238,$K238,$O238,$R238,$U238:$W238,$Z238:$AA238)=0,"",IFERROR(INDEX('Settings'!$E$10:$E$109,MATCH(C238,'Settings'!$A$10:$A$109,0)),0))</f>
        <v/>
      </c>
      <c r="T238" s="30">
        <f>IF(COUNTA($A238:$C238,$E238:$I238,$K238,$O238,$R238,$U238:$W238,$Z238:$AA238)=0,"",IFERROR(R238*S238,0))</f>
        <v/>
      </c>
      <c r="U238" s="32" t="n"/>
      <c r="V238" s="32" t="n"/>
      <c r="W238" s="32" t="n"/>
      <c r="X238" s="30">
        <f>IF(COUNTA($A238:$C238,$E238:$I238,$K238,$O238,$R238,$U238:$W238,$Z238:$AA238)=0,"",IFERROR(SUM(N238,Q238,T238,U238),0))</f>
        <v/>
      </c>
      <c r="Y238" s="30">
        <f>IF(COUNTA($A238:$C238,$E238:$I238,$K238,$O238,$R238,$U238:$W238,$Z238:$AA238)=0,"",IFERROR(X238+V238-W238,0))</f>
        <v/>
      </c>
      <c r="Z238" s="23" t="n"/>
      <c r="AA238" s="25" t="n"/>
      <c r="AB238" s="33">
        <f>IF(COUNTA($A238:$C238,$E238:$I238,$K238,$O238,$R238,$U238:$W238,$Z238:$AA238)=0,"",IF(OR(A238="",B238="",C238="",E238=""),"Missing required input",IF(D238="","Driver not found",IF(COUNTIF($E:$E,E238)&gt;1,"Duplicate Trip/Load #",IF(B238&gt;A238,"Trip after period end",IF(B238&lt;=A238-'Settings'!$B$4,"Trip outside pay period",IF(J238&lt;=0,"Check miles",IF(M238&lt;=0,"Check rate",IF(Y238&lt;0,"Negative payable","OK")))))))))</f>
        <v/>
      </c>
    </row>
    <row r="239">
      <c r="A239" s="51" t="n"/>
      <c r="B239" s="51" t="n"/>
      <c r="C239" s="23" t="n"/>
      <c r="D239" s="24">
        <f>IF(COUNTA($A239:$C239,$E239:$I239,$K239,$O239,$R239,$U239:$W239,$Z239:$AA239)=0,"",IFERROR(INDEX('Settings'!$B$10:$B$109,MATCH(C239,'Settings'!$A$10:$A$109,0)),""))</f>
        <v/>
      </c>
      <c r="E239" s="23" t="n"/>
      <c r="F239" s="25" t="n"/>
      <c r="G239" s="25" t="n"/>
      <c r="H239" s="26" t="n"/>
      <c r="I239" s="26" t="n"/>
      <c r="J239" s="27">
        <f>IF(COUNTA($A239:$C239,$E239:$I239,$K239,$O239,$R239,$U239:$W239,$Z239:$AA239)=0,"",IFERROR(H239+I239,0))</f>
        <v/>
      </c>
      <c r="K239" s="52" t="n"/>
      <c r="L239" s="53">
        <f>IF(COUNTA($A239:$C239,$E239:$I239,$K239,$O239,$R239,$U239:$W239,$Z239:$AA239)=0,"",IFERROR(INDEX('Settings'!$D$10:$D$109,MATCH(C239,'Settings'!$A$10:$A$109,0)),0))</f>
        <v/>
      </c>
      <c r="M239" s="53">
        <f>IF(COUNTA($A239:$C239,$E239:$I239,$K239,$O239,$R239,$U239:$W239,$Z239:$AA239)=0,"",IFERROR(IF(K239&lt;&gt;"",K239,L239),0))</f>
        <v/>
      </c>
      <c r="N239" s="30">
        <f>IF(COUNTA($A239:$C239,$E239:$I239,$K239,$O239,$R239,$U239:$W239,$Z239:$AA239)=0,"",IFERROR(J239*M239,0))</f>
        <v/>
      </c>
      <c r="O239" s="31" t="n"/>
      <c r="P239" s="30">
        <f>IF(COUNTA($A239:$C239,$E239:$I239,$K239,$O239,$R239,$U239:$W239,$Z239:$AA239)=0,"",IFERROR(INDEX('Settings'!$F$10:$F$109,MATCH(C239,'Settings'!$A$10:$A$109,0)),0))</f>
        <v/>
      </c>
      <c r="Q239" s="30">
        <f>IF(COUNTA($A239:$C239,$E239:$I239,$K239,$O239,$R239,$U239:$W239,$Z239:$AA239)=0,"",IFERROR(O239*P239,0))</f>
        <v/>
      </c>
      <c r="R239" s="26" t="n"/>
      <c r="S239" s="30">
        <f>IF(COUNTA($A239:$C239,$E239:$I239,$K239,$O239,$R239,$U239:$W239,$Z239:$AA239)=0,"",IFERROR(INDEX('Settings'!$E$10:$E$109,MATCH(C239,'Settings'!$A$10:$A$109,0)),0))</f>
        <v/>
      </c>
      <c r="T239" s="30">
        <f>IF(COUNTA($A239:$C239,$E239:$I239,$K239,$O239,$R239,$U239:$W239,$Z239:$AA239)=0,"",IFERROR(R239*S239,0))</f>
        <v/>
      </c>
      <c r="U239" s="32" t="n"/>
      <c r="V239" s="32" t="n"/>
      <c r="W239" s="32" t="n"/>
      <c r="X239" s="30">
        <f>IF(COUNTA($A239:$C239,$E239:$I239,$K239,$O239,$R239,$U239:$W239,$Z239:$AA239)=0,"",IFERROR(SUM(N239,Q239,T239,U239),0))</f>
        <v/>
      </c>
      <c r="Y239" s="30">
        <f>IF(COUNTA($A239:$C239,$E239:$I239,$K239,$O239,$R239,$U239:$W239,$Z239:$AA239)=0,"",IFERROR(X239+V239-W239,0))</f>
        <v/>
      </c>
      <c r="Z239" s="23" t="n"/>
      <c r="AA239" s="25" t="n"/>
      <c r="AB239" s="33">
        <f>IF(COUNTA($A239:$C239,$E239:$I239,$K239,$O239,$R239,$U239:$W239,$Z239:$AA239)=0,"",IF(OR(A239="",B239="",C239="",E239=""),"Missing required input",IF(D239="","Driver not found",IF(COUNTIF($E:$E,E239)&gt;1,"Duplicate Trip/Load #",IF(B239&gt;A239,"Trip after period end",IF(B239&lt;=A239-'Settings'!$B$4,"Trip outside pay period",IF(J239&lt;=0,"Check miles",IF(M239&lt;=0,"Check rate",IF(Y239&lt;0,"Negative payable","OK")))))))))</f>
        <v/>
      </c>
    </row>
    <row r="240">
      <c r="A240" s="51" t="n"/>
      <c r="B240" s="51" t="n"/>
      <c r="C240" s="23" t="n"/>
      <c r="D240" s="24">
        <f>IF(COUNTA($A240:$C240,$E240:$I240,$K240,$O240,$R240,$U240:$W240,$Z240:$AA240)=0,"",IFERROR(INDEX('Settings'!$B$10:$B$109,MATCH(C240,'Settings'!$A$10:$A$109,0)),""))</f>
        <v/>
      </c>
      <c r="E240" s="23" t="n"/>
      <c r="F240" s="25" t="n"/>
      <c r="G240" s="25" t="n"/>
      <c r="H240" s="26" t="n"/>
      <c r="I240" s="26" t="n"/>
      <c r="J240" s="27">
        <f>IF(COUNTA($A240:$C240,$E240:$I240,$K240,$O240,$R240,$U240:$W240,$Z240:$AA240)=0,"",IFERROR(H240+I240,0))</f>
        <v/>
      </c>
      <c r="K240" s="52" t="n"/>
      <c r="L240" s="53">
        <f>IF(COUNTA($A240:$C240,$E240:$I240,$K240,$O240,$R240,$U240:$W240,$Z240:$AA240)=0,"",IFERROR(INDEX('Settings'!$D$10:$D$109,MATCH(C240,'Settings'!$A$10:$A$109,0)),0))</f>
        <v/>
      </c>
      <c r="M240" s="53">
        <f>IF(COUNTA($A240:$C240,$E240:$I240,$K240,$O240,$R240,$U240:$W240,$Z240:$AA240)=0,"",IFERROR(IF(K240&lt;&gt;"",K240,L240),0))</f>
        <v/>
      </c>
      <c r="N240" s="30">
        <f>IF(COUNTA($A240:$C240,$E240:$I240,$K240,$O240,$R240,$U240:$W240,$Z240:$AA240)=0,"",IFERROR(J240*M240,0))</f>
        <v/>
      </c>
      <c r="O240" s="31" t="n"/>
      <c r="P240" s="30">
        <f>IF(COUNTA($A240:$C240,$E240:$I240,$K240,$O240,$R240,$U240:$W240,$Z240:$AA240)=0,"",IFERROR(INDEX('Settings'!$F$10:$F$109,MATCH(C240,'Settings'!$A$10:$A$109,0)),0))</f>
        <v/>
      </c>
      <c r="Q240" s="30">
        <f>IF(COUNTA($A240:$C240,$E240:$I240,$K240,$O240,$R240,$U240:$W240,$Z240:$AA240)=0,"",IFERROR(O240*P240,0))</f>
        <v/>
      </c>
      <c r="R240" s="26" t="n"/>
      <c r="S240" s="30">
        <f>IF(COUNTA($A240:$C240,$E240:$I240,$K240,$O240,$R240,$U240:$W240,$Z240:$AA240)=0,"",IFERROR(INDEX('Settings'!$E$10:$E$109,MATCH(C240,'Settings'!$A$10:$A$109,0)),0))</f>
        <v/>
      </c>
      <c r="T240" s="30">
        <f>IF(COUNTA($A240:$C240,$E240:$I240,$K240,$O240,$R240,$U240:$W240,$Z240:$AA240)=0,"",IFERROR(R240*S240,0))</f>
        <v/>
      </c>
      <c r="U240" s="32" t="n"/>
      <c r="V240" s="32" t="n"/>
      <c r="W240" s="32" t="n"/>
      <c r="X240" s="30">
        <f>IF(COUNTA($A240:$C240,$E240:$I240,$K240,$O240,$R240,$U240:$W240,$Z240:$AA240)=0,"",IFERROR(SUM(N240,Q240,T240,U240),0))</f>
        <v/>
      </c>
      <c r="Y240" s="30">
        <f>IF(COUNTA($A240:$C240,$E240:$I240,$K240,$O240,$R240,$U240:$W240,$Z240:$AA240)=0,"",IFERROR(X240+V240-W240,0))</f>
        <v/>
      </c>
      <c r="Z240" s="23" t="n"/>
      <c r="AA240" s="25" t="n"/>
      <c r="AB240" s="33">
        <f>IF(COUNTA($A240:$C240,$E240:$I240,$K240,$O240,$R240,$U240:$W240,$Z240:$AA240)=0,"",IF(OR(A240="",B240="",C240="",E240=""),"Missing required input",IF(D240="","Driver not found",IF(COUNTIF($E:$E,E240)&gt;1,"Duplicate Trip/Load #",IF(B240&gt;A240,"Trip after period end",IF(B240&lt;=A240-'Settings'!$B$4,"Trip outside pay period",IF(J240&lt;=0,"Check miles",IF(M240&lt;=0,"Check rate",IF(Y240&lt;0,"Negative payable","OK")))))))))</f>
        <v/>
      </c>
    </row>
    <row r="241">
      <c r="A241" s="51" t="n"/>
      <c r="B241" s="51" t="n"/>
      <c r="C241" s="23" t="n"/>
      <c r="D241" s="24">
        <f>IF(COUNTA($A241:$C241,$E241:$I241,$K241,$O241,$R241,$U241:$W241,$Z241:$AA241)=0,"",IFERROR(INDEX('Settings'!$B$10:$B$109,MATCH(C241,'Settings'!$A$10:$A$109,0)),""))</f>
        <v/>
      </c>
      <c r="E241" s="23" t="n"/>
      <c r="F241" s="25" t="n"/>
      <c r="G241" s="25" t="n"/>
      <c r="H241" s="26" t="n"/>
      <c r="I241" s="26" t="n"/>
      <c r="J241" s="27">
        <f>IF(COUNTA($A241:$C241,$E241:$I241,$K241,$O241,$R241,$U241:$W241,$Z241:$AA241)=0,"",IFERROR(H241+I241,0))</f>
        <v/>
      </c>
      <c r="K241" s="52" t="n"/>
      <c r="L241" s="53">
        <f>IF(COUNTA($A241:$C241,$E241:$I241,$K241,$O241,$R241,$U241:$W241,$Z241:$AA241)=0,"",IFERROR(INDEX('Settings'!$D$10:$D$109,MATCH(C241,'Settings'!$A$10:$A$109,0)),0))</f>
        <v/>
      </c>
      <c r="M241" s="53">
        <f>IF(COUNTA($A241:$C241,$E241:$I241,$K241,$O241,$R241,$U241:$W241,$Z241:$AA241)=0,"",IFERROR(IF(K241&lt;&gt;"",K241,L241),0))</f>
        <v/>
      </c>
      <c r="N241" s="30">
        <f>IF(COUNTA($A241:$C241,$E241:$I241,$K241,$O241,$R241,$U241:$W241,$Z241:$AA241)=0,"",IFERROR(J241*M241,0))</f>
        <v/>
      </c>
      <c r="O241" s="31" t="n"/>
      <c r="P241" s="30">
        <f>IF(COUNTA($A241:$C241,$E241:$I241,$K241,$O241,$R241,$U241:$W241,$Z241:$AA241)=0,"",IFERROR(INDEX('Settings'!$F$10:$F$109,MATCH(C241,'Settings'!$A$10:$A$109,0)),0))</f>
        <v/>
      </c>
      <c r="Q241" s="30">
        <f>IF(COUNTA($A241:$C241,$E241:$I241,$K241,$O241,$R241,$U241:$W241,$Z241:$AA241)=0,"",IFERROR(O241*P241,0))</f>
        <v/>
      </c>
      <c r="R241" s="26" t="n"/>
      <c r="S241" s="30">
        <f>IF(COUNTA($A241:$C241,$E241:$I241,$K241,$O241,$R241,$U241:$W241,$Z241:$AA241)=0,"",IFERROR(INDEX('Settings'!$E$10:$E$109,MATCH(C241,'Settings'!$A$10:$A$109,0)),0))</f>
        <v/>
      </c>
      <c r="T241" s="30">
        <f>IF(COUNTA($A241:$C241,$E241:$I241,$K241,$O241,$R241,$U241:$W241,$Z241:$AA241)=0,"",IFERROR(R241*S241,0))</f>
        <v/>
      </c>
      <c r="U241" s="32" t="n"/>
      <c r="V241" s="32" t="n"/>
      <c r="W241" s="32" t="n"/>
      <c r="X241" s="30">
        <f>IF(COUNTA($A241:$C241,$E241:$I241,$K241,$O241,$R241,$U241:$W241,$Z241:$AA241)=0,"",IFERROR(SUM(N241,Q241,T241,U241),0))</f>
        <v/>
      </c>
      <c r="Y241" s="30">
        <f>IF(COUNTA($A241:$C241,$E241:$I241,$K241,$O241,$R241,$U241:$W241,$Z241:$AA241)=0,"",IFERROR(X241+V241-W241,0))</f>
        <v/>
      </c>
      <c r="Z241" s="23" t="n"/>
      <c r="AA241" s="25" t="n"/>
      <c r="AB241" s="33">
        <f>IF(COUNTA($A241:$C241,$E241:$I241,$K241,$O241,$R241,$U241:$W241,$Z241:$AA241)=0,"",IF(OR(A241="",B241="",C241="",E241=""),"Missing required input",IF(D241="","Driver not found",IF(COUNTIF($E:$E,E241)&gt;1,"Duplicate Trip/Load #",IF(B241&gt;A241,"Trip after period end",IF(B241&lt;=A241-'Settings'!$B$4,"Trip outside pay period",IF(J241&lt;=0,"Check miles",IF(M241&lt;=0,"Check rate",IF(Y241&lt;0,"Negative payable","OK")))))))))</f>
        <v/>
      </c>
    </row>
    <row r="242">
      <c r="A242" s="51" t="n"/>
      <c r="B242" s="51" t="n"/>
      <c r="C242" s="23" t="n"/>
      <c r="D242" s="24">
        <f>IF(COUNTA($A242:$C242,$E242:$I242,$K242,$O242,$R242,$U242:$W242,$Z242:$AA242)=0,"",IFERROR(INDEX('Settings'!$B$10:$B$109,MATCH(C242,'Settings'!$A$10:$A$109,0)),""))</f>
        <v/>
      </c>
      <c r="E242" s="23" t="n"/>
      <c r="F242" s="25" t="n"/>
      <c r="G242" s="25" t="n"/>
      <c r="H242" s="26" t="n"/>
      <c r="I242" s="26" t="n"/>
      <c r="J242" s="27">
        <f>IF(COUNTA($A242:$C242,$E242:$I242,$K242,$O242,$R242,$U242:$W242,$Z242:$AA242)=0,"",IFERROR(H242+I242,0))</f>
        <v/>
      </c>
      <c r="K242" s="52" t="n"/>
      <c r="L242" s="53">
        <f>IF(COUNTA($A242:$C242,$E242:$I242,$K242,$O242,$R242,$U242:$W242,$Z242:$AA242)=0,"",IFERROR(INDEX('Settings'!$D$10:$D$109,MATCH(C242,'Settings'!$A$10:$A$109,0)),0))</f>
        <v/>
      </c>
      <c r="M242" s="53">
        <f>IF(COUNTA($A242:$C242,$E242:$I242,$K242,$O242,$R242,$U242:$W242,$Z242:$AA242)=0,"",IFERROR(IF(K242&lt;&gt;"",K242,L242),0))</f>
        <v/>
      </c>
      <c r="N242" s="30">
        <f>IF(COUNTA($A242:$C242,$E242:$I242,$K242,$O242,$R242,$U242:$W242,$Z242:$AA242)=0,"",IFERROR(J242*M242,0))</f>
        <v/>
      </c>
      <c r="O242" s="31" t="n"/>
      <c r="P242" s="30">
        <f>IF(COUNTA($A242:$C242,$E242:$I242,$K242,$O242,$R242,$U242:$W242,$Z242:$AA242)=0,"",IFERROR(INDEX('Settings'!$F$10:$F$109,MATCH(C242,'Settings'!$A$10:$A$109,0)),0))</f>
        <v/>
      </c>
      <c r="Q242" s="30">
        <f>IF(COUNTA($A242:$C242,$E242:$I242,$K242,$O242,$R242,$U242:$W242,$Z242:$AA242)=0,"",IFERROR(O242*P242,0))</f>
        <v/>
      </c>
      <c r="R242" s="26" t="n"/>
      <c r="S242" s="30">
        <f>IF(COUNTA($A242:$C242,$E242:$I242,$K242,$O242,$R242,$U242:$W242,$Z242:$AA242)=0,"",IFERROR(INDEX('Settings'!$E$10:$E$109,MATCH(C242,'Settings'!$A$10:$A$109,0)),0))</f>
        <v/>
      </c>
      <c r="T242" s="30">
        <f>IF(COUNTA($A242:$C242,$E242:$I242,$K242,$O242,$R242,$U242:$W242,$Z242:$AA242)=0,"",IFERROR(R242*S242,0))</f>
        <v/>
      </c>
      <c r="U242" s="32" t="n"/>
      <c r="V242" s="32" t="n"/>
      <c r="W242" s="32" t="n"/>
      <c r="X242" s="30">
        <f>IF(COUNTA($A242:$C242,$E242:$I242,$K242,$O242,$R242,$U242:$W242,$Z242:$AA242)=0,"",IFERROR(SUM(N242,Q242,T242,U242),0))</f>
        <v/>
      </c>
      <c r="Y242" s="30">
        <f>IF(COUNTA($A242:$C242,$E242:$I242,$K242,$O242,$R242,$U242:$W242,$Z242:$AA242)=0,"",IFERROR(X242+V242-W242,0))</f>
        <v/>
      </c>
      <c r="Z242" s="23" t="n"/>
      <c r="AA242" s="25" t="n"/>
      <c r="AB242" s="33">
        <f>IF(COUNTA($A242:$C242,$E242:$I242,$K242,$O242,$R242,$U242:$W242,$Z242:$AA242)=0,"",IF(OR(A242="",B242="",C242="",E242=""),"Missing required input",IF(D242="","Driver not found",IF(COUNTIF($E:$E,E242)&gt;1,"Duplicate Trip/Load #",IF(B242&gt;A242,"Trip after period end",IF(B242&lt;=A242-'Settings'!$B$4,"Trip outside pay period",IF(J242&lt;=0,"Check miles",IF(M242&lt;=0,"Check rate",IF(Y242&lt;0,"Negative payable","OK")))))))))</f>
        <v/>
      </c>
    </row>
    <row r="243">
      <c r="A243" s="51" t="n"/>
      <c r="B243" s="51" t="n"/>
      <c r="C243" s="23" t="n"/>
      <c r="D243" s="24">
        <f>IF(COUNTA($A243:$C243,$E243:$I243,$K243,$O243,$R243,$U243:$W243,$Z243:$AA243)=0,"",IFERROR(INDEX('Settings'!$B$10:$B$109,MATCH(C243,'Settings'!$A$10:$A$109,0)),""))</f>
        <v/>
      </c>
      <c r="E243" s="23" t="n"/>
      <c r="F243" s="25" t="n"/>
      <c r="G243" s="25" t="n"/>
      <c r="H243" s="26" t="n"/>
      <c r="I243" s="26" t="n"/>
      <c r="J243" s="27">
        <f>IF(COUNTA($A243:$C243,$E243:$I243,$K243,$O243,$R243,$U243:$W243,$Z243:$AA243)=0,"",IFERROR(H243+I243,0))</f>
        <v/>
      </c>
      <c r="K243" s="52" t="n"/>
      <c r="L243" s="53">
        <f>IF(COUNTA($A243:$C243,$E243:$I243,$K243,$O243,$R243,$U243:$W243,$Z243:$AA243)=0,"",IFERROR(INDEX('Settings'!$D$10:$D$109,MATCH(C243,'Settings'!$A$10:$A$109,0)),0))</f>
        <v/>
      </c>
      <c r="M243" s="53">
        <f>IF(COUNTA($A243:$C243,$E243:$I243,$K243,$O243,$R243,$U243:$W243,$Z243:$AA243)=0,"",IFERROR(IF(K243&lt;&gt;"",K243,L243),0))</f>
        <v/>
      </c>
      <c r="N243" s="30">
        <f>IF(COUNTA($A243:$C243,$E243:$I243,$K243,$O243,$R243,$U243:$W243,$Z243:$AA243)=0,"",IFERROR(J243*M243,0))</f>
        <v/>
      </c>
      <c r="O243" s="31" t="n"/>
      <c r="P243" s="30">
        <f>IF(COUNTA($A243:$C243,$E243:$I243,$K243,$O243,$R243,$U243:$W243,$Z243:$AA243)=0,"",IFERROR(INDEX('Settings'!$F$10:$F$109,MATCH(C243,'Settings'!$A$10:$A$109,0)),0))</f>
        <v/>
      </c>
      <c r="Q243" s="30">
        <f>IF(COUNTA($A243:$C243,$E243:$I243,$K243,$O243,$R243,$U243:$W243,$Z243:$AA243)=0,"",IFERROR(O243*P243,0))</f>
        <v/>
      </c>
      <c r="R243" s="26" t="n"/>
      <c r="S243" s="30">
        <f>IF(COUNTA($A243:$C243,$E243:$I243,$K243,$O243,$R243,$U243:$W243,$Z243:$AA243)=0,"",IFERROR(INDEX('Settings'!$E$10:$E$109,MATCH(C243,'Settings'!$A$10:$A$109,0)),0))</f>
        <v/>
      </c>
      <c r="T243" s="30">
        <f>IF(COUNTA($A243:$C243,$E243:$I243,$K243,$O243,$R243,$U243:$W243,$Z243:$AA243)=0,"",IFERROR(R243*S243,0))</f>
        <v/>
      </c>
      <c r="U243" s="32" t="n"/>
      <c r="V243" s="32" t="n"/>
      <c r="W243" s="32" t="n"/>
      <c r="X243" s="30">
        <f>IF(COUNTA($A243:$C243,$E243:$I243,$K243,$O243,$R243,$U243:$W243,$Z243:$AA243)=0,"",IFERROR(SUM(N243,Q243,T243,U243),0))</f>
        <v/>
      </c>
      <c r="Y243" s="30">
        <f>IF(COUNTA($A243:$C243,$E243:$I243,$K243,$O243,$R243,$U243:$W243,$Z243:$AA243)=0,"",IFERROR(X243+V243-W243,0))</f>
        <v/>
      </c>
      <c r="Z243" s="23" t="n"/>
      <c r="AA243" s="25" t="n"/>
      <c r="AB243" s="33">
        <f>IF(COUNTA($A243:$C243,$E243:$I243,$K243,$O243,$R243,$U243:$W243,$Z243:$AA243)=0,"",IF(OR(A243="",B243="",C243="",E243=""),"Missing required input",IF(D243="","Driver not found",IF(COUNTIF($E:$E,E243)&gt;1,"Duplicate Trip/Load #",IF(B243&gt;A243,"Trip after period end",IF(B243&lt;=A243-'Settings'!$B$4,"Trip outside pay period",IF(J243&lt;=0,"Check miles",IF(M243&lt;=0,"Check rate",IF(Y243&lt;0,"Negative payable","OK")))))))))</f>
        <v/>
      </c>
    </row>
    <row r="244">
      <c r="A244" s="51" t="n"/>
      <c r="B244" s="51" t="n"/>
      <c r="C244" s="23" t="n"/>
      <c r="D244" s="24">
        <f>IF(COUNTA($A244:$C244,$E244:$I244,$K244,$O244,$R244,$U244:$W244,$Z244:$AA244)=0,"",IFERROR(INDEX('Settings'!$B$10:$B$109,MATCH(C244,'Settings'!$A$10:$A$109,0)),""))</f>
        <v/>
      </c>
      <c r="E244" s="23" t="n"/>
      <c r="F244" s="25" t="n"/>
      <c r="G244" s="25" t="n"/>
      <c r="H244" s="26" t="n"/>
      <c r="I244" s="26" t="n"/>
      <c r="J244" s="27">
        <f>IF(COUNTA($A244:$C244,$E244:$I244,$K244,$O244,$R244,$U244:$W244,$Z244:$AA244)=0,"",IFERROR(H244+I244,0))</f>
        <v/>
      </c>
      <c r="K244" s="52" t="n"/>
      <c r="L244" s="53">
        <f>IF(COUNTA($A244:$C244,$E244:$I244,$K244,$O244,$R244,$U244:$W244,$Z244:$AA244)=0,"",IFERROR(INDEX('Settings'!$D$10:$D$109,MATCH(C244,'Settings'!$A$10:$A$109,0)),0))</f>
        <v/>
      </c>
      <c r="M244" s="53">
        <f>IF(COUNTA($A244:$C244,$E244:$I244,$K244,$O244,$R244,$U244:$W244,$Z244:$AA244)=0,"",IFERROR(IF(K244&lt;&gt;"",K244,L244),0))</f>
        <v/>
      </c>
      <c r="N244" s="30">
        <f>IF(COUNTA($A244:$C244,$E244:$I244,$K244,$O244,$R244,$U244:$W244,$Z244:$AA244)=0,"",IFERROR(J244*M244,0))</f>
        <v/>
      </c>
      <c r="O244" s="31" t="n"/>
      <c r="P244" s="30">
        <f>IF(COUNTA($A244:$C244,$E244:$I244,$K244,$O244,$R244,$U244:$W244,$Z244:$AA244)=0,"",IFERROR(INDEX('Settings'!$F$10:$F$109,MATCH(C244,'Settings'!$A$10:$A$109,0)),0))</f>
        <v/>
      </c>
      <c r="Q244" s="30">
        <f>IF(COUNTA($A244:$C244,$E244:$I244,$K244,$O244,$R244,$U244:$W244,$Z244:$AA244)=0,"",IFERROR(O244*P244,0))</f>
        <v/>
      </c>
      <c r="R244" s="26" t="n"/>
      <c r="S244" s="30">
        <f>IF(COUNTA($A244:$C244,$E244:$I244,$K244,$O244,$R244,$U244:$W244,$Z244:$AA244)=0,"",IFERROR(INDEX('Settings'!$E$10:$E$109,MATCH(C244,'Settings'!$A$10:$A$109,0)),0))</f>
        <v/>
      </c>
      <c r="T244" s="30">
        <f>IF(COUNTA($A244:$C244,$E244:$I244,$K244,$O244,$R244,$U244:$W244,$Z244:$AA244)=0,"",IFERROR(R244*S244,0))</f>
        <v/>
      </c>
      <c r="U244" s="32" t="n"/>
      <c r="V244" s="32" t="n"/>
      <c r="W244" s="32" t="n"/>
      <c r="X244" s="30">
        <f>IF(COUNTA($A244:$C244,$E244:$I244,$K244,$O244,$R244,$U244:$W244,$Z244:$AA244)=0,"",IFERROR(SUM(N244,Q244,T244,U244),0))</f>
        <v/>
      </c>
      <c r="Y244" s="30">
        <f>IF(COUNTA($A244:$C244,$E244:$I244,$K244,$O244,$R244,$U244:$W244,$Z244:$AA244)=0,"",IFERROR(X244+V244-W244,0))</f>
        <v/>
      </c>
      <c r="Z244" s="23" t="n"/>
      <c r="AA244" s="25" t="n"/>
      <c r="AB244" s="33">
        <f>IF(COUNTA($A244:$C244,$E244:$I244,$K244,$O244,$R244,$U244:$W244,$Z244:$AA244)=0,"",IF(OR(A244="",B244="",C244="",E244=""),"Missing required input",IF(D244="","Driver not found",IF(COUNTIF($E:$E,E244)&gt;1,"Duplicate Trip/Load #",IF(B244&gt;A244,"Trip after period end",IF(B244&lt;=A244-'Settings'!$B$4,"Trip outside pay period",IF(J244&lt;=0,"Check miles",IF(M244&lt;=0,"Check rate",IF(Y244&lt;0,"Negative payable","OK")))))))))</f>
        <v/>
      </c>
    </row>
    <row r="245">
      <c r="A245" s="51" t="n"/>
      <c r="B245" s="51" t="n"/>
      <c r="C245" s="23" t="n"/>
      <c r="D245" s="24">
        <f>IF(COUNTA($A245:$C245,$E245:$I245,$K245,$O245,$R245,$U245:$W245,$Z245:$AA245)=0,"",IFERROR(INDEX('Settings'!$B$10:$B$109,MATCH(C245,'Settings'!$A$10:$A$109,0)),""))</f>
        <v/>
      </c>
      <c r="E245" s="23" t="n"/>
      <c r="F245" s="25" t="n"/>
      <c r="G245" s="25" t="n"/>
      <c r="H245" s="26" t="n"/>
      <c r="I245" s="26" t="n"/>
      <c r="J245" s="27">
        <f>IF(COUNTA($A245:$C245,$E245:$I245,$K245,$O245,$R245,$U245:$W245,$Z245:$AA245)=0,"",IFERROR(H245+I245,0))</f>
        <v/>
      </c>
      <c r="K245" s="52" t="n"/>
      <c r="L245" s="53">
        <f>IF(COUNTA($A245:$C245,$E245:$I245,$K245,$O245,$R245,$U245:$W245,$Z245:$AA245)=0,"",IFERROR(INDEX('Settings'!$D$10:$D$109,MATCH(C245,'Settings'!$A$10:$A$109,0)),0))</f>
        <v/>
      </c>
      <c r="M245" s="53">
        <f>IF(COUNTA($A245:$C245,$E245:$I245,$K245,$O245,$R245,$U245:$W245,$Z245:$AA245)=0,"",IFERROR(IF(K245&lt;&gt;"",K245,L245),0))</f>
        <v/>
      </c>
      <c r="N245" s="30">
        <f>IF(COUNTA($A245:$C245,$E245:$I245,$K245,$O245,$R245,$U245:$W245,$Z245:$AA245)=0,"",IFERROR(J245*M245,0))</f>
        <v/>
      </c>
      <c r="O245" s="31" t="n"/>
      <c r="P245" s="30">
        <f>IF(COUNTA($A245:$C245,$E245:$I245,$K245,$O245,$R245,$U245:$W245,$Z245:$AA245)=0,"",IFERROR(INDEX('Settings'!$F$10:$F$109,MATCH(C245,'Settings'!$A$10:$A$109,0)),0))</f>
        <v/>
      </c>
      <c r="Q245" s="30">
        <f>IF(COUNTA($A245:$C245,$E245:$I245,$K245,$O245,$R245,$U245:$W245,$Z245:$AA245)=0,"",IFERROR(O245*P245,0))</f>
        <v/>
      </c>
      <c r="R245" s="26" t="n"/>
      <c r="S245" s="30">
        <f>IF(COUNTA($A245:$C245,$E245:$I245,$K245,$O245,$R245,$U245:$W245,$Z245:$AA245)=0,"",IFERROR(INDEX('Settings'!$E$10:$E$109,MATCH(C245,'Settings'!$A$10:$A$109,0)),0))</f>
        <v/>
      </c>
      <c r="T245" s="30">
        <f>IF(COUNTA($A245:$C245,$E245:$I245,$K245,$O245,$R245,$U245:$W245,$Z245:$AA245)=0,"",IFERROR(R245*S245,0))</f>
        <v/>
      </c>
      <c r="U245" s="32" t="n"/>
      <c r="V245" s="32" t="n"/>
      <c r="W245" s="32" t="n"/>
      <c r="X245" s="30">
        <f>IF(COUNTA($A245:$C245,$E245:$I245,$K245,$O245,$R245,$U245:$W245,$Z245:$AA245)=0,"",IFERROR(SUM(N245,Q245,T245,U245),0))</f>
        <v/>
      </c>
      <c r="Y245" s="30">
        <f>IF(COUNTA($A245:$C245,$E245:$I245,$K245,$O245,$R245,$U245:$W245,$Z245:$AA245)=0,"",IFERROR(X245+V245-W245,0))</f>
        <v/>
      </c>
      <c r="Z245" s="23" t="n"/>
      <c r="AA245" s="25" t="n"/>
      <c r="AB245" s="33">
        <f>IF(COUNTA($A245:$C245,$E245:$I245,$K245,$O245,$R245,$U245:$W245,$Z245:$AA245)=0,"",IF(OR(A245="",B245="",C245="",E245=""),"Missing required input",IF(D245="","Driver not found",IF(COUNTIF($E:$E,E245)&gt;1,"Duplicate Trip/Load #",IF(B245&gt;A245,"Trip after period end",IF(B245&lt;=A245-'Settings'!$B$4,"Trip outside pay period",IF(J245&lt;=0,"Check miles",IF(M245&lt;=0,"Check rate",IF(Y245&lt;0,"Negative payable","OK")))))))))</f>
        <v/>
      </c>
    </row>
    <row r="246">
      <c r="A246" s="51" t="n"/>
      <c r="B246" s="51" t="n"/>
      <c r="C246" s="23" t="n"/>
      <c r="D246" s="24">
        <f>IF(COUNTA($A246:$C246,$E246:$I246,$K246,$O246,$R246,$U246:$W246,$Z246:$AA246)=0,"",IFERROR(INDEX('Settings'!$B$10:$B$109,MATCH(C246,'Settings'!$A$10:$A$109,0)),""))</f>
        <v/>
      </c>
      <c r="E246" s="23" t="n"/>
      <c r="F246" s="25" t="n"/>
      <c r="G246" s="25" t="n"/>
      <c r="H246" s="26" t="n"/>
      <c r="I246" s="26" t="n"/>
      <c r="J246" s="27">
        <f>IF(COUNTA($A246:$C246,$E246:$I246,$K246,$O246,$R246,$U246:$W246,$Z246:$AA246)=0,"",IFERROR(H246+I246,0))</f>
        <v/>
      </c>
      <c r="K246" s="52" t="n"/>
      <c r="L246" s="53">
        <f>IF(COUNTA($A246:$C246,$E246:$I246,$K246,$O246,$R246,$U246:$W246,$Z246:$AA246)=0,"",IFERROR(INDEX('Settings'!$D$10:$D$109,MATCH(C246,'Settings'!$A$10:$A$109,0)),0))</f>
        <v/>
      </c>
      <c r="M246" s="53">
        <f>IF(COUNTA($A246:$C246,$E246:$I246,$K246,$O246,$R246,$U246:$W246,$Z246:$AA246)=0,"",IFERROR(IF(K246&lt;&gt;"",K246,L246),0))</f>
        <v/>
      </c>
      <c r="N246" s="30">
        <f>IF(COUNTA($A246:$C246,$E246:$I246,$K246,$O246,$R246,$U246:$W246,$Z246:$AA246)=0,"",IFERROR(J246*M246,0))</f>
        <v/>
      </c>
      <c r="O246" s="31" t="n"/>
      <c r="P246" s="30">
        <f>IF(COUNTA($A246:$C246,$E246:$I246,$K246,$O246,$R246,$U246:$W246,$Z246:$AA246)=0,"",IFERROR(INDEX('Settings'!$F$10:$F$109,MATCH(C246,'Settings'!$A$10:$A$109,0)),0))</f>
        <v/>
      </c>
      <c r="Q246" s="30">
        <f>IF(COUNTA($A246:$C246,$E246:$I246,$K246,$O246,$R246,$U246:$W246,$Z246:$AA246)=0,"",IFERROR(O246*P246,0))</f>
        <v/>
      </c>
      <c r="R246" s="26" t="n"/>
      <c r="S246" s="30">
        <f>IF(COUNTA($A246:$C246,$E246:$I246,$K246,$O246,$R246,$U246:$W246,$Z246:$AA246)=0,"",IFERROR(INDEX('Settings'!$E$10:$E$109,MATCH(C246,'Settings'!$A$10:$A$109,0)),0))</f>
        <v/>
      </c>
      <c r="T246" s="30">
        <f>IF(COUNTA($A246:$C246,$E246:$I246,$K246,$O246,$R246,$U246:$W246,$Z246:$AA246)=0,"",IFERROR(R246*S246,0))</f>
        <v/>
      </c>
      <c r="U246" s="32" t="n"/>
      <c r="V246" s="32" t="n"/>
      <c r="W246" s="32" t="n"/>
      <c r="X246" s="30">
        <f>IF(COUNTA($A246:$C246,$E246:$I246,$K246,$O246,$R246,$U246:$W246,$Z246:$AA246)=0,"",IFERROR(SUM(N246,Q246,T246,U246),0))</f>
        <v/>
      </c>
      <c r="Y246" s="30">
        <f>IF(COUNTA($A246:$C246,$E246:$I246,$K246,$O246,$R246,$U246:$W246,$Z246:$AA246)=0,"",IFERROR(X246+V246-W246,0))</f>
        <v/>
      </c>
      <c r="Z246" s="23" t="n"/>
      <c r="AA246" s="25" t="n"/>
      <c r="AB246" s="33">
        <f>IF(COUNTA($A246:$C246,$E246:$I246,$K246,$O246,$R246,$U246:$W246,$Z246:$AA246)=0,"",IF(OR(A246="",B246="",C246="",E246=""),"Missing required input",IF(D246="","Driver not found",IF(COUNTIF($E:$E,E246)&gt;1,"Duplicate Trip/Load #",IF(B246&gt;A246,"Trip after period end",IF(B246&lt;=A246-'Settings'!$B$4,"Trip outside pay period",IF(J246&lt;=0,"Check miles",IF(M246&lt;=0,"Check rate",IF(Y246&lt;0,"Negative payable","OK")))))))))</f>
        <v/>
      </c>
    </row>
    <row r="247">
      <c r="A247" s="51" t="n"/>
      <c r="B247" s="51" t="n"/>
      <c r="C247" s="23" t="n"/>
      <c r="D247" s="24">
        <f>IF(COUNTA($A247:$C247,$E247:$I247,$K247,$O247,$R247,$U247:$W247,$Z247:$AA247)=0,"",IFERROR(INDEX('Settings'!$B$10:$B$109,MATCH(C247,'Settings'!$A$10:$A$109,0)),""))</f>
        <v/>
      </c>
      <c r="E247" s="23" t="n"/>
      <c r="F247" s="25" t="n"/>
      <c r="G247" s="25" t="n"/>
      <c r="H247" s="26" t="n"/>
      <c r="I247" s="26" t="n"/>
      <c r="J247" s="27">
        <f>IF(COUNTA($A247:$C247,$E247:$I247,$K247,$O247,$R247,$U247:$W247,$Z247:$AA247)=0,"",IFERROR(H247+I247,0))</f>
        <v/>
      </c>
      <c r="K247" s="52" t="n"/>
      <c r="L247" s="53">
        <f>IF(COUNTA($A247:$C247,$E247:$I247,$K247,$O247,$R247,$U247:$W247,$Z247:$AA247)=0,"",IFERROR(INDEX('Settings'!$D$10:$D$109,MATCH(C247,'Settings'!$A$10:$A$109,0)),0))</f>
        <v/>
      </c>
      <c r="M247" s="53">
        <f>IF(COUNTA($A247:$C247,$E247:$I247,$K247,$O247,$R247,$U247:$W247,$Z247:$AA247)=0,"",IFERROR(IF(K247&lt;&gt;"",K247,L247),0))</f>
        <v/>
      </c>
      <c r="N247" s="30">
        <f>IF(COUNTA($A247:$C247,$E247:$I247,$K247,$O247,$R247,$U247:$W247,$Z247:$AA247)=0,"",IFERROR(J247*M247,0))</f>
        <v/>
      </c>
      <c r="O247" s="31" t="n"/>
      <c r="P247" s="30">
        <f>IF(COUNTA($A247:$C247,$E247:$I247,$K247,$O247,$R247,$U247:$W247,$Z247:$AA247)=0,"",IFERROR(INDEX('Settings'!$F$10:$F$109,MATCH(C247,'Settings'!$A$10:$A$109,0)),0))</f>
        <v/>
      </c>
      <c r="Q247" s="30">
        <f>IF(COUNTA($A247:$C247,$E247:$I247,$K247,$O247,$R247,$U247:$W247,$Z247:$AA247)=0,"",IFERROR(O247*P247,0))</f>
        <v/>
      </c>
      <c r="R247" s="26" t="n"/>
      <c r="S247" s="30">
        <f>IF(COUNTA($A247:$C247,$E247:$I247,$K247,$O247,$R247,$U247:$W247,$Z247:$AA247)=0,"",IFERROR(INDEX('Settings'!$E$10:$E$109,MATCH(C247,'Settings'!$A$10:$A$109,0)),0))</f>
        <v/>
      </c>
      <c r="T247" s="30">
        <f>IF(COUNTA($A247:$C247,$E247:$I247,$K247,$O247,$R247,$U247:$W247,$Z247:$AA247)=0,"",IFERROR(R247*S247,0))</f>
        <v/>
      </c>
      <c r="U247" s="32" t="n"/>
      <c r="V247" s="32" t="n"/>
      <c r="W247" s="32" t="n"/>
      <c r="X247" s="30">
        <f>IF(COUNTA($A247:$C247,$E247:$I247,$K247,$O247,$R247,$U247:$W247,$Z247:$AA247)=0,"",IFERROR(SUM(N247,Q247,T247,U247),0))</f>
        <v/>
      </c>
      <c r="Y247" s="30">
        <f>IF(COUNTA($A247:$C247,$E247:$I247,$K247,$O247,$R247,$U247:$W247,$Z247:$AA247)=0,"",IFERROR(X247+V247-W247,0))</f>
        <v/>
      </c>
      <c r="Z247" s="23" t="n"/>
      <c r="AA247" s="25" t="n"/>
      <c r="AB247" s="33">
        <f>IF(COUNTA($A247:$C247,$E247:$I247,$K247,$O247,$R247,$U247:$W247,$Z247:$AA247)=0,"",IF(OR(A247="",B247="",C247="",E247=""),"Missing required input",IF(D247="","Driver not found",IF(COUNTIF($E:$E,E247)&gt;1,"Duplicate Trip/Load #",IF(B247&gt;A247,"Trip after period end",IF(B247&lt;=A247-'Settings'!$B$4,"Trip outside pay period",IF(J247&lt;=0,"Check miles",IF(M247&lt;=0,"Check rate",IF(Y247&lt;0,"Negative payable","OK")))))))))</f>
        <v/>
      </c>
    </row>
    <row r="248">
      <c r="A248" s="51" t="n"/>
      <c r="B248" s="51" t="n"/>
      <c r="C248" s="23" t="n"/>
      <c r="D248" s="24">
        <f>IF(COUNTA($A248:$C248,$E248:$I248,$K248,$O248,$R248,$U248:$W248,$Z248:$AA248)=0,"",IFERROR(INDEX('Settings'!$B$10:$B$109,MATCH(C248,'Settings'!$A$10:$A$109,0)),""))</f>
        <v/>
      </c>
      <c r="E248" s="23" t="n"/>
      <c r="F248" s="25" t="n"/>
      <c r="G248" s="25" t="n"/>
      <c r="H248" s="26" t="n"/>
      <c r="I248" s="26" t="n"/>
      <c r="J248" s="27">
        <f>IF(COUNTA($A248:$C248,$E248:$I248,$K248,$O248,$R248,$U248:$W248,$Z248:$AA248)=0,"",IFERROR(H248+I248,0))</f>
        <v/>
      </c>
      <c r="K248" s="52" t="n"/>
      <c r="L248" s="53">
        <f>IF(COUNTA($A248:$C248,$E248:$I248,$K248,$O248,$R248,$U248:$W248,$Z248:$AA248)=0,"",IFERROR(INDEX('Settings'!$D$10:$D$109,MATCH(C248,'Settings'!$A$10:$A$109,0)),0))</f>
        <v/>
      </c>
      <c r="M248" s="53">
        <f>IF(COUNTA($A248:$C248,$E248:$I248,$K248,$O248,$R248,$U248:$W248,$Z248:$AA248)=0,"",IFERROR(IF(K248&lt;&gt;"",K248,L248),0))</f>
        <v/>
      </c>
      <c r="N248" s="30">
        <f>IF(COUNTA($A248:$C248,$E248:$I248,$K248,$O248,$R248,$U248:$W248,$Z248:$AA248)=0,"",IFERROR(J248*M248,0))</f>
        <v/>
      </c>
      <c r="O248" s="31" t="n"/>
      <c r="P248" s="30">
        <f>IF(COUNTA($A248:$C248,$E248:$I248,$K248,$O248,$R248,$U248:$W248,$Z248:$AA248)=0,"",IFERROR(INDEX('Settings'!$F$10:$F$109,MATCH(C248,'Settings'!$A$10:$A$109,0)),0))</f>
        <v/>
      </c>
      <c r="Q248" s="30">
        <f>IF(COUNTA($A248:$C248,$E248:$I248,$K248,$O248,$R248,$U248:$W248,$Z248:$AA248)=0,"",IFERROR(O248*P248,0))</f>
        <v/>
      </c>
      <c r="R248" s="26" t="n"/>
      <c r="S248" s="30">
        <f>IF(COUNTA($A248:$C248,$E248:$I248,$K248,$O248,$R248,$U248:$W248,$Z248:$AA248)=0,"",IFERROR(INDEX('Settings'!$E$10:$E$109,MATCH(C248,'Settings'!$A$10:$A$109,0)),0))</f>
        <v/>
      </c>
      <c r="T248" s="30">
        <f>IF(COUNTA($A248:$C248,$E248:$I248,$K248,$O248,$R248,$U248:$W248,$Z248:$AA248)=0,"",IFERROR(R248*S248,0))</f>
        <v/>
      </c>
      <c r="U248" s="32" t="n"/>
      <c r="V248" s="32" t="n"/>
      <c r="W248" s="32" t="n"/>
      <c r="X248" s="30">
        <f>IF(COUNTA($A248:$C248,$E248:$I248,$K248,$O248,$R248,$U248:$W248,$Z248:$AA248)=0,"",IFERROR(SUM(N248,Q248,T248,U248),0))</f>
        <v/>
      </c>
      <c r="Y248" s="30">
        <f>IF(COUNTA($A248:$C248,$E248:$I248,$K248,$O248,$R248,$U248:$W248,$Z248:$AA248)=0,"",IFERROR(X248+V248-W248,0))</f>
        <v/>
      </c>
      <c r="Z248" s="23" t="n"/>
      <c r="AA248" s="25" t="n"/>
      <c r="AB248" s="33">
        <f>IF(COUNTA($A248:$C248,$E248:$I248,$K248,$O248,$R248,$U248:$W248,$Z248:$AA248)=0,"",IF(OR(A248="",B248="",C248="",E248=""),"Missing required input",IF(D248="","Driver not found",IF(COUNTIF($E:$E,E248)&gt;1,"Duplicate Trip/Load #",IF(B248&gt;A248,"Trip after period end",IF(B248&lt;=A248-'Settings'!$B$4,"Trip outside pay period",IF(J248&lt;=0,"Check miles",IF(M248&lt;=0,"Check rate",IF(Y248&lt;0,"Negative payable","OK")))))))))</f>
        <v/>
      </c>
    </row>
    <row r="249">
      <c r="A249" s="51" t="n"/>
      <c r="B249" s="51" t="n"/>
      <c r="C249" s="23" t="n"/>
      <c r="D249" s="24">
        <f>IF(COUNTA($A249:$C249,$E249:$I249,$K249,$O249,$R249,$U249:$W249,$Z249:$AA249)=0,"",IFERROR(INDEX('Settings'!$B$10:$B$109,MATCH(C249,'Settings'!$A$10:$A$109,0)),""))</f>
        <v/>
      </c>
      <c r="E249" s="23" t="n"/>
      <c r="F249" s="25" t="n"/>
      <c r="G249" s="25" t="n"/>
      <c r="H249" s="26" t="n"/>
      <c r="I249" s="26" t="n"/>
      <c r="J249" s="27">
        <f>IF(COUNTA($A249:$C249,$E249:$I249,$K249,$O249,$R249,$U249:$W249,$Z249:$AA249)=0,"",IFERROR(H249+I249,0))</f>
        <v/>
      </c>
      <c r="K249" s="52" t="n"/>
      <c r="L249" s="53">
        <f>IF(COUNTA($A249:$C249,$E249:$I249,$K249,$O249,$R249,$U249:$W249,$Z249:$AA249)=0,"",IFERROR(INDEX('Settings'!$D$10:$D$109,MATCH(C249,'Settings'!$A$10:$A$109,0)),0))</f>
        <v/>
      </c>
      <c r="M249" s="53">
        <f>IF(COUNTA($A249:$C249,$E249:$I249,$K249,$O249,$R249,$U249:$W249,$Z249:$AA249)=0,"",IFERROR(IF(K249&lt;&gt;"",K249,L249),0))</f>
        <v/>
      </c>
      <c r="N249" s="30">
        <f>IF(COUNTA($A249:$C249,$E249:$I249,$K249,$O249,$R249,$U249:$W249,$Z249:$AA249)=0,"",IFERROR(J249*M249,0))</f>
        <v/>
      </c>
      <c r="O249" s="31" t="n"/>
      <c r="P249" s="30">
        <f>IF(COUNTA($A249:$C249,$E249:$I249,$K249,$O249,$R249,$U249:$W249,$Z249:$AA249)=0,"",IFERROR(INDEX('Settings'!$F$10:$F$109,MATCH(C249,'Settings'!$A$10:$A$109,0)),0))</f>
        <v/>
      </c>
      <c r="Q249" s="30">
        <f>IF(COUNTA($A249:$C249,$E249:$I249,$K249,$O249,$R249,$U249:$W249,$Z249:$AA249)=0,"",IFERROR(O249*P249,0))</f>
        <v/>
      </c>
      <c r="R249" s="26" t="n"/>
      <c r="S249" s="30">
        <f>IF(COUNTA($A249:$C249,$E249:$I249,$K249,$O249,$R249,$U249:$W249,$Z249:$AA249)=0,"",IFERROR(INDEX('Settings'!$E$10:$E$109,MATCH(C249,'Settings'!$A$10:$A$109,0)),0))</f>
        <v/>
      </c>
      <c r="T249" s="30">
        <f>IF(COUNTA($A249:$C249,$E249:$I249,$K249,$O249,$R249,$U249:$W249,$Z249:$AA249)=0,"",IFERROR(R249*S249,0))</f>
        <v/>
      </c>
      <c r="U249" s="32" t="n"/>
      <c r="V249" s="32" t="n"/>
      <c r="W249" s="32" t="n"/>
      <c r="X249" s="30">
        <f>IF(COUNTA($A249:$C249,$E249:$I249,$K249,$O249,$R249,$U249:$W249,$Z249:$AA249)=0,"",IFERROR(SUM(N249,Q249,T249,U249),0))</f>
        <v/>
      </c>
      <c r="Y249" s="30">
        <f>IF(COUNTA($A249:$C249,$E249:$I249,$K249,$O249,$R249,$U249:$W249,$Z249:$AA249)=0,"",IFERROR(X249+V249-W249,0))</f>
        <v/>
      </c>
      <c r="Z249" s="23" t="n"/>
      <c r="AA249" s="25" t="n"/>
      <c r="AB249" s="33">
        <f>IF(COUNTA($A249:$C249,$E249:$I249,$K249,$O249,$R249,$U249:$W249,$Z249:$AA249)=0,"",IF(OR(A249="",B249="",C249="",E249=""),"Missing required input",IF(D249="","Driver not found",IF(COUNTIF($E:$E,E249)&gt;1,"Duplicate Trip/Load #",IF(B249&gt;A249,"Trip after period end",IF(B249&lt;=A249-'Settings'!$B$4,"Trip outside pay period",IF(J249&lt;=0,"Check miles",IF(M249&lt;=0,"Check rate",IF(Y249&lt;0,"Negative payable","OK")))))))))</f>
        <v/>
      </c>
    </row>
    <row r="250">
      <c r="A250" s="51" t="n"/>
      <c r="B250" s="51" t="n"/>
      <c r="C250" s="23" t="n"/>
      <c r="D250" s="24">
        <f>IF(COUNTA($A250:$C250,$E250:$I250,$K250,$O250,$R250,$U250:$W250,$Z250:$AA250)=0,"",IFERROR(INDEX('Settings'!$B$10:$B$109,MATCH(C250,'Settings'!$A$10:$A$109,0)),""))</f>
        <v/>
      </c>
      <c r="E250" s="23" t="n"/>
      <c r="F250" s="25" t="n"/>
      <c r="G250" s="25" t="n"/>
      <c r="H250" s="26" t="n"/>
      <c r="I250" s="26" t="n"/>
      <c r="J250" s="27">
        <f>IF(COUNTA($A250:$C250,$E250:$I250,$K250,$O250,$R250,$U250:$W250,$Z250:$AA250)=0,"",IFERROR(H250+I250,0))</f>
        <v/>
      </c>
      <c r="K250" s="52" t="n"/>
      <c r="L250" s="53">
        <f>IF(COUNTA($A250:$C250,$E250:$I250,$K250,$O250,$R250,$U250:$W250,$Z250:$AA250)=0,"",IFERROR(INDEX('Settings'!$D$10:$D$109,MATCH(C250,'Settings'!$A$10:$A$109,0)),0))</f>
        <v/>
      </c>
      <c r="M250" s="53">
        <f>IF(COUNTA($A250:$C250,$E250:$I250,$K250,$O250,$R250,$U250:$W250,$Z250:$AA250)=0,"",IFERROR(IF(K250&lt;&gt;"",K250,L250),0))</f>
        <v/>
      </c>
      <c r="N250" s="30">
        <f>IF(COUNTA($A250:$C250,$E250:$I250,$K250,$O250,$R250,$U250:$W250,$Z250:$AA250)=0,"",IFERROR(J250*M250,0))</f>
        <v/>
      </c>
      <c r="O250" s="31" t="n"/>
      <c r="P250" s="30">
        <f>IF(COUNTA($A250:$C250,$E250:$I250,$K250,$O250,$R250,$U250:$W250,$Z250:$AA250)=0,"",IFERROR(INDEX('Settings'!$F$10:$F$109,MATCH(C250,'Settings'!$A$10:$A$109,0)),0))</f>
        <v/>
      </c>
      <c r="Q250" s="30">
        <f>IF(COUNTA($A250:$C250,$E250:$I250,$K250,$O250,$R250,$U250:$W250,$Z250:$AA250)=0,"",IFERROR(O250*P250,0))</f>
        <v/>
      </c>
      <c r="R250" s="26" t="n"/>
      <c r="S250" s="30">
        <f>IF(COUNTA($A250:$C250,$E250:$I250,$K250,$O250,$R250,$U250:$W250,$Z250:$AA250)=0,"",IFERROR(INDEX('Settings'!$E$10:$E$109,MATCH(C250,'Settings'!$A$10:$A$109,0)),0))</f>
        <v/>
      </c>
      <c r="T250" s="30">
        <f>IF(COUNTA($A250:$C250,$E250:$I250,$K250,$O250,$R250,$U250:$W250,$Z250:$AA250)=0,"",IFERROR(R250*S250,0))</f>
        <v/>
      </c>
      <c r="U250" s="32" t="n"/>
      <c r="V250" s="32" t="n"/>
      <c r="W250" s="32" t="n"/>
      <c r="X250" s="30">
        <f>IF(COUNTA($A250:$C250,$E250:$I250,$K250,$O250,$R250,$U250:$W250,$Z250:$AA250)=0,"",IFERROR(SUM(N250,Q250,T250,U250),0))</f>
        <v/>
      </c>
      <c r="Y250" s="30">
        <f>IF(COUNTA($A250:$C250,$E250:$I250,$K250,$O250,$R250,$U250:$W250,$Z250:$AA250)=0,"",IFERROR(X250+V250-W250,0))</f>
        <v/>
      </c>
      <c r="Z250" s="23" t="n"/>
      <c r="AA250" s="25" t="n"/>
      <c r="AB250" s="33">
        <f>IF(COUNTA($A250:$C250,$E250:$I250,$K250,$O250,$R250,$U250:$W250,$Z250:$AA250)=0,"",IF(OR(A250="",B250="",C250="",E250=""),"Missing required input",IF(D250="","Driver not found",IF(COUNTIF($E:$E,E250)&gt;1,"Duplicate Trip/Load #",IF(B250&gt;A250,"Trip after period end",IF(B250&lt;=A250-'Settings'!$B$4,"Trip outside pay period",IF(J250&lt;=0,"Check miles",IF(M250&lt;=0,"Check rate",IF(Y250&lt;0,"Negative payable","OK")))))))))</f>
        <v/>
      </c>
    </row>
    <row r="251">
      <c r="A251" s="51" t="n"/>
      <c r="B251" s="51" t="n"/>
      <c r="C251" s="23" t="n"/>
      <c r="D251" s="24">
        <f>IF(COUNTA($A251:$C251,$E251:$I251,$K251,$O251,$R251,$U251:$W251,$Z251:$AA251)=0,"",IFERROR(INDEX('Settings'!$B$10:$B$109,MATCH(C251,'Settings'!$A$10:$A$109,0)),""))</f>
        <v/>
      </c>
      <c r="E251" s="23" t="n"/>
      <c r="F251" s="25" t="n"/>
      <c r="G251" s="25" t="n"/>
      <c r="H251" s="26" t="n"/>
      <c r="I251" s="26" t="n"/>
      <c r="J251" s="27">
        <f>IF(COUNTA($A251:$C251,$E251:$I251,$K251,$O251,$R251,$U251:$W251,$Z251:$AA251)=0,"",IFERROR(H251+I251,0))</f>
        <v/>
      </c>
      <c r="K251" s="52" t="n"/>
      <c r="L251" s="53">
        <f>IF(COUNTA($A251:$C251,$E251:$I251,$K251,$O251,$R251,$U251:$W251,$Z251:$AA251)=0,"",IFERROR(INDEX('Settings'!$D$10:$D$109,MATCH(C251,'Settings'!$A$10:$A$109,0)),0))</f>
        <v/>
      </c>
      <c r="M251" s="53">
        <f>IF(COUNTA($A251:$C251,$E251:$I251,$K251,$O251,$R251,$U251:$W251,$Z251:$AA251)=0,"",IFERROR(IF(K251&lt;&gt;"",K251,L251),0))</f>
        <v/>
      </c>
      <c r="N251" s="30">
        <f>IF(COUNTA($A251:$C251,$E251:$I251,$K251,$O251,$R251,$U251:$W251,$Z251:$AA251)=0,"",IFERROR(J251*M251,0))</f>
        <v/>
      </c>
      <c r="O251" s="31" t="n"/>
      <c r="P251" s="30">
        <f>IF(COUNTA($A251:$C251,$E251:$I251,$K251,$O251,$R251,$U251:$W251,$Z251:$AA251)=0,"",IFERROR(INDEX('Settings'!$F$10:$F$109,MATCH(C251,'Settings'!$A$10:$A$109,0)),0))</f>
        <v/>
      </c>
      <c r="Q251" s="30">
        <f>IF(COUNTA($A251:$C251,$E251:$I251,$K251,$O251,$R251,$U251:$W251,$Z251:$AA251)=0,"",IFERROR(O251*P251,0))</f>
        <v/>
      </c>
      <c r="R251" s="26" t="n"/>
      <c r="S251" s="30">
        <f>IF(COUNTA($A251:$C251,$E251:$I251,$K251,$O251,$R251,$U251:$W251,$Z251:$AA251)=0,"",IFERROR(INDEX('Settings'!$E$10:$E$109,MATCH(C251,'Settings'!$A$10:$A$109,0)),0))</f>
        <v/>
      </c>
      <c r="T251" s="30">
        <f>IF(COUNTA($A251:$C251,$E251:$I251,$K251,$O251,$R251,$U251:$W251,$Z251:$AA251)=0,"",IFERROR(R251*S251,0))</f>
        <v/>
      </c>
      <c r="U251" s="32" t="n"/>
      <c r="V251" s="32" t="n"/>
      <c r="W251" s="32" t="n"/>
      <c r="X251" s="30">
        <f>IF(COUNTA($A251:$C251,$E251:$I251,$K251,$O251,$R251,$U251:$W251,$Z251:$AA251)=0,"",IFERROR(SUM(N251,Q251,T251,U251),0))</f>
        <v/>
      </c>
      <c r="Y251" s="30">
        <f>IF(COUNTA($A251:$C251,$E251:$I251,$K251,$O251,$R251,$U251:$W251,$Z251:$AA251)=0,"",IFERROR(X251+V251-W251,0))</f>
        <v/>
      </c>
      <c r="Z251" s="23" t="n"/>
      <c r="AA251" s="25" t="n"/>
      <c r="AB251" s="33">
        <f>IF(COUNTA($A251:$C251,$E251:$I251,$K251,$O251,$R251,$U251:$W251,$Z251:$AA251)=0,"",IF(OR(A251="",B251="",C251="",E251=""),"Missing required input",IF(D251="","Driver not found",IF(COUNTIF($E:$E,E251)&gt;1,"Duplicate Trip/Load #",IF(B251&gt;A251,"Trip after period end",IF(B251&lt;=A251-'Settings'!$B$4,"Trip outside pay period",IF(J251&lt;=0,"Check miles",IF(M251&lt;=0,"Check rate",IF(Y251&lt;0,"Negative payable","OK")))))))))</f>
        <v/>
      </c>
    </row>
    <row r="252">
      <c r="A252" s="51" t="n"/>
      <c r="B252" s="51" t="n"/>
      <c r="C252" s="23" t="n"/>
      <c r="D252" s="24">
        <f>IF(COUNTA($A252:$C252,$E252:$I252,$K252,$O252,$R252,$U252:$W252,$Z252:$AA252)=0,"",IFERROR(INDEX('Settings'!$B$10:$B$109,MATCH(C252,'Settings'!$A$10:$A$109,0)),""))</f>
        <v/>
      </c>
      <c r="E252" s="23" t="n"/>
      <c r="F252" s="25" t="n"/>
      <c r="G252" s="25" t="n"/>
      <c r="H252" s="26" t="n"/>
      <c r="I252" s="26" t="n"/>
      <c r="J252" s="27">
        <f>IF(COUNTA($A252:$C252,$E252:$I252,$K252,$O252,$R252,$U252:$W252,$Z252:$AA252)=0,"",IFERROR(H252+I252,0))</f>
        <v/>
      </c>
      <c r="K252" s="52" t="n"/>
      <c r="L252" s="53">
        <f>IF(COUNTA($A252:$C252,$E252:$I252,$K252,$O252,$R252,$U252:$W252,$Z252:$AA252)=0,"",IFERROR(INDEX('Settings'!$D$10:$D$109,MATCH(C252,'Settings'!$A$10:$A$109,0)),0))</f>
        <v/>
      </c>
      <c r="M252" s="53">
        <f>IF(COUNTA($A252:$C252,$E252:$I252,$K252,$O252,$R252,$U252:$W252,$Z252:$AA252)=0,"",IFERROR(IF(K252&lt;&gt;"",K252,L252),0))</f>
        <v/>
      </c>
      <c r="N252" s="30">
        <f>IF(COUNTA($A252:$C252,$E252:$I252,$K252,$O252,$R252,$U252:$W252,$Z252:$AA252)=0,"",IFERROR(J252*M252,0))</f>
        <v/>
      </c>
      <c r="O252" s="31" t="n"/>
      <c r="P252" s="30">
        <f>IF(COUNTA($A252:$C252,$E252:$I252,$K252,$O252,$R252,$U252:$W252,$Z252:$AA252)=0,"",IFERROR(INDEX('Settings'!$F$10:$F$109,MATCH(C252,'Settings'!$A$10:$A$109,0)),0))</f>
        <v/>
      </c>
      <c r="Q252" s="30">
        <f>IF(COUNTA($A252:$C252,$E252:$I252,$K252,$O252,$R252,$U252:$W252,$Z252:$AA252)=0,"",IFERROR(O252*P252,0))</f>
        <v/>
      </c>
      <c r="R252" s="26" t="n"/>
      <c r="S252" s="30">
        <f>IF(COUNTA($A252:$C252,$E252:$I252,$K252,$O252,$R252,$U252:$W252,$Z252:$AA252)=0,"",IFERROR(INDEX('Settings'!$E$10:$E$109,MATCH(C252,'Settings'!$A$10:$A$109,0)),0))</f>
        <v/>
      </c>
      <c r="T252" s="30">
        <f>IF(COUNTA($A252:$C252,$E252:$I252,$K252,$O252,$R252,$U252:$W252,$Z252:$AA252)=0,"",IFERROR(R252*S252,0))</f>
        <v/>
      </c>
      <c r="U252" s="32" t="n"/>
      <c r="V252" s="32" t="n"/>
      <c r="W252" s="32" t="n"/>
      <c r="X252" s="30">
        <f>IF(COUNTA($A252:$C252,$E252:$I252,$K252,$O252,$R252,$U252:$W252,$Z252:$AA252)=0,"",IFERROR(SUM(N252,Q252,T252,U252),0))</f>
        <v/>
      </c>
      <c r="Y252" s="30">
        <f>IF(COUNTA($A252:$C252,$E252:$I252,$K252,$O252,$R252,$U252:$W252,$Z252:$AA252)=0,"",IFERROR(X252+V252-W252,0))</f>
        <v/>
      </c>
      <c r="Z252" s="23" t="n"/>
      <c r="AA252" s="25" t="n"/>
      <c r="AB252" s="33">
        <f>IF(COUNTA($A252:$C252,$E252:$I252,$K252,$O252,$R252,$U252:$W252,$Z252:$AA252)=0,"",IF(OR(A252="",B252="",C252="",E252=""),"Missing required input",IF(D252="","Driver not found",IF(COUNTIF($E:$E,E252)&gt;1,"Duplicate Trip/Load #",IF(B252&gt;A252,"Trip after period end",IF(B252&lt;=A252-'Settings'!$B$4,"Trip outside pay period",IF(J252&lt;=0,"Check miles",IF(M252&lt;=0,"Check rate",IF(Y252&lt;0,"Negative payable","OK")))))))))</f>
        <v/>
      </c>
    </row>
    <row r="253">
      <c r="A253" s="51" t="n"/>
      <c r="B253" s="51" t="n"/>
      <c r="C253" s="23" t="n"/>
      <c r="D253" s="24">
        <f>IF(COUNTA($A253:$C253,$E253:$I253,$K253,$O253,$R253,$U253:$W253,$Z253:$AA253)=0,"",IFERROR(INDEX('Settings'!$B$10:$B$109,MATCH(C253,'Settings'!$A$10:$A$109,0)),""))</f>
        <v/>
      </c>
      <c r="E253" s="23" t="n"/>
      <c r="F253" s="25" t="n"/>
      <c r="G253" s="25" t="n"/>
      <c r="H253" s="26" t="n"/>
      <c r="I253" s="26" t="n"/>
      <c r="J253" s="27">
        <f>IF(COUNTA($A253:$C253,$E253:$I253,$K253,$O253,$R253,$U253:$W253,$Z253:$AA253)=0,"",IFERROR(H253+I253,0))</f>
        <v/>
      </c>
      <c r="K253" s="52" t="n"/>
      <c r="L253" s="53">
        <f>IF(COUNTA($A253:$C253,$E253:$I253,$K253,$O253,$R253,$U253:$W253,$Z253:$AA253)=0,"",IFERROR(INDEX('Settings'!$D$10:$D$109,MATCH(C253,'Settings'!$A$10:$A$109,0)),0))</f>
        <v/>
      </c>
      <c r="M253" s="53">
        <f>IF(COUNTA($A253:$C253,$E253:$I253,$K253,$O253,$R253,$U253:$W253,$Z253:$AA253)=0,"",IFERROR(IF(K253&lt;&gt;"",K253,L253),0))</f>
        <v/>
      </c>
      <c r="N253" s="30">
        <f>IF(COUNTA($A253:$C253,$E253:$I253,$K253,$O253,$R253,$U253:$W253,$Z253:$AA253)=0,"",IFERROR(J253*M253,0))</f>
        <v/>
      </c>
      <c r="O253" s="31" t="n"/>
      <c r="P253" s="30">
        <f>IF(COUNTA($A253:$C253,$E253:$I253,$K253,$O253,$R253,$U253:$W253,$Z253:$AA253)=0,"",IFERROR(INDEX('Settings'!$F$10:$F$109,MATCH(C253,'Settings'!$A$10:$A$109,0)),0))</f>
        <v/>
      </c>
      <c r="Q253" s="30">
        <f>IF(COUNTA($A253:$C253,$E253:$I253,$K253,$O253,$R253,$U253:$W253,$Z253:$AA253)=0,"",IFERROR(O253*P253,0))</f>
        <v/>
      </c>
      <c r="R253" s="26" t="n"/>
      <c r="S253" s="30">
        <f>IF(COUNTA($A253:$C253,$E253:$I253,$K253,$O253,$R253,$U253:$W253,$Z253:$AA253)=0,"",IFERROR(INDEX('Settings'!$E$10:$E$109,MATCH(C253,'Settings'!$A$10:$A$109,0)),0))</f>
        <v/>
      </c>
      <c r="T253" s="30">
        <f>IF(COUNTA($A253:$C253,$E253:$I253,$K253,$O253,$R253,$U253:$W253,$Z253:$AA253)=0,"",IFERROR(R253*S253,0))</f>
        <v/>
      </c>
      <c r="U253" s="32" t="n"/>
      <c r="V253" s="32" t="n"/>
      <c r="W253" s="32" t="n"/>
      <c r="X253" s="30">
        <f>IF(COUNTA($A253:$C253,$E253:$I253,$K253,$O253,$R253,$U253:$W253,$Z253:$AA253)=0,"",IFERROR(SUM(N253,Q253,T253,U253),0))</f>
        <v/>
      </c>
      <c r="Y253" s="30">
        <f>IF(COUNTA($A253:$C253,$E253:$I253,$K253,$O253,$R253,$U253:$W253,$Z253:$AA253)=0,"",IFERROR(X253+V253-W253,0))</f>
        <v/>
      </c>
      <c r="Z253" s="23" t="n"/>
      <c r="AA253" s="25" t="n"/>
      <c r="AB253" s="33">
        <f>IF(COUNTA($A253:$C253,$E253:$I253,$K253,$O253,$R253,$U253:$W253,$Z253:$AA253)=0,"",IF(OR(A253="",B253="",C253="",E253=""),"Missing required input",IF(D253="","Driver not found",IF(COUNTIF($E:$E,E253)&gt;1,"Duplicate Trip/Load #",IF(B253&gt;A253,"Trip after period end",IF(B253&lt;=A253-'Settings'!$B$4,"Trip outside pay period",IF(J253&lt;=0,"Check miles",IF(M253&lt;=0,"Check rate",IF(Y253&lt;0,"Negative payable","OK")))))))))</f>
        <v/>
      </c>
    </row>
    <row r="254">
      <c r="A254" s="51" t="n"/>
      <c r="B254" s="51" t="n"/>
      <c r="C254" s="23" t="n"/>
      <c r="D254" s="24">
        <f>IF(COUNTA($A254:$C254,$E254:$I254,$K254,$O254,$R254,$U254:$W254,$Z254:$AA254)=0,"",IFERROR(INDEX('Settings'!$B$10:$B$109,MATCH(C254,'Settings'!$A$10:$A$109,0)),""))</f>
        <v/>
      </c>
      <c r="E254" s="23" t="n"/>
      <c r="F254" s="25" t="n"/>
      <c r="G254" s="25" t="n"/>
      <c r="H254" s="26" t="n"/>
      <c r="I254" s="26" t="n"/>
      <c r="J254" s="27">
        <f>IF(COUNTA($A254:$C254,$E254:$I254,$K254,$O254,$R254,$U254:$W254,$Z254:$AA254)=0,"",IFERROR(H254+I254,0))</f>
        <v/>
      </c>
      <c r="K254" s="52" t="n"/>
      <c r="L254" s="53">
        <f>IF(COUNTA($A254:$C254,$E254:$I254,$K254,$O254,$R254,$U254:$W254,$Z254:$AA254)=0,"",IFERROR(INDEX('Settings'!$D$10:$D$109,MATCH(C254,'Settings'!$A$10:$A$109,0)),0))</f>
        <v/>
      </c>
      <c r="M254" s="53">
        <f>IF(COUNTA($A254:$C254,$E254:$I254,$K254,$O254,$R254,$U254:$W254,$Z254:$AA254)=0,"",IFERROR(IF(K254&lt;&gt;"",K254,L254),0))</f>
        <v/>
      </c>
      <c r="N254" s="30">
        <f>IF(COUNTA($A254:$C254,$E254:$I254,$K254,$O254,$R254,$U254:$W254,$Z254:$AA254)=0,"",IFERROR(J254*M254,0))</f>
        <v/>
      </c>
      <c r="O254" s="31" t="n"/>
      <c r="P254" s="30">
        <f>IF(COUNTA($A254:$C254,$E254:$I254,$K254,$O254,$R254,$U254:$W254,$Z254:$AA254)=0,"",IFERROR(INDEX('Settings'!$F$10:$F$109,MATCH(C254,'Settings'!$A$10:$A$109,0)),0))</f>
        <v/>
      </c>
      <c r="Q254" s="30">
        <f>IF(COUNTA($A254:$C254,$E254:$I254,$K254,$O254,$R254,$U254:$W254,$Z254:$AA254)=0,"",IFERROR(O254*P254,0))</f>
        <v/>
      </c>
      <c r="R254" s="26" t="n"/>
      <c r="S254" s="30">
        <f>IF(COUNTA($A254:$C254,$E254:$I254,$K254,$O254,$R254,$U254:$W254,$Z254:$AA254)=0,"",IFERROR(INDEX('Settings'!$E$10:$E$109,MATCH(C254,'Settings'!$A$10:$A$109,0)),0))</f>
        <v/>
      </c>
      <c r="T254" s="30">
        <f>IF(COUNTA($A254:$C254,$E254:$I254,$K254,$O254,$R254,$U254:$W254,$Z254:$AA254)=0,"",IFERROR(R254*S254,0))</f>
        <v/>
      </c>
      <c r="U254" s="32" t="n"/>
      <c r="V254" s="32" t="n"/>
      <c r="W254" s="32" t="n"/>
      <c r="X254" s="30">
        <f>IF(COUNTA($A254:$C254,$E254:$I254,$K254,$O254,$R254,$U254:$W254,$Z254:$AA254)=0,"",IFERROR(SUM(N254,Q254,T254,U254),0))</f>
        <v/>
      </c>
      <c r="Y254" s="30">
        <f>IF(COUNTA($A254:$C254,$E254:$I254,$K254,$O254,$R254,$U254:$W254,$Z254:$AA254)=0,"",IFERROR(X254+V254-W254,0))</f>
        <v/>
      </c>
      <c r="Z254" s="23" t="n"/>
      <c r="AA254" s="25" t="n"/>
      <c r="AB254" s="33">
        <f>IF(COUNTA($A254:$C254,$E254:$I254,$K254,$O254,$R254,$U254:$W254,$Z254:$AA254)=0,"",IF(OR(A254="",B254="",C254="",E254=""),"Missing required input",IF(D254="","Driver not found",IF(COUNTIF($E:$E,E254)&gt;1,"Duplicate Trip/Load #",IF(B254&gt;A254,"Trip after period end",IF(B254&lt;=A254-'Settings'!$B$4,"Trip outside pay period",IF(J254&lt;=0,"Check miles",IF(M254&lt;=0,"Check rate",IF(Y254&lt;0,"Negative payable","OK")))))))))</f>
        <v/>
      </c>
    </row>
    <row r="255">
      <c r="A255" s="51" t="n"/>
      <c r="B255" s="51" t="n"/>
      <c r="C255" s="23" t="n"/>
      <c r="D255" s="24">
        <f>IF(COUNTA($A255:$C255,$E255:$I255,$K255,$O255,$R255,$U255:$W255,$Z255:$AA255)=0,"",IFERROR(INDEX('Settings'!$B$10:$B$109,MATCH(C255,'Settings'!$A$10:$A$109,0)),""))</f>
        <v/>
      </c>
      <c r="E255" s="23" t="n"/>
      <c r="F255" s="25" t="n"/>
      <c r="G255" s="25" t="n"/>
      <c r="H255" s="26" t="n"/>
      <c r="I255" s="26" t="n"/>
      <c r="J255" s="27">
        <f>IF(COUNTA($A255:$C255,$E255:$I255,$K255,$O255,$R255,$U255:$W255,$Z255:$AA255)=0,"",IFERROR(H255+I255,0))</f>
        <v/>
      </c>
      <c r="K255" s="52" t="n"/>
      <c r="L255" s="53">
        <f>IF(COUNTA($A255:$C255,$E255:$I255,$K255,$O255,$R255,$U255:$W255,$Z255:$AA255)=0,"",IFERROR(INDEX('Settings'!$D$10:$D$109,MATCH(C255,'Settings'!$A$10:$A$109,0)),0))</f>
        <v/>
      </c>
      <c r="M255" s="53">
        <f>IF(COUNTA($A255:$C255,$E255:$I255,$K255,$O255,$R255,$U255:$W255,$Z255:$AA255)=0,"",IFERROR(IF(K255&lt;&gt;"",K255,L255),0))</f>
        <v/>
      </c>
      <c r="N255" s="30">
        <f>IF(COUNTA($A255:$C255,$E255:$I255,$K255,$O255,$R255,$U255:$W255,$Z255:$AA255)=0,"",IFERROR(J255*M255,0))</f>
        <v/>
      </c>
      <c r="O255" s="31" t="n"/>
      <c r="P255" s="30">
        <f>IF(COUNTA($A255:$C255,$E255:$I255,$K255,$O255,$R255,$U255:$W255,$Z255:$AA255)=0,"",IFERROR(INDEX('Settings'!$F$10:$F$109,MATCH(C255,'Settings'!$A$10:$A$109,0)),0))</f>
        <v/>
      </c>
      <c r="Q255" s="30">
        <f>IF(COUNTA($A255:$C255,$E255:$I255,$K255,$O255,$R255,$U255:$W255,$Z255:$AA255)=0,"",IFERROR(O255*P255,0))</f>
        <v/>
      </c>
      <c r="R255" s="26" t="n"/>
      <c r="S255" s="30">
        <f>IF(COUNTA($A255:$C255,$E255:$I255,$K255,$O255,$R255,$U255:$W255,$Z255:$AA255)=0,"",IFERROR(INDEX('Settings'!$E$10:$E$109,MATCH(C255,'Settings'!$A$10:$A$109,0)),0))</f>
        <v/>
      </c>
      <c r="T255" s="30">
        <f>IF(COUNTA($A255:$C255,$E255:$I255,$K255,$O255,$R255,$U255:$W255,$Z255:$AA255)=0,"",IFERROR(R255*S255,0))</f>
        <v/>
      </c>
      <c r="U255" s="32" t="n"/>
      <c r="V255" s="32" t="n"/>
      <c r="W255" s="32" t="n"/>
      <c r="X255" s="30">
        <f>IF(COUNTA($A255:$C255,$E255:$I255,$K255,$O255,$R255,$U255:$W255,$Z255:$AA255)=0,"",IFERROR(SUM(N255,Q255,T255,U255),0))</f>
        <v/>
      </c>
      <c r="Y255" s="30">
        <f>IF(COUNTA($A255:$C255,$E255:$I255,$K255,$O255,$R255,$U255:$W255,$Z255:$AA255)=0,"",IFERROR(X255+V255-W255,0))</f>
        <v/>
      </c>
      <c r="Z255" s="23" t="n"/>
      <c r="AA255" s="25" t="n"/>
      <c r="AB255" s="33">
        <f>IF(COUNTA($A255:$C255,$E255:$I255,$K255,$O255,$R255,$U255:$W255,$Z255:$AA255)=0,"",IF(OR(A255="",B255="",C255="",E255=""),"Missing required input",IF(D255="","Driver not found",IF(COUNTIF($E:$E,E255)&gt;1,"Duplicate Trip/Load #",IF(B255&gt;A255,"Trip after period end",IF(B255&lt;=A255-'Settings'!$B$4,"Trip outside pay period",IF(J255&lt;=0,"Check miles",IF(M255&lt;=0,"Check rate",IF(Y255&lt;0,"Negative payable","OK")))))))))</f>
        <v/>
      </c>
    </row>
    <row r="256">
      <c r="A256" s="51" t="n"/>
      <c r="B256" s="51" t="n"/>
      <c r="C256" s="23" t="n"/>
      <c r="D256" s="24">
        <f>IF(COUNTA($A256:$C256,$E256:$I256,$K256,$O256,$R256,$U256:$W256,$Z256:$AA256)=0,"",IFERROR(INDEX('Settings'!$B$10:$B$109,MATCH(C256,'Settings'!$A$10:$A$109,0)),""))</f>
        <v/>
      </c>
      <c r="E256" s="23" t="n"/>
      <c r="F256" s="25" t="n"/>
      <c r="G256" s="25" t="n"/>
      <c r="H256" s="26" t="n"/>
      <c r="I256" s="26" t="n"/>
      <c r="J256" s="27">
        <f>IF(COUNTA($A256:$C256,$E256:$I256,$K256,$O256,$R256,$U256:$W256,$Z256:$AA256)=0,"",IFERROR(H256+I256,0))</f>
        <v/>
      </c>
      <c r="K256" s="52" t="n"/>
      <c r="L256" s="53">
        <f>IF(COUNTA($A256:$C256,$E256:$I256,$K256,$O256,$R256,$U256:$W256,$Z256:$AA256)=0,"",IFERROR(INDEX('Settings'!$D$10:$D$109,MATCH(C256,'Settings'!$A$10:$A$109,0)),0))</f>
        <v/>
      </c>
      <c r="M256" s="53">
        <f>IF(COUNTA($A256:$C256,$E256:$I256,$K256,$O256,$R256,$U256:$W256,$Z256:$AA256)=0,"",IFERROR(IF(K256&lt;&gt;"",K256,L256),0))</f>
        <v/>
      </c>
      <c r="N256" s="30">
        <f>IF(COUNTA($A256:$C256,$E256:$I256,$K256,$O256,$R256,$U256:$W256,$Z256:$AA256)=0,"",IFERROR(J256*M256,0))</f>
        <v/>
      </c>
      <c r="O256" s="31" t="n"/>
      <c r="P256" s="30">
        <f>IF(COUNTA($A256:$C256,$E256:$I256,$K256,$O256,$R256,$U256:$W256,$Z256:$AA256)=0,"",IFERROR(INDEX('Settings'!$F$10:$F$109,MATCH(C256,'Settings'!$A$10:$A$109,0)),0))</f>
        <v/>
      </c>
      <c r="Q256" s="30">
        <f>IF(COUNTA($A256:$C256,$E256:$I256,$K256,$O256,$R256,$U256:$W256,$Z256:$AA256)=0,"",IFERROR(O256*P256,0))</f>
        <v/>
      </c>
      <c r="R256" s="26" t="n"/>
      <c r="S256" s="30">
        <f>IF(COUNTA($A256:$C256,$E256:$I256,$K256,$O256,$R256,$U256:$W256,$Z256:$AA256)=0,"",IFERROR(INDEX('Settings'!$E$10:$E$109,MATCH(C256,'Settings'!$A$10:$A$109,0)),0))</f>
        <v/>
      </c>
      <c r="T256" s="30">
        <f>IF(COUNTA($A256:$C256,$E256:$I256,$K256,$O256,$R256,$U256:$W256,$Z256:$AA256)=0,"",IFERROR(R256*S256,0))</f>
        <v/>
      </c>
      <c r="U256" s="32" t="n"/>
      <c r="V256" s="32" t="n"/>
      <c r="W256" s="32" t="n"/>
      <c r="X256" s="30">
        <f>IF(COUNTA($A256:$C256,$E256:$I256,$K256,$O256,$R256,$U256:$W256,$Z256:$AA256)=0,"",IFERROR(SUM(N256,Q256,T256,U256),0))</f>
        <v/>
      </c>
      <c r="Y256" s="30">
        <f>IF(COUNTA($A256:$C256,$E256:$I256,$K256,$O256,$R256,$U256:$W256,$Z256:$AA256)=0,"",IFERROR(X256+V256-W256,0))</f>
        <v/>
      </c>
      <c r="Z256" s="23" t="n"/>
      <c r="AA256" s="25" t="n"/>
      <c r="AB256" s="33">
        <f>IF(COUNTA($A256:$C256,$E256:$I256,$K256,$O256,$R256,$U256:$W256,$Z256:$AA256)=0,"",IF(OR(A256="",B256="",C256="",E256=""),"Missing required input",IF(D256="","Driver not found",IF(COUNTIF($E:$E,E256)&gt;1,"Duplicate Trip/Load #",IF(B256&gt;A256,"Trip after period end",IF(B256&lt;=A256-'Settings'!$B$4,"Trip outside pay period",IF(J256&lt;=0,"Check miles",IF(M256&lt;=0,"Check rate",IF(Y256&lt;0,"Negative payable","OK")))))))))</f>
        <v/>
      </c>
    </row>
    <row r="257">
      <c r="A257" s="51" t="n"/>
      <c r="B257" s="51" t="n"/>
      <c r="C257" s="23" t="n"/>
      <c r="D257" s="24">
        <f>IF(COUNTA($A257:$C257,$E257:$I257,$K257,$O257,$R257,$U257:$W257,$Z257:$AA257)=0,"",IFERROR(INDEX('Settings'!$B$10:$B$109,MATCH(C257,'Settings'!$A$10:$A$109,0)),""))</f>
        <v/>
      </c>
      <c r="E257" s="23" t="n"/>
      <c r="F257" s="25" t="n"/>
      <c r="G257" s="25" t="n"/>
      <c r="H257" s="26" t="n"/>
      <c r="I257" s="26" t="n"/>
      <c r="J257" s="27">
        <f>IF(COUNTA($A257:$C257,$E257:$I257,$K257,$O257,$R257,$U257:$W257,$Z257:$AA257)=0,"",IFERROR(H257+I257,0))</f>
        <v/>
      </c>
      <c r="K257" s="52" t="n"/>
      <c r="L257" s="53">
        <f>IF(COUNTA($A257:$C257,$E257:$I257,$K257,$O257,$R257,$U257:$W257,$Z257:$AA257)=0,"",IFERROR(INDEX('Settings'!$D$10:$D$109,MATCH(C257,'Settings'!$A$10:$A$109,0)),0))</f>
        <v/>
      </c>
      <c r="M257" s="53">
        <f>IF(COUNTA($A257:$C257,$E257:$I257,$K257,$O257,$R257,$U257:$W257,$Z257:$AA257)=0,"",IFERROR(IF(K257&lt;&gt;"",K257,L257),0))</f>
        <v/>
      </c>
      <c r="N257" s="30">
        <f>IF(COUNTA($A257:$C257,$E257:$I257,$K257,$O257,$R257,$U257:$W257,$Z257:$AA257)=0,"",IFERROR(J257*M257,0))</f>
        <v/>
      </c>
      <c r="O257" s="31" t="n"/>
      <c r="P257" s="30">
        <f>IF(COUNTA($A257:$C257,$E257:$I257,$K257,$O257,$R257,$U257:$W257,$Z257:$AA257)=0,"",IFERROR(INDEX('Settings'!$F$10:$F$109,MATCH(C257,'Settings'!$A$10:$A$109,0)),0))</f>
        <v/>
      </c>
      <c r="Q257" s="30">
        <f>IF(COUNTA($A257:$C257,$E257:$I257,$K257,$O257,$R257,$U257:$W257,$Z257:$AA257)=0,"",IFERROR(O257*P257,0))</f>
        <v/>
      </c>
      <c r="R257" s="26" t="n"/>
      <c r="S257" s="30">
        <f>IF(COUNTA($A257:$C257,$E257:$I257,$K257,$O257,$R257,$U257:$W257,$Z257:$AA257)=0,"",IFERROR(INDEX('Settings'!$E$10:$E$109,MATCH(C257,'Settings'!$A$10:$A$109,0)),0))</f>
        <v/>
      </c>
      <c r="T257" s="30">
        <f>IF(COUNTA($A257:$C257,$E257:$I257,$K257,$O257,$R257,$U257:$W257,$Z257:$AA257)=0,"",IFERROR(R257*S257,0))</f>
        <v/>
      </c>
      <c r="U257" s="32" t="n"/>
      <c r="V257" s="32" t="n"/>
      <c r="W257" s="32" t="n"/>
      <c r="X257" s="30">
        <f>IF(COUNTA($A257:$C257,$E257:$I257,$K257,$O257,$R257,$U257:$W257,$Z257:$AA257)=0,"",IFERROR(SUM(N257,Q257,T257,U257),0))</f>
        <v/>
      </c>
      <c r="Y257" s="30">
        <f>IF(COUNTA($A257:$C257,$E257:$I257,$K257,$O257,$R257,$U257:$W257,$Z257:$AA257)=0,"",IFERROR(X257+V257-W257,0))</f>
        <v/>
      </c>
      <c r="Z257" s="23" t="n"/>
      <c r="AA257" s="25" t="n"/>
      <c r="AB257" s="33">
        <f>IF(COUNTA($A257:$C257,$E257:$I257,$K257,$O257,$R257,$U257:$W257,$Z257:$AA257)=0,"",IF(OR(A257="",B257="",C257="",E257=""),"Missing required input",IF(D257="","Driver not found",IF(COUNTIF($E:$E,E257)&gt;1,"Duplicate Trip/Load #",IF(B257&gt;A257,"Trip after period end",IF(B257&lt;=A257-'Settings'!$B$4,"Trip outside pay period",IF(J257&lt;=0,"Check miles",IF(M257&lt;=0,"Check rate",IF(Y257&lt;0,"Negative payable","OK")))))))))</f>
        <v/>
      </c>
    </row>
    <row r="258">
      <c r="A258" s="51" t="n"/>
      <c r="B258" s="51" t="n"/>
      <c r="C258" s="23" t="n"/>
      <c r="D258" s="24">
        <f>IF(COUNTA($A258:$C258,$E258:$I258,$K258,$O258,$R258,$U258:$W258,$Z258:$AA258)=0,"",IFERROR(INDEX('Settings'!$B$10:$B$109,MATCH(C258,'Settings'!$A$10:$A$109,0)),""))</f>
        <v/>
      </c>
      <c r="E258" s="23" t="n"/>
      <c r="F258" s="25" t="n"/>
      <c r="G258" s="25" t="n"/>
      <c r="H258" s="26" t="n"/>
      <c r="I258" s="26" t="n"/>
      <c r="J258" s="27">
        <f>IF(COUNTA($A258:$C258,$E258:$I258,$K258,$O258,$R258,$U258:$W258,$Z258:$AA258)=0,"",IFERROR(H258+I258,0))</f>
        <v/>
      </c>
      <c r="K258" s="52" t="n"/>
      <c r="L258" s="53">
        <f>IF(COUNTA($A258:$C258,$E258:$I258,$K258,$O258,$R258,$U258:$W258,$Z258:$AA258)=0,"",IFERROR(INDEX('Settings'!$D$10:$D$109,MATCH(C258,'Settings'!$A$10:$A$109,0)),0))</f>
        <v/>
      </c>
      <c r="M258" s="53">
        <f>IF(COUNTA($A258:$C258,$E258:$I258,$K258,$O258,$R258,$U258:$W258,$Z258:$AA258)=0,"",IFERROR(IF(K258&lt;&gt;"",K258,L258),0))</f>
        <v/>
      </c>
      <c r="N258" s="30">
        <f>IF(COUNTA($A258:$C258,$E258:$I258,$K258,$O258,$R258,$U258:$W258,$Z258:$AA258)=0,"",IFERROR(J258*M258,0))</f>
        <v/>
      </c>
      <c r="O258" s="31" t="n"/>
      <c r="P258" s="30">
        <f>IF(COUNTA($A258:$C258,$E258:$I258,$K258,$O258,$R258,$U258:$W258,$Z258:$AA258)=0,"",IFERROR(INDEX('Settings'!$F$10:$F$109,MATCH(C258,'Settings'!$A$10:$A$109,0)),0))</f>
        <v/>
      </c>
      <c r="Q258" s="30">
        <f>IF(COUNTA($A258:$C258,$E258:$I258,$K258,$O258,$R258,$U258:$W258,$Z258:$AA258)=0,"",IFERROR(O258*P258,0))</f>
        <v/>
      </c>
      <c r="R258" s="26" t="n"/>
      <c r="S258" s="30">
        <f>IF(COUNTA($A258:$C258,$E258:$I258,$K258,$O258,$R258,$U258:$W258,$Z258:$AA258)=0,"",IFERROR(INDEX('Settings'!$E$10:$E$109,MATCH(C258,'Settings'!$A$10:$A$109,0)),0))</f>
        <v/>
      </c>
      <c r="T258" s="30">
        <f>IF(COUNTA($A258:$C258,$E258:$I258,$K258,$O258,$R258,$U258:$W258,$Z258:$AA258)=0,"",IFERROR(R258*S258,0))</f>
        <v/>
      </c>
      <c r="U258" s="32" t="n"/>
      <c r="V258" s="32" t="n"/>
      <c r="W258" s="32" t="n"/>
      <c r="X258" s="30">
        <f>IF(COUNTA($A258:$C258,$E258:$I258,$K258,$O258,$R258,$U258:$W258,$Z258:$AA258)=0,"",IFERROR(SUM(N258,Q258,T258,U258),0))</f>
        <v/>
      </c>
      <c r="Y258" s="30">
        <f>IF(COUNTA($A258:$C258,$E258:$I258,$K258,$O258,$R258,$U258:$W258,$Z258:$AA258)=0,"",IFERROR(X258+V258-W258,0))</f>
        <v/>
      </c>
      <c r="Z258" s="23" t="n"/>
      <c r="AA258" s="25" t="n"/>
      <c r="AB258" s="33">
        <f>IF(COUNTA($A258:$C258,$E258:$I258,$K258,$O258,$R258,$U258:$W258,$Z258:$AA258)=0,"",IF(OR(A258="",B258="",C258="",E258=""),"Missing required input",IF(D258="","Driver not found",IF(COUNTIF($E:$E,E258)&gt;1,"Duplicate Trip/Load #",IF(B258&gt;A258,"Trip after period end",IF(B258&lt;=A258-'Settings'!$B$4,"Trip outside pay period",IF(J258&lt;=0,"Check miles",IF(M258&lt;=0,"Check rate",IF(Y258&lt;0,"Negative payable","OK")))))))))</f>
        <v/>
      </c>
    </row>
    <row r="259">
      <c r="A259" s="51" t="n"/>
      <c r="B259" s="51" t="n"/>
      <c r="C259" s="23" t="n"/>
      <c r="D259" s="24">
        <f>IF(COUNTA($A259:$C259,$E259:$I259,$K259,$O259,$R259,$U259:$W259,$Z259:$AA259)=0,"",IFERROR(INDEX('Settings'!$B$10:$B$109,MATCH(C259,'Settings'!$A$10:$A$109,0)),""))</f>
        <v/>
      </c>
      <c r="E259" s="23" t="n"/>
      <c r="F259" s="25" t="n"/>
      <c r="G259" s="25" t="n"/>
      <c r="H259" s="26" t="n"/>
      <c r="I259" s="26" t="n"/>
      <c r="J259" s="27">
        <f>IF(COUNTA($A259:$C259,$E259:$I259,$K259,$O259,$R259,$U259:$W259,$Z259:$AA259)=0,"",IFERROR(H259+I259,0))</f>
        <v/>
      </c>
      <c r="K259" s="52" t="n"/>
      <c r="L259" s="53">
        <f>IF(COUNTA($A259:$C259,$E259:$I259,$K259,$O259,$R259,$U259:$W259,$Z259:$AA259)=0,"",IFERROR(INDEX('Settings'!$D$10:$D$109,MATCH(C259,'Settings'!$A$10:$A$109,0)),0))</f>
        <v/>
      </c>
      <c r="M259" s="53">
        <f>IF(COUNTA($A259:$C259,$E259:$I259,$K259,$O259,$R259,$U259:$W259,$Z259:$AA259)=0,"",IFERROR(IF(K259&lt;&gt;"",K259,L259),0))</f>
        <v/>
      </c>
      <c r="N259" s="30">
        <f>IF(COUNTA($A259:$C259,$E259:$I259,$K259,$O259,$R259,$U259:$W259,$Z259:$AA259)=0,"",IFERROR(J259*M259,0))</f>
        <v/>
      </c>
      <c r="O259" s="31" t="n"/>
      <c r="P259" s="30">
        <f>IF(COUNTA($A259:$C259,$E259:$I259,$K259,$O259,$R259,$U259:$W259,$Z259:$AA259)=0,"",IFERROR(INDEX('Settings'!$F$10:$F$109,MATCH(C259,'Settings'!$A$10:$A$109,0)),0))</f>
        <v/>
      </c>
      <c r="Q259" s="30">
        <f>IF(COUNTA($A259:$C259,$E259:$I259,$K259,$O259,$R259,$U259:$W259,$Z259:$AA259)=0,"",IFERROR(O259*P259,0))</f>
        <v/>
      </c>
      <c r="R259" s="26" t="n"/>
      <c r="S259" s="30">
        <f>IF(COUNTA($A259:$C259,$E259:$I259,$K259,$O259,$R259,$U259:$W259,$Z259:$AA259)=0,"",IFERROR(INDEX('Settings'!$E$10:$E$109,MATCH(C259,'Settings'!$A$10:$A$109,0)),0))</f>
        <v/>
      </c>
      <c r="T259" s="30">
        <f>IF(COUNTA($A259:$C259,$E259:$I259,$K259,$O259,$R259,$U259:$W259,$Z259:$AA259)=0,"",IFERROR(R259*S259,0))</f>
        <v/>
      </c>
      <c r="U259" s="32" t="n"/>
      <c r="V259" s="32" t="n"/>
      <c r="W259" s="32" t="n"/>
      <c r="X259" s="30">
        <f>IF(COUNTA($A259:$C259,$E259:$I259,$K259,$O259,$R259,$U259:$W259,$Z259:$AA259)=0,"",IFERROR(SUM(N259,Q259,T259,U259),0))</f>
        <v/>
      </c>
      <c r="Y259" s="30">
        <f>IF(COUNTA($A259:$C259,$E259:$I259,$K259,$O259,$R259,$U259:$W259,$Z259:$AA259)=0,"",IFERROR(X259+V259-W259,0))</f>
        <v/>
      </c>
      <c r="Z259" s="23" t="n"/>
      <c r="AA259" s="25" t="n"/>
      <c r="AB259" s="33">
        <f>IF(COUNTA($A259:$C259,$E259:$I259,$K259,$O259,$R259,$U259:$W259,$Z259:$AA259)=0,"",IF(OR(A259="",B259="",C259="",E259=""),"Missing required input",IF(D259="","Driver not found",IF(COUNTIF($E:$E,E259)&gt;1,"Duplicate Trip/Load #",IF(B259&gt;A259,"Trip after period end",IF(B259&lt;=A259-'Settings'!$B$4,"Trip outside pay period",IF(J259&lt;=0,"Check miles",IF(M259&lt;=0,"Check rate",IF(Y259&lt;0,"Negative payable","OK")))))))))</f>
        <v/>
      </c>
    </row>
    <row r="260">
      <c r="A260" s="51" t="n"/>
      <c r="B260" s="51" t="n"/>
      <c r="C260" s="23" t="n"/>
      <c r="D260" s="24">
        <f>IF(COUNTA($A260:$C260,$E260:$I260,$K260,$O260,$R260,$U260:$W260,$Z260:$AA260)=0,"",IFERROR(INDEX('Settings'!$B$10:$B$109,MATCH(C260,'Settings'!$A$10:$A$109,0)),""))</f>
        <v/>
      </c>
      <c r="E260" s="23" t="n"/>
      <c r="F260" s="25" t="n"/>
      <c r="G260" s="25" t="n"/>
      <c r="H260" s="26" t="n"/>
      <c r="I260" s="26" t="n"/>
      <c r="J260" s="27">
        <f>IF(COUNTA($A260:$C260,$E260:$I260,$K260,$O260,$R260,$U260:$W260,$Z260:$AA260)=0,"",IFERROR(H260+I260,0))</f>
        <v/>
      </c>
      <c r="K260" s="52" t="n"/>
      <c r="L260" s="53">
        <f>IF(COUNTA($A260:$C260,$E260:$I260,$K260,$O260,$R260,$U260:$W260,$Z260:$AA260)=0,"",IFERROR(INDEX('Settings'!$D$10:$D$109,MATCH(C260,'Settings'!$A$10:$A$109,0)),0))</f>
        <v/>
      </c>
      <c r="M260" s="53">
        <f>IF(COUNTA($A260:$C260,$E260:$I260,$K260,$O260,$R260,$U260:$W260,$Z260:$AA260)=0,"",IFERROR(IF(K260&lt;&gt;"",K260,L260),0))</f>
        <v/>
      </c>
      <c r="N260" s="30">
        <f>IF(COUNTA($A260:$C260,$E260:$I260,$K260,$O260,$R260,$U260:$W260,$Z260:$AA260)=0,"",IFERROR(J260*M260,0))</f>
        <v/>
      </c>
      <c r="O260" s="31" t="n"/>
      <c r="P260" s="30">
        <f>IF(COUNTA($A260:$C260,$E260:$I260,$K260,$O260,$R260,$U260:$W260,$Z260:$AA260)=0,"",IFERROR(INDEX('Settings'!$F$10:$F$109,MATCH(C260,'Settings'!$A$10:$A$109,0)),0))</f>
        <v/>
      </c>
      <c r="Q260" s="30">
        <f>IF(COUNTA($A260:$C260,$E260:$I260,$K260,$O260,$R260,$U260:$W260,$Z260:$AA260)=0,"",IFERROR(O260*P260,0))</f>
        <v/>
      </c>
      <c r="R260" s="26" t="n"/>
      <c r="S260" s="30">
        <f>IF(COUNTA($A260:$C260,$E260:$I260,$K260,$O260,$R260,$U260:$W260,$Z260:$AA260)=0,"",IFERROR(INDEX('Settings'!$E$10:$E$109,MATCH(C260,'Settings'!$A$10:$A$109,0)),0))</f>
        <v/>
      </c>
      <c r="T260" s="30">
        <f>IF(COUNTA($A260:$C260,$E260:$I260,$K260,$O260,$R260,$U260:$W260,$Z260:$AA260)=0,"",IFERROR(R260*S260,0))</f>
        <v/>
      </c>
      <c r="U260" s="32" t="n"/>
      <c r="V260" s="32" t="n"/>
      <c r="W260" s="32" t="n"/>
      <c r="X260" s="30">
        <f>IF(COUNTA($A260:$C260,$E260:$I260,$K260,$O260,$R260,$U260:$W260,$Z260:$AA260)=0,"",IFERROR(SUM(N260,Q260,T260,U260),0))</f>
        <v/>
      </c>
      <c r="Y260" s="30">
        <f>IF(COUNTA($A260:$C260,$E260:$I260,$K260,$O260,$R260,$U260:$W260,$Z260:$AA260)=0,"",IFERROR(X260+V260-W260,0))</f>
        <v/>
      </c>
      <c r="Z260" s="23" t="n"/>
      <c r="AA260" s="25" t="n"/>
      <c r="AB260" s="33">
        <f>IF(COUNTA($A260:$C260,$E260:$I260,$K260,$O260,$R260,$U260:$W260,$Z260:$AA260)=0,"",IF(OR(A260="",B260="",C260="",E260=""),"Missing required input",IF(D260="","Driver not found",IF(COUNTIF($E:$E,E260)&gt;1,"Duplicate Trip/Load #",IF(B260&gt;A260,"Trip after period end",IF(B260&lt;=A260-'Settings'!$B$4,"Trip outside pay period",IF(J260&lt;=0,"Check miles",IF(M260&lt;=0,"Check rate",IF(Y260&lt;0,"Negative payable","OK")))))))))</f>
        <v/>
      </c>
    </row>
    <row r="261">
      <c r="A261" s="51" t="n"/>
      <c r="B261" s="51" t="n"/>
      <c r="C261" s="23" t="n"/>
      <c r="D261" s="24">
        <f>IF(COUNTA($A261:$C261,$E261:$I261,$K261,$O261,$R261,$U261:$W261,$Z261:$AA261)=0,"",IFERROR(INDEX('Settings'!$B$10:$B$109,MATCH(C261,'Settings'!$A$10:$A$109,0)),""))</f>
        <v/>
      </c>
      <c r="E261" s="23" t="n"/>
      <c r="F261" s="25" t="n"/>
      <c r="G261" s="25" t="n"/>
      <c r="H261" s="26" t="n"/>
      <c r="I261" s="26" t="n"/>
      <c r="J261" s="27">
        <f>IF(COUNTA($A261:$C261,$E261:$I261,$K261,$O261,$R261,$U261:$W261,$Z261:$AA261)=0,"",IFERROR(H261+I261,0))</f>
        <v/>
      </c>
      <c r="K261" s="52" t="n"/>
      <c r="L261" s="53">
        <f>IF(COUNTA($A261:$C261,$E261:$I261,$K261,$O261,$R261,$U261:$W261,$Z261:$AA261)=0,"",IFERROR(INDEX('Settings'!$D$10:$D$109,MATCH(C261,'Settings'!$A$10:$A$109,0)),0))</f>
        <v/>
      </c>
      <c r="M261" s="53">
        <f>IF(COUNTA($A261:$C261,$E261:$I261,$K261,$O261,$R261,$U261:$W261,$Z261:$AA261)=0,"",IFERROR(IF(K261&lt;&gt;"",K261,L261),0))</f>
        <v/>
      </c>
      <c r="N261" s="30">
        <f>IF(COUNTA($A261:$C261,$E261:$I261,$K261,$O261,$R261,$U261:$W261,$Z261:$AA261)=0,"",IFERROR(J261*M261,0))</f>
        <v/>
      </c>
      <c r="O261" s="31" t="n"/>
      <c r="P261" s="30">
        <f>IF(COUNTA($A261:$C261,$E261:$I261,$K261,$O261,$R261,$U261:$W261,$Z261:$AA261)=0,"",IFERROR(INDEX('Settings'!$F$10:$F$109,MATCH(C261,'Settings'!$A$10:$A$109,0)),0))</f>
        <v/>
      </c>
      <c r="Q261" s="30">
        <f>IF(COUNTA($A261:$C261,$E261:$I261,$K261,$O261,$R261,$U261:$W261,$Z261:$AA261)=0,"",IFERROR(O261*P261,0))</f>
        <v/>
      </c>
      <c r="R261" s="26" t="n"/>
      <c r="S261" s="30">
        <f>IF(COUNTA($A261:$C261,$E261:$I261,$K261,$O261,$R261,$U261:$W261,$Z261:$AA261)=0,"",IFERROR(INDEX('Settings'!$E$10:$E$109,MATCH(C261,'Settings'!$A$10:$A$109,0)),0))</f>
        <v/>
      </c>
      <c r="T261" s="30">
        <f>IF(COUNTA($A261:$C261,$E261:$I261,$K261,$O261,$R261,$U261:$W261,$Z261:$AA261)=0,"",IFERROR(R261*S261,0))</f>
        <v/>
      </c>
      <c r="U261" s="32" t="n"/>
      <c r="V261" s="32" t="n"/>
      <c r="W261" s="32" t="n"/>
      <c r="X261" s="30">
        <f>IF(COUNTA($A261:$C261,$E261:$I261,$K261,$O261,$R261,$U261:$W261,$Z261:$AA261)=0,"",IFERROR(SUM(N261,Q261,T261,U261),0))</f>
        <v/>
      </c>
      <c r="Y261" s="30">
        <f>IF(COUNTA($A261:$C261,$E261:$I261,$K261,$O261,$R261,$U261:$W261,$Z261:$AA261)=0,"",IFERROR(X261+V261-W261,0))</f>
        <v/>
      </c>
      <c r="Z261" s="23" t="n"/>
      <c r="AA261" s="25" t="n"/>
      <c r="AB261" s="33">
        <f>IF(COUNTA($A261:$C261,$E261:$I261,$K261,$O261,$R261,$U261:$W261,$Z261:$AA261)=0,"",IF(OR(A261="",B261="",C261="",E261=""),"Missing required input",IF(D261="","Driver not found",IF(COUNTIF($E:$E,E261)&gt;1,"Duplicate Trip/Load #",IF(B261&gt;A261,"Trip after period end",IF(B261&lt;=A261-'Settings'!$B$4,"Trip outside pay period",IF(J261&lt;=0,"Check miles",IF(M261&lt;=0,"Check rate",IF(Y261&lt;0,"Negative payable","OK")))))))))</f>
        <v/>
      </c>
    </row>
    <row r="262">
      <c r="A262" s="51" t="n"/>
      <c r="B262" s="51" t="n"/>
      <c r="C262" s="23" t="n"/>
      <c r="D262" s="24">
        <f>IF(COUNTA($A262:$C262,$E262:$I262,$K262,$O262,$R262,$U262:$W262,$Z262:$AA262)=0,"",IFERROR(INDEX('Settings'!$B$10:$B$109,MATCH(C262,'Settings'!$A$10:$A$109,0)),""))</f>
        <v/>
      </c>
      <c r="E262" s="23" t="n"/>
      <c r="F262" s="25" t="n"/>
      <c r="G262" s="25" t="n"/>
      <c r="H262" s="26" t="n"/>
      <c r="I262" s="26" t="n"/>
      <c r="J262" s="27">
        <f>IF(COUNTA($A262:$C262,$E262:$I262,$K262,$O262,$R262,$U262:$W262,$Z262:$AA262)=0,"",IFERROR(H262+I262,0))</f>
        <v/>
      </c>
      <c r="K262" s="52" t="n"/>
      <c r="L262" s="53">
        <f>IF(COUNTA($A262:$C262,$E262:$I262,$K262,$O262,$R262,$U262:$W262,$Z262:$AA262)=0,"",IFERROR(INDEX('Settings'!$D$10:$D$109,MATCH(C262,'Settings'!$A$10:$A$109,0)),0))</f>
        <v/>
      </c>
      <c r="M262" s="53">
        <f>IF(COUNTA($A262:$C262,$E262:$I262,$K262,$O262,$R262,$U262:$W262,$Z262:$AA262)=0,"",IFERROR(IF(K262&lt;&gt;"",K262,L262),0))</f>
        <v/>
      </c>
      <c r="N262" s="30">
        <f>IF(COUNTA($A262:$C262,$E262:$I262,$K262,$O262,$R262,$U262:$W262,$Z262:$AA262)=0,"",IFERROR(J262*M262,0))</f>
        <v/>
      </c>
      <c r="O262" s="31" t="n"/>
      <c r="P262" s="30">
        <f>IF(COUNTA($A262:$C262,$E262:$I262,$K262,$O262,$R262,$U262:$W262,$Z262:$AA262)=0,"",IFERROR(INDEX('Settings'!$F$10:$F$109,MATCH(C262,'Settings'!$A$10:$A$109,0)),0))</f>
        <v/>
      </c>
      <c r="Q262" s="30">
        <f>IF(COUNTA($A262:$C262,$E262:$I262,$K262,$O262,$R262,$U262:$W262,$Z262:$AA262)=0,"",IFERROR(O262*P262,0))</f>
        <v/>
      </c>
      <c r="R262" s="26" t="n"/>
      <c r="S262" s="30">
        <f>IF(COUNTA($A262:$C262,$E262:$I262,$K262,$O262,$R262,$U262:$W262,$Z262:$AA262)=0,"",IFERROR(INDEX('Settings'!$E$10:$E$109,MATCH(C262,'Settings'!$A$10:$A$109,0)),0))</f>
        <v/>
      </c>
      <c r="T262" s="30">
        <f>IF(COUNTA($A262:$C262,$E262:$I262,$K262,$O262,$R262,$U262:$W262,$Z262:$AA262)=0,"",IFERROR(R262*S262,0))</f>
        <v/>
      </c>
      <c r="U262" s="32" t="n"/>
      <c r="V262" s="32" t="n"/>
      <c r="W262" s="32" t="n"/>
      <c r="X262" s="30">
        <f>IF(COUNTA($A262:$C262,$E262:$I262,$K262,$O262,$R262,$U262:$W262,$Z262:$AA262)=0,"",IFERROR(SUM(N262,Q262,T262,U262),0))</f>
        <v/>
      </c>
      <c r="Y262" s="30">
        <f>IF(COUNTA($A262:$C262,$E262:$I262,$K262,$O262,$R262,$U262:$W262,$Z262:$AA262)=0,"",IFERROR(X262+V262-W262,0))</f>
        <v/>
      </c>
      <c r="Z262" s="23" t="n"/>
      <c r="AA262" s="25" t="n"/>
      <c r="AB262" s="33">
        <f>IF(COUNTA($A262:$C262,$E262:$I262,$K262,$O262,$R262,$U262:$W262,$Z262:$AA262)=0,"",IF(OR(A262="",B262="",C262="",E262=""),"Missing required input",IF(D262="","Driver not found",IF(COUNTIF($E:$E,E262)&gt;1,"Duplicate Trip/Load #",IF(B262&gt;A262,"Trip after period end",IF(B262&lt;=A262-'Settings'!$B$4,"Trip outside pay period",IF(J262&lt;=0,"Check miles",IF(M262&lt;=0,"Check rate",IF(Y262&lt;0,"Negative payable","OK")))))))))</f>
        <v/>
      </c>
    </row>
    <row r="263">
      <c r="A263" s="51" t="n"/>
      <c r="B263" s="51" t="n"/>
      <c r="C263" s="23" t="n"/>
      <c r="D263" s="24">
        <f>IF(COUNTA($A263:$C263,$E263:$I263,$K263,$O263,$R263,$U263:$W263,$Z263:$AA263)=0,"",IFERROR(INDEX('Settings'!$B$10:$B$109,MATCH(C263,'Settings'!$A$10:$A$109,0)),""))</f>
        <v/>
      </c>
      <c r="E263" s="23" t="n"/>
      <c r="F263" s="25" t="n"/>
      <c r="G263" s="25" t="n"/>
      <c r="H263" s="26" t="n"/>
      <c r="I263" s="26" t="n"/>
      <c r="J263" s="27">
        <f>IF(COUNTA($A263:$C263,$E263:$I263,$K263,$O263,$R263,$U263:$W263,$Z263:$AA263)=0,"",IFERROR(H263+I263,0))</f>
        <v/>
      </c>
      <c r="K263" s="52" t="n"/>
      <c r="L263" s="53">
        <f>IF(COUNTA($A263:$C263,$E263:$I263,$K263,$O263,$R263,$U263:$W263,$Z263:$AA263)=0,"",IFERROR(INDEX('Settings'!$D$10:$D$109,MATCH(C263,'Settings'!$A$10:$A$109,0)),0))</f>
        <v/>
      </c>
      <c r="M263" s="53">
        <f>IF(COUNTA($A263:$C263,$E263:$I263,$K263,$O263,$R263,$U263:$W263,$Z263:$AA263)=0,"",IFERROR(IF(K263&lt;&gt;"",K263,L263),0))</f>
        <v/>
      </c>
      <c r="N263" s="30">
        <f>IF(COUNTA($A263:$C263,$E263:$I263,$K263,$O263,$R263,$U263:$W263,$Z263:$AA263)=0,"",IFERROR(J263*M263,0))</f>
        <v/>
      </c>
      <c r="O263" s="31" t="n"/>
      <c r="P263" s="30">
        <f>IF(COUNTA($A263:$C263,$E263:$I263,$K263,$O263,$R263,$U263:$W263,$Z263:$AA263)=0,"",IFERROR(INDEX('Settings'!$F$10:$F$109,MATCH(C263,'Settings'!$A$10:$A$109,0)),0))</f>
        <v/>
      </c>
      <c r="Q263" s="30">
        <f>IF(COUNTA($A263:$C263,$E263:$I263,$K263,$O263,$R263,$U263:$W263,$Z263:$AA263)=0,"",IFERROR(O263*P263,0))</f>
        <v/>
      </c>
      <c r="R263" s="26" t="n"/>
      <c r="S263" s="30">
        <f>IF(COUNTA($A263:$C263,$E263:$I263,$K263,$O263,$R263,$U263:$W263,$Z263:$AA263)=0,"",IFERROR(INDEX('Settings'!$E$10:$E$109,MATCH(C263,'Settings'!$A$10:$A$109,0)),0))</f>
        <v/>
      </c>
      <c r="T263" s="30">
        <f>IF(COUNTA($A263:$C263,$E263:$I263,$K263,$O263,$R263,$U263:$W263,$Z263:$AA263)=0,"",IFERROR(R263*S263,0))</f>
        <v/>
      </c>
      <c r="U263" s="32" t="n"/>
      <c r="V263" s="32" t="n"/>
      <c r="W263" s="32" t="n"/>
      <c r="X263" s="30">
        <f>IF(COUNTA($A263:$C263,$E263:$I263,$K263,$O263,$R263,$U263:$W263,$Z263:$AA263)=0,"",IFERROR(SUM(N263,Q263,T263,U263),0))</f>
        <v/>
      </c>
      <c r="Y263" s="30">
        <f>IF(COUNTA($A263:$C263,$E263:$I263,$K263,$O263,$R263,$U263:$W263,$Z263:$AA263)=0,"",IFERROR(X263+V263-W263,0))</f>
        <v/>
      </c>
      <c r="Z263" s="23" t="n"/>
      <c r="AA263" s="25" t="n"/>
      <c r="AB263" s="33">
        <f>IF(COUNTA($A263:$C263,$E263:$I263,$K263,$O263,$R263,$U263:$W263,$Z263:$AA263)=0,"",IF(OR(A263="",B263="",C263="",E263=""),"Missing required input",IF(D263="","Driver not found",IF(COUNTIF($E:$E,E263)&gt;1,"Duplicate Trip/Load #",IF(B263&gt;A263,"Trip after period end",IF(B263&lt;=A263-'Settings'!$B$4,"Trip outside pay period",IF(J263&lt;=0,"Check miles",IF(M263&lt;=0,"Check rate",IF(Y263&lt;0,"Negative payable","OK")))))))))</f>
        <v/>
      </c>
    </row>
    <row r="264">
      <c r="A264" s="51" t="n"/>
      <c r="B264" s="51" t="n"/>
      <c r="C264" s="23" t="n"/>
      <c r="D264" s="24">
        <f>IF(COUNTA($A264:$C264,$E264:$I264,$K264,$O264,$R264,$U264:$W264,$Z264:$AA264)=0,"",IFERROR(INDEX('Settings'!$B$10:$B$109,MATCH(C264,'Settings'!$A$10:$A$109,0)),""))</f>
        <v/>
      </c>
      <c r="E264" s="23" t="n"/>
      <c r="F264" s="25" t="n"/>
      <c r="G264" s="25" t="n"/>
      <c r="H264" s="26" t="n"/>
      <c r="I264" s="26" t="n"/>
      <c r="J264" s="27">
        <f>IF(COUNTA($A264:$C264,$E264:$I264,$K264,$O264,$R264,$U264:$W264,$Z264:$AA264)=0,"",IFERROR(H264+I264,0))</f>
        <v/>
      </c>
      <c r="K264" s="52" t="n"/>
      <c r="L264" s="53">
        <f>IF(COUNTA($A264:$C264,$E264:$I264,$K264,$O264,$R264,$U264:$W264,$Z264:$AA264)=0,"",IFERROR(INDEX('Settings'!$D$10:$D$109,MATCH(C264,'Settings'!$A$10:$A$109,0)),0))</f>
        <v/>
      </c>
      <c r="M264" s="53">
        <f>IF(COUNTA($A264:$C264,$E264:$I264,$K264,$O264,$R264,$U264:$W264,$Z264:$AA264)=0,"",IFERROR(IF(K264&lt;&gt;"",K264,L264),0))</f>
        <v/>
      </c>
      <c r="N264" s="30">
        <f>IF(COUNTA($A264:$C264,$E264:$I264,$K264,$O264,$R264,$U264:$W264,$Z264:$AA264)=0,"",IFERROR(J264*M264,0))</f>
        <v/>
      </c>
      <c r="O264" s="31" t="n"/>
      <c r="P264" s="30">
        <f>IF(COUNTA($A264:$C264,$E264:$I264,$K264,$O264,$R264,$U264:$W264,$Z264:$AA264)=0,"",IFERROR(INDEX('Settings'!$F$10:$F$109,MATCH(C264,'Settings'!$A$10:$A$109,0)),0))</f>
        <v/>
      </c>
      <c r="Q264" s="30">
        <f>IF(COUNTA($A264:$C264,$E264:$I264,$K264,$O264,$R264,$U264:$W264,$Z264:$AA264)=0,"",IFERROR(O264*P264,0))</f>
        <v/>
      </c>
      <c r="R264" s="26" t="n"/>
      <c r="S264" s="30">
        <f>IF(COUNTA($A264:$C264,$E264:$I264,$K264,$O264,$R264,$U264:$W264,$Z264:$AA264)=0,"",IFERROR(INDEX('Settings'!$E$10:$E$109,MATCH(C264,'Settings'!$A$10:$A$109,0)),0))</f>
        <v/>
      </c>
      <c r="T264" s="30">
        <f>IF(COUNTA($A264:$C264,$E264:$I264,$K264,$O264,$R264,$U264:$W264,$Z264:$AA264)=0,"",IFERROR(R264*S264,0))</f>
        <v/>
      </c>
      <c r="U264" s="32" t="n"/>
      <c r="V264" s="32" t="n"/>
      <c r="W264" s="32" t="n"/>
      <c r="X264" s="30">
        <f>IF(COUNTA($A264:$C264,$E264:$I264,$K264,$O264,$R264,$U264:$W264,$Z264:$AA264)=0,"",IFERROR(SUM(N264,Q264,T264,U264),0))</f>
        <v/>
      </c>
      <c r="Y264" s="30">
        <f>IF(COUNTA($A264:$C264,$E264:$I264,$K264,$O264,$R264,$U264:$W264,$Z264:$AA264)=0,"",IFERROR(X264+V264-W264,0))</f>
        <v/>
      </c>
      <c r="Z264" s="23" t="n"/>
      <c r="AA264" s="25" t="n"/>
      <c r="AB264" s="33">
        <f>IF(COUNTA($A264:$C264,$E264:$I264,$K264,$O264,$R264,$U264:$W264,$Z264:$AA264)=0,"",IF(OR(A264="",B264="",C264="",E264=""),"Missing required input",IF(D264="","Driver not found",IF(COUNTIF($E:$E,E264)&gt;1,"Duplicate Trip/Load #",IF(B264&gt;A264,"Trip after period end",IF(B264&lt;=A264-'Settings'!$B$4,"Trip outside pay period",IF(J264&lt;=0,"Check miles",IF(M264&lt;=0,"Check rate",IF(Y264&lt;0,"Negative payable","OK")))))))))</f>
        <v/>
      </c>
    </row>
    <row r="265">
      <c r="A265" s="51" t="n"/>
      <c r="B265" s="51" t="n"/>
      <c r="C265" s="23" t="n"/>
      <c r="D265" s="24">
        <f>IF(COUNTA($A265:$C265,$E265:$I265,$K265,$O265,$R265,$U265:$W265,$Z265:$AA265)=0,"",IFERROR(INDEX('Settings'!$B$10:$B$109,MATCH(C265,'Settings'!$A$10:$A$109,0)),""))</f>
        <v/>
      </c>
      <c r="E265" s="23" t="n"/>
      <c r="F265" s="25" t="n"/>
      <c r="G265" s="25" t="n"/>
      <c r="H265" s="26" t="n"/>
      <c r="I265" s="26" t="n"/>
      <c r="J265" s="27">
        <f>IF(COUNTA($A265:$C265,$E265:$I265,$K265,$O265,$R265,$U265:$W265,$Z265:$AA265)=0,"",IFERROR(H265+I265,0))</f>
        <v/>
      </c>
      <c r="K265" s="52" t="n"/>
      <c r="L265" s="53">
        <f>IF(COUNTA($A265:$C265,$E265:$I265,$K265,$O265,$R265,$U265:$W265,$Z265:$AA265)=0,"",IFERROR(INDEX('Settings'!$D$10:$D$109,MATCH(C265,'Settings'!$A$10:$A$109,0)),0))</f>
        <v/>
      </c>
      <c r="M265" s="53">
        <f>IF(COUNTA($A265:$C265,$E265:$I265,$K265,$O265,$R265,$U265:$W265,$Z265:$AA265)=0,"",IFERROR(IF(K265&lt;&gt;"",K265,L265),0))</f>
        <v/>
      </c>
      <c r="N265" s="30">
        <f>IF(COUNTA($A265:$C265,$E265:$I265,$K265,$O265,$R265,$U265:$W265,$Z265:$AA265)=0,"",IFERROR(J265*M265,0))</f>
        <v/>
      </c>
      <c r="O265" s="31" t="n"/>
      <c r="P265" s="30">
        <f>IF(COUNTA($A265:$C265,$E265:$I265,$K265,$O265,$R265,$U265:$W265,$Z265:$AA265)=0,"",IFERROR(INDEX('Settings'!$F$10:$F$109,MATCH(C265,'Settings'!$A$10:$A$109,0)),0))</f>
        <v/>
      </c>
      <c r="Q265" s="30">
        <f>IF(COUNTA($A265:$C265,$E265:$I265,$K265,$O265,$R265,$U265:$W265,$Z265:$AA265)=0,"",IFERROR(O265*P265,0))</f>
        <v/>
      </c>
      <c r="R265" s="26" t="n"/>
      <c r="S265" s="30">
        <f>IF(COUNTA($A265:$C265,$E265:$I265,$K265,$O265,$R265,$U265:$W265,$Z265:$AA265)=0,"",IFERROR(INDEX('Settings'!$E$10:$E$109,MATCH(C265,'Settings'!$A$10:$A$109,0)),0))</f>
        <v/>
      </c>
      <c r="T265" s="30">
        <f>IF(COUNTA($A265:$C265,$E265:$I265,$K265,$O265,$R265,$U265:$W265,$Z265:$AA265)=0,"",IFERROR(R265*S265,0))</f>
        <v/>
      </c>
      <c r="U265" s="32" t="n"/>
      <c r="V265" s="32" t="n"/>
      <c r="W265" s="32" t="n"/>
      <c r="X265" s="30">
        <f>IF(COUNTA($A265:$C265,$E265:$I265,$K265,$O265,$R265,$U265:$W265,$Z265:$AA265)=0,"",IFERROR(SUM(N265,Q265,T265,U265),0))</f>
        <v/>
      </c>
      <c r="Y265" s="30">
        <f>IF(COUNTA($A265:$C265,$E265:$I265,$K265,$O265,$R265,$U265:$W265,$Z265:$AA265)=0,"",IFERROR(X265+V265-W265,0))</f>
        <v/>
      </c>
      <c r="Z265" s="23" t="n"/>
      <c r="AA265" s="25" t="n"/>
      <c r="AB265" s="33">
        <f>IF(COUNTA($A265:$C265,$E265:$I265,$K265,$O265,$R265,$U265:$W265,$Z265:$AA265)=0,"",IF(OR(A265="",B265="",C265="",E265=""),"Missing required input",IF(D265="","Driver not found",IF(COUNTIF($E:$E,E265)&gt;1,"Duplicate Trip/Load #",IF(B265&gt;A265,"Trip after period end",IF(B265&lt;=A265-'Settings'!$B$4,"Trip outside pay period",IF(J265&lt;=0,"Check miles",IF(M265&lt;=0,"Check rate",IF(Y265&lt;0,"Negative payable","OK")))))))))</f>
        <v/>
      </c>
    </row>
    <row r="266">
      <c r="A266" s="51" t="n"/>
      <c r="B266" s="51" t="n"/>
      <c r="C266" s="23" t="n"/>
      <c r="D266" s="24">
        <f>IF(COUNTA($A266:$C266,$E266:$I266,$K266,$O266,$R266,$U266:$W266,$Z266:$AA266)=0,"",IFERROR(INDEX('Settings'!$B$10:$B$109,MATCH(C266,'Settings'!$A$10:$A$109,0)),""))</f>
        <v/>
      </c>
      <c r="E266" s="23" t="n"/>
      <c r="F266" s="25" t="n"/>
      <c r="G266" s="25" t="n"/>
      <c r="H266" s="26" t="n"/>
      <c r="I266" s="26" t="n"/>
      <c r="J266" s="27">
        <f>IF(COUNTA($A266:$C266,$E266:$I266,$K266,$O266,$R266,$U266:$W266,$Z266:$AA266)=0,"",IFERROR(H266+I266,0))</f>
        <v/>
      </c>
      <c r="K266" s="52" t="n"/>
      <c r="L266" s="53">
        <f>IF(COUNTA($A266:$C266,$E266:$I266,$K266,$O266,$R266,$U266:$W266,$Z266:$AA266)=0,"",IFERROR(INDEX('Settings'!$D$10:$D$109,MATCH(C266,'Settings'!$A$10:$A$109,0)),0))</f>
        <v/>
      </c>
      <c r="M266" s="53">
        <f>IF(COUNTA($A266:$C266,$E266:$I266,$K266,$O266,$R266,$U266:$W266,$Z266:$AA266)=0,"",IFERROR(IF(K266&lt;&gt;"",K266,L266),0))</f>
        <v/>
      </c>
      <c r="N266" s="30">
        <f>IF(COUNTA($A266:$C266,$E266:$I266,$K266,$O266,$R266,$U266:$W266,$Z266:$AA266)=0,"",IFERROR(J266*M266,0))</f>
        <v/>
      </c>
      <c r="O266" s="31" t="n"/>
      <c r="P266" s="30">
        <f>IF(COUNTA($A266:$C266,$E266:$I266,$K266,$O266,$R266,$U266:$W266,$Z266:$AA266)=0,"",IFERROR(INDEX('Settings'!$F$10:$F$109,MATCH(C266,'Settings'!$A$10:$A$109,0)),0))</f>
        <v/>
      </c>
      <c r="Q266" s="30">
        <f>IF(COUNTA($A266:$C266,$E266:$I266,$K266,$O266,$R266,$U266:$W266,$Z266:$AA266)=0,"",IFERROR(O266*P266,0))</f>
        <v/>
      </c>
      <c r="R266" s="26" t="n"/>
      <c r="S266" s="30">
        <f>IF(COUNTA($A266:$C266,$E266:$I266,$K266,$O266,$R266,$U266:$W266,$Z266:$AA266)=0,"",IFERROR(INDEX('Settings'!$E$10:$E$109,MATCH(C266,'Settings'!$A$10:$A$109,0)),0))</f>
        <v/>
      </c>
      <c r="T266" s="30">
        <f>IF(COUNTA($A266:$C266,$E266:$I266,$K266,$O266,$R266,$U266:$W266,$Z266:$AA266)=0,"",IFERROR(R266*S266,0))</f>
        <v/>
      </c>
      <c r="U266" s="32" t="n"/>
      <c r="V266" s="32" t="n"/>
      <c r="W266" s="32" t="n"/>
      <c r="X266" s="30">
        <f>IF(COUNTA($A266:$C266,$E266:$I266,$K266,$O266,$R266,$U266:$W266,$Z266:$AA266)=0,"",IFERROR(SUM(N266,Q266,T266,U266),0))</f>
        <v/>
      </c>
      <c r="Y266" s="30">
        <f>IF(COUNTA($A266:$C266,$E266:$I266,$K266,$O266,$R266,$U266:$W266,$Z266:$AA266)=0,"",IFERROR(X266+V266-W266,0))</f>
        <v/>
      </c>
      <c r="Z266" s="23" t="n"/>
      <c r="AA266" s="25" t="n"/>
      <c r="AB266" s="33">
        <f>IF(COUNTA($A266:$C266,$E266:$I266,$K266,$O266,$R266,$U266:$W266,$Z266:$AA266)=0,"",IF(OR(A266="",B266="",C266="",E266=""),"Missing required input",IF(D266="","Driver not found",IF(COUNTIF($E:$E,E266)&gt;1,"Duplicate Trip/Load #",IF(B266&gt;A266,"Trip after period end",IF(B266&lt;=A266-'Settings'!$B$4,"Trip outside pay period",IF(J266&lt;=0,"Check miles",IF(M266&lt;=0,"Check rate",IF(Y266&lt;0,"Negative payable","OK")))))))))</f>
        <v/>
      </c>
    </row>
    <row r="267">
      <c r="A267" s="51" t="n"/>
      <c r="B267" s="51" t="n"/>
      <c r="C267" s="23" t="n"/>
      <c r="D267" s="24">
        <f>IF(COUNTA($A267:$C267,$E267:$I267,$K267,$O267,$R267,$U267:$W267,$Z267:$AA267)=0,"",IFERROR(INDEX('Settings'!$B$10:$B$109,MATCH(C267,'Settings'!$A$10:$A$109,0)),""))</f>
        <v/>
      </c>
      <c r="E267" s="23" t="n"/>
      <c r="F267" s="25" t="n"/>
      <c r="G267" s="25" t="n"/>
      <c r="H267" s="26" t="n"/>
      <c r="I267" s="26" t="n"/>
      <c r="J267" s="27">
        <f>IF(COUNTA($A267:$C267,$E267:$I267,$K267,$O267,$R267,$U267:$W267,$Z267:$AA267)=0,"",IFERROR(H267+I267,0))</f>
        <v/>
      </c>
      <c r="K267" s="52" t="n"/>
      <c r="L267" s="53">
        <f>IF(COUNTA($A267:$C267,$E267:$I267,$K267,$O267,$R267,$U267:$W267,$Z267:$AA267)=0,"",IFERROR(INDEX('Settings'!$D$10:$D$109,MATCH(C267,'Settings'!$A$10:$A$109,0)),0))</f>
        <v/>
      </c>
      <c r="M267" s="53">
        <f>IF(COUNTA($A267:$C267,$E267:$I267,$K267,$O267,$R267,$U267:$W267,$Z267:$AA267)=0,"",IFERROR(IF(K267&lt;&gt;"",K267,L267),0))</f>
        <v/>
      </c>
      <c r="N267" s="30">
        <f>IF(COUNTA($A267:$C267,$E267:$I267,$K267,$O267,$R267,$U267:$W267,$Z267:$AA267)=0,"",IFERROR(J267*M267,0))</f>
        <v/>
      </c>
      <c r="O267" s="31" t="n"/>
      <c r="P267" s="30">
        <f>IF(COUNTA($A267:$C267,$E267:$I267,$K267,$O267,$R267,$U267:$W267,$Z267:$AA267)=0,"",IFERROR(INDEX('Settings'!$F$10:$F$109,MATCH(C267,'Settings'!$A$10:$A$109,0)),0))</f>
        <v/>
      </c>
      <c r="Q267" s="30">
        <f>IF(COUNTA($A267:$C267,$E267:$I267,$K267,$O267,$R267,$U267:$W267,$Z267:$AA267)=0,"",IFERROR(O267*P267,0))</f>
        <v/>
      </c>
      <c r="R267" s="26" t="n"/>
      <c r="S267" s="30">
        <f>IF(COUNTA($A267:$C267,$E267:$I267,$K267,$O267,$R267,$U267:$W267,$Z267:$AA267)=0,"",IFERROR(INDEX('Settings'!$E$10:$E$109,MATCH(C267,'Settings'!$A$10:$A$109,0)),0))</f>
        <v/>
      </c>
      <c r="T267" s="30">
        <f>IF(COUNTA($A267:$C267,$E267:$I267,$K267,$O267,$R267,$U267:$W267,$Z267:$AA267)=0,"",IFERROR(R267*S267,0))</f>
        <v/>
      </c>
      <c r="U267" s="32" t="n"/>
      <c r="V267" s="32" t="n"/>
      <c r="W267" s="32" t="n"/>
      <c r="X267" s="30">
        <f>IF(COUNTA($A267:$C267,$E267:$I267,$K267,$O267,$R267,$U267:$W267,$Z267:$AA267)=0,"",IFERROR(SUM(N267,Q267,T267,U267),0))</f>
        <v/>
      </c>
      <c r="Y267" s="30">
        <f>IF(COUNTA($A267:$C267,$E267:$I267,$K267,$O267,$R267,$U267:$W267,$Z267:$AA267)=0,"",IFERROR(X267+V267-W267,0))</f>
        <v/>
      </c>
      <c r="Z267" s="23" t="n"/>
      <c r="AA267" s="25" t="n"/>
      <c r="AB267" s="33">
        <f>IF(COUNTA($A267:$C267,$E267:$I267,$K267,$O267,$R267,$U267:$W267,$Z267:$AA267)=0,"",IF(OR(A267="",B267="",C267="",E267=""),"Missing required input",IF(D267="","Driver not found",IF(COUNTIF($E:$E,E267)&gt;1,"Duplicate Trip/Load #",IF(B267&gt;A267,"Trip after period end",IF(B267&lt;=A267-'Settings'!$B$4,"Trip outside pay period",IF(J267&lt;=0,"Check miles",IF(M267&lt;=0,"Check rate",IF(Y267&lt;0,"Negative payable","OK")))))))))</f>
        <v/>
      </c>
    </row>
    <row r="268">
      <c r="A268" s="51" t="n"/>
      <c r="B268" s="51" t="n"/>
      <c r="C268" s="23" t="n"/>
      <c r="D268" s="24">
        <f>IF(COUNTA($A268:$C268,$E268:$I268,$K268,$O268,$R268,$U268:$W268,$Z268:$AA268)=0,"",IFERROR(INDEX('Settings'!$B$10:$B$109,MATCH(C268,'Settings'!$A$10:$A$109,0)),""))</f>
        <v/>
      </c>
      <c r="E268" s="23" t="n"/>
      <c r="F268" s="25" t="n"/>
      <c r="G268" s="25" t="n"/>
      <c r="H268" s="26" t="n"/>
      <c r="I268" s="26" t="n"/>
      <c r="J268" s="27">
        <f>IF(COUNTA($A268:$C268,$E268:$I268,$K268,$O268,$R268,$U268:$W268,$Z268:$AA268)=0,"",IFERROR(H268+I268,0))</f>
        <v/>
      </c>
      <c r="K268" s="52" t="n"/>
      <c r="L268" s="53">
        <f>IF(COUNTA($A268:$C268,$E268:$I268,$K268,$O268,$R268,$U268:$W268,$Z268:$AA268)=0,"",IFERROR(INDEX('Settings'!$D$10:$D$109,MATCH(C268,'Settings'!$A$10:$A$109,0)),0))</f>
        <v/>
      </c>
      <c r="M268" s="53">
        <f>IF(COUNTA($A268:$C268,$E268:$I268,$K268,$O268,$R268,$U268:$W268,$Z268:$AA268)=0,"",IFERROR(IF(K268&lt;&gt;"",K268,L268),0))</f>
        <v/>
      </c>
      <c r="N268" s="30">
        <f>IF(COUNTA($A268:$C268,$E268:$I268,$K268,$O268,$R268,$U268:$W268,$Z268:$AA268)=0,"",IFERROR(J268*M268,0))</f>
        <v/>
      </c>
      <c r="O268" s="31" t="n"/>
      <c r="P268" s="30">
        <f>IF(COUNTA($A268:$C268,$E268:$I268,$K268,$O268,$R268,$U268:$W268,$Z268:$AA268)=0,"",IFERROR(INDEX('Settings'!$F$10:$F$109,MATCH(C268,'Settings'!$A$10:$A$109,0)),0))</f>
        <v/>
      </c>
      <c r="Q268" s="30">
        <f>IF(COUNTA($A268:$C268,$E268:$I268,$K268,$O268,$R268,$U268:$W268,$Z268:$AA268)=0,"",IFERROR(O268*P268,0))</f>
        <v/>
      </c>
      <c r="R268" s="26" t="n"/>
      <c r="S268" s="30">
        <f>IF(COUNTA($A268:$C268,$E268:$I268,$K268,$O268,$R268,$U268:$W268,$Z268:$AA268)=0,"",IFERROR(INDEX('Settings'!$E$10:$E$109,MATCH(C268,'Settings'!$A$10:$A$109,0)),0))</f>
        <v/>
      </c>
      <c r="T268" s="30">
        <f>IF(COUNTA($A268:$C268,$E268:$I268,$K268,$O268,$R268,$U268:$W268,$Z268:$AA268)=0,"",IFERROR(R268*S268,0))</f>
        <v/>
      </c>
      <c r="U268" s="32" t="n"/>
      <c r="V268" s="32" t="n"/>
      <c r="W268" s="32" t="n"/>
      <c r="X268" s="30">
        <f>IF(COUNTA($A268:$C268,$E268:$I268,$K268,$O268,$R268,$U268:$W268,$Z268:$AA268)=0,"",IFERROR(SUM(N268,Q268,T268,U268),0))</f>
        <v/>
      </c>
      <c r="Y268" s="30">
        <f>IF(COUNTA($A268:$C268,$E268:$I268,$K268,$O268,$R268,$U268:$W268,$Z268:$AA268)=0,"",IFERROR(X268+V268-W268,0))</f>
        <v/>
      </c>
      <c r="Z268" s="23" t="n"/>
      <c r="AA268" s="25" t="n"/>
      <c r="AB268" s="33">
        <f>IF(COUNTA($A268:$C268,$E268:$I268,$K268,$O268,$R268,$U268:$W268,$Z268:$AA268)=0,"",IF(OR(A268="",B268="",C268="",E268=""),"Missing required input",IF(D268="","Driver not found",IF(COUNTIF($E:$E,E268)&gt;1,"Duplicate Trip/Load #",IF(B268&gt;A268,"Trip after period end",IF(B268&lt;=A268-'Settings'!$B$4,"Trip outside pay period",IF(J268&lt;=0,"Check miles",IF(M268&lt;=0,"Check rate",IF(Y268&lt;0,"Negative payable","OK")))))))))</f>
        <v/>
      </c>
    </row>
    <row r="269">
      <c r="A269" s="51" t="n"/>
      <c r="B269" s="51" t="n"/>
      <c r="C269" s="23" t="n"/>
      <c r="D269" s="24">
        <f>IF(COUNTA($A269:$C269,$E269:$I269,$K269,$O269,$R269,$U269:$W269,$Z269:$AA269)=0,"",IFERROR(INDEX('Settings'!$B$10:$B$109,MATCH(C269,'Settings'!$A$10:$A$109,0)),""))</f>
        <v/>
      </c>
      <c r="E269" s="23" t="n"/>
      <c r="F269" s="25" t="n"/>
      <c r="G269" s="25" t="n"/>
      <c r="H269" s="26" t="n"/>
      <c r="I269" s="26" t="n"/>
      <c r="J269" s="27">
        <f>IF(COUNTA($A269:$C269,$E269:$I269,$K269,$O269,$R269,$U269:$W269,$Z269:$AA269)=0,"",IFERROR(H269+I269,0))</f>
        <v/>
      </c>
      <c r="K269" s="52" t="n"/>
      <c r="L269" s="53">
        <f>IF(COUNTA($A269:$C269,$E269:$I269,$K269,$O269,$R269,$U269:$W269,$Z269:$AA269)=0,"",IFERROR(INDEX('Settings'!$D$10:$D$109,MATCH(C269,'Settings'!$A$10:$A$109,0)),0))</f>
        <v/>
      </c>
      <c r="M269" s="53">
        <f>IF(COUNTA($A269:$C269,$E269:$I269,$K269,$O269,$R269,$U269:$W269,$Z269:$AA269)=0,"",IFERROR(IF(K269&lt;&gt;"",K269,L269),0))</f>
        <v/>
      </c>
      <c r="N269" s="30">
        <f>IF(COUNTA($A269:$C269,$E269:$I269,$K269,$O269,$R269,$U269:$W269,$Z269:$AA269)=0,"",IFERROR(J269*M269,0))</f>
        <v/>
      </c>
      <c r="O269" s="31" t="n"/>
      <c r="P269" s="30">
        <f>IF(COUNTA($A269:$C269,$E269:$I269,$K269,$O269,$R269,$U269:$W269,$Z269:$AA269)=0,"",IFERROR(INDEX('Settings'!$F$10:$F$109,MATCH(C269,'Settings'!$A$10:$A$109,0)),0))</f>
        <v/>
      </c>
      <c r="Q269" s="30">
        <f>IF(COUNTA($A269:$C269,$E269:$I269,$K269,$O269,$R269,$U269:$W269,$Z269:$AA269)=0,"",IFERROR(O269*P269,0))</f>
        <v/>
      </c>
      <c r="R269" s="26" t="n"/>
      <c r="S269" s="30">
        <f>IF(COUNTA($A269:$C269,$E269:$I269,$K269,$O269,$R269,$U269:$W269,$Z269:$AA269)=0,"",IFERROR(INDEX('Settings'!$E$10:$E$109,MATCH(C269,'Settings'!$A$10:$A$109,0)),0))</f>
        <v/>
      </c>
      <c r="T269" s="30">
        <f>IF(COUNTA($A269:$C269,$E269:$I269,$K269,$O269,$R269,$U269:$W269,$Z269:$AA269)=0,"",IFERROR(R269*S269,0))</f>
        <v/>
      </c>
      <c r="U269" s="32" t="n"/>
      <c r="V269" s="32" t="n"/>
      <c r="W269" s="32" t="n"/>
      <c r="X269" s="30">
        <f>IF(COUNTA($A269:$C269,$E269:$I269,$K269,$O269,$R269,$U269:$W269,$Z269:$AA269)=0,"",IFERROR(SUM(N269,Q269,T269,U269),0))</f>
        <v/>
      </c>
      <c r="Y269" s="30">
        <f>IF(COUNTA($A269:$C269,$E269:$I269,$K269,$O269,$R269,$U269:$W269,$Z269:$AA269)=0,"",IFERROR(X269+V269-W269,0))</f>
        <v/>
      </c>
      <c r="Z269" s="23" t="n"/>
      <c r="AA269" s="25" t="n"/>
      <c r="AB269" s="33">
        <f>IF(COUNTA($A269:$C269,$E269:$I269,$K269,$O269,$R269,$U269:$W269,$Z269:$AA269)=0,"",IF(OR(A269="",B269="",C269="",E269=""),"Missing required input",IF(D269="","Driver not found",IF(COUNTIF($E:$E,E269)&gt;1,"Duplicate Trip/Load #",IF(B269&gt;A269,"Trip after period end",IF(B269&lt;=A269-'Settings'!$B$4,"Trip outside pay period",IF(J269&lt;=0,"Check miles",IF(M269&lt;=0,"Check rate",IF(Y269&lt;0,"Negative payable","OK")))))))))</f>
        <v/>
      </c>
    </row>
    <row r="270">
      <c r="A270" s="51" t="n"/>
      <c r="B270" s="51" t="n"/>
      <c r="C270" s="23" t="n"/>
      <c r="D270" s="24">
        <f>IF(COUNTA($A270:$C270,$E270:$I270,$K270,$O270,$R270,$U270:$W270,$Z270:$AA270)=0,"",IFERROR(INDEX('Settings'!$B$10:$B$109,MATCH(C270,'Settings'!$A$10:$A$109,0)),""))</f>
        <v/>
      </c>
      <c r="E270" s="23" t="n"/>
      <c r="F270" s="25" t="n"/>
      <c r="G270" s="25" t="n"/>
      <c r="H270" s="26" t="n"/>
      <c r="I270" s="26" t="n"/>
      <c r="J270" s="27">
        <f>IF(COUNTA($A270:$C270,$E270:$I270,$K270,$O270,$R270,$U270:$W270,$Z270:$AA270)=0,"",IFERROR(H270+I270,0))</f>
        <v/>
      </c>
      <c r="K270" s="52" t="n"/>
      <c r="L270" s="53">
        <f>IF(COUNTA($A270:$C270,$E270:$I270,$K270,$O270,$R270,$U270:$W270,$Z270:$AA270)=0,"",IFERROR(INDEX('Settings'!$D$10:$D$109,MATCH(C270,'Settings'!$A$10:$A$109,0)),0))</f>
        <v/>
      </c>
      <c r="M270" s="53">
        <f>IF(COUNTA($A270:$C270,$E270:$I270,$K270,$O270,$R270,$U270:$W270,$Z270:$AA270)=0,"",IFERROR(IF(K270&lt;&gt;"",K270,L270),0))</f>
        <v/>
      </c>
      <c r="N270" s="30">
        <f>IF(COUNTA($A270:$C270,$E270:$I270,$K270,$O270,$R270,$U270:$W270,$Z270:$AA270)=0,"",IFERROR(J270*M270,0))</f>
        <v/>
      </c>
      <c r="O270" s="31" t="n"/>
      <c r="P270" s="30">
        <f>IF(COUNTA($A270:$C270,$E270:$I270,$K270,$O270,$R270,$U270:$W270,$Z270:$AA270)=0,"",IFERROR(INDEX('Settings'!$F$10:$F$109,MATCH(C270,'Settings'!$A$10:$A$109,0)),0))</f>
        <v/>
      </c>
      <c r="Q270" s="30">
        <f>IF(COUNTA($A270:$C270,$E270:$I270,$K270,$O270,$R270,$U270:$W270,$Z270:$AA270)=0,"",IFERROR(O270*P270,0))</f>
        <v/>
      </c>
      <c r="R270" s="26" t="n"/>
      <c r="S270" s="30">
        <f>IF(COUNTA($A270:$C270,$E270:$I270,$K270,$O270,$R270,$U270:$W270,$Z270:$AA270)=0,"",IFERROR(INDEX('Settings'!$E$10:$E$109,MATCH(C270,'Settings'!$A$10:$A$109,0)),0))</f>
        <v/>
      </c>
      <c r="T270" s="30">
        <f>IF(COUNTA($A270:$C270,$E270:$I270,$K270,$O270,$R270,$U270:$W270,$Z270:$AA270)=0,"",IFERROR(R270*S270,0))</f>
        <v/>
      </c>
      <c r="U270" s="32" t="n"/>
      <c r="V270" s="32" t="n"/>
      <c r="W270" s="32" t="n"/>
      <c r="X270" s="30">
        <f>IF(COUNTA($A270:$C270,$E270:$I270,$K270,$O270,$R270,$U270:$W270,$Z270:$AA270)=0,"",IFERROR(SUM(N270,Q270,T270,U270),0))</f>
        <v/>
      </c>
      <c r="Y270" s="30">
        <f>IF(COUNTA($A270:$C270,$E270:$I270,$K270,$O270,$R270,$U270:$W270,$Z270:$AA270)=0,"",IFERROR(X270+V270-W270,0))</f>
        <v/>
      </c>
      <c r="Z270" s="23" t="n"/>
      <c r="AA270" s="25" t="n"/>
      <c r="AB270" s="33">
        <f>IF(COUNTA($A270:$C270,$E270:$I270,$K270,$O270,$R270,$U270:$W270,$Z270:$AA270)=0,"",IF(OR(A270="",B270="",C270="",E270=""),"Missing required input",IF(D270="","Driver not found",IF(COUNTIF($E:$E,E270)&gt;1,"Duplicate Trip/Load #",IF(B270&gt;A270,"Trip after period end",IF(B270&lt;=A270-'Settings'!$B$4,"Trip outside pay period",IF(J270&lt;=0,"Check miles",IF(M270&lt;=0,"Check rate",IF(Y270&lt;0,"Negative payable","OK")))))))))</f>
        <v/>
      </c>
    </row>
    <row r="271">
      <c r="A271" s="51" t="n"/>
      <c r="B271" s="51" t="n"/>
      <c r="C271" s="23" t="n"/>
      <c r="D271" s="24">
        <f>IF(COUNTA($A271:$C271,$E271:$I271,$K271,$O271,$R271,$U271:$W271,$Z271:$AA271)=0,"",IFERROR(INDEX('Settings'!$B$10:$B$109,MATCH(C271,'Settings'!$A$10:$A$109,0)),""))</f>
        <v/>
      </c>
      <c r="E271" s="23" t="n"/>
      <c r="F271" s="25" t="n"/>
      <c r="G271" s="25" t="n"/>
      <c r="H271" s="26" t="n"/>
      <c r="I271" s="26" t="n"/>
      <c r="J271" s="27">
        <f>IF(COUNTA($A271:$C271,$E271:$I271,$K271,$O271,$R271,$U271:$W271,$Z271:$AA271)=0,"",IFERROR(H271+I271,0))</f>
        <v/>
      </c>
      <c r="K271" s="52" t="n"/>
      <c r="L271" s="53">
        <f>IF(COUNTA($A271:$C271,$E271:$I271,$K271,$O271,$R271,$U271:$W271,$Z271:$AA271)=0,"",IFERROR(INDEX('Settings'!$D$10:$D$109,MATCH(C271,'Settings'!$A$10:$A$109,0)),0))</f>
        <v/>
      </c>
      <c r="M271" s="53">
        <f>IF(COUNTA($A271:$C271,$E271:$I271,$K271,$O271,$R271,$U271:$W271,$Z271:$AA271)=0,"",IFERROR(IF(K271&lt;&gt;"",K271,L271),0))</f>
        <v/>
      </c>
      <c r="N271" s="30">
        <f>IF(COUNTA($A271:$C271,$E271:$I271,$K271,$O271,$R271,$U271:$W271,$Z271:$AA271)=0,"",IFERROR(J271*M271,0))</f>
        <v/>
      </c>
      <c r="O271" s="31" t="n"/>
      <c r="P271" s="30">
        <f>IF(COUNTA($A271:$C271,$E271:$I271,$K271,$O271,$R271,$U271:$W271,$Z271:$AA271)=0,"",IFERROR(INDEX('Settings'!$F$10:$F$109,MATCH(C271,'Settings'!$A$10:$A$109,0)),0))</f>
        <v/>
      </c>
      <c r="Q271" s="30">
        <f>IF(COUNTA($A271:$C271,$E271:$I271,$K271,$O271,$R271,$U271:$W271,$Z271:$AA271)=0,"",IFERROR(O271*P271,0))</f>
        <v/>
      </c>
      <c r="R271" s="26" t="n"/>
      <c r="S271" s="30">
        <f>IF(COUNTA($A271:$C271,$E271:$I271,$K271,$O271,$R271,$U271:$W271,$Z271:$AA271)=0,"",IFERROR(INDEX('Settings'!$E$10:$E$109,MATCH(C271,'Settings'!$A$10:$A$109,0)),0))</f>
        <v/>
      </c>
      <c r="T271" s="30">
        <f>IF(COUNTA($A271:$C271,$E271:$I271,$K271,$O271,$R271,$U271:$W271,$Z271:$AA271)=0,"",IFERROR(R271*S271,0))</f>
        <v/>
      </c>
      <c r="U271" s="32" t="n"/>
      <c r="V271" s="32" t="n"/>
      <c r="W271" s="32" t="n"/>
      <c r="X271" s="30">
        <f>IF(COUNTA($A271:$C271,$E271:$I271,$K271,$O271,$R271,$U271:$W271,$Z271:$AA271)=0,"",IFERROR(SUM(N271,Q271,T271,U271),0))</f>
        <v/>
      </c>
      <c r="Y271" s="30">
        <f>IF(COUNTA($A271:$C271,$E271:$I271,$K271,$O271,$R271,$U271:$W271,$Z271:$AA271)=0,"",IFERROR(X271+V271-W271,0))</f>
        <v/>
      </c>
      <c r="Z271" s="23" t="n"/>
      <c r="AA271" s="25" t="n"/>
      <c r="AB271" s="33">
        <f>IF(COUNTA($A271:$C271,$E271:$I271,$K271,$O271,$R271,$U271:$W271,$Z271:$AA271)=0,"",IF(OR(A271="",B271="",C271="",E271=""),"Missing required input",IF(D271="","Driver not found",IF(COUNTIF($E:$E,E271)&gt;1,"Duplicate Trip/Load #",IF(B271&gt;A271,"Trip after period end",IF(B271&lt;=A271-'Settings'!$B$4,"Trip outside pay period",IF(J271&lt;=0,"Check miles",IF(M271&lt;=0,"Check rate",IF(Y271&lt;0,"Negative payable","OK")))))))))</f>
        <v/>
      </c>
    </row>
    <row r="272">
      <c r="A272" s="51" t="n"/>
      <c r="B272" s="51" t="n"/>
      <c r="C272" s="23" t="n"/>
      <c r="D272" s="24">
        <f>IF(COUNTA($A272:$C272,$E272:$I272,$K272,$O272,$R272,$U272:$W272,$Z272:$AA272)=0,"",IFERROR(INDEX('Settings'!$B$10:$B$109,MATCH(C272,'Settings'!$A$10:$A$109,0)),""))</f>
        <v/>
      </c>
      <c r="E272" s="23" t="n"/>
      <c r="F272" s="25" t="n"/>
      <c r="G272" s="25" t="n"/>
      <c r="H272" s="26" t="n"/>
      <c r="I272" s="26" t="n"/>
      <c r="J272" s="27">
        <f>IF(COUNTA($A272:$C272,$E272:$I272,$K272,$O272,$R272,$U272:$W272,$Z272:$AA272)=0,"",IFERROR(H272+I272,0))</f>
        <v/>
      </c>
      <c r="K272" s="52" t="n"/>
      <c r="L272" s="53">
        <f>IF(COUNTA($A272:$C272,$E272:$I272,$K272,$O272,$R272,$U272:$W272,$Z272:$AA272)=0,"",IFERROR(INDEX('Settings'!$D$10:$D$109,MATCH(C272,'Settings'!$A$10:$A$109,0)),0))</f>
        <v/>
      </c>
      <c r="M272" s="53">
        <f>IF(COUNTA($A272:$C272,$E272:$I272,$K272,$O272,$R272,$U272:$W272,$Z272:$AA272)=0,"",IFERROR(IF(K272&lt;&gt;"",K272,L272),0))</f>
        <v/>
      </c>
      <c r="N272" s="30">
        <f>IF(COUNTA($A272:$C272,$E272:$I272,$K272,$O272,$R272,$U272:$W272,$Z272:$AA272)=0,"",IFERROR(J272*M272,0))</f>
        <v/>
      </c>
      <c r="O272" s="31" t="n"/>
      <c r="P272" s="30">
        <f>IF(COUNTA($A272:$C272,$E272:$I272,$K272,$O272,$R272,$U272:$W272,$Z272:$AA272)=0,"",IFERROR(INDEX('Settings'!$F$10:$F$109,MATCH(C272,'Settings'!$A$10:$A$109,0)),0))</f>
        <v/>
      </c>
      <c r="Q272" s="30">
        <f>IF(COUNTA($A272:$C272,$E272:$I272,$K272,$O272,$R272,$U272:$W272,$Z272:$AA272)=0,"",IFERROR(O272*P272,0))</f>
        <v/>
      </c>
      <c r="R272" s="26" t="n"/>
      <c r="S272" s="30">
        <f>IF(COUNTA($A272:$C272,$E272:$I272,$K272,$O272,$R272,$U272:$W272,$Z272:$AA272)=0,"",IFERROR(INDEX('Settings'!$E$10:$E$109,MATCH(C272,'Settings'!$A$10:$A$109,0)),0))</f>
        <v/>
      </c>
      <c r="T272" s="30">
        <f>IF(COUNTA($A272:$C272,$E272:$I272,$K272,$O272,$R272,$U272:$W272,$Z272:$AA272)=0,"",IFERROR(R272*S272,0))</f>
        <v/>
      </c>
      <c r="U272" s="32" t="n"/>
      <c r="V272" s="32" t="n"/>
      <c r="W272" s="32" t="n"/>
      <c r="X272" s="30">
        <f>IF(COUNTA($A272:$C272,$E272:$I272,$K272,$O272,$R272,$U272:$W272,$Z272:$AA272)=0,"",IFERROR(SUM(N272,Q272,T272,U272),0))</f>
        <v/>
      </c>
      <c r="Y272" s="30">
        <f>IF(COUNTA($A272:$C272,$E272:$I272,$K272,$O272,$R272,$U272:$W272,$Z272:$AA272)=0,"",IFERROR(X272+V272-W272,0))</f>
        <v/>
      </c>
      <c r="Z272" s="23" t="n"/>
      <c r="AA272" s="25" t="n"/>
      <c r="AB272" s="33">
        <f>IF(COUNTA($A272:$C272,$E272:$I272,$K272,$O272,$R272,$U272:$W272,$Z272:$AA272)=0,"",IF(OR(A272="",B272="",C272="",E272=""),"Missing required input",IF(D272="","Driver not found",IF(COUNTIF($E:$E,E272)&gt;1,"Duplicate Trip/Load #",IF(B272&gt;A272,"Trip after period end",IF(B272&lt;=A272-'Settings'!$B$4,"Trip outside pay period",IF(J272&lt;=0,"Check miles",IF(M272&lt;=0,"Check rate",IF(Y272&lt;0,"Negative payable","OK")))))))))</f>
        <v/>
      </c>
    </row>
    <row r="273">
      <c r="A273" s="51" t="n"/>
      <c r="B273" s="51" t="n"/>
      <c r="C273" s="23" t="n"/>
      <c r="D273" s="24">
        <f>IF(COUNTA($A273:$C273,$E273:$I273,$K273,$O273,$R273,$U273:$W273,$Z273:$AA273)=0,"",IFERROR(INDEX('Settings'!$B$10:$B$109,MATCH(C273,'Settings'!$A$10:$A$109,0)),""))</f>
        <v/>
      </c>
      <c r="E273" s="23" t="n"/>
      <c r="F273" s="25" t="n"/>
      <c r="G273" s="25" t="n"/>
      <c r="H273" s="26" t="n"/>
      <c r="I273" s="26" t="n"/>
      <c r="J273" s="27">
        <f>IF(COUNTA($A273:$C273,$E273:$I273,$K273,$O273,$R273,$U273:$W273,$Z273:$AA273)=0,"",IFERROR(H273+I273,0))</f>
        <v/>
      </c>
      <c r="K273" s="52" t="n"/>
      <c r="L273" s="53">
        <f>IF(COUNTA($A273:$C273,$E273:$I273,$K273,$O273,$R273,$U273:$W273,$Z273:$AA273)=0,"",IFERROR(INDEX('Settings'!$D$10:$D$109,MATCH(C273,'Settings'!$A$10:$A$109,0)),0))</f>
        <v/>
      </c>
      <c r="M273" s="53">
        <f>IF(COUNTA($A273:$C273,$E273:$I273,$K273,$O273,$R273,$U273:$W273,$Z273:$AA273)=0,"",IFERROR(IF(K273&lt;&gt;"",K273,L273),0))</f>
        <v/>
      </c>
      <c r="N273" s="30">
        <f>IF(COUNTA($A273:$C273,$E273:$I273,$K273,$O273,$R273,$U273:$W273,$Z273:$AA273)=0,"",IFERROR(J273*M273,0))</f>
        <v/>
      </c>
      <c r="O273" s="31" t="n"/>
      <c r="P273" s="30">
        <f>IF(COUNTA($A273:$C273,$E273:$I273,$K273,$O273,$R273,$U273:$W273,$Z273:$AA273)=0,"",IFERROR(INDEX('Settings'!$F$10:$F$109,MATCH(C273,'Settings'!$A$10:$A$109,0)),0))</f>
        <v/>
      </c>
      <c r="Q273" s="30">
        <f>IF(COUNTA($A273:$C273,$E273:$I273,$K273,$O273,$R273,$U273:$W273,$Z273:$AA273)=0,"",IFERROR(O273*P273,0))</f>
        <v/>
      </c>
      <c r="R273" s="26" t="n"/>
      <c r="S273" s="30">
        <f>IF(COUNTA($A273:$C273,$E273:$I273,$K273,$O273,$R273,$U273:$W273,$Z273:$AA273)=0,"",IFERROR(INDEX('Settings'!$E$10:$E$109,MATCH(C273,'Settings'!$A$10:$A$109,0)),0))</f>
        <v/>
      </c>
      <c r="T273" s="30">
        <f>IF(COUNTA($A273:$C273,$E273:$I273,$K273,$O273,$R273,$U273:$W273,$Z273:$AA273)=0,"",IFERROR(R273*S273,0))</f>
        <v/>
      </c>
      <c r="U273" s="32" t="n"/>
      <c r="V273" s="32" t="n"/>
      <c r="W273" s="32" t="n"/>
      <c r="X273" s="30">
        <f>IF(COUNTA($A273:$C273,$E273:$I273,$K273,$O273,$R273,$U273:$W273,$Z273:$AA273)=0,"",IFERROR(SUM(N273,Q273,T273,U273),0))</f>
        <v/>
      </c>
      <c r="Y273" s="30">
        <f>IF(COUNTA($A273:$C273,$E273:$I273,$K273,$O273,$R273,$U273:$W273,$Z273:$AA273)=0,"",IFERROR(X273+V273-W273,0))</f>
        <v/>
      </c>
      <c r="Z273" s="23" t="n"/>
      <c r="AA273" s="25" t="n"/>
      <c r="AB273" s="33">
        <f>IF(COUNTA($A273:$C273,$E273:$I273,$K273,$O273,$R273,$U273:$W273,$Z273:$AA273)=0,"",IF(OR(A273="",B273="",C273="",E273=""),"Missing required input",IF(D273="","Driver not found",IF(COUNTIF($E:$E,E273)&gt;1,"Duplicate Trip/Load #",IF(B273&gt;A273,"Trip after period end",IF(B273&lt;=A273-'Settings'!$B$4,"Trip outside pay period",IF(J273&lt;=0,"Check miles",IF(M273&lt;=0,"Check rate",IF(Y273&lt;0,"Negative payable","OK")))))))))</f>
        <v/>
      </c>
    </row>
    <row r="274">
      <c r="A274" s="51" t="n"/>
      <c r="B274" s="51" t="n"/>
      <c r="C274" s="23" t="n"/>
      <c r="D274" s="24">
        <f>IF(COUNTA($A274:$C274,$E274:$I274,$K274,$O274,$R274,$U274:$W274,$Z274:$AA274)=0,"",IFERROR(INDEX('Settings'!$B$10:$B$109,MATCH(C274,'Settings'!$A$10:$A$109,0)),""))</f>
        <v/>
      </c>
      <c r="E274" s="23" t="n"/>
      <c r="F274" s="25" t="n"/>
      <c r="G274" s="25" t="n"/>
      <c r="H274" s="26" t="n"/>
      <c r="I274" s="26" t="n"/>
      <c r="J274" s="27">
        <f>IF(COUNTA($A274:$C274,$E274:$I274,$K274,$O274,$R274,$U274:$W274,$Z274:$AA274)=0,"",IFERROR(H274+I274,0))</f>
        <v/>
      </c>
      <c r="K274" s="52" t="n"/>
      <c r="L274" s="53">
        <f>IF(COUNTA($A274:$C274,$E274:$I274,$K274,$O274,$R274,$U274:$W274,$Z274:$AA274)=0,"",IFERROR(INDEX('Settings'!$D$10:$D$109,MATCH(C274,'Settings'!$A$10:$A$109,0)),0))</f>
        <v/>
      </c>
      <c r="M274" s="53">
        <f>IF(COUNTA($A274:$C274,$E274:$I274,$K274,$O274,$R274,$U274:$W274,$Z274:$AA274)=0,"",IFERROR(IF(K274&lt;&gt;"",K274,L274),0))</f>
        <v/>
      </c>
      <c r="N274" s="30">
        <f>IF(COUNTA($A274:$C274,$E274:$I274,$K274,$O274,$R274,$U274:$W274,$Z274:$AA274)=0,"",IFERROR(J274*M274,0))</f>
        <v/>
      </c>
      <c r="O274" s="31" t="n"/>
      <c r="P274" s="30">
        <f>IF(COUNTA($A274:$C274,$E274:$I274,$K274,$O274,$R274,$U274:$W274,$Z274:$AA274)=0,"",IFERROR(INDEX('Settings'!$F$10:$F$109,MATCH(C274,'Settings'!$A$10:$A$109,0)),0))</f>
        <v/>
      </c>
      <c r="Q274" s="30">
        <f>IF(COUNTA($A274:$C274,$E274:$I274,$K274,$O274,$R274,$U274:$W274,$Z274:$AA274)=0,"",IFERROR(O274*P274,0))</f>
        <v/>
      </c>
      <c r="R274" s="26" t="n"/>
      <c r="S274" s="30">
        <f>IF(COUNTA($A274:$C274,$E274:$I274,$K274,$O274,$R274,$U274:$W274,$Z274:$AA274)=0,"",IFERROR(INDEX('Settings'!$E$10:$E$109,MATCH(C274,'Settings'!$A$10:$A$109,0)),0))</f>
        <v/>
      </c>
      <c r="T274" s="30">
        <f>IF(COUNTA($A274:$C274,$E274:$I274,$K274,$O274,$R274,$U274:$W274,$Z274:$AA274)=0,"",IFERROR(R274*S274,0))</f>
        <v/>
      </c>
      <c r="U274" s="32" t="n"/>
      <c r="V274" s="32" t="n"/>
      <c r="W274" s="32" t="n"/>
      <c r="X274" s="30">
        <f>IF(COUNTA($A274:$C274,$E274:$I274,$K274,$O274,$R274,$U274:$W274,$Z274:$AA274)=0,"",IFERROR(SUM(N274,Q274,T274,U274),0))</f>
        <v/>
      </c>
      <c r="Y274" s="30">
        <f>IF(COUNTA($A274:$C274,$E274:$I274,$K274,$O274,$R274,$U274:$W274,$Z274:$AA274)=0,"",IFERROR(X274+V274-W274,0))</f>
        <v/>
      </c>
      <c r="Z274" s="23" t="n"/>
      <c r="AA274" s="25" t="n"/>
      <c r="AB274" s="33">
        <f>IF(COUNTA($A274:$C274,$E274:$I274,$K274,$O274,$R274,$U274:$W274,$Z274:$AA274)=0,"",IF(OR(A274="",B274="",C274="",E274=""),"Missing required input",IF(D274="","Driver not found",IF(COUNTIF($E:$E,E274)&gt;1,"Duplicate Trip/Load #",IF(B274&gt;A274,"Trip after period end",IF(B274&lt;=A274-'Settings'!$B$4,"Trip outside pay period",IF(J274&lt;=0,"Check miles",IF(M274&lt;=0,"Check rate",IF(Y274&lt;0,"Negative payable","OK")))))))))</f>
        <v/>
      </c>
    </row>
    <row r="275">
      <c r="A275" s="51" t="n"/>
      <c r="B275" s="51" t="n"/>
      <c r="C275" s="23" t="n"/>
      <c r="D275" s="24">
        <f>IF(COUNTA($A275:$C275,$E275:$I275,$K275,$O275,$R275,$U275:$W275,$Z275:$AA275)=0,"",IFERROR(INDEX('Settings'!$B$10:$B$109,MATCH(C275,'Settings'!$A$10:$A$109,0)),""))</f>
        <v/>
      </c>
      <c r="E275" s="23" t="n"/>
      <c r="F275" s="25" t="n"/>
      <c r="G275" s="25" t="n"/>
      <c r="H275" s="26" t="n"/>
      <c r="I275" s="26" t="n"/>
      <c r="J275" s="27">
        <f>IF(COUNTA($A275:$C275,$E275:$I275,$K275,$O275,$R275,$U275:$W275,$Z275:$AA275)=0,"",IFERROR(H275+I275,0))</f>
        <v/>
      </c>
      <c r="K275" s="52" t="n"/>
      <c r="L275" s="53">
        <f>IF(COUNTA($A275:$C275,$E275:$I275,$K275,$O275,$R275,$U275:$W275,$Z275:$AA275)=0,"",IFERROR(INDEX('Settings'!$D$10:$D$109,MATCH(C275,'Settings'!$A$10:$A$109,0)),0))</f>
        <v/>
      </c>
      <c r="M275" s="53">
        <f>IF(COUNTA($A275:$C275,$E275:$I275,$K275,$O275,$R275,$U275:$W275,$Z275:$AA275)=0,"",IFERROR(IF(K275&lt;&gt;"",K275,L275),0))</f>
        <v/>
      </c>
      <c r="N275" s="30">
        <f>IF(COUNTA($A275:$C275,$E275:$I275,$K275,$O275,$R275,$U275:$W275,$Z275:$AA275)=0,"",IFERROR(J275*M275,0))</f>
        <v/>
      </c>
      <c r="O275" s="31" t="n"/>
      <c r="P275" s="30">
        <f>IF(COUNTA($A275:$C275,$E275:$I275,$K275,$O275,$R275,$U275:$W275,$Z275:$AA275)=0,"",IFERROR(INDEX('Settings'!$F$10:$F$109,MATCH(C275,'Settings'!$A$10:$A$109,0)),0))</f>
        <v/>
      </c>
      <c r="Q275" s="30">
        <f>IF(COUNTA($A275:$C275,$E275:$I275,$K275,$O275,$R275,$U275:$W275,$Z275:$AA275)=0,"",IFERROR(O275*P275,0))</f>
        <v/>
      </c>
      <c r="R275" s="26" t="n"/>
      <c r="S275" s="30">
        <f>IF(COUNTA($A275:$C275,$E275:$I275,$K275,$O275,$R275,$U275:$W275,$Z275:$AA275)=0,"",IFERROR(INDEX('Settings'!$E$10:$E$109,MATCH(C275,'Settings'!$A$10:$A$109,0)),0))</f>
        <v/>
      </c>
      <c r="T275" s="30">
        <f>IF(COUNTA($A275:$C275,$E275:$I275,$K275,$O275,$R275,$U275:$W275,$Z275:$AA275)=0,"",IFERROR(R275*S275,0))</f>
        <v/>
      </c>
      <c r="U275" s="32" t="n"/>
      <c r="V275" s="32" t="n"/>
      <c r="W275" s="32" t="n"/>
      <c r="X275" s="30">
        <f>IF(COUNTA($A275:$C275,$E275:$I275,$K275,$O275,$R275,$U275:$W275,$Z275:$AA275)=0,"",IFERROR(SUM(N275,Q275,T275,U275),0))</f>
        <v/>
      </c>
      <c r="Y275" s="30">
        <f>IF(COUNTA($A275:$C275,$E275:$I275,$K275,$O275,$R275,$U275:$W275,$Z275:$AA275)=0,"",IFERROR(X275+V275-W275,0))</f>
        <v/>
      </c>
      <c r="Z275" s="23" t="n"/>
      <c r="AA275" s="25" t="n"/>
      <c r="AB275" s="33">
        <f>IF(COUNTA($A275:$C275,$E275:$I275,$K275,$O275,$R275,$U275:$W275,$Z275:$AA275)=0,"",IF(OR(A275="",B275="",C275="",E275=""),"Missing required input",IF(D275="","Driver not found",IF(COUNTIF($E:$E,E275)&gt;1,"Duplicate Trip/Load #",IF(B275&gt;A275,"Trip after period end",IF(B275&lt;=A275-'Settings'!$B$4,"Trip outside pay period",IF(J275&lt;=0,"Check miles",IF(M275&lt;=0,"Check rate",IF(Y275&lt;0,"Negative payable","OK")))))))))</f>
        <v/>
      </c>
    </row>
    <row r="276">
      <c r="A276" s="51" t="n"/>
      <c r="B276" s="51" t="n"/>
      <c r="C276" s="23" t="n"/>
      <c r="D276" s="24">
        <f>IF(COUNTA($A276:$C276,$E276:$I276,$K276,$O276,$R276,$U276:$W276,$Z276:$AA276)=0,"",IFERROR(INDEX('Settings'!$B$10:$B$109,MATCH(C276,'Settings'!$A$10:$A$109,0)),""))</f>
        <v/>
      </c>
      <c r="E276" s="23" t="n"/>
      <c r="F276" s="25" t="n"/>
      <c r="G276" s="25" t="n"/>
      <c r="H276" s="26" t="n"/>
      <c r="I276" s="26" t="n"/>
      <c r="J276" s="27">
        <f>IF(COUNTA($A276:$C276,$E276:$I276,$K276,$O276,$R276,$U276:$W276,$Z276:$AA276)=0,"",IFERROR(H276+I276,0))</f>
        <v/>
      </c>
      <c r="K276" s="52" t="n"/>
      <c r="L276" s="53">
        <f>IF(COUNTA($A276:$C276,$E276:$I276,$K276,$O276,$R276,$U276:$W276,$Z276:$AA276)=0,"",IFERROR(INDEX('Settings'!$D$10:$D$109,MATCH(C276,'Settings'!$A$10:$A$109,0)),0))</f>
        <v/>
      </c>
      <c r="M276" s="53">
        <f>IF(COUNTA($A276:$C276,$E276:$I276,$K276,$O276,$R276,$U276:$W276,$Z276:$AA276)=0,"",IFERROR(IF(K276&lt;&gt;"",K276,L276),0))</f>
        <v/>
      </c>
      <c r="N276" s="30">
        <f>IF(COUNTA($A276:$C276,$E276:$I276,$K276,$O276,$R276,$U276:$W276,$Z276:$AA276)=0,"",IFERROR(J276*M276,0))</f>
        <v/>
      </c>
      <c r="O276" s="31" t="n"/>
      <c r="P276" s="30">
        <f>IF(COUNTA($A276:$C276,$E276:$I276,$K276,$O276,$R276,$U276:$W276,$Z276:$AA276)=0,"",IFERROR(INDEX('Settings'!$F$10:$F$109,MATCH(C276,'Settings'!$A$10:$A$109,0)),0))</f>
        <v/>
      </c>
      <c r="Q276" s="30">
        <f>IF(COUNTA($A276:$C276,$E276:$I276,$K276,$O276,$R276,$U276:$W276,$Z276:$AA276)=0,"",IFERROR(O276*P276,0))</f>
        <v/>
      </c>
      <c r="R276" s="26" t="n"/>
      <c r="S276" s="30">
        <f>IF(COUNTA($A276:$C276,$E276:$I276,$K276,$O276,$R276,$U276:$W276,$Z276:$AA276)=0,"",IFERROR(INDEX('Settings'!$E$10:$E$109,MATCH(C276,'Settings'!$A$10:$A$109,0)),0))</f>
        <v/>
      </c>
      <c r="T276" s="30">
        <f>IF(COUNTA($A276:$C276,$E276:$I276,$K276,$O276,$R276,$U276:$W276,$Z276:$AA276)=0,"",IFERROR(R276*S276,0))</f>
        <v/>
      </c>
      <c r="U276" s="32" t="n"/>
      <c r="V276" s="32" t="n"/>
      <c r="W276" s="32" t="n"/>
      <c r="X276" s="30">
        <f>IF(COUNTA($A276:$C276,$E276:$I276,$K276,$O276,$R276,$U276:$W276,$Z276:$AA276)=0,"",IFERROR(SUM(N276,Q276,T276,U276),0))</f>
        <v/>
      </c>
      <c r="Y276" s="30">
        <f>IF(COUNTA($A276:$C276,$E276:$I276,$K276,$O276,$R276,$U276:$W276,$Z276:$AA276)=0,"",IFERROR(X276+V276-W276,0))</f>
        <v/>
      </c>
      <c r="Z276" s="23" t="n"/>
      <c r="AA276" s="25" t="n"/>
      <c r="AB276" s="33">
        <f>IF(COUNTA($A276:$C276,$E276:$I276,$K276,$O276,$R276,$U276:$W276,$Z276:$AA276)=0,"",IF(OR(A276="",B276="",C276="",E276=""),"Missing required input",IF(D276="","Driver not found",IF(COUNTIF($E:$E,E276)&gt;1,"Duplicate Trip/Load #",IF(B276&gt;A276,"Trip after period end",IF(B276&lt;=A276-'Settings'!$B$4,"Trip outside pay period",IF(J276&lt;=0,"Check miles",IF(M276&lt;=0,"Check rate",IF(Y276&lt;0,"Negative payable","OK")))))))))</f>
        <v/>
      </c>
    </row>
    <row r="277">
      <c r="A277" s="51" t="n"/>
      <c r="B277" s="51" t="n"/>
      <c r="C277" s="23" t="n"/>
      <c r="D277" s="24">
        <f>IF(COUNTA($A277:$C277,$E277:$I277,$K277,$O277,$R277,$U277:$W277,$Z277:$AA277)=0,"",IFERROR(INDEX('Settings'!$B$10:$B$109,MATCH(C277,'Settings'!$A$10:$A$109,0)),""))</f>
        <v/>
      </c>
      <c r="E277" s="23" t="n"/>
      <c r="F277" s="25" t="n"/>
      <c r="G277" s="25" t="n"/>
      <c r="H277" s="26" t="n"/>
      <c r="I277" s="26" t="n"/>
      <c r="J277" s="27">
        <f>IF(COUNTA($A277:$C277,$E277:$I277,$K277,$O277,$R277,$U277:$W277,$Z277:$AA277)=0,"",IFERROR(H277+I277,0))</f>
        <v/>
      </c>
      <c r="K277" s="52" t="n"/>
      <c r="L277" s="53">
        <f>IF(COUNTA($A277:$C277,$E277:$I277,$K277,$O277,$R277,$U277:$W277,$Z277:$AA277)=0,"",IFERROR(INDEX('Settings'!$D$10:$D$109,MATCH(C277,'Settings'!$A$10:$A$109,0)),0))</f>
        <v/>
      </c>
      <c r="M277" s="53">
        <f>IF(COUNTA($A277:$C277,$E277:$I277,$K277,$O277,$R277,$U277:$W277,$Z277:$AA277)=0,"",IFERROR(IF(K277&lt;&gt;"",K277,L277),0))</f>
        <v/>
      </c>
      <c r="N277" s="30">
        <f>IF(COUNTA($A277:$C277,$E277:$I277,$K277,$O277,$R277,$U277:$W277,$Z277:$AA277)=0,"",IFERROR(J277*M277,0))</f>
        <v/>
      </c>
      <c r="O277" s="31" t="n"/>
      <c r="P277" s="30">
        <f>IF(COUNTA($A277:$C277,$E277:$I277,$K277,$O277,$R277,$U277:$W277,$Z277:$AA277)=0,"",IFERROR(INDEX('Settings'!$F$10:$F$109,MATCH(C277,'Settings'!$A$10:$A$109,0)),0))</f>
        <v/>
      </c>
      <c r="Q277" s="30">
        <f>IF(COUNTA($A277:$C277,$E277:$I277,$K277,$O277,$R277,$U277:$W277,$Z277:$AA277)=0,"",IFERROR(O277*P277,0))</f>
        <v/>
      </c>
      <c r="R277" s="26" t="n"/>
      <c r="S277" s="30">
        <f>IF(COUNTA($A277:$C277,$E277:$I277,$K277,$O277,$R277,$U277:$W277,$Z277:$AA277)=0,"",IFERROR(INDEX('Settings'!$E$10:$E$109,MATCH(C277,'Settings'!$A$10:$A$109,0)),0))</f>
        <v/>
      </c>
      <c r="T277" s="30">
        <f>IF(COUNTA($A277:$C277,$E277:$I277,$K277,$O277,$R277,$U277:$W277,$Z277:$AA277)=0,"",IFERROR(R277*S277,0))</f>
        <v/>
      </c>
      <c r="U277" s="32" t="n"/>
      <c r="V277" s="32" t="n"/>
      <c r="W277" s="32" t="n"/>
      <c r="X277" s="30">
        <f>IF(COUNTA($A277:$C277,$E277:$I277,$K277,$O277,$R277,$U277:$W277,$Z277:$AA277)=0,"",IFERROR(SUM(N277,Q277,T277,U277),0))</f>
        <v/>
      </c>
      <c r="Y277" s="30">
        <f>IF(COUNTA($A277:$C277,$E277:$I277,$K277,$O277,$R277,$U277:$W277,$Z277:$AA277)=0,"",IFERROR(X277+V277-W277,0))</f>
        <v/>
      </c>
      <c r="Z277" s="23" t="n"/>
      <c r="AA277" s="25" t="n"/>
      <c r="AB277" s="33">
        <f>IF(COUNTA($A277:$C277,$E277:$I277,$K277,$O277,$R277,$U277:$W277,$Z277:$AA277)=0,"",IF(OR(A277="",B277="",C277="",E277=""),"Missing required input",IF(D277="","Driver not found",IF(COUNTIF($E:$E,E277)&gt;1,"Duplicate Trip/Load #",IF(B277&gt;A277,"Trip after period end",IF(B277&lt;=A277-'Settings'!$B$4,"Trip outside pay period",IF(J277&lt;=0,"Check miles",IF(M277&lt;=0,"Check rate",IF(Y277&lt;0,"Negative payable","OK")))))))))</f>
        <v/>
      </c>
    </row>
    <row r="278">
      <c r="A278" s="51" t="n"/>
      <c r="B278" s="51" t="n"/>
      <c r="C278" s="23" t="n"/>
      <c r="D278" s="24">
        <f>IF(COUNTA($A278:$C278,$E278:$I278,$K278,$O278,$R278,$U278:$W278,$Z278:$AA278)=0,"",IFERROR(INDEX('Settings'!$B$10:$B$109,MATCH(C278,'Settings'!$A$10:$A$109,0)),""))</f>
        <v/>
      </c>
      <c r="E278" s="23" t="n"/>
      <c r="F278" s="25" t="n"/>
      <c r="G278" s="25" t="n"/>
      <c r="H278" s="26" t="n"/>
      <c r="I278" s="26" t="n"/>
      <c r="J278" s="27">
        <f>IF(COUNTA($A278:$C278,$E278:$I278,$K278,$O278,$R278,$U278:$W278,$Z278:$AA278)=0,"",IFERROR(H278+I278,0))</f>
        <v/>
      </c>
      <c r="K278" s="52" t="n"/>
      <c r="L278" s="53">
        <f>IF(COUNTA($A278:$C278,$E278:$I278,$K278,$O278,$R278,$U278:$W278,$Z278:$AA278)=0,"",IFERROR(INDEX('Settings'!$D$10:$D$109,MATCH(C278,'Settings'!$A$10:$A$109,0)),0))</f>
        <v/>
      </c>
      <c r="M278" s="53">
        <f>IF(COUNTA($A278:$C278,$E278:$I278,$K278,$O278,$R278,$U278:$W278,$Z278:$AA278)=0,"",IFERROR(IF(K278&lt;&gt;"",K278,L278),0))</f>
        <v/>
      </c>
      <c r="N278" s="30">
        <f>IF(COUNTA($A278:$C278,$E278:$I278,$K278,$O278,$R278,$U278:$W278,$Z278:$AA278)=0,"",IFERROR(J278*M278,0))</f>
        <v/>
      </c>
      <c r="O278" s="31" t="n"/>
      <c r="P278" s="30">
        <f>IF(COUNTA($A278:$C278,$E278:$I278,$K278,$O278,$R278,$U278:$W278,$Z278:$AA278)=0,"",IFERROR(INDEX('Settings'!$F$10:$F$109,MATCH(C278,'Settings'!$A$10:$A$109,0)),0))</f>
        <v/>
      </c>
      <c r="Q278" s="30">
        <f>IF(COUNTA($A278:$C278,$E278:$I278,$K278,$O278,$R278,$U278:$W278,$Z278:$AA278)=0,"",IFERROR(O278*P278,0))</f>
        <v/>
      </c>
      <c r="R278" s="26" t="n"/>
      <c r="S278" s="30">
        <f>IF(COUNTA($A278:$C278,$E278:$I278,$K278,$O278,$R278,$U278:$W278,$Z278:$AA278)=0,"",IFERROR(INDEX('Settings'!$E$10:$E$109,MATCH(C278,'Settings'!$A$10:$A$109,0)),0))</f>
        <v/>
      </c>
      <c r="T278" s="30">
        <f>IF(COUNTA($A278:$C278,$E278:$I278,$K278,$O278,$R278,$U278:$W278,$Z278:$AA278)=0,"",IFERROR(R278*S278,0))</f>
        <v/>
      </c>
      <c r="U278" s="32" t="n"/>
      <c r="V278" s="32" t="n"/>
      <c r="W278" s="32" t="n"/>
      <c r="X278" s="30">
        <f>IF(COUNTA($A278:$C278,$E278:$I278,$K278,$O278,$R278,$U278:$W278,$Z278:$AA278)=0,"",IFERROR(SUM(N278,Q278,T278,U278),0))</f>
        <v/>
      </c>
      <c r="Y278" s="30">
        <f>IF(COUNTA($A278:$C278,$E278:$I278,$K278,$O278,$R278,$U278:$W278,$Z278:$AA278)=0,"",IFERROR(X278+V278-W278,0))</f>
        <v/>
      </c>
      <c r="Z278" s="23" t="n"/>
      <c r="AA278" s="25" t="n"/>
      <c r="AB278" s="33">
        <f>IF(COUNTA($A278:$C278,$E278:$I278,$K278,$O278,$R278,$U278:$W278,$Z278:$AA278)=0,"",IF(OR(A278="",B278="",C278="",E278=""),"Missing required input",IF(D278="","Driver not found",IF(COUNTIF($E:$E,E278)&gt;1,"Duplicate Trip/Load #",IF(B278&gt;A278,"Trip after period end",IF(B278&lt;=A278-'Settings'!$B$4,"Trip outside pay period",IF(J278&lt;=0,"Check miles",IF(M278&lt;=0,"Check rate",IF(Y278&lt;0,"Negative payable","OK")))))))))</f>
        <v/>
      </c>
    </row>
    <row r="279">
      <c r="A279" s="51" t="n"/>
      <c r="B279" s="51" t="n"/>
      <c r="C279" s="23" t="n"/>
      <c r="D279" s="24">
        <f>IF(COUNTA($A279:$C279,$E279:$I279,$K279,$O279,$R279,$U279:$W279,$Z279:$AA279)=0,"",IFERROR(INDEX('Settings'!$B$10:$B$109,MATCH(C279,'Settings'!$A$10:$A$109,0)),""))</f>
        <v/>
      </c>
      <c r="E279" s="23" t="n"/>
      <c r="F279" s="25" t="n"/>
      <c r="G279" s="25" t="n"/>
      <c r="H279" s="26" t="n"/>
      <c r="I279" s="26" t="n"/>
      <c r="J279" s="27">
        <f>IF(COUNTA($A279:$C279,$E279:$I279,$K279,$O279,$R279,$U279:$W279,$Z279:$AA279)=0,"",IFERROR(H279+I279,0))</f>
        <v/>
      </c>
      <c r="K279" s="52" t="n"/>
      <c r="L279" s="53">
        <f>IF(COUNTA($A279:$C279,$E279:$I279,$K279,$O279,$R279,$U279:$W279,$Z279:$AA279)=0,"",IFERROR(INDEX('Settings'!$D$10:$D$109,MATCH(C279,'Settings'!$A$10:$A$109,0)),0))</f>
        <v/>
      </c>
      <c r="M279" s="53">
        <f>IF(COUNTA($A279:$C279,$E279:$I279,$K279,$O279,$R279,$U279:$W279,$Z279:$AA279)=0,"",IFERROR(IF(K279&lt;&gt;"",K279,L279),0))</f>
        <v/>
      </c>
      <c r="N279" s="30">
        <f>IF(COUNTA($A279:$C279,$E279:$I279,$K279,$O279,$R279,$U279:$W279,$Z279:$AA279)=0,"",IFERROR(J279*M279,0))</f>
        <v/>
      </c>
      <c r="O279" s="31" t="n"/>
      <c r="P279" s="30">
        <f>IF(COUNTA($A279:$C279,$E279:$I279,$K279,$O279,$R279,$U279:$W279,$Z279:$AA279)=0,"",IFERROR(INDEX('Settings'!$F$10:$F$109,MATCH(C279,'Settings'!$A$10:$A$109,0)),0))</f>
        <v/>
      </c>
      <c r="Q279" s="30">
        <f>IF(COUNTA($A279:$C279,$E279:$I279,$K279,$O279,$R279,$U279:$W279,$Z279:$AA279)=0,"",IFERROR(O279*P279,0))</f>
        <v/>
      </c>
      <c r="R279" s="26" t="n"/>
      <c r="S279" s="30">
        <f>IF(COUNTA($A279:$C279,$E279:$I279,$K279,$O279,$R279,$U279:$W279,$Z279:$AA279)=0,"",IFERROR(INDEX('Settings'!$E$10:$E$109,MATCH(C279,'Settings'!$A$10:$A$109,0)),0))</f>
        <v/>
      </c>
      <c r="T279" s="30">
        <f>IF(COUNTA($A279:$C279,$E279:$I279,$K279,$O279,$R279,$U279:$W279,$Z279:$AA279)=0,"",IFERROR(R279*S279,0))</f>
        <v/>
      </c>
      <c r="U279" s="32" t="n"/>
      <c r="V279" s="32" t="n"/>
      <c r="W279" s="32" t="n"/>
      <c r="X279" s="30">
        <f>IF(COUNTA($A279:$C279,$E279:$I279,$K279,$O279,$R279,$U279:$W279,$Z279:$AA279)=0,"",IFERROR(SUM(N279,Q279,T279,U279),0))</f>
        <v/>
      </c>
      <c r="Y279" s="30">
        <f>IF(COUNTA($A279:$C279,$E279:$I279,$K279,$O279,$R279,$U279:$W279,$Z279:$AA279)=0,"",IFERROR(X279+V279-W279,0))</f>
        <v/>
      </c>
      <c r="Z279" s="23" t="n"/>
      <c r="AA279" s="25" t="n"/>
      <c r="AB279" s="33">
        <f>IF(COUNTA($A279:$C279,$E279:$I279,$K279,$O279,$R279,$U279:$W279,$Z279:$AA279)=0,"",IF(OR(A279="",B279="",C279="",E279=""),"Missing required input",IF(D279="","Driver not found",IF(COUNTIF($E:$E,E279)&gt;1,"Duplicate Trip/Load #",IF(B279&gt;A279,"Trip after period end",IF(B279&lt;=A279-'Settings'!$B$4,"Trip outside pay period",IF(J279&lt;=0,"Check miles",IF(M279&lt;=0,"Check rate",IF(Y279&lt;0,"Negative payable","OK")))))))))</f>
        <v/>
      </c>
    </row>
    <row r="280">
      <c r="A280" s="51" t="n"/>
      <c r="B280" s="51" t="n"/>
      <c r="C280" s="23" t="n"/>
      <c r="D280" s="24">
        <f>IF(COUNTA($A280:$C280,$E280:$I280,$K280,$O280,$R280,$U280:$W280,$Z280:$AA280)=0,"",IFERROR(INDEX('Settings'!$B$10:$B$109,MATCH(C280,'Settings'!$A$10:$A$109,0)),""))</f>
        <v/>
      </c>
      <c r="E280" s="23" t="n"/>
      <c r="F280" s="25" t="n"/>
      <c r="G280" s="25" t="n"/>
      <c r="H280" s="26" t="n"/>
      <c r="I280" s="26" t="n"/>
      <c r="J280" s="27">
        <f>IF(COUNTA($A280:$C280,$E280:$I280,$K280,$O280,$R280,$U280:$W280,$Z280:$AA280)=0,"",IFERROR(H280+I280,0))</f>
        <v/>
      </c>
      <c r="K280" s="52" t="n"/>
      <c r="L280" s="53">
        <f>IF(COUNTA($A280:$C280,$E280:$I280,$K280,$O280,$R280,$U280:$W280,$Z280:$AA280)=0,"",IFERROR(INDEX('Settings'!$D$10:$D$109,MATCH(C280,'Settings'!$A$10:$A$109,0)),0))</f>
        <v/>
      </c>
      <c r="M280" s="53">
        <f>IF(COUNTA($A280:$C280,$E280:$I280,$K280,$O280,$R280,$U280:$W280,$Z280:$AA280)=0,"",IFERROR(IF(K280&lt;&gt;"",K280,L280),0))</f>
        <v/>
      </c>
      <c r="N280" s="30">
        <f>IF(COUNTA($A280:$C280,$E280:$I280,$K280,$O280,$R280,$U280:$W280,$Z280:$AA280)=0,"",IFERROR(J280*M280,0))</f>
        <v/>
      </c>
      <c r="O280" s="31" t="n"/>
      <c r="P280" s="30">
        <f>IF(COUNTA($A280:$C280,$E280:$I280,$K280,$O280,$R280,$U280:$W280,$Z280:$AA280)=0,"",IFERROR(INDEX('Settings'!$F$10:$F$109,MATCH(C280,'Settings'!$A$10:$A$109,0)),0))</f>
        <v/>
      </c>
      <c r="Q280" s="30">
        <f>IF(COUNTA($A280:$C280,$E280:$I280,$K280,$O280,$R280,$U280:$W280,$Z280:$AA280)=0,"",IFERROR(O280*P280,0))</f>
        <v/>
      </c>
      <c r="R280" s="26" t="n"/>
      <c r="S280" s="30">
        <f>IF(COUNTA($A280:$C280,$E280:$I280,$K280,$O280,$R280,$U280:$W280,$Z280:$AA280)=0,"",IFERROR(INDEX('Settings'!$E$10:$E$109,MATCH(C280,'Settings'!$A$10:$A$109,0)),0))</f>
        <v/>
      </c>
      <c r="T280" s="30">
        <f>IF(COUNTA($A280:$C280,$E280:$I280,$K280,$O280,$R280,$U280:$W280,$Z280:$AA280)=0,"",IFERROR(R280*S280,0))</f>
        <v/>
      </c>
      <c r="U280" s="32" t="n"/>
      <c r="V280" s="32" t="n"/>
      <c r="W280" s="32" t="n"/>
      <c r="X280" s="30">
        <f>IF(COUNTA($A280:$C280,$E280:$I280,$K280,$O280,$R280,$U280:$W280,$Z280:$AA280)=0,"",IFERROR(SUM(N280,Q280,T280,U280),0))</f>
        <v/>
      </c>
      <c r="Y280" s="30">
        <f>IF(COUNTA($A280:$C280,$E280:$I280,$K280,$O280,$R280,$U280:$W280,$Z280:$AA280)=0,"",IFERROR(X280+V280-W280,0))</f>
        <v/>
      </c>
      <c r="Z280" s="23" t="n"/>
      <c r="AA280" s="25" t="n"/>
      <c r="AB280" s="33">
        <f>IF(COUNTA($A280:$C280,$E280:$I280,$K280,$O280,$R280,$U280:$W280,$Z280:$AA280)=0,"",IF(OR(A280="",B280="",C280="",E280=""),"Missing required input",IF(D280="","Driver not found",IF(COUNTIF($E:$E,E280)&gt;1,"Duplicate Trip/Load #",IF(B280&gt;A280,"Trip after period end",IF(B280&lt;=A280-'Settings'!$B$4,"Trip outside pay period",IF(J280&lt;=0,"Check miles",IF(M280&lt;=0,"Check rate",IF(Y280&lt;0,"Negative payable","OK")))))))))</f>
        <v/>
      </c>
    </row>
    <row r="281">
      <c r="A281" s="51" t="n"/>
      <c r="B281" s="51" t="n"/>
      <c r="C281" s="23" t="n"/>
      <c r="D281" s="24">
        <f>IF(COUNTA($A281:$C281,$E281:$I281,$K281,$O281,$R281,$U281:$W281,$Z281:$AA281)=0,"",IFERROR(INDEX('Settings'!$B$10:$B$109,MATCH(C281,'Settings'!$A$10:$A$109,0)),""))</f>
        <v/>
      </c>
      <c r="E281" s="23" t="n"/>
      <c r="F281" s="25" t="n"/>
      <c r="G281" s="25" t="n"/>
      <c r="H281" s="26" t="n"/>
      <c r="I281" s="26" t="n"/>
      <c r="J281" s="27">
        <f>IF(COUNTA($A281:$C281,$E281:$I281,$K281,$O281,$R281,$U281:$W281,$Z281:$AA281)=0,"",IFERROR(H281+I281,0))</f>
        <v/>
      </c>
      <c r="K281" s="52" t="n"/>
      <c r="L281" s="53">
        <f>IF(COUNTA($A281:$C281,$E281:$I281,$K281,$O281,$R281,$U281:$W281,$Z281:$AA281)=0,"",IFERROR(INDEX('Settings'!$D$10:$D$109,MATCH(C281,'Settings'!$A$10:$A$109,0)),0))</f>
        <v/>
      </c>
      <c r="M281" s="53">
        <f>IF(COUNTA($A281:$C281,$E281:$I281,$K281,$O281,$R281,$U281:$W281,$Z281:$AA281)=0,"",IFERROR(IF(K281&lt;&gt;"",K281,L281),0))</f>
        <v/>
      </c>
      <c r="N281" s="30">
        <f>IF(COUNTA($A281:$C281,$E281:$I281,$K281,$O281,$R281,$U281:$W281,$Z281:$AA281)=0,"",IFERROR(J281*M281,0))</f>
        <v/>
      </c>
      <c r="O281" s="31" t="n"/>
      <c r="P281" s="30">
        <f>IF(COUNTA($A281:$C281,$E281:$I281,$K281,$O281,$R281,$U281:$W281,$Z281:$AA281)=0,"",IFERROR(INDEX('Settings'!$F$10:$F$109,MATCH(C281,'Settings'!$A$10:$A$109,0)),0))</f>
        <v/>
      </c>
      <c r="Q281" s="30">
        <f>IF(COUNTA($A281:$C281,$E281:$I281,$K281,$O281,$R281,$U281:$W281,$Z281:$AA281)=0,"",IFERROR(O281*P281,0))</f>
        <v/>
      </c>
      <c r="R281" s="26" t="n"/>
      <c r="S281" s="30">
        <f>IF(COUNTA($A281:$C281,$E281:$I281,$K281,$O281,$R281,$U281:$W281,$Z281:$AA281)=0,"",IFERROR(INDEX('Settings'!$E$10:$E$109,MATCH(C281,'Settings'!$A$10:$A$109,0)),0))</f>
        <v/>
      </c>
      <c r="T281" s="30">
        <f>IF(COUNTA($A281:$C281,$E281:$I281,$K281,$O281,$R281,$U281:$W281,$Z281:$AA281)=0,"",IFERROR(R281*S281,0))</f>
        <v/>
      </c>
      <c r="U281" s="32" t="n"/>
      <c r="V281" s="32" t="n"/>
      <c r="W281" s="32" t="n"/>
      <c r="X281" s="30">
        <f>IF(COUNTA($A281:$C281,$E281:$I281,$K281,$O281,$R281,$U281:$W281,$Z281:$AA281)=0,"",IFERROR(SUM(N281,Q281,T281,U281),0))</f>
        <v/>
      </c>
      <c r="Y281" s="30">
        <f>IF(COUNTA($A281:$C281,$E281:$I281,$K281,$O281,$R281,$U281:$W281,$Z281:$AA281)=0,"",IFERROR(X281+V281-W281,0))</f>
        <v/>
      </c>
      <c r="Z281" s="23" t="n"/>
      <c r="AA281" s="25" t="n"/>
      <c r="AB281" s="33">
        <f>IF(COUNTA($A281:$C281,$E281:$I281,$K281,$O281,$R281,$U281:$W281,$Z281:$AA281)=0,"",IF(OR(A281="",B281="",C281="",E281=""),"Missing required input",IF(D281="","Driver not found",IF(COUNTIF($E:$E,E281)&gt;1,"Duplicate Trip/Load #",IF(B281&gt;A281,"Trip after period end",IF(B281&lt;=A281-'Settings'!$B$4,"Trip outside pay period",IF(J281&lt;=0,"Check miles",IF(M281&lt;=0,"Check rate",IF(Y281&lt;0,"Negative payable","OK")))))))))</f>
        <v/>
      </c>
    </row>
    <row r="282">
      <c r="A282" s="51" t="n"/>
      <c r="B282" s="51" t="n"/>
      <c r="C282" s="23" t="n"/>
      <c r="D282" s="24">
        <f>IF(COUNTA($A282:$C282,$E282:$I282,$K282,$O282,$R282,$U282:$W282,$Z282:$AA282)=0,"",IFERROR(INDEX('Settings'!$B$10:$B$109,MATCH(C282,'Settings'!$A$10:$A$109,0)),""))</f>
        <v/>
      </c>
      <c r="E282" s="23" t="n"/>
      <c r="F282" s="25" t="n"/>
      <c r="G282" s="25" t="n"/>
      <c r="H282" s="26" t="n"/>
      <c r="I282" s="26" t="n"/>
      <c r="J282" s="27">
        <f>IF(COUNTA($A282:$C282,$E282:$I282,$K282,$O282,$R282,$U282:$W282,$Z282:$AA282)=0,"",IFERROR(H282+I282,0))</f>
        <v/>
      </c>
      <c r="K282" s="52" t="n"/>
      <c r="L282" s="53">
        <f>IF(COUNTA($A282:$C282,$E282:$I282,$K282,$O282,$R282,$U282:$W282,$Z282:$AA282)=0,"",IFERROR(INDEX('Settings'!$D$10:$D$109,MATCH(C282,'Settings'!$A$10:$A$109,0)),0))</f>
        <v/>
      </c>
      <c r="M282" s="53">
        <f>IF(COUNTA($A282:$C282,$E282:$I282,$K282,$O282,$R282,$U282:$W282,$Z282:$AA282)=0,"",IFERROR(IF(K282&lt;&gt;"",K282,L282),0))</f>
        <v/>
      </c>
      <c r="N282" s="30">
        <f>IF(COUNTA($A282:$C282,$E282:$I282,$K282,$O282,$R282,$U282:$W282,$Z282:$AA282)=0,"",IFERROR(J282*M282,0))</f>
        <v/>
      </c>
      <c r="O282" s="31" t="n"/>
      <c r="P282" s="30">
        <f>IF(COUNTA($A282:$C282,$E282:$I282,$K282,$O282,$R282,$U282:$W282,$Z282:$AA282)=0,"",IFERROR(INDEX('Settings'!$F$10:$F$109,MATCH(C282,'Settings'!$A$10:$A$109,0)),0))</f>
        <v/>
      </c>
      <c r="Q282" s="30">
        <f>IF(COUNTA($A282:$C282,$E282:$I282,$K282,$O282,$R282,$U282:$W282,$Z282:$AA282)=0,"",IFERROR(O282*P282,0))</f>
        <v/>
      </c>
      <c r="R282" s="26" t="n"/>
      <c r="S282" s="30">
        <f>IF(COUNTA($A282:$C282,$E282:$I282,$K282,$O282,$R282,$U282:$W282,$Z282:$AA282)=0,"",IFERROR(INDEX('Settings'!$E$10:$E$109,MATCH(C282,'Settings'!$A$10:$A$109,0)),0))</f>
        <v/>
      </c>
      <c r="T282" s="30">
        <f>IF(COUNTA($A282:$C282,$E282:$I282,$K282,$O282,$R282,$U282:$W282,$Z282:$AA282)=0,"",IFERROR(R282*S282,0))</f>
        <v/>
      </c>
      <c r="U282" s="32" t="n"/>
      <c r="V282" s="32" t="n"/>
      <c r="W282" s="32" t="n"/>
      <c r="X282" s="30">
        <f>IF(COUNTA($A282:$C282,$E282:$I282,$K282,$O282,$R282,$U282:$W282,$Z282:$AA282)=0,"",IFERROR(SUM(N282,Q282,T282,U282),0))</f>
        <v/>
      </c>
      <c r="Y282" s="30">
        <f>IF(COUNTA($A282:$C282,$E282:$I282,$K282,$O282,$R282,$U282:$W282,$Z282:$AA282)=0,"",IFERROR(X282+V282-W282,0))</f>
        <v/>
      </c>
      <c r="Z282" s="23" t="n"/>
      <c r="AA282" s="25" t="n"/>
      <c r="AB282" s="33">
        <f>IF(COUNTA($A282:$C282,$E282:$I282,$K282,$O282,$R282,$U282:$W282,$Z282:$AA282)=0,"",IF(OR(A282="",B282="",C282="",E282=""),"Missing required input",IF(D282="","Driver not found",IF(COUNTIF($E:$E,E282)&gt;1,"Duplicate Trip/Load #",IF(B282&gt;A282,"Trip after period end",IF(B282&lt;=A282-'Settings'!$B$4,"Trip outside pay period",IF(J282&lt;=0,"Check miles",IF(M282&lt;=0,"Check rate",IF(Y282&lt;0,"Negative payable","OK")))))))))</f>
        <v/>
      </c>
    </row>
    <row r="283">
      <c r="A283" s="51" t="n"/>
      <c r="B283" s="51" t="n"/>
      <c r="C283" s="23" t="n"/>
      <c r="D283" s="24">
        <f>IF(COUNTA($A283:$C283,$E283:$I283,$K283,$O283,$R283,$U283:$W283,$Z283:$AA283)=0,"",IFERROR(INDEX('Settings'!$B$10:$B$109,MATCH(C283,'Settings'!$A$10:$A$109,0)),""))</f>
        <v/>
      </c>
      <c r="E283" s="23" t="n"/>
      <c r="F283" s="25" t="n"/>
      <c r="G283" s="25" t="n"/>
      <c r="H283" s="26" t="n"/>
      <c r="I283" s="26" t="n"/>
      <c r="J283" s="27">
        <f>IF(COUNTA($A283:$C283,$E283:$I283,$K283,$O283,$R283,$U283:$W283,$Z283:$AA283)=0,"",IFERROR(H283+I283,0))</f>
        <v/>
      </c>
      <c r="K283" s="52" t="n"/>
      <c r="L283" s="53">
        <f>IF(COUNTA($A283:$C283,$E283:$I283,$K283,$O283,$R283,$U283:$W283,$Z283:$AA283)=0,"",IFERROR(INDEX('Settings'!$D$10:$D$109,MATCH(C283,'Settings'!$A$10:$A$109,0)),0))</f>
        <v/>
      </c>
      <c r="M283" s="53">
        <f>IF(COUNTA($A283:$C283,$E283:$I283,$K283,$O283,$R283,$U283:$W283,$Z283:$AA283)=0,"",IFERROR(IF(K283&lt;&gt;"",K283,L283),0))</f>
        <v/>
      </c>
      <c r="N283" s="30">
        <f>IF(COUNTA($A283:$C283,$E283:$I283,$K283,$O283,$R283,$U283:$W283,$Z283:$AA283)=0,"",IFERROR(J283*M283,0))</f>
        <v/>
      </c>
      <c r="O283" s="31" t="n"/>
      <c r="P283" s="30">
        <f>IF(COUNTA($A283:$C283,$E283:$I283,$K283,$O283,$R283,$U283:$W283,$Z283:$AA283)=0,"",IFERROR(INDEX('Settings'!$F$10:$F$109,MATCH(C283,'Settings'!$A$10:$A$109,0)),0))</f>
        <v/>
      </c>
      <c r="Q283" s="30">
        <f>IF(COUNTA($A283:$C283,$E283:$I283,$K283,$O283,$R283,$U283:$W283,$Z283:$AA283)=0,"",IFERROR(O283*P283,0))</f>
        <v/>
      </c>
      <c r="R283" s="26" t="n"/>
      <c r="S283" s="30">
        <f>IF(COUNTA($A283:$C283,$E283:$I283,$K283,$O283,$R283,$U283:$W283,$Z283:$AA283)=0,"",IFERROR(INDEX('Settings'!$E$10:$E$109,MATCH(C283,'Settings'!$A$10:$A$109,0)),0))</f>
        <v/>
      </c>
      <c r="T283" s="30">
        <f>IF(COUNTA($A283:$C283,$E283:$I283,$K283,$O283,$R283,$U283:$W283,$Z283:$AA283)=0,"",IFERROR(R283*S283,0))</f>
        <v/>
      </c>
      <c r="U283" s="32" t="n"/>
      <c r="V283" s="32" t="n"/>
      <c r="W283" s="32" t="n"/>
      <c r="X283" s="30">
        <f>IF(COUNTA($A283:$C283,$E283:$I283,$K283,$O283,$R283,$U283:$W283,$Z283:$AA283)=0,"",IFERROR(SUM(N283,Q283,T283,U283),0))</f>
        <v/>
      </c>
      <c r="Y283" s="30">
        <f>IF(COUNTA($A283:$C283,$E283:$I283,$K283,$O283,$R283,$U283:$W283,$Z283:$AA283)=0,"",IFERROR(X283+V283-W283,0))</f>
        <v/>
      </c>
      <c r="Z283" s="23" t="n"/>
      <c r="AA283" s="25" t="n"/>
      <c r="AB283" s="33">
        <f>IF(COUNTA($A283:$C283,$E283:$I283,$K283,$O283,$R283,$U283:$W283,$Z283:$AA283)=0,"",IF(OR(A283="",B283="",C283="",E283=""),"Missing required input",IF(D283="","Driver not found",IF(COUNTIF($E:$E,E283)&gt;1,"Duplicate Trip/Load #",IF(B283&gt;A283,"Trip after period end",IF(B283&lt;=A283-'Settings'!$B$4,"Trip outside pay period",IF(J283&lt;=0,"Check miles",IF(M283&lt;=0,"Check rate",IF(Y283&lt;0,"Negative payable","OK")))))))))</f>
        <v/>
      </c>
    </row>
    <row r="284">
      <c r="A284" s="51" t="n"/>
      <c r="B284" s="51" t="n"/>
      <c r="C284" s="23" t="n"/>
      <c r="D284" s="24">
        <f>IF(COUNTA($A284:$C284,$E284:$I284,$K284,$O284,$R284,$U284:$W284,$Z284:$AA284)=0,"",IFERROR(INDEX('Settings'!$B$10:$B$109,MATCH(C284,'Settings'!$A$10:$A$109,0)),""))</f>
        <v/>
      </c>
      <c r="E284" s="23" t="n"/>
      <c r="F284" s="25" t="n"/>
      <c r="G284" s="25" t="n"/>
      <c r="H284" s="26" t="n"/>
      <c r="I284" s="26" t="n"/>
      <c r="J284" s="27">
        <f>IF(COUNTA($A284:$C284,$E284:$I284,$K284,$O284,$R284,$U284:$W284,$Z284:$AA284)=0,"",IFERROR(H284+I284,0))</f>
        <v/>
      </c>
      <c r="K284" s="52" t="n"/>
      <c r="L284" s="53">
        <f>IF(COUNTA($A284:$C284,$E284:$I284,$K284,$O284,$R284,$U284:$W284,$Z284:$AA284)=0,"",IFERROR(INDEX('Settings'!$D$10:$D$109,MATCH(C284,'Settings'!$A$10:$A$109,0)),0))</f>
        <v/>
      </c>
      <c r="M284" s="53">
        <f>IF(COUNTA($A284:$C284,$E284:$I284,$K284,$O284,$R284,$U284:$W284,$Z284:$AA284)=0,"",IFERROR(IF(K284&lt;&gt;"",K284,L284),0))</f>
        <v/>
      </c>
      <c r="N284" s="30">
        <f>IF(COUNTA($A284:$C284,$E284:$I284,$K284,$O284,$R284,$U284:$W284,$Z284:$AA284)=0,"",IFERROR(J284*M284,0))</f>
        <v/>
      </c>
      <c r="O284" s="31" t="n"/>
      <c r="P284" s="30">
        <f>IF(COUNTA($A284:$C284,$E284:$I284,$K284,$O284,$R284,$U284:$W284,$Z284:$AA284)=0,"",IFERROR(INDEX('Settings'!$F$10:$F$109,MATCH(C284,'Settings'!$A$10:$A$109,0)),0))</f>
        <v/>
      </c>
      <c r="Q284" s="30">
        <f>IF(COUNTA($A284:$C284,$E284:$I284,$K284,$O284,$R284,$U284:$W284,$Z284:$AA284)=0,"",IFERROR(O284*P284,0))</f>
        <v/>
      </c>
      <c r="R284" s="26" t="n"/>
      <c r="S284" s="30">
        <f>IF(COUNTA($A284:$C284,$E284:$I284,$K284,$O284,$R284,$U284:$W284,$Z284:$AA284)=0,"",IFERROR(INDEX('Settings'!$E$10:$E$109,MATCH(C284,'Settings'!$A$10:$A$109,0)),0))</f>
        <v/>
      </c>
      <c r="T284" s="30">
        <f>IF(COUNTA($A284:$C284,$E284:$I284,$K284,$O284,$R284,$U284:$W284,$Z284:$AA284)=0,"",IFERROR(R284*S284,0))</f>
        <v/>
      </c>
      <c r="U284" s="32" t="n"/>
      <c r="V284" s="32" t="n"/>
      <c r="W284" s="32" t="n"/>
      <c r="X284" s="30">
        <f>IF(COUNTA($A284:$C284,$E284:$I284,$K284,$O284,$R284,$U284:$W284,$Z284:$AA284)=0,"",IFERROR(SUM(N284,Q284,T284,U284),0))</f>
        <v/>
      </c>
      <c r="Y284" s="30">
        <f>IF(COUNTA($A284:$C284,$E284:$I284,$K284,$O284,$R284,$U284:$W284,$Z284:$AA284)=0,"",IFERROR(X284+V284-W284,0))</f>
        <v/>
      </c>
      <c r="Z284" s="23" t="n"/>
      <c r="AA284" s="25" t="n"/>
      <c r="AB284" s="33">
        <f>IF(COUNTA($A284:$C284,$E284:$I284,$K284,$O284,$R284,$U284:$W284,$Z284:$AA284)=0,"",IF(OR(A284="",B284="",C284="",E284=""),"Missing required input",IF(D284="","Driver not found",IF(COUNTIF($E:$E,E284)&gt;1,"Duplicate Trip/Load #",IF(B284&gt;A284,"Trip after period end",IF(B284&lt;=A284-'Settings'!$B$4,"Trip outside pay period",IF(J284&lt;=0,"Check miles",IF(M284&lt;=0,"Check rate",IF(Y284&lt;0,"Negative payable","OK")))))))))</f>
        <v/>
      </c>
    </row>
    <row r="285">
      <c r="A285" s="51" t="n"/>
      <c r="B285" s="51" t="n"/>
      <c r="C285" s="23" t="n"/>
      <c r="D285" s="24">
        <f>IF(COUNTA($A285:$C285,$E285:$I285,$K285,$O285,$R285,$U285:$W285,$Z285:$AA285)=0,"",IFERROR(INDEX('Settings'!$B$10:$B$109,MATCH(C285,'Settings'!$A$10:$A$109,0)),""))</f>
        <v/>
      </c>
      <c r="E285" s="23" t="n"/>
      <c r="F285" s="25" t="n"/>
      <c r="G285" s="25" t="n"/>
      <c r="H285" s="26" t="n"/>
      <c r="I285" s="26" t="n"/>
      <c r="J285" s="27">
        <f>IF(COUNTA($A285:$C285,$E285:$I285,$K285,$O285,$R285,$U285:$W285,$Z285:$AA285)=0,"",IFERROR(H285+I285,0))</f>
        <v/>
      </c>
      <c r="K285" s="52" t="n"/>
      <c r="L285" s="53">
        <f>IF(COUNTA($A285:$C285,$E285:$I285,$K285,$O285,$R285,$U285:$W285,$Z285:$AA285)=0,"",IFERROR(INDEX('Settings'!$D$10:$D$109,MATCH(C285,'Settings'!$A$10:$A$109,0)),0))</f>
        <v/>
      </c>
      <c r="M285" s="53">
        <f>IF(COUNTA($A285:$C285,$E285:$I285,$K285,$O285,$R285,$U285:$W285,$Z285:$AA285)=0,"",IFERROR(IF(K285&lt;&gt;"",K285,L285),0))</f>
        <v/>
      </c>
      <c r="N285" s="30">
        <f>IF(COUNTA($A285:$C285,$E285:$I285,$K285,$O285,$R285,$U285:$W285,$Z285:$AA285)=0,"",IFERROR(J285*M285,0))</f>
        <v/>
      </c>
      <c r="O285" s="31" t="n"/>
      <c r="P285" s="30">
        <f>IF(COUNTA($A285:$C285,$E285:$I285,$K285,$O285,$R285,$U285:$W285,$Z285:$AA285)=0,"",IFERROR(INDEX('Settings'!$F$10:$F$109,MATCH(C285,'Settings'!$A$10:$A$109,0)),0))</f>
        <v/>
      </c>
      <c r="Q285" s="30">
        <f>IF(COUNTA($A285:$C285,$E285:$I285,$K285,$O285,$R285,$U285:$W285,$Z285:$AA285)=0,"",IFERROR(O285*P285,0))</f>
        <v/>
      </c>
      <c r="R285" s="26" t="n"/>
      <c r="S285" s="30">
        <f>IF(COUNTA($A285:$C285,$E285:$I285,$K285,$O285,$R285,$U285:$W285,$Z285:$AA285)=0,"",IFERROR(INDEX('Settings'!$E$10:$E$109,MATCH(C285,'Settings'!$A$10:$A$109,0)),0))</f>
        <v/>
      </c>
      <c r="T285" s="30">
        <f>IF(COUNTA($A285:$C285,$E285:$I285,$K285,$O285,$R285,$U285:$W285,$Z285:$AA285)=0,"",IFERROR(R285*S285,0))</f>
        <v/>
      </c>
      <c r="U285" s="32" t="n"/>
      <c r="V285" s="32" t="n"/>
      <c r="W285" s="32" t="n"/>
      <c r="X285" s="30">
        <f>IF(COUNTA($A285:$C285,$E285:$I285,$K285,$O285,$R285,$U285:$W285,$Z285:$AA285)=0,"",IFERROR(SUM(N285,Q285,T285,U285),0))</f>
        <v/>
      </c>
      <c r="Y285" s="30">
        <f>IF(COUNTA($A285:$C285,$E285:$I285,$K285,$O285,$R285,$U285:$W285,$Z285:$AA285)=0,"",IFERROR(X285+V285-W285,0))</f>
        <v/>
      </c>
      <c r="Z285" s="23" t="n"/>
      <c r="AA285" s="25" t="n"/>
      <c r="AB285" s="33">
        <f>IF(COUNTA($A285:$C285,$E285:$I285,$K285,$O285,$R285,$U285:$W285,$Z285:$AA285)=0,"",IF(OR(A285="",B285="",C285="",E285=""),"Missing required input",IF(D285="","Driver not found",IF(COUNTIF($E:$E,E285)&gt;1,"Duplicate Trip/Load #",IF(B285&gt;A285,"Trip after period end",IF(B285&lt;=A285-'Settings'!$B$4,"Trip outside pay period",IF(J285&lt;=0,"Check miles",IF(M285&lt;=0,"Check rate",IF(Y285&lt;0,"Negative payable","OK")))))))))</f>
        <v/>
      </c>
    </row>
    <row r="286">
      <c r="A286" s="51" t="n"/>
      <c r="B286" s="51" t="n"/>
      <c r="C286" s="23" t="n"/>
      <c r="D286" s="24">
        <f>IF(COUNTA($A286:$C286,$E286:$I286,$K286,$O286,$R286,$U286:$W286,$Z286:$AA286)=0,"",IFERROR(INDEX('Settings'!$B$10:$B$109,MATCH(C286,'Settings'!$A$10:$A$109,0)),""))</f>
        <v/>
      </c>
      <c r="E286" s="23" t="n"/>
      <c r="F286" s="25" t="n"/>
      <c r="G286" s="25" t="n"/>
      <c r="H286" s="26" t="n"/>
      <c r="I286" s="26" t="n"/>
      <c r="J286" s="27">
        <f>IF(COUNTA($A286:$C286,$E286:$I286,$K286,$O286,$R286,$U286:$W286,$Z286:$AA286)=0,"",IFERROR(H286+I286,0))</f>
        <v/>
      </c>
      <c r="K286" s="52" t="n"/>
      <c r="L286" s="53">
        <f>IF(COUNTA($A286:$C286,$E286:$I286,$K286,$O286,$R286,$U286:$W286,$Z286:$AA286)=0,"",IFERROR(INDEX('Settings'!$D$10:$D$109,MATCH(C286,'Settings'!$A$10:$A$109,0)),0))</f>
        <v/>
      </c>
      <c r="M286" s="53">
        <f>IF(COUNTA($A286:$C286,$E286:$I286,$K286,$O286,$R286,$U286:$W286,$Z286:$AA286)=0,"",IFERROR(IF(K286&lt;&gt;"",K286,L286),0))</f>
        <v/>
      </c>
      <c r="N286" s="30">
        <f>IF(COUNTA($A286:$C286,$E286:$I286,$K286,$O286,$R286,$U286:$W286,$Z286:$AA286)=0,"",IFERROR(J286*M286,0))</f>
        <v/>
      </c>
      <c r="O286" s="31" t="n"/>
      <c r="P286" s="30">
        <f>IF(COUNTA($A286:$C286,$E286:$I286,$K286,$O286,$R286,$U286:$W286,$Z286:$AA286)=0,"",IFERROR(INDEX('Settings'!$F$10:$F$109,MATCH(C286,'Settings'!$A$10:$A$109,0)),0))</f>
        <v/>
      </c>
      <c r="Q286" s="30">
        <f>IF(COUNTA($A286:$C286,$E286:$I286,$K286,$O286,$R286,$U286:$W286,$Z286:$AA286)=0,"",IFERROR(O286*P286,0))</f>
        <v/>
      </c>
      <c r="R286" s="26" t="n"/>
      <c r="S286" s="30">
        <f>IF(COUNTA($A286:$C286,$E286:$I286,$K286,$O286,$R286,$U286:$W286,$Z286:$AA286)=0,"",IFERROR(INDEX('Settings'!$E$10:$E$109,MATCH(C286,'Settings'!$A$10:$A$109,0)),0))</f>
        <v/>
      </c>
      <c r="T286" s="30">
        <f>IF(COUNTA($A286:$C286,$E286:$I286,$K286,$O286,$R286,$U286:$W286,$Z286:$AA286)=0,"",IFERROR(R286*S286,0))</f>
        <v/>
      </c>
      <c r="U286" s="32" t="n"/>
      <c r="V286" s="32" t="n"/>
      <c r="W286" s="32" t="n"/>
      <c r="X286" s="30">
        <f>IF(COUNTA($A286:$C286,$E286:$I286,$K286,$O286,$R286,$U286:$W286,$Z286:$AA286)=0,"",IFERROR(SUM(N286,Q286,T286,U286),0))</f>
        <v/>
      </c>
      <c r="Y286" s="30">
        <f>IF(COUNTA($A286:$C286,$E286:$I286,$K286,$O286,$R286,$U286:$W286,$Z286:$AA286)=0,"",IFERROR(X286+V286-W286,0))</f>
        <v/>
      </c>
      <c r="Z286" s="23" t="n"/>
      <c r="AA286" s="25" t="n"/>
      <c r="AB286" s="33">
        <f>IF(COUNTA($A286:$C286,$E286:$I286,$K286,$O286,$R286,$U286:$W286,$Z286:$AA286)=0,"",IF(OR(A286="",B286="",C286="",E286=""),"Missing required input",IF(D286="","Driver not found",IF(COUNTIF($E:$E,E286)&gt;1,"Duplicate Trip/Load #",IF(B286&gt;A286,"Trip after period end",IF(B286&lt;=A286-'Settings'!$B$4,"Trip outside pay period",IF(J286&lt;=0,"Check miles",IF(M286&lt;=0,"Check rate",IF(Y286&lt;0,"Negative payable","OK")))))))))</f>
        <v/>
      </c>
    </row>
    <row r="287">
      <c r="A287" s="51" t="n"/>
      <c r="B287" s="51" t="n"/>
      <c r="C287" s="23" t="n"/>
      <c r="D287" s="24">
        <f>IF(COUNTA($A287:$C287,$E287:$I287,$K287,$O287,$R287,$U287:$W287,$Z287:$AA287)=0,"",IFERROR(INDEX('Settings'!$B$10:$B$109,MATCH(C287,'Settings'!$A$10:$A$109,0)),""))</f>
        <v/>
      </c>
      <c r="E287" s="23" t="n"/>
      <c r="F287" s="25" t="n"/>
      <c r="G287" s="25" t="n"/>
      <c r="H287" s="26" t="n"/>
      <c r="I287" s="26" t="n"/>
      <c r="J287" s="27">
        <f>IF(COUNTA($A287:$C287,$E287:$I287,$K287,$O287,$R287,$U287:$W287,$Z287:$AA287)=0,"",IFERROR(H287+I287,0))</f>
        <v/>
      </c>
      <c r="K287" s="52" t="n"/>
      <c r="L287" s="53">
        <f>IF(COUNTA($A287:$C287,$E287:$I287,$K287,$O287,$R287,$U287:$W287,$Z287:$AA287)=0,"",IFERROR(INDEX('Settings'!$D$10:$D$109,MATCH(C287,'Settings'!$A$10:$A$109,0)),0))</f>
        <v/>
      </c>
      <c r="M287" s="53">
        <f>IF(COUNTA($A287:$C287,$E287:$I287,$K287,$O287,$R287,$U287:$W287,$Z287:$AA287)=0,"",IFERROR(IF(K287&lt;&gt;"",K287,L287),0))</f>
        <v/>
      </c>
      <c r="N287" s="30">
        <f>IF(COUNTA($A287:$C287,$E287:$I287,$K287,$O287,$R287,$U287:$W287,$Z287:$AA287)=0,"",IFERROR(J287*M287,0))</f>
        <v/>
      </c>
      <c r="O287" s="31" t="n"/>
      <c r="P287" s="30">
        <f>IF(COUNTA($A287:$C287,$E287:$I287,$K287,$O287,$R287,$U287:$W287,$Z287:$AA287)=0,"",IFERROR(INDEX('Settings'!$F$10:$F$109,MATCH(C287,'Settings'!$A$10:$A$109,0)),0))</f>
        <v/>
      </c>
      <c r="Q287" s="30">
        <f>IF(COUNTA($A287:$C287,$E287:$I287,$K287,$O287,$R287,$U287:$W287,$Z287:$AA287)=0,"",IFERROR(O287*P287,0))</f>
        <v/>
      </c>
      <c r="R287" s="26" t="n"/>
      <c r="S287" s="30">
        <f>IF(COUNTA($A287:$C287,$E287:$I287,$K287,$O287,$R287,$U287:$W287,$Z287:$AA287)=0,"",IFERROR(INDEX('Settings'!$E$10:$E$109,MATCH(C287,'Settings'!$A$10:$A$109,0)),0))</f>
        <v/>
      </c>
      <c r="T287" s="30">
        <f>IF(COUNTA($A287:$C287,$E287:$I287,$K287,$O287,$R287,$U287:$W287,$Z287:$AA287)=0,"",IFERROR(R287*S287,0))</f>
        <v/>
      </c>
      <c r="U287" s="32" t="n"/>
      <c r="V287" s="32" t="n"/>
      <c r="W287" s="32" t="n"/>
      <c r="X287" s="30">
        <f>IF(COUNTA($A287:$C287,$E287:$I287,$K287,$O287,$R287,$U287:$W287,$Z287:$AA287)=0,"",IFERROR(SUM(N287,Q287,T287,U287),0))</f>
        <v/>
      </c>
      <c r="Y287" s="30">
        <f>IF(COUNTA($A287:$C287,$E287:$I287,$K287,$O287,$R287,$U287:$W287,$Z287:$AA287)=0,"",IFERROR(X287+V287-W287,0))</f>
        <v/>
      </c>
      <c r="Z287" s="23" t="n"/>
      <c r="AA287" s="25" t="n"/>
      <c r="AB287" s="33">
        <f>IF(COUNTA($A287:$C287,$E287:$I287,$K287,$O287,$R287,$U287:$W287,$Z287:$AA287)=0,"",IF(OR(A287="",B287="",C287="",E287=""),"Missing required input",IF(D287="","Driver not found",IF(COUNTIF($E:$E,E287)&gt;1,"Duplicate Trip/Load #",IF(B287&gt;A287,"Trip after period end",IF(B287&lt;=A287-'Settings'!$B$4,"Trip outside pay period",IF(J287&lt;=0,"Check miles",IF(M287&lt;=0,"Check rate",IF(Y287&lt;0,"Negative payable","OK")))))))))</f>
        <v/>
      </c>
    </row>
    <row r="288">
      <c r="A288" s="51" t="n"/>
      <c r="B288" s="51" t="n"/>
      <c r="C288" s="23" t="n"/>
      <c r="D288" s="24">
        <f>IF(COUNTA($A288:$C288,$E288:$I288,$K288,$O288,$R288,$U288:$W288,$Z288:$AA288)=0,"",IFERROR(INDEX('Settings'!$B$10:$B$109,MATCH(C288,'Settings'!$A$10:$A$109,0)),""))</f>
        <v/>
      </c>
      <c r="E288" s="23" t="n"/>
      <c r="F288" s="25" t="n"/>
      <c r="G288" s="25" t="n"/>
      <c r="H288" s="26" t="n"/>
      <c r="I288" s="26" t="n"/>
      <c r="J288" s="27">
        <f>IF(COUNTA($A288:$C288,$E288:$I288,$K288,$O288,$R288,$U288:$W288,$Z288:$AA288)=0,"",IFERROR(H288+I288,0))</f>
        <v/>
      </c>
      <c r="K288" s="52" t="n"/>
      <c r="L288" s="53">
        <f>IF(COUNTA($A288:$C288,$E288:$I288,$K288,$O288,$R288,$U288:$W288,$Z288:$AA288)=0,"",IFERROR(INDEX('Settings'!$D$10:$D$109,MATCH(C288,'Settings'!$A$10:$A$109,0)),0))</f>
        <v/>
      </c>
      <c r="M288" s="53">
        <f>IF(COUNTA($A288:$C288,$E288:$I288,$K288,$O288,$R288,$U288:$W288,$Z288:$AA288)=0,"",IFERROR(IF(K288&lt;&gt;"",K288,L288),0))</f>
        <v/>
      </c>
      <c r="N288" s="30">
        <f>IF(COUNTA($A288:$C288,$E288:$I288,$K288,$O288,$R288,$U288:$W288,$Z288:$AA288)=0,"",IFERROR(J288*M288,0))</f>
        <v/>
      </c>
      <c r="O288" s="31" t="n"/>
      <c r="P288" s="30">
        <f>IF(COUNTA($A288:$C288,$E288:$I288,$K288,$O288,$R288,$U288:$W288,$Z288:$AA288)=0,"",IFERROR(INDEX('Settings'!$F$10:$F$109,MATCH(C288,'Settings'!$A$10:$A$109,0)),0))</f>
        <v/>
      </c>
      <c r="Q288" s="30">
        <f>IF(COUNTA($A288:$C288,$E288:$I288,$K288,$O288,$R288,$U288:$W288,$Z288:$AA288)=0,"",IFERROR(O288*P288,0))</f>
        <v/>
      </c>
      <c r="R288" s="26" t="n"/>
      <c r="S288" s="30">
        <f>IF(COUNTA($A288:$C288,$E288:$I288,$K288,$O288,$R288,$U288:$W288,$Z288:$AA288)=0,"",IFERROR(INDEX('Settings'!$E$10:$E$109,MATCH(C288,'Settings'!$A$10:$A$109,0)),0))</f>
        <v/>
      </c>
      <c r="T288" s="30">
        <f>IF(COUNTA($A288:$C288,$E288:$I288,$K288,$O288,$R288,$U288:$W288,$Z288:$AA288)=0,"",IFERROR(R288*S288,0))</f>
        <v/>
      </c>
      <c r="U288" s="32" t="n"/>
      <c r="V288" s="32" t="n"/>
      <c r="W288" s="32" t="n"/>
      <c r="X288" s="30">
        <f>IF(COUNTA($A288:$C288,$E288:$I288,$K288,$O288,$R288,$U288:$W288,$Z288:$AA288)=0,"",IFERROR(SUM(N288,Q288,T288,U288),0))</f>
        <v/>
      </c>
      <c r="Y288" s="30">
        <f>IF(COUNTA($A288:$C288,$E288:$I288,$K288,$O288,$R288,$U288:$W288,$Z288:$AA288)=0,"",IFERROR(X288+V288-W288,0))</f>
        <v/>
      </c>
      <c r="Z288" s="23" t="n"/>
      <c r="AA288" s="25" t="n"/>
      <c r="AB288" s="33">
        <f>IF(COUNTA($A288:$C288,$E288:$I288,$K288,$O288,$R288,$U288:$W288,$Z288:$AA288)=0,"",IF(OR(A288="",B288="",C288="",E288=""),"Missing required input",IF(D288="","Driver not found",IF(COUNTIF($E:$E,E288)&gt;1,"Duplicate Trip/Load #",IF(B288&gt;A288,"Trip after period end",IF(B288&lt;=A288-'Settings'!$B$4,"Trip outside pay period",IF(J288&lt;=0,"Check miles",IF(M288&lt;=0,"Check rate",IF(Y288&lt;0,"Negative payable","OK")))))))))</f>
        <v/>
      </c>
    </row>
    <row r="289">
      <c r="A289" s="51" t="n"/>
      <c r="B289" s="51" t="n"/>
      <c r="C289" s="23" t="n"/>
      <c r="D289" s="24">
        <f>IF(COUNTA($A289:$C289,$E289:$I289,$K289,$O289,$R289,$U289:$W289,$Z289:$AA289)=0,"",IFERROR(INDEX('Settings'!$B$10:$B$109,MATCH(C289,'Settings'!$A$10:$A$109,0)),""))</f>
        <v/>
      </c>
      <c r="E289" s="23" t="n"/>
      <c r="F289" s="25" t="n"/>
      <c r="G289" s="25" t="n"/>
      <c r="H289" s="26" t="n"/>
      <c r="I289" s="26" t="n"/>
      <c r="J289" s="27">
        <f>IF(COUNTA($A289:$C289,$E289:$I289,$K289,$O289,$R289,$U289:$W289,$Z289:$AA289)=0,"",IFERROR(H289+I289,0))</f>
        <v/>
      </c>
      <c r="K289" s="52" t="n"/>
      <c r="L289" s="53">
        <f>IF(COUNTA($A289:$C289,$E289:$I289,$K289,$O289,$R289,$U289:$W289,$Z289:$AA289)=0,"",IFERROR(INDEX('Settings'!$D$10:$D$109,MATCH(C289,'Settings'!$A$10:$A$109,0)),0))</f>
        <v/>
      </c>
      <c r="M289" s="53">
        <f>IF(COUNTA($A289:$C289,$E289:$I289,$K289,$O289,$R289,$U289:$W289,$Z289:$AA289)=0,"",IFERROR(IF(K289&lt;&gt;"",K289,L289),0))</f>
        <v/>
      </c>
      <c r="N289" s="30">
        <f>IF(COUNTA($A289:$C289,$E289:$I289,$K289,$O289,$R289,$U289:$W289,$Z289:$AA289)=0,"",IFERROR(J289*M289,0))</f>
        <v/>
      </c>
      <c r="O289" s="31" t="n"/>
      <c r="P289" s="30">
        <f>IF(COUNTA($A289:$C289,$E289:$I289,$K289,$O289,$R289,$U289:$W289,$Z289:$AA289)=0,"",IFERROR(INDEX('Settings'!$F$10:$F$109,MATCH(C289,'Settings'!$A$10:$A$109,0)),0))</f>
        <v/>
      </c>
      <c r="Q289" s="30">
        <f>IF(COUNTA($A289:$C289,$E289:$I289,$K289,$O289,$R289,$U289:$W289,$Z289:$AA289)=0,"",IFERROR(O289*P289,0))</f>
        <v/>
      </c>
      <c r="R289" s="26" t="n"/>
      <c r="S289" s="30">
        <f>IF(COUNTA($A289:$C289,$E289:$I289,$K289,$O289,$R289,$U289:$W289,$Z289:$AA289)=0,"",IFERROR(INDEX('Settings'!$E$10:$E$109,MATCH(C289,'Settings'!$A$10:$A$109,0)),0))</f>
        <v/>
      </c>
      <c r="T289" s="30">
        <f>IF(COUNTA($A289:$C289,$E289:$I289,$K289,$O289,$R289,$U289:$W289,$Z289:$AA289)=0,"",IFERROR(R289*S289,0))</f>
        <v/>
      </c>
      <c r="U289" s="32" t="n"/>
      <c r="V289" s="32" t="n"/>
      <c r="W289" s="32" t="n"/>
      <c r="X289" s="30">
        <f>IF(COUNTA($A289:$C289,$E289:$I289,$K289,$O289,$R289,$U289:$W289,$Z289:$AA289)=0,"",IFERROR(SUM(N289,Q289,T289,U289),0))</f>
        <v/>
      </c>
      <c r="Y289" s="30">
        <f>IF(COUNTA($A289:$C289,$E289:$I289,$K289,$O289,$R289,$U289:$W289,$Z289:$AA289)=0,"",IFERROR(X289+V289-W289,0))</f>
        <v/>
      </c>
      <c r="Z289" s="23" t="n"/>
      <c r="AA289" s="25" t="n"/>
      <c r="AB289" s="33">
        <f>IF(COUNTA($A289:$C289,$E289:$I289,$K289,$O289,$R289,$U289:$W289,$Z289:$AA289)=0,"",IF(OR(A289="",B289="",C289="",E289=""),"Missing required input",IF(D289="","Driver not found",IF(COUNTIF($E:$E,E289)&gt;1,"Duplicate Trip/Load #",IF(B289&gt;A289,"Trip after period end",IF(B289&lt;=A289-'Settings'!$B$4,"Trip outside pay period",IF(J289&lt;=0,"Check miles",IF(M289&lt;=0,"Check rate",IF(Y289&lt;0,"Negative payable","OK")))))))))</f>
        <v/>
      </c>
    </row>
    <row r="290">
      <c r="A290" s="51" t="n"/>
      <c r="B290" s="51" t="n"/>
      <c r="C290" s="23" t="n"/>
      <c r="D290" s="24">
        <f>IF(COUNTA($A290:$C290,$E290:$I290,$K290,$O290,$R290,$U290:$W290,$Z290:$AA290)=0,"",IFERROR(INDEX('Settings'!$B$10:$B$109,MATCH(C290,'Settings'!$A$10:$A$109,0)),""))</f>
        <v/>
      </c>
      <c r="E290" s="23" t="n"/>
      <c r="F290" s="25" t="n"/>
      <c r="G290" s="25" t="n"/>
      <c r="H290" s="26" t="n"/>
      <c r="I290" s="26" t="n"/>
      <c r="J290" s="27">
        <f>IF(COUNTA($A290:$C290,$E290:$I290,$K290,$O290,$R290,$U290:$W290,$Z290:$AA290)=0,"",IFERROR(H290+I290,0))</f>
        <v/>
      </c>
      <c r="K290" s="52" t="n"/>
      <c r="L290" s="53">
        <f>IF(COUNTA($A290:$C290,$E290:$I290,$K290,$O290,$R290,$U290:$W290,$Z290:$AA290)=0,"",IFERROR(INDEX('Settings'!$D$10:$D$109,MATCH(C290,'Settings'!$A$10:$A$109,0)),0))</f>
        <v/>
      </c>
      <c r="M290" s="53">
        <f>IF(COUNTA($A290:$C290,$E290:$I290,$K290,$O290,$R290,$U290:$W290,$Z290:$AA290)=0,"",IFERROR(IF(K290&lt;&gt;"",K290,L290),0))</f>
        <v/>
      </c>
      <c r="N290" s="30">
        <f>IF(COUNTA($A290:$C290,$E290:$I290,$K290,$O290,$R290,$U290:$W290,$Z290:$AA290)=0,"",IFERROR(J290*M290,0))</f>
        <v/>
      </c>
      <c r="O290" s="31" t="n"/>
      <c r="P290" s="30">
        <f>IF(COUNTA($A290:$C290,$E290:$I290,$K290,$O290,$R290,$U290:$W290,$Z290:$AA290)=0,"",IFERROR(INDEX('Settings'!$F$10:$F$109,MATCH(C290,'Settings'!$A$10:$A$109,0)),0))</f>
        <v/>
      </c>
      <c r="Q290" s="30">
        <f>IF(COUNTA($A290:$C290,$E290:$I290,$K290,$O290,$R290,$U290:$W290,$Z290:$AA290)=0,"",IFERROR(O290*P290,0))</f>
        <v/>
      </c>
      <c r="R290" s="26" t="n"/>
      <c r="S290" s="30">
        <f>IF(COUNTA($A290:$C290,$E290:$I290,$K290,$O290,$R290,$U290:$W290,$Z290:$AA290)=0,"",IFERROR(INDEX('Settings'!$E$10:$E$109,MATCH(C290,'Settings'!$A$10:$A$109,0)),0))</f>
        <v/>
      </c>
      <c r="T290" s="30">
        <f>IF(COUNTA($A290:$C290,$E290:$I290,$K290,$O290,$R290,$U290:$W290,$Z290:$AA290)=0,"",IFERROR(R290*S290,0))</f>
        <v/>
      </c>
      <c r="U290" s="32" t="n"/>
      <c r="V290" s="32" t="n"/>
      <c r="W290" s="32" t="n"/>
      <c r="X290" s="30">
        <f>IF(COUNTA($A290:$C290,$E290:$I290,$K290,$O290,$R290,$U290:$W290,$Z290:$AA290)=0,"",IFERROR(SUM(N290,Q290,T290,U290),0))</f>
        <v/>
      </c>
      <c r="Y290" s="30">
        <f>IF(COUNTA($A290:$C290,$E290:$I290,$K290,$O290,$R290,$U290:$W290,$Z290:$AA290)=0,"",IFERROR(X290+V290-W290,0))</f>
        <v/>
      </c>
      <c r="Z290" s="23" t="n"/>
      <c r="AA290" s="25" t="n"/>
      <c r="AB290" s="33">
        <f>IF(COUNTA($A290:$C290,$E290:$I290,$K290,$O290,$R290,$U290:$W290,$Z290:$AA290)=0,"",IF(OR(A290="",B290="",C290="",E290=""),"Missing required input",IF(D290="","Driver not found",IF(COUNTIF($E:$E,E290)&gt;1,"Duplicate Trip/Load #",IF(B290&gt;A290,"Trip after period end",IF(B290&lt;=A290-'Settings'!$B$4,"Trip outside pay period",IF(J290&lt;=0,"Check miles",IF(M290&lt;=0,"Check rate",IF(Y290&lt;0,"Negative payable","OK")))))))))</f>
        <v/>
      </c>
    </row>
    <row r="291">
      <c r="A291" s="51" t="n"/>
      <c r="B291" s="51" t="n"/>
      <c r="C291" s="23" t="n"/>
      <c r="D291" s="24">
        <f>IF(COUNTA($A291:$C291,$E291:$I291,$K291,$O291,$R291,$U291:$W291,$Z291:$AA291)=0,"",IFERROR(INDEX('Settings'!$B$10:$B$109,MATCH(C291,'Settings'!$A$10:$A$109,0)),""))</f>
        <v/>
      </c>
      <c r="E291" s="23" t="n"/>
      <c r="F291" s="25" t="n"/>
      <c r="G291" s="25" t="n"/>
      <c r="H291" s="26" t="n"/>
      <c r="I291" s="26" t="n"/>
      <c r="J291" s="27">
        <f>IF(COUNTA($A291:$C291,$E291:$I291,$K291,$O291,$R291,$U291:$W291,$Z291:$AA291)=0,"",IFERROR(H291+I291,0))</f>
        <v/>
      </c>
      <c r="K291" s="52" t="n"/>
      <c r="L291" s="53">
        <f>IF(COUNTA($A291:$C291,$E291:$I291,$K291,$O291,$R291,$U291:$W291,$Z291:$AA291)=0,"",IFERROR(INDEX('Settings'!$D$10:$D$109,MATCH(C291,'Settings'!$A$10:$A$109,0)),0))</f>
        <v/>
      </c>
      <c r="M291" s="53">
        <f>IF(COUNTA($A291:$C291,$E291:$I291,$K291,$O291,$R291,$U291:$W291,$Z291:$AA291)=0,"",IFERROR(IF(K291&lt;&gt;"",K291,L291),0))</f>
        <v/>
      </c>
      <c r="N291" s="30">
        <f>IF(COUNTA($A291:$C291,$E291:$I291,$K291,$O291,$R291,$U291:$W291,$Z291:$AA291)=0,"",IFERROR(J291*M291,0))</f>
        <v/>
      </c>
      <c r="O291" s="31" t="n"/>
      <c r="P291" s="30">
        <f>IF(COUNTA($A291:$C291,$E291:$I291,$K291,$O291,$R291,$U291:$W291,$Z291:$AA291)=0,"",IFERROR(INDEX('Settings'!$F$10:$F$109,MATCH(C291,'Settings'!$A$10:$A$109,0)),0))</f>
        <v/>
      </c>
      <c r="Q291" s="30">
        <f>IF(COUNTA($A291:$C291,$E291:$I291,$K291,$O291,$R291,$U291:$W291,$Z291:$AA291)=0,"",IFERROR(O291*P291,0))</f>
        <v/>
      </c>
      <c r="R291" s="26" t="n"/>
      <c r="S291" s="30">
        <f>IF(COUNTA($A291:$C291,$E291:$I291,$K291,$O291,$R291,$U291:$W291,$Z291:$AA291)=0,"",IFERROR(INDEX('Settings'!$E$10:$E$109,MATCH(C291,'Settings'!$A$10:$A$109,0)),0))</f>
        <v/>
      </c>
      <c r="T291" s="30">
        <f>IF(COUNTA($A291:$C291,$E291:$I291,$K291,$O291,$R291,$U291:$W291,$Z291:$AA291)=0,"",IFERROR(R291*S291,0))</f>
        <v/>
      </c>
      <c r="U291" s="32" t="n"/>
      <c r="V291" s="32" t="n"/>
      <c r="W291" s="32" t="n"/>
      <c r="X291" s="30">
        <f>IF(COUNTA($A291:$C291,$E291:$I291,$K291,$O291,$R291,$U291:$W291,$Z291:$AA291)=0,"",IFERROR(SUM(N291,Q291,T291,U291),0))</f>
        <v/>
      </c>
      <c r="Y291" s="30">
        <f>IF(COUNTA($A291:$C291,$E291:$I291,$K291,$O291,$R291,$U291:$W291,$Z291:$AA291)=0,"",IFERROR(X291+V291-W291,0))</f>
        <v/>
      </c>
      <c r="Z291" s="23" t="n"/>
      <c r="AA291" s="25" t="n"/>
      <c r="AB291" s="33">
        <f>IF(COUNTA($A291:$C291,$E291:$I291,$K291,$O291,$R291,$U291:$W291,$Z291:$AA291)=0,"",IF(OR(A291="",B291="",C291="",E291=""),"Missing required input",IF(D291="","Driver not found",IF(COUNTIF($E:$E,E291)&gt;1,"Duplicate Trip/Load #",IF(B291&gt;A291,"Trip after period end",IF(B291&lt;=A291-'Settings'!$B$4,"Trip outside pay period",IF(J291&lt;=0,"Check miles",IF(M291&lt;=0,"Check rate",IF(Y291&lt;0,"Negative payable","OK")))))))))</f>
        <v/>
      </c>
    </row>
    <row r="292">
      <c r="A292" s="51" t="n"/>
      <c r="B292" s="51" t="n"/>
      <c r="C292" s="23" t="n"/>
      <c r="D292" s="24">
        <f>IF(COUNTA($A292:$C292,$E292:$I292,$K292,$O292,$R292,$U292:$W292,$Z292:$AA292)=0,"",IFERROR(INDEX('Settings'!$B$10:$B$109,MATCH(C292,'Settings'!$A$10:$A$109,0)),""))</f>
        <v/>
      </c>
      <c r="E292" s="23" t="n"/>
      <c r="F292" s="25" t="n"/>
      <c r="G292" s="25" t="n"/>
      <c r="H292" s="26" t="n"/>
      <c r="I292" s="26" t="n"/>
      <c r="J292" s="27">
        <f>IF(COUNTA($A292:$C292,$E292:$I292,$K292,$O292,$R292,$U292:$W292,$Z292:$AA292)=0,"",IFERROR(H292+I292,0))</f>
        <v/>
      </c>
      <c r="K292" s="52" t="n"/>
      <c r="L292" s="53">
        <f>IF(COUNTA($A292:$C292,$E292:$I292,$K292,$O292,$R292,$U292:$W292,$Z292:$AA292)=0,"",IFERROR(INDEX('Settings'!$D$10:$D$109,MATCH(C292,'Settings'!$A$10:$A$109,0)),0))</f>
        <v/>
      </c>
      <c r="M292" s="53">
        <f>IF(COUNTA($A292:$C292,$E292:$I292,$K292,$O292,$R292,$U292:$W292,$Z292:$AA292)=0,"",IFERROR(IF(K292&lt;&gt;"",K292,L292),0))</f>
        <v/>
      </c>
      <c r="N292" s="30">
        <f>IF(COUNTA($A292:$C292,$E292:$I292,$K292,$O292,$R292,$U292:$W292,$Z292:$AA292)=0,"",IFERROR(J292*M292,0))</f>
        <v/>
      </c>
      <c r="O292" s="31" t="n"/>
      <c r="P292" s="30">
        <f>IF(COUNTA($A292:$C292,$E292:$I292,$K292,$O292,$R292,$U292:$W292,$Z292:$AA292)=0,"",IFERROR(INDEX('Settings'!$F$10:$F$109,MATCH(C292,'Settings'!$A$10:$A$109,0)),0))</f>
        <v/>
      </c>
      <c r="Q292" s="30">
        <f>IF(COUNTA($A292:$C292,$E292:$I292,$K292,$O292,$R292,$U292:$W292,$Z292:$AA292)=0,"",IFERROR(O292*P292,0))</f>
        <v/>
      </c>
      <c r="R292" s="26" t="n"/>
      <c r="S292" s="30">
        <f>IF(COUNTA($A292:$C292,$E292:$I292,$K292,$O292,$R292,$U292:$W292,$Z292:$AA292)=0,"",IFERROR(INDEX('Settings'!$E$10:$E$109,MATCH(C292,'Settings'!$A$10:$A$109,0)),0))</f>
        <v/>
      </c>
      <c r="T292" s="30">
        <f>IF(COUNTA($A292:$C292,$E292:$I292,$K292,$O292,$R292,$U292:$W292,$Z292:$AA292)=0,"",IFERROR(R292*S292,0))</f>
        <v/>
      </c>
      <c r="U292" s="32" t="n"/>
      <c r="V292" s="32" t="n"/>
      <c r="W292" s="32" t="n"/>
      <c r="X292" s="30">
        <f>IF(COUNTA($A292:$C292,$E292:$I292,$K292,$O292,$R292,$U292:$W292,$Z292:$AA292)=0,"",IFERROR(SUM(N292,Q292,T292,U292),0))</f>
        <v/>
      </c>
      <c r="Y292" s="30">
        <f>IF(COUNTA($A292:$C292,$E292:$I292,$K292,$O292,$R292,$U292:$W292,$Z292:$AA292)=0,"",IFERROR(X292+V292-W292,0))</f>
        <v/>
      </c>
      <c r="Z292" s="23" t="n"/>
      <c r="AA292" s="25" t="n"/>
      <c r="AB292" s="33">
        <f>IF(COUNTA($A292:$C292,$E292:$I292,$K292,$O292,$R292,$U292:$W292,$Z292:$AA292)=0,"",IF(OR(A292="",B292="",C292="",E292=""),"Missing required input",IF(D292="","Driver not found",IF(COUNTIF($E:$E,E292)&gt;1,"Duplicate Trip/Load #",IF(B292&gt;A292,"Trip after period end",IF(B292&lt;=A292-'Settings'!$B$4,"Trip outside pay period",IF(J292&lt;=0,"Check miles",IF(M292&lt;=0,"Check rate",IF(Y292&lt;0,"Negative payable","OK")))))))))</f>
        <v/>
      </c>
    </row>
    <row r="293">
      <c r="A293" s="51" t="n"/>
      <c r="B293" s="51" t="n"/>
      <c r="C293" s="23" t="n"/>
      <c r="D293" s="24">
        <f>IF(COUNTA($A293:$C293,$E293:$I293,$K293,$O293,$R293,$U293:$W293,$Z293:$AA293)=0,"",IFERROR(INDEX('Settings'!$B$10:$B$109,MATCH(C293,'Settings'!$A$10:$A$109,0)),""))</f>
        <v/>
      </c>
      <c r="E293" s="23" t="n"/>
      <c r="F293" s="25" t="n"/>
      <c r="G293" s="25" t="n"/>
      <c r="H293" s="26" t="n"/>
      <c r="I293" s="26" t="n"/>
      <c r="J293" s="27">
        <f>IF(COUNTA($A293:$C293,$E293:$I293,$K293,$O293,$R293,$U293:$W293,$Z293:$AA293)=0,"",IFERROR(H293+I293,0))</f>
        <v/>
      </c>
      <c r="K293" s="52" t="n"/>
      <c r="L293" s="53">
        <f>IF(COUNTA($A293:$C293,$E293:$I293,$K293,$O293,$R293,$U293:$W293,$Z293:$AA293)=0,"",IFERROR(INDEX('Settings'!$D$10:$D$109,MATCH(C293,'Settings'!$A$10:$A$109,0)),0))</f>
        <v/>
      </c>
      <c r="M293" s="53">
        <f>IF(COUNTA($A293:$C293,$E293:$I293,$K293,$O293,$R293,$U293:$W293,$Z293:$AA293)=0,"",IFERROR(IF(K293&lt;&gt;"",K293,L293),0))</f>
        <v/>
      </c>
      <c r="N293" s="30">
        <f>IF(COUNTA($A293:$C293,$E293:$I293,$K293,$O293,$R293,$U293:$W293,$Z293:$AA293)=0,"",IFERROR(J293*M293,0))</f>
        <v/>
      </c>
      <c r="O293" s="31" t="n"/>
      <c r="P293" s="30">
        <f>IF(COUNTA($A293:$C293,$E293:$I293,$K293,$O293,$R293,$U293:$W293,$Z293:$AA293)=0,"",IFERROR(INDEX('Settings'!$F$10:$F$109,MATCH(C293,'Settings'!$A$10:$A$109,0)),0))</f>
        <v/>
      </c>
      <c r="Q293" s="30">
        <f>IF(COUNTA($A293:$C293,$E293:$I293,$K293,$O293,$R293,$U293:$W293,$Z293:$AA293)=0,"",IFERROR(O293*P293,0))</f>
        <v/>
      </c>
      <c r="R293" s="26" t="n"/>
      <c r="S293" s="30">
        <f>IF(COUNTA($A293:$C293,$E293:$I293,$K293,$O293,$R293,$U293:$W293,$Z293:$AA293)=0,"",IFERROR(INDEX('Settings'!$E$10:$E$109,MATCH(C293,'Settings'!$A$10:$A$109,0)),0))</f>
        <v/>
      </c>
      <c r="T293" s="30">
        <f>IF(COUNTA($A293:$C293,$E293:$I293,$K293,$O293,$R293,$U293:$W293,$Z293:$AA293)=0,"",IFERROR(R293*S293,0))</f>
        <v/>
      </c>
      <c r="U293" s="32" t="n"/>
      <c r="V293" s="32" t="n"/>
      <c r="W293" s="32" t="n"/>
      <c r="X293" s="30">
        <f>IF(COUNTA($A293:$C293,$E293:$I293,$K293,$O293,$R293,$U293:$W293,$Z293:$AA293)=0,"",IFERROR(SUM(N293,Q293,T293,U293),0))</f>
        <v/>
      </c>
      <c r="Y293" s="30">
        <f>IF(COUNTA($A293:$C293,$E293:$I293,$K293,$O293,$R293,$U293:$W293,$Z293:$AA293)=0,"",IFERROR(X293+V293-W293,0))</f>
        <v/>
      </c>
      <c r="Z293" s="23" t="n"/>
      <c r="AA293" s="25" t="n"/>
      <c r="AB293" s="33">
        <f>IF(COUNTA($A293:$C293,$E293:$I293,$K293,$O293,$R293,$U293:$W293,$Z293:$AA293)=0,"",IF(OR(A293="",B293="",C293="",E293=""),"Missing required input",IF(D293="","Driver not found",IF(COUNTIF($E:$E,E293)&gt;1,"Duplicate Trip/Load #",IF(B293&gt;A293,"Trip after period end",IF(B293&lt;=A293-'Settings'!$B$4,"Trip outside pay period",IF(J293&lt;=0,"Check miles",IF(M293&lt;=0,"Check rate",IF(Y293&lt;0,"Negative payable","OK")))))))))</f>
        <v/>
      </c>
    </row>
    <row r="294">
      <c r="A294" s="51" t="n"/>
      <c r="B294" s="51" t="n"/>
      <c r="C294" s="23" t="n"/>
      <c r="D294" s="24">
        <f>IF(COUNTA($A294:$C294,$E294:$I294,$K294,$O294,$R294,$U294:$W294,$Z294:$AA294)=0,"",IFERROR(INDEX('Settings'!$B$10:$B$109,MATCH(C294,'Settings'!$A$10:$A$109,0)),""))</f>
        <v/>
      </c>
      <c r="E294" s="23" t="n"/>
      <c r="F294" s="25" t="n"/>
      <c r="G294" s="25" t="n"/>
      <c r="H294" s="26" t="n"/>
      <c r="I294" s="26" t="n"/>
      <c r="J294" s="27">
        <f>IF(COUNTA($A294:$C294,$E294:$I294,$K294,$O294,$R294,$U294:$W294,$Z294:$AA294)=0,"",IFERROR(H294+I294,0))</f>
        <v/>
      </c>
      <c r="K294" s="52" t="n"/>
      <c r="L294" s="53">
        <f>IF(COUNTA($A294:$C294,$E294:$I294,$K294,$O294,$R294,$U294:$W294,$Z294:$AA294)=0,"",IFERROR(INDEX('Settings'!$D$10:$D$109,MATCH(C294,'Settings'!$A$10:$A$109,0)),0))</f>
        <v/>
      </c>
      <c r="M294" s="53">
        <f>IF(COUNTA($A294:$C294,$E294:$I294,$K294,$O294,$R294,$U294:$W294,$Z294:$AA294)=0,"",IFERROR(IF(K294&lt;&gt;"",K294,L294),0))</f>
        <v/>
      </c>
      <c r="N294" s="30">
        <f>IF(COUNTA($A294:$C294,$E294:$I294,$K294,$O294,$R294,$U294:$W294,$Z294:$AA294)=0,"",IFERROR(J294*M294,0))</f>
        <v/>
      </c>
      <c r="O294" s="31" t="n"/>
      <c r="P294" s="30">
        <f>IF(COUNTA($A294:$C294,$E294:$I294,$K294,$O294,$R294,$U294:$W294,$Z294:$AA294)=0,"",IFERROR(INDEX('Settings'!$F$10:$F$109,MATCH(C294,'Settings'!$A$10:$A$109,0)),0))</f>
        <v/>
      </c>
      <c r="Q294" s="30">
        <f>IF(COUNTA($A294:$C294,$E294:$I294,$K294,$O294,$R294,$U294:$W294,$Z294:$AA294)=0,"",IFERROR(O294*P294,0))</f>
        <v/>
      </c>
      <c r="R294" s="26" t="n"/>
      <c r="S294" s="30">
        <f>IF(COUNTA($A294:$C294,$E294:$I294,$K294,$O294,$R294,$U294:$W294,$Z294:$AA294)=0,"",IFERROR(INDEX('Settings'!$E$10:$E$109,MATCH(C294,'Settings'!$A$10:$A$109,0)),0))</f>
        <v/>
      </c>
      <c r="T294" s="30">
        <f>IF(COUNTA($A294:$C294,$E294:$I294,$K294,$O294,$R294,$U294:$W294,$Z294:$AA294)=0,"",IFERROR(R294*S294,0))</f>
        <v/>
      </c>
      <c r="U294" s="32" t="n"/>
      <c r="V294" s="32" t="n"/>
      <c r="W294" s="32" t="n"/>
      <c r="X294" s="30">
        <f>IF(COUNTA($A294:$C294,$E294:$I294,$K294,$O294,$R294,$U294:$W294,$Z294:$AA294)=0,"",IFERROR(SUM(N294,Q294,T294,U294),0))</f>
        <v/>
      </c>
      <c r="Y294" s="30">
        <f>IF(COUNTA($A294:$C294,$E294:$I294,$K294,$O294,$R294,$U294:$W294,$Z294:$AA294)=0,"",IFERROR(X294+V294-W294,0))</f>
        <v/>
      </c>
      <c r="Z294" s="23" t="n"/>
      <c r="AA294" s="25" t="n"/>
      <c r="AB294" s="33">
        <f>IF(COUNTA($A294:$C294,$E294:$I294,$K294,$O294,$R294,$U294:$W294,$Z294:$AA294)=0,"",IF(OR(A294="",B294="",C294="",E294=""),"Missing required input",IF(D294="","Driver not found",IF(COUNTIF($E:$E,E294)&gt;1,"Duplicate Trip/Load #",IF(B294&gt;A294,"Trip after period end",IF(B294&lt;=A294-'Settings'!$B$4,"Trip outside pay period",IF(J294&lt;=0,"Check miles",IF(M294&lt;=0,"Check rate",IF(Y294&lt;0,"Negative payable","OK")))))))))</f>
        <v/>
      </c>
    </row>
    <row r="295">
      <c r="A295" s="51" t="n"/>
      <c r="B295" s="51" t="n"/>
      <c r="C295" s="23" t="n"/>
      <c r="D295" s="24">
        <f>IF(COUNTA($A295:$C295,$E295:$I295,$K295,$O295,$R295,$U295:$W295,$Z295:$AA295)=0,"",IFERROR(INDEX('Settings'!$B$10:$B$109,MATCH(C295,'Settings'!$A$10:$A$109,0)),""))</f>
        <v/>
      </c>
      <c r="E295" s="23" t="n"/>
      <c r="F295" s="25" t="n"/>
      <c r="G295" s="25" t="n"/>
      <c r="H295" s="26" t="n"/>
      <c r="I295" s="26" t="n"/>
      <c r="J295" s="27">
        <f>IF(COUNTA($A295:$C295,$E295:$I295,$K295,$O295,$R295,$U295:$W295,$Z295:$AA295)=0,"",IFERROR(H295+I295,0))</f>
        <v/>
      </c>
      <c r="K295" s="52" t="n"/>
      <c r="L295" s="53">
        <f>IF(COUNTA($A295:$C295,$E295:$I295,$K295,$O295,$R295,$U295:$W295,$Z295:$AA295)=0,"",IFERROR(INDEX('Settings'!$D$10:$D$109,MATCH(C295,'Settings'!$A$10:$A$109,0)),0))</f>
        <v/>
      </c>
      <c r="M295" s="53">
        <f>IF(COUNTA($A295:$C295,$E295:$I295,$K295,$O295,$R295,$U295:$W295,$Z295:$AA295)=0,"",IFERROR(IF(K295&lt;&gt;"",K295,L295),0))</f>
        <v/>
      </c>
      <c r="N295" s="30">
        <f>IF(COUNTA($A295:$C295,$E295:$I295,$K295,$O295,$R295,$U295:$W295,$Z295:$AA295)=0,"",IFERROR(J295*M295,0))</f>
        <v/>
      </c>
      <c r="O295" s="31" t="n"/>
      <c r="P295" s="30">
        <f>IF(COUNTA($A295:$C295,$E295:$I295,$K295,$O295,$R295,$U295:$W295,$Z295:$AA295)=0,"",IFERROR(INDEX('Settings'!$F$10:$F$109,MATCH(C295,'Settings'!$A$10:$A$109,0)),0))</f>
        <v/>
      </c>
      <c r="Q295" s="30">
        <f>IF(COUNTA($A295:$C295,$E295:$I295,$K295,$O295,$R295,$U295:$W295,$Z295:$AA295)=0,"",IFERROR(O295*P295,0))</f>
        <v/>
      </c>
      <c r="R295" s="26" t="n"/>
      <c r="S295" s="30">
        <f>IF(COUNTA($A295:$C295,$E295:$I295,$K295,$O295,$R295,$U295:$W295,$Z295:$AA295)=0,"",IFERROR(INDEX('Settings'!$E$10:$E$109,MATCH(C295,'Settings'!$A$10:$A$109,0)),0))</f>
        <v/>
      </c>
      <c r="T295" s="30">
        <f>IF(COUNTA($A295:$C295,$E295:$I295,$K295,$O295,$R295,$U295:$W295,$Z295:$AA295)=0,"",IFERROR(R295*S295,0))</f>
        <v/>
      </c>
      <c r="U295" s="32" t="n"/>
      <c r="V295" s="32" t="n"/>
      <c r="W295" s="32" t="n"/>
      <c r="X295" s="30">
        <f>IF(COUNTA($A295:$C295,$E295:$I295,$K295,$O295,$R295,$U295:$W295,$Z295:$AA295)=0,"",IFERROR(SUM(N295,Q295,T295,U295),0))</f>
        <v/>
      </c>
      <c r="Y295" s="30">
        <f>IF(COUNTA($A295:$C295,$E295:$I295,$K295,$O295,$R295,$U295:$W295,$Z295:$AA295)=0,"",IFERROR(X295+V295-W295,0))</f>
        <v/>
      </c>
      <c r="Z295" s="23" t="n"/>
      <c r="AA295" s="25" t="n"/>
      <c r="AB295" s="33">
        <f>IF(COUNTA($A295:$C295,$E295:$I295,$K295,$O295,$R295,$U295:$W295,$Z295:$AA295)=0,"",IF(OR(A295="",B295="",C295="",E295=""),"Missing required input",IF(D295="","Driver not found",IF(COUNTIF($E:$E,E295)&gt;1,"Duplicate Trip/Load #",IF(B295&gt;A295,"Trip after period end",IF(B295&lt;=A295-'Settings'!$B$4,"Trip outside pay period",IF(J295&lt;=0,"Check miles",IF(M295&lt;=0,"Check rate",IF(Y295&lt;0,"Negative payable","OK")))))))))</f>
        <v/>
      </c>
    </row>
    <row r="296">
      <c r="A296" s="51" t="n"/>
      <c r="B296" s="51" t="n"/>
      <c r="C296" s="23" t="n"/>
      <c r="D296" s="24">
        <f>IF(COUNTA($A296:$C296,$E296:$I296,$K296,$O296,$R296,$U296:$W296,$Z296:$AA296)=0,"",IFERROR(INDEX('Settings'!$B$10:$B$109,MATCH(C296,'Settings'!$A$10:$A$109,0)),""))</f>
        <v/>
      </c>
      <c r="E296" s="23" t="n"/>
      <c r="F296" s="25" t="n"/>
      <c r="G296" s="25" t="n"/>
      <c r="H296" s="26" t="n"/>
      <c r="I296" s="26" t="n"/>
      <c r="J296" s="27">
        <f>IF(COUNTA($A296:$C296,$E296:$I296,$K296,$O296,$R296,$U296:$W296,$Z296:$AA296)=0,"",IFERROR(H296+I296,0))</f>
        <v/>
      </c>
      <c r="K296" s="52" t="n"/>
      <c r="L296" s="53">
        <f>IF(COUNTA($A296:$C296,$E296:$I296,$K296,$O296,$R296,$U296:$W296,$Z296:$AA296)=0,"",IFERROR(INDEX('Settings'!$D$10:$D$109,MATCH(C296,'Settings'!$A$10:$A$109,0)),0))</f>
        <v/>
      </c>
      <c r="M296" s="53">
        <f>IF(COUNTA($A296:$C296,$E296:$I296,$K296,$O296,$R296,$U296:$W296,$Z296:$AA296)=0,"",IFERROR(IF(K296&lt;&gt;"",K296,L296),0))</f>
        <v/>
      </c>
      <c r="N296" s="30">
        <f>IF(COUNTA($A296:$C296,$E296:$I296,$K296,$O296,$R296,$U296:$W296,$Z296:$AA296)=0,"",IFERROR(J296*M296,0))</f>
        <v/>
      </c>
      <c r="O296" s="31" t="n"/>
      <c r="P296" s="30">
        <f>IF(COUNTA($A296:$C296,$E296:$I296,$K296,$O296,$R296,$U296:$W296,$Z296:$AA296)=0,"",IFERROR(INDEX('Settings'!$F$10:$F$109,MATCH(C296,'Settings'!$A$10:$A$109,0)),0))</f>
        <v/>
      </c>
      <c r="Q296" s="30">
        <f>IF(COUNTA($A296:$C296,$E296:$I296,$K296,$O296,$R296,$U296:$W296,$Z296:$AA296)=0,"",IFERROR(O296*P296,0))</f>
        <v/>
      </c>
      <c r="R296" s="26" t="n"/>
      <c r="S296" s="30">
        <f>IF(COUNTA($A296:$C296,$E296:$I296,$K296,$O296,$R296,$U296:$W296,$Z296:$AA296)=0,"",IFERROR(INDEX('Settings'!$E$10:$E$109,MATCH(C296,'Settings'!$A$10:$A$109,0)),0))</f>
        <v/>
      </c>
      <c r="T296" s="30">
        <f>IF(COUNTA($A296:$C296,$E296:$I296,$K296,$O296,$R296,$U296:$W296,$Z296:$AA296)=0,"",IFERROR(R296*S296,0))</f>
        <v/>
      </c>
      <c r="U296" s="32" t="n"/>
      <c r="V296" s="32" t="n"/>
      <c r="W296" s="32" t="n"/>
      <c r="X296" s="30">
        <f>IF(COUNTA($A296:$C296,$E296:$I296,$K296,$O296,$R296,$U296:$W296,$Z296:$AA296)=0,"",IFERROR(SUM(N296,Q296,T296,U296),0))</f>
        <v/>
      </c>
      <c r="Y296" s="30">
        <f>IF(COUNTA($A296:$C296,$E296:$I296,$K296,$O296,$R296,$U296:$W296,$Z296:$AA296)=0,"",IFERROR(X296+V296-W296,0))</f>
        <v/>
      </c>
      <c r="Z296" s="23" t="n"/>
      <c r="AA296" s="25" t="n"/>
      <c r="AB296" s="33">
        <f>IF(COUNTA($A296:$C296,$E296:$I296,$K296,$O296,$R296,$U296:$W296,$Z296:$AA296)=0,"",IF(OR(A296="",B296="",C296="",E296=""),"Missing required input",IF(D296="","Driver not found",IF(COUNTIF($E:$E,E296)&gt;1,"Duplicate Trip/Load #",IF(B296&gt;A296,"Trip after period end",IF(B296&lt;=A296-'Settings'!$B$4,"Trip outside pay period",IF(J296&lt;=0,"Check miles",IF(M296&lt;=0,"Check rate",IF(Y296&lt;0,"Negative payable","OK")))))))))</f>
        <v/>
      </c>
    </row>
    <row r="297">
      <c r="A297" s="51" t="n"/>
      <c r="B297" s="51" t="n"/>
      <c r="C297" s="23" t="n"/>
      <c r="D297" s="24">
        <f>IF(COUNTA($A297:$C297,$E297:$I297,$K297,$O297,$R297,$U297:$W297,$Z297:$AA297)=0,"",IFERROR(INDEX('Settings'!$B$10:$B$109,MATCH(C297,'Settings'!$A$10:$A$109,0)),""))</f>
        <v/>
      </c>
      <c r="E297" s="23" t="n"/>
      <c r="F297" s="25" t="n"/>
      <c r="G297" s="25" t="n"/>
      <c r="H297" s="26" t="n"/>
      <c r="I297" s="26" t="n"/>
      <c r="J297" s="27">
        <f>IF(COUNTA($A297:$C297,$E297:$I297,$K297,$O297,$R297,$U297:$W297,$Z297:$AA297)=0,"",IFERROR(H297+I297,0))</f>
        <v/>
      </c>
      <c r="K297" s="52" t="n"/>
      <c r="L297" s="53">
        <f>IF(COUNTA($A297:$C297,$E297:$I297,$K297,$O297,$R297,$U297:$W297,$Z297:$AA297)=0,"",IFERROR(INDEX('Settings'!$D$10:$D$109,MATCH(C297,'Settings'!$A$10:$A$109,0)),0))</f>
        <v/>
      </c>
      <c r="M297" s="53">
        <f>IF(COUNTA($A297:$C297,$E297:$I297,$K297,$O297,$R297,$U297:$W297,$Z297:$AA297)=0,"",IFERROR(IF(K297&lt;&gt;"",K297,L297),0))</f>
        <v/>
      </c>
      <c r="N297" s="30">
        <f>IF(COUNTA($A297:$C297,$E297:$I297,$K297,$O297,$R297,$U297:$W297,$Z297:$AA297)=0,"",IFERROR(J297*M297,0))</f>
        <v/>
      </c>
      <c r="O297" s="31" t="n"/>
      <c r="P297" s="30">
        <f>IF(COUNTA($A297:$C297,$E297:$I297,$K297,$O297,$R297,$U297:$W297,$Z297:$AA297)=0,"",IFERROR(INDEX('Settings'!$F$10:$F$109,MATCH(C297,'Settings'!$A$10:$A$109,0)),0))</f>
        <v/>
      </c>
      <c r="Q297" s="30">
        <f>IF(COUNTA($A297:$C297,$E297:$I297,$K297,$O297,$R297,$U297:$W297,$Z297:$AA297)=0,"",IFERROR(O297*P297,0))</f>
        <v/>
      </c>
      <c r="R297" s="26" t="n"/>
      <c r="S297" s="30">
        <f>IF(COUNTA($A297:$C297,$E297:$I297,$K297,$O297,$R297,$U297:$W297,$Z297:$AA297)=0,"",IFERROR(INDEX('Settings'!$E$10:$E$109,MATCH(C297,'Settings'!$A$10:$A$109,0)),0))</f>
        <v/>
      </c>
      <c r="T297" s="30">
        <f>IF(COUNTA($A297:$C297,$E297:$I297,$K297,$O297,$R297,$U297:$W297,$Z297:$AA297)=0,"",IFERROR(R297*S297,0))</f>
        <v/>
      </c>
      <c r="U297" s="32" t="n"/>
      <c r="V297" s="32" t="n"/>
      <c r="W297" s="32" t="n"/>
      <c r="X297" s="30">
        <f>IF(COUNTA($A297:$C297,$E297:$I297,$K297,$O297,$R297,$U297:$W297,$Z297:$AA297)=0,"",IFERROR(SUM(N297,Q297,T297,U297),0))</f>
        <v/>
      </c>
      <c r="Y297" s="30">
        <f>IF(COUNTA($A297:$C297,$E297:$I297,$K297,$O297,$R297,$U297:$W297,$Z297:$AA297)=0,"",IFERROR(X297+V297-W297,0))</f>
        <v/>
      </c>
      <c r="Z297" s="23" t="n"/>
      <c r="AA297" s="25" t="n"/>
      <c r="AB297" s="33">
        <f>IF(COUNTA($A297:$C297,$E297:$I297,$K297,$O297,$R297,$U297:$W297,$Z297:$AA297)=0,"",IF(OR(A297="",B297="",C297="",E297=""),"Missing required input",IF(D297="","Driver not found",IF(COUNTIF($E:$E,E297)&gt;1,"Duplicate Trip/Load #",IF(B297&gt;A297,"Trip after period end",IF(B297&lt;=A297-'Settings'!$B$4,"Trip outside pay period",IF(J297&lt;=0,"Check miles",IF(M297&lt;=0,"Check rate",IF(Y297&lt;0,"Negative payable","OK")))))))))</f>
        <v/>
      </c>
    </row>
    <row r="298">
      <c r="A298" s="51" t="n"/>
      <c r="B298" s="51" t="n"/>
      <c r="C298" s="23" t="n"/>
      <c r="D298" s="24">
        <f>IF(COUNTA($A298:$C298,$E298:$I298,$K298,$O298,$R298,$U298:$W298,$Z298:$AA298)=0,"",IFERROR(INDEX('Settings'!$B$10:$B$109,MATCH(C298,'Settings'!$A$10:$A$109,0)),""))</f>
        <v/>
      </c>
      <c r="E298" s="23" t="n"/>
      <c r="F298" s="25" t="n"/>
      <c r="G298" s="25" t="n"/>
      <c r="H298" s="26" t="n"/>
      <c r="I298" s="26" t="n"/>
      <c r="J298" s="27">
        <f>IF(COUNTA($A298:$C298,$E298:$I298,$K298,$O298,$R298,$U298:$W298,$Z298:$AA298)=0,"",IFERROR(H298+I298,0))</f>
        <v/>
      </c>
      <c r="K298" s="52" t="n"/>
      <c r="L298" s="53">
        <f>IF(COUNTA($A298:$C298,$E298:$I298,$K298,$O298,$R298,$U298:$W298,$Z298:$AA298)=0,"",IFERROR(INDEX('Settings'!$D$10:$D$109,MATCH(C298,'Settings'!$A$10:$A$109,0)),0))</f>
        <v/>
      </c>
      <c r="M298" s="53">
        <f>IF(COUNTA($A298:$C298,$E298:$I298,$K298,$O298,$R298,$U298:$W298,$Z298:$AA298)=0,"",IFERROR(IF(K298&lt;&gt;"",K298,L298),0))</f>
        <v/>
      </c>
      <c r="N298" s="30">
        <f>IF(COUNTA($A298:$C298,$E298:$I298,$K298,$O298,$R298,$U298:$W298,$Z298:$AA298)=0,"",IFERROR(J298*M298,0))</f>
        <v/>
      </c>
      <c r="O298" s="31" t="n"/>
      <c r="P298" s="30">
        <f>IF(COUNTA($A298:$C298,$E298:$I298,$K298,$O298,$R298,$U298:$W298,$Z298:$AA298)=0,"",IFERROR(INDEX('Settings'!$F$10:$F$109,MATCH(C298,'Settings'!$A$10:$A$109,0)),0))</f>
        <v/>
      </c>
      <c r="Q298" s="30">
        <f>IF(COUNTA($A298:$C298,$E298:$I298,$K298,$O298,$R298,$U298:$W298,$Z298:$AA298)=0,"",IFERROR(O298*P298,0))</f>
        <v/>
      </c>
      <c r="R298" s="26" t="n"/>
      <c r="S298" s="30">
        <f>IF(COUNTA($A298:$C298,$E298:$I298,$K298,$O298,$R298,$U298:$W298,$Z298:$AA298)=0,"",IFERROR(INDEX('Settings'!$E$10:$E$109,MATCH(C298,'Settings'!$A$10:$A$109,0)),0))</f>
        <v/>
      </c>
      <c r="T298" s="30">
        <f>IF(COUNTA($A298:$C298,$E298:$I298,$K298,$O298,$R298,$U298:$W298,$Z298:$AA298)=0,"",IFERROR(R298*S298,0))</f>
        <v/>
      </c>
      <c r="U298" s="32" t="n"/>
      <c r="V298" s="32" t="n"/>
      <c r="W298" s="32" t="n"/>
      <c r="X298" s="30">
        <f>IF(COUNTA($A298:$C298,$E298:$I298,$K298,$O298,$R298,$U298:$W298,$Z298:$AA298)=0,"",IFERROR(SUM(N298,Q298,T298,U298),0))</f>
        <v/>
      </c>
      <c r="Y298" s="30">
        <f>IF(COUNTA($A298:$C298,$E298:$I298,$K298,$O298,$R298,$U298:$W298,$Z298:$AA298)=0,"",IFERROR(X298+V298-W298,0))</f>
        <v/>
      </c>
      <c r="Z298" s="23" t="n"/>
      <c r="AA298" s="25" t="n"/>
      <c r="AB298" s="33">
        <f>IF(COUNTA($A298:$C298,$E298:$I298,$K298,$O298,$R298,$U298:$W298,$Z298:$AA298)=0,"",IF(OR(A298="",B298="",C298="",E298=""),"Missing required input",IF(D298="","Driver not found",IF(COUNTIF($E:$E,E298)&gt;1,"Duplicate Trip/Load #",IF(B298&gt;A298,"Trip after period end",IF(B298&lt;=A298-'Settings'!$B$4,"Trip outside pay period",IF(J298&lt;=0,"Check miles",IF(M298&lt;=0,"Check rate",IF(Y298&lt;0,"Negative payable","OK")))))))))</f>
        <v/>
      </c>
    </row>
    <row r="299">
      <c r="A299" s="51" t="n"/>
      <c r="B299" s="51" t="n"/>
      <c r="C299" s="23" t="n"/>
      <c r="D299" s="24">
        <f>IF(COUNTA($A299:$C299,$E299:$I299,$K299,$O299,$R299,$U299:$W299,$Z299:$AA299)=0,"",IFERROR(INDEX('Settings'!$B$10:$B$109,MATCH(C299,'Settings'!$A$10:$A$109,0)),""))</f>
        <v/>
      </c>
      <c r="E299" s="23" t="n"/>
      <c r="F299" s="25" t="n"/>
      <c r="G299" s="25" t="n"/>
      <c r="H299" s="26" t="n"/>
      <c r="I299" s="26" t="n"/>
      <c r="J299" s="27">
        <f>IF(COUNTA($A299:$C299,$E299:$I299,$K299,$O299,$R299,$U299:$W299,$Z299:$AA299)=0,"",IFERROR(H299+I299,0))</f>
        <v/>
      </c>
      <c r="K299" s="52" t="n"/>
      <c r="L299" s="53">
        <f>IF(COUNTA($A299:$C299,$E299:$I299,$K299,$O299,$R299,$U299:$W299,$Z299:$AA299)=0,"",IFERROR(INDEX('Settings'!$D$10:$D$109,MATCH(C299,'Settings'!$A$10:$A$109,0)),0))</f>
        <v/>
      </c>
      <c r="M299" s="53">
        <f>IF(COUNTA($A299:$C299,$E299:$I299,$K299,$O299,$R299,$U299:$W299,$Z299:$AA299)=0,"",IFERROR(IF(K299&lt;&gt;"",K299,L299),0))</f>
        <v/>
      </c>
      <c r="N299" s="30">
        <f>IF(COUNTA($A299:$C299,$E299:$I299,$K299,$O299,$R299,$U299:$W299,$Z299:$AA299)=0,"",IFERROR(J299*M299,0))</f>
        <v/>
      </c>
      <c r="O299" s="31" t="n"/>
      <c r="P299" s="30">
        <f>IF(COUNTA($A299:$C299,$E299:$I299,$K299,$O299,$R299,$U299:$W299,$Z299:$AA299)=0,"",IFERROR(INDEX('Settings'!$F$10:$F$109,MATCH(C299,'Settings'!$A$10:$A$109,0)),0))</f>
        <v/>
      </c>
      <c r="Q299" s="30">
        <f>IF(COUNTA($A299:$C299,$E299:$I299,$K299,$O299,$R299,$U299:$W299,$Z299:$AA299)=0,"",IFERROR(O299*P299,0))</f>
        <v/>
      </c>
      <c r="R299" s="26" t="n"/>
      <c r="S299" s="30">
        <f>IF(COUNTA($A299:$C299,$E299:$I299,$K299,$O299,$R299,$U299:$W299,$Z299:$AA299)=0,"",IFERROR(INDEX('Settings'!$E$10:$E$109,MATCH(C299,'Settings'!$A$10:$A$109,0)),0))</f>
        <v/>
      </c>
      <c r="T299" s="30">
        <f>IF(COUNTA($A299:$C299,$E299:$I299,$K299,$O299,$R299,$U299:$W299,$Z299:$AA299)=0,"",IFERROR(R299*S299,0))</f>
        <v/>
      </c>
      <c r="U299" s="32" t="n"/>
      <c r="V299" s="32" t="n"/>
      <c r="W299" s="32" t="n"/>
      <c r="X299" s="30">
        <f>IF(COUNTA($A299:$C299,$E299:$I299,$K299,$O299,$R299,$U299:$W299,$Z299:$AA299)=0,"",IFERROR(SUM(N299,Q299,T299,U299),0))</f>
        <v/>
      </c>
      <c r="Y299" s="30">
        <f>IF(COUNTA($A299:$C299,$E299:$I299,$K299,$O299,$R299,$U299:$W299,$Z299:$AA299)=0,"",IFERROR(X299+V299-W299,0))</f>
        <v/>
      </c>
      <c r="Z299" s="23" t="n"/>
      <c r="AA299" s="25" t="n"/>
      <c r="AB299" s="33">
        <f>IF(COUNTA($A299:$C299,$E299:$I299,$K299,$O299,$R299,$U299:$W299,$Z299:$AA299)=0,"",IF(OR(A299="",B299="",C299="",E299=""),"Missing required input",IF(D299="","Driver not found",IF(COUNTIF($E:$E,E299)&gt;1,"Duplicate Trip/Load #",IF(B299&gt;A299,"Trip after period end",IF(B299&lt;=A299-'Settings'!$B$4,"Trip outside pay period",IF(J299&lt;=0,"Check miles",IF(M299&lt;=0,"Check rate",IF(Y299&lt;0,"Negative payable","OK")))))))))</f>
        <v/>
      </c>
    </row>
    <row r="300">
      <c r="A300" s="51" t="n"/>
      <c r="B300" s="51" t="n"/>
      <c r="C300" s="23" t="n"/>
      <c r="D300" s="24">
        <f>IF(COUNTA($A300:$C300,$E300:$I300,$K300,$O300,$R300,$U300:$W300,$Z300:$AA300)=0,"",IFERROR(INDEX('Settings'!$B$10:$B$109,MATCH(C300,'Settings'!$A$10:$A$109,0)),""))</f>
        <v/>
      </c>
      <c r="E300" s="23" t="n"/>
      <c r="F300" s="25" t="n"/>
      <c r="G300" s="25" t="n"/>
      <c r="H300" s="26" t="n"/>
      <c r="I300" s="26" t="n"/>
      <c r="J300" s="27">
        <f>IF(COUNTA($A300:$C300,$E300:$I300,$K300,$O300,$R300,$U300:$W300,$Z300:$AA300)=0,"",IFERROR(H300+I300,0))</f>
        <v/>
      </c>
      <c r="K300" s="52" t="n"/>
      <c r="L300" s="53">
        <f>IF(COUNTA($A300:$C300,$E300:$I300,$K300,$O300,$R300,$U300:$W300,$Z300:$AA300)=0,"",IFERROR(INDEX('Settings'!$D$10:$D$109,MATCH(C300,'Settings'!$A$10:$A$109,0)),0))</f>
        <v/>
      </c>
      <c r="M300" s="53">
        <f>IF(COUNTA($A300:$C300,$E300:$I300,$K300,$O300,$R300,$U300:$W300,$Z300:$AA300)=0,"",IFERROR(IF(K300&lt;&gt;"",K300,L300),0))</f>
        <v/>
      </c>
      <c r="N300" s="30">
        <f>IF(COUNTA($A300:$C300,$E300:$I300,$K300,$O300,$R300,$U300:$W300,$Z300:$AA300)=0,"",IFERROR(J300*M300,0))</f>
        <v/>
      </c>
      <c r="O300" s="31" t="n"/>
      <c r="P300" s="30">
        <f>IF(COUNTA($A300:$C300,$E300:$I300,$K300,$O300,$R300,$U300:$W300,$Z300:$AA300)=0,"",IFERROR(INDEX('Settings'!$F$10:$F$109,MATCH(C300,'Settings'!$A$10:$A$109,0)),0))</f>
        <v/>
      </c>
      <c r="Q300" s="30">
        <f>IF(COUNTA($A300:$C300,$E300:$I300,$K300,$O300,$R300,$U300:$W300,$Z300:$AA300)=0,"",IFERROR(O300*P300,0))</f>
        <v/>
      </c>
      <c r="R300" s="26" t="n"/>
      <c r="S300" s="30">
        <f>IF(COUNTA($A300:$C300,$E300:$I300,$K300,$O300,$R300,$U300:$W300,$Z300:$AA300)=0,"",IFERROR(INDEX('Settings'!$E$10:$E$109,MATCH(C300,'Settings'!$A$10:$A$109,0)),0))</f>
        <v/>
      </c>
      <c r="T300" s="30">
        <f>IF(COUNTA($A300:$C300,$E300:$I300,$K300,$O300,$R300,$U300:$W300,$Z300:$AA300)=0,"",IFERROR(R300*S300,0))</f>
        <v/>
      </c>
      <c r="U300" s="32" t="n"/>
      <c r="V300" s="32" t="n"/>
      <c r="W300" s="32" t="n"/>
      <c r="X300" s="30">
        <f>IF(COUNTA($A300:$C300,$E300:$I300,$K300,$O300,$R300,$U300:$W300,$Z300:$AA300)=0,"",IFERROR(SUM(N300,Q300,T300,U300),0))</f>
        <v/>
      </c>
      <c r="Y300" s="30">
        <f>IF(COUNTA($A300:$C300,$E300:$I300,$K300,$O300,$R300,$U300:$W300,$Z300:$AA300)=0,"",IFERROR(X300+V300-W300,0))</f>
        <v/>
      </c>
      <c r="Z300" s="23" t="n"/>
      <c r="AA300" s="25" t="n"/>
      <c r="AB300" s="33">
        <f>IF(COUNTA($A300:$C300,$E300:$I300,$K300,$O300,$R300,$U300:$W300,$Z300:$AA300)=0,"",IF(OR(A300="",B300="",C300="",E300=""),"Missing required input",IF(D300="","Driver not found",IF(COUNTIF($E:$E,E300)&gt;1,"Duplicate Trip/Load #",IF(B300&gt;A300,"Trip after period end",IF(B300&lt;=A300-'Settings'!$B$4,"Trip outside pay period",IF(J300&lt;=0,"Check miles",IF(M300&lt;=0,"Check rate",IF(Y300&lt;0,"Negative payable","OK")))))))))</f>
        <v/>
      </c>
    </row>
    <row r="301">
      <c r="A301" s="51" t="n"/>
      <c r="B301" s="51" t="n"/>
      <c r="C301" s="23" t="n"/>
      <c r="D301" s="24">
        <f>IF(COUNTA($A301:$C301,$E301:$I301,$K301,$O301,$R301,$U301:$W301,$Z301:$AA301)=0,"",IFERROR(INDEX('Settings'!$B$10:$B$109,MATCH(C301,'Settings'!$A$10:$A$109,0)),""))</f>
        <v/>
      </c>
      <c r="E301" s="23" t="n"/>
      <c r="F301" s="25" t="n"/>
      <c r="G301" s="25" t="n"/>
      <c r="H301" s="26" t="n"/>
      <c r="I301" s="26" t="n"/>
      <c r="J301" s="27">
        <f>IF(COUNTA($A301:$C301,$E301:$I301,$K301,$O301,$R301,$U301:$W301,$Z301:$AA301)=0,"",IFERROR(H301+I301,0))</f>
        <v/>
      </c>
      <c r="K301" s="52" t="n"/>
      <c r="L301" s="53">
        <f>IF(COUNTA($A301:$C301,$E301:$I301,$K301,$O301,$R301,$U301:$W301,$Z301:$AA301)=0,"",IFERROR(INDEX('Settings'!$D$10:$D$109,MATCH(C301,'Settings'!$A$10:$A$109,0)),0))</f>
        <v/>
      </c>
      <c r="M301" s="53">
        <f>IF(COUNTA($A301:$C301,$E301:$I301,$K301,$O301,$R301,$U301:$W301,$Z301:$AA301)=0,"",IFERROR(IF(K301&lt;&gt;"",K301,L301),0))</f>
        <v/>
      </c>
      <c r="N301" s="30">
        <f>IF(COUNTA($A301:$C301,$E301:$I301,$K301,$O301,$R301,$U301:$W301,$Z301:$AA301)=0,"",IFERROR(J301*M301,0))</f>
        <v/>
      </c>
      <c r="O301" s="31" t="n"/>
      <c r="P301" s="30">
        <f>IF(COUNTA($A301:$C301,$E301:$I301,$K301,$O301,$R301,$U301:$W301,$Z301:$AA301)=0,"",IFERROR(INDEX('Settings'!$F$10:$F$109,MATCH(C301,'Settings'!$A$10:$A$109,0)),0))</f>
        <v/>
      </c>
      <c r="Q301" s="30">
        <f>IF(COUNTA($A301:$C301,$E301:$I301,$K301,$O301,$R301,$U301:$W301,$Z301:$AA301)=0,"",IFERROR(O301*P301,0))</f>
        <v/>
      </c>
      <c r="R301" s="26" t="n"/>
      <c r="S301" s="30">
        <f>IF(COUNTA($A301:$C301,$E301:$I301,$K301,$O301,$R301,$U301:$W301,$Z301:$AA301)=0,"",IFERROR(INDEX('Settings'!$E$10:$E$109,MATCH(C301,'Settings'!$A$10:$A$109,0)),0))</f>
        <v/>
      </c>
      <c r="T301" s="30">
        <f>IF(COUNTA($A301:$C301,$E301:$I301,$K301,$O301,$R301,$U301:$W301,$Z301:$AA301)=0,"",IFERROR(R301*S301,0))</f>
        <v/>
      </c>
      <c r="U301" s="32" t="n"/>
      <c r="V301" s="32" t="n"/>
      <c r="W301" s="32" t="n"/>
      <c r="X301" s="30">
        <f>IF(COUNTA($A301:$C301,$E301:$I301,$K301,$O301,$R301,$U301:$W301,$Z301:$AA301)=0,"",IFERROR(SUM(N301,Q301,T301,U301),0))</f>
        <v/>
      </c>
      <c r="Y301" s="30">
        <f>IF(COUNTA($A301:$C301,$E301:$I301,$K301,$O301,$R301,$U301:$W301,$Z301:$AA301)=0,"",IFERROR(X301+V301-W301,0))</f>
        <v/>
      </c>
      <c r="Z301" s="23" t="n"/>
      <c r="AA301" s="25" t="n"/>
      <c r="AB301" s="33">
        <f>IF(COUNTA($A301:$C301,$E301:$I301,$K301,$O301,$R301,$U301:$W301,$Z301:$AA301)=0,"",IF(OR(A301="",B301="",C301="",E301=""),"Missing required input",IF(D301="","Driver not found",IF(COUNTIF($E:$E,E301)&gt;1,"Duplicate Trip/Load #",IF(B301&gt;A301,"Trip after period end",IF(B301&lt;=A301-'Settings'!$B$4,"Trip outside pay period",IF(J301&lt;=0,"Check miles",IF(M301&lt;=0,"Check rate",IF(Y301&lt;0,"Negative payable","OK")))))))))</f>
        <v/>
      </c>
    </row>
    <row r="302">
      <c r="A302" s="51" t="n"/>
      <c r="B302" s="51" t="n"/>
      <c r="C302" s="23" t="n"/>
      <c r="D302" s="24">
        <f>IF(COUNTA($A302:$C302,$E302:$I302,$K302,$O302,$R302,$U302:$W302,$Z302:$AA302)=0,"",IFERROR(INDEX('Settings'!$B$10:$B$109,MATCH(C302,'Settings'!$A$10:$A$109,0)),""))</f>
        <v/>
      </c>
      <c r="E302" s="23" t="n"/>
      <c r="F302" s="25" t="n"/>
      <c r="G302" s="25" t="n"/>
      <c r="H302" s="26" t="n"/>
      <c r="I302" s="26" t="n"/>
      <c r="J302" s="27">
        <f>IF(COUNTA($A302:$C302,$E302:$I302,$K302,$O302,$R302,$U302:$W302,$Z302:$AA302)=0,"",IFERROR(H302+I302,0))</f>
        <v/>
      </c>
      <c r="K302" s="52" t="n"/>
      <c r="L302" s="53">
        <f>IF(COUNTA($A302:$C302,$E302:$I302,$K302,$O302,$R302,$U302:$W302,$Z302:$AA302)=0,"",IFERROR(INDEX('Settings'!$D$10:$D$109,MATCH(C302,'Settings'!$A$10:$A$109,0)),0))</f>
        <v/>
      </c>
      <c r="M302" s="53">
        <f>IF(COUNTA($A302:$C302,$E302:$I302,$K302,$O302,$R302,$U302:$W302,$Z302:$AA302)=0,"",IFERROR(IF(K302&lt;&gt;"",K302,L302),0))</f>
        <v/>
      </c>
      <c r="N302" s="30">
        <f>IF(COUNTA($A302:$C302,$E302:$I302,$K302,$O302,$R302,$U302:$W302,$Z302:$AA302)=0,"",IFERROR(J302*M302,0))</f>
        <v/>
      </c>
      <c r="O302" s="31" t="n"/>
      <c r="P302" s="30">
        <f>IF(COUNTA($A302:$C302,$E302:$I302,$K302,$O302,$R302,$U302:$W302,$Z302:$AA302)=0,"",IFERROR(INDEX('Settings'!$F$10:$F$109,MATCH(C302,'Settings'!$A$10:$A$109,0)),0))</f>
        <v/>
      </c>
      <c r="Q302" s="30">
        <f>IF(COUNTA($A302:$C302,$E302:$I302,$K302,$O302,$R302,$U302:$W302,$Z302:$AA302)=0,"",IFERROR(O302*P302,0))</f>
        <v/>
      </c>
      <c r="R302" s="26" t="n"/>
      <c r="S302" s="30">
        <f>IF(COUNTA($A302:$C302,$E302:$I302,$K302,$O302,$R302,$U302:$W302,$Z302:$AA302)=0,"",IFERROR(INDEX('Settings'!$E$10:$E$109,MATCH(C302,'Settings'!$A$10:$A$109,0)),0))</f>
        <v/>
      </c>
      <c r="T302" s="30">
        <f>IF(COUNTA($A302:$C302,$E302:$I302,$K302,$O302,$R302,$U302:$W302,$Z302:$AA302)=0,"",IFERROR(R302*S302,0))</f>
        <v/>
      </c>
      <c r="U302" s="32" t="n"/>
      <c r="V302" s="32" t="n"/>
      <c r="W302" s="32" t="n"/>
      <c r="X302" s="30">
        <f>IF(COUNTA($A302:$C302,$E302:$I302,$K302,$O302,$R302,$U302:$W302,$Z302:$AA302)=0,"",IFERROR(SUM(N302,Q302,T302,U302),0))</f>
        <v/>
      </c>
      <c r="Y302" s="30">
        <f>IF(COUNTA($A302:$C302,$E302:$I302,$K302,$O302,$R302,$U302:$W302,$Z302:$AA302)=0,"",IFERROR(X302+V302-W302,0))</f>
        <v/>
      </c>
      <c r="Z302" s="23" t="n"/>
      <c r="AA302" s="25" t="n"/>
      <c r="AB302" s="33">
        <f>IF(COUNTA($A302:$C302,$E302:$I302,$K302,$O302,$R302,$U302:$W302,$Z302:$AA302)=0,"",IF(OR(A302="",B302="",C302="",E302=""),"Missing required input",IF(D302="","Driver not found",IF(COUNTIF($E:$E,E302)&gt;1,"Duplicate Trip/Load #",IF(B302&gt;A302,"Trip after period end",IF(B302&lt;=A302-'Settings'!$B$4,"Trip outside pay period",IF(J302&lt;=0,"Check miles",IF(M302&lt;=0,"Check rate",IF(Y302&lt;0,"Negative payable","OK")))))))))</f>
        <v/>
      </c>
    </row>
    <row r="303">
      <c r="A303" s="51" t="n"/>
      <c r="B303" s="51" t="n"/>
      <c r="C303" s="23" t="n"/>
      <c r="D303" s="24">
        <f>IF(COUNTA($A303:$C303,$E303:$I303,$K303,$O303,$R303,$U303:$W303,$Z303:$AA303)=0,"",IFERROR(INDEX('Settings'!$B$10:$B$109,MATCH(C303,'Settings'!$A$10:$A$109,0)),""))</f>
        <v/>
      </c>
      <c r="E303" s="23" t="n"/>
      <c r="F303" s="25" t="n"/>
      <c r="G303" s="25" t="n"/>
      <c r="H303" s="26" t="n"/>
      <c r="I303" s="26" t="n"/>
      <c r="J303" s="27">
        <f>IF(COUNTA($A303:$C303,$E303:$I303,$K303,$O303,$R303,$U303:$W303,$Z303:$AA303)=0,"",IFERROR(H303+I303,0))</f>
        <v/>
      </c>
      <c r="K303" s="52" t="n"/>
      <c r="L303" s="53">
        <f>IF(COUNTA($A303:$C303,$E303:$I303,$K303,$O303,$R303,$U303:$W303,$Z303:$AA303)=0,"",IFERROR(INDEX('Settings'!$D$10:$D$109,MATCH(C303,'Settings'!$A$10:$A$109,0)),0))</f>
        <v/>
      </c>
      <c r="M303" s="53">
        <f>IF(COUNTA($A303:$C303,$E303:$I303,$K303,$O303,$R303,$U303:$W303,$Z303:$AA303)=0,"",IFERROR(IF(K303&lt;&gt;"",K303,L303),0))</f>
        <v/>
      </c>
      <c r="N303" s="30">
        <f>IF(COUNTA($A303:$C303,$E303:$I303,$K303,$O303,$R303,$U303:$W303,$Z303:$AA303)=0,"",IFERROR(J303*M303,0))</f>
        <v/>
      </c>
      <c r="O303" s="31" t="n"/>
      <c r="P303" s="30">
        <f>IF(COUNTA($A303:$C303,$E303:$I303,$K303,$O303,$R303,$U303:$W303,$Z303:$AA303)=0,"",IFERROR(INDEX('Settings'!$F$10:$F$109,MATCH(C303,'Settings'!$A$10:$A$109,0)),0))</f>
        <v/>
      </c>
      <c r="Q303" s="30">
        <f>IF(COUNTA($A303:$C303,$E303:$I303,$K303,$O303,$R303,$U303:$W303,$Z303:$AA303)=0,"",IFERROR(O303*P303,0))</f>
        <v/>
      </c>
      <c r="R303" s="26" t="n"/>
      <c r="S303" s="30">
        <f>IF(COUNTA($A303:$C303,$E303:$I303,$K303,$O303,$R303,$U303:$W303,$Z303:$AA303)=0,"",IFERROR(INDEX('Settings'!$E$10:$E$109,MATCH(C303,'Settings'!$A$10:$A$109,0)),0))</f>
        <v/>
      </c>
      <c r="T303" s="30">
        <f>IF(COUNTA($A303:$C303,$E303:$I303,$K303,$O303,$R303,$U303:$W303,$Z303:$AA303)=0,"",IFERROR(R303*S303,0))</f>
        <v/>
      </c>
      <c r="U303" s="32" t="n"/>
      <c r="V303" s="32" t="n"/>
      <c r="W303" s="32" t="n"/>
      <c r="X303" s="30">
        <f>IF(COUNTA($A303:$C303,$E303:$I303,$K303,$O303,$R303,$U303:$W303,$Z303:$AA303)=0,"",IFERROR(SUM(N303,Q303,T303,U303),0))</f>
        <v/>
      </c>
      <c r="Y303" s="30">
        <f>IF(COUNTA($A303:$C303,$E303:$I303,$K303,$O303,$R303,$U303:$W303,$Z303:$AA303)=0,"",IFERROR(X303+V303-W303,0))</f>
        <v/>
      </c>
      <c r="Z303" s="23" t="n"/>
      <c r="AA303" s="25" t="n"/>
      <c r="AB303" s="33">
        <f>IF(COUNTA($A303:$C303,$E303:$I303,$K303,$O303,$R303,$U303:$W303,$Z303:$AA303)=0,"",IF(OR(A303="",B303="",C303="",E303=""),"Missing required input",IF(D303="","Driver not found",IF(COUNTIF($E:$E,E303)&gt;1,"Duplicate Trip/Load #",IF(B303&gt;A303,"Trip after period end",IF(B303&lt;=A303-'Settings'!$B$4,"Trip outside pay period",IF(J303&lt;=0,"Check miles",IF(M303&lt;=0,"Check rate",IF(Y303&lt;0,"Negative payable","OK")))))))))</f>
        <v/>
      </c>
    </row>
    <row r="304">
      <c r="A304" s="51" t="n"/>
      <c r="B304" s="51" t="n"/>
      <c r="C304" s="23" t="n"/>
      <c r="D304" s="24">
        <f>IF(COUNTA($A304:$C304,$E304:$I304,$K304,$O304,$R304,$U304:$W304,$Z304:$AA304)=0,"",IFERROR(INDEX('Settings'!$B$10:$B$109,MATCH(C304,'Settings'!$A$10:$A$109,0)),""))</f>
        <v/>
      </c>
      <c r="E304" s="23" t="n"/>
      <c r="F304" s="25" t="n"/>
      <c r="G304" s="25" t="n"/>
      <c r="H304" s="26" t="n"/>
      <c r="I304" s="26" t="n"/>
      <c r="J304" s="27">
        <f>IF(COUNTA($A304:$C304,$E304:$I304,$K304,$O304,$R304,$U304:$W304,$Z304:$AA304)=0,"",IFERROR(H304+I304,0))</f>
        <v/>
      </c>
      <c r="K304" s="52" t="n"/>
      <c r="L304" s="53">
        <f>IF(COUNTA($A304:$C304,$E304:$I304,$K304,$O304,$R304,$U304:$W304,$Z304:$AA304)=0,"",IFERROR(INDEX('Settings'!$D$10:$D$109,MATCH(C304,'Settings'!$A$10:$A$109,0)),0))</f>
        <v/>
      </c>
      <c r="M304" s="53">
        <f>IF(COUNTA($A304:$C304,$E304:$I304,$K304,$O304,$R304,$U304:$W304,$Z304:$AA304)=0,"",IFERROR(IF(K304&lt;&gt;"",K304,L304),0))</f>
        <v/>
      </c>
      <c r="N304" s="30">
        <f>IF(COUNTA($A304:$C304,$E304:$I304,$K304,$O304,$R304,$U304:$W304,$Z304:$AA304)=0,"",IFERROR(J304*M304,0))</f>
        <v/>
      </c>
      <c r="O304" s="31" t="n"/>
      <c r="P304" s="30">
        <f>IF(COUNTA($A304:$C304,$E304:$I304,$K304,$O304,$R304,$U304:$W304,$Z304:$AA304)=0,"",IFERROR(INDEX('Settings'!$F$10:$F$109,MATCH(C304,'Settings'!$A$10:$A$109,0)),0))</f>
        <v/>
      </c>
      <c r="Q304" s="30">
        <f>IF(COUNTA($A304:$C304,$E304:$I304,$K304,$O304,$R304,$U304:$W304,$Z304:$AA304)=0,"",IFERROR(O304*P304,0))</f>
        <v/>
      </c>
      <c r="R304" s="26" t="n"/>
      <c r="S304" s="30">
        <f>IF(COUNTA($A304:$C304,$E304:$I304,$K304,$O304,$R304,$U304:$W304,$Z304:$AA304)=0,"",IFERROR(INDEX('Settings'!$E$10:$E$109,MATCH(C304,'Settings'!$A$10:$A$109,0)),0))</f>
        <v/>
      </c>
      <c r="T304" s="30">
        <f>IF(COUNTA($A304:$C304,$E304:$I304,$K304,$O304,$R304,$U304:$W304,$Z304:$AA304)=0,"",IFERROR(R304*S304,0))</f>
        <v/>
      </c>
      <c r="U304" s="32" t="n"/>
      <c r="V304" s="32" t="n"/>
      <c r="W304" s="32" t="n"/>
      <c r="X304" s="30">
        <f>IF(COUNTA($A304:$C304,$E304:$I304,$K304,$O304,$R304,$U304:$W304,$Z304:$AA304)=0,"",IFERROR(SUM(N304,Q304,T304,U304),0))</f>
        <v/>
      </c>
      <c r="Y304" s="30">
        <f>IF(COUNTA($A304:$C304,$E304:$I304,$K304,$O304,$R304,$U304:$W304,$Z304:$AA304)=0,"",IFERROR(X304+V304-W304,0))</f>
        <v/>
      </c>
      <c r="Z304" s="23" t="n"/>
      <c r="AA304" s="25" t="n"/>
      <c r="AB304" s="33">
        <f>IF(COUNTA($A304:$C304,$E304:$I304,$K304,$O304,$R304,$U304:$W304,$Z304:$AA304)=0,"",IF(OR(A304="",B304="",C304="",E304=""),"Missing required input",IF(D304="","Driver not found",IF(COUNTIF($E:$E,E304)&gt;1,"Duplicate Trip/Load #",IF(B304&gt;A304,"Trip after period end",IF(B304&lt;=A304-'Settings'!$B$4,"Trip outside pay period",IF(J304&lt;=0,"Check miles",IF(M304&lt;=0,"Check rate",IF(Y304&lt;0,"Negative payable","OK")))))))))</f>
        <v/>
      </c>
    </row>
    <row r="305">
      <c r="A305" s="51" t="n"/>
      <c r="B305" s="51" t="n"/>
      <c r="C305" s="23" t="n"/>
      <c r="D305" s="24">
        <f>IF(COUNTA($A305:$C305,$E305:$I305,$K305,$O305,$R305,$U305:$W305,$Z305:$AA305)=0,"",IFERROR(INDEX('Settings'!$B$10:$B$109,MATCH(C305,'Settings'!$A$10:$A$109,0)),""))</f>
        <v/>
      </c>
      <c r="E305" s="23" t="n"/>
      <c r="F305" s="25" t="n"/>
      <c r="G305" s="25" t="n"/>
      <c r="H305" s="26" t="n"/>
      <c r="I305" s="26" t="n"/>
      <c r="J305" s="27">
        <f>IF(COUNTA($A305:$C305,$E305:$I305,$K305,$O305,$R305,$U305:$W305,$Z305:$AA305)=0,"",IFERROR(H305+I305,0))</f>
        <v/>
      </c>
      <c r="K305" s="52" t="n"/>
      <c r="L305" s="53">
        <f>IF(COUNTA($A305:$C305,$E305:$I305,$K305,$O305,$R305,$U305:$W305,$Z305:$AA305)=0,"",IFERROR(INDEX('Settings'!$D$10:$D$109,MATCH(C305,'Settings'!$A$10:$A$109,0)),0))</f>
        <v/>
      </c>
      <c r="M305" s="53">
        <f>IF(COUNTA($A305:$C305,$E305:$I305,$K305,$O305,$R305,$U305:$W305,$Z305:$AA305)=0,"",IFERROR(IF(K305&lt;&gt;"",K305,L305),0))</f>
        <v/>
      </c>
      <c r="N305" s="30">
        <f>IF(COUNTA($A305:$C305,$E305:$I305,$K305,$O305,$R305,$U305:$W305,$Z305:$AA305)=0,"",IFERROR(J305*M305,0))</f>
        <v/>
      </c>
      <c r="O305" s="31" t="n"/>
      <c r="P305" s="30">
        <f>IF(COUNTA($A305:$C305,$E305:$I305,$K305,$O305,$R305,$U305:$W305,$Z305:$AA305)=0,"",IFERROR(INDEX('Settings'!$F$10:$F$109,MATCH(C305,'Settings'!$A$10:$A$109,0)),0))</f>
        <v/>
      </c>
      <c r="Q305" s="30">
        <f>IF(COUNTA($A305:$C305,$E305:$I305,$K305,$O305,$R305,$U305:$W305,$Z305:$AA305)=0,"",IFERROR(O305*P305,0))</f>
        <v/>
      </c>
      <c r="R305" s="26" t="n"/>
      <c r="S305" s="30">
        <f>IF(COUNTA($A305:$C305,$E305:$I305,$K305,$O305,$R305,$U305:$W305,$Z305:$AA305)=0,"",IFERROR(INDEX('Settings'!$E$10:$E$109,MATCH(C305,'Settings'!$A$10:$A$109,0)),0))</f>
        <v/>
      </c>
      <c r="T305" s="30">
        <f>IF(COUNTA($A305:$C305,$E305:$I305,$K305,$O305,$R305,$U305:$W305,$Z305:$AA305)=0,"",IFERROR(R305*S305,0))</f>
        <v/>
      </c>
      <c r="U305" s="32" t="n"/>
      <c r="V305" s="32" t="n"/>
      <c r="W305" s="32" t="n"/>
      <c r="X305" s="30">
        <f>IF(COUNTA($A305:$C305,$E305:$I305,$K305,$O305,$R305,$U305:$W305,$Z305:$AA305)=0,"",IFERROR(SUM(N305,Q305,T305,U305),0))</f>
        <v/>
      </c>
      <c r="Y305" s="30">
        <f>IF(COUNTA($A305:$C305,$E305:$I305,$K305,$O305,$R305,$U305:$W305,$Z305:$AA305)=0,"",IFERROR(X305+V305-W305,0))</f>
        <v/>
      </c>
      <c r="Z305" s="23" t="n"/>
      <c r="AA305" s="25" t="n"/>
      <c r="AB305" s="33">
        <f>IF(COUNTA($A305:$C305,$E305:$I305,$K305,$O305,$R305,$U305:$W305,$Z305:$AA305)=0,"",IF(OR(A305="",B305="",C305="",E305=""),"Missing required input",IF(D305="","Driver not found",IF(COUNTIF($E:$E,E305)&gt;1,"Duplicate Trip/Load #",IF(B305&gt;A305,"Trip after period end",IF(B305&lt;=A305-'Settings'!$B$4,"Trip outside pay period",IF(J305&lt;=0,"Check miles",IF(M305&lt;=0,"Check rate",IF(Y305&lt;0,"Negative payable","OK")))))))))</f>
        <v/>
      </c>
    </row>
    <row r="306">
      <c r="A306" s="51" t="n"/>
      <c r="B306" s="51" t="n"/>
      <c r="C306" s="23" t="n"/>
      <c r="D306" s="24">
        <f>IF(COUNTA($A306:$C306,$E306:$I306,$K306,$O306,$R306,$U306:$W306,$Z306:$AA306)=0,"",IFERROR(INDEX('Settings'!$B$10:$B$109,MATCH(C306,'Settings'!$A$10:$A$109,0)),""))</f>
        <v/>
      </c>
      <c r="E306" s="23" t="n"/>
      <c r="F306" s="25" t="n"/>
      <c r="G306" s="25" t="n"/>
      <c r="H306" s="26" t="n"/>
      <c r="I306" s="26" t="n"/>
      <c r="J306" s="27">
        <f>IF(COUNTA($A306:$C306,$E306:$I306,$K306,$O306,$R306,$U306:$W306,$Z306:$AA306)=0,"",IFERROR(H306+I306,0))</f>
        <v/>
      </c>
      <c r="K306" s="52" t="n"/>
      <c r="L306" s="53">
        <f>IF(COUNTA($A306:$C306,$E306:$I306,$K306,$O306,$R306,$U306:$W306,$Z306:$AA306)=0,"",IFERROR(INDEX('Settings'!$D$10:$D$109,MATCH(C306,'Settings'!$A$10:$A$109,0)),0))</f>
        <v/>
      </c>
      <c r="M306" s="53">
        <f>IF(COUNTA($A306:$C306,$E306:$I306,$K306,$O306,$R306,$U306:$W306,$Z306:$AA306)=0,"",IFERROR(IF(K306&lt;&gt;"",K306,L306),0))</f>
        <v/>
      </c>
      <c r="N306" s="30">
        <f>IF(COUNTA($A306:$C306,$E306:$I306,$K306,$O306,$R306,$U306:$W306,$Z306:$AA306)=0,"",IFERROR(J306*M306,0))</f>
        <v/>
      </c>
      <c r="O306" s="31" t="n"/>
      <c r="P306" s="30">
        <f>IF(COUNTA($A306:$C306,$E306:$I306,$K306,$O306,$R306,$U306:$W306,$Z306:$AA306)=0,"",IFERROR(INDEX('Settings'!$F$10:$F$109,MATCH(C306,'Settings'!$A$10:$A$109,0)),0))</f>
        <v/>
      </c>
      <c r="Q306" s="30">
        <f>IF(COUNTA($A306:$C306,$E306:$I306,$K306,$O306,$R306,$U306:$W306,$Z306:$AA306)=0,"",IFERROR(O306*P306,0))</f>
        <v/>
      </c>
      <c r="R306" s="26" t="n"/>
      <c r="S306" s="30">
        <f>IF(COUNTA($A306:$C306,$E306:$I306,$K306,$O306,$R306,$U306:$W306,$Z306:$AA306)=0,"",IFERROR(INDEX('Settings'!$E$10:$E$109,MATCH(C306,'Settings'!$A$10:$A$109,0)),0))</f>
        <v/>
      </c>
      <c r="T306" s="30">
        <f>IF(COUNTA($A306:$C306,$E306:$I306,$K306,$O306,$R306,$U306:$W306,$Z306:$AA306)=0,"",IFERROR(R306*S306,0))</f>
        <v/>
      </c>
      <c r="U306" s="32" t="n"/>
      <c r="V306" s="32" t="n"/>
      <c r="W306" s="32" t="n"/>
      <c r="X306" s="30">
        <f>IF(COUNTA($A306:$C306,$E306:$I306,$K306,$O306,$R306,$U306:$W306,$Z306:$AA306)=0,"",IFERROR(SUM(N306,Q306,T306,U306),0))</f>
        <v/>
      </c>
      <c r="Y306" s="30">
        <f>IF(COUNTA($A306:$C306,$E306:$I306,$K306,$O306,$R306,$U306:$W306,$Z306:$AA306)=0,"",IFERROR(X306+V306-W306,0))</f>
        <v/>
      </c>
      <c r="Z306" s="23" t="n"/>
      <c r="AA306" s="25" t="n"/>
      <c r="AB306" s="33">
        <f>IF(COUNTA($A306:$C306,$E306:$I306,$K306,$O306,$R306,$U306:$W306,$Z306:$AA306)=0,"",IF(OR(A306="",B306="",C306="",E306=""),"Missing required input",IF(D306="","Driver not found",IF(COUNTIF($E:$E,E306)&gt;1,"Duplicate Trip/Load #",IF(B306&gt;A306,"Trip after period end",IF(B306&lt;=A306-'Settings'!$B$4,"Trip outside pay period",IF(J306&lt;=0,"Check miles",IF(M306&lt;=0,"Check rate",IF(Y306&lt;0,"Negative payable","OK")))))))))</f>
        <v/>
      </c>
    </row>
    <row r="307">
      <c r="A307" s="51" t="n"/>
      <c r="B307" s="51" t="n"/>
      <c r="C307" s="23" t="n"/>
      <c r="D307" s="24">
        <f>IF(COUNTA($A307:$C307,$E307:$I307,$K307,$O307,$R307,$U307:$W307,$Z307:$AA307)=0,"",IFERROR(INDEX('Settings'!$B$10:$B$109,MATCH(C307,'Settings'!$A$10:$A$109,0)),""))</f>
        <v/>
      </c>
      <c r="E307" s="23" t="n"/>
      <c r="F307" s="25" t="n"/>
      <c r="G307" s="25" t="n"/>
      <c r="H307" s="26" t="n"/>
      <c r="I307" s="26" t="n"/>
      <c r="J307" s="27">
        <f>IF(COUNTA($A307:$C307,$E307:$I307,$K307,$O307,$R307,$U307:$W307,$Z307:$AA307)=0,"",IFERROR(H307+I307,0))</f>
        <v/>
      </c>
      <c r="K307" s="52" t="n"/>
      <c r="L307" s="53">
        <f>IF(COUNTA($A307:$C307,$E307:$I307,$K307,$O307,$R307,$U307:$W307,$Z307:$AA307)=0,"",IFERROR(INDEX('Settings'!$D$10:$D$109,MATCH(C307,'Settings'!$A$10:$A$109,0)),0))</f>
        <v/>
      </c>
      <c r="M307" s="53">
        <f>IF(COUNTA($A307:$C307,$E307:$I307,$K307,$O307,$R307,$U307:$W307,$Z307:$AA307)=0,"",IFERROR(IF(K307&lt;&gt;"",K307,L307),0))</f>
        <v/>
      </c>
      <c r="N307" s="30">
        <f>IF(COUNTA($A307:$C307,$E307:$I307,$K307,$O307,$R307,$U307:$W307,$Z307:$AA307)=0,"",IFERROR(J307*M307,0))</f>
        <v/>
      </c>
      <c r="O307" s="31" t="n"/>
      <c r="P307" s="30">
        <f>IF(COUNTA($A307:$C307,$E307:$I307,$K307,$O307,$R307,$U307:$W307,$Z307:$AA307)=0,"",IFERROR(INDEX('Settings'!$F$10:$F$109,MATCH(C307,'Settings'!$A$10:$A$109,0)),0))</f>
        <v/>
      </c>
      <c r="Q307" s="30">
        <f>IF(COUNTA($A307:$C307,$E307:$I307,$K307,$O307,$R307,$U307:$W307,$Z307:$AA307)=0,"",IFERROR(O307*P307,0))</f>
        <v/>
      </c>
      <c r="R307" s="26" t="n"/>
      <c r="S307" s="30">
        <f>IF(COUNTA($A307:$C307,$E307:$I307,$K307,$O307,$R307,$U307:$W307,$Z307:$AA307)=0,"",IFERROR(INDEX('Settings'!$E$10:$E$109,MATCH(C307,'Settings'!$A$10:$A$109,0)),0))</f>
        <v/>
      </c>
      <c r="T307" s="30">
        <f>IF(COUNTA($A307:$C307,$E307:$I307,$K307,$O307,$R307,$U307:$W307,$Z307:$AA307)=0,"",IFERROR(R307*S307,0))</f>
        <v/>
      </c>
      <c r="U307" s="32" t="n"/>
      <c r="V307" s="32" t="n"/>
      <c r="W307" s="32" t="n"/>
      <c r="X307" s="30">
        <f>IF(COUNTA($A307:$C307,$E307:$I307,$K307,$O307,$R307,$U307:$W307,$Z307:$AA307)=0,"",IFERROR(SUM(N307,Q307,T307,U307),0))</f>
        <v/>
      </c>
      <c r="Y307" s="30">
        <f>IF(COUNTA($A307:$C307,$E307:$I307,$K307,$O307,$R307,$U307:$W307,$Z307:$AA307)=0,"",IFERROR(X307+V307-W307,0))</f>
        <v/>
      </c>
      <c r="Z307" s="23" t="n"/>
      <c r="AA307" s="25" t="n"/>
      <c r="AB307" s="33">
        <f>IF(COUNTA($A307:$C307,$E307:$I307,$K307,$O307,$R307,$U307:$W307,$Z307:$AA307)=0,"",IF(OR(A307="",B307="",C307="",E307=""),"Missing required input",IF(D307="","Driver not found",IF(COUNTIF($E:$E,E307)&gt;1,"Duplicate Trip/Load #",IF(B307&gt;A307,"Trip after period end",IF(B307&lt;=A307-'Settings'!$B$4,"Trip outside pay period",IF(J307&lt;=0,"Check miles",IF(M307&lt;=0,"Check rate",IF(Y307&lt;0,"Negative payable","OK")))))))))</f>
        <v/>
      </c>
    </row>
    <row r="308">
      <c r="A308" s="51" t="n"/>
      <c r="B308" s="51" t="n"/>
      <c r="C308" s="23" t="n"/>
      <c r="D308" s="24">
        <f>IF(COUNTA($A308:$C308,$E308:$I308,$K308,$O308,$R308,$U308:$W308,$Z308:$AA308)=0,"",IFERROR(INDEX('Settings'!$B$10:$B$109,MATCH(C308,'Settings'!$A$10:$A$109,0)),""))</f>
        <v/>
      </c>
      <c r="E308" s="23" t="n"/>
      <c r="F308" s="25" t="n"/>
      <c r="G308" s="25" t="n"/>
      <c r="H308" s="26" t="n"/>
      <c r="I308" s="26" t="n"/>
      <c r="J308" s="27">
        <f>IF(COUNTA($A308:$C308,$E308:$I308,$K308,$O308,$R308,$U308:$W308,$Z308:$AA308)=0,"",IFERROR(H308+I308,0))</f>
        <v/>
      </c>
      <c r="K308" s="52" t="n"/>
      <c r="L308" s="53">
        <f>IF(COUNTA($A308:$C308,$E308:$I308,$K308,$O308,$R308,$U308:$W308,$Z308:$AA308)=0,"",IFERROR(INDEX('Settings'!$D$10:$D$109,MATCH(C308,'Settings'!$A$10:$A$109,0)),0))</f>
        <v/>
      </c>
      <c r="M308" s="53">
        <f>IF(COUNTA($A308:$C308,$E308:$I308,$K308,$O308,$R308,$U308:$W308,$Z308:$AA308)=0,"",IFERROR(IF(K308&lt;&gt;"",K308,L308),0))</f>
        <v/>
      </c>
      <c r="N308" s="30">
        <f>IF(COUNTA($A308:$C308,$E308:$I308,$K308,$O308,$R308,$U308:$W308,$Z308:$AA308)=0,"",IFERROR(J308*M308,0))</f>
        <v/>
      </c>
      <c r="O308" s="31" t="n"/>
      <c r="P308" s="30">
        <f>IF(COUNTA($A308:$C308,$E308:$I308,$K308,$O308,$R308,$U308:$W308,$Z308:$AA308)=0,"",IFERROR(INDEX('Settings'!$F$10:$F$109,MATCH(C308,'Settings'!$A$10:$A$109,0)),0))</f>
        <v/>
      </c>
      <c r="Q308" s="30">
        <f>IF(COUNTA($A308:$C308,$E308:$I308,$K308,$O308,$R308,$U308:$W308,$Z308:$AA308)=0,"",IFERROR(O308*P308,0))</f>
        <v/>
      </c>
      <c r="R308" s="26" t="n"/>
      <c r="S308" s="30">
        <f>IF(COUNTA($A308:$C308,$E308:$I308,$K308,$O308,$R308,$U308:$W308,$Z308:$AA308)=0,"",IFERROR(INDEX('Settings'!$E$10:$E$109,MATCH(C308,'Settings'!$A$10:$A$109,0)),0))</f>
        <v/>
      </c>
      <c r="T308" s="30">
        <f>IF(COUNTA($A308:$C308,$E308:$I308,$K308,$O308,$R308,$U308:$W308,$Z308:$AA308)=0,"",IFERROR(R308*S308,0))</f>
        <v/>
      </c>
      <c r="U308" s="32" t="n"/>
      <c r="V308" s="32" t="n"/>
      <c r="W308" s="32" t="n"/>
      <c r="X308" s="30">
        <f>IF(COUNTA($A308:$C308,$E308:$I308,$K308,$O308,$R308,$U308:$W308,$Z308:$AA308)=0,"",IFERROR(SUM(N308,Q308,T308,U308),0))</f>
        <v/>
      </c>
      <c r="Y308" s="30">
        <f>IF(COUNTA($A308:$C308,$E308:$I308,$K308,$O308,$R308,$U308:$W308,$Z308:$AA308)=0,"",IFERROR(X308+V308-W308,0))</f>
        <v/>
      </c>
      <c r="Z308" s="23" t="n"/>
      <c r="AA308" s="25" t="n"/>
      <c r="AB308" s="33">
        <f>IF(COUNTA($A308:$C308,$E308:$I308,$K308,$O308,$R308,$U308:$W308,$Z308:$AA308)=0,"",IF(OR(A308="",B308="",C308="",E308=""),"Missing required input",IF(D308="","Driver not found",IF(COUNTIF($E:$E,E308)&gt;1,"Duplicate Trip/Load #",IF(B308&gt;A308,"Trip after period end",IF(B308&lt;=A308-'Settings'!$B$4,"Trip outside pay period",IF(J308&lt;=0,"Check miles",IF(M308&lt;=0,"Check rate",IF(Y308&lt;0,"Negative payable","OK")))))))))</f>
        <v/>
      </c>
    </row>
    <row r="309">
      <c r="A309" s="51" t="n"/>
      <c r="B309" s="51" t="n"/>
      <c r="C309" s="23" t="n"/>
      <c r="D309" s="24">
        <f>IF(COUNTA($A309:$C309,$E309:$I309,$K309,$O309,$R309,$U309:$W309,$Z309:$AA309)=0,"",IFERROR(INDEX('Settings'!$B$10:$B$109,MATCH(C309,'Settings'!$A$10:$A$109,0)),""))</f>
        <v/>
      </c>
      <c r="E309" s="23" t="n"/>
      <c r="F309" s="25" t="n"/>
      <c r="G309" s="25" t="n"/>
      <c r="H309" s="26" t="n"/>
      <c r="I309" s="26" t="n"/>
      <c r="J309" s="27">
        <f>IF(COUNTA($A309:$C309,$E309:$I309,$K309,$O309,$R309,$U309:$W309,$Z309:$AA309)=0,"",IFERROR(H309+I309,0))</f>
        <v/>
      </c>
      <c r="K309" s="52" t="n"/>
      <c r="L309" s="53">
        <f>IF(COUNTA($A309:$C309,$E309:$I309,$K309,$O309,$R309,$U309:$W309,$Z309:$AA309)=0,"",IFERROR(INDEX('Settings'!$D$10:$D$109,MATCH(C309,'Settings'!$A$10:$A$109,0)),0))</f>
        <v/>
      </c>
      <c r="M309" s="53">
        <f>IF(COUNTA($A309:$C309,$E309:$I309,$K309,$O309,$R309,$U309:$W309,$Z309:$AA309)=0,"",IFERROR(IF(K309&lt;&gt;"",K309,L309),0))</f>
        <v/>
      </c>
      <c r="N309" s="30">
        <f>IF(COUNTA($A309:$C309,$E309:$I309,$K309,$O309,$R309,$U309:$W309,$Z309:$AA309)=0,"",IFERROR(J309*M309,0))</f>
        <v/>
      </c>
      <c r="O309" s="31" t="n"/>
      <c r="P309" s="30">
        <f>IF(COUNTA($A309:$C309,$E309:$I309,$K309,$O309,$R309,$U309:$W309,$Z309:$AA309)=0,"",IFERROR(INDEX('Settings'!$F$10:$F$109,MATCH(C309,'Settings'!$A$10:$A$109,0)),0))</f>
        <v/>
      </c>
      <c r="Q309" s="30">
        <f>IF(COUNTA($A309:$C309,$E309:$I309,$K309,$O309,$R309,$U309:$W309,$Z309:$AA309)=0,"",IFERROR(O309*P309,0))</f>
        <v/>
      </c>
      <c r="R309" s="26" t="n"/>
      <c r="S309" s="30">
        <f>IF(COUNTA($A309:$C309,$E309:$I309,$K309,$O309,$R309,$U309:$W309,$Z309:$AA309)=0,"",IFERROR(INDEX('Settings'!$E$10:$E$109,MATCH(C309,'Settings'!$A$10:$A$109,0)),0))</f>
        <v/>
      </c>
      <c r="T309" s="30">
        <f>IF(COUNTA($A309:$C309,$E309:$I309,$K309,$O309,$R309,$U309:$W309,$Z309:$AA309)=0,"",IFERROR(R309*S309,0))</f>
        <v/>
      </c>
      <c r="U309" s="32" t="n"/>
      <c r="V309" s="32" t="n"/>
      <c r="W309" s="32" t="n"/>
      <c r="X309" s="30">
        <f>IF(COUNTA($A309:$C309,$E309:$I309,$K309,$O309,$R309,$U309:$W309,$Z309:$AA309)=0,"",IFERROR(SUM(N309,Q309,T309,U309),0))</f>
        <v/>
      </c>
      <c r="Y309" s="30">
        <f>IF(COUNTA($A309:$C309,$E309:$I309,$K309,$O309,$R309,$U309:$W309,$Z309:$AA309)=0,"",IFERROR(X309+V309-W309,0))</f>
        <v/>
      </c>
      <c r="Z309" s="23" t="n"/>
      <c r="AA309" s="25" t="n"/>
      <c r="AB309" s="33">
        <f>IF(COUNTA($A309:$C309,$E309:$I309,$K309,$O309,$R309,$U309:$W309,$Z309:$AA309)=0,"",IF(OR(A309="",B309="",C309="",E309=""),"Missing required input",IF(D309="","Driver not found",IF(COUNTIF($E:$E,E309)&gt;1,"Duplicate Trip/Load #",IF(B309&gt;A309,"Trip after period end",IF(B309&lt;=A309-'Settings'!$B$4,"Trip outside pay period",IF(J309&lt;=0,"Check miles",IF(M309&lt;=0,"Check rate",IF(Y309&lt;0,"Negative payable","OK")))))))))</f>
        <v/>
      </c>
    </row>
    <row r="310">
      <c r="A310" s="51" t="n"/>
      <c r="B310" s="51" t="n"/>
      <c r="C310" s="23" t="n"/>
      <c r="D310" s="24">
        <f>IF(COUNTA($A310:$C310,$E310:$I310,$K310,$O310,$R310,$U310:$W310,$Z310:$AA310)=0,"",IFERROR(INDEX('Settings'!$B$10:$B$109,MATCH(C310,'Settings'!$A$10:$A$109,0)),""))</f>
        <v/>
      </c>
      <c r="E310" s="23" t="n"/>
      <c r="F310" s="25" t="n"/>
      <c r="G310" s="25" t="n"/>
      <c r="H310" s="26" t="n"/>
      <c r="I310" s="26" t="n"/>
      <c r="J310" s="27">
        <f>IF(COUNTA($A310:$C310,$E310:$I310,$K310,$O310,$R310,$U310:$W310,$Z310:$AA310)=0,"",IFERROR(H310+I310,0))</f>
        <v/>
      </c>
      <c r="K310" s="52" t="n"/>
      <c r="L310" s="53">
        <f>IF(COUNTA($A310:$C310,$E310:$I310,$K310,$O310,$R310,$U310:$W310,$Z310:$AA310)=0,"",IFERROR(INDEX('Settings'!$D$10:$D$109,MATCH(C310,'Settings'!$A$10:$A$109,0)),0))</f>
        <v/>
      </c>
      <c r="M310" s="53">
        <f>IF(COUNTA($A310:$C310,$E310:$I310,$K310,$O310,$R310,$U310:$W310,$Z310:$AA310)=0,"",IFERROR(IF(K310&lt;&gt;"",K310,L310),0))</f>
        <v/>
      </c>
      <c r="N310" s="30">
        <f>IF(COUNTA($A310:$C310,$E310:$I310,$K310,$O310,$R310,$U310:$W310,$Z310:$AA310)=0,"",IFERROR(J310*M310,0))</f>
        <v/>
      </c>
      <c r="O310" s="31" t="n"/>
      <c r="P310" s="30">
        <f>IF(COUNTA($A310:$C310,$E310:$I310,$K310,$O310,$R310,$U310:$W310,$Z310:$AA310)=0,"",IFERROR(INDEX('Settings'!$F$10:$F$109,MATCH(C310,'Settings'!$A$10:$A$109,0)),0))</f>
        <v/>
      </c>
      <c r="Q310" s="30">
        <f>IF(COUNTA($A310:$C310,$E310:$I310,$K310,$O310,$R310,$U310:$W310,$Z310:$AA310)=0,"",IFERROR(O310*P310,0))</f>
        <v/>
      </c>
      <c r="R310" s="26" t="n"/>
      <c r="S310" s="30">
        <f>IF(COUNTA($A310:$C310,$E310:$I310,$K310,$O310,$R310,$U310:$W310,$Z310:$AA310)=0,"",IFERROR(INDEX('Settings'!$E$10:$E$109,MATCH(C310,'Settings'!$A$10:$A$109,0)),0))</f>
        <v/>
      </c>
      <c r="T310" s="30">
        <f>IF(COUNTA($A310:$C310,$E310:$I310,$K310,$O310,$R310,$U310:$W310,$Z310:$AA310)=0,"",IFERROR(R310*S310,0))</f>
        <v/>
      </c>
      <c r="U310" s="32" t="n"/>
      <c r="V310" s="32" t="n"/>
      <c r="W310" s="32" t="n"/>
      <c r="X310" s="30">
        <f>IF(COUNTA($A310:$C310,$E310:$I310,$K310,$O310,$R310,$U310:$W310,$Z310:$AA310)=0,"",IFERROR(SUM(N310,Q310,T310,U310),0))</f>
        <v/>
      </c>
      <c r="Y310" s="30">
        <f>IF(COUNTA($A310:$C310,$E310:$I310,$K310,$O310,$R310,$U310:$W310,$Z310:$AA310)=0,"",IFERROR(X310+V310-W310,0))</f>
        <v/>
      </c>
      <c r="Z310" s="23" t="n"/>
      <c r="AA310" s="25" t="n"/>
      <c r="AB310" s="33">
        <f>IF(COUNTA($A310:$C310,$E310:$I310,$K310,$O310,$R310,$U310:$W310,$Z310:$AA310)=0,"",IF(OR(A310="",B310="",C310="",E310=""),"Missing required input",IF(D310="","Driver not found",IF(COUNTIF($E:$E,E310)&gt;1,"Duplicate Trip/Load #",IF(B310&gt;A310,"Trip after period end",IF(B310&lt;=A310-'Settings'!$B$4,"Trip outside pay period",IF(J310&lt;=0,"Check miles",IF(M310&lt;=0,"Check rate",IF(Y310&lt;0,"Negative payable","OK")))))))))</f>
        <v/>
      </c>
    </row>
    <row r="311">
      <c r="A311" s="51" t="n"/>
      <c r="B311" s="51" t="n"/>
      <c r="C311" s="23" t="n"/>
      <c r="D311" s="24">
        <f>IF(COUNTA($A311:$C311,$E311:$I311,$K311,$O311,$R311,$U311:$W311,$Z311:$AA311)=0,"",IFERROR(INDEX('Settings'!$B$10:$B$109,MATCH(C311,'Settings'!$A$10:$A$109,0)),""))</f>
        <v/>
      </c>
      <c r="E311" s="23" t="n"/>
      <c r="F311" s="25" t="n"/>
      <c r="G311" s="25" t="n"/>
      <c r="H311" s="26" t="n"/>
      <c r="I311" s="26" t="n"/>
      <c r="J311" s="27">
        <f>IF(COUNTA($A311:$C311,$E311:$I311,$K311,$O311,$R311,$U311:$W311,$Z311:$AA311)=0,"",IFERROR(H311+I311,0))</f>
        <v/>
      </c>
      <c r="K311" s="52" t="n"/>
      <c r="L311" s="53">
        <f>IF(COUNTA($A311:$C311,$E311:$I311,$K311,$O311,$R311,$U311:$W311,$Z311:$AA311)=0,"",IFERROR(INDEX('Settings'!$D$10:$D$109,MATCH(C311,'Settings'!$A$10:$A$109,0)),0))</f>
        <v/>
      </c>
      <c r="M311" s="53">
        <f>IF(COUNTA($A311:$C311,$E311:$I311,$K311,$O311,$R311,$U311:$W311,$Z311:$AA311)=0,"",IFERROR(IF(K311&lt;&gt;"",K311,L311),0))</f>
        <v/>
      </c>
      <c r="N311" s="30">
        <f>IF(COUNTA($A311:$C311,$E311:$I311,$K311,$O311,$R311,$U311:$W311,$Z311:$AA311)=0,"",IFERROR(J311*M311,0))</f>
        <v/>
      </c>
      <c r="O311" s="31" t="n"/>
      <c r="P311" s="30">
        <f>IF(COUNTA($A311:$C311,$E311:$I311,$K311,$O311,$R311,$U311:$W311,$Z311:$AA311)=0,"",IFERROR(INDEX('Settings'!$F$10:$F$109,MATCH(C311,'Settings'!$A$10:$A$109,0)),0))</f>
        <v/>
      </c>
      <c r="Q311" s="30">
        <f>IF(COUNTA($A311:$C311,$E311:$I311,$K311,$O311,$R311,$U311:$W311,$Z311:$AA311)=0,"",IFERROR(O311*P311,0))</f>
        <v/>
      </c>
      <c r="R311" s="26" t="n"/>
      <c r="S311" s="30">
        <f>IF(COUNTA($A311:$C311,$E311:$I311,$K311,$O311,$R311,$U311:$W311,$Z311:$AA311)=0,"",IFERROR(INDEX('Settings'!$E$10:$E$109,MATCH(C311,'Settings'!$A$10:$A$109,0)),0))</f>
        <v/>
      </c>
      <c r="T311" s="30">
        <f>IF(COUNTA($A311:$C311,$E311:$I311,$K311,$O311,$R311,$U311:$W311,$Z311:$AA311)=0,"",IFERROR(R311*S311,0))</f>
        <v/>
      </c>
      <c r="U311" s="32" t="n"/>
      <c r="V311" s="32" t="n"/>
      <c r="W311" s="32" t="n"/>
      <c r="X311" s="30">
        <f>IF(COUNTA($A311:$C311,$E311:$I311,$K311,$O311,$R311,$U311:$W311,$Z311:$AA311)=0,"",IFERROR(SUM(N311,Q311,T311,U311),0))</f>
        <v/>
      </c>
      <c r="Y311" s="30">
        <f>IF(COUNTA($A311:$C311,$E311:$I311,$K311,$O311,$R311,$U311:$W311,$Z311:$AA311)=0,"",IFERROR(X311+V311-W311,0))</f>
        <v/>
      </c>
      <c r="Z311" s="23" t="n"/>
      <c r="AA311" s="25" t="n"/>
      <c r="AB311" s="33">
        <f>IF(COUNTA($A311:$C311,$E311:$I311,$K311,$O311,$R311,$U311:$W311,$Z311:$AA311)=0,"",IF(OR(A311="",B311="",C311="",E311=""),"Missing required input",IF(D311="","Driver not found",IF(COUNTIF($E:$E,E311)&gt;1,"Duplicate Trip/Load #",IF(B311&gt;A311,"Trip after period end",IF(B311&lt;=A311-'Settings'!$B$4,"Trip outside pay period",IF(J311&lt;=0,"Check miles",IF(M311&lt;=0,"Check rate",IF(Y311&lt;0,"Negative payable","OK")))))))))</f>
        <v/>
      </c>
    </row>
    <row r="312">
      <c r="A312" s="51" t="n"/>
      <c r="B312" s="51" t="n"/>
      <c r="C312" s="23" t="n"/>
      <c r="D312" s="24">
        <f>IF(COUNTA($A312:$C312,$E312:$I312,$K312,$O312,$R312,$U312:$W312,$Z312:$AA312)=0,"",IFERROR(INDEX('Settings'!$B$10:$B$109,MATCH(C312,'Settings'!$A$10:$A$109,0)),""))</f>
        <v/>
      </c>
      <c r="E312" s="23" t="n"/>
      <c r="F312" s="25" t="n"/>
      <c r="G312" s="25" t="n"/>
      <c r="H312" s="26" t="n"/>
      <c r="I312" s="26" t="n"/>
      <c r="J312" s="27">
        <f>IF(COUNTA($A312:$C312,$E312:$I312,$K312,$O312,$R312,$U312:$W312,$Z312:$AA312)=0,"",IFERROR(H312+I312,0))</f>
        <v/>
      </c>
      <c r="K312" s="52" t="n"/>
      <c r="L312" s="53">
        <f>IF(COUNTA($A312:$C312,$E312:$I312,$K312,$O312,$R312,$U312:$W312,$Z312:$AA312)=0,"",IFERROR(INDEX('Settings'!$D$10:$D$109,MATCH(C312,'Settings'!$A$10:$A$109,0)),0))</f>
        <v/>
      </c>
      <c r="M312" s="53">
        <f>IF(COUNTA($A312:$C312,$E312:$I312,$K312,$O312,$R312,$U312:$W312,$Z312:$AA312)=0,"",IFERROR(IF(K312&lt;&gt;"",K312,L312),0))</f>
        <v/>
      </c>
      <c r="N312" s="30">
        <f>IF(COUNTA($A312:$C312,$E312:$I312,$K312,$O312,$R312,$U312:$W312,$Z312:$AA312)=0,"",IFERROR(J312*M312,0))</f>
        <v/>
      </c>
      <c r="O312" s="31" t="n"/>
      <c r="P312" s="30">
        <f>IF(COUNTA($A312:$C312,$E312:$I312,$K312,$O312,$R312,$U312:$W312,$Z312:$AA312)=0,"",IFERROR(INDEX('Settings'!$F$10:$F$109,MATCH(C312,'Settings'!$A$10:$A$109,0)),0))</f>
        <v/>
      </c>
      <c r="Q312" s="30">
        <f>IF(COUNTA($A312:$C312,$E312:$I312,$K312,$O312,$R312,$U312:$W312,$Z312:$AA312)=0,"",IFERROR(O312*P312,0))</f>
        <v/>
      </c>
      <c r="R312" s="26" t="n"/>
      <c r="S312" s="30">
        <f>IF(COUNTA($A312:$C312,$E312:$I312,$K312,$O312,$R312,$U312:$W312,$Z312:$AA312)=0,"",IFERROR(INDEX('Settings'!$E$10:$E$109,MATCH(C312,'Settings'!$A$10:$A$109,0)),0))</f>
        <v/>
      </c>
      <c r="T312" s="30">
        <f>IF(COUNTA($A312:$C312,$E312:$I312,$K312,$O312,$R312,$U312:$W312,$Z312:$AA312)=0,"",IFERROR(R312*S312,0))</f>
        <v/>
      </c>
      <c r="U312" s="32" t="n"/>
      <c r="V312" s="32" t="n"/>
      <c r="W312" s="32" t="n"/>
      <c r="X312" s="30">
        <f>IF(COUNTA($A312:$C312,$E312:$I312,$K312,$O312,$R312,$U312:$W312,$Z312:$AA312)=0,"",IFERROR(SUM(N312,Q312,T312,U312),0))</f>
        <v/>
      </c>
      <c r="Y312" s="30">
        <f>IF(COUNTA($A312:$C312,$E312:$I312,$K312,$O312,$R312,$U312:$W312,$Z312:$AA312)=0,"",IFERROR(X312+V312-W312,0))</f>
        <v/>
      </c>
      <c r="Z312" s="23" t="n"/>
      <c r="AA312" s="25" t="n"/>
      <c r="AB312" s="33">
        <f>IF(COUNTA($A312:$C312,$E312:$I312,$K312,$O312,$R312,$U312:$W312,$Z312:$AA312)=0,"",IF(OR(A312="",B312="",C312="",E312=""),"Missing required input",IF(D312="","Driver not found",IF(COUNTIF($E:$E,E312)&gt;1,"Duplicate Trip/Load #",IF(B312&gt;A312,"Trip after period end",IF(B312&lt;=A312-'Settings'!$B$4,"Trip outside pay period",IF(J312&lt;=0,"Check miles",IF(M312&lt;=0,"Check rate",IF(Y312&lt;0,"Negative payable","OK")))))))))</f>
        <v/>
      </c>
    </row>
    <row r="313">
      <c r="A313" s="51" t="n"/>
      <c r="B313" s="51" t="n"/>
      <c r="C313" s="23" t="n"/>
      <c r="D313" s="24">
        <f>IF(COUNTA($A313:$C313,$E313:$I313,$K313,$O313,$R313,$U313:$W313,$Z313:$AA313)=0,"",IFERROR(INDEX('Settings'!$B$10:$B$109,MATCH(C313,'Settings'!$A$10:$A$109,0)),""))</f>
        <v/>
      </c>
      <c r="E313" s="23" t="n"/>
      <c r="F313" s="25" t="n"/>
      <c r="G313" s="25" t="n"/>
      <c r="H313" s="26" t="n"/>
      <c r="I313" s="26" t="n"/>
      <c r="J313" s="27">
        <f>IF(COUNTA($A313:$C313,$E313:$I313,$K313,$O313,$R313,$U313:$W313,$Z313:$AA313)=0,"",IFERROR(H313+I313,0))</f>
        <v/>
      </c>
      <c r="K313" s="52" t="n"/>
      <c r="L313" s="53">
        <f>IF(COUNTA($A313:$C313,$E313:$I313,$K313,$O313,$R313,$U313:$W313,$Z313:$AA313)=0,"",IFERROR(INDEX('Settings'!$D$10:$D$109,MATCH(C313,'Settings'!$A$10:$A$109,0)),0))</f>
        <v/>
      </c>
      <c r="M313" s="53">
        <f>IF(COUNTA($A313:$C313,$E313:$I313,$K313,$O313,$R313,$U313:$W313,$Z313:$AA313)=0,"",IFERROR(IF(K313&lt;&gt;"",K313,L313),0))</f>
        <v/>
      </c>
      <c r="N313" s="30">
        <f>IF(COUNTA($A313:$C313,$E313:$I313,$K313,$O313,$R313,$U313:$W313,$Z313:$AA313)=0,"",IFERROR(J313*M313,0))</f>
        <v/>
      </c>
      <c r="O313" s="31" t="n"/>
      <c r="P313" s="30">
        <f>IF(COUNTA($A313:$C313,$E313:$I313,$K313,$O313,$R313,$U313:$W313,$Z313:$AA313)=0,"",IFERROR(INDEX('Settings'!$F$10:$F$109,MATCH(C313,'Settings'!$A$10:$A$109,0)),0))</f>
        <v/>
      </c>
      <c r="Q313" s="30">
        <f>IF(COUNTA($A313:$C313,$E313:$I313,$K313,$O313,$R313,$U313:$W313,$Z313:$AA313)=0,"",IFERROR(O313*P313,0))</f>
        <v/>
      </c>
      <c r="R313" s="26" t="n"/>
      <c r="S313" s="30">
        <f>IF(COUNTA($A313:$C313,$E313:$I313,$K313,$O313,$R313,$U313:$W313,$Z313:$AA313)=0,"",IFERROR(INDEX('Settings'!$E$10:$E$109,MATCH(C313,'Settings'!$A$10:$A$109,0)),0))</f>
        <v/>
      </c>
      <c r="T313" s="30">
        <f>IF(COUNTA($A313:$C313,$E313:$I313,$K313,$O313,$R313,$U313:$W313,$Z313:$AA313)=0,"",IFERROR(R313*S313,0))</f>
        <v/>
      </c>
      <c r="U313" s="32" t="n"/>
      <c r="V313" s="32" t="n"/>
      <c r="W313" s="32" t="n"/>
      <c r="X313" s="30">
        <f>IF(COUNTA($A313:$C313,$E313:$I313,$K313,$O313,$R313,$U313:$W313,$Z313:$AA313)=0,"",IFERROR(SUM(N313,Q313,T313,U313),0))</f>
        <v/>
      </c>
      <c r="Y313" s="30">
        <f>IF(COUNTA($A313:$C313,$E313:$I313,$K313,$O313,$R313,$U313:$W313,$Z313:$AA313)=0,"",IFERROR(X313+V313-W313,0))</f>
        <v/>
      </c>
      <c r="Z313" s="23" t="n"/>
      <c r="AA313" s="25" t="n"/>
      <c r="AB313" s="33">
        <f>IF(COUNTA($A313:$C313,$E313:$I313,$K313,$O313,$R313,$U313:$W313,$Z313:$AA313)=0,"",IF(OR(A313="",B313="",C313="",E313=""),"Missing required input",IF(D313="","Driver not found",IF(COUNTIF($E:$E,E313)&gt;1,"Duplicate Trip/Load #",IF(B313&gt;A313,"Trip after period end",IF(B313&lt;=A313-'Settings'!$B$4,"Trip outside pay period",IF(J313&lt;=0,"Check miles",IF(M313&lt;=0,"Check rate",IF(Y313&lt;0,"Negative payable","OK")))))))))</f>
        <v/>
      </c>
    </row>
    <row r="314">
      <c r="A314" s="51" t="n"/>
      <c r="B314" s="51" t="n"/>
      <c r="C314" s="23" t="n"/>
      <c r="D314" s="24">
        <f>IF(COUNTA($A314:$C314,$E314:$I314,$K314,$O314,$R314,$U314:$W314,$Z314:$AA314)=0,"",IFERROR(INDEX('Settings'!$B$10:$B$109,MATCH(C314,'Settings'!$A$10:$A$109,0)),""))</f>
        <v/>
      </c>
      <c r="E314" s="23" t="n"/>
      <c r="F314" s="25" t="n"/>
      <c r="G314" s="25" t="n"/>
      <c r="H314" s="26" t="n"/>
      <c r="I314" s="26" t="n"/>
      <c r="J314" s="27">
        <f>IF(COUNTA($A314:$C314,$E314:$I314,$K314,$O314,$R314,$U314:$W314,$Z314:$AA314)=0,"",IFERROR(H314+I314,0))</f>
        <v/>
      </c>
      <c r="K314" s="52" t="n"/>
      <c r="L314" s="53">
        <f>IF(COUNTA($A314:$C314,$E314:$I314,$K314,$O314,$R314,$U314:$W314,$Z314:$AA314)=0,"",IFERROR(INDEX('Settings'!$D$10:$D$109,MATCH(C314,'Settings'!$A$10:$A$109,0)),0))</f>
        <v/>
      </c>
      <c r="M314" s="53">
        <f>IF(COUNTA($A314:$C314,$E314:$I314,$K314,$O314,$R314,$U314:$W314,$Z314:$AA314)=0,"",IFERROR(IF(K314&lt;&gt;"",K314,L314),0))</f>
        <v/>
      </c>
      <c r="N314" s="30">
        <f>IF(COUNTA($A314:$C314,$E314:$I314,$K314,$O314,$R314,$U314:$W314,$Z314:$AA314)=0,"",IFERROR(J314*M314,0))</f>
        <v/>
      </c>
      <c r="O314" s="31" t="n"/>
      <c r="P314" s="30">
        <f>IF(COUNTA($A314:$C314,$E314:$I314,$K314,$O314,$R314,$U314:$W314,$Z314:$AA314)=0,"",IFERROR(INDEX('Settings'!$F$10:$F$109,MATCH(C314,'Settings'!$A$10:$A$109,0)),0))</f>
        <v/>
      </c>
      <c r="Q314" s="30">
        <f>IF(COUNTA($A314:$C314,$E314:$I314,$K314,$O314,$R314,$U314:$W314,$Z314:$AA314)=0,"",IFERROR(O314*P314,0))</f>
        <v/>
      </c>
      <c r="R314" s="26" t="n"/>
      <c r="S314" s="30">
        <f>IF(COUNTA($A314:$C314,$E314:$I314,$K314,$O314,$R314,$U314:$W314,$Z314:$AA314)=0,"",IFERROR(INDEX('Settings'!$E$10:$E$109,MATCH(C314,'Settings'!$A$10:$A$109,0)),0))</f>
        <v/>
      </c>
      <c r="T314" s="30">
        <f>IF(COUNTA($A314:$C314,$E314:$I314,$K314,$O314,$R314,$U314:$W314,$Z314:$AA314)=0,"",IFERROR(R314*S314,0))</f>
        <v/>
      </c>
      <c r="U314" s="32" t="n"/>
      <c r="V314" s="32" t="n"/>
      <c r="W314" s="32" t="n"/>
      <c r="X314" s="30">
        <f>IF(COUNTA($A314:$C314,$E314:$I314,$K314,$O314,$R314,$U314:$W314,$Z314:$AA314)=0,"",IFERROR(SUM(N314,Q314,T314,U314),0))</f>
        <v/>
      </c>
      <c r="Y314" s="30">
        <f>IF(COUNTA($A314:$C314,$E314:$I314,$K314,$O314,$R314,$U314:$W314,$Z314:$AA314)=0,"",IFERROR(X314+V314-W314,0))</f>
        <v/>
      </c>
      <c r="Z314" s="23" t="n"/>
      <c r="AA314" s="25" t="n"/>
      <c r="AB314" s="33">
        <f>IF(COUNTA($A314:$C314,$E314:$I314,$K314,$O314,$R314,$U314:$W314,$Z314:$AA314)=0,"",IF(OR(A314="",B314="",C314="",E314=""),"Missing required input",IF(D314="","Driver not found",IF(COUNTIF($E:$E,E314)&gt;1,"Duplicate Trip/Load #",IF(B314&gt;A314,"Trip after period end",IF(B314&lt;=A314-'Settings'!$B$4,"Trip outside pay period",IF(J314&lt;=0,"Check miles",IF(M314&lt;=0,"Check rate",IF(Y314&lt;0,"Negative payable","OK")))))))))</f>
        <v/>
      </c>
    </row>
    <row r="315">
      <c r="A315" s="51" t="n"/>
      <c r="B315" s="51" t="n"/>
      <c r="C315" s="23" t="n"/>
      <c r="D315" s="24">
        <f>IF(COUNTA($A315:$C315,$E315:$I315,$K315,$O315,$R315,$U315:$W315,$Z315:$AA315)=0,"",IFERROR(INDEX('Settings'!$B$10:$B$109,MATCH(C315,'Settings'!$A$10:$A$109,0)),""))</f>
        <v/>
      </c>
      <c r="E315" s="23" t="n"/>
      <c r="F315" s="25" t="n"/>
      <c r="G315" s="25" t="n"/>
      <c r="H315" s="26" t="n"/>
      <c r="I315" s="26" t="n"/>
      <c r="J315" s="27">
        <f>IF(COUNTA($A315:$C315,$E315:$I315,$K315,$O315,$R315,$U315:$W315,$Z315:$AA315)=0,"",IFERROR(H315+I315,0))</f>
        <v/>
      </c>
      <c r="K315" s="52" t="n"/>
      <c r="L315" s="53">
        <f>IF(COUNTA($A315:$C315,$E315:$I315,$K315,$O315,$R315,$U315:$W315,$Z315:$AA315)=0,"",IFERROR(INDEX('Settings'!$D$10:$D$109,MATCH(C315,'Settings'!$A$10:$A$109,0)),0))</f>
        <v/>
      </c>
      <c r="M315" s="53">
        <f>IF(COUNTA($A315:$C315,$E315:$I315,$K315,$O315,$R315,$U315:$W315,$Z315:$AA315)=0,"",IFERROR(IF(K315&lt;&gt;"",K315,L315),0))</f>
        <v/>
      </c>
      <c r="N315" s="30">
        <f>IF(COUNTA($A315:$C315,$E315:$I315,$K315,$O315,$R315,$U315:$W315,$Z315:$AA315)=0,"",IFERROR(J315*M315,0))</f>
        <v/>
      </c>
      <c r="O315" s="31" t="n"/>
      <c r="P315" s="30">
        <f>IF(COUNTA($A315:$C315,$E315:$I315,$K315,$O315,$R315,$U315:$W315,$Z315:$AA315)=0,"",IFERROR(INDEX('Settings'!$F$10:$F$109,MATCH(C315,'Settings'!$A$10:$A$109,0)),0))</f>
        <v/>
      </c>
      <c r="Q315" s="30">
        <f>IF(COUNTA($A315:$C315,$E315:$I315,$K315,$O315,$R315,$U315:$W315,$Z315:$AA315)=0,"",IFERROR(O315*P315,0))</f>
        <v/>
      </c>
      <c r="R315" s="26" t="n"/>
      <c r="S315" s="30">
        <f>IF(COUNTA($A315:$C315,$E315:$I315,$K315,$O315,$R315,$U315:$W315,$Z315:$AA315)=0,"",IFERROR(INDEX('Settings'!$E$10:$E$109,MATCH(C315,'Settings'!$A$10:$A$109,0)),0))</f>
        <v/>
      </c>
      <c r="T315" s="30">
        <f>IF(COUNTA($A315:$C315,$E315:$I315,$K315,$O315,$R315,$U315:$W315,$Z315:$AA315)=0,"",IFERROR(R315*S315,0))</f>
        <v/>
      </c>
      <c r="U315" s="32" t="n"/>
      <c r="V315" s="32" t="n"/>
      <c r="W315" s="32" t="n"/>
      <c r="X315" s="30">
        <f>IF(COUNTA($A315:$C315,$E315:$I315,$K315,$O315,$R315,$U315:$W315,$Z315:$AA315)=0,"",IFERROR(SUM(N315,Q315,T315,U315),0))</f>
        <v/>
      </c>
      <c r="Y315" s="30">
        <f>IF(COUNTA($A315:$C315,$E315:$I315,$K315,$O315,$R315,$U315:$W315,$Z315:$AA315)=0,"",IFERROR(X315+V315-W315,0))</f>
        <v/>
      </c>
      <c r="Z315" s="23" t="n"/>
      <c r="AA315" s="25" t="n"/>
      <c r="AB315" s="33">
        <f>IF(COUNTA($A315:$C315,$E315:$I315,$K315,$O315,$R315,$U315:$W315,$Z315:$AA315)=0,"",IF(OR(A315="",B315="",C315="",E315=""),"Missing required input",IF(D315="","Driver not found",IF(COUNTIF($E:$E,E315)&gt;1,"Duplicate Trip/Load #",IF(B315&gt;A315,"Trip after period end",IF(B315&lt;=A315-'Settings'!$B$4,"Trip outside pay period",IF(J315&lt;=0,"Check miles",IF(M315&lt;=0,"Check rate",IF(Y315&lt;0,"Negative payable","OK")))))))))</f>
        <v/>
      </c>
    </row>
    <row r="316">
      <c r="A316" s="51" t="n"/>
      <c r="B316" s="51" t="n"/>
      <c r="C316" s="23" t="n"/>
      <c r="D316" s="24">
        <f>IF(COUNTA($A316:$C316,$E316:$I316,$K316,$O316,$R316,$U316:$W316,$Z316:$AA316)=0,"",IFERROR(INDEX('Settings'!$B$10:$B$109,MATCH(C316,'Settings'!$A$10:$A$109,0)),""))</f>
        <v/>
      </c>
      <c r="E316" s="23" t="n"/>
      <c r="F316" s="25" t="n"/>
      <c r="G316" s="25" t="n"/>
      <c r="H316" s="26" t="n"/>
      <c r="I316" s="26" t="n"/>
      <c r="J316" s="27">
        <f>IF(COUNTA($A316:$C316,$E316:$I316,$K316,$O316,$R316,$U316:$W316,$Z316:$AA316)=0,"",IFERROR(H316+I316,0))</f>
        <v/>
      </c>
      <c r="K316" s="52" t="n"/>
      <c r="L316" s="53">
        <f>IF(COUNTA($A316:$C316,$E316:$I316,$K316,$O316,$R316,$U316:$W316,$Z316:$AA316)=0,"",IFERROR(INDEX('Settings'!$D$10:$D$109,MATCH(C316,'Settings'!$A$10:$A$109,0)),0))</f>
        <v/>
      </c>
      <c r="M316" s="53">
        <f>IF(COUNTA($A316:$C316,$E316:$I316,$K316,$O316,$R316,$U316:$W316,$Z316:$AA316)=0,"",IFERROR(IF(K316&lt;&gt;"",K316,L316),0))</f>
        <v/>
      </c>
      <c r="N316" s="30">
        <f>IF(COUNTA($A316:$C316,$E316:$I316,$K316,$O316,$R316,$U316:$W316,$Z316:$AA316)=0,"",IFERROR(J316*M316,0))</f>
        <v/>
      </c>
      <c r="O316" s="31" t="n"/>
      <c r="P316" s="30">
        <f>IF(COUNTA($A316:$C316,$E316:$I316,$K316,$O316,$R316,$U316:$W316,$Z316:$AA316)=0,"",IFERROR(INDEX('Settings'!$F$10:$F$109,MATCH(C316,'Settings'!$A$10:$A$109,0)),0))</f>
        <v/>
      </c>
      <c r="Q316" s="30">
        <f>IF(COUNTA($A316:$C316,$E316:$I316,$K316,$O316,$R316,$U316:$W316,$Z316:$AA316)=0,"",IFERROR(O316*P316,0))</f>
        <v/>
      </c>
      <c r="R316" s="26" t="n"/>
      <c r="S316" s="30">
        <f>IF(COUNTA($A316:$C316,$E316:$I316,$K316,$O316,$R316,$U316:$W316,$Z316:$AA316)=0,"",IFERROR(INDEX('Settings'!$E$10:$E$109,MATCH(C316,'Settings'!$A$10:$A$109,0)),0))</f>
        <v/>
      </c>
      <c r="T316" s="30">
        <f>IF(COUNTA($A316:$C316,$E316:$I316,$K316,$O316,$R316,$U316:$W316,$Z316:$AA316)=0,"",IFERROR(R316*S316,0))</f>
        <v/>
      </c>
      <c r="U316" s="32" t="n"/>
      <c r="V316" s="32" t="n"/>
      <c r="W316" s="32" t="n"/>
      <c r="X316" s="30">
        <f>IF(COUNTA($A316:$C316,$E316:$I316,$K316,$O316,$R316,$U316:$W316,$Z316:$AA316)=0,"",IFERROR(SUM(N316,Q316,T316,U316),0))</f>
        <v/>
      </c>
      <c r="Y316" s="30">
        <f>IF(COUNTA($A316:$C316,$E316:$I316,$K316,$O316,$R316,$U316:$W316,$Z316:$AA316)=0,"",IFERROR(X316+V316-W316,0))</f>
        <v/>
      </c>
      <c r="Z316" s="23" t="n"/>
      <c r="AA316" s="25" t="n"/>
      <c r="AB316" s="33">
        <f>IF(COUNTA($A316:$C316,$E316:$I316,$K316,$O316,$R316,$U316:$W316,$Z316:$AA316)=0,"",IF(OR(A316="",B316="",C316="",E316=""),"Missing required input",IF(D316="","Driver not found",IF(COUNTIF($E:$E,E316)&gt;1,"Duplicate Trip/Load #",IF(B316&gt;A316,"Trip after period end",IF(B316&lt;=A316-'Settings'!$B$4,"Trip outside pay period",IF(J316&lt;=0,"Check miles",IF(M316&lt;=0,"Check rate",IF(Y316&lt;0,"Negative payable","OK")))))))))</f>
        <v/>
      </c>
    </row>
    <row r="317">
      <c r="A317" s="51" t="n"/>
      <c r="B317" s="51" t="n"/>
      <c r="C317" s="23" t="n"/>
      <c r="D317" s="24">
        <f>IF(COUNTA($A317:$C317,$E317:$I317,$K317,$O317,$R317,$U317:$W317,$Z317:$AA317)=0,"",IFERROR(INDEX('Settings'!$B$10:$B$109,MATCH(C317,'Settings'!$A$10:$A$109,0)),""))</f>
        <v/>
      </c>
      <c r="E317" s="23" t="n"/>
      <c r="F317" s="25" t="n"/>
      <c r="G317" s="25" t="n"/>
      <c r="H317" s="26" t="n"/>
      <c r="I317" s="26" t="n"/>
      <c r="J317" s="27">
        <f>IF(COUNTA($A317:$C317,$E317:$I317,$K317,$O317,$R317,$U317:$W317,$Z317:$AA317)=0,"",IFERROR(H317+I317,0))</f>
        <v/>
      </c>
      <c r="K317" s="52" t="n"/>
      <c r="L317" s="53">
        <f>IF(COUNTA($A317:$C317,$E317:$I317,$K317,$O317,$R317,$U317:$W317,$Z317:$AA317)=0,"",IFERROR(INDEX('Settings'!$D$10:$D$109,MATCH(C317,'Settings'!$A$10:$A$109,0)),0))</f>
        <v/>
      </c>
      <c r="M317" s="53">
        <f>IF(COUNTA($A317:$C317,$E317:$I317,$K317,$O317,$R317,$U317:$W317,$Z317:$AA317)=0,"",IFERROR(IF(K317&lt;&gt;"",K317,L317),0))</f>
        <v/>
      </c>
      <c r="N317" s="30">
        <f>IF(COUNTA($A317:$C317,$E317:$I317,$K317,$O317,$R317,$U317:$W317,$Z317:$AA317)=0,"",IFERROR(J317*M317,0))</f>
        <v/>
      </c>
      <c r="O317" s="31" t="n"/>
      <c r="P317" s="30">
        <f>IF(COUNTA($A317:$C317,$E317:$I317,$K317,$O317,$R317,$U317:$W317,$Z317:$AA317)=0,"",IFERROR(INDEX('Settings'!$F$10:$F$109,MATCH(C317,'Settings'!$A$10:$A$109,0)),0))</f>
        <v/>
      </c>
      <c r="Q317" s="30">
        <f>IF(COUNTA($A317:$C317,$E317:$I317,$K317,$O317,$R317,$U317:$W317,$Z317:$AA317)=0,"",IFERROR(O317*P317,0))</f>
        <v/>
      </c>
      <c r="R317" s="26" t="n"/>
      <c r="S317" s="30">
        <f>IF(COUNTA($A317:$C317,$E317:$I317,$K317,$O317,$R317,$U317:$W317,$Z317:$AA317)=0,"",IFERROR(INDEX('Settings'!$E$10:$E$109,MATCH(C317,'Settings'!$A$10:$A$109,0)),0))</f>
        <v/>
      </c>
      <c r="T317" s="30">
        <f>IF(COUNTA($A317:$C317,$E317:$I317,$K317,$O317,$R317,$U317:$W317,$Z317:$AA317)=0,"",IFERROR(R317*S317,0))</f>
        <v/>
      </c>
      <c r="U317" s="32" t="n"/>
      <c r="V317" s="32" t="n"/>
      <c r="W317" s="32" t="n"/>
      <c r="X317" s="30">
        <f>IF(COUNTA($A317:$C317,$E317:$I317,$K317,$O317,$R317,$U317:$W317,$Z317:$AA317)=0,"",IFERROR(SUM(N317,Q317,T317,U317),0))</f>
        <v/>
      </c>
      <c r="Y317" s="30">
        <f>IF(COUNTA($A317:$C317,$E317:$I317,$K317,$O317,$R317,$U317:$W317,$Z317:$AA317)=0,"",IFERROR(X317+V317-W317,0))</f>
        <v/>
      </c>
      <c r="Z317" s="23" t="n"/>
      <c r="AA317" s="25" t="n"/>
      <c r="AB317" s="33">
        <f>IF(COUNTA($A317:$C317,$E317:$I317,$K317,$O317,$R317,$U317:$W317,$Z317:$AA317)=0,"",IF(OR(A317="",B317="",C317="",E317=""),"Missing required input",IF(D317="","Driver not found",IF(COUNTIF($E:$E,E317)&gt;1,"Duplicate Trip/Load #",IF(B317&gt;A317,"Trip after period end",IF(B317&lt;=A317-'Settings'!$B$4,"Trip outside pay period",IF(J317&lt;=0,"Check miles",IF(M317&lt;=0,"Check rate",IF(Y317&lt;0,"Negative payable","OK")))))))))</f>
        <v/>
      </c>
    </row>
    <row r="318">
      <c r="A318" s="51" t="n"/>
      <c r="B318" s="51" t="n"/>
      <c r="C318" s="23" t="n"/>
      <c r="D318" s="24">
        <f>IF(COUNTA($A318:$C318,$E318:$I318,$K318,$O318,$R318,$U318:$W318,$Z318:$AA318)=0,"",IFERROR(INDEX('Settings'!$B$10:$B$109,MATCH(C318,'Settings'!$A$10:$A$109,0)),""))</f>
        <v/>
      </c>
      <c r="E318" s="23" t="n"/>
      <c r="F318" s="25" t="n"/>
      <c r="G318" s="25" t="n"/>
      <c r="H318" s="26" t="n"/>
      <c r="I318" s="26" t="n"/>
      <c r="J318" s="27">
        <f>IF(COUNTA($A318:$C318,$E318:$I318,$K318,$O318,$R318,$U318:$W318,$Z318:$AA318)=0,"",IFERROR(H318+I318,0))</f>
        <v/>
      </c>
      <c r="K318" s="52" t="n"/>
      <c r="L318" s="53">
        <f>IF(COUNTA($A318:$C318,$E318:$I318,$K318,$O318,$R318,$U318:$W318,$Z318:$AA318)=0,"",IFERROR(INDEX('Settings'!$D$10:$D$109,MATCH(C318,'Settings'!$A$10:$A$109,0)),0))</f>
        <v/>
      </c>
      <c r="M318" s="53">
        <f>IF(COUNTA($A318:$C318,$E318:$I318,$K318,$O318,$R318,$U318:$W318,$Z318:$AA318)=0,"",IFERROR(IF(K318&lt;&gt;"",K318,L318),0))</f>
        <v/>
      </c>
      <c r="N318" s="30">
        <f>IF(COUNTA($A318:$C318,$E318:$I318,$K318,$O318,$R318,$U318:$W318,$Z318:$AA318)=0,"",IFERROR(J318*M318,0))</f>
        <v/>
      </c>
      <c r="O318" s="31" t="n"/>
      <c r="P318" s="30">
        <f>IF(COUNTA($A318:$C318,$E318:$I318,$K318,$O318,$R318,$U318:$W318,$Z318:$AA318)=0,"",IFERROR(INDEX('Settings'!$F$10:$F$109,MATCH(C318,'Settings'!$A$10:$A$109,0)),0))</f>
        <v/>
      </c>
      <c r="Q318" s="30">
        <f>IF(COUNTA($A318:$C318,$E318:$I318,$K318,$O318,$R318,$U318:$W318,$Z318:$AA318)=0,"",IFERROR(O318*P318,0))</f>
        <v/>
      </c>
      <c r="R318" s="26" t="n"/>
      <c r="S318" s="30">
        <f>IF(COUNTA($A318:$C318,$E318:$I318,$K318,$O318,$R318,$U318:$W318,$Z318:$AA318)=0,"",IFERROR(INDEX('Settings'!$E$10:$E$109,MATCH(C318,'Settings'!$A$10:$A$109,0)),0))</f>
        <v/>
      </c>
      <c r="T318" s="30">
        <f>IF(COUNTA($A318:$C318,$E318:$I318,$K318,$O318,$R318,$U318:$W318,$Z318:$AA318)=0,"",IFERROR(R318*S318,0))</f>
        <v/>
      </c>
      <c r="U318" s="32" t="n"/>
      <c r="V318" s="32" t="n"/>
      <c r="W318" s="32" t="n"/>
      <c r="X318" s="30">
        <f>IF(COUNTA($A318:$C318,$E318:$I318,$K318,$O318,$R318,$U318:$W318,$Z318:$AA318)=0,"",IFERROR(SUM(N318,Q318,T318,U318),0))</f>
        <v/>
      </c>
      <c r="Y318" s="30">
        <f>IF(COUNTA($A318:$C318,$E318:$I318,$K318,$O318,$R318,$U318:$W318,$Z318:$AA318)=0,"",IFERROR(X318+V318-W318,0))</f>
        <v/>
      </c>
      <c r="Z318" s="23" t="n"/>
      <c r="AA318" s="25" t="n"/>
      <c r="AB318" s="33">
        <f>IF(COUNTA($A318:$C318,$E318:$I318,$K318,$O318,$R318,$U318:$W318,$Z318:$AA318)=0,"",IF(OR(A318="",B318="",C318="",E318=""),"Missing required input",IF(D318="","Driver not found",IF(COUNTIF($E:$E,E318)&gt;1,"Duplicate Trip/Load #",IF(B318&gt;A318,"Trip after period end",IF(B318&lt;=A318-'Settings'!$B$4,"Trip outside pay period",IF(J318&lt;=0,"Check miles",IF(M318&lt;=0,"Check rate",IF(Y318&lt;0,"Negative payable","OK")))))))))</f>
        <v/>
      </c>
    </row>
    <row r="319">
      <c r="A319" s="51" t="n"/>
      <c r="B319" s="51" t="n"/>
      <c r="C319" s="23" t="n"/>
      <c r="D319" s="24">
        <f>IF(COUNTA($A319:$C319,$E319:$I319,$K319,$O319,$R319,$U319:$W319,$Z319:$AA319)=0,"",IFERROR(INDEX('Settings'!$B$10:$B$109,MATCH(C319,'Settings'!$A$10:$A$109,0)),""))</f>
        <v/>
      </c>
      <c r="E319" s="23" t="n"/>
      <c r="F319" s="25" t="n"/>
      <c r="G319" s="25" t="n"/>
      <c r="H319" s="26" t="n"/>
      <c r="I319" s="26" t="n"/>
      <c r="J319" s="27">
        <f>IF(COUNTA($A319:$C319,$E319:$I319,$K319,$O319,$R319,$U319:$W319,$Z319:$AA319)=0,"",IFERROR(H319+I319,0))</f>
        <v/>
      </c>
      <c r="K319" s="52" t="n"/>
      <c r="L319" s="53">
        <f>IF(COUNTA($A319:$C319,$E319:$I319,$K319,$O319,$R319,$U319:$W319,$Z319:$AA319)=0,"",IFERROR(INDEX('Settings'!$D$10:$D$109,MATCH(C319,'Settings'!$A$10:$A$109,0)),0))</f>
        <v/>
      </c>
      <c r="M319" s="53">
        <f>IF(COUNTA($A319:$C319,$E319:$I319,$K319,$O319,$R319,$U319:$W319,$Z319:$AA319)=0,"",IFERROR(IF(K319&lt;&gt;"",K319,L319),0))</f>
        <v/>
      </c>
      <c r="N319" s="30">
        <f>IF(COUNTA($A319:$C319,$E319:$I319,$K319,$O319,$R319,$U319:$W319,$Z319:$AA319)=0,"",IFERROR(J319*M319,0))</f>
        <v/>
      </c>
      <c r="O319" s="31" t="n"/>
      <c r="P319" s="30">
        <f>IF(COUNTA($A319:$C319,$E319:$I319,$K319,$O319,$R319,$U319:$W319,$Z319:$AA319)=0,"",IFERROR(INDEX('Settings'!$F$10:$F$109,MATCH(C319,'Settings'!$A$10:$A$109,0)),0))</f>
        <v/>
      </c>
      <c r="Q319" s="30">
        <f>IF(COUNTA($A319:$C319,$E319:$I319,$K319,$O319,$R319,$U319:$W319,$Z319:$AA319)=0,"",IFERROR(O319*P319,0))</f>
        <v/>
      </c>
      <c r="R319" s="26" t="n"/>
      <c r="S319" s="30">
        <f>IF(COUNTA($A319:$C319,$E319:$I319,$K319,$O319,$R319,$U319:$W319,$Z319:$AA319)=0,"",IFERROR(INDEX('Settings'!$E$10:$E$109,MATCH(C319,'Settings'!$A$10:$A$109,0)),0))</f>
        <v/>
      </c>
      <c r="T319" s="30">
        <f>IF(COUNTA($A319:$C319,$E319:$I319,$K319,$O319,$R319,$U319:$W319,$Z319:$AA319)=0,"",IFERROR(R319*S319,0))</f>
        <v/>
      </c>
      <c r="U319" s="32" t="n"/>
      <c r="V319" s="32" t="n"/>
      <c r="W319" s="32" t="n"/>
      <c r="X319" s="30">
        <f>IF(COUNTA($A319:$C319,$E319:$I319,$K319,$O319,$R319,$U319:$W319,$Z319:$AA319)=0,"",IFERROR(SUM(N319,Q319,T319,U319),0))</f>
        <v/>
      </c>
      <c r="Y319" s="30">
        <f>IF(COUNTA($A319:$C319,$E319:$I319,$K319,$O319,$R319,$U319:$W319,$Z319:$AA319)=0,"",IFERROR(X319+V319-W319,0))</f>
        <v/>
      </c>
      <c r="Z319" s="23" t="n"/>
      <c r="AA319" s="25" t="n"/>
      <c r="AB319" s="33">
        <f>IF(COUNTA($A319:$C319,$E319:$I319,$K319,$O319,$R319,$U319:$W319,$Z319:$AA319)=0,"",IF(OR(A319="",B319="",C319="",E319=""),"Missing required input",IF(D319="","Driver not found",IF(COUNTIF($E:$E,E319)&gt;1,"Duplicate Trip/Load #",IF(B319&gt;A319,"Trip after period end",IF(B319&lt;=A319-'Settings'!$B$4,"Trip outside pay period",IF(J319&lt;=0,"Check miles",IF(M319&lt;=0,"Check rate",IF(Y319&lt;0,"Negative payable","OK")))))))))</f>
        <v/>
      </c>
    </row>
    <row r="320">
      <c r="A320" s="51" t="n"/>
      <c r="B320" s="51" t="n"/>
      <c r="C320" s="23" t="n"/>
      <c r="D320" s="24">
        <f>IF(COUNTA($A320:$C320,$E320:$I320,$K320,$O320,$R320,$U320:$W320,$Z320:$AA320)=0,"",IFERROR(INDEX('Settings'!$B$10:$B$109,MATCH(C320,'Settings'!$A$10:$A$109,0)),""))</f>
        <v/>
      </c>
      <c r="E320" s="23" t="n"/>
      <c r="F320" s="25" t="n"/>
      <c r="G320" s="25" t="n"/>
      <c r="H320" s="26" t="n"/>
      <c r="I320" s="26" t="n"/>
      <c r="J320" s="27">
        <f>IF(COUNTA($A320:$C320,$E320:$I320,$K320,$O320,$R320,$U320:$W320,$Z320:$AA320)=0,"",IFERROR(H320+I320,0))</f>
        <v/>
      </c>
      <c r="K320" s="52" t="n"/>
      <c r="L320" s="53">
        <f>IF(COUNTA($A320:$C320,$E320:$I320,$K320,$O320,$R320,$U320:$W320,$Z320:$AA320)=0,"",IFERROR(INDEX('Settings'!$D$10:$D$109,MATCH(C320,'Settings'!$A$10:$A$109,0)),0))</f>
        <v/>
      </c>
      <c r="M320" s="53">
        <f>IF(COUNTA($A320:$C320,$E320:$I320,$K320,$O320,$R320,$U320:$W320,$Z320:$AA320)=0,"",IFERROR(IF(K320&lt;&gt;"",K320,L320),0))</f>
        <v/>
      </c>
      <c r="N320" s="30">
        <f>IF(COUNTA($A320:$C320,$E320:$I320,$K320,$O320,$R320,$U320:$W320,$Z320:$AA320)=0,"",IFERROR(J320*M320,0))</f>
        <v/>
      </c>
      <c r="O320" s="31" t="n"/>
      <c r="P320" s="30">
        <f>IF(COUNTA($A320:$C320,$E320:$I320,$K320,$O320,$R320,$U320:$W320,$Z320:$AA320)=0,"",IFERROR(INDEX('Settings'!$F$10:$F$109,MATCH(C320,'Settings'!$A$10:$A$109,0)),0))</f>
        <v/>
      </c>
      <c r="Q320" s="30">
        <f>IF(COUNTA($A320:$C320,$E320:$I320,$K320,$O320,$R320,$U320:$W320,$Z320:$AA320)=0,"",IFERROR(O320*P320,0))</f>
        <v/>
      </c>
      <c r="R320" s="26" t="n"/>
      <c r="S320" s="30">
        <f>IF(COUNTA($A320:$C320,$E320:$I320,$K320,$O320,$R320,$U320:$W320,$Z320:$AA320)=0,"",IFERROR(INDEX('Settings'!$E$10:$E$109,MATCH(C320,'Settings'!$A$10:$A$109,0)),0))</f>
        <v/>
      </c>
      <c r="T320" s="30">
        <f>IF(COUNTA($A320:$C320,$E320:$I320,$K320,$O320,$R320,$U320:$W320,$Z320:$AA320)=0,"",IFERROR(R320*S320,0))</f>
        <v/>
      </c>
      <c r="U320" s="32" t="n"/>
      <c r="V320" s="32" t="n"/>
      <c r="W320" s="32" t="n"/>
      <c r="X320" s="30">
        <f>IF(COUNTA($A320:$C320,$E320:$I320,$K320,$O320,$R320,$U320:$W320,$Z320:$AA320)=0,"",IFERROR(SUM(N320,Q320,T320,U320),0))</f>
        <v/>
      </c>
      <c r="Y320" s="30">
        <f>IF(COUNTA($A320:$C320,$E320:$I320,$K320,$O320,$R320,$U320:$W320,$Z320:$AA320)=0,"",IFERROR(X320+V320-W320,0))</f>
        <v/>
      </c>
      <c r="Z320" s="23" t="n"/>
      <c r="AA320" s="25" t="n"/>
      <c r="AB320" s="33">
        <f>IF(COUNTA($A320:$C320,$E320:$I320,$K320,$O320,$R320,$U320:$W320,$Z320:$AA320)=0,"",IF(OR(A320="",B320="",C320="",E320=""),"Missing required input",IF(D320="","Driver not found",IF(COUNTIF($E:$E,E320)&gt;1,"Duplicate Trip/Load #",IF(B320&gt;A320,"Trip after period end",IF(B320&lt;=A320-'Settings'!$B$4,"Trip outside pay period",IF(J320&lt;=0,"Check miles",IF(M320&lt;=0,"Check rate",IF(Y320&lt;0,"Negative payable","OK")))))))))</f>
        <v/>
      </c>
    </row>
    <row r="321">
      <c r="A321" s="51" t="n"/>
      <c r="B321" s="51" t="n"/>
      <c r="C321" s="23" t="n"/>
      <c r="D321" s="24">
        <f>IF(COUNTA($A321:$C321,$E321:$I321,$K321,$O321,$R321,$U321:$W321,$Z321:$AA321)=0,"",IFERROR(INDEX('Settings'!$B$10:$B$109,MATCH(C321,'Settings'!$A$10:$A$109,0)),""))</f>
        <v/>
      </c>
      <c r="E321" s="23" t="n"/>
      <c r="F321" s="25" t="n"/>
      <c r="G321" s="25" t="n"/>
      <c r="H321" s="26" t="n"/>
      <c r="I321" s="26" t="n"/>
      <c r="J321" s="27">
        <f>IF(COUNTA($A321:$C321,$E321:$I321,$K321,$O321,$R321,$U321:$W321,$Z321:$AA321)=0,"",IFERROR(H321+I321,0))</f>
        <v/>
      </c>
      <c r="K321" s="52" t="n"/>
      <c r="L321" s="53">
        <f>IF(COUNTA($A321:$C321,$E321:$I321,$K321,$O321,$R321,$U321:$W321,$Z321:$AA321)=0,"",IFERROR(INDEX('Settings'!$D$10:$D$109,MATCH(C321,'Settings'!$A$10:$A$109,0)),0))</f>
        <v/>
      </c>
      <c r="M321" s="53">
        <f>IF(COUNTA($A321:$C321,$E321:$I321,$K321,$O321,$R321,$U321:$W321,$Z321:$AA321)=0,"",IFERROR(IF(K321&lt;&gt;"",K321,L321),0))</f>
        <v/>
      </c>
      <c r="N321" s="30">
        <f>IF(COUNTA($A321:$C321,$E321:$I321,$K321,$O321,$R321,$U321:$W321,$Z321:$AA321)=0,"",IFERROR(J321*M321,0))</f>
        <v/>
      </c>
      <c r="O321" s="31" t="n"/>
      <c r="P321" s="30">
        <f>IF(COUNTA($A321:$C321,$E321:$I321,$K321,$O321,$R321,$U321:$W321,$Z321:$AA321)=0,"",IFERROR(INDEX('Settings'!$F$10:$F$109,MATCH(C321,'Settings'!$A$10:$A$109,0)),0))</f>
        <v/>
      </c>
      <c r="Q321" s="30">
        <f>IF(COUNTA($A321:$C321,$E321:$I321,$K321,$O321,$R321,$U321:$W321,$Z321:$AA321)=0,"",IFERROR(O321*P321,0))</f>
        <v/>
      </c>
      <c r="R321" s="26" t="n"/>
      <c r="S321" s="30">
        <f>IF(COUNTA($A321:$C321,$E321:$I321,$K321,$O321,$R321,$U321:$W321,$Z321:$AA321)=0,"",IFERROR(INDEX('Settings'!$E$10:$E$109,MATCH(C321,'Settings'!$A$10:$A$109,0)),0))</f>
        <v/>
      </c>
      <c r="T321" s="30">
        <f>IF(COUNTA($A321:$C321,$E321:$I321,$K321,$O321,$R321,$U321:$W321,$Z321:$AA321)=0,"",IFERROR(R321*S321,0))</f>
        <v/>
      </c>
      <c r="U321" s="32" t="n"/>
      <c r="V321" s="32" t="n"/>
      <c r="W321" s="32" t="n"/>
      <c r="X321" s="30">
        <f>IF(COUNTA($A321:$C321,$E321:$I321,$K321,$O321,$R321,$U321:$W321,$Z321:$AA321)=0,"",IFERROR(SUM(N321,Q321,T321,U321),0))</f>
        <v/>
      </c>
      <c r="Y321" s="30">
        <f>IF(COUNTA($A321:$C321,$E321:$I321,$K321,$O321,$R321,$U321:$W321,$Z321:$AA321)=0,"",IFERROR(X321+V321-W321,0))</f>
        <v/>
      </c>
      <c r="Z321" s="23" t="n"/>
      <c r="AA321" s="25" t="n"/>
      <c r="AB321" s="33">
        <f>IF(COUNTA($A321:$C321,$E321:$I321,$K321,$O321,$R321,$U321:$W321,$Z321:$AA321)=0,"",IF(OR(A321="",B321="",C321="",E321=""),"Missing required input",IF(D321="","Driver not found",IF(COUNTIF($E:$E,E321)&gt;1,"Duplicate Trip/Load #",IF(B321&gt;A321,"Trip after period end",IF(B321&lt;=A321-'Settings'!$B$4,"Trip outside pay period",IF(J321&lt;=0,"Check miles",IF(M321&lt;=0,"Check rate",IF(Y321&lt;0,"Negative payable","OK")))))))))</f>
        <v/>
      </c>
    </row>
    <row r="322">
      <c r="A322" s="51" t="n"/>
      <c r="B322" s="51" t="n"/>
      <c r="C322" s="23" t="n"/>
      <c r="D322" s="24">
        <f>IF(COUNTA($A322:$C322,$E322:$I322,$K322,$O322,$R322,$U322:$W322,$Z322:$AA322)=0,"",IFERROR(INDEX('Settings'!$B$10:$B$109,MATCH(C322,'Settings'!$A$10:$A$109,0)),""))</f>
        <v/>
      </c>
      <c r="E322" s="23" t="n"/>
      <c r="F322" s="25" t="n"/>
      <c r="G322" s="25" t="n"/>
      <c r="H322" s="26" t="n"/>
      <c r="I322" s="26" t="n"/>
      <c r="J322" s="27">
        <f>IF(COUNTA($A322:$C322,$E322:$I322,$K322,$O322,$R322,$U322:$W322,$Z322:$AA322)=0,"",IFERROR(H322+I322,0))</f>
        <v/>
      </c>
      <c r="K322" s="52" t="n"/>
      <c r="L322" s="53">
        <f>IF(COUNTA($A322:$C322,$E322:$I322,$K322,$O322,$R322,$U322:$W322,$Z322:$AA322)=0,"",IFERROR(INDEX('Settings'!$D$10:$D$109,MATCH(C322,'Settings'!$A$10:$A$109,0)),0))</f>
        <v/>
      </c>
      <c r="M322" s="53">
        <f>IF(COUNTA($A322:$C322,$E322:$I322,$K322,$O322,$R322,$U322:$W322,$Z322:$AA322)=0,"",IFERROR(IF(K322&lt;&gt;"",K322,L322),0))</f>
        <v/>
      </c>
      <c r="N322" s="30">
        <f>IF(COUNTA($A322:$C322,$E322:$I322,$K322,$O322,$R322,$U322:$W322,$Z322:$AA322)=0,"",IFERROR(J322*M322,0))</f>
        <v/>
      </c>
      <c r="O322" s="31" t="n"/>
      <c r="P322" s="30">
        <f>IF(COUNTA($A322:$C322,$E322:$I322,$K322,$O322,$R322,$U322:$W322,$Z322:$AA322)=0,"",IFERROR(INDEX('Settings'!$F$10:$F$109,MATCH(C322,'Settings'!$A$10:$A$109,0)),0))</f>
        <v/>
      </c>
      <c r="Q322" s="30">
        <f>IF(COUNTA($A322:$C322,$E322:$I322,$K322,$O322,$R322,$U322:$W322,$Z322:$AA322)=0,"",IFERROR(O322*P322,0))</f>
        <v/>
      </c>
      <c r="R322" s="26" t="n"/>
      <c r="S322" s="30">
        <f>IF(COUNTA($A322:$C322,$E322:$I322,$K322,$O322,$R322,$U322:$W322,$Z322:$AA322)=0,"",IFERROR(INDEX('Settings'!$E$10:$E$109,MATCH(C322,'Settings'!$A$10:$A$109,0)),0))</f>
        <v/>
      </c>
      <c r="T322" s="30">
        <f>IF(COUNTA($A322:$C322,$E322:$I322,$K322,$O322,$R322,$U322:$W322,$Z322:$AA322)=0,"",IFERROR(R322*S322,0))</f>
        <v/>
      </c>
      <c r="U322" s="32" t="n"/>
      <c r="V322" s="32" t="n"/>
      <c r="W322" s="32" t="n"/>
      <c r="X322" s="30">
        <f>IF(COUNTA($A322:$C322,$E322:$I322,$K322,$O322,$R322,$U322:$W322,$Z322:$AA322)=0,"",IFERROR(SUM(N322,Q322,T322,U322),0))</f>
        <v/>
      </c>
      <c r="Y322" s="30">
        <f>IF(COUNTA($A322:$C322,$E322:$I322,$K322,$O322,$R322,$U322:$W322,$Z322:$AA322)=0,"",IFERROR(X322+V322-W322,0))</f>
        <v/>
      </c>
      <c r="Z322" s="23" t="n"/>
      <c r="AA322" s="25" t="n"/>
      <c r="AB322" s="33">
        <f>IF(COUNTA($A322:$C322,$E322:$I322,$K322,$O322,$R322,$U322:$W322,$Z322:$AA322)=0,"",IF(OR(A322="",B322="",C322="",E322=""),"Missing required input",IF(D322="","Driver not found",IF(COUNTIF($E:$E,E322)&gt;1,"Duplicate Trip/Load #",IF(B322&gt;A322,"Trip after period end",IF(B322&lt;=A322-'Settings'!$B$4,"Trip outside pay period",IF(J322&lt;=0,"Check miles",IF(M322&lt;=0,"Check rate",IF(Y322&lt;0,"Negative payable","OK")))))))))</f>
        <v/>
      </c>
    </row>
    <row r="323">
      <c r="A323" s="51" t="n"/>
      <c r="B323" s="51" t="n"/>
      <c r="C323" s="23" t="n"/>
      <c r="D323" s="24">
        <f>IF(COUNTA($A323:$C323,$E323:$I323,$K323,$O323,$R323,$U323:$W323,$Z323:$AA323)=0,"",IFERROR(INDEX('Settings'!$B$10:$B$109,MATCH(C323,'Settings'!$A$10:$A$109,0)),""))</f>
        <v/>
      </c>
      <c r="E323" s="23" t="n"/>
      <c r="F323" s="25" t="n"/>
      <c r="G323" s="25" t="n"/>
      <c r="H323" s="26" t="n"/>
      <c r="I323" s="26" t="n"/>
      <c r="J323" s="27">
        <f>IF(COUNTA($A323:$C323,$E323:$I323,$K323,$O323,$R323,$U323:$W323,$Z323:$AA323)=0,"",IFERROR(H323+I323,0))</f>
        <v/>
      </c>
      <c r="K323" s="52" t="n"/>
      <c r="L323" s="53">
        <f>IF(COUNTA($A323:$C323,$E323:$I323,$K323,$O323,$R323,$U323:$W323,$Z323:$AA323)=0,"",IFERROR(INDEX('Settings'!$D$10:$D$109,MATCH(C323,'Settings'!$A$10:$A$109,0)),0))</f>
        <v/>
      </c>
      <c r="M323" s="53">
        <f>IF(COUNTA($A323:$C323,$E323:$I323,$K323,$O323,$R323,$U323:$W323,$Z323:$AA323)=0,"",IFERROR(IF(K323&lt;&gt;"",K323,L323),0))</f>
        <v/>
      </c>
      <c r="N323" s="30">
        <f>IF(COUNTA($A323:$C323,$E323:$I323,$K323,$O323,$R323,$U323:$W323,$Z323:$AA323)=0,"",IFERROR(J323*M323,0))</f>
        <v/>
      </c>
      <c r="O323" s="31" t="n"/>
      <c r="P323" s="30">
        <f>IF(COUNTA($A323:$C323,$E323:$I323,$K323,$O323,$R323,$U323:$W323,$Z323:$AA323)=0,"",IFERROR(INDEX('Settings'!$F$10:$F$109,MATCH(C323,'Settings'!$A$10:$A$109,0)),0))</f>
        <v/>
      </c>
      <c r="Q323" s="30">
        <f>IF(COUNTA($A323:$C323,$E323:$I323,$K323,$O323,$R323,$U323:$W323,$Z323:$AA323)=0,"",IFERROR(O323*P323,0))</f>
        <v/>
      </c>
      <c r="R323" s="26" t="n"/>
      <c r="S323" s="30">
        <f>IF(COUNTA($A323:$C323,$E323:$I323,$K323,$O323,$R323,$U323:$W323,$Z323:$AA323)=0,"",IFERROR(INDEX('Settings'!$E$10:$E$109,MATCH(C323,'Settings'!$A$10:$A$109,0)),0))</f>
        <v/>
      </c>
      <c r="T323" s="30">
        <f>IF(COUNTA($A323:$C323,$E323:$I323,$K323,$O323,$R323,$U323:$W323,$Z323:$AA323)=0,"",IFERROR(R323*S323,0))</f>
        <v/>
      </c>
      <c r="U323" s="32" t="n"/>
      <c r="V323" s="32" t="n"/>
      <c r="W323" s="32" t="n"/>
      <c r="X323" s="30">
        <f>IF(COUNTA($A323:$C323,$E323:$I323,$K323,$O323,$R323,$U323:$W323,$Z323:$AA323)=0,"",IFERROR(SUM(N323,Q323,T323,U323),0))</f>
        <v/>
      </c>
      <c r="Y323" s="30">
        <f>IF(COUNTA($A323:$C323,$E323:$I323,$K323,$O323,$R323,$U323:$W323,$Z323:$AA323)=0,"",IFERROR(X323+V323-W323,0))</f>
        <v/>
      </c>
      <c r="Z323" s="23" t="n"/>
      <c r="AA323" s="25" t="n"/>
      <c r="AB323" s="33">
        <f>IF(COUNTA($A323:$C323,$E323:$I323,$K323,$O323,$R323,$U323:$W323,$Z323:$AA323)=0,"",IF(OR(A323="",B323="",C323="",E323=""),"Missing required input",IF(D323="","Driver not found",IF(COUNTIF($E:$E,E323)&gt;1,"Duplicate Trip/Load #",IF(B323&gt;A323,"Trip after period end",IF(B323&lt;=A323-'Settings'!$B$4,"Trip outside pay period",IF(J323&lt;=0,"Check miles",IF(M323&lt;=0,"Check rate",IF(Y323&lt;0,"Negative payable","OK")))))))))</f>
        <v/>
      </c>
    </row>
    <row r="324">
      <c r="A324" s="51" t="n"/>
      <c r="B324" s="51" t="n"/>
      <c r="C324" s="23" t="n"/>
      <c r="D324" s="24">
        <f>IF(COUNTA($A324:$C324,$E324:$I324,$K324,$O324,$R324,$U324:$W324,$Z324:$AA324)=0,"",IFERROR(INDEX('Settings'!$B$10:$B$109,MATCH(C324,'Settings'!$A$10:$A$109,0)),""))</f>
        <v/>
      </c>
      <c r="E324" s="23" t="n"/>
      <c r="F324" s="25" t="n"/>
      <c r="G324" s="25" t="n"/>
      <c r="H324" s="26" t="n"/>
      <c r="I324" s="26" t="n"/>
      <c r="J324" s="27">
        <f>IF(COUNTA($A324:$C324,$E324:$I324,$K324,$O324,$R324,$U324:$W324,$Z324:$AA324)=0,"",IFERROR(H324+I324,0))</f>
        <v/>
      </c>
      <c r="K324" s="52" t="n"/>
      <c r="L324" s="53">
        <f>IF(COUNTA($A324:$C324,$E324:$I324,$K324,$O324,$R324,$U324:$W324,$Z324:$AA324)=0,"",IFERROR(INDEX('Settings'!$D$10:$D$109,MATCH(C324,'Settings'!$A$10:$A$109,0)),0))</f>
        <v/>
      </c>
      <c r="M324" s="53">
        <f>IF(COUNTA($A324:$C324,$E324:$I324,$K324,$O324,$R324,$U324:$W324,$Z324:$AA324)=0,"",IFERROR(IF(K324&lt;&gt;"",K324,L324),0))</f>
        <v/>
      </c>
      <c r="N324" s="30">
        <f>IF(COUNTA($A324:$C324,$E324:$I324,$K324,$O324,$R324,$U324:$W324,$Z324:$AA324)=0,"",IFERROR(J324*M324,0))</f>
        <v/>
      </c>
      <c r="O324" s="31" t="n"/>
      <c r="P324" s="30">
        <f>IF(COUNTA($A324:$C324,$E324:$I324,$K324,$O324,$R324,$U324:$W324,$Z324:$AA324)=0,"",IFERROR(INDEX('Settings'!$F$10:$F$109,MATCH(C324,'Settings'!$A$10:$A$109,0)),0))</f>
        <v/>
      </c>
      <c r="Q324" s="30">
        <f>IF(COUNTA($A324:$C324,$E324:$I324,$K324,$O324,$R324,$U324:$W324,$Z324:$AA324)=0,"",IFERROR(O324*P324,0))</f>
        <v/>
      </c>
      <c r="R324" s="26" t="n"/>
      <c r="S324" s="30">
        <f>IF(COUNTA($A324:$C324,$E324:$I324,$K324,$O324,$R324,$U324:$W324,$Z324:$AA324)=0,"",IFERROR(INDEX('Settings'!$E$10:$E$109,MATCH(C324,'Settings'!$A$10:$A$109,0)),0))</f>
        <v/>
      </c>
      <c r="T324" s="30">
        <f>IF(COUNTA($A324:$C324,$E324:$I324,$K324,$O324,$R324,$U324:$W324,$Z324:$AA324)=0,"",IFERROR(R324*S324,0))</f>
        <v/>
      </c>
      <c r="U324" s="32" t="n"/>
      <c r="V324" s="32" t="n"/>
      <c r="W324" s="32" t="n"/>
      <c r="X324" s="30">
        <f>IF(COUNTA($A324:$C324,$E324:$I324,$K324,$O324,$R324,$U324:$W324,$Z324:$AA324)=0,"",IFERROR(SUM(N324,Q324,T324,U324),0))</f>
        <v/>
      </c>
      <c r="Y324" s="30">
        <f>IF(COUNTA($A324:$C324,$E324:$I324,$K324,$O324,$R324,$U324:$W324,$Z324:$AA324)=0,"",IFERROR(X324+V324-W324,0))</f>
        <v/>
      </c>
      <c r="Z324" s="23" t="n"/>
      <c r="AA324" s="25" t="n"/>
      <c r="AB324" s="33">
        <f>IF(COUNTA($A324:$C324,$E324:$I324,$K324,$O324,$R324,$U324:$W324,$Z324:$AA324)=0,"",IF(OR(A324="",B324="",C324="",E324=""),"Missing required input",IF(D324="","Driver not found",IF(COUNTIF($E:$E,E324)&gt;1,"Duplicate Trip/Load #",IF(B324&gt;A324,"Trip after period end",IF(B324&lt;=A324-'Settings'!$B$4,"Trip outside pay period",IF(J324&lt;=0,"Check miles",IF(M324&lt;=0,"Check rate",IF(Y324&lt;0,"Negative payable","OK")))))))))</f>
        <v/>
      </c>
    </row>
    <row r="325">
      <c r="A325" s="51" t="n"/>
      <c r="B325" s="51" t="n"/>
      <c r="C325" s="23" t="n"/>
      <c r="D325" s="24">
        <f>IF(COUNTA($A325:$C325,$E325:$I325,$K325,$O325,$R325,$U325:$W325,$Z325:$AA325)=0,"",IFERROR(INDEX('Settings'!$B$10:$B$109,MATCH(C325,'Settings'!$A$10:$A$109,0)),""))</f>
        <v/>
      </c>
      <c r="E325" s="23" t="n"/>
      <c r="F325" s="25" t="n"/>
      <c r="G325" s="25" t="n"/>
      <c r="H325" s="26" t="n"/>
      <c r="I325" s="26" t="n"/>
      <c r="J325" s="27">
        <f>IF(COUNTA($A325:$C325,$E325:$I325,$K325,$O325,$R325,$U325:$W325,$Z325:$AA325)=0,"",IFERROR(H325+I325,0))</f>
        <v/>
      </c>
      <c r="K325" s="52" t="n"/>
      <c r="L325" s="53">
        <f>IF(COUNTA($A325:$C325,$E325:$I325,$K325,$O325,$R325,$U325:$W325,$Z325:$AA325)=0,"",IFERROR(INDEX('Settings'!$D$10:$D$109,MATCH(C325,'Settings'!$A$10:$A$109,0)),0))</f>
        <v/>
      </c>
      <c r="M325" s="53">
        <f>IF(COUNTA($A325:$C325,$E325:$I325,$K325,$O325,$R325,$U325:$W325,$Z325:$AA325)=0,"",IFERROR(IF(K325&lt;&gt;"",K325,L325),0))</f>
        <v/>
      </c>
      <c r="N325" s="30">
        <f>IF(COUNTA($A325:$C325,$E325:$I325,$K325,$O325,$R325,$U325:$W325,$Z325:$AA325)=0,"",IFERROR(J325*M325,0))</f>
        <v/>
      </c>
      <c r="O325" s="31" t="n"/>
      <c r="P325" s="30">
        <f>IF(COUNTA($A325:$C325,$E325:$I325,$K325,$O325,$R325,$U325:$W325,$Z325:$AA325)=0,"",IFERROR(INDEX('Settings'!$F$10:$F$109,MATCH(C325,'Settings'!$A$10:$A$109,0)),0))</f>
        <v/>
      </c>
      <c r="Q325" s="30">
        <f>IF(COUNTA($A325:$C325,$E325:$I325,$K325,$O325,$R325,$U325:$W325,$Z325:$AA325)=0,"",IFERROR(O325*P325,0))</f>
        <v/>
      </c>
      <c r="R325" s="26" t="n"/>
      <c r="S325" s="30">
        <f>IF(COUNTA($A325:$C325,$E325:$I325,$K325,$O325,$R325,$U325:$W325,$Z325:$AA325)=0,"",IFERROR(INDEX('Settings'!$E$10:$E$109,MATCH(C325,'Settings'!$A$10:$A$109,0)),0))</f>
        <v/>
      </c>
      <c r="T325" s="30">
        <f>IF(COUNTA($A325:$C325,$E325:$I325,$K325,$O325,$R325,$U325:$W325,$Z325:$AA325)=0,"",IFERROR(R325*S325,0))</f>
        <v/>
      </c>
      <c r="U325" s="32" t="n"/>
      <c r="V325" s="32" t="n"/>
      <c r="W325" s="32" t="n"/>
      <c r="X325" s="30">
        <f>IF(COUNTA($A325:$C325,$E325:$I325,$K325,$O325,$R325,$U325:$W325,$Z325:$AA325)=0,"",IFERROR(SUM(N325,Q325,T325,U325),0))</f>
        <v/>
      </c>
      <c r="Y325" s="30">
        <f>IF(COUNTA($A325:$C325,$E325:$I325,$K325,$O325,$R325,$U325:$W325,$Z325:$AA325)=0,"",IFERROR(X325+V325-W325,0))</f>
        <v/>
      </c>
      <c r="Z325" s="23" t="n"/>
      <c r="AA325" s="25" t="n"/>
      <c r="AB325" s="33">
        <f>IF(COUNTA($A325:$C325,$E325:$I325,$K325,$O325,$R325,$U325:$W325,$Z325:$AA325)=0,"",IF(OR(A325="",B325="",C325="",E325=""),"Missing required input",IF(D325="","Driver not found",IF(COUNTIF($E:$E,E325)&gt;1,"Duplicate Trip/Load #",IF(B325&gt;A325,"Trip after period end",IF(B325&lt;=A325-'Settings'!$B$4,"Trip outside pay period",IF(J325&lt;=0,"Check miles",IF(M325&lt;=0,"Check rate",IF(Y325&lt;0,"Negative payable","OK")))))))))</f>
        <v/>
      </c>
    </row>
    <row r="326">
      <c r="A326" s="51" t="n"/>
      <c r="B326" s="51" t="n"/>
      <c r="C326" s="23" t="n"/>
      <c r="D326" s="24">
        <f>IF(COUNTA($A326:$C326,$E326:$I326,$K326,$O326,$R326,$U326:$W326,$Z326:$AA326)=0,"",IFERROR(INDEX('Settings'!$B$10:$B$109,MATCH(C326,'Settings'!$A$10:$A$109,0)),""))</f>
        <v/>
      </c>
      <c r="E326" s="23" t="n"/>
      <c r="F326" s="25" t="n"/>
      <c r="G326" s="25" t="n"/>
      <c r="H326" s="26" t="n"/>
      <c r="I326" s="26" t="n"/>
      <c r="J326" s="27">
        <f>IF(COUNTA($A326:$C326,$E326:$I326,$K326,$O326,$R326,$U326:$W326,$Z326:$AA326)=0,"",IFERROR(H326+I326,0))</f>
        <v/>
      </c>
      <c r="K326" s="52" t="n"/>
      <c r="L326" s="53">
        <f>IF(COUNTA($A326:$C326,$E326:$I326,$K326,$O326,$R326,$U326:$W326,$Z326:$AA326)=0,"",IFERROR(INDEX('Settings'!$D$10:$D$109,MATCH(C326,'Settings'!$A$10:$A$109,0)),0))</f>
        <v/>
      </c>
      <c r="M326" s="53">
        <f>IF(COUNTA($A326:$C326,$E326:$I326,$K326,$O326,$R326,$U326:$W326,$Z326:$AA326)=0,"",IFERROR(IF(K326&lt;&gt;"",K326,L326),0))</f>
        <v/>
      </c>
      <c r="N326" s="30">
        <f>IF(COUNTA($A326:$C326,$E326:$I326,$K326,$O326,$R326,$U326:$W326,$Z326:$AA326)=0,"",IFERROR(J326*M326,0))</f>
        <v/>
      </c>
      <c r="O326" s="31" t="n"/>
      <c r="P326" s="30">
        <f>IF(COUNTA($A326:$C326,$E326:$I326,$K326,$O326,$R326,$U326:$W326,$Z326:$AA326)=0,"",IFERROR(INDEX('Settings'!$F$10:$F$109,MATCH(C326,'Settings'!$A$10:$A$109,0)),0))</f>
        <v/>
      </c>
      <c r="Q326" s="30">
        <f>IF(COUNTA($A326:$C326,$E326:$I326,$K326,$O326,$R326,$U326:$W326,$Z326:$AA326)=0,"",IFERROR(O326*P326,0))</f>
        <v/>
      </c>
      <c r="R326" s="26" t="n"/>
      <c r="S326" s="30">
        <f>IF(COUNTA($A326:$C326,$E326:$I326,$K326,$O326,$R326,$U326:$W326,$Z326:$AA326)=0,"",IFERROR(INDEX('Settings'!$E$10:$E$109,MATCH(C326,'Settings'!$A$10:$A$109,0)),0))</f>
        <v/>
      </c>
      <c r="T326" s="30">
        <f>IF(COUNTA($A326:$C326,$E326:$I326,$K326,$O326,$R326,$U326:$W326,$Z326:$AA326)=0,"",IFERROR(R326*S326,0))</f>
        <v/>
      </c>
      <c r="U326" s="32" t="n"/>
      <c r="V326" s="32" t="n"/>
      <c r="W326" s="32" t="n"/>
      <c r="X326" s="30">
        <f>IF(COUNTA($A326:$C326,$E326:$I326,$K326,$O326,$R326,$U326:$W326,$Z326:$AA326)=0,"",IFERROR(SUM(N326,Q326,T326,U326),0))</f>
        <v/>
      </c>
      <c r="Y326" s="30">
        <f>IF(COUNTA($A326:$C326,$E326:$I326,$K326,$O326,$R326,$U326:$W326,$Z326:$AA326)=0,"",IFERROR(X326+V326-W326,0))</f>
        <v/>
      </c>
      <c r="Z326" s="23" t="n"/>
      <c r="AA326" s="25" t="n"/>
      <c r="AB326" s="33">
        <f>IF(COUNTA($A326:$C326,$E326:$I326,$K326,$O326,$R326,$U326:$W326,$Z326:$AA326)=0,"",IF(OR(A326="",B326="",C326="",E326=""),"Missing required input",IF(D326="","Driver not found",IF(COUNTIF($E:$E,E326)&gt;1,"Duplicate Trip/Load #",IF(B326&gt;A326,"Trip after period end",IF(B326&lt;=A326-'Settings'!$B$4,"Trip outside pay period",IF(J326&lt;=0,"Check miles",IF(M326&lt;=0,"Check rate",IF(Y326&lt;0,"Negative payable","OK")))))))))</f>
        <v/>
      </c>
    </row>
    <row r="327">
      <c r="A327" s="51" t="n"/>
      <c r="B327" s="51" t="n"/>
      <c r="C327" s="23" t="n"/>
      <c r="D327" s="24">
        <f>IF(COUNTA($A327:$C327,$E327:$I327,$K327,$O327,$R327,$U327:$W327,$Z327:$AA327)=0,"",IFERROR(INDEX('Settings'!$B$10:$B$109,MATCH(C327,'Settings'!$A$10:$A$109,0)),""))</f>
        <v/>
      </c>
      <c r="E327" s="23" t="n"/>
      <c r="F327" s="25" t="n"/>
      <c r="G327" s="25" t="n"/>
      <c r="H327" s="26" t="n"/>
      <c r="I327" s="26" t="n"/>
      <c r="J327" s="27">
        <f>IF(COUNTA($A327:$C327,$E327:$I327,$K327,$O327,$R327,$U327:$W327,$Z327:$AA327)=0,"",IFERROR(H327+I327,0))</f>
        <v/>
      </c>
      <c r="K327" s="52" t="n"/>
      <c r="L327" s="53">
        <f>IF(COUNTA($A327:$C327,$E327:$I327,$K327,$O327,$R327,$U327:$W327,$Z327:$AA327)=0,"",IFERROR(INDEX('Settings'!$D$10:$D$109,MATCH(C327,'Settings'!$A$10:$A$109,0)),0))</f>
        <v/>
      </c>
      <c r="M327" s="53">
        <f>IF(COUNTA($A327:$C327,$E327:$I327,$K327,$O327,$R327,$U327:$W327,$Z327:$AA327)=0,"",IFERROR(IF(K327&lt;&gt;"",K327,L327),0))</f>
        <v/>
      </c>
      <c r="N327" s="30">
        <f>IF(COUNTA($A327:$C327,$E327:$I327,$K327,$O327,$R327,$U327:$W327,$Z327:$AA327)=0,"",IFERROR(J327*M327,0))</f>
        <v/>
      </c>
      <c r="O327" s="31" t="n"/>
      <c r="P327" s="30">
        <f>IF(COUNTA($A327:$C327,$E327:$I327,$K327,$O327,$R327,$U327:$W327,$Z327:$AA327)=0,"",IFERROR(INDEX('Settings'!$F$10:$F$109,MATCH(C327,'Settings'!$A$10:$A$109,0)),0))</f>
        <v/>
      </c>
      <c r="Q327" s="30">
        <f>IF(COUNTA($A327:$C327,$E327:$I327,$K327,$O327,$R327,$U327:$W327,$Z327:$AA327)=0,"",IFERROR(O327*P327,0))</f>
        <v/>
      </c>
      <c r="R327" s="26" t="n"/>
      <c r="S327" s="30">
        <f>IF(COUNTA($A327:$C327,$E327:$I327,$K327,$O327,$R327,$U327:$W327,$Z327:$AA327)=0,"",IFERROR(INDEX('Settings'!$E$10:$E$109,MATCH(C327,'Settings'!$A$10:$A$109,0)),0))</f>
        <v/>
      </c>
      <c r="T327" s="30">
        <f>IF(COUNTA($A327:$C327,$E327:$I327,$K327,$O327,$R327,$U327:$W327,$Z327:$AA327)=0,"",IFERROR(R327*S327,0))</f>
        <v/>
      </c>
      <c r="U327" s="32" t="n"/>
      <c r="V327" s="32" t="n"/>
      <c r="W327" s="32" t="n"/>
      <c r="X327" s="30">
        <f>IF(COUNTA($A327:$C327,$E327:$I327,$K327,$O327,$R327,$U327:$W327,$Z327:$AA327)=0,"",IFERROR(SUM(N327,Q327,T327,U327),0))</f>
        <v/>
      </c>
      <c r="Y327" s="30">
        <f>IF(COUNTA($A327:$C327,$E327:$I327,$K327,$O327,$R327,$U327:$W327,$Z327:$AA327)=0,"",IFERROR(X327+V327-W327,0))</f>
        <v/>
      </c>
      <c r="Z327" s="23" t="n"/>
      <c r="AA327" s="25" t="n"/>
      <c r="AB327" s="33">
        <f>IF(COUNTA($A327:$C327,$E327:$I327,$K327,$O327,$R327,$U327:$W327,$Z327:$AA327)=0,"",IF(OR(A327="",B327="",C327="",E327=""),"Missing required input",IF(D327="","Driver not found",IF(COUNTIF($E:$E,E327)&gt;1,"Duplicate Trip/Load #",IF(B327&gt;A327,"Trip after period end",IF(B327&lt;=A327-'Settings'!$B$4,"Trip outside pay period",IF(J327&lt;=0,"Check miles",IF(M327&lt;=0,"Check rate",IF(Y327&lt;0,"Negative payable","OK")))))))))</f>
        <v/>
      </c>
    </row>
    <row r="328">
      <c r="A328" s="51" t="n"/>
      <c r="B328" s="51" t="n"/>
      <c r="C328" s="23" t="n"/>
      <c r="D328" s="24">
        <f>IF(COUNTA($A328:$C328,$E328:$I328,$K328,$O328,$R328,$U328:$W328,$Z328:$AA328)=0,"",IFERROR(INDEX('Settings'!$B$10:$B$109,MATCH(C328,'Settings'!$A$10:$A$109,0)),""))</f>
        <v/>
      </c>
      <c r="E328" s="23" t="n"/>
      <c r="F328" s="25" t="n"/>
      <c r="G328" s="25" t="n"/>
      <c r="H328" s="26" t="n"/>
      <c r="I328" s="26" t="n"/>
      <c r="J328" s="27">
        <f>IF(COUNTA($A328:$C328,$E328:$I328,$K328,$O328,$R328,$U328:$W328,$Z328:$AA328)=0,"",IFERROR(H328+I328,0))</f>
        <v/>
      </c>
      <c r="K328" s="52" t="n"/>
      <c r="L328" s="53">
        <f>IF(COUNTA($A328:$C328,$E328:$I328,$K328,$O328,$R328,$U328:$W328,$Z328:$AA328)=0,"",IFERROR(INDEX('Settings'!$D$10:$D$109,MATCH(C328,'Settings'!$A$10:$A$109,0)),0))</f>
        <v/>
      </c>
      <c r="M328" s="53">
        <f>IF(COUNTA($A328:$C328,$E328:$I328,$K328,$O328,$R328,$U328:$W328,$Z328:$AA328)=0,"",IFERROR(IF(K328&lt;&gt;"",K328,L328),0))</f>
        <v/>
      </c>
      <c r="N328" s="30">
        <f>IF(COUNTA($A328:$C328,$E328:$I328,$K328,$O328,$R328,$U328:$W328,$Z328:$AA328)=0,"",IFERROR(J328*M328,0))</f>
        <v/>
      </c>
      <c r="O328" s="31" t="n"/>
      <c r="P328" s="30">
        <f>IF(COUNTA($A328:$C328,$E328:$I328,$K328,$O328,$R328,$U328:$W328,$Z328:$AA328)=0,"",IFERROR(INDEX('Settings'!$F$10:$F$109,MATCH(C328,'Settings'!$A$10:$A$109,0)),0))</f>
        <v/>
      </c>
      <c r="Q328" s="30">
        <f>IF(COUNTA($A328:$C328,$E328:$I328,$K328,$O328,$R328,$U328:$W328,$Z328:$AA328)=0,"",IFERROR(O328*P328,0))</f>
        <v/>
      </c>
      <c r="R328" s="26" t="n"/>
      <c r="S328" s="30">
        <f>IF(COUNTA($A328:$C328,$E328:$I328,$K328,$O328,$R328,$U328:$W328,$Z328:$AA328)=0,"",IFERROR(INDEX('Settings'!$E$10:$E$109,MATCH(C328,'Settings'!$A$10:$A$109,0)),0))</f>
        <v/>
      </c>
      <c r="T328" s="30">
        <f>IF(COUNTA($A328:$C328,$E328:$I328,$K328,$O328,$R328,$U328:$W328,$Z328:$AA328)=0,"",IFERROR(R328*S328,0))</f>
        <v/>
      </c>
      <c r="U328" s="32" t="n"/>
      <c r="V328" s="32" t="n"/>
      <c r="W328" s="32" t="n"/>
      <c r="X328" s="30">
        <f>IF(COUNTA($A328:$C328,$E328:$I328,$K328,$O328,$R328,$U328:$W328,$Z328:$AA328)=0,"",IFERROR(SUM(N328,Q328,T328,U328),0))</f>
        <v/>
      </c>
      <c r="Y328" s="30">
        <f>IF(COUNTA($A328:$C328,$E328:$I328,$K328,$O328,$R328,$U328:$W328,$Z328:$AA328)=0,"",IFERROR(X328+V328-W328,0))</f>
        <v/>
      </c>
      <c r="Z328" s="23" t="n"/>
      <c r="AA328" s="25" t="n"/>
      <c r="AB328" s="33">
        <f>IF(COUNTA($A328:$C328,$E328:$I328,$K328,$O328,$R328,$U328:$W328,$Z328:$AA328)=0,"",IF(OR(A328="",B328="",C328="",E328=""),"Missing required input",IF(D328="","Driver not found",IF(COUNTIF($E:$E,E328)&gt;1,"Duplicate Trip/Load #",IF(B328&gt;A328,"Trip after period end",IF(B328&lt;=A328-'Settings'!$B$4,"Trip outside pay period",IF(J328&lt;=0,"Check miles",IF(M328&lt;=0,"Check rate",IF(Y328&lt;0,"Negative payable","OK")))))))))</f>
        <v/>
      </c>
    </row>
    <row r="329">
      <c r="A329" s="51" t="n"/>
      <c r="B329" s="51" t="n"/>
      <c r="C329" s="23" t="n"/>
      <c r="D329" s="24">
        <f>IF(COUNTA($A329:$C329,$E329:$I329,$K329,$O329,$R329,$U329:$W329,$Z329:$AA329)=0,"",IFERROR(INDEX('Settings'!$B$10:$B$109,MATCH(C329,'Settings'!$A$10:$A$109,0)),""))</f>
        <v/>
      </c>
      <c r="E329" s="23" t="n"/>
      <c r="F329" s="25" t="n"/>
      <c r="G329" s="25" t="n"/>
      <c r="H329" s="26" t="n"/>
      <c r="I329" s="26" t="n"/>
      <c r="J329" s="27">
        <f>IF(COUNTA($A329:$C329,$E329:$I329,$K329,$O329,$R329,$U329:$W329,$Z329:$AA329)=0,"",IFERROR(H329+I329,0))</f>
        <v/>
      </c>
      <c r="K329" s="52" t="n"/>
      <c r="L329" s="53">
        <f>IF(COUNTA($A329:$C329,$E329:$I329,$K329,$O329,$R329,$U329:$W329,$Z329:$AA329)=0,"",IFERROR(INDEX('Settings'!$D$10:$D$109,MATCH(C329,'Settings'!$A$10:$A$109,0)),0))</f>
        <v/>
      </c>
      <c r="M329" s="53">
        <f>IF(COUNTA($A329:$C329,$E329:$I329,$K329,$O329,$R329,$U329:$W329,$Z329:$AA329)=0,"",IFERROR(IF(K329&lt;&gt;"",K329,L329),0))</f>
        <v/>
      </c>
      <c r="N329" s="30">
        <f>IF(COUNTA($A329:$C329,$E329:$I329,$K329,$O329,$R329,$U329:$W329,$Z329:$AA329)=0,"",IFERROR(J329*M329,0))</f>
        <v/>
      </c>
      <c r="O329" s="31" t="n"/>
      <c r="P329" s="30">
        <f>IF(COUNTA($A329:$C329,$E329:$I329,$K329,$O329,$R329,$U329:$W329,$Z329:$AA329)=0,"",IFERROR(INDEX('Settings'!$F$10:$F$109,MATCH(C329,'Settings'!$A$10:$A$109,0)),0))</f>
        <v/>
      </c>
      <c r="Q329" s="30">
        <f>IF(COUNTA($A329:$C329,$E329:$I329,$K329,$O329,$R329,$U329:$W329,$Z329:$AA329)=0,"",IFERROR(O329*P329,0))</f>
        <v/>
      </c>
      <c r="R329" s="26" t="n"/>
      <c r="S329" s="30">
        <f>IF(COUNTA($A329:$C329,$E329:$I329,$K329,$O329,$R329,$U329:$W329,$Z329:$AA329)=0,"",IFERROR(INDEX('Settings'!$E$10:$E$109,MATCH(C329,'Settings'!$A$10:$A$109,0)),0))</f>
        <v/>
      </c>
      <c r="T329" s="30">
        <f>IF(COUNTA($A329:$C329,$E329:$I329,$K329,$O329,$R329,$U329:$W329,$Z329:$AA329)=0,"",IFERROR(R329*S329,0))</f>
        <v/>
      </c>
      <c r="U329" s="32" t="n"/>
      <c r="V329" s="32" t="n"/>
      <c r="W329" s="32" t="n"/>
      <c r="X329" s="30">
        <f>IF(COUNTA($A329:$C329,$E329:$I329,$K329,$O329,$R329,$U329:$W329,$Z329:$AA329)=0,"",IFERROR(SUM(N329,Q329,T329,U329),0))</f>
        <v/>
      </c>
      <c r="Y329" s="30">
        <f>IF(COUNTA($A329:$C329,$E329:$I329,$K329,$O329,$R329,$U329:$W329,$Z329:$AA329)=0,"",IFERROR(X329+V329-W329,0))</f>
        <v/>
      </c>
      <c r="Z329" s="23" t="n"/>
      <c r="AA329" s="25" t="n"/>
      <c r="AB329" s="33">
        <f>IF(COUNTA($A329:$C329,$E329:$I329,$K329,$O329,$R329,$U329:$W329,$Z329:$AA329)=0,"",IF(OR(A329="",B329="",C329="",E329=""),"Missing required input",IF(D329="","Driver not found",IF(COUNTIF($E:$E,E329)&gt;1,"Duplicate Trip/Load #",IF(B329&gt;A329,"Trip after period end",IF(B329&lt;=A329-'Settings'!$B$4,"Trip outside pay period",IF(J329&lt;=0,"Check miles",IF(M329&lt;=0,"Check rate",IF(Y329&lt;0,"Negative payable","OK")))))))))</f>
        <v/>
      </c>
    </row>
    <row r="330">
      <c r="A330" s="51" t="n"/>
      <c r="B330" s="51" t="n"/>
      <c r="C330" s="23" t="n"/>
      <c r="D330" s="24">
        <f>IF(COUNTA($A330:$C330,$E330:$I330,$K330,$O330,$R330,$U330:$W330,$Z330:$AA330)=0,"",IFERROR(INDEX('Settings'!$B$10:$B$109,MATCH(C330,'Settings'!$A$10:$A$109,0)),""))</f>
        <v/>
      </c>
      <c r="E330" s="23" t="n"/>
      <c r="F330" s="25" t="n"/>
      <c r="G330" s="25" t="n"/>
      <c r="H330" s="26" t="n"/>
      <c r="I330" s="26" t="n"/>
      <c r="J330" s="27">
        <f>IF(COUNTA($A330:$C330,$E330:$I330,$K330,$O330,$R330,$U330:$W330,$Z330:$AA330)=0,"",IFERROR(H330+I330,0))</f>
        <v/>
      </c>
      <c r="K330" s="52" t="n"/>
      <c r="L330" s="53">
        <f>IF(COUNTA($A330:$C330,$E330:$I330,$K330,$O330,$R330,$U330:$W330,$Z330:$AA330)=0,"",IFERROR(INDEX('Settings'!$D$10:$D$109,MATCH(C330,'Settings'!$A$10:$A$109,0)),0))</f>
        <v/>
      </c>
      <c r="M330" s="53">
        <f>IF(COUNTA($A330:$C330,$E330:$I330,$K330,$O330,$R330,$U330:$W330,$Z330:$AA330)=0,"",IFERROR(IF(K330&lt;&gt;"",K330,L330),0))</f>
        <v/>
      </c>
      <c r="N330" s="30">
        <f>IF(COUNTA($A330:$C330,$E330:$I330,$K330,$O330,$R330,$U330:$W330,$Z330:$AA330)=0,"",IFERROR(J330*M330,0))</f>
        <v/>
      </c>
      <c r="O330" s="31" t="n"/>
      <c r="P330" s="30">
        <f>IF(COUNTA($A330:$C330,$E330:$I330,$K330,$O330,$R330,$U330:$W330,$Z330:$AA330)=0,"",IFERROR(INDEX('Settings'!$F$10:$F$109,MATCH(C330,'Settings'!$A$10:$A$109,0)),0))</f>
        <v/>
      </c>
      <c r="Q330" s="30">
        <f>IF(COUNTA($A330:$C330,$E330:$I330,$K330,$O330,$R330,$U330:$W330,$Z330:$AA330)=0,"",IFERROR(O330*P330,0))</f>
        <v/>
      </c>
      <c r="R330" s="26" t="n"/>
      <c r="S330" s="30">
        <f>IF(COUNTA($A330:$C330,$E330:$I330,$K330,$O330,$R330,$U330:$W330,$Z330:$AA330)=0,"",IFERROR(INDEX('Settings'!$E$10:$E$109,MATCH(C330,'Settings'!$A$10:$A$109,0)),0))</f>
        <v/>
      </c>
      <c r="T330" s="30">
        <f>IF(COUNTA($A330:$C330,$E330:$I330,$K330,$O330,$R330,$U330:$W330,$Z330:$AA330)=0,"",IFERROR(R330*S330,0))</f>
        <v/>
      </c>
      <c r="U330" s="32" t="n"/>
      <c r="V330" s="32" t="n"/>
      <c r="W330" s="32" t="n"/>
      <c r="X330" s="30">
        <f>IF(COUNTA($A330:$C330,$E330:$I330,$K330,$O330,$R330,$U330:$W330,$Z330:$AA330)=0,"",IFERROR(SUM(N330,Q330,T330,U330),0))</f>
        <v/>
      </c>
      <c r="Y330" s="30">
        <f>IF(COUNTA($A330:$C330,$E330:$I330,$K330,$O330,$R330,$U330:$W330,$Z330:$AA330)=0,"",IFERROR(X330+V330-W330,0))</f>
        <v/>
      </c>
      <c r="Z330" s="23" t="n"/>
      <c r="AA330" s="25" t="n"/>
      <c r="AB330" s="33">
        <f>IF(COUNTA($A330:$C330,$E330:$I330,$K330,$O330,$R330,$U330:$W330,$Z330:$AA330)=0,"",IF(OR(A330="",B330="",C330="",E330=""),"Missing required input",IF(D330="","Driver not found",IF(COUNTIF($E:$E,E330)&gt;1,"Duplicate Trip/Load #",IF(B330&gt;A330,"Trip after period end",IF(B330&lt;=A330-'Settings'!$B$4,"Trip outside pay period",IF(J330&lt;=0,"Check miles",IF(M330&lt;=0,"Check rate",IF(Y330&lt;0,"Negative payable","OK")))))))))</f>
        <v/>
      </c>
    </row>
    <row r="331">
      <c r="A331" s="51" t="n"/>
      <c r="B331" s="51" t="n"/>
      <c r="C331" s="23" t="n"/>
      <c r="D331" s="24">
        <f>IF(COUNTA($A331:$C331,$E331:$I331,$K331,$O331,$R331,$U331:$W331,$Z331:$AA331)=0,"",IFERROR(INDEX('Settings'!$B$10:$B$109,MATCH(C331,'Settings'!$A$10:$A$109,0)),""))</f>
        <v/>
      </c>
      <c r="E331" s="23" t="n"/>
      <c r="F331" s="25" t="n"/>
      <c r="G331" s="25" t="n"/>
      <c r="H331" s="26" t="n"/>
      <c r="I331" s="26" t="n"/>
      <c r="J331" s="27">
        <f>IF(COUNTA($A331:$C331,$E331:$I331,$K331,$O331,$R331,$U331:$W331,$Z331:$AA331)=0,"",IFERROR(H331+I331,0))</f>
        <v/>
      </c>
      <c r="K331" s="52" t="n"/>
      <c r="L331" s="53">
        <f>IF(COUNTA($A331:$C331,$E331:$I331,$K331,$O331,$R331,$U331:$W331,$Z331:$AA331)=0,"",IFERROR(INDEX('Settings'!$D$10:$D$109,MATCH(C331,'Settings'!$A$10:$A$109,0)),0))</f>
        <v/>
      </c>
      <c r="M331" s="53">
        <f>IF(COUNTA($A331:$C331,$E331:$I331,$K331,$O331,$R331,$U331:$W331,$Z331:$AA331)=0,"",IFERROR(IF(K331&lt;&gt;"",K331,L331),0))</f>
        <v/>
      </c>
      <c r="N331" s="30">
        <f>IF(COUNTA($A331:$C331,$E331:$I331,$K331,$O331,$R331,$U331:$W331,$Z331:$AA331)=0,"",IFERROR(J331*M331,0))</f>
        <v/>
      </c>
      <c r="O331" s="31" t="n"/>
      <c r="P331" s="30">
        <f>IF(COUNTA($A331:$C331,$E331:$I331,$K331,$O331,$R331,$U331:$W331,$Z331:$AA331)=0,"",IFERROR(INDEX('Settings'!$F$10:$F$109,MATCH(C331,'Settings'!$A$10:$A$109,0)),0))</f>
        <v/>
      </c>
      <c r="Q331" s="30">
        <f>IF(COUNTA($A331:$C331,$E331:$I331,$K331,$O331,$R331,$U331:$W331,$Z331:$AA331)=0,"",IFERROR(O331*P331,0))</f>
        <v/>
      </c>
      <c r="R331" s="26" t="n"/>
      <c r="S331" s="30">
        <f>IF(COUNTA($A331:$C331,$E331:$I331,$K331,$O331,$R331,$U331:$W331,$Z331:$AA331)=0,"",IFERROR(INDEX('Settings'!$E$10:$E$109,MATCH(C331,'Settings'!$A$10:$A$109,0)),0))</f>
        <v/>
      </c>
      <c r="T331" s="30">
        <f>IF(COUNTA($A331:$C331,$E331:$I331,$K331,$O331,$R331,$U331:$W331,$Z331:$AA331)=0,"",IFERROR(R331*S331,0))</f>
        <v/>
      </c>
      <c r="U331" s="32" t="n"/>
      <c r="V331" s="32" t="n"/>
      <c r="W331" s="32" t="n"/>
      <c r="X331" s="30">
        <f>IF(COUNTA($A331:$C331,$E331:$I331,$K331,$O331,$R331,$U331:$W331,$Z331:$AA331)=0,"",IFERROR(SUM(N331,Q331,T331,U331),0))</f>
        <v/>
      </c>
      <c r="Y331" s="30">
        <f>IF(COUNTA($A331:$C331,$E331:$I331,$K331,$O331,$R331,$U331:$W331,$Z331:$AA331)=0,"",IFERROR(X331+V331-W331,0))</f>
        <v/>
      </c>
      <c r="Z331" s="23" t="n"/>
      <c r="AA331" s="25" t="n"/>
      <c r="AB331" s="33">
        <f>IF(COUNTA($A331:$C331,$E331:$I331,$K331,$O331,$R331,$U331:$W331,$Z331:$AA331)=0,"",IF(OR(A331="",B331="",C331="",E331=""),"Missing required input",IF(D331="","Driver not found",IF(COUNTIF($E:$E,E331)&gt;1,"Duplicate Trip/Load #",IF(B331&gt;A331,"Trip after period end",IF(B331&lt;=A331-'Settings'!$B$4,"Trip outside pay period",IF(J331&lt;=0,"Check miles",IF(M331&lt;=0,"Check rate",IF(Y331&lt;0,"Negative payable","OK")))))))))</f>
        <v/>
      </c>
    </row>
    <row r="332">
      <c r="A332" s="51" t="n"/>
      <c r="B332" s="51" t="n"/>
      <c r="C332" s="23" t="n"/>
      <c r="D332" s="24">
        <f>IF(COUNTA($A332:$C332,$E332:$I332,$K332,$O332,$R332,$U332:$W332,$Z332:$AA332)=0,"",IFERROR(INDEX('Settings'!$B$10:$B$109,MATCH(C332,'Settings'!$A$10:$A$109,0)),""))</f>
        <v/>
      </c>
      <c r="E332" s="23" t="n"/>
      <c r="F332" s="25" t="n"/>
      <c r="G332" s="25" t="n"/>
      <c r="H332" s="26" t="n"/>
      <c r="I332" s="26" t="n"/>
      <c r="J332" s="27">
        <f>IF(COUNTA($A332:$C332,$E332:$I332,$K332,$O332,$R332,$U332:$W332,$Z332:$AA332)=0,"",IFERROR(H332+I332,0))</f>
        <v/>
      </c>
      <c r="K332" s="52" t="n"/>
      <c r="L332" s="53">
        <f>IF(COUNTA($A332:$C332,$E332:$I332,$K332,$O332,$R332,$U332:$W332,$Z332:$AA332)=0,"",IFERROR(INDEX('Settings'!$D$10:$D$109,MATCH(C332,'Settings'!$A$10:$A$109,0)),0))</f>
        <v/>
      </c>
      <c r="M332" s="53">
        <f>IF(COUNTA($A332:$C332,$E332:$I332,$K332,$O332,$R332,$U332:$W332,$Z332:$AA332)=0,"",IFERROR(IF(K332&lt;&gt;"",K332,L332),0))</f>
        <v/>
      </c>
      <c r="N332" s="30">
        <f>IF(COUNTA($A332:$C332,$E332:$I332,$K332,$O332,$R332,$U332:$W332,$Z332:$AA332)=0,"",IFERROR(J332*M332,0))</f>
        <v/>
      </c>
      <c r="O332" s="31" t="n"/>
      <c r="P332" s="30">
        <f>IF(COUNTA($A332:$C332,$E332:$I332,$K332,$O332,$R332,$U332:$W332,$Z332:$AA332)=0,"",IFERROR(INDEX('Settings'!$F$10:$F$109,MATCH(C332,'Settings'!$A$10:$A$109,0)),0))</f>
        <v/>
      </c>
      <c r="Q332" s="30">
        <f>IF(COUNTA($A332:$C332,$E332:$I332,$K332,$O332,$R332,$U332:$W332,$Z332:$AA332)=0,"",IFERROR(O332*P332,0))</f>
        <v/>
      </c>
      <c r="R332" s="26" t="n"/>
      <c r="S332" s="30">
        <f>IF(COUNTA($A332:$C332,$E332:$I332,$K332,$O332,$R332,$U332:$W332,$Z332:$AA332)=0,"",IFERROR(INDEX('Settings'!$E$10:$E$109,MATCH(C332,'Settings'!$A$10:$A$109,0)),0))</f>
        <v/>
      </c>
      <c r="T332" s="30">
        <f>IF(COUNTA($A332:$C332,$E332:$I332,$K332,$O332,$R332,$U332:$W332,$Z332:$AA332)=0,"",IFERROR(R332*S332,0))</f>
        <v/>
      </c>
      <c r="U332" s="32" t="n"/>
      <c r="V332" s="32" t="n"/>
      <c r="W332" s="32" t="n"/>
      <c r="X332" s="30">
        <f>IF(COUNTA($A332:$C332,$E332:$I332,$K332,$O332,$R332,$U332:$W332,$Z332:$AA332)=0,"",IFERROR(SUM(N332,Q332,T332,U332),0))</f>
        <v/>
      </c>
      <c r="Y332" s="30">
        <f>IF(COUNTA($A332:$C332,$E332:$I332,$K332,$O332,$R332,$U332:$W332,$Z332:$AA332)=0,"",IFERROR(X332+V332-W332,0))</f>
        <v/>
      </c>
      <c r="Z332" s="23" t="n"/>
      <c r="AA332" s="25" t="n"/>
      <c r="AB332" s="33">
        <f>IF(COUNTA($A332:$C332,$E332:$I332,$K332,$O332,$R332,$U332:$W332,$Z332:$AA332)=0,"",IF(OR(A332="",B332="",C332="",E332=""),"Missing required input",IF(D332="","Driver not found",IF(COUNTIF($E:$E,E332)&gt;1,"Duplicate Trip/Load #",IF(B332&gt;A332,"Trip after period end",IF(B332&lt;=A332-'Settings'!$B$4,"Trip outside pay period",IF(J332&lt;=0,"Check miles",IF(M332&lt;=0,"Check rate",IF(Y332&lt;0,"Negative payable","OK")))))))))</f>
        <v/>
      </c>
    </row>
    <row r="333">
      <c r="A333" s="51" t="n"/>
      <c r="B333" s="51" t="n"/>
      <c r="C333" s="23" t="n"/>
      <c r="D333" s="24">
        <f>IF(COUNTA($A333:$C333,$E333:$I333,$K333,$O333,$R333,$U333:$W333,$Z333:$AA333)=0,"",IFERROR(INDEX('Settings'!$B$10:$B$109,MATCH(C333,'Settings'!$A$10:$A$109,0)),""))</f>
        <v/>
      </c>
      <c r="E333" s="23" t="n"/>
      <c r="F333" s="25" t="n"/>
      <c r="G333" s="25" t="n"/>
      <c r="H333" s="26" t="n"/>
      <c r="I333" s="26" t="n"/>
      <c r="J333" s="27">
        <f>IF(COUNTA($A333:$C333,$E333:$I333,$K333,$O333,$R333,$U333:$W333,$Z333:$AA333)=0,"",IFERROR(H333+I333,0))</f>
        <v/>
      </c>
      <c r="K333" s="52" t="n"/>
      <c r="L333" s="53">
        <f>IF(COUNTA($A333:$C333,$E333:$I333,$K333,$O333,$R333,$U333:$W333,$Z333:$AA333)=0,"",IFERROR(INDEX('Settings'!$D$10:$D$109,MATCH(C333,'Settings'!$A$10:$A$109,0)),0))</f>
        <v/>
      </c>
      <c r="M333" s="53">
        <f>IF(COUNTA($A333:$C333,$E333:$I333,$K333,$O333,$R333,$U333:$W333,$Z333:$AA333)=0,"",IFERROR(IF(K333&lt;&gt;"",K333,L333),0))</f>
        <v/>
      </c>
      <c r="N333" s="30">
        <f>IF(COUNTA($A333:$C333,$E333:$I333,$K333,$O333,$R333,$U333:$W333,$Z333:$AA333)=0,"",IFERROR(J333*M333,0))</f>
        <v/>
      </c>
      <c r="O333" s="31" t="n"/>
      <c r="P333" s="30">
        <f>IF(COUNTA($A333:$C333,$E333:$I333,$K333,$O333,$R333,$U333:$W333,$Z333:$AA333)=0,"",IFERROR(INDEX('Settings'!$F$10:$F$109,MATCH(C333,'Settings'!$A$10:$A$109,0)),0))</f>
        <v/>
      </c>
      <c r="Q333" s="30">
        <f>IF(COUNTA($A333:$C333,$E333:$I333,$K333,$O333,$R333,$U333:$W333,$Z333:$AA333)=0,"",IFERROR(O333*P333,0))</f>
        <v/>
      </c>
      <c r="R333" s="26" t="n"/>
      <c r="S333" s="30">
        <f>IF(COUNTA($A333:$C333,$E333:$I333,$K333,$O333,$R333,$U333:$W333,$Z333:$AA333)=0,"",IFERROR(INDEX('Settings'!$E$10:$E$109,MATCH(C333,'Settings'!$A$10:$A$109,0)),0))</f>
        <v/>
      </c>
      <c r="T333" s="30">
        <f>IF(COUNTA($A333:$C333,$E333:$I333,$K333,$O333,$R333,$U333:$W333,$Z333:$AA333)=0,"",IFERROR(R333*S333,0))</f>
        <v/>
      </c>
      <c r="U333" s="32" t="n"/>
      <c r="V333" s="32" t="n"/>
      <c r="W333" s="32" t="n"/>
      <c r="X333" s="30">
        <f>IF(COUNTA($A333:$C333,$E333:$I333,$K333,$O333,$R333,$U333:$W333,$Z333:$AA333)=0,"",IFERROR(SUM(N333,Q333,T333,U333),0))</f>
        <v/>
      </c>
      <c r="Y333" s="30">
        <f>IF(COUNTA($A333:$C333,$E333:$I333,$K333,$O333,$R333,$U333:$W333,$Z333:$AA333)=0,"",IFERROR(X333+V333-W333,0))</f>
        <v/>
      </c>
      <c r="Z333" s="23" t="n"/>
      <c r="AA333" s="25" t="n"/>
      <c r="AB333" s="33">
        <f>IF(COUNTA($A333:$C333,$E333:$I333,$K333,$O333,$R333,$U333:$W333,$Z333:$AA333)=0,"",IF(OR(A333="",B333="",C333="",E333=""),"Missing required input",IF(D333="","Driver not found",IF(COUNTIF($E:$E,E333)&gt;1,"Duplicate Trip/Load #",IF(B333&gt;A333,"Trip after period end",IF(B333&lt;=A333-'Settings'!$B$4,"Trip outside pay period",IF(J333&lt;=0,"Check miles",IF(M333&lt;=0,"Check rate",IF(Y333&lt;0,"Negative payable","OK")))))))))</f>
        <v/>
      </c>
    </row>
    <row r="334">
      <c r="A334" s="51" t="n"/>
      <c r="B334" s="51" t="n"/>
      <c r="C334" s="23" t="n"/>
      <c r="D334" s="24">
        <f>IF(COUNTA($A334:$C334,$E334:$I334,$K334,$O334,$R334,$U334:$W334,$Z334:$AA334)=0,"",IFERROR(INDEX('Settings'!$B$10:$B$109,MATCH(C334,'Settings'!$A$10:$A$109,0)),""))</f>
        <v/>
      </c>
      <c r="E334" s="23" t="n"/>
      <c r="F334" s="25" t="n"/>
      <c r="G334" s="25" t="n"/>
      <c r="H334" s="26" t="n"/>
      <c r="I334" s="26" t="n"/>
      <c r="J334" s="27">
        <f>IF(COUNTA($A334:$C334,$E334:$I334,$K334,$O334,$R334,$U334:$W334,$Z334:$AA334)=0,"",IFERROR(H334+I334,0))</f>
        <v/>
      </c>
      <c r="K334" s="52" t="n"/>
      <c r="L334" s="53">
        <f>IF(COUNTA($A334:$C334,$E334:$I334,$K334,$O334,$R334,$U334:$W334,$Z334:$AA334)=0,"",IFERROR(INDEX('Settings'!$D$10:$D$109,MATCH(C334,'Settings'!$A$10:$A$109,0)),0))</f>
        <v/>
      </c>
      <c r="M334" s="53">
        <f>IF(COUNTA($A334:$C334,$E334:$I334,$K334,$O334,$R334,$U334:$W334,$Z334:$AA334)=0,"",IFERROR(IF(K334&lt;&gt;"",K334,L334),0))</f>
        <v/>
      </c>
      <c r="N334" s="30">
        <f>IF(COUNTA($A334:$C334,$E334:$I334,$K334,$O334,$R334,$U334:$W334,$Z334:$AA334)=0,"",IFERROR(J334*M334,0))</f>
        <v/>
      </c>
      <c r="O334" s="31" t="n"/>
      <c r="P334" s="30">
        <f>IF(COUNTA($A334:$C334,$E334:$I334,$K334,$O334,$R334,$U334:$W334,$Z334:$AA334)=0,"",IFERROR(INDEX('Settings'!$F$10:$F$109,MATCH(C334,'Settings'!$A$10:$A$109,0)),0))</f>
        <v/>
      </c>
      <c r="Q334" s="30">
        <f>IF(COUNTA($A334:$C334,$E334:$I334,$K334,$O334,$R334,$U334:$W334,$Z334:$AA334)=0,"",IFERROR(O334*P334,0))</f>
        <v/>
      </c>
      <c r="R334" s="26" t="n"/>
      <c r="S334" s="30">
        <f>IF(COUNTA($A334:$C334,$E334:$I334,$K334,$O334,$R334,$U334:$W334,$Z334:$AA334)=0,"",IFERROR(INDEX('Settings'!$E$10:$E$109,MATCH(C334,'Settings'!$A$10:$A$109,0)),0))</f>
        <v/>
      </c>
      <c r="T334" s="30">
        <f>IF(COUNTA($A334:$C334,$E334:$I334,$K334,$O334,$R334,$U334:$W334,$Z334:$AA334)=0,"",IFERROR(R334*S334,0))</f>
        <v/>
      </c>
      <c r="U334" s="32" t="n"/>
      <c r="V334" s="32" t="n"/>
      <c r="W334" s="32" t="n"/>
      <c r="X334" s="30">
        <f>IF(COUNTA($A334:$C334,$E334:$I334,$K334,$O334,$R334,$U334:$W334,$Z334:$AA334)=0,"",IFERROR(SUM(N334,Q334,T334,U334),0))</f>
        <v/>
      </c>
      <c r="Y334" s="30">
        <f>IF(COUNTA($A334:$C334,$E334:$I334,$K334,$O334,$R334,$U334:$W334,$Z334:$AA334)=0,"",IFERROR(X334+V334-W334,0))</f>
        <v/>
      </c>
      <c r="Z334" s="23" t="n"/>
      <c r="AA334" s="25" t="n"/>
      <c r="AB334" s="33">
        <f>IF(COUNTA($A334:$C334,$E334:$I334,$K334,$O334,$R334,$U334:$W334,$Z334:$AA334)=0,"",IF(OR(A334="",B334="",C334="",E334=""),"Missing required input",IF(D334="","Driver not found",IF(COUNTIF($E:$E,E334)&gt;1,"Duplicate Trip/Load #",IF(B334&gt;A334,"Trip after period end",IF(B334&lt;=A334-'Settings'!$B$4,"Trip outside pay period",IF(J334&lt;=0,"Check miles",IF(M334&lt;=0,"Check rate",IF(Y334&lt;0,"Negative payable","OK")))))))))</f>
        <v/>
      </c>
    </row>
    <row r="335">
      <c r="A335" s="51" t="n"/>
      <c r="B335" s="51" t="n"/>
      <c r="C335" s="23" t="n"/>
      <c r="D335" s="24">
        <f>IF(COUNTA($A335:$C335,$E335:$I335,$K335,$O335,$R335,$U335:$W335,$Z335:$AA335)=0,"",IFERROR(INDEX('Settings'!$B$10:$B$109,MATCH(C335,'Settings'!$A$10:$A$109,0)),""))</f>
        <v/>
      </c>
      <c r="E335" s="23" t="n"/>
      <c r="F335" s="25" t="n"/>
      <c r="G335" s="25" t="n"/>
      <c r="H335" s="26" t="n"/>
      <c r="I335" s="26" t="n"/>
      <c r="J335" s="27">
        <f>IF(COUNTA($A335:$C335,$E335:$I335,$K335,$O335,$R335,$U335:$W335,$Z335:$AA335)=0,"",IFERROR(H335+I335,0))</f>
        <v/>
      </c>
      <c r="K335" s="52" t="n"/>
      <c r="L335" s="53">
        <f>IF(COUNTA($A335:$C335,$E335:$I335,$K335,$O335,$R335,$U335:$W335,$Z335:$AA335)=0,"",IFERROR(INDEX('Settings'!$D$10:$D$109,MATCH(C335,'Settings'!$A$10:$A$109,0)),0))</f>
        <v/>
      </c>
      <c r="M335" s="53">
        <f>IF(COUNTA($A335:$C335,$E335:$I335,$K335,$O335,$R335,$U335:$W335,$Z335:$AA335)=0,"",IFERROR(IF(K335&lt;&gt;"",K335,L335),0))</f>
        <v/>
      </c>
      <c r="N335" s="30">
        <f>IF(COUNTA($A335:$C335,$E335:$I335,$K335,$O335,$R335,$U335:$W335,$Z335:$AA335)=0,"",IFERROR(J335*M335,0))</f>
        <v/>
      </c>
      <c r="O335" s="31" t="n"/>
      <c r="P335" s="30">
        <f>IF(COUNTA($A335:$C335,$E335:$I335,$K335,$O335,$R335,$U335:$W335,$Z335:$AA335)=0,"",IFERROR(INDEX('Settings'!$F$10:$F$109,MATCH(C335,'Settings'!$A$10:$A$109,0)),0))</f>
        <v/>
      </c>
      <c r="Q335" s="30">
        <f>IF(COUNTA($A335:$C335,$E335:$I335,$K335,$O335,$R335,$U335:$W335,$Z335:$AA335)=0,"",IFERROR(O335*P335,0))</f>
        <v/>
      </c>
      <c r="R335" s="26" t="n"/>
      <c r="S335" s="30">
        <f>IF(COUNTA($A335:$C335,$E335:$I335,$K335,$O335,$R335,$U335:$W335,$Z335:$AA335)=0,"",IFERROR(INDEX('Settings'!$E$10:$E$109,MATCH(C335,'Settings'!$A$10:$A$109,0)),0))</f>
        <v/>
      </c>
      <c r="T335" s="30">
        <f>IF(COUNTA($A335:$C335,$E335:$I335,$K335,$O335,$R335,$U335:$W335,$Z335:$AA335)=0,"",IFERROR(R335*S335,0))</f>
        <v/>
      </c>
      <c r="U335" s="32" t="n"/>
      <c r="V335" s="32" t="n"/>
      <c r="W335" s="32" t="n"/>
      <c r="X335" s="30">
        <f>IF(COUNTA($A335:$C335,$E335:$I335,$K335,$O335,$R335,$U335:$W335,$Z335:$AA335)=0,"",IFERROR(SUM(N335,Q335,T335,U335),0))</f>
        <v/>
      </c>
      <c r="Y335" s="30">
        <f>IF(COUNTA($A335:$C335,$E335:$I335,$K335,$O335,$R335,$U335:$W335,$Z335:$AA335)=0,"",IFERROR(X335+V335-W335,0))</f>
        <v/>
      </c>
      <c r="Z335" s="23" t="n"/>
      <c r="AA335" s="25" t="n"/>
      <c r="AB335" s="33">
        <f>IF(COUNTA($A335:$C335,$E335:$I335,$K335,$O335,$R335,$U335:$W335,$Z335:$AA335)=0,"",IF(OR(A335="",B335="",C335="",E335=""),"Missing required input",IF(D335="","Driver not found",IF(COUNTIF($E:$E,E335)&gt;1,"Duplicate Trip/Load #",IF(B335&gt;A335,"Trip after period end",IF(B335&lt;=A335-'Settings'!$B$4,"Trip outside pay period",IF(J335&lt;=0,"Check miles",IF(M335&lt;=0,"Check rate",IF(Y335&lt;0,"Negative payable","OK")))))))))</f>
        <v/>
      </c>
    </row>
    <row r="336">
      <c r="A336" s="51" t="n"/>
      <c r="B336" s="51" t="n"/>
      <c r="C336" s="23" t="n"/>
      <c r="D336" s="24">
        <f>IF(COUNTA($A336:$C336,$E336:$I336,$K336,$O336,$R336,$U336:$W336,$Z336:$AA336)=0,"",IFERROR(INDEX('Settings'!$B$10:$B$109,MATCH(C336,'Settings'!$A$10:$A$109,0)),""))</f>
        <v/>
      </c>
      <c r="E336" s="23" t="n"/>
      <c r="F336" s="25" t="n"/>
      <c r="G336" s="25" t="n"/>
      <c r="H336" s="26" t="n"/>
      <c r="I336" s="26" t="n"/>
      <c r="J336" s="27">
        <f>IF(COUNTA($A336:$C336,$E336:$I336,$K336,$O336,$R336,$U336:$W336,$Z336:$AA336)=0,"",IFERROR(H336+I336,0))</f>
        <v/>
      </c>
      <c r="K336" s="52" t="n"/>
      <c r="L336" s="53">
        <f>IF(COUNTA($A336:$C336,$E336:$I336,$K336,$O336,$R336,$U336:$W336,$Z336:$AA336)=0,"",IFERROR(INDEX('Settings'!$D$10:$D$109,MATCH(C336,'Settings'!$A$10:$A$109,0)),0))</f>
        <v/>
      </c>
      <c r="M336" s="53">
        <f>IF(COUNTA($A336:$C336,$E336:$I336,$K336,$O336,$R336,$U336:$W336,$Z336:$AA336)=0,"",IFERROR(IF(K336&lt;&gt;"",K336,L336),0))</f>
        <v/>
      </c>
      <c r="N336" s="30">
        <f>IF(COUNTA($A336:$C336,$E336:$I336,$K336,$O336,$R336,$U336:$W336,$Z336:$AA336)=0,"",IFERROR(J336*M336,0))</f>
        <v/>
      </c>
      <c r="O336" s="31" t="n"/>
      <c r="P336" s="30">
        <f>IF(COUNTA($A336:$C336,$E336:$I336,$K336,$O336,$R336,$U336:$W336,$Z336:$AA336)=0,"",IFERROR(INDEX('Settings'!$F$10:$F$109,MATCH(C336,'Settings'!$A$10:$A$109,0)),0))</f>
        <v/>
      </c>
      <c r="Q336" s="30">
        <f>IF(COUNTA($A336:$C336,$E336:$I336,$K336,$O336,$R336,$U336:$W336,$Z336:$AA336)=0,"",IFERROR(O336*P336,0))</f>
        <v/>
      </c>
      <c r="R336" s="26" t="n"/>
      <c r="S336" s="30">
        <f>IF(COUNTA($A336:$C336,$E336:$I336,$K336,$O336,$R336,$U336:$W336,$Z336:$AA336)=0,"",IFERROR(INDEX('Settings'!$E$10:$E$109,MATCH(C336,'Settings'!$A$10:$A$109,0)),0))</f>
        <v/>
      </c>
      <c r="T336" s="30">
        <f>IF(COUNTA($A336:$C336,$E336:$I336,$K336,$O336,$R336,$U336:$W336,$Z336:$AA336)=0,"",IFERROR(R336*S336,0))</f>
        <v/>
      </c>
      <c r="U336" s="32" t="n"/>
      <c r="V336" s="32" t="n"/>
      <c r="W336" s="32" t="n"/>
      <c r="X336" s="30">
        <f>IF(COUNTA($A336:$C336,$E336:$I336,$K336,$O336,$R336,$U336:$W336,$Z336:$AA336)=0,"",IFERROR(SUM(N336,Q336,T336,U336),0))</f>
        <v/>
      </c>
      <c r="Y336" s="30">
        <f>IF(COUNTA($A336:$C336,$E336:$I336,$K336,$O336,$R336,$U336:$W336,$Z336:$AA336)=0,"",IFERROR(X336+V336-W336,0))</f>
        <v/>
      </c>
      <c r="Z336" s="23" t="n"/>
      <c r="AA336" s="25" t="n"/>
      <c r="AB336" s="33">
        <f>IF(COUNTA($A336:$C336,$E336:$I336,$K336,$O336,$R336,$U336:$W336,$Z336:$AA336)=0,"",IF(OR(A336="",B336="",C336="",E336=""),"Missing required input",IF(D336="","Driver not found",IF(COUNTIF($E:$E,E336)&gt;1,"Duplicate Trip/Load #",IF(B336&gt;A336,"Trip after period end",IF(B336&lt;=A336-'Settings'!$B$4,"Trip outside pay period",IF(J336&lt;=0,"Check miles",IF(M336&lt;=0,"Check rate",IF(Y336&lt;0,"Negative payable","OK")))))))))</f>
        <v/>
      </c>
    </row>
    <row r="337">
      <c r="A337" s="51" t="n"/>
      <c r="B337" s="51" t="n"/>
      <c r="C337" s="23" t="n"/>
      <c r="D337" s="24">
        <f>IF(COUNTA($A337:$C337,$E337:$I337,$K337,$O337,$R337,$U337:$W337,$Z337:$AA337)=0,"",IFERROR(INDEX('Settings'!$B$10:$B$109,MATCH(C337,'Settings'!$A$10:$A$109,0)),""))</f>
        <v/>
      </c>
      <c r="E337" s="23" t="n"/>
      <c r="F337" s="25" t="n"/>
      <c r="G337" s="25" t="n"/>
      <c r="H337" s="26" t="n"/>
      <c r="I337" s="26" t="n"/>
      <c r="J337" s="27">
        <f>IF(COUNTA($A337:$C337,$E337:$I337,$K337,$O337,$R337,$U337:$W337,$Z337:$AA337)=0,"",IFERROR(H337+I337,0))</f>
        <v/>
      </c>
      <c r="K337" s="52" t="n"/>
      <c r="L337" s="53">
        <f>IF(COUNTA($A337:$C337,$E337:$I337,$K337,$O337,$R337,$U337:$W337,$Z337:$AA337)=0,"",IFERROR(INDEX('Settings'!$D$10:$D$109,MATCH(C337,'Settings'!$A$10:$A$109,0)),0))</f>
        <v/>
      </c>
      <c r="M337" s="53">
        <f>IF(COUNTA($A337:$C337,$E337:$I337,$K337,$O337,$R337,$U337:$W337,$Z337:$AA337)=0,"",IFERROR(IF(K337&lt;&gt;"",K337,L337),0))</f>
        <v/>
      </c>
      <c r="N337" s="30">
        <f>IF(COUNTA($A337:$C337,$E337:$I337,$K337,$O337,$R337,$U337:$W337,$Z337:$AA337)=0,"",IFERROR(J337*M337,0))</f>
        <v/>
      </c>
      <c r="O337" s="31" t="n"/>
      <c r="P337" s="30">
        <f>IF(COUNTA($A337:$C337,$E337:$I337,$K337,$O337,$R337,$U337:$W337,$Z337:$AA337)=0,"",IFERROR(INDEX('Settings'!$F$10:$F$109,MATCH(C337,'Settings'!$A$10:$A$109,0)),0))</f>
        <v/>
      </c>
      <c r="Q337" s="30">
        <f>IF(COUNTA($A337:$C337,$E337:$I337,$K337,$O337,$R337,$U337:$W337,$Z337:$AA337)=0,"",IFERROR(O337*P337,0))</f>
        <v/>
      </c>
      <c r="R337" s="26" t="n"/>
      <c r="S337" s="30">
        <f>IF(COUNTA($A337:$C337,$E337:$I337,$K337,$O337,$R337,$U337:$W337,$Z337:$AA337)=0,"",IFERROR(INDEX('Settings'!$E$10:$E$109,MATCH(C337,'Settings'!$A$10:$A$109,0)),0))</f>
        <v/>
      </c>
      <c r="T337" s="30">
        <f>IF(COUNTA($A337:$C337,$E337:$I337,$K337,$O337,$R337,$U337:$W337,$Z337:$AA337)=0,"",IFERROR(R337*S337,0))</f>
        <v/>
      </c>
      <c r="U337" s="32" t="n"/>
      <c r="V337" s="32" t="n"/>
      <c r="W337" s="32" t="n"/>
      <c r="X337" s="30">
        <f>IF(COUNTA($A337:$C337,$E337:$I337,$K337,$O337,$R337,$U337:$W337,$Z337:$AA337)=0,"",IFERROR(SUM(N337,Q337,T337,U337),0))</f>
        <v/>
      </c>
      <c r="Y337" s="30">
        <f>IF(COUNTA($A337:$C337,$E337:$I337,$K337,$O337,$R337,$U337:$W337,$Z337:$AA337)=0,"",IFERROR(X337+V337-W337,0))</f>
        <v/>
      </c>
      <c r="Z337" s="23" t="n"/>
      <c r="AA337" s="25" t="n"/>
      <c r="AB337" s="33">
        <f>IF(COUNTA($A337:$C337,$E337:$I337,$K337,$O337,$R337,$U337:$W337,$Z337:$AA337)=0,"",IF(OR(A337="",B337="",C337="",E337=""),"Missing required input",IF(D337="","Driver not found",IF(COUNTIF($E:$E,E337)&gt;1,"Duplicate Trip/Load #",IF(B337&gt;A337,"Trip after period end",IF(B337&lt;=A337-'Settings'!$B$4,"Trip outside pay period",IF(J337&lt;=0,"Check miles",IF(M337&lt;=0,"Check rate",IF(Y337&lt;0,"Negative payable","OK")))))))))</f>
        <v/>
      </c>
    </row>
    <row r="338">
      <c r="A338" s="51" t="n"/>
      <c r="B338" s="51" t="n"/>
      <c r="C338" s="23" t="n"/>
      <c r="D338" s="24">
        <f>IF(COUNTA($A338:$C338,$E338:$I338,$K338,$O338,$R338,$U338:$W338,$Z338:$AA338)=0,"",IFERROR(INDEX('Settings'!$B$10:$B$109,MATCH(C338,'Settings'!$A$10:$A$109,0)),""))</f>
        <v/>
      </c>
      <c r="E338" s="23" t="n"/>
      <c r="F338" s="25" t="n"/>
      <c r="G338" s="25" t="n"/>
      <c r="H338" s="26" t="n"/>
      <c r="I338" s="26" t="n"/>
      <c r="J338" s="27">
        <f>IF(COUNTA($A338:$C338,$E338:$I338,$K338,$O338,$R338,$U338:$W338,$Z338:$AA338)=0,"",IFERROR(H338+I338,0))</f>
        <v/>
      </c>
      <c r="K338" s="52" t="n"/>
      <c r="L338" s="53">
        <f>IF(COUNTA($A338:$C338,$E338:$I338,$K338,$O338,$R338,$U338:$W338,$Z338:$AA338)=0,"",IFERROR(INDEX('Settings'!$D$10:$D$109,MATCH(C338,'Settings'!$A$10:$A$109,0)),0))</f>
        <v/>
      </c>
      <c r="M338" s="53">
        <f>IF(COUNTA($A338:$C338,$E338:$I338,$K338,$O338,$R338,$U338:$W338,$Z338:$AA338)=0,"",IFERROR(IF(K338&lt;&gt;"",K338,L338),0))</f>
        <v/>
      </c>
      <c r="N338" s="30">
        <f>IF(COUNTA($A338:$C338,$E338:$I338,$K338,$O338,$R338,$U338:$W338,$Z338:$AA338)=0,"",IFERROR(J338*M338,0))</f>
        <v/>
      </c>
      <c r="O338" s="31" t="n"/>
      <c r="P338" s="30">
        <f>IF(COUNTA($A338:$C338,$E338:$I338,$K338,$O338,$R338,$U338:$W338,$Z338:$AA338)=0,"",IFERROR(INDEX('Settings'!$F$10:$F$109,MATCH(C338,'Settings'!$A$10:$A$109,0)),0))</f>
        <v/>
      </c>
      <c r="Q338" s="30">
        <f>IF(COUNTA($A338:$C338,$E338:$I338,$K338,$O338,$R338,$U338:$W338,$Z338:$AA338)=0,"",IFERROR(O338*P338,0))</f>
        <v/>
      </c>
      <c r="R338" s="26" t="n"/>
      <c r="S338" s="30">
        <f>IF(COUNTA($A338:$C338,$E338:$I338,$K338,$O338,$R338,$U338:$W338,$Z338:$AA338)=0,"",IFERROR(INDEX('Settings'!$E$10:$E$109,MATCH(C338,'Settings'!$A$10:$A$109,0)),0))</f>
        <v/>
      </c>
      <c r="T338" s="30">
        <f>IF(COUNTA($A338:$C338,$E338:$I338,$K338,$O338,$R338,$U338:$W338,$Z338:$AA338)=0,"",IFERROR(R338*S338,0))</f>
        <v/>
      </c>
      <c r="U338" s="32" t="n"/>
      <c r="V338" s="32" t="n"/>
      <c r="W338" s="32" t="n"/>
      <c r="X338" s="30">
        <f>IF(COUNTA($A338:$C338,$E338:$I338,$K338,$O338,$R338,$U338:$W338,$Z338:$AA338)=0,"",IFERROR(SUM(N338,Q338,T338,U338),0))</f>
        <v/>
      </c>
      <c r="Y338" s="30">
        <f>IF(COUNTA($A338:$C338,$E338:$I338,$K338,$O338,$R338,$U338:$W338,$Z338:$AA338)=0,"",IFERROR(X338+V338-W338,0))</f>
        <v/>
      </c>
      <c r="Z338" s="23" t="n"/>
      <c r="AA338" s="25" t="n"/>
      <c r="AB338" s="33">
        <f>IF(COUNTA($A338:$C338,$E338:$I338,$K338,$O338,$R338,$U338:$W338,$Z338:$AA338)=0,"",IF(OR(A338="",B338="",C338="",E338=""),"Missing required input",IF(D338="","Driver not found",IF(COUNTIF($E:$E,E338)&gt;1,"Duplicate Trip/Load #",IF(B338&gt;A338,"Trip after period end",IF(B338&lt;=A338-'Settings'!$B$4,"Trip outside pay period",IF(J338&lt;=0,"Check miles",IF(M338&lt;=0,"Check rate",IF(Y338&lt;0,"Negative payable","OK")))))))))</f>
        <v/>
      </c>
    </row>
    <row r="339">
      <c r="A339" s="51" t="n"/>
      <c r="B339" s="51" t="n"/>
      <c r="C339" s="23" t="n"/>
      <c r="D339" s="24">
        <f>IF(COUNTA($A339:$C339,$E339:$I339,$K339,$O339,$R339,$U339:$W339,$Z339:$AA339)=0,"",IFERROR(INDEX('Settings'!$B$10:$B$109,MATCH(C339,'Settings'!$A$10:$A$109,0)),""))</f>
        <v/>
      </c>
      <c r="E339" s="23" t="n"/>
      <c r="F339" s="25" t="n"/>
      <c r="G339" s="25" t="n"/>
      <c r="H339" s="26" t="n"/>
      <c r="I339" s="26" t="n"/>
      <c r="J339" s="27">
        <f>IF(COUNTA($A339:$C339,$E339:$I339,$K339,$O339,$R339,$U339:$W339,$Z339:$AA339)=0,"",IFERROR(H339+I339,0))</f>
        <v/>
      </c>
      <c r="K339" s="52" t="n"/>
      <c r="L339" s="53">
        <f>IF(COUNTA($A339:$C339,$E339:$I339,$K339,$O339,$R339,$U339:$W339,$Z339:$AA339)=0,"",IFERROR(INDEX('Settings'!$D$10:$D$109,MATCH(C339,'Settings'!$A$10:$A$109,0)),0))</f>
        <v/>
      </c>
      <c r="M339" s="53">
        <f>IF(COUNTA($A339:$C339,$E339:$I339,$K339,$O339,$R339,$U339:$W339,$Z339:$AA339)=0,"",IFERROR(IF(K339&lt;&gt;"",K339,L339),0))</f>
        <v/>
      </c>
      <c r="N339" s="30">
        <f>IF(COUNTA($A339:$C339,$E339:$I339,$K339,$O339,$R339,$U339:$W339,$Z339:$AA339)=0,"",IFERROR(J339*M339,0))</f>
        <v/>
      </c>
      <c r="O339" s="31" t="n"/>
      <c r="P339" s="30">
        <f>IF(COUNTA($A339:$C339,$E339:$I339,$K339,$O339,$R339,$U339:$W339,$Z339:$AA339)=0,"",IFERROR(INDEX('Settings'!$F$10:$F$109,MATCH(C339,'Settings'!$A$10:$A$109,0)),0))</f>
        <v/>
      </c>
      <c r="Q339" s="30">
        <f>IF(COUNTA($A339:$C339,$E339:$I339,$K339,$O339,$R339,$U339:$W339,$Z339:$AA339)=0,"",IFERROR(O339*P339,0))</f>
        <v/>
      </c>
      <c r="R339" s="26" t="n"/>
      <c r="S339" s="30">
        <f>IF(COUNTA($A339:$C339,$E339:$I339,$K339,$O339,$R339,$U339:$W339,$Z339:$AA339)=0,"",IFERROR(INDEX('Settings'!$E$10:$E$109,MATCH(C339,'Settings'!$A$10:$A$109,0)),0))</f>
        <v/>
      </c>
      <c r="T339" s="30">
        <f>IF(COUNTA($A339:$C339,$E339:$I339,$K339,$O339,$R339,$U339:$W339,$Z339:$AA339)=0,"",IFERROR(R339*S339,0))</f>
        <v/>
      </c>
      <c r="U339" s="32" t="n"/>
      <c r="V339" s="32" t="n"/>
      <c r="W339" s="32" t="n"/>
      <c r="X339" s="30">
        <f>IF(COUNTA($A339:$C339,$E339:$I339,$K339,$O339,$R339,$U339:$W339,$Z339:$AA339)=0,"",IFERROR(SUM(N339,Q339,T339,U339),0))</f>
        <v/>
      </c>
      <c r="Y339" s="30">
        <f>IF(COUNTA($A339:$C339,$E339:$I339,$K339,$O339,$R339,$U339:$W339,$Z339:$AA339)=0,"",IFERROR(X339+V339-W339,0))</f>
        <v/>
      </c>
      <c r="Z339" s="23" t="n"/>
      <c r="AA339" s="25" t="n"/>
      <c r="AB339" s="33">
        <f>IF(COUNTA($A339:$C339,$E339:$I339,$K339,$O339,$R339,$U339:$W339,$Z339:$AA339)=0,"",IF(OR(A339="",B339="",C339="",E339=""),"Missing required input",IF(D339="","Driver not found",IF(COUNTIF($E:$E,E339)&gt;1,"Duplicate Trip/Load #",IF(B339&gt;A339,"Trip after period end",IF(B339&lt;=A339-'Settings'!$B$4,"Trip outside pay period",IF(J339&lt;=0,"Check miles",IF(M339&lt;=0,"Check rate",IF(Y339&lt;0,"Negative payable","OK")))))))))</f>
        <v/>
      </c>
    </row>
    <row r="340">
      <c r="A340" s="51" t="n"/>
      <c r="B340" s="51" t="n"/>
      <c r="C340" s="23" t="n"/>
      <c r="D340" s="24">
        <f>IF(COUNTA($A340:$C340,$E340:$I340,$K340,$O340,$R340,$U340:$W340,$Z340:$AA340)=0,"",IFERROR(INDEX('Settings'!$B$10:$B$109,MATCH(C340,'Settings'!$A$10:$A$109,0)),""))</f>
        <v/>
      </c>
      <c r="E340" s="23" t="n"/>
      <c r="F340" s="25" t="n"/>
      <c r="G340" s="25" t="n"/>
      <c r="H340" s="26" t="n"/>
      <c r="I340" s="26" t="n"/>
      <c r="J340" s="27">
        <f>IF(COUNTA($A340:$C340,$E340:$I340,$K340,$O340,$R340,$U340:$W340,$Z340:$AA340)=0,"",IFERROR(H340+I340,0))</f>
        <v/>
      </c>
      <c r="K340" s="52" t="n"/>
      <c r="L340" s="53">
        <f>IF(COUNTA($A340:$C340,$E340:$I340,$K340,$O340,$R340,$U340:$W340,$Z340:$AA340)=0,"",IFERROR(INDEX('Settings'!$D$10:$D$109,MATCH(C340,'Settings'!$A$10:$A$109,0)),0))</f>
        <v/>
      </c>
      <c r="M340" s="53">
        <f>IF(COUNTA($A340:$C340,$E340:$I340,$K340,$O340,$R340,$U340:$W340,$Z340:$AA340)=0,"",IFERROR(IF(K340&lt;&gt;"",K340,L340),0))</f>
        <v/>
      </c>
      <c r="N340" s="30">
        <f>IF(COUNTA($A340:$C340,$E340:$I340,$K340,$O340,$R340,$U340:$W340,$Z340:$AA340)=0,"",IFERROR(J340*M340,0))</f>
        <v/>
      </c>
      <c r="O340" s="31" t="n"/>
      <c r="P340" s="30">
        <f>IF(COUNTA($A340:$C340,$E340:$I340,$K340,$O340,$R340,$U340:$W340,$Z340:$AA340)=0,"",IFERROR(INDEX('Settings'!$F$10:$F$109,MATCH(C340,'Settings'!$A$10:$A$109,0)),0))</f>
        <v/>
      </c>
      <c r="Q340" s="30">
        <f>IF(COUNTA($A340:$C340,$E340:$I340,$K340,$O340,$R340,$U340:$W340,$Z340:$AA340)=0,"",IFERROR(O340*P340,0))</f>
        <v/>
      </c>
      <c r="R340" s="26" t="n"/>
      <c r="S340" s="30">
        <f>IF(COUNTA($A340:$C340,$E340:$I340,$K340,$O340,$R340,$U340:$W340,$Z340:$AA340)=0,"",IFERROR(INDEX('Settings'!$E$10:$E$109,MATCH(C340,'Settings'!$A$10:$A$109,0)),0))</f>
        <v/>
      </c>
      <c r="T340" s="30">
        <f>IF(COUNTA($A340:$C340,$E340:$I340,$K340,$O340,$R340,$U340:$W340,$Z340:$AA340)=0,"",IFERROR(R340*S340,0))</f>
        <v/>
      </c>
      <c r="U340" s="32" t="n"/>
      <c r="V340" s="32" t="n"/>
      <c r="W340" s="32" t="n"/>
      <c r="X340" s="30">
        <f>IF(COUNTA($A340:$C340,$E340:$I340,$K340,$O340,$R340,$U340:$W340,$Z340:$AA340)=0,"",IFERROR(SUM(N340,Q340,T340,U340),0))</f>
        <v/>
      </c>
      <c r="Y340" s="30">
        <f>IF(COUNTA($A340:$C340,$E340:$I340,$K340,$O340,$R340,$U340:$W340,$Z340:$AA340)=0,"",IFERROR(X340+V340-W340,0))</f>
        <v/>
      </c>
      <c r="Z340" s="23" t="n"/>
      <c r="AA340" s="25" t="n"/>
      <c r="AB340" s="33">
        <f>IF(COUNTA($A340:$C340,$E340:$I340,$K340,$O340,$R340,$U340:$W340,$Z340:$AA340)=0,"",IF(OR(A340="",B340="",C340="",E340=""),"Missing required input",IF(D340="","Driver not found",IF(COUNTIF($E:$E,E340)&gt;1,"Duplicate Trip/Load #",IF(B340&gt;A340,"Trip after period end",IF(B340&lt;=A340-'Settings'!$B$4,"Trip outside pay period",IF(J340&lt;=0,"Check miles",IF(M340&lt;=0,"Check rate",IF(Y340&lt;0,"Negative payable","OK")))))))))</f>
        <v/>
      </c>
    </row>
    <row r="341">
      <c r="A341" s="51" t="n"/>
      <c r="B341" s="51" t="n"/>
      <c r="C341" s="23" t="n"/>
      <c r="D341" s="24">
        <f>IF(COUNTA($A341:$C341,$E341:$I341,$K341,$O341,$R341,$U341:$W341,$Z341:$AA341)=0,"",IFERROR(INDEX('Settings'!$B$10:$B$109,MATCH(C341,'Settings'!$A$10:$A$109,0)),""))</f>
        <v/>
      </c>
      <c r="E341" s="23" t="n"/>
      <c r="F341" s="25" t="n"/>
      <c r="G341" s="25" t="n"/>
      <c r="H341" s="26" t="n"/>
      <c r="I341" s="26" t="n"/>
      <c r="J341" s="27">
        <f>IF(COUNTA($A341:$C341,$E341:$I341,$K341,$O341,$R341,$U341:$W341,$Z341:$AA341)=0,"",IFERROR(H341+I341,0))</f>
        <v/>
      </c>
      <c r="K341" s="52" t="n"/>
      <c r="L341" s="53">
        <f>IF(COUNTA($A341:$C341,$E341:$I341,$K341,$O341,$R341,$U341:$W341,$Z341:$AA341)=0,"",IFERROR(INDEX('Settings'!$D$10:$D$109,MATCH(C341,'Settings'!$A$10:$A$109,0)),0))</f>
        <v/>
      </c>
      <c r="M341" s="53">
        <f>IF(COUNTA($A341:$C341,$E341:$I341,$K341,$O341,$R341,$U341:$W341,$Z341:$AA341)=0,"",IFERROR(IF(K341&lt;&gt;"",K341,L341),0))</f>
        <v/>
      </c>
      <c r="N341" s="30">
        <f>IF(COUNTA($A341:$C341,$E341:$I341,$K341,$O341,$R341,$U341:$W341,$Z341:$AA341)=0,"",IFERROR(J341*M341,0))</f>
        <v/>
      </c>
      <c r="O341" s="31" t="n"/>
      <c r="P341" s="30">
        <f>IF(COUNTA($A341:$C341,$E341:$I341,$K341,$O341,$R341,$U341:$W341,$Z341:$AA341)=0,"",IFERROR(INDEX('Settings'!$F$10:$F$109,MATCH(C341,'Settings'!$A$10:$A$109,0)),0))</f>
        <v/>
      </c>
      <c r="Q341" s="30">
        <f>IF(COUNTA($A341:$C341,$E341:$I341,$K341,$O341,$R341,$U341:$W341,$Z341:$AA341)=0,"",IFERROR(O341*P341,0))</f>
        <v/>
      </c>
      <c r="R341" s="26" t="n"/>
      <c r="S341" s="30">
        <f>IF(COUNTA($A341:$C341,$E341:$I341,$K341,$O341,$R341,$U341:$W341,$Z341:$AA341)=0,"",IFERROR(INDEX('Settings'!$E$10:$E$109,MATCH(C341,'Settings'!$A$10:$A$109,0)),0))</f>
        <v/>
      </c>
      <c r="T341" s="30">
        <f>IF(COUNTA($A341:$C341,$E341:$I341,$K341,$O341,$R341,$U341:$W341,$Z341:$AA341)=0,"",IFERROR(R341*S341,0))</f>
        <v/>
      </c>
      <c r="U341" s="32" t="n"/>
      <c r="V341" s="32" t="n"/>
      <c r="W341" s="32" t="n"/>
      <c r="X341" s="30">
        <f>IF(COUNTA($A341:$C341,$E341:$I341,$K341,$O341,$R341,$U341:$W341,$Z341:$AA341)=0,"",IFERROR(SUM(N341,Q341,T341,U341),0))</f>
        <v/>
      </c>
      <c r="Y341" s="30">
        <f>IF(COUNTA($A341:$C341,$E341:$I341,$K341,$O341,$R341,$U341:$W341,$Z341:$AA341)=0,"",IFERROR(X341+V341-W341,0))</f>
        <v/>
      </c>
      <c r="Z341" s="23" t="n"/>
      <c r="AA341" s="25" t="n"/>
      <c r="AB341" s="33">
        <f>IF(COUNTA($A341:$C341,$E341:$I341,$K341,$O341,$R341,$U341:$W341,$Z341:$AA341)=0,"",IF(OR(A341="",B341="",C341="",E341=""),"Missing required input",IF(D341="","Driver not found",IF(COUNTIF($E:$E,E341)&gt;1,"Duplicate Trip/Load #",IF(B341&gt;A341,"Trip after period end",IF(B341&lt;=A341-'Settings'!$B$4,"Trip outside pay period",IF(J341&lt;=0,"Check miles",IF(M341&lt;=0,"Check rate",IF(Y341&lt;0,"Negative payable","OK")))))))))</f>
        <v/>
      </c>
    </row>
    <row r="342">
      <c r="A342" s="51" t="n"/>
      <c r="B342" s="51" t="n"/>
      <c r="C342" s="23" t="n"/>
      <c r="D342" s="24">
        <f>IF(COUNTA($A342:$C342,$E342:$I342,$K342,$O342,$R342,$U342:$W342,$Z342:$AA342)=0,"",IFERROR(INDEX('Settings'!$B$10:$B$109,MATCH(C342,'Settings'!$A$10:$A$109,0)),""))</f>
        <v/>
      </c>
      <c r="E342" s="23" t="n"/>
      <c r="F342" s="25" t="n"/>
      <c r="G342" s="25" t="n"/>
      <c r="H342" s="26" t="n"/>
      <c r="I342" s="26" t="n"/>
      <c r="J342" s="27">
        <f>IF(COUNTA($A342:$C342,$E342:$I342,$K342,$O342,$R342,$U342:$W342,$Z342:$AA342)=0,"",IFERROR(H342+I342,0))</f>
        <v/>
      </c>
      <c r="K342" s="52" t="n"/>
      <c r="L342" s="53">
        <f>IF(COUNTA($A342:$C342,$E342:$I342,$K342,$O342,$R342,$U342:$W342,$Z342:$AA342)=0,"",IFERROR(INDEX('Settings'!$D$10:$D$109,MATCH(C342,'Settings'!$A$10:$A$109,0)),0))</f>
        <v/>
      </c>
      <c r="M342" s="53">
        <f>IF(COUNTA($A342:$C342,$E342:$I342,$K342,$O342,$R342,$U342:$W342,$Z342:$AA342)=0,"",IFERROR(IF(K342&lt;&gt;"",K342,L342),0))</f>
        <v/>
      </c>
      <c r="N342" s="30">
        <f>IF(COUNTA($A342:$C342,$E342:$I342,$K342,$O342,$R342,$U342:$W342,$Z342:$AA342)=0,"",IFERROR(J342*M342,0))</f>
        <v/>
      </c>
      <c r="O342" s="31" t="n"/>
      <c r="P342" s="30">
        <f>IF(COUNTA($A342:$C342,$E342:$I342,$K342,$O342,$R342,$U342:$W342,$Z342:$AA342)=0,"",IFERROR(INDEX('Settings'!$F$10:$F$109,MATCH(C342,'Settings'!$A$10:$A$109,0)),0))</f>
        <v/>
      </c>
      <c r="Q342" s="30">
        <f>IF(COUNTA($A342:$C342,$E342:$I342,$K342,$O342,$R342,$U342:$W342,$Z342:$AA342)=0,"",IFERROR(O342*P342,0))</f>
        <v/>
      </c>
      <c r="R342" s="26" t="n"/>
      <c r="S342" s="30">
        <f>IF(COUNTA($A342:$C342,$E342:$I342,$K342,$O342,$R342,$U342:$W342,$Z342:$AA342)=0,"",IFERROR(INDEX('Settings'!$E$10:$E$109,MATCH(C342,'Settings'!$A$10:$A$109,0)),0))</f>
        <v/>
      </c>
      <c r="T342" s="30">
        <f>IF(COUNTA($A342:$C342,$E342:$I342,$K342,$O342,$R342,$U342:$W342,$Z342:$AA342)=0,"",IFERROR(R342*S342,0))</f>
        <v/>
      </c>
      <c r="U342" s="32" t="n"/>
      <c r="V342" s="32" t="n"/>
      <c r="W342" s="32" t="n"/>
      <c r="X342" s="30">
        <f>IF(COUNTA($A342:$C342,$E342:$I342,$K342,$O342,$R342,$U342:$W342,$Z342:$AA342)=0,"",IFERROR(SUM(N342,Q342,T342,U342),0))</f>
        <v/>
      </c>
      <c r="Y342" s="30">
        <f>IF(COUNTA($A342:$C342,$E342:$I342,$K342,$O342,$R342,$U342:$W342,$Z342:$AA342)=0,"",IFERROR(X342+V342-W342,0))</f>
        <v/>
      </c>
      <c r="Z342" s="23" t="n"/>
      <c r="AA342" s="25" t="n"/>
      <c r="AB342" s="33">
        <f>IF(COUNTA($A342:$C342,$E342:$I342,$K342,$O342,$R342,$U342:$W342,$Z342:$AA342)=0,"",IF(OR(A342="",B342="",C342="",E342=""),"Missing required input",IF(D342="","Driver not found",IF(COUNTIF($E:$E,E342)&gt;1,"Duplicate Trip/Load #",IF(B342&gt;A342,"Trip after period end",IF(B342&lt;=A342-'Settings'!$B$4,"Trip outside pay period",IF(J342&lt;=0,"Check miles",IF(M342&lt;=0,"Check rate",IF(Y342&lt;0,"Negative payable","OK")))))))))</f>
        <v/>
      </c>
    </row>
    <row r="343">
      <c r="A343" s="51" t="n"/>
      <c r="B343" s="51" t="n"/>
      <c r="C343" s="23" t="n"/>
      <c r="D343" s="24">
        <f>IF(COUNTA($A343:$C343,$E343:$I343,$K343,$O343,$R343,$U343:$W343,$Z343:$AA343)=0,"",IFERROR(INDEX('Settings'!$B$10:$B$109,MATCH(C343,'Settings'!$A$10:$A$109,0)),""))</f>
        <v/>
      </c>
      <c r="E343" s="23" t="n"/>
      <c r="F343" s="25" t="n"/>
      <c r="G343" s="25" t="n"/>
      <c r="H343" s="26" t="n"/>
      <c r="I343" s="26" t="n"/>
      <c r="J343" s="27">
        <f>IF(COUNTA($A343:$C343,$E343:$I343,$K343,$O343,$R343,$U343:$W343,$Z343:$AA343)=0,"",IFERROR(H343+I343,0))</f>
        <v/>
      </c>
      <c r="K343" s="52" t="n"/>
      <c r="L343" s="53">
        <f>IF(COUNTA($A343:$C343,$E343:$I343,$K343,$O343,$R343,$U343:$W343,$Z343:$AA343)=0,"",IFERROR(INDEX('Settings'!$D$10:$D$109,MATCH(C343,'Settings'!$A$10:$A$109,0)),0))</f>
        <v/>
      </c>
      <c r="M343" s="53">
        <f>IF(COUNTA($A343:$C343,$E343:$I343,$K343,$O343,$R343,$U343:$W343,$Z343:$AA343)=0,"",IFERROR(IF(K343&lt;&gt;"",K343,L343),0))</f>
        <v/>
      </c>
      <c r="N343" s="30">
        <f>IF(COUNTA($A343:$C343,$E343:$I343,$K343,$O343,$R343,$U343:$W343,$Z343:$AA343)=0,"",IFERROR(J343*M343,0))</f>
        <v/>
      </c>
      <c r="O343" s="31" t="n"/>
      <c r="P343" s="30">
        <f>IF(COUNTA($A343:$C343,$E343:$I343,$K343,$O343,$R343,$U343:$W343,$Z343:$AA343)=0,"",IFERROR(INDEX('Settings'!$F$10:$F$109,MATCH(C343,'Settings'!$A$10:$A$109,0)),0))</f>
        <v/>
      </c>
      <c r="Q343" s="30">
        <f>IF(COUNTA($A343:$C343,$E343:$I343,$K343,$O343,$R343,$U343:$W343,$Z343:$AA343)=0,"",IFERROR(O343*P343,0))</f>
        <v/>
      </c>
      <c r="R343" s="26" t="n"/>
      <c r="S343" s="30">
        <f>IF(COUNTA($A343:$C343,$E343:$I343,$K343,$O343,$R343,$U343:$W343,$Z343:$AA343)=0,"",IFERROR(INDEX('Settings'!$E$10:$E$109,MATCH(C343,'Settings'!$A$10:$A$109,0)),0))</f>
        <v/>
      </c>
      <c r="T343" s="30">
        <f>IF(COUNTA($A343:$C343,$E343:$I343,$K343,$O343,$R343,$U343:$W343,$Z343:$AA343)=0,"",IFERROR(R343*S343,0))</f>
        <v/>
      </c>
      <c r="U343" s="32" t="n"/>
      <c r="V343" s="32" t="n"/>
      <c r="W343" s="32" t="n"/>
      <c r="X343" s="30">
        <f>IF(COUNTA($A343:$C343,$E343:$I343,$K343,$O343,$R343,$U343:$W343,$Z343:$AA343)=0,"",IFERROR(SUM(N343,Q343,T343,U343),0))</f>
        <v/>
      </c>
      <c r="Y343" s="30">
        <f>IF(COUNTA($A343:$C343,$E343:$I343,$K343,$O343,$R343,$U343:$W343,$Z343:$AA343)=0,"",IFERROR(X343+V343-W343,0))</f>
        <v/>
      </c>
      <c r="Z343" s="23" t="n"/>
      <c r="AA343" s="25" t="n"/>
      <c r="AB343" s="33">
        <f>IF(COUNTA($A343:$C343,$E343:$I343,$K343,$O343,$R343,$U343:$W343,$Z343:$AA343)=0,"",IF(OR(A343="",B343="",C343="",E343=""),"Missing required input",IF(D343="","Driver not found",IF(COUNTIF($E:$E,E343)&gt;1,"Duplicate Trip/Load #",IF(B343&gt;A343,"Trip after period end",IF(B343&lt;=A343-'Settings'!$B$4,"Trip outside pay period",IF(J343&lt;=0,"Check miles",IF(M343&lt;=0,"Check rate",IF(Y343&lt;0,"Negative payable","OK")))))))))</f>
        <v/>
      </c>
    </row>
    <row r="344">
      <c r="A344" s="51" t="n"/>
      <c r="B344" s="51" t="n"/>
      <c r="C344" s="23" t="n"/>
      <c r="D344" s="24">
        <f>IF(COUNTA($A344:$C344,$E344:$I344,$K344,$O344,$R344,$U344:$W344,$Z344:$AA344)=0,"",IFERROR(INDEX('Settings'!$B$10:$B$109,MATCH(C344,'Settings'!$A$10:$A$109,0)),""))</f>
        <v/>
      </c>
      <c r="E344" s="23" t="n"/>
      <c r="F344" s="25" t="n"/>
      <c r="G344" s="25" t="n"/>
      <c r="H344" s="26" t="n"/>
      <c r="I344" s="26" t="n"/>
      <c r="J344" s="27">
        <f>IF(COUNTA($A344:$C344,$E344:$I344,$K344,$O344,$R344,$U344:$W344,$Z344:$AA344)=0,"",IFERROR(H344+I344,0))</f>
        <v/>
      </c>
      <c r="K344" s="52" t="n"/>
      <c r="L344" s="53">
        <f>IF(COUNTA($A344:$C344,$E344:$I344,$K344,$O344,$R344,$U344:$W344,$Z344:$AA344)=0,"",IFERROR(INDEX('Settings'!$D$10:$D$109,MATCH(C344,'Settings'!$A$10:$A$109,0)),0))</f>
        <v/>
      </c>
      <c r="M344" s="53">
        <f>IF(COUNTA($A344:$C344,$E344:$I344,$K344,$O344,$R344,$U344:$W344,$Z344:$AA344)=0,"",IFERROR(IF(K344&lt;&gt;"",K344,L344),0))</f>
        <v/>
      </c>
      <c r="N344" s="30">
        <f>IF(COUNTA($A344:$C344,$E344:$I344,$K344,$O344,$R344,$U344:$W344,$Z344:$AA344)=0,"",IFERROR(J344*M344,0))</f>
        <v/>
      </c>
      <c r="O344" s="31" t="n"/>
      <c r="P344" s="30">
        <f>IF(COUNTA($A344:$C344,$E344:$I344,$K344,$O344,$R344,$U344:$W344,$Z344:$AA344)=0,"",IFERROR(INDEX('Settings'!$F$10:$F$109,MATCH(C344,'Settings'!$A$10:$A$109,0)),0))</f>
        <v/>
      </c>
      <c r="Q344" s="30">
        <f>IF(COUNTA($A344:$C344,$E344:$I344,$K344,$O344,$R344,$U344:$W344,$Z344:$AA344)=0,"",IFERROR(O344*P344,0))</f>
        <v/>
      </c>
      <c r="R344" s="26" t="n"/>
      <c r="S344" s="30">
        <f>IF(COUNTA($A344:$C344,$E344:$I344,$K344,$O344,$R344,$U344:$W344,$Z344:$AA344)=0,"",IFERROR(INDEX('Settings'!$E$10:$E$109,MATCH(C344,'Settings'!$A$10:$A$109,0)),0))</f>
        <v/>
      </c>
      <c r="T344" s="30">
        <f>IF(COUNTA($A344:$C344,$E344:$I344,$K344,$O344,$R344,$U344:$W344,$Z344:$AA344)=0,"",IFERROR(R344*S344,0))</f>
        <v/>
      </c>
      <c r="U344" s="32" t="n"/>
      <c r="V344" s="32" t="n"/>
      <c r="W344" s="32" t="n"/>
      <c r="X344" s="30">
        <f>IF(COUNTA($A344:$C344,$E344:$I344,$K344,$O344,$R344,$U344:$W344,$Z344:$AA344)=0,"",IFERROR(SUM(N344,Q344,T344,U344),0))</f>
        <v/>
      </c>
      <c r="Y344" s="30">
        <f>IF(COUNTA($A344:$C344,$E344:$I344,$K344,$O344,$R344,$U344:$W344,$Z344:$AA344)=0,"",IFERROR(X344+V344-W344,0))</f>
        <v/>
      </c>
      <c r="Z344" s="23" t="n"/>
      <c r="AA344" s="25" t="n"/>
      <c r="AB344" s="33">
        <f>IF(COUNTA($A344:$C344,$E344:$I344,$K344,$O344,$R344,$U344:$W344,$Z344:$AA344)=0,"",IF(OR(A344="",B344="",C344="",E344=""),"Missing required input",IF(D344="","Driver not found",IF(COUNTIF($E:$E,E344)&gt;1,"Duplicate Trip/Load #",IF(B344&gt;A344,"Trip after period end",IF(B344&lt;=A344-'Settings'!$B$4,"Trip outside pay period",IF(J344&lt;=0,"Check miles",IF(M344&lt;=0,"Check rate",IF(Y344&lt;0,"Negative payable","OK")))))))))</f>
        <v/>
      </c>
    </row>
    <row r="345">
      <c r="A345" s="51" t="n"/>
      <c r="B345" s="51" t="n"/>
      <c r="C345" s="23" t="n"/>
      <c r="D345" s="24">
        <f>IF(COUNTA($A345:$C345,$E345:$I345,$K345,$O345,$R345,$U345:$W345,$Z345:$AA345)=0,"",IFERROR(INDEX('Settings'!$B$10:$B$109,MATCH(C345,'Settings'!$A$10:$A$109,0)),""))</f>
        <v/>
      </c>
      <c r="E345" s="23" t="n"/>
      <c r="F345" s="25" t="n"/>
      <c r="G345" s="25" t="n"/>
      <c r="H345" s="26" t="n"/>
      <c r="I345" s="26" t="n"/>
      <c r="J345" s="27">
        <f>IF(COUNTA($A345:$C345,$E345:$I345,$K345,$O345,$R345,$U345:$W345,$Z345:$AA345)=0,"",IFERROR(H345+I345,0))</f>
        <v/>
      </c>
      <c r="K345" s="52" t="n"/>
      <c r="L345" s="53">
        <f>IF(COUNTA($A345:$C345,$E345:$I345,$K345,$O345,$R345,$U345:$W345,$Z345:$AA345)=0,"",IFERROR(INDEX('Settings'!$D$10:$D$109,MATCH(C345,'Settings'!$A$10:$A$109,0)),0))</f>
        <v/>
      </c>
      <c r="M345" s="53">
        <f>IF(COUNTA($A345:$C345,$E345:$I345,$K345,$O345,$R345,$U345:$W345,$Z345:$AA345)=0,"",IFERROR(IF(K345&lt;&gt;"",K345,L345),0))</f>
        <v/>
      </c>
      <c r="N345" s="30">
        <f>IF(COUNTA($A345:$C345,$E345:$I345,$K345,$O345,$R345,$U345:$W345,$Z345:$AA345)=0,"",IFERROR(J345*M345,0))</f>
        <v/>
      </c>
      <c r="O345" s="31" t="n"/>
      <c r="P345" s="30">
        <f>IF(COUNTA($A345:$C345,$E345:$I345,$K345,$O345,$R345,$U345:$W345,$Z345:$AA345)=0,"",IFERROR(INDEX('Settings'!$F$10:$F$109,MATCH(C345,'Settings'!$A$10:$A$109,0)),0))</f>
        <v/>
      </c>
      <c r="Q345" s="30">
        <f>IF(COUNTA($A345:$C345,$E345:$I345,$K345,$O345,$R345,$U345:$W345,$Z345:$AA345)=0,"",IFERROR(O345*P345,0))</f>
        <v/>
      </c>
      <c r="R345" s="26" t="n"/>
      <c r="S345" s="30">
        <f>IF(COUNTA($A345:$C345,$E345:$I345,$K345,$O345,$R345,$U345:$W345,$Z345:$AA345)=0,"",IFERROR(INDEX('Settings'!$E$10:$E$109,MATCH(C345,'Settings'!$A$10:$A$109,0)),0))</f>
        <v/>
      </c>
      <c r="T345" s="30">
        <f>IF(COUNTA($A345:$C345,$E345:$I345,$K345,$O345,$R345,$U345:$W345,$Z345:$AA345)=0,"",IFERROR(R345*S345,0))</f>
        <v/>
      </c>
      <c r="U345" s="32" t="n"/>
      <c r="V345" s="32" t="n"/>
      <c r="W345" s="32" t="n"/>
      <c r="X345" s="30">
        <f>IF(COUNTA($A345:$C345,$E345:$I345,$K345,$O345,$R345,$U345:$W345,$Z345:$AA345)=0,"",IFERROR(SUM(N345,Q345,T345,U345),0))</f>
        <v/>
      </c>
      <c r="Y345" s="30">
        <f>IF(COUNTA($A345:$C345,$E345:$I345,$K345,$O345,$R345,$U345:$W345,$Z345:$AA345)=0,"",IFERROR(X345+V345-W345,0))</f>
        <v/>
      </c>
      <c r="Z345" s="23" t="n"/>
      <c r="AA345" s="25" t="n"/>
      <c r="AB345" s="33">
        <f>IF(COUNTA($A345:$C345,$E345:$I345,$K345,$O345,$R345,$U345:$W345,$Z345:$AA345)=0,"",IF(OR(A345="",B345="",C345="",E345=""),"Missing required input",IF(D345="","Driver not found",IF(COUNTIF($E:$E,E345)&gt;1,"Duplicate Trip/Load #",IF(B345&gt;A345,"Trip after period end",IF(B345&lt;=A345-'Settings'!$B$4,"Trip outside pay period",IF(J345&lt;=0,"Check miles",IF(M345&lt;=0,"Check rate",IF(Y345&lt;0,"Negative payable","OK")))))))))</f>
        <v/>
      </c>
    </row>
    <row r="346">
      <c r="A346" s="51" t="n"/>
      <c r="B346" s="51" t="n"/>
      <c r="C346" s="23" t="n"/>
      <c r="D346" s="24">
        <f>IF(COUNTA($A346:$C346,$E346:$I346,$K346,$O346,$R346,$U346:$W346,$Z346:$AA346)=0,"",IFERROR(INDEX('Settings'!$B$10:$B$109,MATCH(C346,'Settings'!$A$10:$A$109,0)),""))</f>
        <v/>
      </c>
      <c r="E346" s="23" t="n"/>
      <c r="F346" s="25" t="n"/>
      <c r="G346" s="25" t="n"/>
      <c r="H346" s="26" t="n"/>
      <c r="I346" s="26" t="n"/>
      <c r="J346" s="27">
        <f>IF(COUNTA($A346:$C346,$E346:$I346,$K346,$O346,$R346,$U346:$W346,$Z346:$AA346)=0,"",IFERROR(H346+I346,0))</f>
        <v/>
      </c>
      <c r="K346" s="52" t="n"/>
      <c r="L346" s="53">
        <f>IF(COUNTA($A346:$C346,$E346:$I346,$K346,$O346,$R346,$U346:$W346,$Z346:$AA346)=0,"",IFERROR(INDEX('Settings'!$D$10:$D$109,MATCH(C346,'Settings'!$A$10:$A$109,0)),0))</f>
        <v/>
      </c>
      <c r="M346" s="53">
        <f>IF(COUNTA($A346:$C346,$E346:$I346,$K346,$O346,$R346,$U346:$W346,$Z346:$AA346)=0,"",IFERROR(IF(K346&lt;&gt;"",K346,L346),0))</f>
        <v/>
      </c>
      <c r="N346" s="30">
        <f>IF(COUNTA($A346:$C346,$E346:$I346,$K346,$O346,$R346,$U346:$W346,$Z346:$AA346)=0,"",IFERROR(J346*M346,0))</f>
        <v/>
      </c>
      <c r="O346" s="31" t="n"/>
      <c r="P346" s="30">
        <f>IF(COUNTA($A346:$C346,$E346:$I346,$K346,$O346,$R346,$U346:$W346,$Z346:$AA346)=0,"",IFERROR(INDEX('Settings'!$F$10:$F$109,MATCH(C346,'Settings'!$A$10:$A$109,0)),0))</f>
        <v/>
      </c>
      <c r="Q346" s="30">
        <f>IF(COUNTA($A346:$C346,$E346:$I346,$K346,$O346,$R346,$U346:$W346,$Z346:$AA346)=0,"",IFERROR(O346*P346,0))</f>
        <v/>
      </c>
      <c r="R346" s="26" t="n"/>
      <c r="S346" s="30">
        <f>IF(COUNTA($A346:$C346,$E346:$I346,$K346,$O346,$R346,$U346:$W346,$Z346:$AA346)=0,"",IFERROR(INDEX('Settings'!$E$10:$E$109,MATCH(C346,'Settings'!$A$10:$A$109,0)),0))</f>
        <v/>
      </c>
      <c r="T346" s="30">
        <f>IF(COUNTA($A346:$C346,$E346:$I346,$K346,$O346,$R346,$U346:$W346,$Z346:$AA346)=0,"",IFERROR(R346*S346,0))</f>
        <v/>
      </c>
      <c r="U346" s="32" t="n"/>
      <c r="V346" s="32" t="n"/>
      <c r="W346" s="32" t="n"/>
      <c r="X346" s="30">
        <f>IF(COUNTA($A346:$C346,$E346:$I346,$K346,$O346,$R346,$U346:$W346,$Z346:$AA346)=0,"",IFERROR(SUM(N346,Q346,T346,U346),0))</f>
        <v/>
      </c>
      <c r="Y346" s="30">
        <f>IF(COUNTA($A346:$C346,$E346:$I346,$K346,$O346,$R346,$U346:$W346,$Z346:$AA346)=0,"",IFERROR(X346+V346-W346,0))</f>
        <v/>
      </c>
      <c r="Z346" s="23" t="n"/>
      <c r="AA346" s="25" t="n"/>
      <c r="AB346" s="33">
        <f>IF(COUNTA($A346:$C346,$E346:$I346,$K346,$O346,$R346,$U346:$W346,$Z346:$AA346)=0,"",IF(OR(A346="",B346="",C346="",E346=""),"Missing required input",IF(D346="","Driver not found",IF(COUNTIF($E:$E,E346)&gt;1,"Duplicate Trip/Load #",IF(B346&gt;A346,"Trip after period end",IF(B346&lt;=A346-'Settings'!$B$4,"Trip outside pay period",IF(J346&lt;=0,"Check miles",IF(M346&lt;=0,"Check rate",IF(Y346&lt;0,"Negative payable","OK")))))))))</f>
        <v/>
      </c>
    </row>
    <row r="347">
      <c r="A347" s="51" t="n"/>
      <c r="B347" s="51" t="n"/>
      <c r="C347" s="23" t="n"/>
      <c r="D347" s="24">
        <f>IF(COUNTA($A347:$C347,$E347:$I347,$K347,$O347,$R347,$U347:$W347,$Z347:$AA347)=0,"",IFERROR(INDEX('Settings'!$B$10:$B$109,MATCH(C347,'Settings'!$A$10:$A$109,0)),""))</f>
        <v/>
      </c>
      <c r="E347" s="23" t="n"/>
      <c r="F347" s="25" t="n"/>
      <c r="G347" s="25" t="n"/>
      <c r="H347" s="26" t="n"/>
      <c r="I347" s="26" t="n"/>
      <c r="J347" s="27">
        <f>IF(COUNTA($A347:$C347,$E347:$I347,$K347,$O347,$R347,$U347:$W347,$Z347:$AA347)=0,"",IFERROR(H347+I347,0))</f>
        <v/>
      </c>
      <c r="K347" s="52" t="n"/>
      <c r="L347" s="53">
        <f>IF(COUNTA($A347:$C347,$E347:$I347,$K347,$O347,$R347,$U347:$W347,$Z347:$AA347)=0,"",IFERROR(INDEX('Settings'!$D$10:$D$109,MATCH(C347,'Settings'!$A$10:$A$109,0)),0))</f>
        <v/>
      </c>
      <c r="M347" s="53">
        <f>IF(COUNTA($A347:$C347,$E347:$I347,$K347,$O347,$R347,$U347:$W347,$Z347:$AA347)=0,"",IFERROR(IF(K347&lt;&gt;"",K347,L347),0))</f>
        <v/>
      </c>
      <c r="N347" s="30">
        <f>IF(COUNTA($A347:$C347,$E347:$I347,$K347,$O347,$R347,$U347:$W347,$Z347:$AA347)=0,"",IFERROR(J347*M347,0))</f>
        <v/>
      </c>
      <c r="O347" s="31" t="n"/>
      <c r="P347" s="30">
        <f>IF(COUNTA($A347:$C347,$E347:$I347,$K347,$O347,$R347,$U347:$W347,$Z347:$AA347)=0,"",IFERROR(INDEX('Settings'!$F$10:$F$109,MATCH(C347,'Settings'!$A$10:$A$109,0)),0))</f>
        <v/>
      </c>
      <c r="Q347" s="30">
        <f>IF(COUNTA($A347:$C347,$E347:$I347,$K347,$O347,$R347,$U347:$W347,$Z347:$AA347)=0,"",IFERROR(O347*P347,0))</f>
        <v/>
      </c>
      <c r="R347" s="26" t="n"/>
      <c r="S347" s="30">
        <f>IF(COUNTA($A347:$C347,$E347:$I347,$K347,$O347,$R347,$U347:$W347,$Z347:$AA347)=0,"",IFERROR(INDEX('Settings'!$E$10:$E$109,MATCH(C347,'Settings'!$A$10:$A$109,0)),0))</f>
        <v/>
      </c>
      <c r="T347" s="30">
        <f>IF(COUNTA($A347:$C347,$E347:$I347,$K347,$O347,$R347,$U347:$W347,$Z347:$AA347)=0,"",IFERROR(R347*S347,0))</f>
        <v/>
      </c>
      <c r="U347" s="32" t="n"/>
      <c r="V347" s="32" t="n"/>
      <c r="W347" s="32" t="n"/>
      <c r="X347" s="30">
        <f>IF(COUNTA($A347:$C347,$E347:$I347,$K347,$O347,$R347,$U347:$W347,$Z347:$AA347)=0,"",IFERROR(SUM(N347,Q347,T347,U347),0))</f>
        <v/>
      </c>
      <c r="Y347" s="30">
        <f>IF(COUNTA($A347:$C347,$E347:$I347,$K347,$O347,$R347,$U347:$W347,$Z347:$AA347)=0,"",IFERROR(X347+V347-W347,0))</f>
        <v/>
      </c>
      <c r="Z347" s="23" t="n"/>
      <c r="AA347" s="25" t="n"/>
      <c r="AB347" s="33">
        <f>IF(COUNTA($A347:$C347,$E347:$I347,$K347,$O347,$R347,$U347:$W347,$Z347:$AA347)=0,"",IF(OR(A347="",B347="",C347="",E347=""),"Missing required input",IF(D347="","Driver not found",IF(COUNTIF($E:$E,E347)&gt;1,"Duplicate Trip/Load #",IF(B347&gt;A347,"Trip after period end",IF(B347&lt;=A347-'Settings'!$B$4,"Trip outside pay period",IF(J347&lt;=0,"Check miles",IF(M347&lt;=0,"Check rate",IF(Y347&lt;0,"Negative payable","OK")))))))))</f>
        <v/>
      </c>
    </row>
    <row r="348">
      <c r="A348" s="51" t="n"/>
      <c r="B348" s="51" t="n"/>
      <c r="C348" s="23" t="n"/>
      <c r="D348" s="24">
        <f>IF(COUNTA($A348:$C348,$E348:$I348,$K348,$O348,$R348,$U348:$W348,$Z348:$AA348)=0,"",IFERROR(INDEX('Settings'!$B$10:$B$109,MATCH(C348,'Settings'!$A$10:$A$109,0)),""))</f>
        <v/>
      </c>
      <c r="E348" s="23" t="n"/>
      <c r="F348" s="25" t="n"/>
      <c r="G348" s="25" t="n"/>
      <c r="H348" s="26" t="n"/>
      <c r="I348" s="26" t="n"/>
      <c r="J348" s="27">
        <f>IF(COUNTA($A348:$C348,$E348:$I348,$K348,$O348,$R348,$U348:$W348,$Z348:$AA348)=0,"",IFERROR(H348+I348,0))</f>
        <v/>
      </c>
      <c r="K348" s="52" t="n"/>
      <c r="L348" s="53">
        <f>IF(COUNTA($A348:$C348,$E348:$I348,$K348,$O348,$R348,$U348:$W348,$Z348:$AA348)=0,"",IFERROR(INDEX('Settings'!$D$10:$D$109,MATCH(C348,'Settings'!$A$10:$A$109,0)),0))</f>
        <v/>
      </c>
      <c r="M348" s="53">
        <f>IF(COUNTA($A348:$C348,$E348:$I348,$K348,$O348,$R348,$U348:$W348,$Z348:$AA348)=0,"",IFERROR(IF(K348&lt;&gt;"",K348,L348),0))</f>
        <v/>
      </c>
      <c r="N348" s="30">
        <f>IF(COUNTA($A348:$C348,$E348:$I348,$K348,$O348,$R348,$U348:$W348,$Z348:$AA348)=0,"",IFERROR(J348*M348,0))</f>
        <v/>
      </c>
      <c r="O348" s="31" t="n"/>
      <c r="P348" s="30">
        <f>IF(COUNTA($A348:$C348,$E348:$I348,$K348,$O348,$R348,$U348:$W348,$Z348:$AA348)=0,"",IFERROR(INDEX('Settings'!$F$10:$F$109,MATCH(C348,'Settings'!$A$10:$A$109,0)),0))</f>
        <v/>
      </c>
      <c r="Q348" s="30">
        <f>IF(COUNTA($A348:$C348,$E348:$I348,$K348,$O348,$R348,$U348:$W348,$Z348:$AA348)=0,"",IFERROR(O348*P348,0))</f>
        <v/>
      </c>
      <c r="R348" s="26" t="n"/>
      <c r="S348" s="30">
        <f>IF(COUNTA($A348:$C348,$E348:$I348,$K348,$O348,$R348,$U348:$W348,$Z348:$AA348)=0,"",IFERROR(INDEX('Settings'!$E$10:$E$109,MATCH(C348,'Settings'!$A$10:$A$109,0)),0))</f>
        <v/>
      </c>
      <c r="T348" s="30">
        <f>IF(COUNTA($A348:$C348,$E348:$I348,$K348,$O348,$R348,$U348:$W348,$Z348:$AA348)=0,"",IFERROR(R348*S348,0))</f>
        <v/>
      </c>
      <c r="U348" s="32" t="n"/>
      <c r="V348" s="32" t="n"/>
      <c r="W348" s="32" t="n"/>
      <c r="X348" s="30">
        <f>IF(COUNTA($A348:$C348,$E348:$I348,$K348,$O348,$R348,$U348:$W348,$Z348:$AA348)=0,"",IFERROR(SUM(N348,Q348,T348,U348),0))</f>
        <v/>
      </c>
      <c r="Y348" s="30">
        <f>IF(COUNTA($A348:$C348,$E348:$I348,$K348,$O348,$R348,$U348:$W348,$Z348:$AA348)=0,"",IFERROR(X348+V348-W348,0))</f>
        <v/>
      </c>
      <c r="Z348" s="23" t="n"/>
      <c r="AA348" s="25" t="n"/>
      <c r="AB348" s="33">
        <f>IF(COUNTA($A348:$C348,$E348:$I348,$K348,$O348,$R348,$U348:$W348,$Z348:$AA348)=0,"",IF(OR(A348="",B348="",C348="",E348=""),"Missing required input",IF(D348="","Driver not found",IF(COUNTIF($E:$E,E348)&gt;1,"Duplicate Trip/Load #",IF(B348&gt;A348,"Trip after period end",IF(B348&lt;=A348-'Settings'!$B$4,"Trip outside pay period",IF(J348&lt;=0,"Check miles",IF(M348&lt;=0,"Check rate",IF(Y348&lt;0,"Negative payable","OK")))))))))</f>
        <v/>
      </c>
    </row>
    <row r="349">
      <c r="A349" s="51" t="n"/>
      <c r="B349" s="51" t="n"/>
      <c r="C349" s="23" t="n"/>
      <c r="D349" s="24">
        <f>IF(COUNTA($A349:$C349,$E349:$I349,$K349,$O349,$R349,$U349:$W349,$Z349:$AA349)=0,"",IFERROR(INDEX('Settings'!$B$10:$B$109,MATCH(C349,'Settings'!$A$10:$A$109,0)),""))</f>
        <v/>
      </c>
      <c r="E349" s="23" t="n"/>
      <c r="F349" s="25" t="n"/>
      <c r="G349" s="25" t="n"/>
      <c r="H349" s="26" t="n"/>
      <c r="I349" s="26" t="n"/>
      <c r="J349" s="27">
        <f>IF(COUNTA($A349:$C349,$E349:$I349,$K349,$O349,$R349,$U349:$W349,$Z349:$AA349)=0,"",IFERROR(H349+I349,0))</f>
        <v/>
      </c>
      <c r="K349" s="52" t="n"/>
      <c r="L349" s="53">
        <f>IF(COUNTA($A349:$C349,$E349:$I349,$K349,$O349,$R349,$U349:$W349,$Z349:$AA349)=0,"",IFERROR(INDEX('Settings'!$D$10:$D$109,MATCH(C349,'Settings'!$A$10:$A$109,0)),0))</f>
        <v/>
      </c>
      <c r="M349" s="53">
        <f>IF(COUNTA($A349:$C349,$E349:$I349,$K349,$O349,$R349,$U349:$W349,$Z349:$AA349)=0,"",IFERROR(IF(K349&lt;&gt;"",K349,L349),0))</f>
        <v/>
      </c>
      <c r="N349" s="30">
        <f>IF(COUNTA($A349:$C349,$E349:$I349,$K349,$O349,$R349,$U349:$W349,$Z349:$AA349)=0,"",IFERROR(J349*M349,0))</f>
        <v/>
      </c>
      <c r="O349" s="31" t="n"/>
      <c r="P349" s="30">
        <f>IF(COUNTA($A349:$C349,$E349:$I349,$K349,$O349,$R349,$U349:$W349,$Z349:$AA349)=0,"",IFERROR(INDEX('Settings'!$F$10:$F$109,MATCH(C349,'Settings'!$A$10:$A$109,0)),0))</f>
        <v/>
      </c>
      <c r="Q349" s="30">
        <f>IF(COUNTA($A349:$C349,$E349:$I349,$K349,$O349,$R349,$U349:$W349,$Z349:$AA349)=0,"",IFERROR(O349*P349,0))</f>
        <v/>
      </c>
      <c r="R349" s="26" t="n"/>
      <c r="S349" s="30">
        <f>IF(COUNTA($A349:$C349,$E349:$I349,$K349,$O349,$R349,$U349:$W349,$Z349:$AA349)=0,"",IFERROR(INDEX('Settings'!$E$10:$E$109,MATCH(C349,'Settings'!$A$10:$A$109,0)),0))</f>
        <v/>
      </c>
      <c r="T349" s="30">
        <f>IF(COUNTA($A349:$C349,$E349:$I349,$K349,$O349,$R349,$U349:$W349,$Z349:$AA349)=0,"",IFERROR(R349*S349,0))</f>
        <v/>
      </c>
      <c r="U349" s="32" t="n"/>
      <c r="V349" s="32" t="n"/>
      <c r="W349" s="32" t="n"/>
      <c r="X349" s="30">
        <f>IF(COUNTA($A349:$C349,$E349:$I349,$K349,$O349,$R349,$U349:$W349,$Z349:$AA349)=0,"",IFERROR(SUM(N349,Q349,T349,U349),0))</f>
        <v/>
      </c>
      <c r="Y349" s="30">
        <f>IF(COUNTA($A349:$C349,$E349:$I349,$K349,$O349,$R349,$U349:$W349,$Z349:$AA349)=0,"",IFERROR(X349+V349-W349,0))</f>
        <v/>
      </c>
      <c r="Z349" s="23" t="n"/>
      <c r="AA349" s="25" t="n"/>
      <c r="AB349" s="33">
        <f>IF(COUNTA($A349:$C349,$E349:$I349,$K349,$O349,$R349,$U349:$W349,$Z349:$AA349)=0,"",IF(OR(A349="",B349="",C349="",E349=""),"Missing required input",IF(D349="","Driver not found",IF(COUNTIF($E:$E,E349)&gt;1,"Duplicate Trip/Load #",IF(B349&gt;A349,"Trip after period end",IF(B349&lt;=A349-'Settings'!$B$4,"Trip outside pay period",IF(J349&lt;=0,"Check miles",IF(M349&lt;=0,"Check rate",IF(Y349&lt;0,"Negative payable","OK")))))))))</f>
        <v/>
      </c>
    </row>
    <row r="350">
      <c r="A350" s="51" t="n"/>
      <c r="B350" s="51" t="n"/>
      <c r="C350" s="23" t="n"/>
      <c r="D350" s="24">
        <f>IF(COUNTA($A350:$C350,$E350:$I350,$K350,$O350,$R350,$U350:$W350,$Z350:$AA350)=0,"",IFERROR(INDEX('Settings'!$B$10:$B$109,MATCH(C350,'Settings'!$A$10:$A$109,0)),""))</f>
        <v/>
      </c>
      <c r="E350" s="23" t="n"/>
      <c r="F350" s="25" t="n"/>
      <c r="G350" s="25" t="n"/>
      <c r="H350" s="26" t="n"/>
      <c r="I350" s="26" t="n"/>
      <c r="J350" s="27">
        <f>IF(COUNTA($A350:$C350,$E350:$I350,$K350,$O350,$R350,$U350:$W350,$Z350:$AA350)=0,"",IFERROR(H350+I350,0))</f>
        <v/>
      </c>
      <c r="K350" s="52" t="n"/>
      <c r="L350" s="53">
        <f>IF(COUNTA($A350:$C350,$E350:$I350,$K350,$O350,$R350,$U350:$W350,$Z350:$AA350)=0,"",IFERROR(INDEX('Settings'!$D$10:$D$109,MATCH(C350,'Settings'!$A$10:$A$109,0)),0))</f>
        <v/>
      </c>
      <c r="M350" s="53">
        <f>IF(COUNTA($A350:$C350,$E350:$I350,$K350,$O350,$R350,$U350:$W350,$Z350:$AA350)=0,"",IFERROR(IF(K350&lt;&gt;"",K350,L350),0))</f>
        <v/>
      </c>
      <c r="N350" s="30">
        <f>IF(COUNTA($A350:$C350,$E350:$I350,$K350,$O350,$R350,$U350:$W350,$Z350:$AA350)=0,"",IFERROR(J350*M350,0))</f>
        <v/>
      </c>
      <c r="O350" s="31" t="n"/>
      <c r="P350" s="30">
        <f>IF(COUNTA($A350:$C350,$E350:$I350,$K350,$O350,$R350,$U350:$W350,$Z350:$AA350)=0,"",IFERROR(INDEX('Settings'!$F$10:$F$109,MATCH(C350,'Settings'!$A$10:$A$109,0)),0))</f>
        <v/>
      </c>
      <c r="Q350" s="30">
        <f>IF(COUNTA($A350:$C350,$E350:$I350,$K350,$O350,$R350,$U350:$W350,$Z350:$AA350)=0,"",IFERROR(O350*P350,0))</f>
        <v/>
      </c>
      <c r="R350" s="26" t="n"/>
      <c r="S350" s="30">
        <f>IF(COUNTA($A350:$C350,$E350:$I350,$K350,$O350,$R350,$U350:$W350,$Z350:$AA350)=0,"",IFERROR(INDEX('Settings'!$E$10:$E$109,MATCH(C350,'Settings'!$A$10:$A$109,0)),0))</f>
        <v/>
      </c>
      <c r="T350" s="30">
        <f>IF(COUNTA($A350:$C350,$E350:$I350,$K350,$O350,$R350,$U350:$W350,$Z350:$AA350)=0,"",IFERROR(R350*S350,0))</f>
        <v/>
      </c>
      <c r="U350" s="32" t="n"/>
      <c r="V350" s="32" t="n"/>
      <c r="W350" s="32" t="n"/>
      <c r="X350" s="30">
        <f>IF(COUNTA($A350:$C350,$E350:$I350,$K350,$O350,$R350,$U350:$W350,$Z350:$AA350)=0,"",IFERROR(SUM(N350,Q350,T350,U350),0))</f>
        <v/>
      </c>
      <c r="Y350" s="30">
        <f>IF(COUNTA($A350:$C350,$E350:$I350,$K350,$O350,$R350,$U350:$W350,$Z350:$AA350)=0,"",IFERROR(X350+V350-W350,0))</f>
        <v/>
      </c>
      <c r="Z350" s="23" t="n"/>
      <c r="AA350" s="25" t="n"/>
      <c r="AB350" s="33">
        <f>IF(COUNTA($A350:$C350,$E350:$I350,$K350,$O350,$R350,$U350:$W350,$Z350:$AA350)=0,"",IF(OR(A350="",B350="",C350="",E350=""),"Missing required input",IF(D350="","Driver not found",IF(COUNTIF($E:$E,E350)&gt;1,"Duplicate Trip/Load #",IF(B350&gt;A350,"Trip after period end",IF(B350&lt;=A350-'Settings'!$B$4,"Trip outside pay period",IF(J350&lt;=0,"Check miles",IF(M350&lt;=0,"Check rate",IF(Y350&lt;0,"Negative payable","OK")))))))))</f>
        <v/>
      </c>
    </row>
    <row r="351">
      <c r="A351" s="51" t="n"/>
      <c r="B351" s="51" t="n"/>
      <c r="C351" s="23" t="n"/>
      <c r="D351" s="24">
        <f>IF(COUNTA($A351:$C351,$E351:$I351,$K351,$O351,$R351,$U351:$W351,$Z351:$AA351)=0,"",IFERROR(INDEX('Settings'!$B$10:$B$109,MATCH(C351,'Settings'!$A$10:$A$109,0)),""))</f>
        <v/>
      </c>
      <c r="E351" s="23" t="n"/>
      <c r="F351" s="25" t="n"/>
      <c r="G351" s="25" t="n"/>
      <c r="H351" s="26" t="n"/>
      <c r="I351" s="26" t="n"/>
      <c r="J351" s="27">
        <f>IF(COUNTA($A351:$C351,$E351:$I351,$K351,$O351,$R351,$U351:$W351,$Z351:$AA351)=0,"",IFERROR(H351+I351,0))</f>
        <v/>
      </c>
      <c r="K351" s="52" t="n"/>
      <c r="L351" s="53">
        <f>IF(COUNTA($A351:$C351,$E351:$I351,$K351,$O351,$R351,$U351:$W351,$Z351:$AA351)=0,"",IFERROR(INDEX('Settings'!$D$10:$D$109,MATCH(C351,'Settings'!$A$10:$A$109,0)),0))</f>
        <v/>
      </c>
      <c r="M351" s="53">
        <f>IF(COUNTA($A351:$C351,$E351:$I351,$K351,$O351,$R351,$U351:$W351,$Z351:$AA351)=0,"",IFERROR(IF(K351&lt;&gt;"",K351,L351),0))</f>
        <v/>
      </c>
      <c r="N351" s="30">
        <f>IF(COUNTA($A351:$C351,$E351:$I351,$K351,$O351,$R351,$U351:$W351,$Z351:$AA351)=0,"",IFERROR(J351*M351,0))</f>
        <v/>
      </c>
      <c r="O351" s="31" t="n"/>
      <c r="P351" s="30">
        <f>IF(COUNTA($A351:$C351,$E351:$I351,$K351,$O351,$R351,$U351:$W351,$Z351:$AA351)=0,"",IFERROR(INDEX('Settings'!$F$10:$F$109,MATCH(C351,'Settings'!$A$10:$A$109,0)),0))</f>
        <v/>
      </c>
      <c r="Q351" s="30">
        <f>IF(COUNTA($A351:$C351,$E351:$I351,$K351,$O351,$R351,$U351:$W351,$Z351:$AA351)=0,"",IFERROR(O351*P351,0))</f>
        <v/>
      </c>
      <c r="R351" s="26" t="n"/>
      <c r="S351" s="30">
        <f>IF(COUNTA($A351:$C351,$E351:$I351,$K351,$O351,$R351,$U351:$W351,$Z351:$AA351)=0,"",IFERROR(INDEX('Settings'!$E$10:$E$109,MATCH(C351,'Settings'!$A$10:$A$109,0)),0))</f>
        <v/>
      </c>
      <c r="T351" s="30">
        <f>IF(COUNTA($A351:$C351,$E351:$I351,$K351,$O351,$R351,$U351:$W351,$Z351:$AA351)=0,"",IFERROR(R351*S351,0))</f>
        <v/>
      </c>
      <c r="U351" s="32" t="n"/>
      <c r="V351" s="32" t="n"/>
      <c r="W351" s="32" t="n"/>
      <c r="X351" s="30">
        <f>IF(COUNTA($A351:$C351,$E351:$I351,$K351,$O351,$R351,$U351:$W351,$Z351:$AA351)=0,"",IFERROR(SUM(N351,Q351,T351,U351),0))</f>
        <v/>
      </c>
      <c r="Y351" s="30">
        <f>IF(COUNTA($A351:$C351,$E351:$I351,$K351,$O351,$R351,$U351:$W351,$Z351:$AA351)=0,"",IFERROR(X351+V351-W351,0))</f>
        <v/>
      </c>
      <c r="Z351" s="23" t="n"/>
      <c r="AA351" s="25" t="n"/>
      <c r="AB351" s="33">
        <f>IF(COUNTA($A351:$C351,$E351:$I351,$K351,$O351,$R351,$U351:$W351,$Z351:$AA351)=0,"",IF(OR(A351="",B351="",C351="",E351=""),"Missing required input",IF(D351="","Driver not found",IF(COUNTIF($E:$E,E351)&gt;1,"Duplicate Trip/Load #",IF(B351&gt;A351,"Trip after period end",IF(B351&lt;=A351-'Settings'!$B$4,"Trip outside pay period",IF(J351&lt;=0,"Check miles",IF(M351&lt;=0,"Check rate",IF(Y351&lt;0,"Negative payable","OK")))))))))</f>
        <v/>
      </c>
    </row>
    <row r="352">
      <c r="A352" s="51" t="n"/>
      <c r="B352" s="51" t="n"/>
      <c r="C352" s="23" t="n"/>
      <c r="D352" s="24">
        <f>IF(COUNTA($A352:$C352,$E352:$I352,$K352,$O352,$R352,$U352:$W352,$Z352:$AA352)=0,"",IFERROR(INDEX('Settings'!$B$10:$B$109,MATCH(C352,'Settings'!$A$10:$A$109,0)),""))</f>
        <v/>
      </c>
      <c r="E352" s="23" t="n"/>
      <c r="F352" s="25" t="n"/>
      <c r="G352" s="25" t="n"/>
      <c r="H352" s="26" t="n"/>
      <c r="I352" s="26" t="n"/>
      <c r="J352" s="27">
        <f>IF(COUNTA($A352:$C352,$E352:$I352,$K352,$O352,$R352,$U352:$W352,$Z352:$AA352)=0,"",IFERROR(H352+I352,0))</f>
        <v/>
      </c>
      <c r="K352" s="52" t="n"/>
      <c r="L352" s="53">
        <f>IF(COUNTA($A352:$C352,$E352:$I352,$K352,$O352,$R352,$U352:$W352,$Z352:$AA352)=0,"",IFERROR(INDEX('Settings'!$D$10:$D$109,MATCH(C352,'Settings'!$A$10:$A$109,0)),0))</f>
        <v/>
      </c>
      <c r="M352" s="53">
        <f>IF(COUNTA($A352:$C352,$E352:$I352,$K352,$O352,$R352,$U352:$W352,$Z352:$AA352)=0,"",IFERROR(IF(K352&lt;&gt;"",K352,L352),0))</f>
        <v/>
      </c>
      <c r="N352" s="30">
        <f>IF(COUNTA($A352:$C352,$E352:$I352,$K352,$O352,$R352,$U352:$W352,$Z352:$AA352)=0,"",IFERROR(J352*M352,0))</f>
        <v/>
      </c>
      <c r="O352" s="31" t="n"/>
      <c r="P352" s="30">
        <f>IF(COUNTA($A352:$C352,$E352:$I352,$K352,$O352,$R352,$U352:$W352,$Z352:$AA352)=0,"",IFERROR(INDEX('Settings'!$F$10:$F$109,MATCH(C352,'Settings'!$A$10:$A$109,0)),0))</f>
        <v/>
      </c>
      <c r="Q352" s="30">
        <f>IF(COUNTA($A352:$C352,$E352:$I352,$K352,$O352,$R352,$U352:$W352,$Z352:$AA352)=0,"",IFERROR(O352*P352,0))</f>
        <v/>
      </c>
      <c r="R352" s="26" t="n"/>
      <c r="S352" s="30">
        <f>IF(COUNTA($A352:$C352,$E352:$I352,$K352,$O352,$R352,$U352:$W352,$Z352:$AA352)=0,"",IFERROR(INDEX('Settings'!$E$10:$E$109,MATCH(C352,'Settings'!$A$10:$A$109,0)),0))</f>
        <v/>
      </c>
      <c r="T352" s="30">
        <f>IF(COUNTA($A352:$C352,$E352:$I352,$K352,$O352,$R352,$U352:$W352,$Z352:$AA352)=0,"",IFERROR(R352*S352,0))</f>
        <v/>
      </c>
      <c r="U352" s="32" t="n"/>
      <c r="V352" s="32" t="n"/>
      <c r="W352" s="32" t="n"/>
      <c r="X352" s="30">
        <f>IF(COUNTA($A352:$C352,$E352:$I352,$K352,$O352,$R352,$U352:$W352,$Z352:$AA352)=0,"",IFERROR(SUM(N352,Q352,T352,U352),0))</f>
        <v/>
      </c>
      <c r="Y352" s="30">
        <f>IF(COUNTA($A352:$C352,$E352:$I352,$K352,$O352,$R352,$U352:$W352,$Z352:$AA352)=0,"",IFERROR(X352+V352-W352,0))</f>
        <v/>
      </c>
      <c r="Z352" s="23" t="n"/>
      <c r="AA352" s="25" t="n"/>
      <c r="AB352" s="33">
        <f>IF(COUNTA($A352:$C352,$E352:$I352,$K352,$O352,$R352,$U352:$W352,$Z352:$AA352)=0,"",IF(OR(A352="",B352="",C352="",E352=""),"Missing required input",IF(D352="","Driver not found",IF(COUNTIF($E:$E,E352)&gt;1,"Duplicate Trip/Load #",IF(B352&gt;A352,"Trip after period end",IF(B352&lt;=A352-'Settings'!$B$4,"Trip outside pay period",IF(J352&lt;=0,"Check miles",IF(M352&lt;=0,"Check rate",IF(Y352&lt;0,"Negative payable","OK")))))))))</f>
        <v/>
      </c>
    </row>
    <row r="353">
      <c r="A353" s="51" t="n"/>
      <c r="B353" s="51" t="n"/>
      <c r="C353" s="23" t="n"/>
      <c r="D353" s="24">
        <f>IF(COUNTA($A353:$C353,$E353:$I353,$K353,$O353,$R353,$U353:$W353,$Z353:$AA353)=0,"",IFERROR(INDEX('Settings'!$B$10:$B$109,MATCH(C353,'Settings'!$A$10:$A$109,0)),""))</f>
        <v/>
      </c>
      <c r="E353" s="23" t="n"/>
      <c r="F353" s="25" t="n"/>
      <c r="G353" s="25" t="n"/>
      <c r="H353" s="26" t="n"/>
      <c r="I353" s="26" t="n"/>
      <c r="J353" s="27">
        <f>IF(COUNTA($A353:$C353,$E353:$I353,$K353,$O353,$R353,$U353:$W353,$Z353:$AA353)=0,"",IFERROR(H353+I353,0))</f>
        <v/>
      </c>
      <c r="K353" s="52" t="n"/>
      <c r="L353" s="53">
        <f>IF(COUNTA($A353:$C353,$E353:$I353,$K353,$O353,$R353,$U353:$W353,$Z353:$AA353)=0,"",IFERROR(INDEX('Settings'!$D$10:$D$109,MATCH(C353,'Settings'!$A$10:$A$109,0)),0))</f>
        <v/>
      </c>
      <c r="M353" s="53">
        <f>IF(COUNTA($A353:$C353,$E353:$I353,$K353,$O353,$R353,$U353:$W353,$Z353:$AA353)=0,"",IFERROR(IF(K353&lt;&gt;"",K353,L353),0))</f>
        <v/>
      </c>
      <c r="N353" s="30">
        <f>IF(COUNTA($A353:$C353,$E353:$I353,$K353,$O353,$R353,$U353:$W353,$Z353:$AA353)=0,"",IFERROR(J353*M353,0))</f>
        <v/>
      </c>
      <c r="O353" s="31" t="n"/>
      <c r="P353" s="30">
        <f>IF(COUNTA($A353:$C353,$E353:$I353,$K353,$O353,$R353,$U353:$W353,$Z353:$AA353)=0,"",IFERROR(INDEX('Settings'!$F$10:$F$109,MATCH(C353,'Settings'!$A$10:$A$109,0)),0))</f>
        <v/>
      </c>
      <c r="Q353" s="30">
        <f>IF(COUNTA($A353:$C353,$E353:$I353,$K353,$O353,$R353,$U353:$W353,$Z353:$AA353)=0,"",IFERROR(O353*P353,0))</f>
        <v/>
      </c>
      <c r="R353" s="26" t="n"/>
      <c r="S353" s="30">
        <f>IF(COUNTA($A353:$C353,$E353:$I353,$K353,$O353,$R353,$U353:$W353,$Z353:$AA353)=0,"",IFERROR(INDEX('Settings'!$E$10:$E$109,MATCH(C353,'Settings'!$A$10:$A$109,0)),0))</f>
        <v/>
      </c>
      <c r="T353" s="30">
        <f>IF(COUNTA($A353:$C353,$E353:$I353,$K353,$O353,$R353,$U353:$W353,$Z353:$AA353)=0,"",IFERROR(R353*S353,0))</f>
        <v/>
      </c>
      <c r="U353" s="32" t="n"/>
      <c r="V353" s="32" t="n"/>
      <c r="W353" s="32" t="n"/>
      <c r="X353" s="30">
        <f>IF(COUNTA($A353:$C353,$E353:$I353,$K353,$O353,$R353,$U353:$W353,$Z353:$AA353)=0,"",IFERROR(SUM(N353,Q353,T353,U353),0))</f>
        <v/>
      </c>
      <c r="Y353" s="30">
        <f>IF(COUNTA($A353:$C353,$E353:$I353,$K353,$O353,$R353,$U353:$W353,$Z353:$AA353)=0,"",IFERROR(X353+V353-W353,0))</f>
        <v/>
      </c>
      <c r="Z353" s="23" t="n"/>
      <c r="AA353" s="25" t="n"/>
      <c r="AB353" s="33">
        <f>IF(COUNTA($A353:$C353,$E353:$I353,$K353,$O353,$R353,$U353:$W353,$Z353:$AA353)=0,"",IF(OR(A353="",B353="",C353="",E353=""),"Missing required input",IF(D353="","Driver not found",IF(COUNTIF($E:$E,E353)&gt;1,"Duplicate Trip/Load #",IF(B353&gt;A353,"Trip after period end",IF(B353&lt;=A353-'Settings'!$B$4,"Trip outside pay period",IF(J353&lt;=0,"Check miles",IF(M353&lt;=0,"Check rate",IF(Y353&lt;0,"Negative payable","OK")))))))))</f>
        <v/>
      </c>
    </row>
    <row r="354">
      <c r="A354" s="51" t="n"/>
      <c r="B354" s="51" t="n"/>
      <c r="C354" s="23" t="n"/>
      <c r="D354" s="24">
        <f>IF(COUNTA($A354:$C354,$E354:$I354,$K354,$O354,$R354,$U354:$W354,$Z354:$AA354)=0,"",IFERROR(INDEX('Settings'!$B$10:$B$109,MATCH(C354,'Settings'!$A$10:$A$109,0)),""))</f>
        <v/>
      </c>
      <c r="E354" s="23" t="n"/>
      <c r="F354" s="25" t="n"/>
      <c r="G354" s="25" t="n"/>
      <c r="H354" s="26" t="n"/>
      <c r="I354" s="26" t="n"/>
      <c r="J354" s="27">
        <f>IF(COUNTA($A354:$C354,$E354:$I354,$K354,$O354,$R354,$U354:$W354,$Z354:$AA354)=0,"",IFERROR(H354+I354,0))</f>
        <v/>
      </c>
      <c r="K354" s="52" t="n"/>
      <c r="L354" s="53">
        <f>IF(COUNTA($A354:$C354,$E354:$I354,$K354,$O354,$R354,$U354:$W354,$Z354:$AA354)=0,"",IFERROR(INDEX('Settings'!$D$10:$D$109,MATCH(C354,'Settings'!$A$10:$A$109,0)),0))</f>
        <v/>
      </c>
      <c r="M354" s="53">
        <f>IF(COUNTA($A354:$C354,$E354:$I354,$K354,$O354,$R354,$U354:$W354,$Z354:$AA354)=0,"",IFERROR(IF(K354&lt;&gt;"",K354,L354),0))</f>
        <v/>
      </c>
      <c r="N354" s="30">
        <f>IF(COUNTA($A354:$C354,$E354:$I354,$K354,$O354,$R354,$U354:$W354,$Z354:$AA354)=0,"",IFERROR(J354*M354,0))</f>
        <v/>
      </c>
      <c r="O354" s="31" t="n"/>
      <c r="P354" s="30">
        <f>IF(COUNTA($A354:$C354,$E354:$I354,$K354,$O354,$R354,$U354:$W354,$Z354:$AA354)=0,"",IFERROR(INDEX('Settings'!$F$10:$F$109,MATCH(C354,'Settings'!$A$10:$A$109,0)),0))</f>
        <v/>
      </c>
      <c r="Q354" s="30">
        <f>IF(COUNTA($A354:$C354,$E354:$I354,$K354,$O354,$R354,$U354:$W354,$Z354:$AA354)=0,"",IFERROR(O354*P354,0))</f>
        <v/>
      </c>
      <c r="R354" s="26" t="n"/>
      <c r="S354" s="30">
        <f>IF(COUNTA($A354:$C354,$E354:$I354,$K354,$O354,$R354,$U354:$W354,$Z354:$AA354)=0,"",IFERROR(INDEX('Settings'!$E$10:$E$109,MATCH(C354,'Settings'!$A$10:$A$109,0)),0))</f>
        <v/>
      </c>
      <c r="T354" s="30">
        <f>IF(COUNTA($A354:$C354,$E354:$I354,$K354,$O354,$R354,$U354:$W354,$Z354:$AA354)=0,"",IFERROR(R354*S354,0))</f>
        <v/>
      </c>
      <c r="U354" s="32" t="n"/>
      <c r="V354" s="32" t="n"/>
      <c r="W354" s="32" t="n"/>
      <c r="X354" s="30">
        <f>IF(COUNTA($A354:$C354,$E354:$I354,$K354,$O354,$R354,$U354:$W354,$Z354:$AA354)=0,"",IFERROR(SUM(N354,Q354,T354,U354),0))</f>
        <v/>
      </c>
      <c r="Y354" s="30">
        <f>IF(COUNTA($A354:$C354,$E354:$I354,$K354,$O354,$R354,$U354:$W354,$Z354:$AA354)=0,"",IFERROR(X354+V354-W354,0))</f>
        <v/>
      </c>
      <c r="Z354" s="23" t="n"/>
      <c r="AA354" s="25" t="n"/>
      <c r="AB354" s="33">
        <f>IF(COUNTA($A354:$C354,$E354:$I354,$K354,$O354,$R354,$U354:$W354,$Z354:$AA354)=0,"",IF(OR(A354="",B354="",C354="",E354=""),"Missing required input",IF(D354="","Driver not found",IF(COUNTIF($E:$E,E354)&gt;1,"Duplicate Trip/Load #",IF(B354&gt;A354,"Trip after period end",IF(B354&lt;=A354-'Settings'!$B$4,"Trip outside pay period",IF(J354&lt;=0,"Check miles",IF(M354&lt;=0,"Check rate",IF(Y354&lt;0,"Negative payable","OK")))))))))</f>
        <v/>
      </c>
    </row>
    <row r="355">
      <c r="A355" s="51" t="n"/>
      <c r="B355" s="51" t="n"/>
      <c r="C355" s="23" t="n"/>
      <c r="D355" s="24">
        <f>IF(COUNTA($A355:$C355,$E355:$I355,$K355,$O355,$R355,$U355:$W355,$Z355:$AA355)=0,"",IFERROR(INDEX('Settings'!$B$10:$B$109,MATCH(C355,'Settings'!$A$10:$A$109,0)),""))</f>
        <v/>
      </c>
      <c r="E355" s="23" t="n"/>
      <c r="F355" s="25" t="n"/>
      <c r="G355" s="25" t="n"/>
      <c r="H355" s="26" t="n"/>
      <c r="I355" s="26" t="n"/>
      <c r="J355" s="27">
        <f>IF(COUNTA($A355:$C355,$E355:$I355,$K355,$O355,$R355,$U355:$W355,$Z355:$AA355)=0,"",IFERROR(H355+I355,0))</f>
        <v/>
      </c>
      <c r="K355" s="52" t="n"/>
      <c r="L355" s="53">
        <f>IF(COUNTA($A355:$C355,$E355:$I355,$K355,$O355,$R355,$U355:$W355,$Z355:$AA355)=0,"",IFERROR(INDEX('Settings'!$D$10:$D$109,MATCH(C355,'Settings'!$A$10:$A$109,0)),0))</f>
        <v/>
      </c>
      <c r="M355" s="53">
        <f>IF(COUNTA($A355:$C355,$E355:$I355,$K355,$O355,$R355,$U355:$W355,$Z355:$AA355)=0,"",IFERROR(IF(K355&lt;&gt;"",K355,L355),0))</f>
        <v/>
      </c>
      <c r="N355" s="30">
        <f>IF(COUNTA($A355:$C355,$E355:$I355,$K355,$O355,$R355,$U355:$W355,$Z355:$AA355)=0,"",IFERROR(J355*M355,0))</f>
        <v/>
      </c>
      <c r="O355" s="31" t="n"/>
      <c r="P355" s="30">
        <f>IF(COUNTA($A355:$C355,$E355:$I355,$K355,$O355,$R355,$U355:$W355,$Z355:$AA355)=0,"",IFERROR(INDEX('Settings'!$F$10:$F$109,MATCH(C355,'Settings'!$A$10:$A$109,0)),0))</f>
        <v/>
      </c>
      <c r="Q355" s="30">
        <f>IF(COUNTA($A355:$C355,$E355:$I355,$K355,$O355,$R355,$U355:$W355,$Z355:$AA355)=0,"",IFERROR(O355*P355,0))</f>
        <v/>
      </c>
      <c r="R355" s="26" t="n"/>
      <c r="S355" s="30">
        <f>IF(COUNTA($A355:$C355,$E355:$I355,$K355,$O355,$R355,$U355:$W355,$Z355:$AA355)=0,"",IFERROR(INDEX('Settings'!$E$10:$E$109,MATCH(C355,'Settings'!$A$10:$A$109,0)),0))</f>
        <v/>
      </c>
      <c r="T355" s="30">
        <f>IF(COUNTA($A355:$C355,$E355:$I355,$K355,$O355,$R355,$U355:$W355,$Z355:$AA355)=0,"",IFERROR(R355*S355,0))</f>
        <v/>
      </c>
      <c r="U355" s="32" t="n"/>
      <c r="V355" s="32" t="n"/>
      <c r="W355" s="32" t="n"/>
      <c r="X355" s="30">
        <f>IF(COUNTA($A355:$C355,$E355:$I355,$K355,$O355,$R355,$U355:$W355,$Z355:$AA355)=0,"",IFERROR(SUM(N355,Q355,T355,U355),0))</f>
        <v/>
      </c>
      <c r="Y355" s="30">
        <f>IF(COUNTA($A355:$C355,$E355:$I355,$K355,$O355,$R355,$U355:$W355,$Z355:$AA355)=0,"",IFERROR(X355+V355-W355,0))</f>
        <v/>
      </c>
      <c r="Z355" s="23" t="n"/>
      <c r="AA355" s="25" t="n"/>
      <c r="AB355" s="33">
        <f>IF(COUNTA($A355:$C355,$E355:$I355,$K355,$O355,$R355,$U355:$W355,$Z355:$AA355)=0,"",IF(OR(A355="",B355="",C355="",E355=""),"Missing required input",IF(D355="","Driver not found",IF(COUNTIF($E:$E,E355)&gt;1,"Duplicate Trip/Load #",IF(B355&gt;A355,"Trip after period end",IF(B355&lt;=A355-'Settings'!$B$4,"Trip outside pay period",IF(J355&lt;=0,"Check miles",IF(M355&lt;=0,"Check rate",IF(Y355&lt;0,"Negative payable","OK")))))))))</f>
        <v/>
      </c>
    </row>
    <row r="356">
      <c r="A356" s="51" t="n"/>
      <c r="B356" s="51" t="n"/>
      <c r="C356" s="23" t="n"/>
      <c r="D356" s="24">
        <f>IF(COUNTA($A356:$C356,$E356:$I356,$K356,$O356,$R356,$U356:$W356,$Z356:$AA356)=0,"",IFERROR(INDEX('Settings'!$B$10:$B$109,MATCH(C356,'Settings'!$A$10:$A$109,0)),""))</f>
        <v/>
      </c>
      <c r="E356" s="23" t="n"/>
      <c r="F356" s="25" t="n"/>
      <c r="G356" s="25" t="n"/>
      <c r="H356" s="26" t="n"/>
      <c r="I356" s="26" t="n"/>
      <c r="J356" s="27">
        <f>IF(COUNTA($A356:$C356,$E356:$I356,$K356,$O356,$R356,$U356:$W356,$Z356:$AA356)=0,"",IFERROR(H356+I356,0))</f>
        <v/>
      </c>
      <c r="K356" s="52" t="n"/>
      <c r="L356" s="53">
        <f>IF(COUNTA($A356:$C356,$E356:$I356,$K356,$O356,$R356,$U356:$W356,$Z356:$AA356)=0,"",IFERROR(INDEX('Settings'!$D$10:$D$109,MATCH(C356,'Settings'!$A$10:$A$109,0)),0))</f>
        <v/>
      </c>
      <c r="M356" s="53">
        <f>IF(COUNTA($A356:$C356,$E356:$I356,$K356,$O356,$R356,$U356:$W356,$Z356:$AA356)=0,"",IFERROR(IF(K356&lt;&gt;"",K356,L356),0))</f>
        <v/>
      </c>
      <c r="N356" s="30">
        <f>IF(COUNTA($A356:$C356,$E356:$I356,$K356,$O356,$R356,$U356:$W356,$Z356:$AA356)=0,"",IFERROR(J356*M356,0))</f>
        <v/>
      </c>
      <c r="O356" s="31" t="n"/>
      <c r="P356" s="30">
        <f>IF(COUNTA($A356:$C356,$E356:$I356,$K356,$O356,$R356,$U356:$W356,$Z356:$AA356)=0,"",IFERROR(INDEX('Settings'!$F$10:$F$109,MATCH(C356,'Settings'!$A$10:$A$109,0)),0))</f>
        <v/>
      </c>
      <c r="Q356" s="30">
        <f>IF(COUNTA($A356:$C356,$E356:$I356,$K356,$O356,$R356,$U356:$W356,$Z356:$AA356)=0,"",IFERROR(O356*P356,0))</f>
        <v/>
      </c>
      <c r="R356" s="26" t="n"/>
      <c r="S356" s="30">
        <f>IF(COUNTA($A356:$C356,$E356:$I356,$K356,$O356,$R356,$U356:$W356,$Z356:$AA356)=0,"",IFERROR(INDEX('Settings'!$E$10:$E$109,MATCH(C356,'Settings'!$A$10:$A$109,0)),0))</f>
        <v/>
      </c>
      <c r="T356" s="30">
        <f>IF(COUNTA($A356:$C356,$E356:$I356,$K356,$O356,$R356,$U356:$W356,$Z356:$AA356)=0,"",IFERROR(R356*S356,0))</f>
        <v/>
      </c>
      <c r="U356" s="32" t="n"/>
      <c r="V356" s="32" t="n"/>
      <c r="W356" s="32" t="n"/>
      <c r="X356" s="30">
        <f>IF(COUNTA($A356:$C356,$E356:$I356,$K356,$O356,$R356,$U356:$W356,$Z356:$AA356)=0,"",IFERROR(SUM(N356,Q356,T356,U356),0))</f>
        <v/>
      </c>
      <c r="Y356" s="30">
        <f>IF(COUNTA($A356:$C356,$E356:$I356,$K356,$O356,$R356,$U356:$W356,$Z356:$AA356)=0,"",IFERROR(X356+V356-W356,0))</f>
        <v/>
      </c>
      <c r="Z356" s="23" t="n"/>
      <c r="AA356" s="25" t="n"/>
      <c r="AB356" s="33">
        <f>IF(COUNTA($A356:$C356,$E356:$I356,$K356,$O356,$R356,$U356:$W356,$Z356:$AA356)=0,"",IF(OR(A356="",B356="",C356="",E356=""),"Missing required input",IF(D356="","Driver not found",IF(COUNTIF($E:$E,E356)&gt;1,"Duplicate Trip/Load #",IF(B356&gt;A356,"Trip after period end",IF(B356&lt;=A356-'Settings'!$B$4,"Trip outside pay period",IF(J356&lt;=0,"Check miles",IF(M356&lt;=0,"Check rate",IF(Y356&lt;0,"Negative payable","OK")))))))))</f>
        <v/>
      </c>
    </row>
    <row r="357">
      <c r="A357" s="51" t="n"/>
      <c r="B357" s="51" t="n"/>
      <c r="C357" s="23" t="n"/>
      <c r="D357" s="24">
        <f>IF(COUNTA($A357:$C357,$E357:$I357,$K357,$O357,$R357,$U357:$W357,$Z357:$AA357)=0,"",IFERROR(INDEX('Settings'!$B$10:$B$109,MATCH(C357,'Settings'!$A$10:$A$109,0)),""))</f>
        <v/>
      </c>
      <c r="E357" s="23" t="n"/>
      <c r="F357" s="25" t="n"/>
      <c r="G357" s="25" t="n"/>
      <c r="H357" s="26" t="n"/>
      <c r="I357" s="26" t="n"/>
      <c r="J357" s="27">
        <f>IF(COUNTA($A357:$C357,$E357:$I357,$K357,$O357,$R357,$U357:$W357,$Z357:$AA357)=0,"",IFERROR(H357+I357,0))</f>
        <v/>
      </c>
      <c r="K357" s="52" t="n"/>
      <c r="L357" s="53">
        <f>IF(COUNTA($A357:$C357,$E357:$I357,$K357,$O357,$R357,$U357:$W357,$Z357:$AA357)=0,"",IFERROR(INDEX('Settings'!$D$10:$D$109,MATCH(C357,'Settings'!$A$10:$A$109,0)),0))</f>
        <v/>
      </c>
      <c r="M357" s="53">
        <f>IF(COUNTA($A357:$C357,$E357:$I357,$K357,$O357,$R357,$U357:$W357,$Z357:$AA357)=0,"",IFERROR(IF(K357&lt;&gt;"",K357,L357),0))</f>
        <v/>
      </c>
      <c r="N357" s="30">
        <f>IF(COUNTA($A357:$C357,$E357:$I357,$K357,$O357,$R357,$U357:$W357,$Z357:$AA357)=0,"",IFERROR(J357*M357,0))</f>
        <v/>
      </c>
      <c r="O357" s="31" t="n"/>
      <c r="P357" s="30">
        <f>IF(COUNTA($A357:$C357,$E357:$I357,$K357,$O357,$R357,$U357:$W357,$Z357:$AA357)=0,"",IFERROR(INDEX('Settings'!$F$10:$F$109,MATCH(C357,'Settings'!$A$10:$A$109,0)),0))</f>
        <v/>
      </c>
      <c r="Q357" s="30">
        <f>IF(COUNTA($A357:$C357,$E357:$I357,$K357,$O357,$R357,$U357:$W357,$Z357:$AA357)=0,"",IFERROR(O357*P357,0))</f>
        <v/>
      </c>
      <c r="R357" s="26" t="n"/>
      <c r="S357" s="30">
        <f>IF(COUNTA($A357:$C357,$E357:$I357,$K357,$O357,$R357,$U357:$W357,$Z357:$AA357)=0,"",IFERROR(INDEX('Settings'!$E$10:$E$109,MATCH(C357,'Settings'!$A$10:$A$109,0)),0))</f>
        <v/>
      </c>
      <c r="T357" s="30">
        <f>IF(COUNTA($A357:$C357,$E357:$I357,$K357,$O357,$R357,$U357:$W357,$Z357:$AA357)=0,"",IFERROR(R357*S357,0))</f>
        <v/>
      </c>
      <c r="U357" s="32" t="n"/>
      <c r="V357" s="32" t="n"/>
      <c r="W357" s="32" t="n"/>
      <c r="X357" s="30">
        <f>IF(COUNTA($A357:$C357,$E357:$I357,$K357,$O357,$R357,$U357:$W357,$Z357:$AA357)=0,"",IFERROR(SUM(N357,Q357,T357,U357),0))</f>
        <v/>
      </c>
      <c r="Y357" s="30">
        <f>IF(COUNTA($A357:$C357,$E357:$I357,$K357,$O357,$R357,$U357:$W357,$Z357:$AA357)=0,"",IFERROR(X357+V357-W357,0))</f>
        <v/>
      </c>
      <c r="Z357" s="23" t="n"/>
      <c r="AA357" s="25" t="n"/>
      <c r="AB357" s="33">
        <f>IF(COUNTA($A357:$C357,$E357:$I357,$K357,$O357,$R357,$U357:$W357,$Z357:$AA357)=0,"",IF(OR(A357="",B357="",C357="",E357=""),"Missing required input",IF(D357="","Driver not found",IF(COUNTIF($E:$E,E357)&gt;1,"Duplicate Trip/Load #",IF(B357&gt;A357,"Trip after period end",IF(B357&lt;=A357-'Settings'!$B$4,"Trip outside pay period",IF(J357&lt;=0,"Check miles",IF(M357&lt;=0,"Check rate",IF(Y357&lt;0,"Negative payable","OK")))))))))</f>
        <v/>
      </c>
    </row>
    <row r="358">
      <c r="A358" s="51" t="n"/>
      <c r="B358" s="51" t="n"/>
      <c r="C358" s="23" t="n"/>
      <c r="D358" s="24">
        <f>IF(COUNTA($A358:$C358,$E358:$I358,$K358,$O358,$R358,$U358:$W358,$Z358:$AA358)=0,"",IFERROR(INDEX('Settings'!$B$10:$B$109,MATCH(C358,'Settings'!$A$10:$A$109,0)),""))</f>
        <v/>
      </c>
      <c r="E358" s="23" t="n"/>
      <c r="F358" s="25" t="n"/>
      <c r="G358" s="25" t="n"/>
      <c r="H358" s="26" t="n"/>
      <c r="I358" s="26" t="n"/>
      <c r="J358" s="27">
        <f>IF(COUNTA($A358:$C358,$E358:$I358,$K358,$O358,$R358,$U358:$W358,$Z358:$AA358)=0,"",IFERROR(H358+I358,0))</f>
        <v/>
      </c>
      <c r="K358" s="52" t="n"/>
      <c r="L358" s="53">
        <f>IF(COUNTA($A358:$C358,$E358:$I358,$K358,$O358,$R358,$U358:$W358,$Z358:$AA358)=0,"",IFERROR(INDEX('Settings'!$D$10:$D$109,MATCH(C358,'Settings'!$A$10:$A$109,0)),0))</f>
        <v/>
      </c>
      <c r="M358" s="53">
        <f>IF(COUNTA($A358:$C358,$E358:$I358,$K358,$O358,$R358,$U358:$W358,$Z358:$AA358)=0,"",IFERROR(IF(K358&lt;&gt;"",K358,L358),0))</f>
        <v/>
      </c>
      <c r="N358" s="30">
        <f>IF(COUNTA($A358:$C358,$E358:$I358,$K358,$O358,$R358,$U358:$W358,$Z358:$AA358)=0,"",IFERROR(J358*M358,0))</f>
        <v/>
      </c>
      <c r="O358" s="31" t="n"/>
      <c r="P358" s="30">
        <f>IF(COUNTA($A358:$C358,$E358:$I358,$K358,$O358,$R358,$U358:$W358,$Z358:$AA358)=0,"",IFERROR(INDEX('Settings'!$F$10:$F$109,MATCH(C358,'Settings'!$A$10:$A$109,0)),0))</f>
        <v/>
      </c>
      <c r="Q358" s="30">
        <f>IF(COUNTA($A358:$C358,$E358:$I358,$K358,$O358,$R358,$U358:$W358,$Z358:$AA358)=0,"",IFERROR(O358*P358,0))</f>
        <v/>
      </c>
      <c r="R358" s="26" t="n"/>
      <c r="S358" s="30">
        <f>IF(COUNTA($A358:$C358,$E358:$I358,$K358,$O358,$R358,$U358:$W358,$Z358:$AA358)=0,"",IFERROR(INDEX('Settings'!$E$10:$E$109,MATCH(C358,'Settings'!$A$10:$A$109,0)),0))</f>
        <v/>
      </c>
      <c r="T358" s="30">
        <f>IF(COUNTA($A358:$C358,$E358:$I358,$K358,$O358,$R358,$U358:$W358,$Z358:$AA358)=0,"",IFERROR(R358*S358,0))</f>
        <v/>
      </c>
      <c r="U358" s="32" t="n"/>
      <c r="V358" s="32" t="n"/>
      <c r="W358" s="32" t="n"/>
      <c r="X358" s="30">
        <f>IF(COUNTA($A358:$C358,$E358:$I358,$K358,$O358,$R358,$U358:$W358,$Z358:$AA358)=0,"",IFERROR(SUM(N358,Q358,T358,U358),0))</f>
        <v/>
      </c>
      <c r="Y358" s="30">
        <f>IF(COUNTA($A358:$C358,$E358:$I358,$K358,$O358,$R358,$U358:$W358,$Z358:$AA358)=0,"",IFERROR(X358+V358-W358,0))</f>
        <v/>
      </c>
      <c r="Z358" s="23" t="n"/>
      <c r="AA358" s="25" t="n"/>
      <c r="AB358" s="33">
        <f>IF(COUNTA($A358:$C358,$E358:$I358,$K358,$O358,$R358,$U358:$W358,$Z358:$AA358)=0,"",IF(OR(A358="",B358="",C358="",E358=""),"Missing required input",IF(D358="","Driver not found",IF(COUNTIF($E:$E,E358)&gt;1,"Duplicate Trip/Load #",IF(B358&gt;A358,"Trip after period end",IF(B358&lt;=A358-'Settings'!$B$4,"Trip outside pay period",IF(J358&lt;=0,"Check miles",IF(M358&lt;=0,"Check rate",IF(Y358&lt;0,"Negative payable","OK")))))))))</f>
        <v/>
      </c>
    </row>
    <row r="359">
      <c r="A359" s="51" t="n"/>
      <c r="B359" s="51" t="n"/>
      <c r="C359" s="23" t="n"/>
      <c r="D359" s="24">
        <f>IF(COUNTA($A359:$C359,$E359:$I359,$K359,$O359,$R359,$U359:$W359,$Z359:$AA359)=0,"",IFERROR(INDEX('Settings'!$B$10:$B$109,MATCH(C359,'Settings'!$A$10:$A$109,0)),""))</f>
        <v/>
      </c>
      <c r="E359" s="23" t="n"/>
      <c r="F359" s="25" t="n"/>
      <c r="G359" s="25" t="n"/>
      <c r="H359" s="26" t="n"/>
      <c r="I359" s="26" t="n"/>
      <c r="J359" s="27">
        <f>IF(COUNTA($A359:$C359,$E359:$I359,$K359,$O359,$R359,$U359:$W359,$Z359:$AA359)=0,"",IFERROR(H359+I359,0))</f>
        <v/>
      </c>
      <c r="K359" s="52" t="n"/>
      <c r="L359" s="53">
        <f>IF(COUNTA($A359:$C359,$E359:$I359,$K359,$O359,$R359,$U359:$W359,$Z359:$AA359)=0,"",IFERROR(INDEX('Settings'!$D$10:$D$109,MATCH(C359,'Settings'!$A$10:$A$109,0)),0))</f>
        <v/>
      </c>
      <c r="M359" s="53">
        <f>IF(COUNTA($A359:$C359,$E359:$I359,$K359,$O359,$R359,$U359:$W359,$Z359:$AA359)=0,"",IFERROR(IF(K359&lt;&gt;"",K359,L359),0))</f>
        <v/>
      </c>
      <c r="N359" s="30">
        <f>IF(COUNTA($A359:$C359,$E359:$I359,$K359,$O359,$R359,$U359:$W359,$Z359:$AA359)=0,"",IFERROR(J359*M359,0))</f>
        <v/>
      </c>
      <c r="O359" s="31" t="n"/>
      <c r="P359" s="30">
        <f>IF(COUNTA($A359:$C359,$E359:$I359,$K359,$O359,$R359,$U359:$W359,$Z359:$AA359)=0,"",IFERROR(INDEX('Settings'!$F$10:$F$109,MATCH(C359,'Settings'!$A$10:$A$109,0)),0))</f>
        <v/>
      </c>
      <c r="Q359" s="30">
        <f>IF(COUNTA($A359:$C359,$E359:$I359,$K359,$O359,$R359,$U359:$W359,$Z359:$AA359)=0,"",IFERROR(O359*P359,0))</f>
        <v/>
      </c>
      <c r="R359" s="26" t="n"/>
      <c r="S359" s="30">
        <f>IF(COUNTA($A359:$C359,$E359:$I359,$K359,$O359,$R359,$U359:$W359,$Z359:$AA359)=0,"",IFERROR(INDEX('Settings'!$E$10:$E$109,MATCH(C359,'Settings'!$A$10:$A$109,0)),0))</f>
        <v/>
      </c>
      <c r="T359" s="30">
        <f>IF(COUNTA($A359:$C359,$E359:$I359,$K359,$O359,$R359,$U359:$W359,$Z359:$AA359)=0,"",IFERROR(R359*S359,0))</f>
        <v/>
      </c>
      <c r="U359" s="32" t="n"/>
      <c r="V359" s="32" t="n"/>
      <c r="W359" s="32" t="n"/>
      <c r="X359" s="30">
        <f>IF(COUNTA($A359:$C359,$E359:$I359,$K359,$O359,$R359,$U359:$W359,$Z359:$AA359)=0,"",IFERROR(SUM(N359,Q359,T359,U359),0))</f>
        <v/>
      </c>
      <c r="Y359" s="30">
        <f>IF(COUNTA($A359:$C359,$E359:$I359,$K359,$O359,$R359,$U359:$W359,$Z359:$AA359)=0,"",IFERROR(X359+V359-W359,0))</f>
        <v/>
      </c>
      <c r="Z359" s="23" t="n"/>
      <c r="AA359" s="25" t="n"/>
      <c r="AB359" s="33">
        <f>IF(COUNTA($A359:$C359,$E359:$I359,$K359,$O359,$R359,$U359:$W359,$Z359:$AA359)=0,"",IF(OR(A359="",B359="",C359="",E359=""),"Missing required input",IF(D359="","Driver not found",IF(COUNTIF($E:$E,E359)&gt;1,"Duplicate Trip/Load #",IF(B359&gt;A359,"Trip after period end",IF(B359&lt;=A359-'Settings'!$B$4,"Trip outside pay period",IF(J359&lt;=0,"Check miles",IF(M359&lt;=0,"Check rate",IF(Y359&lt;0,"Negative payable","OK")))))))))</f>
        <v/>
      </c>
    </row>
    <row r="360">
      <c r="A360" s="51" t="n"/>
      <c r="B360" s="51" t="n"/>
      <c r="C360" s="23" t="n"/>
      <c r="D360" s="24">
        <f>IF(COUNTA($A360:$C360,$E360:$I360,$K360,$O360,$R360,$U360:$W360,$Z360:$AA360)=0,"",IFERROR(INDEX('Settings'!$B$10:$B$109,MATCH(C360,'Settings'!$A$10:$A$109,0)),""))</f>
        <v/>
      </c>
      <c r="E360" s="23" t="n"/>
      <c r="F360" s="25" t="n"/>
      <c r="G360" s="25" t="n"/>
      <c r="H360" s="26" t="n"/>
      <c r="I360" s="26" t="n"/>
      <c r="J360" s="27">
        <f>IF(COUNTA($A360:$C360,$E360:$I360,$K360,$O360,$R360,$U360:$W360,$Z360:$AA360)=0,"",IFERROR(H360+I360,0))</f>
        <v/>
      </c>
      <c r="K360" s="52" t="n"/>
      <c r="L360" s="53">
        <f>IF(COUNTA($A360:$C360,$E360:$I360,$K360,$O360,$R360,$U360:$W360,$Z360:$AA360)=0,"",IFERROR(INDEX('Settings'!$D$10:$D$109,MATCH(C360,'Settings'!$A$10:$A$109,0)),0))</f>
        <v/>
      </c>
      <c r="M360" s="53">
        <f>IF(COUNTA($A360:$C360,$E360:$I360,$K360,$O360,$R360,$U360:$W360,$Z360:$AA360)=0,"",IFERROR(IF(K360&lt;&gt;"",K360,L360),0))</f>
        <v/>
      </c>
      <c r="N360" s="30">
        <f>IF(COUNTA($A360:$C360,$E360:$I360,$K360,$O360,$R360,$U360:$W360,$Z360:$AA360)=0,"",IFERROR(J360*M360,0))</f>
        <v/>
      </c>
      <c r="O360" s="31" t="n"/>
      <c r="P360" s="30">
        <f>IF(COUNTA($A360:$C360,$E360:$I360,$K360,$O360,$R360,$U360:$W360,$Z360:$AA360)=0,"",IFERROR(INDEX('Settings'!$F$10:$F$109,MATCH(C360,'Settings'!$A$10:$A$109,0)),0))</f>
        <v/>
      </c>
      <c r="Q360" s="30">
        <f>IF(COUNTA($A360:$C360,$E360:$I360,$K360,$O360,$R360,$U360:$W360,$Z360:$AA360)=0,"",IFERROR(O360*P360,0))</f>
        <v/>
      </c>
      <c r="R360" s="26" t="n"/>
      <c r="S360" s="30">
        <f>IF(COUNTA($A360:$C360,$E360:$I360,$K360,$O360,$R360,$U360:$W360,$Z360:$AA360)=0,"",IFERROR(INDEX('Settings'!$E$10:$E$109,MATCH(C360,'Settings'!$A$10:$A$109,0)),0))</f>
        <v/>
      </c>
      <c r="T360" s="30">
        <f>IF(COUNTA($A360:$C360,$E360:$I360,$K360,$O360,$R360,$U360:$W360,$Z360:$AA360)=0,"",IFERROR(R360*S360,0))</f>
        <v/>
      </c>
      <c r="U360" s="32" t="n"/>
      <c r="V360" s="32" t="n"/>
      <c r="W360" s="32" t="n"/>
      <c r="X360" s="30">
        <f>IF(COUNTA($A360:$C360,$E360:$I360,$K360,$O360,$R360,$U360:$W360,$Z360:$AA360)=0,"",IFERROR(SUM(N360,Q360,T360,U360),0))</f>
        <v/>
      </c>
      <c r="Y360" s="30">
        <f>IF(COUNTA($A360:$C360,$E360:$I360,$K360,$O360,$R360,$U360:$W360,$Z360:$AA360)=0,"",IFERROR(X360+V360-W360,0))</f>
        <v/>
      </c>
      <c r="Z360" s="23" t="n"/>
      <c r="AA360" s="25" t="n"/>
      <c r="AB360" s="33">
        <f>IF(COUNTA($A360:$C360,$E360:$I360,$K360,$O360,$R360,$U360:$W360,$Z360:$AA360)=0,"",IF(OR(A360="",B360="",C360="",E360=""),"Missing required input",IF(D360="","Driver not found",IF(COUNTIF($E:$E,E360)&gt;1,"Duplicate Trip/Load #",IF(B360&gt;A360,"Trip after period end",IF(B360&lt;=A360-'Settings'!$B$4,"Trip outside pay period",IF(J360&lt;=0,"Check miles",IF(M360&lt;=0,"Check rate",IF(Y360&lt;0,"Negative payable","OK")))))))))</f>
        <v/>
      </c>
    </row>
    <row r="361">
      <c r="A361" s="51" t="n"/>
      <c r="B361" s="51" t="n"/>
      <c r="C361" s="23" t="n"/>
      <c r="D361" s="24">
        <f>IF(COUNTA($A361:$C361,$E361:$I361,$K361,$O361,$R361,$U361:$W361,$Z361:$AA361)=0,"",IFERROR(INDEX('Settings'!$B$10:$B$109,MATCH(C361,'Settings'!$A$10:$A$109,0)),""))</f>
        <v/>
      </c>
      <c r="E361" s="23" t="n"/>
      <c r="F361" s="25" t="n"/>
      <c r="G361" s="25" t="n"/>
      <c r="H361" s="26" t="n"/>
      <c r="I361" s="26" t="n"/>
      <c r="J361" s="27">
        <f>IF(COUNTA($A361:$C361,$E361:$I361,$K361,$O361,$R361,$U361:$W361,$Z361:$AA361)=0,"",IFERROR(H361+I361,0))</f>
        <v/>
      </c>
      <c r="K361" s="52" t="n"/>
      <c r="L361" s="53">
        <f>IF(COUNTA($A361:$C361,$E361:$I361,$K361,$O361,$R361,$U361:$W361,$Z361:$AA361)=0,"",IFERROR(INDEX('Settings'!$D$10:$D$109,MATCH(C361,'Settings'!$A$10:$A$109,0)),0))</f>
        <v/>
      </c>
      <c r="M361" s="53">
        <f>IF(COUNTA($A361:$C361,$E361:$I361,$K361,$O361,$R361,$U361:$W361,$Z361:$AA361)=0,"",IFERROR(IF(K361&lt;&gt;"",K361,L361),0))</f>
        <v/>
      </c>
      <c r="N361" s="30">
        <f>IF(COUNTA($A361:$C361,$E361:$I361,$K361,$O361,$R361,$U361:$W361,$Z361:$AA361)=0,"",IFERROR(J361*M361,0))</f>
        <v/>
      </c>
      <c r="O361" s="31" t="n"/>
      <c r="P361" s="30">
        <f>IF(COUNTA($A361:$C361,$E361:$I361,$K361,$O361,$R361,$U361:$W361,$Z361:$AA361)=0,"",IFERROR(INDEX('Settings'!$F$10:$F$109,MATCH(C361,'Settings'!$A$10:$A$109,0)),0))</f>
        <v/>
      </c>
      <c r="Q361" s="30">
        <f>IF(COUNTA($A361:$C361,$E361:$I361,$K361,$O361,$R361,$U361:$W361,$Z361:$AA361)=0,"",IFERROR(O361*P361,0))</f>
        <v/>
      </c>
      <c r="R361" s="26" t="n"/>
      <c r="S361" s="30">
        <f>IF(COUNTA($A361:$C361,$E361:$I361,$K361,$O361,$R361,$U361:$W361,$Z361:$AA361)=0,"",IFERROR(INDEX('Settings'!$E$10:$E$109,MATCH(C361,'Settings'!$A$10:$A$109,0)),0))</f>
        <v/>
      </c>
      <c r="T361" s="30">
        <f>IF(COUNTA($A361:$C361,$E361:$I361,$K361,$O361,$R361,$U361:$W361,$Z361:$AA361)=0,"",IFERROR(R361*S361,0))</f>
        <v/>
      </c>
      <c r="U361" s="32" t="n"/>
      <c r="V361" s="32" t="n"/>
      <c r="W361" s="32" t="n"/>
      <c r="X361" s="30">
        <f>IF(COUNTA($A361:$C361,$E361:$I361,$K361,$O361,$R361,$U361:$W361,$Z361:$AA361)=0,"",IFERROR(SUM(N361,Q361,T361,U361),0))</f>
        <v/>
      </c>
      <c r="Y361" s="30">
        <f>IF(COUNTA($A361:$C361,$E361:$I361,$K361,$O361,$R361,$U361:$W361,$Z361:$AA361)=0,"",IFERROR(X361+V361-W361,0))</f>
        <v/>
      </c>
      <c r="Z361" s="23" t="n"/>
      <c r="AA361" s="25" t="n"/>
      <c r="AB361" s="33">
        <f>IF(COUNTA($A361:$C361,$E361:$I361,$K361,$O361,$R361,$U361:$W361,$Z361:$AA361)=0,"",IF(OR(A361="",B361="",C361="",E361=""),"Missing required input",IF(D361="","Driver not found",IF(COUNTIF($E:$E,E361)&gt;1,"Duplicate Trip/Load #",IF(B361&gt;A361,"Trip after period end",IF(B361&lt;=A361-'Settings'!$B$4,"Trip outside pay period",IF(J361&lt;=0,"Check miles",IF(M361&lt;=0,"Check rate",IF(Y361&lt;0,"Negative payable","OK")))))))))</f>
        <v/>
      </c>
    </row>
    <row r="362">
      <c r="A362" s="51" t="n"/>
      <c r="B362" s="51" t="n"/>
      <c r="C362" s="23" t="n"/>
      <c r="D362" s="24">
        <f>IF(COUNTA($A362:$C362,$E362:$I362,$K362,$O362,$R362,$U362:$W362,$Z362:$AA362)=0,"",IFERROR(INDEX('Settings'!$B$10:$B$109,MATCH(C362,'Settings'!$A$10:$A$109,0)),""))</f>
        <v/>
      </c>
      <c r="E362" s="23" t="n"/>
      <c r="F362" s="25" t="n"/>
      <c r="G362" s="25" t="n"/>
      <c r="H362" s="26" t="n"/>
      <c r="I362" s="26" t="n"/>
      <c r="J362" s="27">
        <f>IF(COUNTA($A362:$C362,$E362:$I362,$K362,$O362,$R362,$U362:$W362,$Z362:$AA362)=0,"",IFERROR(H362+I362,0))</f>
        <v/>
      </c>
      <c r="K362" s="52" t="n"/>
      <c r="L362" s="53">
        <f>IF(COUNTA($A362:$C362,$E362:$I362,$K362,$O362,$R362,$U362:$W362,$Z362:$AA362)=0,"",IFERROR(INDEX('Settings'!$D$10:$D$109,MATCH(C362,'Settings'!$A$10:$A$109,0)),0))</f>
        <v/>
      </c>
      <c r="M362" s="53">
        <f>IF(COUNTA($A362:$C362,$E362:$I362,$K362,$O362,$R362,$U362:$W362,$Z362:$AA362)=0,"",IFERROR(IF(K362&lt;&gt;"",K362,L362),0))</f>
        <v/>
      </c>
      <c r="N362" s="30">
        <f>IF(COUNTA($A362:$C362,$E362:$I362,$K362,$O362,$R362,$U362:$W362,$Z362:$AA362)=0,"",IFERROR(J362*M362,0))</f>
        <v/>
      </c>
      <c r="O362" s="31" t="n"/>
      <c r="P362" s="30">
        <f>IF(COUNTA($A362:$C362,$E362:$I362,$K362,$O362,$R362,$U362:$W362,$Z362:$AA362)=0,"",IFERROR(INDEX('Settings'!$F$10:$F$109,MATCH(C362,'Settings'!$A$10:$A$109,0)),0))</f>
        <v/>
      </c>
      <c r="Q362" s="30">
        <f>IF(COUNTA($A362:$C362,$E362:$I362,$K362,$O362,$R362,$U362:$W362,$Z362:$AA362)=0,"",IFERROR(O362*P362,0))</f>
        <v/>
      </c>
      <c r="R362" s="26" t="n"/>
      <c r="S362" s="30">
        <f>IF(COUNTA($A362:$C362,$E362:$I362,$K362,$O362,$R362,$U362:$W362,$Z362:$AA362)=0,"",IFERROR(INDEX('Settings'!$E$10:$E$109,MATCH(C362,'Settings'!$A$10:$A$109,0)),0))</f>
        <v/>
      </c>
      <c r="T362" s="30">
        <f>IF(COUNTA($A362:$C362,$E362:$I362,$K362,$O362,$R362,$U362:$W362,$Z362:$AA362)=0,"",IFERROR(R362*S362,0))</f>
        <v/>
      </c>
      <c r="U362" s="32" t="n"/>
      <c r="V362" s="32" t="n"/>
      <c r="W362" s="32" t="n"/>
      <c r="X362" s="30">
        <f>IF(COUNTA($A362:$C362,$E362:$I362,$K362,$O362,$R362,$U362:$W362,$Z362:$AA362)=0,"",IFERROR(SUM(N362,Q362,T362,U362),0))</f>
        <v/>
      </c>
      <c r="Y362" s="30">
        <f>IF(COUNTA($A362:$C362,$E362:$I362,$K362,$O362,$R362,$U362:$W362,$Z362:$AA362)=0,"",IFERROR(X362+V362-W362,0))</f>
        <v/>
      </c>
      <c r="Z362" s="23" t="n"/>
      <c r="AA362" s="25" t="n"/>
      <c r="AB362" s="33">
        <f>IF(COUNTA($A362:$C362,$E362:$I362,$K362,$O362,$R362,$U362:$W362,$Z362:$AA362)=0,"",IF(OR(A362="",B362="",C362="",E362=""),"Missing required input",IF(D362="","Driver not found",IF(COUNTIF($E:$E,E362)&gt;1,"Duplicate Trip/Load #",IF(B362&gt;A362,"Trip after period end",IF(B362&lt;=A362-'Settings'!$B$4,"Trip outside pay period",IF(J362&lt;=0,"Check miles",IF(M362&lt;=0,"Check rate",IF(Y362&lt;0,"Negative payable","OK")))))))))</f>
        <v/>
      </c>
    </row>
    <row r="363">
      <c r="A363" s="51" t="n"/>
      <c r="B363" s="51" t="n"/>
      <c r="C363" s="23" t="n"/>
      <c r="D363" s="24">
        <f>IF(COUNTA($A363:$C363,$E363:$I363,$K363,$O363,$R363,$U363:$W363,$Z363:$AA363)=0,"",IFERROR(INDEX('Settings'!$B$10:$B$109,MATCH(C363,'Settings'!$A$10:$A$109,0)),""))</f>
        <v/>
      </c>
      <c r="E363" s="23" t="n"/>
      <c r="F363" s="25" t="n"/>
      <c r="G363" s="25" t="n"/>
      <c r="H363" s="26" t="n"/>
      <c r="I363" s="26" t="n"/>
      <c r="J363" s="27">
        <f>IF(COUNTA($A363:$C363,$E363:$I363,$K363,$O363,$R363,$U363:$W363,$Z363:$AA363)=0,"",IFERROR(H363+I363,0))</f>
        <v/>
      </c>
      <c r="K363" s="52" t="n"/>
      <c r="L363" s="53">
        <f>IF(COUNTA($A363:$C363,$E363:$I363,$K363,$O363,$R363,$U363:$W363,$Z363:$AA363)=0,"",IFERROR(INDEX('Settings'!$D$10:$D$109,MATCH(C363,'Settings'!$A$10:$A$109,0)),0))</f>
        <v/>
      </c>
      <c r="M363" s="53">
        <f>IF(COUNTA($A363:$C363,$E363:$I363,$K363,$O363,$R363,$U363:$W363,$Z363:$AA363)=0,"",IFERROR(IF(K363&lt;&gt;"",K363,L363),0))</f>
        <v/>
      </c>
      <c r="N363" s="30">
        <f>IF(COUNTA($A363:$C363,$E363:$I363,$K363,$O363,$R363,$U363:$W363,$Z363:$AA363)=0,"",IFERROR(J363*M363,0))</f>
        <v/>
      </c>
      <c r="O363" s="31" t="n"/>
      <c r="P363" s="30">
        <f>IF(COUNTA($A363:$C363,$E363:$I363,$K363,$O363,$R363,$U363:$W363,$Z363:$AA363)=0,"",IFERROR(INDEX('Settings'!$F$10:$F$109,MATCH(C363,'Settings'!$A$10:$A$109,0)),0))</f>
        <v/>
      </c>
      <c r="Q363" s="30">
        <f>IF(COUNTA($A363:$C363,$E363:$I363,$K363,$O363,$R363,$U363:$W363,$Z363:$AA363)=0,"",IFERROR(O363*P363,0))</f>
        <v/>
      </c>
      <c r="R363" s="26" t="n"/>
      <c r="S363" s="30">
        <f>IF(COUNTA($A363:$C363,$E363:$I363,$K363,$O363,$R363,$U363:$W363,$Z363:$AA363)=0,"",IFERROR(INDEX('Settings'!$E$10:$E$109,MATCH(C363,'Settings'!$A$10:$A$109,0)),0))</f>
        <v/>
      </c>
      <c r="T363" s="30">
        <f>IF(COUNTA($A363:$C363,$E363:$I363,$K363,$O363,$R363,$U363:$W363,$Z363:$AA363)=0,"",IFERROR(R363*S363,0))</f>
        <v/>
      </c>
      <c r="U363" s="32" t="n"/>
      <c r="V363" s="32" t="n"/>
      <c r="W363" s="32" t="n"/>
      <c r="X363" s="30">
        <f>IF(COUNTA($A363:$C363,$E363:$I363,$K363,$O363,$R363,$U363:$W363,$Z363:$AA363)=0,"",IFERROR(SUM(N363,Q363,T363,U363),0))</f>
        <v/>
      </c>
      <c r="Y363" s="30">
        <f>IF(COUNTA($A363:$C363,$E363:$I363,$K363,$O363,$R363,$U363:$W363,$Z363:$AA363)=0,"",IFERROR(X363+V363-W363,0))</f>
        <v/>
      </c>
      <c r="Z363" s="23" t="n"/>
      <c r="AA363" s="25" t="n"/>
      <c r="AB363" s="33">
        <f>IF(COUNTA($A363:$C363,$E363:$I363,$K363,$O363,$R363,$U363:$W363,$Z363:$AA363)=0,"",IF(OR(A363="",B363="",C363="",E363=""),"Missing required input",IF(D363="","Driver not found",IF(COUNTIF($E:$E,E363)&gt;1,"Duplicate Trip/Load #",IF(B363&gt;A363,"Trip after period end",IF(B363&lt;=A363-'Settings'!$B$4,"Trip outside pay period",IF(J363&lt;=0,"Check miles",IF(M363&lt;=0,"Check rate",IF(Y363&lt;0,"Negative payable","OK")))))))))</f>
        <v/>
      </c>
    </row>
    <row r="364">
      <c r="A364" s="51" t="n"/>
      <c r="B364" s="51" t="n"/>
      <c r="C364" s="23" t="n"/>
      <c r="D364" s="24">
        <f>IF(COUNTA($A364:$C364,$E364:$I364,$K364,$O364,$R364,$U364:$W364,$Z364:$AA364)=0,"",IFERROR(INDEX('Settings'!$B$10:$B$109,MATCH(C364,'Settings'!$A$10:$A$109,0)),""))</f>
        <v/>
      </c>
      <c r="E364" s="23" t="n"/>
      <c r="F364" s="25" t="n"/>
      <c r="G364" s="25" t="n"/>
      <c r="H364" s="26" t="n"/>
      <c r="I364" s="26" t="n"/>
      <c r="J364" s="27">
        <f>IF(COUNTA($A364:$C364,$E364:$I364,$K364,$O364,$R364,$U364:$W364,$Z364:$AA364)=0,"",IFERROR(H364+I364,0))</f>
        <v/>
      </c>
      <c r="K364" s="52" t="n"/>
      <c r="L364" s="53">
        <f>IF(COUNTA($A364:$C364,$E364:$I364,$K364,$O364,$R364,$U364:$W364,$Z364:$AA364)=0,"",IFERROR(INDEX('Settings'!$D$10:$D$109,MATCH(C364,'Settings'!$A$10:$A$109,0)),0))</f>
        <v/>
      </c>
      <c r="M364" s="53">
        <f>IF(COUNTA($A364:$C364,$E364:$I364,$K364,$O364,$R364,$U364:$W364,$Z364:$AA364)=0,"",IFERROR(IF(K364&lt;&gt;"",K364,L364),0))</f>
        <v/>
      </c>
      <c r="N364" s="30">
        <f>IF(COUNTA($A364:$C364,$E364:$I364,$K364,$O364,$R364,$U364:$W364,$Z364:$AA364)=0,"",IFERROR(J364*M364,0))</f>
        <v/>
      </c>
      <c r="O364" s="31" t="n"/>
      <c r="P364" s="30">
        <f>IF(COUNTA($A364:$C364,$E364:$I364,$K364,$O364,$R364,$U364:$W364,$Z364:$AA364)=0,"",IFERROR(INDEX('Settings'!$F$10:$F$109,MATCH(C364,'Settings'!$A$10:$A$109,0)),0))</f>
        <v/>
      </c>
      <c r="Q364" s="30">
        <f>IF(COUNTA($A364:$C364,$E364:$I364,$K364,$O364,$R364,$U364:$W364,$Z364:$AA364)=0,"",IFERROR(O364*P364,0))</f>
        <v/>
      </c>
      <c r="R364" s="26" t="n"/>
      <c r="S364" s="30">
        <f>IF(COUNTA($A364:$C364,$E364:$I364,$K364,$O364,$R364,$U364:$W364,$Z364:$AA364)=0,"",IFERROR(INDEX('Settings'!$E$10:$E$109,MATCH(C364,'Settings'!$A$10:$A$109,0)),0))</f>
        <v/>
      </c>
      <c r="T364" s="30">
        <f>IF(COUNTA($A364:$C364,$E364:$I364,$K364,$O364,$R364,$U364:$W364,$Z364:$AA364)=0,"",IFERROR(R364*S364,0))</f>
        <v/>
      </c>
      <c r="U364" s="32" t="n"/>
      <c r="V364" s="32" t="n"/>
      <c r="W364" s="32" t="n"/>
      <c r="X364" s="30">
        <f>IF(COUNTA($A364:$C364,$E364:$I364,$K364,$O364,$R364,$U364:$W364,$Z364:$AA364)=0,"",IFERROR(SUM(N364,Q364,T364,U364),0))</f>
        <v/>
      </c>
      <c r="Y364" s="30">
        <f>IF(COUNTA($A364:$C364,$E364:$I364,$K364,$O364,$R364,$U364:$W364,$Z364:$AA364)=0,"",IFERROR(X364+V364-W364,0))</f>
        <v/>
      </c>
      <c r="Z364" s="23" t="n"/>
      <c r="AA364" s="25" t="n"/>
      <c r="AB364" s="33">
        <f>IF(COUNTA($A364:$C364,$E364:$I364,$K364,$O364,$R364,$U364:$W364,$Z364:$AA364)=0,"",IF(OR(A364="",B364="",C364="",E364=""),"Missing required input",IF(D364="","Driver not found",IF(COUNTIF($E:$E,E364)&gt;1,"Duplicate Trip/Load #",IF(B364&gt;A364,"Trip after period end",IF(B364&lt;=A364-'Settings'!$B$4,"Trip outside pay period",IF(J364&lt;=0,"Check miles",IF(M364&lt;=0,"Check rate",IF(Y364&lt;0,"Negative payable","OK")))))))))</f>
        <v/>
      </c>
    </row>
    <row r="365">
      <c r="A365" s="51" t="n"/>
      <c r="B365" s="51" t="n"/>
      <c r="C365" s="23" t="n"/>
      <c r="D365" s="24">
        <f>IF(COUNTA($A365:$C365,$E365:$I365,$K365,$O365,$R365,$U365:$W365,$Z365:$AA365)=0,"",IFERROR(INDEX('Settings'!$B$10:$B$109,MATCH(C365,'Settings'!$A$10:$A$109,0)),""))</f>
        <v/>
      </c>
      <c r="E365" s="23" t="n"/>
      <c r="F365" s="25" t="n"/>
      <c r="G365" s="25" t="n"/>
      <c r="H365" s="26" t="n"/>
      <c r="I365" s="26" t="n"/>
      <c r="J365" s="27">
        <f>IF(COUNTA($A365:$C365,$E365:$I365,$K365,$O365,$R365,$U365:$W365,$Z365:$AA365)=0,"",IFERROR(H365+I365,0))</f>
        <v/>
      </c>
      <c r="K365" s="52" t="n"/>
      <c r="L365" s="53">
        <f>IF(COUNTA($A365:$C365,$E365:$I365,$K365,$O365,$R365,$U365:$W365,$Z365:$AA365)=0,"",IFERROR(INDEX('Settings'!$D$10:$D$109,MATCH(C365,'Settings'!$A$10:$A$109,0)),0))</f>
        <v/>
      </c>
      <c r="M365" s="53">
        <f>IF(COUNTA($A365:$C365,$E365:$I365,$K365,$O365,$R365,$U365:$W365,$Z365:$AA365)=0,"",IFERROR(IF(K365&lt;&gt;"",K365,L365),0))</f>
        <v/>
      </c>
      <c r="N365" s="30">
        <f>IF(COUNTA($A365:$C365,$E365:$I365,$K365,$O365,$R365,$U365:$W365,$Z365:$AA365)=0,"",IFERROR(J365*M365,0))</f>
        <v/>
      </c>
      <c r="O365" s="31" t="n"/>
      <c r="P365" s="30">
        <f>IF(COUNTA($A365:$C365,$E365:$I365,$K365,$O365,$R365,$U365:$W365,$Z365:$AA365)=0,"",IFERROR(INDEX('Settings'!$F$10:$F$109,MATCH(C365,'Settings'!$A$10:$A$109,0)),0))</f>
        <v/>
      </c>
      <c r="Q365" s="30">
        <f>IF(COUNTA($A365:$C365,$E365:$I365,$K365,$O365,$R365,$U365:$W365,$Z365:$AA365)=0,"",IFERROR(O365*P365,0))</f>
        <v/>
      </c>
      <c r="R365" s="26" t="n"/>
      <c r="S365" s="30">
        <f>IF(COUNTA($A365:$C365,$E365:$I365,$K365,$O365,$R365,$U365:$W365,$Z365:$AA365)=0,"",IFERROR(INDEX('Settings'!$E$10:$E$109,MATCH(C365,'Settings'!$A$10:$A$109,0)),0))</f>
        <v/>
      </c>
      <c r="T365" s="30">
        <f>IF(COUNTA($A365:$C365,$E365:$I365,$K365,$O365,$R365,$U365:$W365,$Z365:$AA365)=0,"",IFERROR(R365*S365,0))</f>
        <v/>
      </c>
      <c r="U365" s="32" t="n"/>
      <c r="V365" s="32" t="n"/>
      <c r="W365" s="32" t="n"/>
      <c r="X365" s="30">
        <f>IF(COUNTA($A365:$C365,$E365:$I365,$K365,$O365,$R365,$U365:$W365,$Z365:$AA365)=0,"",IFERROR(SUM(N365,Q365,T365,U365),0))</f>
        <v/>
      </c>
      <c r="Y365" s="30">
        <f>IF(COUNTA($A365:$C365,$E365:$I365,$K365,$O365,$R365,$U365:$W365,$Z365:$AA365)=0,"",IFERROR(X365+V365-W365,0))</f>
        <v/>
      </c>
      <c r="Z365" s="23" t="n"/>
      <c r="AA365" s="25" t="n"/>
      <c r="AB365" s="33">
        <f>IF(COUNTA($A365:$C365,$E365:$I365,$K365,$O365,$R365,$U365:$W365,$Z365:$AA365)=0,"",IF(OR(A365="",B365="",C365="",E365=""),"Missing required input",IF(D365="","Driver not found",IF(COUNTIF($E:$E,E365)&gt;1,"Duplicate Trip/Load #",IF(B365&gt;A365,"Trip after period end",IF(B365&lt;=A365-'Settings'!$B$4,"Trip outside pay period",IF(J365&lt;=0,"Check miles",IF(M365&lt;=0,"Check rate",IF(Y365&lt;0,"Negative payable","OK")))))))))</f>
        <v/>
      </c>
    </row>
    <row r="366">
      <c r="A366" s="51" t="n"/>
      <c r="B366" s="51" t="n"/>
      <c r="C366" s="23" t="n"/>
      <c r="D366" s="24">
        <f>IF(COUNTA($A366:$C366,$E366:$I366,$K366,$O366,$R366,$U366:$W366,$Z366:$AA366)=0,"",IFERROR(INDEX('Settings'!$B$10:$B$109,MATCH(C366,'Settings'!$A$10:$A$109,0)),""))</f>
        <v/>
      </c>
      <c r="E366" s="23" t="n"/>
      <c r="F366" s="25" t="n"/>
      <c r="G366" s="25" t="n"/>
      <c r="H366" s="26" t="n"/>
      <c r="I366" s="26" t="n"/>
      <c r="J366" s="27">
        <f>IF(COUNTA($A366:$C366,$E366:$I366,$K366,$O366,$R366,$U366:$W366,$Z366:$AA366)=0,"",IFERROR(H366+I366,0))</f>
        <v/>
      </c>
      <c r="K366" s="52" t="n"/>
      <c r="L366" s="53">
        <f>IF(COUNTA($A366:$C366,$E366:$I366,$K366,$O366,$R366,$U366:$W366,$Z366:$AA366)=0,"",IFERROR(INDEX('Settings'!$D$10:$D$109,MATCH(C366,'Settings'!$A$10:$A$109,0)),0))</f>
        <v/>
      </c>
      <c r="M366" s="53">
        <f>IF(COUNTA($A366:$C366,$E366:$I366,$K366,$O366,$R366,$U366:$W366,$Z366:$AA366)=0,"",IFERROR(IF(K366&lt;&gt;"",K366,L366),0))</f>
        <v/>
      </c>
      <c r="N366" s="30">
        <f>IF(COUNTA($A366:$C366,$E366:$I366,$K366,$O366,$R366,$U366:$W366,$Z366:$AA366)=0,"",IFERROR(J366*M366,0))</f>
        <v/>
      </c>
      <c r="O366" s="31" t="n"/>
      <c r="P366" s="30">
        <f>IF(COUNTA($A366:$C366,$E366:$I366,$K366,$O366,$R366,$U366:$W366,$Z366:$AA366)=0,"",IFERROR(INDEX('Settings'!$F$10:$F$109,MATCH(C366,'Settings'!$A$10:$A$109,0)),0))</f>
        <v/>
      </c>
      <c r="Q366" s="30">
        <f>IF(COUNTA($A366:$C366,$E366:$I366,$K366,$O366,$R366,$U366:$W366,$Z366:$AA366)=0,"",IFERROR(O366*P366,0))</f>
        <v/>
      </c>
      <c r="R366" s="26" t="n"/>
      <c r="S366" s="30">
        <f>IF(COUNTA($A366:$C366,$E366:$I366,$K366,$O366,$R366,$U366:$W366,$Z366:$AA366)=0,"",IFERROR(INDEX('Settings'!$E$10:$E$109,MATCH(C366,'Settings'!$A$10:$A$109,0)),0))</f>
        <v/>
      </c>
      <c r="T366" s="30">
        <f>IF(COUNTA($A366:$C366,$E366:$I366,$K366,$O366,$R366,$U366:$W366,$Z366:$AA366)=0,"",IFERROR(R366*S366,0))</f>
        <v/>
      </c>
      <c r="U366" s="32" t="n"/>
      <c r="V366" s="32" t="n"/>
      <c r="W366" s="32" t="n"/>
      <c r="X366" s="30">
        <f>IF(COUNTA($A366:$C366,$E366:$I366,$K366,$O366,$R366,$U366:$W366,$Z366:$AA366)=0,"",IFERROR(SUM(N366,Q366,T366,U366),0))</f>
        <v/>
      </c>
      <c r="Y366" s="30">
        <f>IF(COUNTA($A366:$C366,$E366:$I366,$K366,$O366,$R366,$U366:$W366,$Z366:$AA366)=0,"",IFERROR(X366+V366-W366,0))</f>
        <v/>
      </c>
      <c r="Z366" s="23" t="n"/>
      <c r="AA366" s="25" t="n"/>
      <c r="AB366" s="33">
        <f>IF(COUNTA($A366:$C366,$E366:$I366,$K366,$O366,$R366,$U366:$W366,$Z366:$AA366)=0,"",IF(OR(A366="",B366="",C366="",E366=""),"Missing required input",IF(D366="","Driver not found",IF(COUNTIF($E:$E,E366)&gt;1,"Duplicate Trip/Load #",IF(B366&gt;A366,"Trip after period end",IF(B366&lt;=A366-'Settings'!$B$4,"Trip outside pay period",IF(J366&lt;=0,"Check miles",IF(M366&lt;=0,"Check rate",IF(Y366&lt;0,"Negative payable","OK")))))))))</f>
        <v/>
      </c>
    </row>
    <row r="367">
      <c r="A367" s="51" t="n"/>
      <c r="B367" s="51" t="n"/>
      <c r="C367" s="23" t="n"/>
      <c r="D367" s="24">
        <f>IF(COUNTA($A367:$C367,$E367:$I367,$K367,$O367,$R367,$U367:$W367,$Z367:$AA367)=0,"",IFERROR(INDEX('Settings'!$B$10:$B$109,MATCH(C367,'Settings'!$A$10:$A$109,0)),""))</f>
        <v/>
      </c>
      <c r="E367" s="23" t="n"/>
      <c r="F367" s="25" t="n"/>
      <c r="G367" s="25" t="n"/>
      <c r="H367" s="26" t="n"/>
      <c r="I367" s="26" t="n"/>
      <c r="J367" s="27">
        <f>IF(COUNTA($A367:$C367,$E367:$I367,$K367,$O367,$R367,$U367:$W367,$Z367:$AA367)=0,"",IFERROR(H367+I367,0))</f>
        <v/>
      </c>
      <c r="K367" s="52" t="n"/>
      <c r="L367" s="53">
        <f>IF(COUNTA($A367:$C367,$E367:$I367,$K367,$O367,$R367,$U367:$W367,$Z367:$AA367)=0,"",IFERROR(INDEX('Settings'!$D$10:$D$109,MATCH(C367,'Settings'!$A$10:$A$109,0)),0))</f>
        <v/>
      </c>
      <c r="M367" s="53">
        <f>IF(COUNTA($A367:$C367,$E367:$I367,$K367,$O367,$R367,$U367:$W367,$Z367:$AA367)=0,"",IFERROR(IF(K367&lt;&gt;"",K367,L367),0))</f>
        <v/>
      </c>
      <c r="N367" s="30">
        <f>IF(COUNTA($A367:$C367,$E367:$I367,$K367,$O367,$R367,$U367:$W367,$Z367:$AA367)=0,"",IFERROR(J367*M367,0))</f>
        <v/>
      </c>
      <c r="O367" s="31" t="n"/>
      <c r="P367" s="30">
        <f>IF(COUNTA($A367:$C367,$E367:$I367,$K367,$O367,$R367,$U367:$W367,$Z367:$AA367)=0,"",IFERROR(INDEX('Settings'!$F$10:$F$109,MATCH(C367,'Settings'!$A$10:$A$109,0)),0))</f>
        <v/>
      </c>
      <c r="Q367" s="30">
        <f>IF(COUNTA($A367:$C367,$E367:$I367,$K367,$O367,$R367,$U367:$W367,$Z367:$AA367)=0,"",IFERROR(O367*P367,0))</f>
        <v/>
      </c>
      <c r="R367" s="26" t="n"/>
      <c r="S367" s="30">
        <f>IF(COUNTA($A367:$C367,$E367:$I367,$K367,$O367,$R367,$U367:$W367,$Z367:$AA367)=0,"",IFERROR(INDEX('Settings'!$E$10:$E$109,MATCH(C367,'Settings'!$A$10:$A$109,0)),0))</f>
        <v/>
      </c>
      <c r="T367" s="30">
        <f>IF(COUNTA($A367:$C367,$E367:$I367,$K367,$O367,$R367,$U367:$W367,$Z367:$AA367)=0,"",IFERROR(R367*S367,0))</f>
        <v/>
      </c>
      <c r="U367" s="32" t="n"/>
      <c r="V367" s="32" t="n"/>
      <c r="W367" s="32" t="n"/>
      <c r="X367" s="30">
        <f>IF(COUNTA($A367:$C367,$E367:$I367,$K367,$O367,$R367,$U367:$W367,$Z367:$AA367)=0,"",IFERROR(SUM(N367,Q367,T367,U367),0))</f>
        <v/>
      </c>
      <c r="Y367" s="30">
        <f>IF(COUNTA($A367:$C367,$E367:$I367,$K367,$O367,$R367,$U367:$W367,$Z367:$AA367)=0,"",IFERROR(X367+V367-W367,0))</f>
        <v/>
      </c>
      <c r="Z367" s="23" t="n"/>
      <c r="AA367" s="25" t="n"/>
      <c r="AB367" s="33">
        <f>IF(COUNTA($A367:$C367,$E367:$I367,$K367,$O367,$R367,$U367:$W367,$Z367:$AA367)=0,"",IF(OR(A367="",B367="",C367="",E367=""),"Missing required input",IF(D367="","Driver not found",IF(COUNTIF($E:$E,E367)&gt;1,"Duplicate Trip/Load #",IF(B367&gt;A367,"Trip after period end",IF(B367&lt;=A367-'Settings'!$B$4,"Trip outside pay period",IF(J367&lt;=0,"Check miles",IF(M367&lt;=0,"Check rate",IF(Y367&lt;0,"Negative payable","OK")))))))))</f>
        <v/>
      </c>
    </row>
    <row r="368">
      <c r="A368" s="51" t="n"/>
      <c r="B368" s="51" t="n"/>
      <c r="C368" s="23" t="n"/>
      <c r="D368" s="24">
        <f>IF(COUNTA($A368:$C368,$E368:$I368,$K368,$O368,$R368,$U368:$W368,$Z368:$AA368)=0,"",IFERROR(INDEX('Settings'!$B$10:$B$109,MATCH(C368,'Settings'!$A$10:$A$109,0)),""))</f>
        <v/>
      </c>
      <c r="E368" s="23" t="n"/>
      <c r="F368" s="25" t="n"/>
      <c r="G368" s="25" t="n"/>
      <c r="H368" s="26" t="n"/>
      <c r="I368" s="26" t="n"/>
      <c r="J368" s="27">
        <f>IF(COUNTA($A368:$C368,$E368:$I368,$K368,$O368,$R368,$U368:$W368,$Z368:$AA368)=0,"",IFERROR(H368+I368,0))</f>
        <v/>
      </c>
      <c r="K368" s="52" t="n"/>
      <c r="L368" s="53">
        <f>IF(COUNTA($A368:$C368,$E368:$I368,$K368,$O368,$R368,$U368:$W368,$Z368:$AA368)=0,"",IFERROR(INDEX('Settings'!$D$10:$D$109,MATCH(C368,'Settings'!$A$10:$A$109,0)),0))</f>
        <v/>
      </c>
      <c r="M368" s="53">
        <f>IF(COUNTA($A368:$C368,$E368:$I368,$K368,$O368,$R368,$U368:$W368,$Z368:$AA368)=0,"",IFERROR(IF(K368&lt;&gt;"",K368,L368),0))</f>
        <v/>
      </c>
      <c r="N368" s="30">
        <f>IF(COUNTA($A368:$C368,$E368:$I368,$K368,$O368,$R368,$U368:$W368,$Z368:$AA368)=0,"",IFERROR(J368*M368,0))</f>
        <v/>
      </c>
      <c r="O368" s="31" t="n"/>
      <c r="P368" s="30">
        <f>IF(COUNTA($A368:$C368,$E368:$I368,$K368,$O368,$R368,$U368:$W368,$Z368:$AA368)=0,"",IFERROR(INDEX('Settings'!$F$10:$F$109,MATCH(C368,'Settings'!$A$10:$A$109,0)),0))</f>
        <v/>
      </c>
      <c r="Q368" s="30">
        <f>IF(COUNTA($A368:$C368,$E368:$I368,$K368,$O368,$R368,$U368:$W368,$Z368:$AA368)=0,"",IFERROR(O368*P368,0))</f>
        <v/>
      </c>
      <c r="R368" s="26" t="n"/>
      <c r="S368" s="30">
        <f>IF(COUNTA($A368:$C368,$E368:$I368,$K368,$O368,$R368,$U368:$W368,$Z368:$AA368)=0,"",IFERROR(INDEX('Settings'!$E$10:$E$109,MATCH(C368,'Settings'!$A$10:$A$109,0)),0))</f>
        <v/>
      </c>
      <c r="T368" s="30">
        <f>IF(COUNTA($A368:$C368,$E368:$I368,$K368,$O368,$R368,$U368:$W368,$Z368:$AA368)=0,"",IFERROR(R368*S368,0))</f>
        <v/>
      </c>
      <c r="U368" s="32" t="n"/>
      <c r="V368" s="32" t="n"/>
      <c r="W368" s="32" t="n"/>
      <c r="X368" s="30">
        <f>IF(COUNTA($A368:$C368,$E368:$I368,$K368,$O368,$R368,$U368:$W368,$Z368:$AA368)=0,"",IFERROR(SUM(N368,Q368,T368,U368),0))</f>
        <v/>
      </c>
      <c r="Y368" s="30">
        <f>IF(COUNTA($A368:$C368,$E368:$I368,$K368,$O368,$R368,$U368:$W368,$Z368:$AA368)=0,"",IFERROR(X368+V368-W368,0))</f>
        <v/>
      </c>
      <c r="Z368" s="23" t="n"/>
      <c r="AA368" s="25" t="n"/>
      <c r="AB368" s="33">
        <f>IF(COUNTA($A368:$C368,$E368:$I368,$K368,$O368,$R368,$U368:$W368,$Z368:$AA368)=0,"",IF(OR(A368="",B368="",C368="",E368=""),"Missing required input",IF(D368="","Driver not found",IF(COUNTIF($E:$E,E368)&gt;1,"Duplicate Trip/Load #",IF(B368&gt;A368,"Trip after period end",IF(B368&lt;=A368-'Settings'!$B$4,"Trip outside pay period",IF(J368&lt;=0,"Check miles",IF(M368&lt;=0,"Check rate",IF(Y368&lt;0,"Negative payable","OK")))))))))</f>
        <v/>
      </c>
    </row>
    <row r="369">
      <c r="A369" s="51" t="n"/>
      <c r="B369" s="51" t="n"/>
      <c r="C369" s="23" t="n"/>
      <c r="D369" s="24">
        <f>IF(COUNTA($A369:$C369,$E369:$I369,$K369,$O369,$R369,$U369:$W369,$Z369:$AA369)=0,"",IFERROR(INDEX('Settings'!$B$10:$B$109,MATCH(C369,'Settings'!$A$10:$A$109,0)),""))</f>
        <v/>
      </c>
      <c r="E369" s="23" t="n"/>
      <c r="F369" s="25" t="n"/>
      <c r="G369" s="25" t="n"/>
      <c r="H369" s="26" t="n"/>
      <c r="I369" s="26" t="n"/>
      <c r="J369" s="27">
        <f>IF(COUNTA($A369:$C369,$E369:$I369,$K369,$O369,$R369,$U369:$W369,$Z369:$AA369)=0,"",IFERROR(H369+I369,0))</f>
        <v/>
      </c>
      <c r="K369" s="52" t="n"/>
      <c r="L369" s="53">
        <f>IF(COUNTA($A369:$C369,$E369:$I369,$K369,$O369,$R369,$U369:$W369,$Z369:$AA369)=0,"",IFERROR(INDEX('Settings'!$D$10:$D$109,MATCH(C369,'Settings'!$A$10:$A$109,0)),0))</f>
        <v/>
      </c>
      <c r="M369" s="53">
        <f>IF(COUNTA($A369:$C369,$E369:$I369,$K369,$O369,$R369,$U369:$W369,$Z369:$AA369)=0,"",IFERROR(IF(K369&lt;&gt;"",K369,L369),0))</f>
        <v/>
      </c>
      <c r="N369" s="30">
        <f>IF(COUNTA($A369:$C369,$E369:$I369,$K369,$O369,$R369,$U369:$W369,$Z369:$AA369)=0,"",IFERROR(J369*M369,0))</f>
        <v/>
      </c>
      <c r="O369" s="31" t="n"/>
      <c r="P369" s="30">
        <f>IF(COUNTA($A369:$C369,$E369:$I369,$K369,$O369,$R369,$U369:$W369,$Z369:$AA369)=0,"",IFERROR(INDEX('Settings'!$F$10:$F$109,MATCH(C369,'Settings'!$A$10:$A$109,0)),0))</f>
        <v/>
      </c>
      <c r="Q369" s="30">
        <f>IF(COUNTA($A369:$C369,$E369:$I369,$K369,$O369,$R369,$U369:$W369,$Z369:$AA369)=0,"",IFERROR(O369*P369,0))</f>
        <v/>
      </c>
      <c r="R369" s="26" t="n"/>
      <c r="S369" s="30">
        <f>IF(COUNTA($A369:$C369,$E369:$I369,$K369,$O369,$R369,$U369:$W369,$Z369:$AA369)=0,"",IFERROR(INDEX('Settings'!$E$10:$E$109,MATCH(C369,'Settings'!$A$10:$A$109,0)),0))</f>
        <v/>
      </c>
      <c r="T369" s="30">
        <f>IF(COUNTA($A369:$C369,$E369:$I369,$K369,$O369,$R369,$U369:$W369,$Z369:$AA369)=0,"",IFERROR(R369*S369,0))</f>
        <v/>
      </c>
      <c r="U369" s="32" t="n"/>
      <c r="V369" s="32" t="n"/>
      <c r="W369" s="32" t="n"/>
      <c r="X369" s="30">
        <f>IF(COUNTA($A369:$C369,$E369:$I369,$K369,$O369,$R369,$U369:$W369,$Z369:$AA369)=0,"",IFERROR(SUM(N369,Q369,T369,U369),0))</f>
        <v/>
      </c>
      <c r="Y369" s="30">
        <f>IF(COUNTA($A369:$C369,$E369:$I369,$K369,$O369,$R369,$U369:$W369,$Z369:$AA369)=0,"",IFERROR(X369+V369-W369,0))</f>
        <v/>
      </c>
      <c r="Z369" s="23" t="n"/>
      <c r="AA369" s="25" t="n"/>
      <c r="AB369" s="33">
        <f>IF(COUNTA($A369:$C369,$E369:$I369,$K369,$O369,$R369,$U369:$W369,$Z369:$AA369)=0,"",IF(OR(A369="",B369="",C369="",E369=""),"Missing required input",IF(D369="","Driver not found",IF(COUNTIF($E:$E,E369)&gt;1,"Duplicate Trip/Load #",IF(B369&gt;A369,"Trip after period end",IF(B369&lt;=A369-'Settings'!$B$4,"Trip outside pay period",IF(J369&lt;=0,"Check miles",IF(M369&lt;=0,"Check rate",IF(Y369&lt;0,"Negative payable","OK")))))))))</f>
        <v/>
      </c>
    </row>
    <row r="370">
      <c r="A370" s="51" t="n"/>
      <c r="B370" s="51" t="n"/>
      <c r="C370" s="23" t="n"/>
      <c r="D370" s="24">
        <f>IF(COUNTA($A370:$C370,$E370:$I370,$K370,$O370,$R370,$U370:$W370,$Z370:$AA370)=0,"",IFERROR(INDEX('Settings'!$B$10:$B$109,MATCH(C370,'Settings'!$A$10:$A$109,0)),""))</f>
        <v/>
      </c>
      <c r="E370" s="23" t="n"/>
      <c r="F370" s="25" t="n"/>
      <c r="G370" s="25" t="n"/>
      <c r="H370" s="26" t="n"/>
      <c r="I370" s="26" t="n"/>
      <c r="J370" s="27">
        <f>IF(COUNTA($A370:$C370,$E370:$I370,$K370,$O370,$R370,$U370:$W370,$Z370:$AA370)=0,"",IFERROR(H370+I370,0))</f>
        <v/>
      </c>
      <c r="K370" s="52" t="n"/>
      <c r="L370" s="53">
        <f>IF(COUNTA($A370:$C370,$E370:$I370,$K370,$O370,$R370,$U370:$W370,$Z370:$AA370)=0,"",IFERROR(INDEX('Settings'!$D$10:$D$109,MATCH(C370,'Settings'!$A$10:$A$109,0)),0))</f>
        <v/>
      </c>
      <c r="M370" s="53">
        <f>IF(COUNTA($A370:$C370,$E370:$I370,$K370,$O370,$R370,$U370:$W370,$Z370:$AA370)=0,"",IFERROR(IF(K370&lt;&gt;"",K370,L370),0))</f>
        <v/>
      </c>
      <c r="N370" s="30">
        <f>IF(COUNTA($A370:$C370,$E370:$I370,$K370,$O370,$R370,$U370:$W370,$Z370:$AA370)=0,"",IFERROR(J370*M370,0))</f>
        <v/>
      </c>
      <c r="O370" s="31" t="n"/>
      <c r="P370" s="30">
        <f>IF(COUNTA($A370:$C370,$E370:$I370,$K370,$O370,$R370,$U370:$W370,$Z370:$AA370)=0,"",IFERROR(INDEX('Settings'!$F$10:$F$109,MATCH(C370,'Settings'!$A$10:$A$109,0)),0))</f>
        <v/>
      </c>
      <c r="Q370" s="30">
        <f>IF(COUNTA($A370:$C370,$E370:$I370,$K370,$O370,$R370,$U370:$W370,$Z370:$AA370)=0,"",IFERROR(O370*P370,0))</f>
        <v/>
      </c>
      <c r="R370" s="26" t="n"/>
      <c r="S370" s="30">
        <f>IF(COUNTA($A370:$C370,$E370:$I370,$K370,$O370,$R370,$U370:$W370,$Z370:$AA370)=0,"",IFERROR(INDEX('Settings'!$E$10:$E$109,MATCH(C370,'Settings'!$A$10:$A$109,0)),0))</f>
        <v/>
      </c>
      <c r="T370" s="30">
        <f>IF(COUNTA($A370:$C370,$E370:$I370,$K370,$O370,$R370,$U370:$W370,$Z370:$AA370)=0,"",IFERROR(R370*S370,0))</f>
        <v/>
      </c>
      <c r="U370" s="32" t="n"/>
      <c r="V370" s="32" t="n"/>
      <c r="W370" s="32" t="n"/>
      <c r="X370" s="30">
        <f>IF(COUNTA($A370:$C370,$E370:$I370,$K370,$O370,$R370,$U370:$W370,$Z370:$AA370)=0,"",IFERROR(SUM(N370,Q370,T370,U370),0))</f>
        <v/>
      </c>
      <c r="Y370" s="30">
        <f>IF(COUNTA($A370:$C370,$E370:$I370,$K370,$O370,$R370,$U370:$W370,$Z370:$AA370)=0,"",IFERROR(X370+V370-W370,0))</f>
        <v/>
      </c>
      <c r="Z370" s="23" t="n"/>
      <c r="AA370" s="25" t="n"/>
      <c r="AB370" s="33">
        <f>IF(COUNTA($A370:$C370,$E370:$I370,$K370,$O370,$R370,$U370:$W370,$Z370:$AA370)=0,"",IF(OR(A370="",B370="",C370="",E370=""),"Missing required input",IF(D370="","Driver not found",IF(COUNTIF($E:$E,E370)&gt;1,"Duplicate Trip/Load #",IF(B370&gt;A370,"Trip after period end",IF(B370&lt;=A370-'Settings'!$B$4,"Trip outside pay period",IF(J370&lt;=0,"Check miles",IF(M370&lt;=0,"Check rate",IF(Y370&lt;0,"Negative payable","OK")))))))))</f>
        <v/>
      </c>
    </row>
    <row r="371">
      <c r="A371" s="51" t="n"/>
      <c r="B371" s="51" t="n"/>
      <c r="C371" s="23" t="n"/>
      <c r="D371" s="24">
        <f>IF(COUNTA($A371:$C371,$E371:$I371,$K371,$O371,$R371,$U371:$W371,$Z371:$AA371)=0,"",IFERROR(INDEX('Settings'!$B$10:$B$109,MATCH(C371,'Settings'!$A$10:$A$109,0)),""))</f>
        <v/>
      </c>
      <c r="E371" s="23" t="n"/>
      <c r="F371" s="25" t="n"/>
      <c r="G371" s="25" t="n"/>
      <c r="H371" s="26" t="n"/>
      <c r="I371" s="26" t="n"/>
      <c r="J371" s="27">
        <f>IF(COUNTA($A371:$C371,$E371:$I371,$K371,$O371,$R371,$U371:$W371,$Z371:$AA371)=0,"",IFERROR(H371+I371,0))</f>
        <v/>
      </c>
      <c r="K371" s="52" t="n"/>
      <c r="L371" s="53">
        <f>IF(COUNTA($A371:$C371,$E371:$I371,$K371,$O371,$R371,$U371:$W371,$Z371:$AA371)=0,"",IFERROR(INDEX('Settings'!$D$10:$D$109,MATCH(C371,'Settings'!$A$10:$A$109,0)),0))</f>
        <v/>
      </c>
      <c r="M371" s="53">
        <f>IF(COUNTA($A371:$C371,$E371:$I371,$K371,$O371,$R371,$U371:$W371,$Z371:$AA371)=0,"",IFERROR(IF(K371&lt;&gt;"",K371,L371),0))</f>
        <v/>
      </c>
      <c r="N371" s="30">
        <f>IF(COUNTA($A371:$C371,$E371:$I371,$K371,$O371,$R371,$U371:$W371,$Z371:$AA371)=0,"",IFERROR(J371*M371,0))</f>
        <v/>
      </c>
      <c r="O371" s="31" t="n"/>
      <c r="P371" s="30">
        <f>IF(COUNTA($A371:$C371,$E371:$I371,$K371,$O371,$R371,$U371:$W371,$Z371:$AA371)=0,"",IFERROR(INDEX('Settings'!$F$10:$F$109,MATCH(C371,'Settings'!$A$10:$A$109,0)),0))</f>
        <v/>
      </c>
      <c r="Q371" s="30">
        <f>IF(COUNTA($A371:$C371,$E371:$I371,$K371,$O371,$R371,$U371:$W371,$Z371:$AA371)=0,"",IFERROR(O371*P371,0))</f>
        <v/>
      </c>
      <c r="R371" s="26" t="n"/>
      <c r="S371" s="30">
        <f>IF(COUNTA($A371:$C371,$E371:$I371,$K371,$O371,$R371,$U371:$W371,$Z371:$AA371)=0,"",IFERROR(INDEX('Settings'!$E$10:$E$109,MATCH(C371,'Settings'!$A$10:$A$109,0)),0))</f>
        <v/>
      </c>
      <c r="T371" s="30">
        <f>IF(COUNTA($A371:$C371,$E371:$I371,$K371,$O371,$R371,$U371:$W371,$Z371:$AA371)=0,"",IFERROR(R371*S371,0))</f>
        <v/>
      </c>
      <c r="U371" s="32" t="n"/>
      <c r="V371" s="32" t="n"/>
      <c r="W371" s="32" t="n"/>
      <c r="X371" s="30">
        <f>IF(COUNTA($A371:$C371,$E371:$I371,$K371,$O371,$R371,$U371:$W371,$Z371:$AA371)=0,"",IFERROR(SUM(N371,Q371,T371,U371),0))</f>
        <v/>
      </c>
      <c r="Y371" s="30">
        <f>IF(COUNTA($A371:$C371,$E371:$I371,$K371,$O371,$R371,$U371:$W371,$Z371:$AA371)=0,"",IFERROR(X371+V371-W371,0))</f>
        <v/>
      </c>
      <c r="Z371" s="23" t="n"/>
      <c r="AA371" s="25" t="n"/>
      <c r="AB371" s="33">
        <f>IF(COUNTA($A371:$C371,$E371:$I371,$K371,$O371,$R371,$U371:$W371,$Z371:$AA371)=0,"",IF(OR(A371="",B371="",C371="",E371=""),"Missing required input",IF(D371="","Driver not found",IF(COUNTIF($E:$E,E371)&gt;1,"Duplicate Trip/Load #",IF(B371&gt;A371,"Trip after period end",IF(B371&lt;=A371-'Settings'!$B$4,"Trip outside pay period",IF(J371&lt;=0,"Check miles",IF(M371&lt;=0,"Check rate",IF(Y371&lt;0,"Negative payable","OK")))))))))</f>
        <v/>
      </c>
    </row>
    <row r="372">
      <c r="A372" s="51" t="n"/>
      <c r="B372" s="51" t="n"/>
      <c r="C372" s="23" t="n"/>
      <c r="D372" s="24">
        <f>IF(COUNTA($A372:$C372,$E372:$I372,$K372,$O372,$R372,$U372:$W372,$Z372:$AA372)=0,"",IFERROR(INDEX('Settings'!$B$10:$B$109,MATCH(C372,'Settings'!$A$10:$A$109,0)),""))</f>
        <v/>
      </c>
      <c r="E372" s="23" t="n"/>
      <c r="F372" s="25" t="n"/>
      <c r="G372" s="25" t="n"/>
      <c r="H372" s="26" t="n"/>
      <c r="I372" s="26" t="n"/>
      <c r="J372" s="27">
        <f>IF(COUNTA($A372:$C372,$E372:$I372,$K372,$O372,$R372,$U372:$W372,$Z372:$AA372)=0,"",IFERROR(H372+I372,0))</f>
        <v/>
      </c>
      <c r="K372" s="52" t="n"/>
      <c r="L372" s="53">
        <f>IF(COUNTA($A372:$C372,$E372:$I372,$K372,$O372,$R372,$U372:$W372,$Z372:$AA372)=0,"",IFERROR(INDEX('Settings'!$D$10:$D$109,MATCH(C372,'Settings'!$A$10:$A$109,0)),0))</f>
        <v/>
      </c>
      <c r="M372" s="53">
        <f>IF(COUNTA($A372:$C372,$E372:$I372,$K372,$O372,$R372,$U372:$W372,$Z372:$AA372)=0,"",IFERROR(IF(K372&lt;&gt;"",K372,L372),0))</f>
        <v/>
      </c>
      <c r="N372" s="30">
        <f>IF(COUNTA($A372:$C372,$E372:$I372,$K372,$O372,$R372,$U372:$W372,$Z372:$AA372)=0,"",IFERROR(J372*M372,0))</f>
        <v/>
      </c>
      <c r="O372" s="31" t="n"/>
      <c r="P372" s="30">
        <f>IF(COUNTA($A372:$C372,$E372:$I372,$K372,$O372,$R372,$U372:$W372,$Z372:$AA372)=0,"",IFERROR(INDEX('Settings'!$F$10:$F$109,MATCH(C372,'Settings'!$A$10:$A$109,0)),0))</f>
        <v/>
      </c>
      <c r="Q372" s="30">
        <f>IF(COUNTA($A372:$C372,$E372:$I372,$K372,$O372,$R372,$U372:$W372,$Z372:$AA372)=0,"",IFERROR(O372*P372,0))</f>
        <v/>
      </c>
      <c r="R372" s="26" t="n"/>
      <c r="S372" s="30">
        <f>IF(COUNTA($A372:$C372,$E372:$I372,$K372,$O372,$R372,$U372:$W372,$Z372:$AA372)=0,"",IFERROR(INDEX('Settings'!$E$10:$E$109,MATCH(C372,'Settings'!$A$10:$A$109,0)),0))</f>
        <v/>
      </c>
      <c r="T372" s="30">
        <f>IF(COUNTA($A372:$C372,$E372:$I372,$K372,$O372,$R372,$U372:$W372,$Z372:$AA372)=0,"",IFERROR(R372*S372,0))</f>
        <v/>
      </c>
      <c r="U372" s="32" t="n"/>
      <c r="V372" s="32" t="n"/>
      <c r="W372" s="32" t="n"/>
      <c r="X372" s="30">
        <f>IF(COUNTA($A372:$C372,$E372:$I372,$K372,$O372,$R372,$U372:$W372,$Z372:$AA372)=0,"",IFERROR(SUM(N372,Q372,T372,U372),0))</f>
        <v/>
      </c>
      <c r="Y372" s="30">
        <f>IF(COUNTA($A372:$C372,$E372:$I372,$K372,$O372,$R372,$U372:$W372,$Z372:$AA372)=0,"",IFERROR(X372+V372-W372,0))</f>
        <v/>
      </c>
      <c r="Z372" s="23" t="n"/>
      <c r="AA372" s="25" t="n"/>
      <c r="AB372" s="33">
        <f>IF(COUNTA($A372:$C372,$E372:$I372,$K372,$O372,$R372,$U372:$W372,$Z372:$AA372)=0,"",IF(OR(A372="",B372="",C372="",E372=""),"Missing required input",IF(D372="","Driver not found",IF(COUNTIF($E:$E,E372)&gt;1,"Duplicate Trip/Load #",IF(B372&gt;A372,"Trip after period end",IF(B372&lt;=A372-'Settings'!$B$4,"Trip outside pay period",IF(J372&lt;=0,"Check miles",IF(M372&lt;=0,"Check rate",IF(Y372&lt;0,"Negative payable","OK")))))))))</f>
        <v/>
      </c>
    </row>
    <row r="373">
      <c r="A373" s="51" t="n"/>
      <c r="B373" s="51" t="n"/>
      <c r="C373" s="23" t="n"/>
      <c r="D373" s="24">
        <f>IF(COUNTA($A373:$C373,$E373:$I373,$K373,$O373,$R373,$U373:$W373,$Z373:$AA373)=0,"",IFERROR(INDEX('Settings'!$B$10:$B$109,MATCH(C373,'Settings'!$A$10:$A$109,0)),""))</f>
        <v/>
      </c>
      <c r="E373" s="23" t="n"/>
      <c r="F373" s="25" t="n"/>
      <c r="G373" s="25" t="n"/>
      <c r="H373" s="26" t="n"/>
      <c r="I373" s="26" t="n"/>
      <c r="J373" s="27">
        <f>IF(COUNTA($A373:$C373,$E373:$I373,$K373,$O373,$R373,$U373:$W373,$Z373:$AA373)=0,"",IFERROR(H373+I373,0))</f>
        <v/>
      </c>
      <c r="K373" s="52" t="n"/>
      <c r="L373" s="53">
        <f>IF(COUNTA($A373:$C373,$E373:$I373,$K373,$O373,$R373,$U373:$W373,$Z373:$AA373)=0,"",IFERROR(INDEX('Settings'!$D$10:$D$109,MATCH(C373,'Settings'!$A$10:$A$109,0)),0))</f>
        <v/>
      </c>
      <c r="M373" s="53">
        <f>IF(COUNTA($A373:$C373,$E373:$I373,$K373,$O373,$R373,$U373:$W373,$Z373:$AA373)=0,"",IFERROR(IF(K373&lt;&gt;"",K373,L373),0))</f>
        <v/>
      </c>
      <c r="N373" s="30">
        <f>IF(COUNTA($A373:$C373,$E373:$I373,$K373,$O373,$R373,$U373:$W373,$Z373:$AA373)=0,"",IFERROR(J373*M373,0))</f>
        <v/>
      </c>
      <c r="O373" s="31" t="n"/>
      <c r="P373" s="30">
        <f>IF(COUNTA($A373:$C373,$E373:$I373,$K373,$O373,$R373,$U373:$W373,$Z373:$AA373)=0,"",IFERROR(INDEX('Settings'!$F$10:$F$109,MATCH(C373,'Settings'!$A$10:$A$109,0)),0))</f>
        <v/>
      </c>
      <c r="Q373" s="30">
        <f>IF(COUNTA($A373:$C373,$E373:$I373,$K373,$O373,$R373,$U373:$W373,$Z373:$AA373)=0,"",IFERROR(O373*P373,0))</f>
        <v/>
      </c>
      <c r="R373" s="26" t="n"/>
      <c r="S373" s="30">
        <f>IF(COUNTA($A373:$C373,$E373:$I373,$K373,$O373,$R373,$U373:$W373,$Z373:$AA373)=0,"",IFERROR(INDEX('Settings'!$E$10:$E$109,MATCH(C373,'Settings'!$A$10:$A$109,0)),0))</f>
        <v/>
      </c>
      <c r="T373" s="30">
        <f>IF(COUNTA($A373:$C373,$E373:$I373,$K373,$O373,$R373,$U373:$W373,$Z373:$AA373)=0,"",IFERROR(R373*S373,0))</f>
        <v/>
      </c>
      <c r="U373" s="32" t="n"/>
      <c r="V373" s="32" t="n"/>
      <c r="W373" s="32" t="n"/>
      <c r="X373" s="30">
        <f>IF(COUNTA($A373:$C373,$E373:$I373,$K373,$O373,$R373,$U373:$W373,$Z373:$AA373)=0,"",IFERROR(SUM(N373,Q373,T373,U373),0))</f>
        <v/>
      </c>
      <c r="Y373" s="30">
        <f>IF(COUNTA($A373:$C373,$E373:$I373,$K373,$O373,$R373,$U373:$W373,$Z373:$AA373)=0,"",IFERROR(X373+V373-W373,0))</f>
        <v/>
      </c>
      <c r="Z373" s="23" t="n"/>
      <c r="AA373" s="25" t="n"/>
      <c r="AB373" s="33">
        <f>IF(COUNTA($A373:$C373,$E373:$I373,$K373,$O373,$R373,$U373:$W373,$Z373:$AA373)=0,"",IF(OR(A373="",B373="",C373="",E373=""),"Missing required input",IF(D373="","Driver not found",IF(COUNTIF($E:$E,E373)&gt;1,"Duplicate Trip/Load #",IF(B373&gt;A373,"Trip after period end",IF(B373&lt;=A373-'Settings'!$B$4,"Trip outside pay period",IF(J373&lt;=0,"Check miles",IF(M373&lt;=0,"Check rate",IF(Y373&lt;0,"Negative payable","OK")))))))))</f>
        <v/>
      </c>
    </row>
    <row r="374">
      <c r="A374" s="51" t="n"/>
      <c r="B374" s="51" t="n"/>
      <c r="C374" s="23" t="n"/>
      <c r="D374" s="24">
        <f>IF(COUNTA($A374:$C374,$E374:$I374,$K374,$O374,$R374,$U374:$W374,$Z374:$AA374)=0,"",IFERROR(INDEX('Settings'!$B$10:$B$109,MATCH(C374,'Settings'!$A$10:$A$109,0)),""))</f>
        <v/>
      </c>
      <c r="E374" s="23" t="n"/>
      <c r="F374" s="25" t="n"/>
      <c r="G374" s="25" t="n"/>
      <c r="H374" s="26" t="n"/>
      <c r="I374" s="26" t="n"/>
      <c r="J374" s="27">
        <f>IF(COUNTA($A374:$C374,$E374:$I374,$K374,$O374,$R374,$U374:$W374,$Z374:$AA374)=0,"",IFERROR(H374+I374,0))</f>
        <v/>
      </c>
      <c r="K374" s="52" t="n"/>
      <c r="L374" s="53">
        <f>IF(COUNTA($A374:$C374,$E374:$I374,$K374,$O374,$R374,$U374:$W374,$Z374:$AA374)=0,"",IFERROR(INDEX('Settings'!$D$10:$D$109,MATCH(C374,'Settings'!$A$10:$A$109,0)),0))</f>
        <v/>
      </c>
      <c r="M374" s="53">
        <f>IF(COUNTA($A374:$C374,$E374:$I374,$K374,$O374,$R374,$U374:$W374,$Z374:$AA374)=0,"",IFERROR(IF(K374&lt;&gt;"",K374,L374),0))</f>
        <v/>
      </c>
      <c r="N374" s="30">
        <f>IF(COUNTA($A374:$C374,$E374:$I374,$K374,$O374,$R374,$U374:$W374,$Z374:$AA374)=0,"",IFERROR(J374*M374,0))</f>
        <v/>
      </c>
      <c r="O374" s="31" t="n"/>
      <c r="P374" s="30">
        <f>IF(COUNTA($A374:$C374,$E374:$I374,$K374,$O374,$R374,$U374:$W374,$Z374:$AA374)=0,"",IFERROR(INDEX('Settings'!$F$10:$F$109,MATCH(C374,'Settings'!$A$10:$A$109,0)),0))</f>
        <v/>
      </c>
      <c r="Q374" s="30">
        <f>IF(COUNTA($A374:$C374,$E374:$I374,$K374,$O374,$R374,$U374:$W374,$Z374:$AA374)=0,"",IFERROR(O374*P374,0))</f>
        <v/>
      </c>
      <c r="R374" s="26" t="n"/>
      <c r="S374" s="30">
        <f>IF(COUNTA($A374:$C374,$E374:$I374,$K374,$O374,$R374,$U374:$W374,$Z374:$AA374)=0,"",IFERROR(INDEX('Settings'!$E$10:$E$109,MATCH(C374,'Settings'!$A$10:$A$109,0)),0))</f>
        <v/>
      </c>
      <c r="T374" s="30">
        <f>IF(COUNTA($A374:$C374,$E374:$I374,$K374,$O374,$R374,$U374:$W374,$Z374:$AA374)=0,"",IFERROR(R374*S374,0))</f>
        <v/>
      </c>
      <c r="U374" s="32" t="n"/>
      <c r="V374" s="32" t="n"/>
      <c r="W374" s="32" t="n"/>
      <c r="X374" s="30">
        <f>IF(COUNTA($A374:$C374,$E374:$I374,$K374,$O374,$R374,$U374:$W374,$Z374:$AA374)=0,"",IFERROR(SUM(N374,Q374,T374,U374),0))</f>
        <v/>
      </c>
      <c r="Y374" s="30">
        <f>IF(COUNTA($A374:$C374,$E374:$I374,$K374,$O374,$R374,$U374:$W374,$Z374:$AA374)=0,"",IFERROR(X374+V374-W374,0))</f>
        <v/>
      </c>
      <c r="Z374" s="23" t="n"/>
      <c r="AA374" s="25" t="n"/>
      <c r="AB374" s="33">
        <f>IF(COUNTA($A374:$C374,$E374:$I374,$K374,$O374,$R374,$U374:$W374,$Z374:$AA374)=0,"",IF(OR(A374="",B374="",C374="",E374=""),"Missing required input",IF(D374="","Driver not found",IF(COUNTIF($E:$E,E374)&gt;1,"Duplicate Trip/Load #",IF(B374&gt;A374,"Trip after period end",IF(B374&lt;=A374-'Settings'!$B$4,"Trip outside pay period",IF(J374&lt;=0,"Check miles",IF(M374&lt;=0,"Check rate",IF(Y374&lt;0,"Negative payable","OK")))))))))</f>
        <v/>
      </c>
    </row>
    <row r="375">
      <c r="A375" s="51" t="n"/>
      <c r="B375" s="51" t="n"/>
      <c r="C375" s="23" t="n"/>
      <c r="D375" s="24">
        <f>IF(COUNTA($A375:$C375,$E375:$I375,$K375,$O375,$R375,$U375:$W375,$Z375:$AA375)=0,"",IFERROR(INDEX('Settings'!$B$10:$B$109,MATCH(C375,'Settings'!$A$10:$A$109,0)),""))</f>
        <v/>
      </c>
      <c r="E375" s="23" t="n"/>
      <c r="F375" s="25" t="n"/>
      <c r="G375" s="25" t="n"/>
      <c r="H375" s="26" t="n"/>
      <c r="I375" s="26" t="n"/>
      <c r="J375" s="27">
        <f>IF(COUNTA($A375:$C375,$E375:$I375,$K375,$O375,$R375,$U375:$W375,$Z375:$AA375)=0,"",IFERROR(H375+I375,0))</f>
        <v/>
      </c>
      <c r="K375" s="52" t="n"/>
      <c r="L375" s="53">
        <f>IF(COUNTA($A375:$C375,$E375:$I375,$K375,$O375,$R375,$U375:$W375,$Z375:$AA375)=0,"",IFERROR(INDEX('Settings'!$D$10:$D$109,MATCH(C375,'Settings'!$A$10:$A$109,0)),0))</f>
        <v/>
      </c>
      <c r="M375" s="53">
        <f>IF(COUNTA($A375:$C375,$E375:$I375,$K375,$O375,$R375,$U375:$W375,$Z375:$AA375)=0,"",IFERROR(IF(K375&lt;&gt;"",K375,L375),0))</f>
        <v/>
      </c>
      <c r="N375" s="30">
        <f>IF(COUNTA($A375:$C375,$E375:$I375,$K375,$O375,$R375,$U375:$W375,$Z375:$AA375)=0,"",IFERROR(J375*M375,0))</f>
        <v/>
      </c>
      <c r="O375" s="31" t="n"/>
      <c r="P375" s="30">
        <f>IF(COUNTA($A375:$C375,$E375:$I375,$K375,$O375,$R375,$U375:$W375,$Z375:$AA375)=0,"",IFERROR(INDEX('Settings'!$F$10:$F$109,MATCH(C375,'Settings'!$A$10:$A$109,0)),0))</f>
        <v/>
      </c>
      <c r="Q375" s="30">
        <f>IF(COUNTA($A375:$C375,$E375:$I375,$K375,$O375,$R375,$U375:$W375,$Z375:$AA375)=0,"",IFERROR(O375*P375,0))</f>
        <v/>
      </c>
      <c r="R375" s="26" t="n"/>
      <c r="S375" s="30">
        <f>IF(COUNTA($A375:$C375,$E375:$I375,$K375,$O375,$R375,$U375:$W375,$Z375:$AA375)=0,"",IFERROR(INDEX('Settings'!$E$10:$E$109,MATCH(C375,'Settings'!$A$10:$A$109,0)),0))</f>
        <v/>
      </c>
      <c r="T375" s="30">
        <f>IF(COUNTA($A375:$C375,$E375:$I375,$K375,$O375,$R375,$U375:$W375,$Z375:$AA375)=0,"",IFERROR(R375*S375,0))</f>
        <v/>
      </c>
      <c r="U375" s="32" t="n"/>
      <c r="V375" s="32" t="n"/>
      <c r="W375" s="32" t="n"/>
      <c r="X375" s="30">
        <f>IF(COUNTA($A375:$C375,$E375:$I375,$K375,$O375,$R375,$U375:$W375,$Z375:$AA375)=0,"",IFERROR(SUM(N375,Q375,T375,U375),0))</f>
        <v/>
      </c>
      <c r="Y375" s="30">
        <f>IF(COUNTA($A375:$C375,$E375:$I375,$K375,$O375,$R375,$U375:$W375,$Z375:$AA375)=0,"",IFERROR(X375+V375-W375,0))</f>
        <v/>
      </c>
      <c r="Z375" s="23" t="n"/>
      <c r="AA375" s="25" t="n"/>
      <c r="AB375" s="33">
        <f>IF(COUNTA($A375:$C375,$E375:$I375,$K375,$O375,$R375,$U375:$W375,$Z375:$AA375)=0,"",IF(OR(A375="",B375="",C375="",E375=""),"Missing required input",IF(D375="","Driver not found",IF(COUNTIF($E:$E,E375)&gt;1,"Duplicate Trip/Load #",IF(B375&gt;A375,"Trip after period end",IF(B375&lt;=A375-'Settings'!$B$4,"Trip outside pay period",IF(J375&lt;=0,"Check miles",IF(M375&lt;=0,"Check rate",IF(Y375&lt;0,"Negative payable","OK")))))))))</f>
        <v/>
      </c>
    </row>
    <row r="376">
      <c r="A376" s="51" t="n"/>
      <c r="B376" s="51" t="n"/>
      <c r="C376" s="23" t="n"/>
      <c r="D376" s="24">
        <f>IF(COUNTA($A376:$C376,$E376:$I376,$K376,$O376,$R376,$U376:$W376,$Z376:$AA376)=0,"",IFERROR(INDEX('Settings'!$B$10:$B$109,MATCH(C376,'Settings'!$A$10:$A$109,0)),""))</f>
        <v/>
      </c>
      <c r="E376" s="23" t="n"/>
      <c r="F376" s="25" t="n"/>
      <c r="G376" s="25" t="n"/>
      <c r="H376" s="26" t="n"/>
      <c r="I376" s="26" t="n"/>
      <c r="J376" s="27">
        <f>IF(COUNTA($A376:$C376,$E376:$I376,$K376,$O376,$R376,$U376:$W376,$Z376:$AA376)=0,"",IFERROR(H376+I376,0))</f>
        <v/>
      </c>
      <c r="K376" s="52" t="n"/>
      <c r="L376" s="53">
        <f>IF(COUNTA($A376:$C376,$E376:$I376,$K376,$O376,$R376,$U376:$W376,$Z376:$AA376)=0,"",IFERROR(INDEX('Settings'!$D$10:$D$109,MATCH(C376,'Settings'!$A$10:$A$109,0)),0))</f>
        <v/>
      </c>
      <c r="M376" s="53">
        <f>IF(COUNTA($A376:$C376,$E376:$I376,$K376,$O376,$R376,$U376:$W376,$Z376:$AA376)=0,"",IFERROR(IF(K376&lt;&gt;"",K376,L376),0))</f>
        <v/>
      </c>
      <c r="N376" s="30">
        <f>IF(COUNTA($A376:$C376,$E376:$I376,$K376,$O376,$R376,$U376:$W376,$Z376:$AA376)=0,"",IFERROR(J376*M376,0))</f>
        <v/>
      </c>
      <c r="O376" s="31" t="n"/>
      <c r="P376" s="30">
        <f>IF(COUNTA($A376:$C376,$E376:$I376,$K376,$O376,$R376,$U376:$W376,$Z376:$AA376)=0,"",IFERROR(INDEX('Settings'!$F$10:$F$109,MATCH(C376,'Settings'!$A$10:$A$109,0)),0))</f>
        <v/>
      </c>
      <c r="Q376" s="30">
        <f>IF(COUNTA($A376:$C376,$E376:$I376,$K376,$O376,$R376,$U376:$W376,$Z376:$AA376)=0,"",IFERROR(O376*P376,0))</f>
        <v/>
      </c>
      <c r="R376" s="26" t="n"/>
      <c r="S376" s="30">
        <f>IF(COUNTA($A376:$C376,$E376:$I376,$K376,$O376,$R376,$U376:$W376,$Z376:$AA376)=0,"",IFERROR(INDEX('Settings'!$E$10:$E$109,MATCH(C376,'Settings'!$A$10:$A$109,0)),0))</f>
        <v/>
      </c>
      <c r="T376" s="30">
        <f>IF(COUNTA($A376:$C376,$E376:$I376,$K376,$O376,$R376,$U376:$W376,$Z376:$AA376)=0,"",IFERROR(R376*S376,0))</f>
        <v/>
      </c>
      <c r="U376" s="32" t="n"/>
      <c r="V376" s="32" t="n"/>
      <c r="W376" s="32" t="n"/>
      <c r="X376" s="30">
        <f>IF(COUNTA($A376:$C376,$E376:$I376,$K376,$O376,$R376,$U376:$W376,$Z376:$AA376)=0,"",IFERROR(SUM(N376,Q376,T376,U376),0))</f>
        <v/>
      </c>
      <c r="Y376" s="30">
        <f>IF(COUNTA($A376:$C376,$E376:$I376,$K376,$O376,$R376,$U376:$W376,$Z376:$AA376)=0,"",IFERROR(X376+V376-W376,0))</f>
        <v/>
      </c>
      <c r="Z376" s="23" t="n"/>
      <c r="AA376" s="25" t="n"/>
      <c r="AB376" s="33">
        <f>IF(COUNTA($A376:$C376,$E376:$I376,$K376,$O376,$R376,$U376:$W376,$Z376:$AA376)=0,"",IF(OR(A376="",B376="",C376="",E376=""),"Missing required input",IF(D376="","Driver not found",IF(COUNTIF($E:$E,E376)&gt;1,"Duplicate Trip/Load #",IF(B376&gt;A376,"Trip after period end",IF(B376&lt;=A376-'Settings'!$B$4,"Trip outside pay period",IF(J376&lt;=0,"Check miles",IF(M376&lt;=0,"Check rate",IF(Y376&lt;0,"Negative payable","OK")))))))))</f>
        <v/>
      </c>
    </row>
    <row r="377">
      <c r="A377" s="51" t="n"/>
      <c r="B377" s="51" t="n"/>
      <c r="C377" s="23" t="n"/>
      <c r="D377" s="24">
        <f>IF(COUNTA($A377:$C377,$E377:$I377,$K377,$O377,$R377,$U377:$W377,$Z377:$AA377)=0,"",IFERROR(INDEX('Settings'!$B$10:$B$109,MATCH(C377,'Settings'!$A$10:$A$109,0)),""))</f>
        <v/>
      </c>
      <c r="E377" s="23" t="n"/>
      <c r="F377" s="25" t="n"/>
      <c r="G377" s="25" t="n"/>
      <c r="H377" s="26" t="n"/>
      <c r="I377" s="26" t="n"/>
      <c r="J377" s="27">
        <f>IF(COUNTA($A377:$C377,$E377:$I377,$K377,$O377,$R377,$U377:$W377,$Z377:$AA377)=0,"",IFERROR(H377+I377,0))</f>
        <v/>
      </c>
      <c r="K377" s="52" t="n"/>
      <c r="L377" s="53">
        <f>IF(COUNTA($A377:$C377,$E377:$I377,$K377,$O377,$R377,$U377:$W377,$Z377:$AA377)=0,"",IFERROR(INDEX('Settings'!$D$10:$D$109,MATCH(C377,'Settings'!$A$10:$A$109,0)),0))</f>
        <v/>
      </c>
      <c r="M377" s="53">
        <f>IF(COUNTA($A377:$C377,$E377:$I377,$K377,$O377,$R377,$U377:$W377,$Z377:$AA377)=0,"",IFERROR(IF(K377&lt;&gt;"",K377,L377),0))</f>
        <v/>
      </c>
      <c r="N377" s="30">
        <f>IF(COUNTA($A377:$C377,$E377:$I377,$K377,$O377,$R377,$U377:$W377,$Z377:$AA377)=0,"",IFERROR(J377*M377,0))</f>
        <v/>
      </c>
      <c r="O377" s="31" t="n"/>
      <c r="P377" s="30">
        <f>IF(COUNTA($A377:$C377,$E377:$I377,$K377,$O377,$R377,$U377:$W377,$Z377:$AA377)=0,"",IFERROR(INDEX('Settings'!$F$10:$F$109,MATCH(C377,'Settings'!$A$10:$A$109,0)),0))</f>
        <v/>
      </c>
      <c r="Q377" s="30">
        <f>IF(COUNTA($A377:$C377,$E377:$I377,$K377,$O377,$R377,$U377:$W377,$Z377:$AA377)=0,"",IFERROR(O377*P377,0))</f>
        <v/>
      </c>
      <c r="R377" s="26" t="n"/>
      <c r="S377" s="30">
        <f>IF(COUNTA($A377:$C377,$E377:$I377,$K377,$O377,$R377,$U377:$W377,$Z377:$AA377)=0,"",IFERROR(INDEX('Settings'!$E$10:$E$109,MATCH(C377,'Settings'!$A$10:$A$109,0)),0))</f>
        <v/>
      </c>
      <c r="T377" s="30">
        <f>IF(COUNTA($A377:$C377,$E377:$I377,$K377,$O377,$R377,$U377:$W377,$Z377:$AA377)=0,"",IFERROR(R377*S377,0))</f>
        <v/>
      </c>
      <c r="U377" s="32" t="n"/>
      <c r="V377" s="32" t="n"/>
      <c r="W377" s="32" t="n"/>
      <c r="X377" s="30">
        <f>IF(COUNTA($A377:$C377,$E377:$I377,$K377,$O377,$R377,$U377:$W377,$Z377:$AA377)=0,"",IFERROR(SUM(N377,Q377,T377,U377),0))</f>
        <v/>
      </c>
      <c r="Y377" s="30">
        <f>IF(COUNTA($A377:$C377,$E377:$I377,$K377,$O377,$R377,$U377:$W377,$Z377:$AA377)=0,"",IFERROR(X377+V377-W377,0))</f>
        <v/>
      </c>
      <c r="Z377" s="23" t="n"/>
      <c r="AA377" s="25" t="n"/>
      <c r="AB377" s="33">
        <f>IF(COUNTA($A377:$C377,$E377:$I377,$K377,$O377,$R377,$U377:$W377,$Z377:$AA377)=0,"",IF(OR(A377="",B377="",C377="",E377=""),"Missing required input",IF(D377="","Driver not found",IF(COUNTIF($E:$E,E377)&gt;1,"Duplicate Trip/Load #",IF(B377&gt;A377,"Trip after period end",IF(B377&lt;=A377-'Settings'!$B$4,"Trip outside pay period",IF(J377&lt;=0,"Check miles",IF(M377&lt;=0,"Check rate",IF(Y377&lt;0,"Negative payable","OK")))))))))</f>
        <v/>
      </c>
    </row>
    <row r="378">
      <c r="A378" s="51" t="n"/>
      <c r="B378" s="51" t="n"/>
      <c r="C378" s="23" t="n"/>
      <c r="D378" s="24">
        <f>IF(COUNTA($A378:$C378,$E378:$I378,$K378,$O378,$R378,$U378:$W378,$Z378:$AA378)=0,"",IFERROR(INDEX('Settings'!$B$10:$B$109,MATCH(C378,'Settings'!$A$10:$A$109,0)),""))</f>
        <v/>
      </c>
      <c r="E378" s="23" t="n"/>
      <c r="F378" s="25" t="n"/>
      <c r="G378" s="25" t="n"/>
      <c r="H378" s="26" t="n"/>
      <c r="I378" s="26" t="n"/>
      <c r="J378" s="27">
        <f>IF(COUNTA($A378:$C378,$E378:$I378,$K378,$O378,$R378,$U378:$W378,$Z378:$AA378)=0,"",IFERROR(H378+I378,0))</f>
        <v/>
      </c>
      <c r="K378" s="52" t="n"/>
      <c r="L378" s="53">
        <f>IF(COUNTA($A378:$C378,$E378:$I378,$K378,$O378,$R378,$U378:$W378,$Z378:$AA378)=0,"",IFERROR(INDEX('Settings'!$D$10:$D$109,MATCH(C378,'Settings'!$A$10:$A$109,0)),0))</f>
        <v/>
      </c>
      <c r="M378" s="53">
        <f>IF(COUNTA($A378:$C378,$E378:$I378,$K378,$O378,$R378,$U378:$W378,$Z378:$AA378)=0,"",IFERROR(IF(K378&lt;&gt;"",K378,L378),0))</f>
        <v/>
      </c>
      <c r="N378" s="30">
        <f>IF(COUNTA($A378:$C378,$E378:$I378,$K378,$O378,$R378,$U378:$W378,$Z378:$AA378)=0,"",IFERROR(J378*M378,0))</f>
        <v/>
      </c>
      <c r="O378" s="31" t="n"/>
      <c r="P378" s="30">
        <f>IF(COUNTA($A378:$C378,$E378:$I378,$K378,$O378,$R378,$U378:$W378,$Z378:$AA378)=0,"",IFERROR(INDEX('Settings'!$F$10:$F$109,MATCH(C378,'Settings'!$A$10:$A$109,0)),0))</f>
        <v/>
      </c>
      <c r="Q378" s="30">
        <f>IF(COUNTA($A378:$C378,$E378:$I378,$K378,$O378,$R378,$U378:$W378,$Z378:$AA378)=0,"",IFERROR(O378*P378,0))</f>
        <v/>
      </c>
      <c r="R378" s="26" t="n"/>
      <c r="S378" s="30">
        <f>IF(COUNTA($A378:$C378,$E378:$I378,$K378,$O378,$R378,$U378:$W378,$Z378:$AA378)=0,"",IFERROR(INDEX('Settings'!$E$10:$E$109,MATCH(C378,'Settings'!$A$10:$A$109,0)),0))</f>
        <v/>
      </c>
      <c r="T378" s="30">
        <f>IF(COUNTA($A378:$C378,$E378:$I378,$K378,$O378,$R378,$U378:$W378,$Z378:$AA378)=0,"",IFERROR(R378*S378,0))</f>
        <v/>
      </c>
      <c r="U378" s="32" t="n"/>
      <c r="V378" s="32" t="n"/>
      <c r="W378" s="32" t="n"/>
      <c r="X378" s="30">
        <f>IF(COUNTA($A378:$C378,$E378:$I378,$K378,$O378,$R378,$U378:$W378,$Z378:$AA378)=0,"",IFERROR(SUM(N378,Q378,T378,U378),0))</f>
        <v/>
      </c>
      <c r="Y378" s="30">
        <f>IF(COUNTA($A378:$C378,$E378:$I378,$K378,$O378,$R378,$U378:$W378,$Z378:$AA378)=0,"",IFERROR(X378+V378-W378,0))</f>
        <v/>
      </c>
      <c r="Z378" s="23" t="n"/>
      <c r="AA378" s="25" t="n"/>
      <c r="AB378" s="33">
        <f>IF(COUNTA($A378:$C378,$E378:$I378,$K378,$O378,$R378,$U378:$W378,$Z378:$AA378)=0,"",IF(OR(A378="",B378="",C378="",E378=""),"Missing required input",IF(D378="","Driver not found",IF(COUNTIF($E:$E,E378)&gt;1,"Duplicate Trip/Load #",IF(B378&gt;A378,"Trip after period end",IF(B378&lt;=A378-'Settings'!$B$4,"Trip outside pay period",IF(J378&lt;=0,"Check miles",IF(M378&lt;=0,"Check rate",IF(Y378&lt;0,"Negative payable","OK")))))))))</f>
        <v/>
      </c>
    </row>
    <row r="379">
      <c r="A379" s="51" t="n"/>
      <c r="B379" s="51" t="n"/>
      <c r="C379" s="23" t="n"/>
      <c r="D379" s="24">
        <f>IF(COUNTA($A379:$C379,$E379:$I379,$K379,$O379,$R379,$U379:$W379,$Z379:$AA379)=0,"",IFERROR(INDEX('Settings'!$B$10:$B$109,MATCH(C379,'Settings'!$A$10:$A$109,0)),""))</f>
        <v/>
      </c>
      <c r="E379" s="23" t="n"/>
      <c r="F379" s="25" t="n"/>
      <c r="G379" s="25" t="n"/>
      <c r="H379" s="26" t="n"/>
      <c r="I379" s="26" t="n"/>
      <c r="J379" s="27">
        <f>IF(COUNTA($A379:$C379,$E379:$I379,$K379,$O379,$R379,$U379:$W379,$Z379:$AA379)=0,"",IFERROR(H379+I379,0))</f>
        <v/>
      </c>
      <c r="K379" s="52" t="n"/>
      <c r="L379" s="53">
        <f>IF(COUNTA($A379:$C379,$E379:$I379,$K379,$O379,$R379,$U379:$W379,$Z379:$AA379)=0,"",IFERROR(INDEX('Settings'!$D$10:$D$109,MATCH(C379,'Settings'!$A$10:$A$109,0)),0))</f>
        <v/>
      </c>
      <c r="M379" s="53">
        <f>IF(COUNTA($A379:$C379,$E379:$I379,$K379,$O379,$R379,$U379:$W379,$Z379:$AA379)=0,"",IFERROR(IF(K379&lt;&gt;"",K379,L379),0))</f>
        <v/>
      </c>
      <c r="N379" s="30">
        <f>IF(COUNTA($A379:$C379,$E379:$I379,$K379,$O379,$R379,$U379:$W379,$Z379:$AA379)=0,"",IFERROR(J379*M379,0))</f>
        <v/>
      </c>
      <c r="O379" s="31" t="n"/>
      <c r="P379" s="30">
        <f>IF(COUNTA($A379:$C379,$E379:$I379,$K379,$O379,$R379,$U379:$W379,$Z379:$AA379)=0,"",IFERROR(INDEX('Settings'!$F$10:$F$109,MATCH(C379,'Settings'!$A$10:$A$109,0)),0))</f>
        <v/>
      </c>
      <c r="Q379" s="30">
        <f>IF(COUNTA($A379:$C379,$E379:$I379,$K379,$O379,$R379,$U379:$W379,$Z379:$AA379)=0,"",IFERROR(O379*P379,0))</f>
        <v/>
      </c>
      <c r="R379" s="26" t="n"/>
      <c r="S379" s="30">
        <f>IF(COUNTA($A379:$C379,$E379:$I379,$K379,$O379,$R379,$U379:$W379,$Z379:$AA379)=0,"",IFERROR(INDEX('Settings'!$E$10:$E$109,MATCH(C379,'Settings'!$A$10:$A$109,0)),0))</f>
        <v/>
      </c>
      <c r="T379" s="30">
        <f>IF(COUNTA($A379:$C379,$E379:$I379,$K379,$O379,$R379,$U379:$W379,$Z379:$AA379)=0,"",IFERROR(R379*S379,0))</f>
        <v/>
      </c>
      <c r="U379" s="32" t="n"/>
      <c r="V379" s="32" t="n"/>
      <c r="W379" s="32" t="n"/>
      <c r="X379" s="30">
        <f>IF(COUNTA($A379:$C379,$E379:$I379,$K379,$O379,$R379,$U379:$W379,$Z379:$AA379)=0,"",IFERROR(SUM(N379,Q379,T379,U379),0))</f>
        <v/>
      </c>
      <c r="Y379" s="30">
        <f>IF(COUNTA($A379:$C379,$E379:$I379,$K379,$O379,$R379,$U379:$W379,$Z379:$AA379)=0,"",IFERROR(X379+V379-W379,0))</f>
        <v/>
      </c>
      <c r="Z379" s="23" t="n"/>
      <c r="AA379" s="25" t="n"/>
      <c r="AB379" s="33">
        <f>IF(COUNTA($A379:$C379,$E379:$I379,$K379,$O379,$R379,$U379:$W379,$Z379:$AA379)=0,"",IF(OR(A379="",B379="",C379="",E379=""),"Missing required input",IF(D379="","Driver not found",IF(COUNTIF($E:$E,E379)&gt;1,"Duplicate Trip/Load #",IF(B379&gt;A379,"Trip after period end",IF(B379&lt;=A379-'Settings'!$B$4,"Trip outside pay period",IF(J379&lt;=0,"Check miles",IF(M379&lt;=0,"Check rate",IF(Y379&lt;0,"Negative payable","OK")))))))))</f>
        <v/>
      </c>
    </row>
    <row r="380">
      <c r="A380" s="51" t="n"/>
      <c r="B380" s="51" t="n"/>
      <c r="C380" s="23" t="n"/>
      <c r="D380" s="24">
        <f>IF(COUNTA($A380:$C380,$E380:$I380,$K380,$O380,$R380,$U380:$W380,$Z380:$AA380)=0,"",IFERROR(INDEX('Settings'!$B$10:$B$109,MATCH(C380,'Settings'!$A$10:$A$109,0)),""))</f>
        <v/>
      </c>
      <c r="E380" s="23" t="n"/>
      <c r="F380" s="25" t="n"/>
      <c r="G380" s="25" t="n"/>
      <c r="H380" s="26" t="n"/>
      <c r="I380" s="26" t="n"/>
      <c r="J380" s="27">
        <f>IF(COUNTA($A380:$C380,$E380:$I380,$K380,$O380,$R380,$U380:$W380,$Z380:$AA380)=0,"",IFERROR(H380+I380,0))</f>
        <v/>
      </c>
      <c r="K380" s="52" t="n"/>
      <c r="L380" s="53">
        <f>IF(COUNTA($A380:$C380,$E380:$I380,$K380,$O380,$R380,$U380:$W380,$Z380:$AA380)=0,"",IFERROR(INDEX('Settings'!$D$10:$D$109,MATCH(C380,'Settings'!$A$10:$A$109,0)),0))</f>
        <v/>
      </c>
      <c r="M380" s="53">
        <f>IF(COUNTA($A380:$C380,$E380:$I380,$K380,$O380,$R380,$U380:$W380,$Z380:$AA380)=0,"",IFERROR(IF(K380&lt;&gt;"",K380,L380),0))</f>
        <v/>
      </c>
      <c r="N380" s="30">
        <f>IF(COUNTA($A380:$C380,$E380:$I380,$K380,$O380,$R380,$U380:$W380,$Z380:$AA380)=0,"",IFERROR(J380*M380,0))</f>
        <v/>
      </c>
      <c r="O380" s="31" t="n"/>
      <c r="P380" s="30">
        <f>IF(COUNTA($A380:$C380,$E380:$I380,$K380,$O380,$R380,$U380:$W380,$Z380:$AA380)=0,"",IFERROR(INDEX('Settings'!$F$10:$F$109,MATCH(C380,'Settings'!$A$10:$A$109,0)),0))</f>
        <v/>
      </c>
      <c r="Q380" s="30">
        <f>IF(COUNTA($A380:$C380,$E380:$I380,$K380,$O380,$R380,$U380:$W380,$Z380:$AA380)=0,"",IFERROR(O380*P380,0))</f>
        <v/>
      </c>
      <c r="R380" s="26" t="n"/>
      <c r="S380" s="30">
        <f>IF(COUNTA($A380:$C380,$E380:$I380,$K380,$O380,$R380,$U380:$W380,$Z380:$AA380)=0,"",IFERROR(INDEX('Settings'!$E$10:$E$109,MATCH(C380,'Settings'!$A$10:$A$109,0)),0))</f>
        <v/>
      </c>
      <c r="T380" s="30">
        <f>IF(COUNTA($A380:$C380,$E380:$I380,$K380,$O380,$R380,$U380:$W380,$Z380:$AA380)=0,"",IFERROR(R380*S380,0))</f>
        <v/>
      </c>
      <c r="U380" s="32" t="n"/>
      <c r="V380" s="32" t="n"/>
      <c r="W380" s="32" t="n"/>
      <c r="X380" s="30">
        <f>IF(COUNTA($A380:$C380,$E380:$I380,$K380,$O380,$R380,$U380:$W380,$Z380:$AA380)=0,"",IFERROR(SUM(N380,Q380,T380,U380),0))</f>
        <v/>
      </c>
      <c r="Y380" s="30">
        <f>IF(COUNTA($A380:$C380,$E380:$I380,$K380,$O380,$R380,$U380:$W380,$Z380:$AA380)=0,"",IFERROR(X380+V380-W380,0))</f>
        <v/>
      </c>
      <c r="Z380" s="23" t="n"/>
      <c r="AA380" s="25" t="n"/>
      <c r="AB380" s="33">
        <f>IF(COUNTA($A380:$C380,$E380:$I380,$K380,$O380,$R380,$U380:$W380,$Z380:$AA380)=0,"",IF(OR(A380="",B380="",C380="",E380=""),"Missing required input",IF(D380="","Driver not found",IF(COUNTIF($E:$E,E380)&gt;1,"Duplicate Trip/Load #",IF(B380&gt;A380,"Trip after period end",IF(B380&lt;=A380-'Settings'!$B$4,"Trip outside pay period",IF(J380&lt;=0,"Check miles",IF(M380&lt;=0,"Check rate",IF(Y380&lt;0,"Negative payable","OK")))))))))</f>
        <v/>
      </c>
    </row>
    <row r="381">
      <c r="A381" s="51" t="n"/>
      <c r="B381" s="51" t="n"/>
      <c r="C381" s="23" t="n"/>
      <c r="D381" s="24">
        <f>IF(COUNTA($A381:$C381,$E381:$I381,$K381,$O381,$R381,$U381:$W381,$Z381:$AA381)=0,"",IFERROR(INDEX('Settings'!$B$10:$B$109,MATCH(C381,'Settings'!$A$10:$A$109,0)),""))</f>
        <v/>
      </c>
      <c r="E381" s="23" t="n"/>
      <c r="F381" s="25" t="n"/>
      <c r="G381" s="25" t="n"/>
      <c r="H381" s="26" t="n"/>
      <c r="I381" s="26" t="n"/>
      <c r="J381" s="27">
        <f>IF(COUNTA($A381:$C381,$E381:$I381,$K381,$O381,$R381,$U381:$W381,$Z381:$AA381)=0,"",IFERROR(H381+I381,0))</f>
        <v/>
      </c>
      <c r="K381" s="52" t="n"/>
      <c r="L381" s="53">
        <f>IF(COUNTA($A381:$C381,$E381:$I381,$K381,$O381,$R381,$U381:$W381,$Z381:$AA381)=0,"",IFERROR(INDEX('Settings'!$D$10:$D$109,MATCH(C381,'Settings'!$A$10:$A$109,0)),0))</f>
        <v/>
      </c>
      <c r="M381" s="53">
        <f>IF(COUNTA($A381:$C381,$E381:$I381,$K381,$O381,$R381,$U381:$W381,$Z381:$AA381)=0,"",IFERROR(IF(K381&lt;&gt;"",K381,L381),0))</f>
        <v/>
      </c>
      <c r="N381" s="30">
        <f>IF(COUNTA($A381:$C381,$E381:$I381,$K381,$O381,$R381,$U381:$W381,$Z381:$AA381)=0,"",IFERROR(J381*M381,0))</f>
        <v/>
      </c>
      <c r="O381" s="31" t="n"/>
      <c r="P381" s="30">
        <f>IF(COUNTA($A381:$C381,$E381:$I381,$K381,$O381,$R381,$U381:$W381,$Z381:$AA381)=0,"",IFERROR(INDEX('Settings'!$F$10:$F$109,MATCH(C381,'Settings'!$A$10:$A$109,0)),0))</f>
        <v/>
      </c>
      <c r="Q381" s="30">
        <f>IF(COUNTA($A381:$C381,$E381:$I381,$K381,$O381,$R381,$U381:$W381,$Z381:$AA381)=0,"",IFERROR(O381*P381,0))</f>
        <v/>
      </c>
      <c r="R381" s="26" t="n"/>
      <c r="S381" s="30">
        <f>IF(COUNTA($A381:$C381,$E381:$I381,$K381,$O381,$R381,$U381:$W381,$Z381:$AA381)=0,"",IFERROR(INDEX('Settings'!$E$10:$E$109,MATCH(C381,'Settings'!$A$10:$A$109,0)),0))</f>
        <v/>
      </c>
      <c r="T381" s="30">
        <f>IF(COUNTA($A381:$C381,$E381:$I381,$K381,$O381,$R381,$U381:$W381,$Z381:$AA381)=0,"",IFERROR(R381*S381,0))</f>
        <v/>
      </c>
      <c r="U381" s="32" t="n"/>
      <c r="V381" s="32" t="n"/>
      <c r="W381" s="32" t="n"/>
      <c r="X381" s="30">
        <f>IF(COUNTA($A381:$C381,$E381:$I381,$K381,$O381,$R381,$U381:$W381,$Z381:$AA381)=0,"",IFERROR(SUM(N381,Q381,T381,U381),0))</f>
        <v/>
      </c>
      <c r="Y381" s="30">
        <f>IF(COUNTA($A381:$C381,$E381:$I381,$K381,$O381,$R381,$U381:$W381,$Z381:$AA381)=0,"",IFERROR(X381+V381-W381,0))</f>
        <v/>
      </c>
      <c r="Z381" s="23" t="n"/>
      <c r="AA381" s="25" t="n"/>
      <c r="AB381" s="33">
        <f>IF(COUNTA($A381:$C381,$E381:$I381,$K381,$O381,$R381,$U381:$W381,$Z381:$AA381)=0,"",IF(OR(A381="",B381="",C381="",E381=""),"Missing required input",IF(D381="","Driver not found",IF(COUNTIF($E:$E,E381)&gt;1,"Duplicate Trip/Load #",IF(B381&gt;A381,"Trip after period end",IF(B381&lt;=A381-'Settings'!$B$4,"Trip outside pay period",IF(J381&lt;=0,"Check miles",IF(M381&lt;=0,"Check rate",IF(Y381&lt;0,"Negative payable","OK")))))))))</f>
        <v/>
      </c>
    </row>
    <row r="382">
      <c r="A382" s="51" t="n"/>
      <c r="B382" s="51" t="n"/>
      <c r="C382" s="23" t="n"/>
      <c r="D382" s="24">
        <f>IF(COUNTA($A382:$C382,$E382:$I382,$K382,$O382,$R382,$U382:$W382,$Z382:$AA382)=0,"",IFERROR(INDEX('Settings'!$B$10:$B$109,MATCH(C382,'Settings'!$A$10:$A$109,0)),""))</f>
        <v/>
      </c>
      <c r="E382" s="23" t="n"/>
      <c r="F382" s="25" t="n"/>
      <c r="G382" s="25" t="n"/>
      <c r="H382" s="26" t="n"/>
      <c r="I382" s="26" t="n"/>
      <c r="J382" s="27">
        <f>IF(COUNTA($A382:$C382,$E382:$I382,$K382,$O382,$R382,$U382:$W382,$Z382:$AA382)=0,"",IFERROR(H382+I382,0))</f>
        <v/>
      </c>
      <c r="K382" s="52" t="n"/>
      <c r="L382" s="53">
        <f>IF(COUNTA($A382:$C382,$E382:$I382,$K382,$O382,$R382,$U382:$W382,$Z382:$AA382)=0,"",IFERROR(INDEX('Settings'!$D$10:$D$109,MATCH(C382,'Settings'!$A$10:$A$109,0)),0))</f>
        <v/>
      </c>
      <c r="M382" s="53">
        <f>IF(COUNTA($A382:$C382,$E382:$I382,$K382,$O382,$R382,$U382:$W382,$Z382:$AA382)=0,"",IFERROR(IF(K382&lt;&gt;"",K382,L382),0))</f>
        <v/>
      </c>
      <c r="N382" s="30">
        <f>IF(COUNTA($A382:$C382,$E382:$I382,$K382,$O382,$R382,$U382:$W382,$Z382:$AA382)=0,"",IFERROR(J382*M382,0))</f>
        <v/>
      </c>
      <c r="O382" s="31" t="n"/>
      <c r="P382" s="30">
        <f>IF(COUNTA($A382:$C382,$E382:$I382,$K382,$O382,$R382,$U382:$W382,$Z382:$AA382)=0,"",IFERROR(INDEX('Settings'!$F$10:$F$109,MATCH(C382,'Settings'!$A$10:$A$109,0)),0))</f>
        <v/>
      </c>
      <c r="Q382" s="30">
        <f>IF(COUNTA($A382:$C382,$E382:$I382,$K382,$O382,$R382,$U382:$W382,$Z382:$AA382)=0,"",IFERROR(O382*P382,0))</f>
        <v/>
      </c>
      <c r="R382" s="26" t="n"/>
      <c r="S382" s="30">
        <f>IF(COUNTA($A382:$C382,$E382:$I382,$K382,$O382,$R382,$U382:$W382,$Z382:$AA382)=0,"",IFERROR(INDEX('Settings'!$E$10:$E$109,MATCH(C382,'Settings'!$A$10:$A$109,0)),0))</f>
        <v/>
      </c>
      <c r="T382" s="30">
        <f>IF(COUNTA($A382:$C382,$E382:$I382,$K382,$O382,$R382,$U382:$W382,$Z382:$AA382)=0,"",IFERROR(R382*S382,0))</f>
        <v/>
      </c>
      <c r="U382" s="32" t="n"/>
      <c r="V382" s="32" t="n"/>
      <c r="W382" s="32" t="n"/>
      <c r="X382" s="30">
        <f>IF(COUNTA($A382:$C382,$E382:$I382,$K382,$O382,$R382,$U382:$W382,$Z382:$AA382)=0,"",IFERROR(SUM(N382,Q382,T382,U382),0))</f>
        <v/>
      </c>
      <c r="Y382" s="30">
        <f>IF(COUNTA($A382:$C382,$E382:$I382,$K382,$O382,$R382,$U382:$W382,$Z382:$AA382)=0,"",IFERROR(X382+V382-W382,0))</f>
        <v/>
      </c>
      <c r="Z382" s="23" t="n"/>
      <c r="AA382" s="25" t="n"/>
      <c r="AB382" s="33">
        <f>IF(COUNTA($A382:$C382,$E382:$I382,$K382,$O382,$R382,$U382:$W382,$Z382:$AA382)=0,"",IF(OR(A382="",B382="",C382="",E382=""),"Missing required input",IF(D382="","Driver not found",IF(COUNTIF($E:$E,E382)&gt;1,"Duplicate Trip/Load #",IF(B382&gt;A382,"Trip after period end",IF(B382&lt;=A382-'Settings'!$B$4,"Trip outside pay period",IF(J382&lt;=0,"Check miles",IF(M382&lt;=0,"Check rate",IF(Y382&lt;0,"Negative payable","OK")))))))))</f>
        <v/>
      </c>
    </row>
    <row r="383">
      <c r="A383" s="51" t="n"/>
      <c r="B383" s="51" t="n"/>
      <c r="C383" s="23" t="n"/>
      <c r="D383" s="24">
        <f>IF(COUNTA($A383:$C383,$E383:$I383,$K383,$O383,$R383,$U383:$W383,$Z383:$AA383)=0,"",IFERROR(INDEX('Settings'!$B$10:$B$109,MATCH(C383,'Settings'!$A$10:$A$109,0)),""))</f>
        <v/>
      </c>
      <c r="E383" s="23" t="n"/>
      <c r="F383" s="25" t="n"/>
      <c r="G383" s="25" t="n"/>
      <c r="H383" s="26" t="n"/>
      <c r="I383" s="26" t="n"/>
      <c r="J383" s="27">
        <f>IF(COUNTA($A383:$C383,$E383:$I383,$K383,$O383,$R383,$U383:$W383,$Z383:$AA383)=0,"",IFERROR(H383+I383,0))</f>
        <v/>
      </c>
      <c r="K383" s="52" t="n"/>
      <c r="L383" s="53">
        <f>IF(COUNTA($A383:$C383,$E383:$I383,$K383,$O383,$R383,$U383:$W383,$Z383:$AA383)=0,"",IFERROR(INDEX('Settings'!$D$10:$D$109,MATCH(C383,'Settings'!$A$10:$A$109,0)),0))</f>
        <v/>
      </c>
      <c r="M383" s="53">
        <f>IF(COUNTA($A383:$C383,$E383:$I383,$K383,$O383,$R383,$U383:$W383,$Z383:$AA383)=0,"",IFERROR(IF(K383&lt;&gt;"",K383,L383),0))</f>
        <v/>
      </c>
      <c r="N383" s="30">
        <f>IF(COUNTA($A383:$C383,$E383:$I383,$K383,$O383,$R383,$U383:$W383,$Z383:$AA383)=0,"",IFERROR(J383*M383,0))</f>
        <v/>
      </c>
      <c r="O383" s="31" t="n"/>
      <c r="P383" s="30">
        <f>IF(COUNTA($A383:$C383,$E383:$I383,$K383,$O383,$R383,$U383:$W383,$Z383:$AA383)=0,"",IFERROR(INDEX('Settings'!$F$10:$F$109,MATCH(C383,'Settings'!$A$10:$A$109,0)),0))</f>
        <v/>
      </c>
      <c r="Q383" s="30">
        <f>IF(COUNTA($A383:$C383,$E383:$I383,$K383,$O383,$R383,$U383:$W383,$Z383:$AA383)=0,"",IFERROR(O383*P383,0))</f>
        <v/>
      </c>
      <c r="R383" s="26" t="n"/>
      <c r="S383" s="30">
        <f>IF(COUNTA($A383:$C383,$E383:$I383,$K383,$O383,$R383,$U383:$W383,$Z383:$AA383)=0,"",IFERROR(INDEX('Settings'!$E$10:$E$109,MATCH(C383,'Settings'!$A$10:$A$109,0)),0))</f>
        <v/>
      </c>
      <c r="T383" s="30">
        <f>IF(COUNTA($A383:$C383,$E383:$I383,$K383,$O383,$R383,$U383:$W383,$Z383:$AA383)=0,"",IFERROR(R383*S383,0))</f>
        <v/>
      </c>
      <c r="U383" s="32" t="n"/>
      <c r="V383" s="32" t="n"/>
      <c r="W383" s="32" t="n"/>
      <c r="X383" s="30">
        <f>IF(COUNTA($A383:$C383,$E383:$I383,$K383,$O383,$R383,$U383:$W383,$Z383:$AA383)=0,"",IFERROR(SUM(N383,Q383,T383,U383),0))</f>
        <v/>
      </c>
      <c r="Y383" s="30">
        <f>IF(COUNTA($A383:$C383,$E383:$I383,$K383,$O383,$R383,$U383:$W383,$Z383:$AA383)=0,"",IFERROR(X383+V383-W383,0))</f>
        <v/>
      </c>
      <c r="Z383" s="23" t="n"/>
      <c r="AA383" s="25" t="n"/>
      <c r="AB383" s="33">
        <f>IF(COUNTA($A383:$C383,$E383:$I383,$K383,$O383,$R383,$U383:$W383,$Z383:$AA383)=0,"",IF(OR(A383="",B383="",C383="",E383=""),"Missing required input",IF(D383="","Driver not found",IF(COUNTIF($E:$E,E383)&gt;1,"Duplicate Trip/Load #",IF(B383&gt;A383,"Trip after period end",IF(B383&lt;=A383-'Settings'!$B$4,"Trip outside pay period",IF(J383&lt;=0,"Check miles",IF(M383&lt;=0,"Check rate",IF(Y383&lt;0,"Negative payable","OK")))))))))</f>
        <v/>
      </c>
    </row>
    <row r="384">
      <c r="A384" s="51" t="n"/>
      <c r="B384" s="51" t="n"/>
      <c r="C384" s="23" t="n"/>
      <c r="D384" s="24">
        <f>IF(COUNTA($A384:$C384,$E384:$I384,$K384,$O384,$R384,$U384:$W384,$Z384:$AA384)=0,"",IFERROR(INDEX('Settings'!$B$10:$B$109,MATCH(C384,'Settings'!$A$10:$A$109,0)),""))</f>
        <v/>
      </c>
      <c r="E384" s="23" t="n"/>
      <c r="F384" s="25" t="n"/>
      <c r="G384" s="25" t="n"/>
      <c r="H384" s="26" t="n"/>
      <c r="I384" s="26" t="n"/>
      <c r="J384" s="27">
        <f>IF(COUNTA($A384:$C384,$E384:$I384,$K384,$O384,$R384,$U384:$W384,$Z384:$AA384)=0,"",IFERROR(H384+I384,0))</f>
        <v/>
      </c>
      <c r="K384" s="52" t="n"/>
      <c r="L384" s="53">
        <f>IF(COUNTA($A384:$C384,$E384:$I384,$K384,$O384,$R384,$U384:$W384,$Z384:$AA384)=0,"",IFERROR(INDEX('Settings'!$D$10:$D$109,MATCH(C384,'Settings'!$A$10:$A$109,0)),0))</f>
        <v/>
      </c>
      <c r="M384" s="53">
        <f>IF(COUNTA($A384:$C384,$E384:$I384,$K384,$O384,$R384,$U384:$W384,$Z384:$AA384)=0,"",IFERROR(IF(K384&lt;&gt;"",K384,L384),0))</f>
        <v/>
      </c>
      <c r="N384" s="30">
        <f>IF(COUNTA($A384:$C384,$E384:$I384,$K384,$O384,$R384,$U384:$W384,$Z384:$AA384)=0,"",IFERROR(J384*M384,0))</f>
        <v/>
      </c>
      <c r="O384" s="31" t="n"/>
      <c r="P384" s="30">
        <f>IF(COUNTA($A384:$C384,$E384:$I384,$K384,$O384,$R384,$U384:$W384,$Z384:$AA384)=0,"",IFERROR(INDEX('Settings'!$F$10:$F$109,MATCH(C384,'Settings'!$A$10:$A$109,0)),0))</f>
        <v/>
      </c>
      <c r="Q384" s="30">
        <f>IF(COUNTA($A384:$C384,$E384:$I384,$K384,$O384,$R384,$U384:$W384,$Z384:$AA384)=0,"",IFERROR(O384*P384,0))</f>
        <v/>
      </c>
      <c r="R384" s="26" t="n"/>
      <c r="S384" s="30">
        <f>IF(COUNTA($A384:$C384,$E384:$I384,$K384,$O384,$R384,$U384:$W384,$Z384:$AA384)=0,"",IFERROR(INDEX('Settings'!$E$10:$E$109,MATCH(C384,'Settings'!$A$10:$A$109,0)),0))</f>
        <v/>
      </c>
      <c r="T384" s="30">
        <f>IF(COUNTA($A384:$C384,$E384:$I384,$K384,$O384,$R384,$U384:$W384,$Z384:$AA384)=0,"",IFERROR(R384*S384,0))</f>
        <v/>
      </c>
      <c r="U384" s="32" t="n"/>
      <c r="V384" s="32" t="n"/>
      <c r="W384" s="32" t="n"/>
      <c r="X384" s="30">
        <f>IF(COUNTA($A384:$C384,$E384:$I384,$K384,$O384,$R384,$U384:$W384,$Z384:$AA384)=0,"",IFERROR(SUM(N384,Q384,T384,U384),0))</f>
        <v/>
      </c>
      <c r="Y384" s="30">
        <f>IF(COUNTA($A384:$C384,$E384:$I384,$K384,$O384,$R384,$U384:$W384,$Z384:$AA384)=0,"",IFERROR(X384+V384-W384,0))</f>
        <v/>
      </c>
      <c r="Z384" s="23" t="n"/>
      <c r="AA384" s="25" t="n"/>
      <c r="AB384" s="33">
        <f>IF(COUNTA($A384:$C384,$E384:$I384,$K384,$O384,$R384,$U384:$W384,$Z384:$AA384)=0,"",IF(OR(A384="",B384="",C384="",E384=""),"Missing required input",IF(D384="","Driver not found",IF(COUNTIF($E:$E,E384)&gt;1,"Duplicate Trip/Load #",IF(B384&gt;A384,"Trip after period end",IF(B384&lt;=A384-'Settings'!$B$4,"Trip outside pay period",IF(J384&lt;=0,"Check miles",IF(M384&lt;=0,"Check rate",IF(Y384&lt;0,"Negative payable","OK")))))))))</f>
        <v/>
      </c>
    </row>
    <row r="385">
      <c r="A385" s="51" t="n"/>
      <c r="B385" s="51" t="n"/>
      <c r="C385" s="23" t="n"/>
      <c r="D385" s="24">
        <f>IF(COUNTA($A385:$C385,$E385:$I385,$K385,$O385,$R385,$U385:$W385,$Z385:$AA385)=0,"",IFERROR(INDEX('Settings'!$B$10:$B$109,MATCH(C385,'Settings'!$A$10:$A$109,0)),""))</f>
        <v/>
      </c>
      <c r="E385" s="23" t="n"/>
      <c r="F385" s="25" t="n"/>
      <c r="G385" s="25" t="n"/>
      <c r="H385" s="26" t="n"/>
      <c r="I385" s="26" t="n"/>
      <c r="J385" s="27">
        <f>IF(COUNTA($A385:$C385,$E385:$I385,$K385,$O385,$R385,$U385:$W385,$Z385:$AA385)=0,"",IFERROR(H385+I385,0))</f>
        <v/>
      </c>
      <c r="K385" s="52" t="n"/>
      <c r="L385" s="53">
        <f>IF(COUNTA($A385:$C385,$E385:$I385,$K385,$O385,$R385,$U385:$W385,$Z385:$AA385)=0,"",IFERROR(INDEX('Settings'!$D$10:$D$109,MATCH(C385,'Settings'!$A$10:$A$109,0)),0))</f>
        <v/>
      </c>
      <c r="M385" s="53">
        <f>IF(COUNTA($A385:$C385,$E385:$I385,$K385,$O385,$R385,$U385:$W385,$Z385:$AA385)=0,"",IFERROR(IF(K385&lt;&gt;"",K385,L385),0))</f>
        <v/>
      </c>
      <c r="N385" s="30">
        <f>IF(COUNTA($A385:$C385,$E385:$I385,$K385,$O385,$R385,$U385:$W385,$Z385:$AA385)=0,"",IFERROR(J385*M385,0))</f>
        <v/>
      </c>
      <c r="O385" s="31" t="n"/>
      <c r="P385" s="30">
        <f>IF(COUNTA($A385:$C385,$E385:$I385,$K385,$O385,$R385,$U385:$W385,$Z385:$AA385)=0,"",IFERROR(INDEX('Settings'!$F$10:$F$109,MATCH(C385,'Settings'!$A$10:$A$109,0)),0))</f>
        <v/>
      </c>
      <c r="Q385" s="30">
        <f>IF(COUNTA($A385:$C385,$E385:$I385,$K385,$O385,$R385,$U385:$W385,$Z385:$AA385)=0,"",IFERROR(O385*P385,0))</f>
        <v/>
      </c>
      <c r="R385" s="26" t="n"/>
      <c r="S385" s="30">
        <f>IF(COUNTA($A385:$C385,$E385:$I385,$K385,$O385,$R385,$U385:$W385,$Z385:$AA385)=0,"",IFERROR(INDEX('Settings'!$E$10:$E$109,MATCH(C385,'Settings'!$A$10:$A$109,0)),0))</f>
        <v/>
      </c>
      <c r="T385" s="30">
        <f>IF(COUNTA($A385:$C385,$E385:$I385,$K385,$O385,$R385,$U385:$W385,$Z385:$AA385)=0,"",IFERROR(R385*S385,0))</f>
        <v/>
      </c>
      <c r="U385" s="32" t="n"/>
      <c r="V385" s="32" t="n"/>
      <c r="W385" s="32" t="n"/>
      <c r="X385" s="30">
        <f>IF(COUNTA($A385:$C385,$E385:$I385,$K385,$O385,$R385,$U385:$W385,$Z385:$AA385)=0,"",IFERROR(SUM(N385,Q385,T385,U385),0))</f>
        <v/>
      </c>
      <c r="Y385" s="30">
        <f>IF(COUNTA($A385:$C385,$E385:$I385,$K385,$O385,$R385,$U385:$W385,$Z385:$AA385)=0,"",IFERROR(X385+V385-W385,0))</f>
        <v/>
      </c>
      <c r="Z385" s="23" t="n"/>
      <c r="AA385" s="25" t="n"/>
      <c r="AB385" s="33">
        <f>IF(COUNTA($A385:$C385,$E385:$I385,$K385,$O385,$R385,$U385:$W385,$Z385:$AA385)=0,"",IF(OR(A385="",B385="",C385="",E385=""),"Missing required input",IF(D385="","Driver not found",IF(COUNTIF($E:$E,E385)&gt;1,"Duplicate Trip/Load #",IF(B385&gt;A385,"Trip after period end",IF(B385&lt;=A385-'Settings'!$B$4,"Trip outside pay period",IF(J385&lt;=0,"Check miles",IF(M385&lt;=0,"Check rate",IF(Y385&lt;0,"Negative payable","OK")))))))))</f>
        <v/>
      </c>
    </row>
    <row r="386">
      <c r="A386" s="51" t="n"/>
      <c r="B386" s="51" t="n"/>
      <c r="C386" s="23" t="n"/>
      <c r="D386" s="24">
        <f>IF(COUNTA($A386:$C386,$E386:$I386,$K386,$O386,$R386,$U386:$W386,$Z386:$AA386)=0,"",IFERROR(INDEX('Settings'!$B$10:$B$109,MATCH(C386,'Settings'!$A$10:$A$109,0)),""))</f>
        <v/>
      </c>
      <c r="E386" s="23" t="n"/>
      <c r="F386" s="25" t="n"/>
      <c r="G386" s="25" t="n"/>
      <c r="H386" s="26" t="n"/>
      <c r="I386" s="26" t="n"/>
      <c r="J386" s="27">
        <f>IF(COUNTA($A386:$C386,$E386:$I386,$K386,$O386,$R386,$U386:$W386,$Z386:$AA386)=0,"",IFERROR(H386+I386,0))</f>
        <v/>
      </c>
      <c r="K386" s="52" t="n"/>
      <c r="L386" s="53">
        <f>IF(COUNTA($A386:$C386,$E386:$I386,$K386,$O386,$R386,$U386:$W386,$Z386:$AA386)=0,"",IFERROR(INDEX('Settings'!$D$10:$D$109,MATCH(C386,'Settings'!$A$10:$A$109,0)),0))</f>
        <v/>
      </c>
      <c r="M386" s="53">
        <f>IF(COUNTA($A386:$C386,$E386:$I386,$K386,$O386,$R386,$U386:$W386,$Z386:$AA386)=0,"",IFERROR(IF(K386&lt;&gt;"",K386,L386),0))</f>
        <v/>
      </c>
      <c r="N386" s="30">
        <f>IF(COUNTA($A386:$C386,$E386:$I386,$K386,$O386,$R386,$U386:$W386,$Z386:$AA386)=0,"",IFERROR(J386*M386,0))</f>
        <v/>
      </c>
      <c r="O386" s="31" t="n"/>
      <c r="P386" s="30">
        <f>IF(COUNTA($A386:$C386,$E386:$I386,$K386,$O386,$R386,$U386:$W386,$Z386:$AA386)=0,"",IFERROR(INDEX('Settings'!$F$10:$F$109,MATCH(C386,'Settings'!$A$10:$A$109,0)),0))</f>
        <v/>
      </c>
      <c r="Q386" s="30">
        <f>IF(COUNTA($A386:$C386,$E386:$I386,$K386,$O386,$R386,$U386:$W386,$Z386:$AA386)=0,"",IFERROR(O386*P386,0))</f>
        <v/>
      </c>
      <c r="R386" s="26" t="n"/>
      <c r="S386" s="30">
        <f>IF(COUNTA($A386:$C386,$E386:$I386,$K386,$O386,$R386,$U386:$W386,$Z386:$AA386)=0,"",IFERROR(INDEX('Settings'!$E$10:$E$109,MATCH(C386,'Settings'!$A$10:$A$109,0)),0))</f>
        <v/>
      </c>
      <c r="T386" s="30">
        <f>IF(COUNTA($A386:$C386,$E386:$I386,$K386,$O386,$R386,$U386:$W386,$Z386:$AA386)=0,"",IFERROR(R386*S386,0))</f>
        <v/>
      </c>
      <c r="U386" s="32" t="n"/>
      <c r="V386" s="32" t="n"/>
      <c r="W386" s="32" t="n"/>
      <c r="X386" s="30">
        <f>IF(COUNTA($A386:$C386,$E386:$I386,$K386,$O386,$R386,$U386:$W386,$Z386:$AA386)=0,"",IFERROR(SUM(N386,Q386,T386,U386),0))</f>
        <v/>
      </c>
      <c r="Y386" s="30">
        <f>IF(COUNTA($A386:$C386,$E386:$I386,$K386,$O386,$R386,$U386:$W386,$Z386:$AA386)=0,"",IFERROR(X386+V386-W386,0))</f>
        <v/>
      </c>
      <c r="Z386" s="23" t="n"/>
      <c r="AA386" s="25" t="n"/>
      <c r="AB386" s="33">
        <f>IF(COUNTA($A386:$C386,$E386:$I386,$K386,$O386,$R386,$U386:$W386,$Z386:$AA386)=0,"",IF(OR(A386="",B386="",C386="",E386=""),"Missing required input",IF(D386="","Driver not found",IF(COUNTIF($E:$E,E386)&gt;1,"Duplicate Trip/Load #",IF(B386&gt;A386,"Trip after period end",IF(B386&lt;=A386-'Settings'!$B$4,"Trip outside pay period",IF(J386&lt;=0,"Check miles",IF(M386&lt;=0,"Check rate",IF(Y386&lt;0,"Negative payable","OK")))))))))</f>
        <v/>
      </c>
    </row>
    <row r="387">
      <c r="A387" s="51" t="n"/>
      <c r="B387" s="51" t="n"/>
      <c r="C387" s="23" t="n"/>
      <c r="D387" s="24">
        <f>IF(COUNTA($A387:$C387,$E387:$I387,$K387,$O387,$R387,$U387:$W387,$Z387:$AA387)=0,"",IFERROR(INDEX('Settings'!$B$10:$B$109,MATCH(C387,'Settings'!$A$10:$A$109,0)),""))</f>
        <v/>
      </c>
      <c r="E387" s="23" t="n"/>
      <c r="F387" s="25" t="n"/>
      <c r="G387" s="25" t="n"/>
      <c r="H387" s="26" t="n"/>
      <c r="I387" s="26" t="n"/>
      <c r="J387" s="27">
        <f>IF(COUNTA($A387:$C387,$E387:$I387,$K387,$O387,$R387,$U387:$W387,$Z387:$AA387)=0,"",IFERROR(H387+I387,0))</f>
        <v/>
      </c>
      <c r="K387" s="52" t="n"/>
      <c r="L387" s="53">
        <f>IF(COUNTA($A387:$C387,$E387:$I387,$K387,$O387,$R387,$U387:$W387,$Z387:$AA387)=0,"",IFERROR(INDEX('Settings'!$D$10:$D$109,MATCH(C387,'Settings'!$A$10:$A$109,0)),0))</f>
        <v/>
      </c>
      <c r="M387" s="53">
        <f>IF(COUNTA($A387:$C387,$E387:$I387,$K387,$O387,$R387,$U387:$W387,$Z387:$AA387)=0,"",IFERROR(IF(K387&lt;&gt;"",K387,L387),0))</f>
        <v/>
      </c>
      <c r="N387" s="30">
        <f>IF(COUNTA($A387:$C387,$E387:$I387,$K387,$O387,$R387,$U387:$W387,$Z387:$AA387)=0,"",IFERROR(J387*M387,0))</f>
        <v/>
      </c>
      <c r="O387" s="31" t="n"/>
      <c r="P387" s="30">
        <f>IF(COUNTA($A387:$C387,$E387:$I387,$K387,$O387,$R387,$U387:$W387,$Z387:$AA387)=0,"",IFERROR(INDEX('Settings'!$F$10:$F$109,MATCH(C387,'Settings'!$A$10:$A$109,0)),0))</f>
        <v/>
      </c>
      <c r="Q387" s="30">
        <f>IF(COUNTA($A387:$C387,$E387:$I387,$K387,$O387,$R387,$U387:$W387,$Z387:$AA387)=0,"",IFERROR(O387*P387,0))</f>
        <v/>
      </c>
      <c r="R387" s="26" t="n"/>
      <c r="S387" s="30">
        <f>IF(COUNTA($A387:$C387,$E387:$I387,$K387,$O387,$R387,$U387:$W387,$Z387:$AA387)=0,"",IFERROR(INDEX('Settings'!$E$10:$E$109,MATCH(C387,'Settings'!$A$10:$A$109,0)),0))</f>
        <v/>
      </c>
      <c r="T387" s="30">
        <f>IF(COUNTA($A387:$C387,$E387:$I387,$K387,$O387,$R387,$U387:$W387,$Z387:$AA387)=0,"",IFERROR(R387*S387,0))</f>
        <v/>
      </c>
      <c r="U387" s="32" t="n"/>
      <c r="V387" s="32" t="n"/>
      <c r="W387" s="32" t="n"/>
      <c r="X387" s="30">
        <f>IF(COUNTA($A387:$C387,$E387:$I387,$K387,$O387,$R387,$U387:$W387,$Z387:$AA387)=0,"",IFERROR(SUM(N387,Q387,T387,U387),0))</f>
        <v/>
      </c>
      <c r="Y387" s="30">
        <f>IF(COUNTA($A387:$C387,$E387:$I387,$K387,$O387,$R387,$U387:$W387,$Z387:$AA387)=0,"",IFERROR(X387+V387-W387,0))</f>
        <v/>
      </c>
      <c r="Z387" s="23" t="n"/>
      <c r="AA387" s="25" t="n"/>
      <c r="AB387" s="33">
        <f>IF(COUNTA($A387:$C387,$E387:$I387,$K387,$O387,$R387,$U387:$W387,$Z387:$AA387)=0,"",IF(OR(A387="",B387="",C387="",E387=""),"Missing required input",IF(D387="","Driver not found",IF(COUNTIF($E:$E,E387)&gt;1,"Duplicate Trip/Load #",IF(B387&gt;A387,"Trip after period end",IF(B387&lt;=A387-'Settings'!$B$4,"Trip outside pay period",IF(J387&lt;=0,"Check miles",IF(M387&lt;=0,"Check rate",IF(Y387&lt;0,"Negative payable","OK")))))))))</f>
        <v/>
      </c>
    </row>
    <row r="388">
      <c r="A388" s="51" t="n"/>
      <c r="B388" s="51" t="n"/>
      <c r="C388" s="23" t="n"/>
      <c r="D388" s="24">
        <f>IF(COUNTA($A388:$C388,$E388:$I388,$K388,$O388,$R388,$U388:$W388,$Z388:$AA388)=0,"",IFERROR(INDEX('Settings'!$B$10:$B$109,MATCH(C388,'Settings'!$A$10:$A$109,0)),""))</f>
        <v/>
      </c>
      <c r="E388" s="23" t="n"/>
      <c r="F388" s="25" t="n"/>
      <c r="G388" s="25" t="n"/>
      <c r="H388" s="26" t="n"/>
      <c r="I388" s="26" t="n"/>
      <c r="J388" s="27">
        <f>IF(COUNTA($A388:$C388,$E388:$I388,$K388,$O388,$R388,$U388:$W388,$Z388:$AA388)=0,"",IFERROR(H388+I388,0))</f>
        <v/>
      </c>
      <c r="K388" s="52" t="n"/>
      <c r="L388" s="53">
        <f>IF(COUNTA($A388:$C388,$E388:$I388,$K388,$O388,$R388,$U388:$W388,$Z388:$AA388)=0,"",IFERROR(INDEX('Settings'!$D$10:$D$109,MATCH(C388,'Settings'!$A$10:$A$109,0)),0))</f>
        <v/>
      </c>
      <c r="M388" s="53">
        <f>IF(COUNTA($A388:$C388,$E388:$I388,$K388,$O388,$R388,$U388:$W388,$Z388:$AA388)=0,"",IFERROR(IF(K388&lt;&gt;"",K388,L388),0))</f>
        <v/>
      </c>
      <c r="N388" s="30">
        <f>IF(COUNTA($A388:$C388,$E388:$I388,$K388,$O388,$R388,$U388:$W388,$Z388:$AA388)=0,"",IFERROR(J388*M388,0))</f>
        <v/>
      </c>
      <c r="O388" s="31" t="n"/>
      <c r="P388" s="30">
        <f>IF(COUNTA($A388:$C388,$E388:$I388,$K388,$O388,$R388,$U388:$W388,$Z388:$AA388)=0,"",IFERROR(INDEX('Settings'!$F$10:$F$109,MATCH(C388,'Settings'!$A$10:$A$109,0)),0))</f>
        <v/>
      </c>
      <c r="Q388" s="30">
        <f>IF(COUNTA($A388:$C388,$E388:$I388,$K388,$O388,$R388,$U388:$W388,$Z388:$AA388)=0,"",IFERROR(O388*P388,0))</f>
        <v/>
      </c>
      <c r="R388" s="26" t="n"/>
      <c r="S388" s="30">
        <f>IF(COUNTA($A388:$C388,$E388:$I388,$K388,$O388,$R388,$U388:$W388,$Z388:$AA388)=0,"",IFERROR(INDEX('Settings'!$E$10:$E$109,MATCH(C388,'Settings'!$A$10:$A$109,0)),0))</f>
        <v/>
      </c>
      <c r="T388" s="30">
        <f>IF(COUNTA($A388:$C388,$E388:$I388,$K388,$O388,$R388,$U388:$W388,$Z388:$AA388)=0,"",IFERROR(R388*S388,0))</f>
        <v/>
      </c>
      <c r="U388" s="32" t="n"/>
      <c r="V388" s="32" t="n"/>
      <c r="W388" s="32" t="n"/>
      <c r="X388" s="30">
        <f>IF(COUNTA($A388:$C388,$E388:$I388,$K388,$O388,$R388,$U388:$W388,$Z388:$AA388)=0,"",IFERROR(SUM(N388,Q388,T388,U388),0))</f>
        <v/>
      </c>
      <c r="Y388" s="30">
        <f>IF(COUNTA($A388:$C388,$E388:$I388,$K388,$O388,$R388,$U388:$W388,$Z388:$AA388)=0,"",IFERROR(X388+V388-W388,0))</f>
        <v/>
      </c>
      <c r="Z388" s="23" t="n"/>
      <c r="AA388" s="25" t="n"/>
      <c r="AB388" s="33">
        <f>IF(COUNTA($A388:$C388,$E388:$I388,$K388,$O388,$R388,$U388:$W388,$Z388:$AA388)=0,"",IF(OR(A388="",B388="",C388="",E388=""),"Missing required input",IF(D388="","Driver not found",IF(COUNTIF($E:$E,E388)&gt;1,"Duplicate Trip/Load #",IF(B388&gt;A388,"Trip after period end",IF(B388&lt;=A388-'Settings'!$B$4,"Trip outside pay period",IF(J388&lt;=0,"Check miles",IF(M388&lt;=0,"Check rate",IF(Y388&lt;0,"Negative payable","OK")))))))))</f>
        <v/>
      </c>
    </row>
    <row r="389">
      <c r="A389" s="51" t="n"/>
      <c r="B389" s="51" t="n"/>
      <c r="C389" s="23" t="n"/>
      <c r="D389" s="24">
        <f>IF(COUNTA($A389:$C389,$E389:$I389,$K389,$O389,$R389,$U389:$W389,$Z389:$AA389)=0,"",IFERROR(INDEX('Settings'!$B$10:$B$109,MATCH(C389,'Settings'!$A$10:$A$109,0)),""))</f>
        <v/>
      </c>
      <c r="E389" s="23" t="n"/>
      <c r="F389" s="25" t="n"/>
      <c r="G389" s="25" t="n"/>
      <c r="H389" s="26" t="n"/>
      <c r="I389" s="26" t="n"/>
      <c r="J389" s="27">
        <f>IF(COUNTA($A389:$C389,$E389:$I389,$K389,$O389,$R389,$U389:$W389,$Z389:$AA389)=0,"",IFERROR(H389+I389,0))</f>
        <v/>
      </c>
      <c r="K389" s="52" t="n"/>
      <c r="L389" s="53">
        <f>IF(COUNTA($A389:$C389,$E389:$I389,$K389,$O389,$R389,$U389:$W389,$Z389:$AA389)=0,"",IFERROR(INDEX('Settings'!$D$10:$D$109,MATCH(C389,'Settings'!$A$10:$A$109,0)),0))</f>
        <v/>
      </c>
      <c r="M389" s="53">
        <f>IF(COUNTA($A389:$C389,$E389:$I389,$K389,$O389,$R389,$U389:$W389,$Z389:$AA389)=0,"",IFERROR(IF(K389&lt;&gt;"",K389,L389),0))</f>
        <v/>
      </c>
      <c r="N389" s="30">
        <f>IF(COUNTA($A389:$C389,$E389:$I389,$K389,$O389,$R389,$U389:$W389,$Z389:$AA389)=0,"",IFERROR(J389*M389,0))</f>
        <v/>
      </c>
      <c r="O389" s="31" t="n"/>
      <c r="P389" s="30">
        <f>IF(COUNTA($A389:$C389,$E389:$I389,$K389,$O389,$R389,$U389:$W389,$Z389:$AA389)=0,"",IFERROR(INDEX('Settings'!$F$10:$F$109,MATCH(C389,'Settings'!$A$10:$A$109,0)),0))</f>
        <v/>
      </c>
      <c r="Q389" s="30">
        <f>IF(COUNTA($A389:$C389,$E389:$I389,$K389,$O389,$R389,$U389:$W389,$Z389:$AA389)=0,"",IFERROR(O389*P389,0))</f>
        <v/>
      </c>
      <c r="R389" s="26" t="n"/>
      <c r="S389" s="30">
        <f>IF(COUNTA($A389:$C389,$E389:$I389,$K389,$O389,$R389,$U389:$W389,$Z389:$AA389)=0,"",IFERROR(INDEX('Settings'!$E$10:$E$109,MATCH(C389,'Settings'!$A$10:$A$109,0)),0))</f>
        <v/>
      </c>
      <c r="T389" s="30">
        <f>IF(COUNTA($A389:$C389,$E389:$I389,$K389,$O389,$R389,$U389:$W389,$Z389:$AA389)=0,"",IFERROR(R389*S389,0))</f>
        <v/>
      </c>
      <c r="U389" s="32" t="n"/>
      <c r="V389" s="32" t="n"/>
      <c r="W389" s="32" t="n"/>
      <c r="X389" s="30">
        <f>IF(COUNTA($A389:$C389,$E389:$I389,$K389,$O389,$R389,$U389:$W389,$Z389:$AA389)=0,"",IFERROR(SUM(N389,Q389,T389,U389),0))</f>
        <v/>
      </c>
      <c r="Y389" s="30">
        <f>IF(COUNTA($A389:$C389,$E389:$I389,$K389,$O389,$R389,$U389:$W389,$Z389:$AA389)=0,"",IFERROR(X389+V389-W389,0))</f>
        <v/>
      </c>
      <c r="Z389" s="23" t="n"/>
      <c r="AA389" s="25" t="n"/>
      <c r="AB389" s="33">
        <f>IF(COUNTA($A389:$C389,$E389:$I389,$K389,$O389,$R389,$U389:$W389,$Z389:$AA389)=0,"",IF(OR(A389="",B389="",C389="",E389=""),"Missing required input",IF(D389="","Driver not found",IF(COUNTIF($E:$E,E389)&gt;1,"Duplicate Trip/Load #",IF(B389&gt;A389,"Trip after period end",IF(B389&lt;=A389-'Settings'!$B$4,"Trip outside pay period",IF(J389&lt;=0,"Check miles",IF(M389&lt;=0,"Check rate",IF(Y389&lt;0,"Negative payable","OK")))))))))</f>
        <v/>
      </c>
    </row>
    <row r="390">
      <c r="A390" s="51" t="n"/>
      <c r="B390" s="51" t="n"/>
      <c r="C390" s="23" t="n"/>
      <c r="D390" s="24">
        <f>IF(COUNTA($A390:$C390,$E390:$I390,$K390,$O390,$R390,$U390:$W390,$Z390:$AA390)=0,"",IFERROR(INDEX('Settings'!$B$10:$B$109,MATCH(C390,'Settings'!$A$10:$A$109,0)),""))</f>
        <v/>
      </c>
      <c r="E390" s="23" t="n"/>
      <c r="F390" s="25" t="n"/>
      <c r="G390" s="25" t="n"/>
      <c r="H390" s="26" t="n"/>
      <c r="I390" s="26" t="n"/>
      <c r="J390" s="27">
        <f>IF(COUNTA($A390:$C390,$E390:$I390,$K390,$O390,$R390,$U390:$W390,$Z390:$AA390)=0,"",IFERROR(H390+I390,0))</f>
        <v/>
      </c>
      <c r="K390" s="52" t="n"/>
      <c r="L390" s="53">
        <f>IF(COUNTA($A390:$C390,$E390:$I390,$K390,$O390,$R390,$U390:$W390,$Z390:$AA390)=0,"",IFERROR(INDEX('Settings'!$D$10:$D$109,MATCH(C390,'Settings'!$A$10:$A$109,0)),0))</f>
        <v/>
      </c>
      <c r="M390" s="53">
        <f>IF(COUNTA($A390:$C390,$E390:$I390,$K390,$O390,$R390,$U390:$W390,$Z390:$AA390)=0,"",IFERROR(IF(K390&lt;&gt;"",K390,L390),0))</f>
        <v/>
      </c>
      <c r="N390" s="30">
        <f>IF(COUNTA($A390:$C390,$E390:$I390,$K390,$O390,$R390,$U390:$W390,$Z390:$AA390)=0,"",IFERROR(J390*M390,0))</f>
        <v/>
      </c>
      <c r="O390" s="31" t="n"/>
      <c r="P390" s="30">
        <f>IF(COUNTA($A390:$C390,$E390:$I390,$K390,$O390,$R390,$U390:$W390,$Z390:$AA390)=0,"",IFERROR(INDEX('Settings'!$F$10:$F$109,MATCH(C390,'Settings'!$A$10:$A$109,0)),0))</f>
        <v/>
      </c>
      <c r="Q390" s="30">
        <f>IF(COUNTA($A390:$C390,$E390:$I390,$K390,$O390,$R390,$U390:$W390,$Z390:$AA390)=0,"",IFERROR(O390*P390,0))</f>
        <v/>
      </c>
      <c r="R390" s="26" t="n"/>
      <c r="S390" s="30">
        <f>IF(COUNTA($A390:$C390,$E390:$I390,$K390,$O390,$R390,$U390:$W390,$Z390:$AA390)=0,"",IFERROR(INDEX('Settings'!$E$10:$E$109,MATCH(C390,'Settings'!$A$10:$A$109,0)),0))</f>
        <v/>
      </c>
      <c r="T390" s="30">
        <f>IF(COUNTA($A390:$C390,$E390:$I390,$K390,$O390,$R390,$U390:$W390,$Z390:$AA390)=0,"",IFERROR(R390*S390,0))</f>
        <v/>
      </c>
      <c r="U390" s="32" t="n"/>
      <c r="V390" s="32" t="n"/>
      <c r="W390" s="32" t="n"/>
      <c r="X390" s="30">
        <f>IF(COUNTA($A390:$C390,$E390:$I390,$K390,$O390,$R390,$U390:$W390,$Z390:$AA390)=0,"",IFERROR(SUM(N390,Q390,T390,U390),0))</f>
        <v/>
      </c>
      <c r="Y390" s="30">
        <f>IF(COUNTA($A390:$C390,$E390:$I390,$K390,$O390,$R390,$U390:$W390,$Z390:$AA390)=0,"",IFERROR(X390+V390-W390,0))</f>
        <v/>
      </c>
      <c r="Z390" s="23" t="n"/>
      <c r="AA390" s="25" t="n"/>
      <c r="AB390" s="33">
        <f>IF(COUNTA($A390:$C390,$E390:$I390,$K390,$O390,$R390,$U390:$W390,$Z390:$AA390)=0,"",IF(OR(A390="",B390="",C390="",E390=""),"Missing required input",IF(D390="","Driver not found",IF(COUNTIF($E:$E,E390)&gt;1,"Duplicate Trip/Load #",IF(B390&gt;A390,"Trip after period end",IF(B390&lt;=A390-'Settings'!$B$4,"Trip outside pay period",IF(J390&lt;=0,"Check miles",IF(M390&lt;=0,"Check rate",IF(Y390&lt;0,"Negative payable","OK")))))))))</f>
        <v/>
      </c>
    </row>
    <row r="391">
      <c r="A391" s="51" t="n"/>
      <c r="B391" s="51" t="n"/>
      <c r="C391" s="23" t="n"/>
      <c r="D391" s="24">
        <f>IF(COUNTA($A391:$C391,$E391:$I391,$K391,$O391,$R391,$U391:$W391,$Z391:$AA391)=0,"",IFERROR(INDEX('Settings'!$B$10:$B$109,MATCH(C391,'Settings'!$A$10:$A$109,0)),""))</f>
        <v/>
      </c>
      <c r="E391" s="23" t="n"/>
      <c r="F391" s="25" t="n"/>
      <c r="G391" s="25" t="n"/>
      <c r="H391" s="26" t="n"/>
      <c r="I391" s="26" t="n"/>
      <c r="J391" s="27">
        <f>IF(COUNTA($A391:$C391,$E391:$I391,$K391,$O391,$R391,$U391:$W391,$Z391:$AA391)=0,"",IFERROR(H391+I391,0))</f>
        <v/>
      </c>
      <c r="K391" s="52" t="n"/>
      <c r="L391" s="53">
        <f>IF(COUNTA($A391:$C391,$E391:$I391,$K391,$O391,$R391,$U391:$W391,$Z391:$AA391)=0,"",IFERROR(INDEX('Settings'!$D$10:$D$109,MATCH(C391,'Settings'!$A$10:$A$109,0)),0))</f>
        <v/>
      </c>
      <c r="M391" s="53">
        <f>IF(COUNTA($A391:$C391,$E391:$I391,$K391,$O391,$R391,$U391:$W391,$Z391:$AA391)=0,"",IFERROR(IF(K391&lt;&gt;"",K391,L391),0))</f>
        <v/>
      </c>
      <c r="N391" s="30">
        <f>IF(COUNTA($A391:$C391,$E391:$I391,$K391,$O391,$R391,$U391:$W391,$Z391:$AA391)=0,"",IFERROR(J391*M391,0))</f>
        <v/>
      </c>
      <c r="O391" s="31" t="n"/>
      <c r="P391" s="30">
        <f>IF(COUNTA($A391:$C391,$E391:$I391,$K391,$O391,$R391,$U391:$W391,$Z391:$AA391)=0,"",IFERROR(INDEX('Settings'!$F$10:$F$109,MATCH(C391,'Settings'!$A$10:$A$109,0)),0))</f>
        <v/>
      </c>
      <c r="Q391" s="30">
        <f>IF(COUNTA($A391:$C391,$E391:$I391,$K391,$O391,$R391,$U391:$W391,$Z391:$AA391)=0,"",IFERROR(O391*P391,0))</f>
        <v/>
      </c>
      <c r="R391" s="26" t="n"/>
      <c r="S391" s="30">
        <f>IF(COUNTA($A391:$C391,$E391:$I391,$K391,$O391,$R391,$U391:$W391,$Z391:$AA391)=0,"",IFERROR(INDEX('Settings'!$E$10:$E$109,MATCH(C391,'Settings'!$A$10:$A$109,0)),0))</f>
        <v/>
      </c>
      <c r="T391" s="30">
        <f>IF(COUNTA($A391:$C391,$E391:$I391,$K391,$O391,$R391,$U391:$W391,$Z391:$AA391)=0,"",IFERROR(R391*S391,0))</f>
        <v/>
      </c>
      <c r="U391" s="32" t="n"/>
      <c r="V391" s="32" t="n"/>
      <c r="W391" s="32" t="n"/>
      <c r="X391" s="30">
        <f>IF(COUNTA($A391:$C391,$E391:$I391,$K391,$O391,$R391,$U391:$W391,$Z391:$AA391)=0,"",IFERROR(SUM(N391,Q391,T391,U391),0))</f>
        <v/>
      </c>
      <c r="Y391" s="30">
        <f>IF(COUNTA($A391:$C391,$E391:$I391,$K391,$O391,$R391,$U391:$W391,$Z391:$AA391)=0,"",IFERROR(X391+V391-W391,0))</f>
        <v/>
      </c>
      <c r="Z391" s="23" t="n"/>
      <c r="AA391" s="25" t="n"/>
      <c r="AB391" s="33">
        <f>IF(COUNTA($A391:$C391,$E391:$I391,$K391,$O391,$R391,$U391:$W391,$Z391:$AA391)=0,"",IF(OR(A391="",B391="",C391="",E391=""),"Missing required input",IF(D391="","Driver not found",IF(COUNTIF($E:$E,E391)&gt;1,"Duplicate Trip/Load #",IF(B391&gt;A391,"Trip after period end",IF(B391&lt;=A391-'Settings'!$B$4,"Trip outside pay period",IF(J391&lt;=0,"Check miles",IF(M391&lt;=0,"Check rate",IF(Y391&lt;0,"Negative payable","OK")))))))))</f>
        <v/>
      </c>
    </row>
    <row r="392">
      <c r="A392" s="51" t="n"/>
      <c r="B392" s="51" t="n"/>
      <c r="C392" s="23" t="n"/>
      <c r="D392" s="24">
        <f>IF(COUNTA($A392:$C392,$E392:$I392,$K392,$O392,$R392,$U392:$W392,$Z392:$AA392)=0,"",IFERROR(INDEX('Settings'!$B$10:$B$109,MATCH(C392,'Settings'!$A$10:$A$109,0)),""))</f>
        <v/>
      </c>
      <c r="E392" s="23" t="n"/>
      <c r="F392" s="25" t="n"/>
      <c r="G392" s="25" t="n"/>
      <c r="H392" s="26" t="n"/>
      <c r="I392" s="26" t="n"/>
      <c r="J392" s="27">
        <f>IF(COUNTA($A392:$C392,$E392:$I392,$K392,$O392,$R392,$U392:$W392,$Z392:$AA392)=0,"",IFERROR(H392+I392,0))</f>
        <v/>
      </c>
      <c r="K392" s="52" t="n"/>
      <c r="L392" s="53">
        <f>IF(COUNTA($A392:$C392,$E392:$I392,$K392,$O392,$R392,$U392:$W392,$Z392:$AA392)=0,"",IFERROR(INDEX('Settings'!$D$10:$D$109,MATCH(C392,'Settings'!$A$10:$A$109,0)),0))</f>
        <v/>
      </c>
      <c r="M392" s="53">
        <f>IF(COUNTA($A392:$C392,$E392:$I392,$K392,$O392,$R392,$U392:$W392,$Z392:$AA392)=0,"",IFERROR(IF(K392&lt;&gt;"",K392,L392),0))</f>
        <v/>
      </c>
      <c r="N392" s="30">
        <f>IF(COUNTA($A392:$C392,$E392:$I392,$K392,$O392,$R392,$U392:$W392,$Z392:$AA392)=0,"",IFERROR(J392*M392,0))</f>
        <v/>
      </c>
      <c r="O392" s="31" t="n"/>
      <c r="P392" s="30">
        <f>IF(COUNTA($A392:$C392,$E392:$I392,$K392,$O392,$R392,$U392:$W392,$Z392:$AA392)=0,"",IFERROR(INDEX('Settings'!$F$10:$F$109,MATCH(C392,'Settings'!$A$10:$A$109,0)),0))</f>
        <v/>
      </c>
      <c r="Q392" s="30">
        <f>IF(COUNTA($A392:$C392,$E392:$I392,$K392,$O392,$R392,$U392:$W392,$Z392:$AA392)=0,"",IFERROR(O392*P392,0))</f>
        <v/>
      </c>
      <c r="R392" s="26" t="n"/>
      <c r="S392" s="30">
        <f>IF(COUNTA($A392:$C392,$E392:$I392,$K392,$O392,$R392,$U392:$W392,$Z392:$AA392)=0,"",IFERROR(INDEX('Settings'!$E$10:$E$109,MATCH(C392,'Settings'!$A$10:$A$109,0)),0))</f>
        <v/>
      </c>
      <c r="T392" s="30">
        <f>IF(COUNTA($A392:$C392,$E392:$I392,$K392,$O392,$R392,$U392:$W392,$Z392:$AA392)=0,"",IFERROR(R392*S392,0))</f>
        <v/>
      </c>
      <c r="U392" s="32" t="n"/>
      <c r="V392" s="32" t="n"/>
      <c r="W392" s="32" t="n"/>
      <c r="X392" s="30">
        <f>IF(COUNTA($A392:$C392,$E392:$I392,$K392,$O392,$R392,$U392:$W392,$Z392:$AA392)=0,"",IFERROR(SUM(N392,Q392,T392,U392),0))</f>
        <v/>
      </c>
      <c r="Y392" s="30">
        <f>IF(COUNTA($A392:$C392,$E392:$I392,$K392,$O392,$R392,$U392:$W392,$Z392:$AA392)=0,"",IFERROR(X392+V392-W392,0))</f>
        <v/>
      </c>
      <c r="Z392" s="23" t="n"/>
      <c r="AA392" s="25" t="n"/>
      <c r="AB392" s="33">
        <f>IF(COUNTA($A392:$C392,$E392:$I392,$K392,$O392,$R392,$U392:$W392,$Z392:$AA392)=0,"",IF(OR(A392="",B392="",C392="",E392=""),"Missing required input",IF(D392="","Driver not found",IF(COUNTIF($E:$E,E392)&gt;1,"Duplicate Trip/Load #",IF(B392&gt;A392,"Trip after period end",IF(B392&lt;=A392-'Settings'!$B$4,"Trip outside pay period",IF(J392&lt;=0,"Check miles",IF(M392&lt;=0,"Check rate",IF(Y392&lt;0,"Negative payable","OK")))))))))</f>
        <v/>
      </c>
    </row>
    <row r="393">
      <c r="A393" s="51" t="n"/>
      <c r="B393" s="51" t="n"/>
      <c r="C393" s="23" t="n"/>
      <c r="D393" s="24">
        <f>IF(COUNTA($A393:$C393,$E393:$I393,$K393,$O393,$R393,$U393:$W393,$Z393:$AA393)=0,"",IFERROR(INDEX('Settings'!$B$10:$B$109,MATCH(C393,'Settings'!$A$10:$A$109,0)),""))</f>
        <v/>
      </c>
      <c r="E393" s="23" t="n"/>
      <c r="F393" s="25" t="n"/>
      <c r="G393" s="25" t="n"/>
      <c r="H393" s="26" t="n"/>
      <c r="I393" s="26" t="n"/>
      <c r="J393" s="27">
        <f>IF(COUNTA($A393:$C393,$E393:$I393,$K393,$O393,$R393,$U393:$W393,$Z393:$AA393)=0,"",IFERROR(H393+I393,0))</f>
        <v/>
      </c>
      <c r="K393" s="52" t="n"/>
      <c r="L393" s="53">
        <f>IF(COUNTA($A393:$C393,$E393:$I393,$K393,$O393,$R393,$U393:$W393,$Z393:$AA393)=0,"",IFERROR(INDEX('Settings'!$D$10:$D$109,MATCH(C393,'Settings'!$A$10:$A$109,0)),0))</f>
        <v/>
      </c>
      <c r="M393" s="53">
        <f>IF(COUNTA($A393:$C393,$E393:$I393,$K393,$O393,$R393,$U393:$W393,$Z393:$AA393)=0,"",IFERROR(IF(K393&lt;&gt;"",K393,L393),0))</f>
        <v/>
      </c>
      <c r="N393" s="30">
        <f>IF(COUNTA($A393:$C393,$E393:$I393,$K393,$O393,$R393,$U393:$W393,$Z393:$AA393)=0,"",IFERROR(J393*M393,0))</f>
        <v/>
      </c>
      <c r="O393" s="31" t="n"/>
      <c r="P393" s="30">
        <f>IF(COUNTA($A393:$C393,$E393:$I393,$K393,$O393,$R393,$U393:$W393,$Z393:$AA393)=0,"",IFERROR(INDEX('Settings'!$F$10:$F$109,MATCH(C393,'Settings'!$A$10:$A$109,0)),0))</f>
        <v/>
      </c>
      <c r="Q393" s="30">
        <f>IF(COUNTA($A393:$C393,$E393:$I393,$K393,$O393,$R393,$U393:$W393,$Z393:$AA393)=0,"",IFERROR(O393*P393,0))</f>
        <v/>
      </c>
      <c r="R393" s="26" t="n"/>
      <c r="S393" s="30">
        <f>IF(COUNTA($A393:$C393,$E393:$I393,$K393,$O393,$R393,$U393:$W393,$Z393:$AA393)=0,"",IFERROR(INDEX('Settings'!$E$10:$E$109,MATCH(C393,'Settings'!$A$10:$A$109,0)),0))</f>
        <v/>
      </c>
      <c r="T393" s="30">
        <f>IF(COUNTA($A393:$C393,$E393:$I393,$K393,$O393,$R393,$U393:$W393,$Z393:$AA393)=0,"",IFERROR(R393*S393,0))</f>
        <v/>
      </c>
      <c r="U393" s="32" t="n"/>
      <c r="V393" s="32" t="n"/>
      <c r="W393" s="32" t="n"/>
      <c r="X393" s="30">
        <f>IF(COUNTA($A393:$C393,$E393:$I393,$K393,$O393,$R393,$U393:$W393,$Z393:$AA393)=0,"",IFERROR(SUM(N393,Q393,T393,U393),0))</f>
        <v/>
      </c>
      <c r="Y393" s="30">
        <f>IF(COUNTA($A393:$C393,$E393:$I393,$K393,$O393,$R393,$U393:$W393,$Z393:$AA393)=0,"",IFERROR(X393+V393-W393,0))</f>
        <v/>
      </c>
      <c r="Z393" s="23" t="n"/>
      <c r="AA393" s="25" t="n"/>
      <c r="AB393" s="33">
        <f>IF(COUNTA($A393:$C393,$E393:$I393,$K393,$O393,$R393,$U393:$W393,$Z393:$AA393)=0,"",IF(OR(A393="",B393="",C393="",E393=""),"Missing required input",IF(D393="","Driver not found",IF(COUNTIF($E:$E,E393)&gt;1,"Duplicate Trip/Load #",IF(B393&gt;A393,"Trip after period end",IF(B393&lt;=A393-'Settings'!$B$4,"Trip outside pay period",IF(J393&lt;=0,"Check miles",IF(M393&lt;=0,"Check rate",IF(Y393&lt;0,"Negative payable","OK")))))))))</f>
        <v/>
      </c>
    </row>
    <row r="394">
      <c r="A394" s="51" t="n"/>
      <c r="B394" s="51" t="n"/>
      <c r="C394" s="23" t="n"/>
      <c r="D394" s="24">
        <f>IF(COUNTA($A394:$C394,$E394:$I394,$K394,$O394,$R394,$U394:$W394,$Z394:$AA394)=0,"",IFERROR(INDEX('Settings'!$B$10:$B$109,MATCH(C394,'Settings'!$A$10:$A$109,0)),""))</f>
        <v/>
      </c>
      <c r="E394" s="23" t="n"/>
      <c r="F394" s="25" t="n"/>
      <c r="G394" s="25" t="n"/>
      <c r="H394" s="26" t="n"/>
      <c r="I394" s="26" t="n"/>
      <c r="J394" s="27">
        <f>IF(COUNTA($A394:$C394,$E394:$I394,$K394,$O394,$R394,$U394:$W394,$Z394:$AA394)=0,"",IFERROR(H394+I394,0))</f>
        <v/>
      </c>
      <c r="K394" s="52" t="n"/>
      <c r="L394" s="53">
        <f>IF(COUNTA($A394:$C394,$E394:$I394,$K394,$O394,$R394,$U394:$W394,$Z394:$AA394)=0,"",IFERROR(INDEX('Settings'!$D$10:$D$109,MATCH(C394,'Settings'!$A$10:$A$109,0)),0))</f>
        <v/>
      </c>
      <c r="M394" s="53">
        <f>IF(COUNTA($A394:$C394,$E394:$I394,$K394,$O394,$R394,$U394:$W394,$Z394:$AA394)=0,"",IFERROR(IF(K394&lt;&gt;"",K394,L394),0))</f>
        <v/>
      </c>
      <c r="N394" s="30">
        <f>IF(COUNTA($A394:$C394,$E394:$I394,$K394,$O394,$R394,$U394:$W394,$Z394:$AA394)=0,"",IFERROR(J394*M394,0))</f>
        <v/>
      </c>
      <c r="O394" s="31" t="n"/>
      <c r="P394" s="30">
        <f>IF(COUNTA($A394:$C394,$E394:$I394,$K394,$O394,$R394,$U394:$W394,$Z394:$AA394)=0,"",IFERROR(INDEX('Settings'!$F$10:$F$109,MATCH(C394,'Settings'!$A$10:$A$109,0)),0))</f>
        <v/>
      </c>
      <c r="Q394" s="30">
        <f>IF(COUNTA($A394:$C394,$E394:$I394,$K394,$O394,$R394,$U394:$W394,$Z394:$AA394)=0,"",IFERROR(O394*P394,0))</f>
        <v/>
      </c>
      <c r="R394" s="26" t="n"/>
      <c r="S394" s="30">
        <f>IF(COUNTA($A394:$C394,$E394:$I394,$K394,$O394,$R394,$U394:$W394,$Z394:$AA394)=0,"",IFERROR(INDEX('Settings'!$E$10:$E$109,MATCH(C394,'Settings'!$A$10:$A$109,0)),0))</f>
        <v/>
      </c>
      <c r="T394" s="30">
        <f>IF(COUNTA($A394:$C394,$E394:$I394,$K394,$O394,$R394,$U394:$W394,$Z394:$AA394)=0,"",IFERROR(R394*S394,0))</f>
        <v/>
      </c>
      <c r="U394" s="32" t="n"/>
      <c r="V394" s="32" t="n"/>
      <c r="W394" s="32" t="n"/>
      <c r="X394" s="30">
        <f>IF(COUNTA($A394:$C394,$E394:$I394,$K394,$O394,$R394,$U394:$W394,$Z394:$AA394)=0,"",IFERROR(SUM(N394,Q394,T394,U394),0))</f>
        <v/>
      </c>
      <c r="Y394" s="30">
        <f>IF(COUNTA($A394:$C394,$E394:$I394,$K394,$O394,$R394,$U394:$W394,$Z394:$AA394)=0,"",IFERROR(X394+V394-W394,0))</f>
        <v/>
      </c>
      <c r="Z394" s="23" t="n"/>
      <c r="AA394" s="25" t="n"/>
      <c r="AB394" s="33">
        <f>IF(COUNTA($A394:$C394,$E394:$I394,$K394,$O394,$R394,$U394:$W394,$Z394:$AA394)=0,"",IF(OR(A394="",B394="",C394="",E394=""),"Missing required input",IF(D394="","Driver not found",IF(COUNTIF($E:$E,E394)&gt;1,"Duplicate Trip/Load #",IF(B394&gt;A394,"Trip after period end",IF(B394&lt;=A394-'Settings'!$B$4,"Trip outside pay period",IF(J394&lt;=0,"Check miles",IF(M394&lt;=0,"Check rate",IF(Y394&lt;0,"Negative payable","OK")))))))))</f>
        <v/>
      </c>
    </row>
    <row r="395">
      <c r="A395" s="51" t="n"/>
      <c r="B395" s="51" t="n"/>
      <c r="C395" s="23" t="n"/>
      <c r="D395" s="24">
        <f>IF(COUNTA($A395:$C395,$E395:$I395,$K395,$O395,$R395,$U395:$W395,$Z395:$AA395)=0,"",IFERROR(INDEX('Settings'!$B$10:$B$109,MATCH(C395,'Settings'!$A$10:$A$109,0)),""))</f>
        <v/>
      </c>
      <c r="E395" s="23" t="n"/>
      <c r="F395" s="25" t="n"/>
      <c r="G395" s="25" t="n"/>
      <c r="H395" s="26" t="n"/>
      <c r="I395" s="26" t="n"/>
      <c r="J395" s="27">
        <f>IF(COUNTA($A395:$C395,$E395:$I395,$K395,$O395,$R395,$U395:$W395,$Z395:$AA395)=0,"",IFERROR(H395+I395,0))</f>
        <v/>
      </c>
      <c r="K395" s="52" t="n"/>
      <c r="L395" s="53">
        <f>IF(COUNTA($A395:$C395,$E395:$I395,$K395,$O395,$R395,$U395:$W395,$Z395:$AA395)=0,"",IFERROR(INDEX('Settings'!$D$10:$D$109,MATCH(C395,'Settings'!$A$10:$A$109,0)),0))</f>
        <v/>
      </c>
      <c r="M395" s="53">
        <f>IF(COUNTA($A395:$C395,$E395:$I395,$K395,$O395,$R395,$U395:$W395,$Z395:$AA395)=0,"",IFERROR(IF(K395&lt;&gt;"",K395,L395),0))</f>
        <v/>
      </c>
      <c r="N395" s="30">
        <f>IF(COUNTA($A395:$C395,$E395:$I395,$K395,$O395,$R395,$U395:$W395,$Z395:$AA395)=0,"",IFERROR(J395*M395,0))</f>
        <v/>
      </c>
      <c r="O395" s="31" t="n"/>
      <c r="P395" s="30">
        <f>IF(COUNTA($A395:$C395,$E395:$I395,$K395,$O395,$R395,$U395:$W395,$Z395:$AA395)=0,"",IFERROR(INDEX('Settings'!$F$10:$F$109,MATCH(C395,'Settings'!$A$10:$A$109,0)),0))</f>
        <v/>
      </c>
      <c r="Q395" s="30">
        <f>IF(COUNTA($A395:$C395,$E395:$I395,$K395,$O395,$R395,$U395:$W395,$Z395:$AA395)=0,"",IFERROR(O395*P395,0))</f>
        <v/>
      </c>
      <c r="R395" s="26" t="n"/>
      <c r="S395" s="30">
        <f>IF(COUNTA($A395:$C395,$E395:$I395,$K395,$O395,$R395,$U395:$W395,$Z395:$AA395)=0,"",IFERROR(INDEX('Settings'!$E$10:$E$109,MATCH(C395,'Settings'!$A$10:$A$109,0)),0))</f>
        <v/>
      </c>
      <c r="T395" s="30">
        <f>IF(COUNTA($A395:$C395,$E395:$I395,$K395,$O395,$R395,$U395:$W395,$Z395:$AA395)=0,"",IFERROR(R395*S395,0))</f>
        <v/>
      </c>
      <c r="U395" s="32" t="n"/>
      <c r="V395" s="32" t="n"/>
      <c r="W395" s="32" t="n"/>
      <c r="X395" s="30">
        <f>IF(COUNTA($A395:$C395,$E395:$I395,$K395,$O395,$R395,$U395:$W395,$Z395:$AA395)=0,"",IFERROR(SUM(N395,Q395,T395,U395),0))</f>
        <v/>
      </c>
      <c r="Y395" s="30">
        <f>IF(COUNTA($A395:$C395,$E395:$I395,$K395,$O395,$R395,$U395:$W395,$Z395:$AA395)=0,"",IFERROR(X395+V395-W395,0))</f>
        <v/>
      </c>
      <c r="Z395" s="23" t="n"/>
      <c r="AA395" s="25" t="n"/>
      <c r="AB395" s="33">
        <f>IF(COUNTA($A395:$C395,$E395:$I395,$K395,$O395,$R395,$U395:$W395,$Z395:$AA395)=0,"",IF(OR(A395="",B395="",C395="",E395=""),"Missing required input",IF(D395="","Driver not found",IF(COUNTIF($E:$E,E395)&gt;1,"Duplicate Trip/Load #",IF(B395&gt;A395,"Trip after period end",IF(B395&lt;=A395-'Settings'!$B$4,"Trip outside pay period",IF(J395&lt;=0,"Check miles",IF(M395&lt;=0,"Check rate",IF(Y395&lt;0,"Negative payable","OK")))))))))</f>
        <v/>
      </c>
    </row>
    <row r="396">
      <c r="A396" s="51" t="n"/>
      <c r="B396" s="51" t="n"/>
      <c r="C396" s="23" t="n"/>
      <c r="D396" s="24">
        <f>IF(COUNTA($A396:$C396,$E396:$I396,$K396,$O396,$R396,$U396:$W396,$Z396:$AA396)=0,"",IFERROR(INDEX('Settings'!$B$10:$B$109,MATCH(C396,'Settings'!$A$10:$A$109,0)),""))</f>
        <v/>
      </c>
      <c r="E396" s="23" t="n"/>
      <c r="F396" s="25" t="n"/>
      <c r="G396" s="25" t="n"/>
      <c r="H396" s="26" t="n"/>
      <c r="I396" s="26" t="n"/>
      <c r="J396" s="27">
        <f>IF(COUNTA($A396:$C396,$E396:$I396,$K396,$O396,$R396,$U396:$W396,$Z396:$AA396)=0,"",IFERROR(H396+I396,0))</f>
        <v/>
      </c>
      <c r="K396" s="52" t="n"/>
      <c r="L396" s="53">
        <f>IF(COUNTA($A396:$C396,$E396:$I396,$K396,$O396,$R396,$U396:$W396,$Z396:$AA396)=0,"",IFERROR(INDEX('Settings'!$D$10:$D$109,MATCH(C396,'Settings'!$A$10:$A$109,0)),0))</f>
        <v/>
      </c>
      <c r="M396" s="53">
        <f>IF(COUNTA($A396:$C396,$E396:$I396,$K396,$O396,$R396,$U396:$W396,$Z396:$AA396)=0,"",IFERROR(IF(K396&lt;&gt;"",K396,L396),0))</f>
        <v/>
      </c>
      <c r="N396" s="30">
        <f>IF(COUNTA($A396:$C396,$E396:$I396,$K396,$O396,$R396,$U396:$W396,$Z396:$AA396)=0,"",IFERROR(J396*M396,0))</f>
        <v/>
      </c>
      <c r="O396" s="31" t="n"/>
      <c r="P396" s="30">
        <f>IF(COUNTA($A396:$C396,$E396:$I396,$K396,$O396,$R396,$U396:$W396,$Z396:$AA396)=0,"",IFERROR(INDEX('Settings'!$F$10:$F$109,MATCH(C396,'Settings'!$A$10:$A$109,0)),0))</f>
        <v/>
      </c>
      <c r="Q396" s="30">
        <f>IF(COUNTA($A396:$C396,$E396:$I396,$K396,$O396,$R396,$U396:$W396,$Z396:$AA396)=0,"",IFERROR(O396*P396,0))</f>
        <v/>
      </c>
      <c r="R396" s="26" t="n"/>
      <c r="S396" s="30">
        <f>IF(COUNTA($A396:$C396,$E396:$I396,$K396,$O396,$R396,$U396:$W396,$Z396:$AA396)=0,"",IFERROR(INDEX('Settings'!$E$10:$E$109,MATCH(C396,'Settings'!$A$10:$A$109,0)),0))</f>
        <v/>
      </c>
      <c r="T396" s="30">
        <f>IF(COUNTA($A396:$C396,$E396:$I396,$K396,$O396,$R396,$U396:$W396,$Z396:$AA396)=0,"",IFERROR(R396*S396,0))</f>
        <v/>
      </c>
      <c r="U396" s="32" t="n"/>
      <c r="V396" s="32" t="n"/>
      <c r="W396" s="32" t="n"/>
      <c r="X396" s="30">
        <f>IF(COUNTA($A396:$C396,$E396:$I396,$K396,$O396,$R396,$U396:$W396,$Z396:$AA396)=0,"",IFERROR(SUM(N396,Q396,T396,U396),0))</f>
        <v/>
      </c>
      <c r="Y396" s="30">
        <f>IF(COUNTA($A396:$C396,$E396:$I396,$K396,$O396,$R396,$U396:$W396,$Z396:$AA396)=0,"",IFERROR(X396+V396-W396,0))</f>
        <v/>
      </c>
      <c r="Z396" s="23" t="n"/>
      <c r="AA396" s="25" t="n"/>
      <c r="AB396" s="33">
        <f>IF(COUNTA($A396:$C396,$E396:$I396,$K396,$O396,$R396,$U396:$W396,$Z396:$AA396)=0,"",IF(OR(A396="",B396="",C396="",E396=""),"Missing required input",IF(D396="","Driver not found",IF(COUNTIF($E:$E,E396)&gt;1,"Duplicate Trip/Load #",IF(B396&gt;A396,"Trip after period end",IF(B396&lt;=A396-'Settings'!$B$4,"Trip outside pay period",IF(J396&lt;=0,"Check miles",IF(M396&lt;=0,"Check rate",IF(Y396&lt;0,"Negative payable","OK")))))))))</f>
        <v/>
      </c>
    </row>
    <row r="397">
      <c r="A397" s="51" t="n"/>
      <c r="B397" s="51" t="n"/>
      <c r="C397" s="23" t="n"/>
      <c r="D397" s="24">
        <f>IF(COUNTA($A397:$C397,$E397:$I397,$K397,$O397,$R397,$U397:$W397,$Z397:$AA397)=0,"",IFERROR(INDEX('Settings'!$B$10:$B$109,MATCH(C397,'Settings'!$A$10:$A$109,0)),""))</f>
        <v/>
      </c>
      <c r="E397" s="23" t="n"/>
      <c r="F397" s="25" t="n"/>
      <c r="G397" s="25" t="n"/>
      <c r="H397" s="26" t="n"/>
      <c r="I397" s="26" t="n"/>
      <c r="J397" s="27">
        <f>IF(COUNTA($A397:$C397,$E397:$I397,$K397,$O397,$R397,$U397:$W397,$Z397:$AA397)=0,"",IFERROR(H397+I397,0))</f>
        <v/>
      </c>
      <c r="K397" s="52" t="n"/>
      <c r="L397" s="53">
        <f>IF(COUNTA($A397:$C397,$E397:$I397,$K397,$O397,$R397,$U397:$W397,$Z397:$AA397)=0,"",IFERROR(INDEX('Settings'!$D$10:$D$109,MATCH(C397,'Settings'!$A$10:$A$109,0)),0))</f>
        <v/>
      </c>
      <c r="M397" s="53">
        <f>IF(COUNTA($A397:$C397,$E397:$I397,$K397,$O397,$R397,$U397:$W397,$Z397:$AA397)=0,"",IFERROR(IF(K397&lt;&gt;"",K397,L397),0))</f>
        <v/>
      </c>
      <c r="N397" s="30">
        <f>IF(COUNTA($A397:$C397,$E397:$I397,$K397,$O397,$R397,$U397:$W397,$Z397:$AA397)=0,"",IFERROR(J397*M397,0))</f>
        <v/>
      </c>
      <c r="O397" s="31" t="n"/>
      <c r="P397" s="30">
        <f>IF(COUNTA($A397:$C397,$E397:$I397,$K397,$O397,$R397,$U397:$W397,$Z397:$AA397)=0,"",IFERROR(INDEX('Settings'!$F$10:$F$109,MATCH(C397,'Settings'!$A$10:$A$109,0)),0))</f>
        <v/>
      </c>
      <c r="Q397" s="30">
        <f>IF(COUNTA($A397:$C397,$E397:$I397,$K397,$O397,$R397,$U397:$W397,$Z397:$AA397)=0,"",IFERROR(O397*P397,0))</f>
        <v/>
      </c>
      <c r="R397" s="26" t="n"/>
      <c r="S397" s="30">
        <f>IF(COUNTA($A397:$C397,$E397:$I397,$K397,$O397,$R397,$U397:$W397,$Z397:$AA397)=0,"",IFERROR(INDEX('Settings'!$E$10:$E$109,MATCH(C397,'Settings'!$A$10:$A$109,0)),0))</f>
        <v/>
      </c>
      <c r="T397" s="30">
        <f>IF(COUNTA($A397:$C397,$E397:$I397,$K397,$O397,$R397,$U397:$W397,$Z397:$AA397)=0,"",IFERROR(R397*S397,0))</f>
        <v/>
      </c>
      <c r="U397" s="32" t="n"/>
      <c r="V397" s="32" t="n"/>
      <c r="W397" s="32" t="n"/>
      <c r="X397" s="30">
        <f>IF(COUNTA($A397:$C397,$E397:$I397,$K397,$O397,$R397,$U397:$W397,$Z397:$AA397)=0,"",IFERROR(SUM(N397,Q397,T397,U397),0))</f>
        <v/>
      </c>
      <c r="Y397" s="30">
        <f>IF(COUNTA($A397:$C397,$E397:$I397,$K397,$O397,$R397,$U397:$W397,$Z397:$AA397)=0,"",IFERROR(X397+V397-W397,0))</f>
        <v/>
      </c>
      <c r="Z397" s="23" t="n"/>
      <c r="AA397" s="25" t="n"/>
      <c r="AB397" s="33">
        <f>IF(COUNTA($A397:$C397,$E397:$I397,$K397,$O397,$R397,$U397:$W397,$Z397:$AA397)=0,"",IF(OR(A397="",B397="",C397="",E397=""),"Missing required input",IF(D397="","Driver not found",IF(COUNTIF($E:$E,E397)&gt;1,"Duplicate Trip/Load #",IF(B397&gt;A397,"Trip after period end",IF(B397&lt;=A397-'Settings'!$B$4,"Trip outside pay period",IF(J397&lt;=0,"Check miles",IF(M397&lt;=0,"Check rate",IF(Y397&lt;0,"Negative payable","OK")))))))))</f>
        <v/>
      </c>
    </row>
    <row r="398">
      <c r="A398" s="51" t="n"/>
      <c r="B398" s="51" t="n"/>
      <c r="C398" s="23" t="n"/>
      <c r="D398" s="24">
        <f>IF(COUNTA($A398:$C398,$E398:$I398,$K398,$O398,$R398,$U398:$W398,$Z398:$AA398)=0,"",IFERROR(INDEX('Settings'!$B$10:$B$109,MATCH(C398,'Settings'!$A$10:$A$109,0)),""))</f>
        <v/>
      </c>
      <c r="E398" s="23" t="n"/>
      <c r="F398" s="25" t="n"/>
      <c r="G398" s="25" t="n"/>
      <c r="H398" s="26" t="n"/>
      <c r="I398" s="26" t="n"/>
      <c r="J398" s="27">
        <f>IF(COUNTA($A398:$C398,$E398:$I398,$K398,$O398,$R398,$U398:$W398,$Z398:$AA398)=0,"",IFERROR(H398+I398,0))</f>
        <v/>
      </c>
      <c r="K398" s="52" t="n"/>
      <c r="L398" s="53">
        <f>IF(COUNTA($A398:$C398,$E398:$I398,$K398,$O398,$R398,$U398:$W398,$Z398:$AA398)=0,"",IFERROR(INDEX('Settings'!$D$10:$D$109,MATCH(C398,'Settings'!$A$10:$A$109,0)),0))</f>
        <v/>
      </c>
      <c r="M398" s="53">
        <f>IF(COUNTA($A398:$C398,$E398:$I398,$K398,$O398,$R398,$U398:$W398,$Z398:$AA398)=0,"",IFERROR(IF(K398&lt;&gt;"",K398,L398),0))</f>
        <v/>
      </c>
      <c r="N398" s="30">
        <f>IF(COUNTA($A398:$C398,$E398:$I398,$K398,$O398,$R398,$U398:$W398,$Z398:$AA398)=0,"",IFERROR(J398*M398,0))</f>
        <v/>
      </c>
      <c r="O398" s="31" t="n"/>
      <c r="P398" s="30">
        <f>IF(COUNTA($A398:$C398,$E398:$I398,$K398,$O398,$R398,$U398:$W398,$Z398:$AA398)=0,"",IFERROR(INDEX('Settings'!$F$10:$F$109,MATCH(C398,'Settings'!$A$10:$A$109,0)),0))</f>
        <v/>
      </c>
      <c r="Q398" s="30">
        <f>IF(COUNTA($A398:$C398,$E398:$I398,$K398,$O398,$R398,$U398:$W398,$Z398:$AA398)=0,"",IFERROR(O398*P398,0))</f>
        <v/>
      </c>
      <c r="R398" s="26" t="n"/>
      <c r="S398" s="30">
        <f>IF(COUNTA($A398:$C398,$E398:$I398,$K398,$O398,$R398,$U398:$W398,$Z398:$AA398)=0,"",IFERROR(INDEX('Settings'!$E$10:$E$109,MATCH(C398,'Settings'!$A$10:$A$109,0)),0))</f>
        <v/>
      </c>
      <c r="T398" s="30">
        <f>IF(COUNTA($A398:$C398,$E398:$I398,$K398,$O398,$R398,$U398:$W398,$Z398:$AA398)=0,"",IFERROR(R398*S398,0))</f>
        <v/>
      </c>
      <c r="U398" s="32" t="n"/>
      <c r="V398" s="32" t="n"/>
      <c r="W398" s="32" t="n"/>
      <c r="X398" s="30">
        <f>IF(COUNTA($A398:$C398,$E398:$I398,$K398,$O398,$R398,$U398:$W398,$Z398:$AA398)=0,"",IFERROR(SUM(N398,Q398,T398,U398),0))</f>
        <v/>
      </c>
      <c r="Y398" s="30">
        <f>IF(COUNTA($A398:$C398,$E398:$I398,$K398,$O398,$R398,$U398:$W398,$Z398:$AA398)=0,"",IFERROR(X398+V398-W398,0))</f>
        <v/>
      </c>
      <c r="Z398" s="23" t="n"/>
      <c r="AA398" s="25" t="n"/>
      <c r="AB398" s="33">
        <f>IF(COUNTA($A398:$C398,$E398:$I398,$K398,$O398,$R398,$U398:$W398,$Z398:$AA398)=0,"",IF(OR(A398="",B398="",C398="",E398=""),"Missing required input",IF(D398="","Driver not found",IF(COUNTIF($E:$E,E398)&gt;1,"Duplicate Trip/Load #",IF(B398&gt;A398,"Trip after period end",IF(B398&lt;=A398-'Settings'!$B$4,"Trip outside pay period",IF(J398&lt;=0,"Check miles",IF(M398&lt;=0,"Check rate",IF(Y398&lt;0,"Negative payable","OK")))))))))</f>
        <v/>
      </c>
    </row>
    <row r="399">
      <c r="A399" s="51" t="n"/>
      <c r="B399" s="51" t="n"/>
      <c r="C399" s="23" t="n"/>
      <c r="D399" s="24">
        <f>IF(COUNTA($A399:$C399,$E399:$I399,$K399,$O399,$R399,$U399:$W399,$Z399:$AA399)=0,"",IFERROR(INDEX('Settings'!$B$10:$B$109,MATCH(C399,'Settings'!$A$10:$A$109,0)),""))</f>
        <v/>
      </c>
      <c r="E399" s="23" t="n"/>
      <c r="F399" s="25" t="n"/>
      <c r="G399" s="25" t="n"/>
      <c r="H399" s="26" t="n"/>
      <c r="I399" s="26" t="n"/>
      <c r="J399" s="27">
        <f>IF(COUNTA($A399:$C399,$E399:$I399,$K399,$O399,$R399,$U399:$W399,$Z399:$AA399)=0,"",IFERROR(H399+I399,0))</f>
        <v/>
      </c>
      <c r="K399" s="52" t="n"/>
      <c r="L399" s="53">
        <f>IF(COUNTA($A399:$C399,$E399:$I399,$K399,$O399,$R399,$U399:$W399,$Z399:$AA399)=0,"",IFERROR(INDEX('Settings'!$D$10:$D$109,MATCH(C399,'Settings'!$A$10:$A$109,0)),0))</f>
        <v/>
      </c>
      <c r="M399" s="53">
        <f>IF(COUNTA($A399:$C399,$E399:$I399,$K399,$O399,$R399,$U399:$W399,$Z399:$AA399)=0,"",IFERROR(IF(K399&lt;&gt;"",K399,L399),0))</f>
        <v/>
      </c>
      <c r="N399" s="30">
        <f>IF(COUNTA($A399:$C399,$E399:$I399,$K399,$O399,$R399,$U399:$W399,$Z399:$AA399)=0,"",IFERROR(J399*M399,0))</f>
        <v/>
      </c>
      <c r="O399" s="31" t="n"/>
      <c r="P399" s="30">
        <f>IF(COUNTA($A399:$C399,$E399:$I399,$K399,$O399,$R399,$U399:$W399,$Z399:$AA399)=0,"",IFERROR(INDEX('Settings'!$F$10:$F$109,MATCH(C399,'Settings'!$A$10:$A$109,0)),0))</f>
        <v/>
      </c>
      <c r="Q399" s="30">
        <f>IF(COUNTA($A399:$C399,$E399:$I399,$K399,$O399,$R399,$U399:$W399,$Z399:$AA399)=0,"",IFERROR(O399*P399,0))</f>
        <v/>
      </c>
      <c r="R399" s="26" t="n"/>
      <c r="S399" s="30">
        <f>IF(COUNTA($A399:$C399,$E399:$I399,$K399,$O399,$R399,$U399:$W399,$Z399:$AA399)=0,"",IFERROR(INDEX('Settings'!$E$10:$E$109,MATCH(C399,'Settings'!$A$10:$A$109,0)),0))</f>
        <v/>
      </c>
      <c r="T399" s="30">
        <f>IF(COUNTA($A399:$C399,$E399:$I399,$K399,$O399,$R399,$U399:$W399,$Z399:$AA399)=0,"",IFERROR(R399*S399,0))</f>
        <v/>
      </c>
      <c r="U399" s="32" t="n"/>
      <c r="V399" s="32" t="n"/>
      <c r="W399" s="32" t="n"/>
      <c r="X399" s="30">
        <f>IF(COUNTA($A399:$C399,$E399:$I399,$K399,$O399,$R399,$U399:$W399,$Z399:$AA399)=0,"",IFERROR(SUM(N399,Q399,T399,U399),0))</f>
        <v/>
      </c>
      <c r="Y399" s="30">
        <f>IF(COUNTA($A399:$C399,$E399:$I399,$K399,$O399,$R399,$U399:$W399,$Z399:$AA399)=0,"",IFERROR(X399+V399-W399,0))</f>
        <v/>
      </c>
      <c r="Z399" s="23" t="n"/>
      <c r="AA399" s="25" t="n"/>
      <c r="AB399" s="33">
        <f>IF(COUNTA($A399:$C399,$E399:$I399,$K399,$O399,$R399,$U399:$W399,$Z399:$AA399)=0,"",IF(OR(A399="",B399="",C399="",E399=""),"Missing required input",IF(D399="","Driver not found",IF(COUNTIF($E:$E,E399)&gt;1,"Duplicate Trip/Load #",IF(B399&gt;A399,"Trip after period end",IF(B399&lt;=A399-'Settings'!$B$4,"Trip outside pay period",IF(J399&lt;=0,"Check miles",IF(M399&lt;=0,"Check rate",IF(Y399&lt;0,"Negative payable","OK")))))))))</f>
        <v/>
      </c>
    </row>
    <row r="400">
      <c r="A400" s="51" t="n"/>
      <c r="B400" s="51" t="n"/>
      <c r="C400" s="23" t="n"/>
      <c r="D400" s="24">
        <f>IF(COUNTA($A400:$C400,$E400:$I400,$K400,$O400,$R400,$U400:$W400,$Z400:$AA400)=0,"",IFERROR(INDEX('Settings'!$B$10:$B$109,MATCH(C400,'Settings'!$A$10:$A$109,0)),""))</f>
        <v/>
      </c>
      <c r="E400" s="23" t="n"/>
      <c r="F400" s="25" t="n"/>
      <c r="G400" s="25" t="n"/>
      <c r="H400" s="26" t="n"/>
      <c r="I400" s="26" t="n"/>
      <c r="J400" s="27">
        <f>IF(COUNTA($A400:$C400,$E400:$I400,$K400,$O400,$R400,$U400:$W400,$Z400:$AA400)=0,"",IFERROR(H400+I400,0))</f>
        <v/>
      </c>
      <c r="K400" s="52" t="n"/>
      <c r="L400" s="53">
        <f>IF(COUNTA($A400:$C400,$E400:$I400,$K400,$O400,$R400,$U400:$W400,$Z400:$AA400)=0,"",IFERROR(INDEX('Settings'!$D$10:$D$109,MATCH(C400,'Settings'!$A$10:$A$109,0)),0))</f>
        <v/>
      </c>
      <c r="M400" s="53">
        <f>IF(COUNTA($A400:$C400,$E400:$I400,$K400,$O400,$R400,$U400:$W400,$Z400:$AA400)=0,"",IFERROR(IF(K400&lt;&gt;"",K400,L400),0))</f>
        <v/>
      </c>
      <c r="N400" s="30">
        <f>IF(COUNTA($A400:$C400,$E400:$I400,$K400,$O400,$R400,$U400:$W400,$Z400:$AA400)=0,"",IFERROR(J400*M400,0))</f>
        <v/>
      </c>
      <c r="O400" s="31" t="n"/>
      <c r="P400" s="30">
        <f>IF(COUNTA($A400:$C400,$E400:$I400,$K400,$O400,$R400,$U400:$W400,$Z400:$AA400)=0,"",IFERROR(INDEX('Settings'!$F$10:$F$109,MATCH(C400,'Settings'!$A$10:$A$109,0)),0))</f>
        <v/>
      </c>
      <c r="Q400" s="30">
        <f>IF(COUNTA($A400:$C400,$E400:$I400,$K400,$O400,$R400,$U400:$W400,$Z400:$AA400)=0,"",IFERROR(O400*P400,0))</f>
        <v/>
      </c>
      <c r="R400" s="26" t="n"/>
      <c r="S400" s="30">
        <f>IF(COUNTA($A400:$C400,$E400:$I400,$K400,$O400,$R400,$U400:$W400,$Z400:$AA400)=0,"",IFERROR(INDEX('Settings'!$E$10:$E$109,MATCH(C400,'Settings'!$A$10:$A$109,0)),0))</f>
        <v/>
      </c>
      <c r="T400" s="30">
        <f>IF(COUNTA($A400:$C400,$E400:$I400,$K400,$O400,$R400,$U400:$W400,$Z400:$AA400)=0,"",IFERROR(R400*S400,0))</f>
        <v/>
      </c>
      <c r="U400" s="32" t="n"/>
      <c r="V400" s="32" t="n"/>
      <c r="W400" s="32" t="n"/>
      <c r="X400" s="30">
        <f>IF(COUNTA($A400:$C400,$E400:$I400,$K400,$O400,$R400,$U400:$W400,$Z400:$AA400)=0,"",IFERROR(SUM(N400,Q400,T400,U400),0))</f>
        <v/>
      </c>
      <c r="Y400" s="30">
        <f>IF(COUNTA($A400:$C400,$E400:$I400,$K400,$O400,$R400,$U400:$W400,$Z400:$AA400)=0,"",IFERROR(X400+V400-W400,0))</f>
        <v/>
      </c>
      <c r="Z400" s="23" t="n"/>
      <c r="AA400" s="25" t="n"/>
      <c r="AB400" s="33">
        <f>IF(COUNTA($A400:$C400,$E400:$I400,$K400,$O400,$R400,$U400:$W400,$Z400:$AA400)=0,"",IF(OR(A400="",B400="",C400="",E400=""),"Missing required input",IF(D400="","Driver not found",IF(COUNTIF($E:$E,E400)&gt;1,"Duplicate Trip/Load #",IF(B400&gt;A400,"Trip after period end",IF(B400&lt;=A400-'Settings'!$B$4,"Trip outside pay period",IF(J400&lt;=0,"Check miles",IF(M400&lt;=0,"Check rate",IF(Y400&lt;0,"Negative payable","OK")))))))))</f>
        <v/>
      </c>
    </row>
    <row r="401">
      <c r="A401" s="51" t="n"/>
      <c r="B401" s="51" t="n"/>
      <c r="C401" s="23" t="n"/>
      <c r="D401" s="24">
        <f>IF(COUNTA($A401:$C401,$E401:$I401,$K401,$O401,$R401,$U401:$W401,$Z401:$AA401)=0,"",IFERROR(INDEX('Settings'!$B$10:$B$109,MATCH(C401,'Settings'!$A$10:$A$109,0)),""))</f>
        <v/>
      </c>
      <c r="E401" s="23" t="n"/>
      <c r="F401" s="25" t="n"/>
      <c r="G401" s="25" t="n"/>
      <c r="H401" s="26" t="n"/>
      <c r="I401" s="26" t="n"/>
      <c r="J401" s="27">
        <f>IF(COUNTA($A401:$C401,$E401:$I401,$K401,$O401,$R401,$U401:$W401,$Z401:$AA401)=0,"",IFERROR(H401+I401,0))</f>
        <v/>
      </c>
      <c r="K401" s="52" t="n"/>
      <c r="L401" s="53">
        <f>IF(COUNTA($A401:$C401,$E401:$I401,$K401,$O401,$R401,$U401:$W401,$Z401:$AA401)=0,"",IFERROR(INDEX('Settings'!$D$10:$D$109,MATCH(C401,'Settings'!$A$10:$A$109,0)),0))</f>
        <v/>
      </c>
      <c r="M401" s="53">
        <f>IF(COUNTA($A401:$C401,$E401:$I401,$K401,$O401,$R401,$U401:$W401,$Z401:$AA401)=0,"",IFERROR(IF(K401&lt;&gt;"",K401,L401),0))</f>
        <v/>
      </c>
      <c r="N401" s="30">
        <f>IF(COUNTA($A401:$C401,$E401:$I401,$K401,$O401,$R401,$U401:$W401,$Z401:$AA401)=0,"",IFERROR(J401*M401,0))</f>
        <v/>
      </c>
      <c r="O401" s="31" t="n"/>
      <c r="P401" s="30">
        <f>IF(COUNTA($A401:$C401,$E401:$I401,$K401,$O401,$R401,$U401:$W401,$Z401:$AA401)=0,"",IFERROR(INDEX('Settings'!$F$10:$F$109,MATCH(C401,'Settings'!$A$10:$A$109,0)),0))</f>
        <v/>
      </c>
      <c r="Q401" s="30">
        <f>IF(COUNTA($A401:$C401,$E401:$I401,$K401,$O401,$R401,$U401:$W401,$Z401:$AA401)=0,"",IFERROR(O401*P401,0))</f>
        <v/>
      </c>
      <c r="R401" s="26" t="n"/>
      <c r="S401" s="30">
        <f>IF(COUNTA($A401:$C401,$E401:$I401,$K401,$O401,$R401,$U401:$W401,$Z401:$AA401)=0,"",IFERROR(INDEX('Settings'!$E$10:$E$109,MATCH(C401,'Settings'!$A$10:$A$109,0)),0))</f>
        <v/>
      </c>
      <c r="T401" s="30">
        <f>IF(COUNTA($A401:$C401,$E401:$I401,$K401,$O401,$R401,$U401:$W401,$Z401:$AA401)=0,"",IFERROR(R401*S401,0))</f>
        <v/>
      </c>
      <c r="U401" s="32" t="n"/>
      <c r="V401" s="32" t="n"/>
      <c r="W401" s="32" t="n"/>
      <c r="X401" s="30">
        <f>IF(COUNTA($A401:$C401,$E401:$I401,$K401,$O401,$R401,$U401:$W401,$Z401:$AA401)=0,"",IFERROR(SUM(N401,Q401,T401,U401),0))</f>
        <v/>
      </c>
      <c r="Y401" s="30">
        <f>IF(COUNTA($A401:$C401,$E401:$I401,$K401,$O401,$R401,$U401:$W401,$Z401:$AA401)=0,"",IFERROR(X401+V401-W401,0))</f>
        <v/>
      </c>
      <c r="Z401" s="23" t="n"/>
      <c r="AA401" s="25" t="n"/>
      <c r="AB401" s="33">
        <f>IF(COUNTA($A401:$C401,$E401:$I401,$K401,$O401,$R401,$U401:$W401,$Z401:$AA401)=0,"",IF(OR(A401="",B401="",C401="",E401=""),"Missing required input",IF(D401="","Driver not found",IF(COUNTIF($E:$E,E401)&gt;1,"Duplicate Trip/Load #",IF(B401&gt;A401,"Trip after period end",IF(B401&lt;=A401-'Settings'!$B$4,"Trip outside pay period",IF(J401&lt;=0,"Check miles",IF(M401&lt;=0,"Check rate",IF(Y401&lt;0,"Negative payable","OK")))))))))</f>
        <v/>
      </c>
    </row>
    <row r="402">
      <c r="A402" s="51" t="n"/>
      <c r="B402" s="51" t="n"/>
      <c r="C402" s="23" t="n"/>
      <c r="D402" s="24">
        <f>IF(COUNTA($A402:$C402,$E402:$I402,$K402,$O402,$R402,$U402:$W402,$Z402:$AA402)=0,"",IFERROR(INDEX('Settings'!$B$10:$B$109,MATCH(C402,'Settings'!$A$10:$A$109,0)),""))</f>
        <v/>
      </c>
      <c r="E402" s="23" t="n"/>
      <c r="F402" s="25" t="n"/>
      <c r="G402" s="25" t="n"/>
      <c r="H402" s="26" t="n"/>
      <c r="I402" s="26" t="n"/>
      <c r="J402" s="27">
        <f>IF(COUNTA($A402:$C402,$E402:$I402,$K402,$O402,$R402,$U402:$W402,$Z402:$AA402)=0,"",IFERROR(H402+I402,0))</f>
        <v/>
      </c>
      <c r="K402" s="52" t="n"/>
      <c r="L402" s="53">
        <f>IF(COUNTA($A402:$C402,$E402:$I402,$K402,$O402,$R402,$U402:$W402,$Z402:$AA402)=0,"",IFERROR(INDEX('Settings'!$D$10:$D$109,MATCH(C402,'Settings'!$A$10:$A$109,0)),0))</f>
        <v/>
      </c>
      <c r="M402" s="53">
        <f>IF(COUNTA($A402:$C402,$E402:$I402,$K402,$O402,$R402,$U402:$W402,$Z402:$AA402)=0,"",IFERROR(IF(K402&lt;&gt;"",K402,L402),0))</f>
        <v/>
      </c>
      <c r="N402" s="30">
        <f>IF(COUNTA($A402:$C402,$E402:$I402,$K402,$O402,$R402,$U402:$W402,$Z402:$AA402)=0,"",IFERROR(J402*M402,0))</f>
        <v/>
      </c>
      <c r="O402" s="31" t="n"/>
      <c r="P402" s="30">
        <f>IF(COUNTA($A402:$C402,$E402:$I402,$K402,$O402,$R402,$U402:$W402,$Z402:$AA402)=0,"",IFERROR(INDEX('Settings'!$F$10:$F$109,MATCH(C402,'Settings'!$A$10:$A$109,0)),0))</f>
        <v/>
      </c>
      <c r="Q402" s="30">
        <f>IF(COUNTA($A402:$C402,$E402:$I402,$K402,$O402,$R402,$U402:$W402,$Z402:$AA402)=0,"",IFERROR(O402*P402,0))</f>
        <v/>
      </c>
      <c r="R402" s="26" t="n"/>
      <c r="S402" s="30">
        <f>IF(COUNTA($A402:$C402,$E402:$I402,$K402,$O402,$R402,$U402:$W402,$Z402:$AA402)=0,"",IFERROR(INDEX('Settings'!$E$10:$E$109,MATCH(C402,'Settings'!$A$10:$A$109,0)),0))</f>
        <v/>
      </c>
      <c r="T402" s="30">
        <f>IF(COUNTA($A402:$C402,$E402:$I402,$K402,$O402,$R402,$U402:$W402,$Z402:$AA402)=0,"",IFERROR(R402*S402,0))</f>
        <v/>
      </c>
      <c r="U402" s="32" t="n"/>
      <c r="V402" s="32" t="n"/>
      <c r="W402" s="32" t="n"/>
      <c r="X402" s="30">
        <f>IF(COUNTA($A402:$C402,$E402:$I402,$K402,$O402,$R402,$U402:$W402,$Z402:$AA402)=0,"",IFERROR(SUM(N402,Q402,T402,U402),0))</f>
        <v/>
      </c>
      <c r="Y402" s="30">
        <f>IF(COUNTA($A402:$C402,$E402:$I402,$K402,$O402,$R402,$U402:$W402,$Z402:$AA402)=0,"",IFERROR(X402+V402-W402,0))</f>
        <v/>
      </c>
      <c r="Z402" s="23" t="n"/>
      <c r="AA402" s="25" t="n"/>
      <c r="AB402" s="33">
        <f>IF(COUNTA($A402:$C402,$E402:$I402,$K402,$O402,$R402,$U402:$W402,$Z402:$AA402)=0,"",IF(OR(A402="",B402="",C402="",E402=""),"Missing required input",IF(D402="","Driver not found",IF(COUNTIF($E:$E,E402)&gt;1,"Duplicate Trip/Load #",IF(B402&gt;A402,"Trip after period end",IF(B402&lt;=A402-'Settings'!$B$4,"Trip outside pay period",IF(J402&lt;=0,"Check miles",IF(M402&lt;=0,"Check rate",IF(Y402&lt;0,"Negative payable","OK")))))))))</f>
        <v/>
      </c>
    </row>
    <row r="403">
      <c r="A403" s="51" t="n"/>
      <c r="B403" s="51" t="n"/>
      <c r="C403" s="23" t="n"/>
      <c r="D403" s="24">
        <f>IF(COUNTA($A403:$C403,$E403:$I403,$K403,$O403,$R403,$U403:$W403,$Z403:$AA403)=0,"",IFERROR(INDEX('Settings'!$B$10:$B$109,MATCH(C403,'Settings'!$A$10:$A$109,0)),""))</f>
        <v/>
      </c>
      <c r="E403" s="23" t="n"/>
      <c r="F403" s="25" t="n"/>
      <c r="G403" s="25" t="n"/>
      <c r="H403" s="26" t="n"/>
      <c r="I403" s="26" t="n"/>
      <c r="J403" s="27">
        <f>IF(COUNTA($A403:$C403,$E403:$I403,$K403,$O403,$R403,$U403:$W403,$Z403:$AA403)=0,"",IFERROR(H403+I403,0))</f>
        <v/>
      </c>
      <c r="K403" s="52" t="n"/>
      <c r="L403" s="53">
        <f>IF(COUNTA($A403:$C403,$E403:$I403,$K403,$O403,$R403,$U403:$W403,$Z403:$AA403)=0,"",IFERROR(INDEX('Settings'!$D$10:$D$109,MATCH(C403,'Settings'!$A$10:$A$109,0)),0))</f>
        <v/>
      </c>
      <c r="M403" s="53">
        <f>IF(COUNTA($A403:$C403,$E403:$I403,$K403,$O403,$R403,$U403:$W403,$Z403:$AA403)=0,"",IFERROR(IF(K403&lt;&gt;"",K403,L403),0))</f>
        <v/>
      </c>
      <c r="N403" s="30">
        <f>IF(COUNTA($A403:$C403,$E403:$I403,$K403,$O403,$R403,$U403:$W403,$Z403:$AA403)=0,"",IFERROR(J403*M403,0))</f>
        <v/>
      </c>
      <c r="O403" s="31" t="n"/>
      <c r="P403" s="30">
        <f>IF(COUNTA($A403:$C403,$E403:$I403,$K403,$O403,$R403,$U403:$W403,$Z403:$AA403)=0,"",IFERROR(INDEX('Settings'!$F$10:$F$109,MATCH(C403,'Settings'!$A$10:$A$109,0)),0))</f>
        <v/>
      </c>
      <c r="Q403" s="30">
        <f>IF(COUNTA($A403:$C403,$E403:$I403,$K403,$O403,$R403,$U403:$W403,$Z403:$AA403)=0,"",IFERROR(O403*P403,0))</f>
        <v/>
      </c>
      <c r="R403" s="26" t="n"/>
      <c r="S403" s="30">
        <f>IF(COUNTA($A403:$C403,$E403:$I403,$K403,$O403,$R403,$U403:$W403,$Z403:$AA403)=0,"",IFERROR(INDEX('Settings'!$E$10:$E$109,MATCH(C403,'Settings'!$A$10:$A$109,0)),0))</f>
        <v/>
      </c>
      <c r="T403" s="30">
        <f>IF(COUNTA($A403:$C403,$E403:$I403,$K403,$O403,$R403,$U403:$W403,$Z403:$AA403)=0,"",IFERROR(R403*S403,0))</f>
        <v/>
      </c>
      <c r="U403" s="32" t="n"/>
      <c r="V403" s="32" t="n"/>
      <c r="W403" s="32" t="n"/>
      <c r="X403" s="30">
        <f>IF(COUNTA($A403:$C403,$E403:$I403,$K403,$O403,$R403,$U403:$W403,$Z403:$AA403)=0,"",IFERROR(SUM(N403,Q403,T403,U403),0))</f>
        <v/>
      </c>
      <c r="Y403" s="30">
        <f>IF(COUNTA($A403:$C403,$E403:$I403,$K403,$O403,$R403,$U403:$W403,$Z403:$AA403)=0,"",IFERROR(X403+V403-W403,0))</f>
        <v/>
      </c>
      <c r="Z403" s="23" t="n"/>
      <c r="AA403" s="25" t="n"/>
      <c r="AB403" s="33">
        <f>IF(COUNTA($A403:$C403,$E403:$I403,$K403,$O403,$R403,$U403:$W403,$Z403:$AA403)=0,"",IF(OR(A403="",B403="",C403="",E403=""),"Missing required input",IF(D403="","Driver not found",IF(COUNTIF($E:$E,E403)&gt;1,"Duplicate Trip/Load #",IF(B403&gt;A403,"Trip after period end",IF(B403&lt;=A403-'Settings'!$B$4,"Trip outside pay period",IF(J403&lt;=0,"Check miles",IF(M403&lt;=0,"Check rate",IF(Y403&lt;0,"Negative payable","OK")))))))))</f>
        <v/>
      </c>
    </row>
    <row r="404">
      <c r="A404" s="51" t="n"/>
      <c r="B404" s="51" t="n"/>
      <c r="C404" s="23" t="n"/>
      <c r="D404" s="24">
        <f>IF(COUNTA($A404:$C404,$E404:$I404,$K404,$O404,$R404,$U404:$W404,$Z404:$AA404)=0,"",IFERROR(INDEX('Settings'!$B$10:$B$109,MATCH(C404,'Settings'!$A$10:$A$109,0)),""))</f>
        <v/>
      </c>
      <c r="E404" s="23" t="n"/>
      <c r="F404" s="25" t="n"/>
      <c r="G404" s="25" t="n"/>
      <c r="H404" s="26" t="n"/>
      <c r="I404" s="26" t="n"/>
      <c r="J404" s="27">
        <f>IF(COUNTA($A404:$C404,$E404:$I404,$K404,$O404,$R404,$U404:$W404,$Z404:$AA404)=0,"",IFERROR(H404+I404,0))</f>
        <v/>
      </c>
      <c r="K404" s="52" t="n"/>
      <c r="L404" s="53">
        <f>IF(COUNTA($A404:$C404,$E404:$I404,$K404,$O404,$R404,$U404:$W404,$Z404:$AA404)=0,"",IFERROR(INDEX('Settings'!$D$10:$D$109,MATCH(C404,'Settings'!$A$10:$A$109,0)),0))</f>
        <v/>
      </c>
      <c r="M404" s="53">
        <f>IF(COUNTA($A404:$C404,$E404:$I404,$K404,$O404,$R404,$U404:$W404,$Z404:$AA404)=0,"",IFERROR(IF(K404&lt;&gt;"",K404,L404),0))</f>
        <v/>
      </c>
      <c r="N404" s="30">
        <f>IF(COUNTA($A404:$C404,$E404:$I404,$K404,$O404,$R404,$U404:$W404,$Z404:$AA404)=0,"",IFERROR(J404*M404,0))</f>
        <v/>
      </c>
      <c r="O404" s="31" t="n"/>
      <c r="P404" s="30">
        <f>IF(COUNTA($A404:$C404,$E404:$I404,$K404,$O404,$R404,$U404:$W404,$Z404:$AA404)=0,"",IFERROR(INDEX('Settings'!$F$10:$F$109,MATCH(C404,'Settings'!$A$10:$A$109,0)),0))</f>
        <v/>
      </c>
      <c r="Q404" s="30">
        <f>IF(COUNTA($A404:$C404,$E404:$I404,$K404,$O404,$R404,$U404:$W404,$Z404:$AA404)=0,"",IFERROR(O404*P404,0))</f>
        <v/>
      </c>
      <c r="R404" s="26" t="n"/>
      <c r="S404" s="30">
        <f>IF(COUNTA($A404:$C404,$E404:$I404,$K404,$O404,$R404,$U404:$W404,$Z404:$AA404)=0,"",IFERROR(INDEX('Settings'!$E$10:$E$109,MATCH(C404,'Settings'!$A$10:$A$109,0)),0))</f>
        <v/>
      </c>
      <c r="T404" s="30">
        <f>IF(COUNTA($A404:$C404,$E404:$I404,$K404,$O404,$R404,$U404:$W404,$Z404:$AA404)=0,"",IFERROR(R404*S404,0))</f>
        <v/>
      </c>
      <c r="U404" s="32" t="n"/>
      <c r="V404" s="32" t="n"/>
      <c r="W404" s="32" t="n"/>
      <c r="X404" s="30">
        <f>IF(COUNTA($A404:$C404,$E404:$I404,$K404,$O404,$R404,$U404:$W404,$Z404:$AA404)=0,"",IFERROR(SUM(N404,Q404,T404,U404),0))</f>
        <v/>
      </c>
      <c r="Y404" s="30">
        <f>IF(COUNTA($A404:$C404,$E404:$I404,$K404,$O404,$R404,$U404:$W404,$Z404:$AA404)=0,"",IFERROR(X404+V404-W404,0))</f>
        <v/>
      </c>
      <c r="Z404" s="23" t="n"/>
      <c r="AA404" s="25" t="n"/>
      <c r="AB404" s="33">
        <f>IF(COUNTA($A404:$C404,$E404:$I404,$K404,$O404,$R404,$U404:$W404,$Z404:$AA404)=0,"",IF(OR(A404="",B404="",C404="",E404=""),"Missing required input",IF(D404="","Driver not found",IF(COUNTIF($E:$E,E404)&gt;1,"Duplicate Trip/Load #",IF(B404&gt;A404,"Trip after period end",IF(B404&lt;=A404-'Settings'!$B$4,"Trip outside pay period",IF(J404&lt;=0,"Check miles",IF(M404&lt;=0,"Check rate",IF(Y404&lt;0,"Negative payable","OK")))))))))</f>
        <v/>
      </c>
    </row>
    <row r="405">
      <c r="A405" s="51" t="n"/>
      <c r="B405" s="51" t="n"/>
      <c r="C405" s="23" t="n"/>
      <c r="D405" s="24">
        <f>IF(COUNTA($A405:$C405,$E405:$I405,$K405,$O405,$R405,$U405:$W405,$Z405:$AA405)=0,"",IFERROR(INDEX('Settings'!$B$10:$B$109,MATCH(C405,'Settings'!$A$10:$A$109,0)),""))</f>
        <v/>
      </c>
      <c r="E405" s="23" t="n"/>
      <c r="F405" s="25" t="n"/>
      <c r="G405" s="25" t="n"/>
      <c r="H405" s="26" t="n"/>
      <c r="I405" s="26" t="n"/>
      <c r="J405" s="27">
        <f>IF(COUNTA($A405:$C405,$E405:$I405,$K405,$O405,$R405,$U405:$W405,$Z405:$AA405)=0,"",IFERROR(H405+I405,0))</f>
        <v/>
      </c>
      <c r="K405" s="52" t="n"/>
      <c r="L405" s="53">
        <f>IF(COUNTA($A405:$C405,$E405:$I405,$K405,$O405,$R405,$U405:$W405,$Z405:$AA405)=0,"",IFERROR(INDEX('Settings'!$D$10:$D$109,MATCH(C405,'Settings'!$A$10:$A$109,0)),0))</f>
        <v/>
      </c>
      <c r="M405" s="53">
        <f>IF(COUNTA($A405:$C405,$E405:$I405,$K405,$O405,$R405,$U405:$W405,$Z405:$AA405)=0,"",IFERROR(IF(K405&lt;&gt;"",K405,L405),0))</f>
        <v/>
      </c>
      <c r="N405" s="30">
        <f>IF(COUNTA($A405:$C405,$E405:$I405,$K405,$O405,$R405,$U405:$W405,$Z405:$AA405)=0,"",IFERROR(J405*M405,0))</f>
        <v/>
      </c>
      <c r="O405" s="31" t="n"/>
      <c r="P405" s="30">
        <f>IF(COUNTA($A405:$C405,$E405:$I405,$K405,$O405,$R405,$U405:$W405,$Z405:$AA405)=0,"",IFERROR(INDEX('Settings'!$F$10:$F$109,MATCH(C405,'Settings'!$A$10:$A$109,0)),0))</f>
        <v/>
      </c>
      <c r="Q405" s="30">
        <f>IF(COUNTA($A405:$C405,$E405:$I405,$K405,$O405,$R405,$U405:$W405,$Z405:$AA405)=0,"",IFERROR(O405*P405,0))</f>
        <v/>
      </c>
      <c r="R405" s="26" t="n"/>
      <c r="S405" s="30">
        <f>IF(COUNTA($A405:$C405,$E405:$I405,$K405,$O405,$R405,$U405:$W405,$Z405:$AA405)=0,"",IFERROR(INDEX('Settings'!$E$10:$E$109,MATCH(C405,'Settings'!$A$10:$A$109,0)),0))</f>
        <v/>
      </c>
      <c r="T405" s="30">
        <f>IF(COUNTA($A405:$C405,$E405:$I405,$K405,$O405,$R405,$U405:$W405,$Z405:$AA405)=0,"",IFERROR(R405*S405,0))</f>
        <v/>
      </c>
      <c r="U405" s="32" t="n"/>
      <c r="V405" s="32" t="n"/>
      <c r="W405" s="32" t="n"/>
      <c r="X405" s="30">
        <f>IF(COUNTA($A405:$C405,$E405:$I405,$K405,$O405,$R405,$U405:$W405,$Z405:$AA405)=0,"",IFERROR(SUM(N405,Q405,T405,U405),0))</f>
        <v/>
      </c>
      <c r="Y405" s="30">
        <f>IF(COUNTA($A405:$C405,$E405:$I405,$K405,$O405,$R405,$U405:$W405,$Z405:$AA405)=0,"",IFERROR(X405+V405-W405,0))</f>
        <v/>
      </c>
      <c r="Z405" s="23" t="n"/>
      <c r="AA405" s="25" t="n"/>
      <c r="AB405" s="33">
        <f>IF(COUNTA($A405:$C405,$E405:$I405,$K405,$O405,$R405,$U405:$W405,$Z405:$AA405)=0,"",IF(OR(A405="",B405="",C405="",E405=""),"Missing required input",IF(D405="","Driver not found",IF(COUNTIF($E:$E,E405)&gt;1,"Duplicate Trip/Load #",IF(B405&gt;A405,"Trip after period end",IF(B405&lt;=A405-'Settings'!$B$4,"Trip outside pay period",IF(J405&lt;=0,"Check miles",IF(M405&lt;=0,"Check rate",IF(Y405&lt;0,"Negative payable","OK")))))))))</f>
        <v/>
      </c>
    </row>
    <row r="406">
      <c r="A406" s="51" t="n"/>
      <c r="B406" s="51" t="n"/>
      <c r="C406" s="23" t="n"/>
      <c r="D406" s="24">
        <f>IF(COUNTA($A406:$C406,$E406:$I406,$K406,$O406,$R406,$U406:$W406,$Z406:$AA406)=0,"",IFERROR(INDEX('Settings'!$B$10:$B$109,MATCH(C406,'Settings'!$A$10:$A$109,0)),""))</f>
        <v/>
      </c>
      <c r="E406" s="23" t="n"/>
      <c r="F406" s="25" t="n"/>
      <c r="G406" s="25" t="n"/>
      <c r="H406" s="26" t="n"/>
      <c r="I406" s="26" t="n"/>
      <c r="J406" s="27">
        <f>IF(COUNTA($A406:$C406,$E406:$I406,$K406,$O406,$R406,$U406:$W406,$Z406:$AA406)=0,"",IFERROR(H406+I406,0))</f>
        <v/>
      </c>
      <c r="K406" s="52" t="n"/>
      <c r="L406" s="53">
        <f>IF(COUNTA($A406:$C406,$E406:$I406,$K406,$O406,$R406,$U406:$W406,$Z406:$AA406)=0,"",IFERROR(INDEX('Settings'!$D$10:$D$109,MATCH(C406,'Settings'!$A$10:$A$109,0)),0))</f>
        <v/>
      </c>
      <c r="M406" s="53">
        <f>IF(COUNTA($A406:$C406,$E406:$I406,$K406,$O406,$R406,$U406:$W406,$Z406:$AA406)=0,"",IFERROR(IF(K406&lt;&gt;"",K406,L406),0))</f>
        <v/>
      </c>
      <c r="N406" s="30">
        <f>IF(COUNTA($A406:$C406,$E406:$I406,$K406,$O406,$R406,$U406:$W406,$Z406:$AA406)=0,"",IFERROR(J406*M406,0))</f>
        <v/>
      </c>
      <c r="O406" s="31" t="n"/>
      <c r="P406" s="30">
        <f>IF(COUNTA($A406:$C406,$E406:$I406,$K406,$O406,$R406,$U406:$W406,$Z406:$AA406)=0,"",IFERROR(INDEX('Settings'!$F$10:$F$109,MATCH(C406,'Settings'!$A$10:$A$109,0)),0))</f>
        <v/>
      </c>
      <c r="Q406" s="30">
        <f>IF(COUNTA($A406:$C406,$E406:$I406,$K406,$O406,$R406,$U406:$W406,$Z406:$AA406)=0,"",IFERROR(O406*P406,0))</f>
        <v/>
      </c>
      <c r="R406" s="26" t="n"/>
      <c r="S406" s="30">
        <f>IF(COUNTA($A406:$C406,$E406:$I406,$K406,$O406,$R406,$U406:$W406,$Z406:$AA406)=0,"",IFERROR(INDEX('Settings'!$E$10:$E$109,MATCH(C406,'Settings'!$A$10:$A$109,0)),0))</f>
        <v/>
      </c>
      <c r="T406" s="30">
        <f>IF(COUNTA($A406:$C406,$E406:$I406,$K406,$O406,$R406,$U406:$W406,$Z406:$AA406)=0,"",IFERROR(R406*S406,0))</f>
        <v/>
      </c>
      <c r="U406" s="32" t="n"/>
      <c r="V406" s="32" t="n"/>
      <c r="W406" s="32" t="n"/>
      <c r="X406" s="30">
        <f>IF(COUNTA($A406:$C406,$E406:$I406,$K406,$O406,$R406,$U406:$W406,$Z406:$AA406)=0,"",IFERROR(SUM(N406,Q406,T406,U406),0))</f>
        <v/>
      </c>
      <c r="Y406" s="30">
        <f>IF(COUNTA($A406:$C406,$E406:$I406,$K406,$O406,$R406,$U406:$W406,$Z406:$AA406)=0,"",IFERROR(X406+V406-W406,0))</f>
        <v/>
      </c>
      <c r="Z406" s="23" t="n"/>
      <c r="AA406" s="25" t="n"/>
      <c r="AB406" s="33">
        <f>IF(COUNTA($A406:$C406,$E406:$I406,$K406,$O406,$R406,$U406:$W406,$Z406:$AA406)=0,"",IF(OR(A406="",B406="",C406="",E406=""),"Missing required input",IF(D406="","Driver not found",IF(COUNTIF($E:$E,E406)&gt;1,"Duplicate Trip/Load #",IF(B406&gt;A406,"Trip after period end",IF(B406&lt;=A406-'Settings'!$B$4,"Trip outside pay period",IF(J406&lt;=0,"Check miles",IF(M406&lt;=0,"Check rate",IF(Y406&lt;0,"Negative payable","OK")))))))))</f>
        <v/>
      </c>
    </row>
    <row r="407">
      <c r="A407" s="51" t="n"/>
      <c r="B407" s="51" t="n"/>
      <c r="C407" s="23" t="n"/>
      <c r="D407" s="24">
        <f>IF(COUNTA($A407:$C407,$E407:$I407,$K407,$O407,$R407,$U407:$W407,$Z407:$AA407)=0,"",IFERROR(INDEX('Settings'!$B$10:$B$109,MATCH(C407,'Settings'!$A$10:$A$109,0)),""))</f>
        <v/>
      </c>
      <c r="E407" s="23" t="n"/>
      <c r="F407" s="25" t="n"/>
      <c r="G407" s="25" t="n"/>
      <c r="H407" s="26" t="n"/>
      <c r="I407" s="26" t="n"/>
      <c r="J407" s="27">
        <f>IF(COUNTA($A407:$C407,$E407:$I407,$K407,$O407,$R407,$U407:$W407,$Z407:$AA407)=0,"",IFERROR(H407+I407,0))</f>
        <v/>
      </c>
      <c r="K407" s="52" t="n"/>
      <c r="L407" s="53">
        <f>IF(COUNTA($A407:$C407,$E407:$I407,$K407,$O407,$R407,$U407:$W407,$Z407:$AA407)=0,"",IFERROR(INDEX('Settings'!$D$10:$D$109,MATCH(C407,'Settings'!$A$10:$A$109,0)),0))</f>
        <v/>
      </c>
      <c r="M407" s="53">
        <f>IF(COUNTA($A407:$C407,$E407:$I407,$K407,$O407,$R407,$U407:$W407,$Z407:$AA407)=0,"",IFERROR(IF(K407&lt;&gt;"",K407,L407),0))</f>
        <v/>
      </c>
      <c r="N407" s="30">
        <f>IF(COUNTA($A407:$C407,$E407:$I407,$K407,$O407,$R407,$U407:$W407,$Z407:$AA407)=0,"",IFERROR(J407*M407,0))</f>
        <v/>
      </c>
      <c r="O407" s="31" t="n"/>
      <c r="P407" s="30">
        <f>IF(COUNTA($A407:$C407,$E407:$I407,$K407,$O407,$R407,$U407:$W407,$Z407:$AA407)=0,"",IFERROR(INDEX('Settings'!$F$10:$F$109,MATCH(C407,'Settings'!$A$10:$A$109,0)),0))</f>
        <v/>
      </c>
      <c r="Q407" s="30">
        <f>IF(COUNTA($A407:$C407,$E407:$I407,$K407,$O407,$R407,$U407:$W407,$Z407:$AA407)=0,"",IFERROR(O407*P407,0))</f>
        <v/>
      </c>
      <c r="R407" s="26" t="n"/>
      <c r="S407" s="30">
        <f>IF(COUNTA($A407:$C407,$E407:$I407,$K407,$O407,$R407,$U407:$W407,$Z407:$AA407)=0,"",IFERROR(INDEX('Settings'!$E$10:$E$109,MATCH(C407,'Settings'!$A$10:$A$109,0)),0))</f>
        <v/>
      </c>
      <c r="T407" s="30">
        <f>IF(COUNTA($A407:$C407,$E407:$I407,$K407,$O407,$R407,$U407:$W407,$Z407:$AA407)=0,"",IFERROR(R407*S407,0))</f>
        <v/>
      </c>
      <c r="U407" s="32" t="n"/>
      <c r="V407" s="32" t="n"/>
      <c r="W407" s="32" t="n"/>
      <c r="X407" s="30">
        <f>IF(COUNTA($A407:$C407,$E407:$I407,$K407,$O407,$R407,$U407:$W407,$Z407:$AA407)=0,"",IFERROR(SUM(N407,Q407,T407,U407),0))</f>
        <v/>
      </c>
      <c r="Y407" s="30">
        <f>IF(COUNTA($A407:$C407,$E407:$I407,$K407,$O407,$R407,$U407:$W407,$Z407:$AA407)=0,"",IFERROR(X407+V407-W407,0))</f>
        <v/>
      </c>
      <c r="Z407" s="23" t="n"/>
      <c r="AA407" s="25" t="n"/>
      <c r="AB407" s="33">
        <f>IF(COUNTA($A407:$C407,$E407:$I407,$K407,$O407,$R407,$U407:$W407,$Z407:$AA407)=0,"",IF(OR(A407="",B407="",C407="",E407=""),"Missing required input",IF(D407="","Driver not found",IF(COUNTIF($E:$E,E407)&gt;1,"Duplicate Trip/Load #",IF(B407&gt;A407,"Trip after period end",IF(B407&lt;=A407-'Settings'!$B$4,"Trip outside pay period",IF(J407&lt;=0,"Check miles",IF(M407&lt;=0,"Check rate",IF(Y407&lt;0,"Negative payable","OK")))))))))</f>
        <v/>
      </c>
    </row>
    <row r="408">
      <c r="A408" s="51" t="n"/>
      <c r="B408" s="51" t="n"/>
      <c r="C408" s="23" t="n"/>
      <c r="D408" s="24">
        <f>IF(COUNTA($A408:$C408,$E408:$I408,$K408,$O408,$R408,$U408:$W408,$Z408:$AA408)=0,"",IFERROR(INDEX('Settings'!$B$10:$B$109,MATCH(C408,'Settings'!$A$10:$A$109,0)),""))</f>
        <v/>
      </c>
      <c r="E408" s="23" t="n"/>
      <c r="F408" s="25" t="n"/>
      <c r="G408" s="25" t="n"/>
      <c r="H408" s="26" t="n"/>
      <c r="I408" s="26" t="n"/>
      <c r="J408" s="27">
        <f>IF(COUNTA($A408:$C408,$E408:$I408,$K408,$O408,$R408,$U408:$W408,$Z408:$AA408)=0,"",IFERROR(H408+I408,0))</f>
        <v/>
      </c>
      <c r="K408" s="52" t="n"/>
      <c r="L408" s="53">
        <f>IF(COUNTA($A408:$C408,$E408:$I408,$K408,$O408,$R408,$U408:$W408,$Z408:$AA408)=0,"",IFERROR(INDEX('Settings'!$D$10:$D$109,MATCH(C408,'Settings'!$A$10:$A$109,0)),0))</f>
        <v/>
      </c>
      <c r="M408" s="53">
        <f>IF(COUNTA($A408:$C408,$E408:$I408,$K408,$O408,$R408,$U408:$W408,$Z408:$AA408)=0,"",IFERROR(IF(K408&lt;&gt;"",K408,L408),0))</f>
        <v/>
      </c>
      <c r="N408" s="30">
        <f>IF(COUNTA($A408:$C408,$E408:$I408,$K408,$O408,$R408,$U408:$W408,$Z408:$AA408)=0,"",IFERROR(J408*M408,0))</f>
        <v/>
      </c>
      <c r="O408" s="31" t="n"/>
      <c r="P408" s="30">
        <f>IF(COUNTA($A408:$C408,$E408:$I408,$K408,$O408,$R408,$U408:$W408,$Z408:$AA408)=0,"",IFERROR(INDEX('Settings'!$F$10:$F$109,MATCH(C408,'Settings'!$A$10:$A$109,0)),0))</f>
        <v/>
      </c>
      <c r="Q408" s="30">
        <f>IF(COUNTA($A408:$C408,$E408:$I408,$K408,$O408,$R408,$U408:$W408,$Z408:$AA408)=0,"",IFERROR(O408*P408,0))</f>
        <v/>
      </c>
      <c r="R408" s="26" t="n"/>
      <c r="S408" s="30">
        <f>IF(COUNTA($A408:$C408,$E408:$I408,$K408,$O408,$R408,$U408:$W408,$Z408:$AA408)=0,"",IFERROR(INDEX('Settings'!$E$10:$E$109,MATCH(C408,'Settings'!$A$10:$A$109,0)),0))</f>
        <v/>
      </c>
      <c r="T408" s="30">
        <f>IF(COUNTA($A408:$C408,$E408:$I408,$K408,$O408,$R408,$U408:$W408,$Z408:$AA408)=0,"",IFERROR(R408*S408,0))</f>
        <v/>
      </c>
      <c r="U408" s="32" t="n"/>
      <c r="V408" s="32" t="n"/>
      <c r="W408" s="32" t="n"/>
      <c r="X408" s="30">
        <f>IF(COUNTA($A408:$C408,$E408:$I408,$K408,$O408,$R408,$U408:$W408,$Z408:$AA408)=0,"",IFERROR(SUM(N408,Q408,T408,U408),0))</f>
        <v/>
      </c>
      <c r="Y408" s="30">
        <f>IF(COUNTA($A408:$C408,$E408:$I408,$K408,$O408,$R408,$U408:$W408,$Z408:$AA408)=0,"",IFERROR(X408+V408-W408,0))</f>
        <v/>
      </c>
      <c r="Z408" s="23" t="n"/>
      <c r="AA408" s="25" t="n"/>
      <c r="AB408" s="33">
        <f>IF(COUNTA($A408:$C408,$E408:$I408,$K408,$O408,$R408,$U408:$W408,$Z408:$AA408)=0,"",IF(OR(A408="",B408="",C408="",E408=""),"Missing required input",IF(D408="","Driver not found",IF(COUNTIF($E:$E,E408)&gt;1,"Duplicate Trip/Load #",IF(B408&gt;A408,"Trip after period end",IF(B408&lt;=A408-'Settings'!$B$4,"Trip outside pay period",IF(J408&lt;=0,"Check miles",IF(M408&lt;=0,"Check rate",IF(Y408&lt;0,"Negative payable","OK")))))))))</f>
        <v/>
      </c>
    </row>
    <row r="409">
      <c r="A409" s="51" t="n"/>
      <c r="B409" s="51" t="n"/>
      <c r="C409" s="23" t="n"/>
      <c r="D409" s="24">
        <f>IF(COUNTA($A409:$C409,$E409:$I409,$K409,$O409,$R409,$U409:$W409,$Z409:$AA409)=0,"",IFERROR(INDEX('Settings'!$B$10:$B$109,MATCH(C409,'Settings'!$A$10:$A$109,0)),""))</f>
        <v/>
      </c>
      <c r="E409" s="23" t="n"/>
      <c r="F409" s="25" t="n"/>
      <c r="G409" s="25" t="n"/>
      <c r="H409" s="26" t="n"/>
      <c r="I409" s="26" t="n"/>
      <c r="J409" s="27">
        <f>IF(COUNTA($A409:$C409,$E409:$I409,$K409,$O409,$R409,$U409:$W409,$Z409:$AA409)=0,"",IFERROR(H409+I409,0))</f>
        <v/>
      </c>
      <c r="K409" s="52" t="n"/>
      <c r="L409" s="53">
        <f>IF(COUNTA($A409:$C409,$E409:$I409,$K409,$O409,$R409,$U409:$W409,$Z409:$AA409)=0,"",IFERROR(INDEX('Settings'!$D$10:$D$109,MATCH(C409,'Settings'!$A$10:$A$109,0)),0))</f>
        <v/>
      </c>
      <c r="M409" s="53">
        <f>IF(COUNTA($A409:$C409,$E409:$I409,$K409,$O409,$R409,$U409:$W409,$Z409:$AA409)=0,"",IFERROR(IF(K409&lt;&gt;"",K409,L409),0))</f>
        <v/>
      </c>
      <c r="N409" s="30">
        <f>IF(COUNTA($A409:$C409,$E409:$I409,$K409,$O409,$R409,$U409:$W409,$Z409:$AA409)=0,"",IFERROR(J409*M409,0))</f>
        <v/>
      </c>
      <c r="O409" s="31" t="n"/>
      <c r="P409" s="30">
        <f>IF(COUNTA($A409:$C409,$E409:$I409,$K409,$O409,$R409,$U409:$W409,$Z409:$AA409)=0,"",IFERROR(INDEX('Settings'!$F$10:$F$109,MATCH(C409,'Settings'!$A$10:$A$109,0)),0))</f>
        <v/>
      </c>
      <c r="Q409" s="30">
        <f>IF(COUNTA($A409:$C409,$E409:$I409,$K409,$O409,$R409,$U409:$W409,$Z409:$AA409)=0,"",IFERROR(O409*P409,0))</f>
        <v/>
      </c>
      <c r="R409" s="26" t="n"/>
      <c r="S409" s="30">
        <f>IF(COUNTA($A409:$C409,$E409:$I409,$K409,$O409,$R409,$U409:$W409,$Z409:$AA409)=0,"",IFERROR(INDEX('Settings'!$E$10:$E$109,MATCH(C409,'Settings'!$A$10:$A$109,0)),0))</f>
        <v/>
      </c>
      <c r="T409" s="30">
        <f>IF(COUNTA($A409:$C409,$E409:$I409,$K409,$O409,$R409,$U409:$W409,$Z409:$AA409)=0,"",IFERROR(R409*S409,0))</f>
        <v/>
      </c>
      <c r="U409" s="32" t="n"/>
      <c r="V409" s="32" t="n"/>
      <c r="W409" s="32" t="n"/>
      <c r="X409" s="30">
        <f>IF(COUNTA($A409:$C409,$E409:$I409,$K409,$O409,$R409,$U409:$W409,$Z409:$AA409)=0,"",IFERROR(SUM(N409,Q409,T409,U409),0))</f>
        <v/>
      </c>
      <c r="Y409" s="30">
        <f>IF(COUNTA($A409:$C409,$E409:$I409,$K409,$O409,$R409,$U409:$W409,$Z409:$AA409)=0,"",IFERROR(X409+V409-W409,0))</f>
        <v/>
      </c>
      <c r="Z409" s="23" t="n"/>
      <c r="AA409" s="25" t="n"/>
      <c r="AB409" s="33">
        <f>IF(COUNTA($A409:$C409,$E409:$I409,$K409,$O409,$R409,$U409:$W409,$Z409:$AA409)=0,"",IF(OR(A409="",B409="",C409="",E409=""),"Missing required input",IF(D409="","Driver not found",IF(COUNTIF($E:$E,E409)&gt;1,"Duplicate Trip/Load #",IF(B409&gt;A409,"Trip after period end",IF(B409&lt;=A409-'Settings'!$B$4,"Trip outside pay period",IF(J409&lt;=0,"Check miles",IF(M409&lt;=0,"Check rate",IF(Y409&lt;0,"Negative payable","OK")))))))))</f>
        <v/>
      </c>
    </row>
    <row r="410">
      <c r="A410" s="51" t="n"/>
      <c r="B410" s="51" t="n"/>
      <c r="C410" s="23" t="n"/>
      <c r="D410" s="24">
        <f>IF(COUNTA($A410:$C410,$E410:$I410,$K410,$O410,$R410,$U410:$W410,$Z410:$AA410)=0,"",IFERROR(INDEX('Settings'!$B$10:$B$109,MATCH(C410,'Settings'!$A$10:$A$109,0)),""))</f>
        <v/>
      </c>
      <c r="E410" s="23" t="n"/>
      <c r="F410" s="25" t="n"/>
      <c r="G410" s="25" t="n"/>
      <c r="H410" s="26" t="n"/>
      <c r="I410" s="26" t="n"/>
      <c r="J410" s="27">
        <f>IF(COUNTA($A410:$C410,$E410:$I410,$K410,$O410,$R410,$U410:$W410,$Z410:$AA410)=0,"",IFERROR(H410+I410,0))</f>
        <v/>
      </c>
      <c r="K410" s="52" t="n"/>
      <c r="L410" s="53">
        <f>IF(COUNTA($A410:$C410,$E410:$I410,$K410,$O410,$R410,$U410:$W410,$Z410:$AA410)=0,"",IFERROR(INDEX('Settings'!$D$10:$D$109,MATCH(C410,'Settings'!$A$10:$A$109,0)),0))</f>
        <v/>
      </c>
      <c r="M410" s="53">
        <f>IF(COUNTA($A410:$C410,$E410:$I410,$K410,$O410,$R410,$U410:$W410,$Z410:$AA410)=0,"",IFERROR(IF(K410&lt;&gt;"",K410,L410),0))</f>
        <v/>
      </c>
      <c r="N410" s="30">
        <f>IF(COUNTA($A410:$C410,$E410:$I410,$K410,$O410,$R410,$U410:$W410,$Z410:$AA410)=0,"",IFERROR(J410*M410,0))</f>
        <v/>
      </c>
      <c r="O410" s="31" t="n"/>
      <c r="P410" s="30">
        <f>IF(COUNTA($A410:$C410,$E410:$I410,$K410,$O410,$R410,$U410:$W410,$Z410:$AA410)=0,"",IFERROR(INDEX('Settings'!$F$10:$F$109,MATCH(C410,'Settings'!$A$10:$A$109,0)),0))</f>
        <v/>
      </c>
      <c r="Q410" s="30">
        <f>IF(COUNTA($A410:$C410,$E410:$I410,$K410,$O410,$R410,$U410:$W410,$Z410:$AA410)=0,"",IFERROR(O410*P410,0))</f>
        <v/>
      </c>
      <c r="R410" s="26" t="n"/>
      <c r="S410" s="30">
        <f>IF(COUNTA($A410:$C410,$E410:$I410,$K410,$O410,$R410,$U410:$W410,$Z410:$AA410)=0,"",IFERROR(INDEX('Settings'!$E$10:$E$109,MATCH(C410,'Settings'!$A$10:$A$109,0)),0))</f>
        <v/>
      </c>
      <c r="T410" s="30">
        <f>IF(COUNTA($A410:$C410,$E410:$I410,$K410,$O410,$R410,$U410:$W410,$Z410:$AA410)=0,"",IFERROR(R410*S410,0))</f>
        <v/>
      </c>
      <c r="U410" s="32" t="n"/>
      <c r="V410" s="32" t="n"/>
      <c r="W410" s="32" t="n"/>
      <c r="X410" s="30">
        <f>IF(COUNTA($A410:$C410,$E410:$I410,$K410,$O410,$R410,$U410:$W410,$Z410:$AA410)=0,"",IFERROR(SUM(N410,Q410,T410,U410),0))</f>
        <v/>
      </c>
      <c r="Y410" s="30">
        <f>IF(COUNTA($A410:$C410,$E410:$I410,$K410,$O410,$R410,$U410:$W410,$Z410:$AA410)=0,"",IFERROR(X410+V410-W410,0))</f>
        <v/>
      </c>
      <c r="Z410" s="23" t="n"/>
      <c r="AA410" s="25" t="n"/>
      <c r="AB410" s="33">
        <f>IF(COUNTA($A410:$C410,$E410:$I410,$K410,$O410,$R410,$U410:$W410,$Z410:$AA410)=0,"",IF(OR(A410="",B410="",C410="",E410=""),"Missing required input",IF(D410="","Driver not found",IF(COUNTIF($E:$E,E410)&gt;1,"Duplicate Trip/Load #",IF(B410&gt;A410,"Trip after period end",IF(B410&lt;=A410-'Settings'!$B$4,"Trip outside pay period",IF(J410&lt;=0,"Check miles",IF(M410&lt;=0,"Check rate",IF(Y410&lt;0,"Negative payable","OK")))))))))</f>
        <v/>
      </c>
    </row>
    <row r="411">
      <c r="A411" s="51" t="n"/>
      <c r="B411" s="51" t="n"/>
      <c r="C411" s="23" t="n"/>
      <c r="D411" s="24">
        <f>IF(COUNTA($A411:$C411,$E411:$I411,$K411,$O411,$R411,$U411:$W411,$Z411:$AA411)=0,"",IFERROR(INDEX('Settings'!$B$10:$B$109,MATCH(C411,'Settings'!$A$10:$A$109,0)),""))</f>
        <v/>
      </c>
      <c r="E411" s="23" t="n"/>
      <c r="F411" s="25" t="n"/>
      <c r="G411" s="25" t="n"/>
      <c r="H411" s="26" t="n"/>
      <c r="I411" s="26" t="n"/>
      <c r="J411" s="27">
        <f>IF(COUNTA($A411:$C411,$E411:$I411,$K411,$O411,$R411,$U411:$W411,$Z411:$AA411)=0,"",IFERROR(H411+I411,0))</f>
        <v/>
      </c>
      <c r="K411" s="52" t="n"/>
      <c r="L411" s="53">
        <f>IF(COUNTA($A411:$C411,$E411:$I411,$K411,$O411,$R411,$U411:$W411,$Z411:$AA411)=0,"",IFERROR(INDEX('Settings'!$D$10:$D$109,MATCH(C411,'Settings'!$A$10:$A$109,0)),0))</f>
        <v/>
      </c>
      <c r="M411" s="53">
        <f>IF(COUNTA($A411:$C411,$E411:$I411,$K411,$O411,$R411,$U411:$W411,$Z411:$AA411)=0,"",IFERROR(IF(K411&lt;&gt;"",K411,L411),0))</f>
        <v/>
      </c>
      <c r="N411" s="30">
        <f>IF(COUNTA($A411:$C411,$E411:$I411,$K411,$O411,$R411,$U411:$W411,$Z411:$AA411)=0,"",IFERROR(J411*M411,0))</f>
        <v/>
      </c>
      <c r="O411" s="31" t="n"/>
      <c r="P411" s="30">
        <f>IF(COUNTA($A411:$C411,$E411:$I411,$K411,$O411,$R411,$U411:$W411,$Z411:$AA411)=0,"",IFERROR(INDEX('Settings'!$F$10:$F$109,MATCH(C411,'Settings'!$A$10:$A$109,0)),0))</f>
        <v/>
      </c>
      <c r="Q411" s="30">
        <f>IF(COUNTA($A411:$C411,$E411:$I411,$K411,$O411,$R411,$U411:$W411,$Z411:$AA411)=0,"",IFERROR(O411*P411,0))</f>
        <v/>
      </c>
      <c r="R411" s="26" t="n"/>
      <c r="S411" s="30">
        <f>IF(COUNTA($A411:$C411,$E411:$I411,$K411,$O411,$R411,$U411:$W411,$Z411:$AA411)=0,"",IFERROR(INDEX('Settings'!$E$10:$E$109,MATCH(C411,'Settings'!$A$10:$A$109,0)),0))</f>
        <v/>
      </c>
      <c r="T411" s="30">
        <f>IF(COUNTA($A411:$C411,$E411:$I411,$K411,$O411,$R411,$U411:$W411,$Z411:$AA411)=0,"",IFERROR(R411*S411,0))</f>
        <v/>
      </c>
      <c r="U411" s="32" t="n"/>
      <c r="V411" s="32" t="n"/>
      <c r="W411" s="32" t="n"/>
      <c r="X411" s="30">
        <f>IF(COUNTA($A411:$C411,$E411:$I411,$K411,$O411,$R411,$U411:$W411,$Z411:$AA411)=0,"",IFERROR(SUM(N411,Q411,T411,U411),0))</f>
        <v/>
      </c>
      <c r="Y411" s="30">
        <f>IF(COUNTA($A411:$C411,$E411:$I411,$K411,$O411,$R411,$U411:$W411,$Z411:$AA411)=0,"",IFERROR(X411+V411-W411,0))</f>
        <v/>
      </c>
      <c r="Z411" s="23" t="n"/>
      <c r="AA411" s="25" t="n"/>
      <c r="AB411" s="33">
        <f>IF(COUNTA($A411:$C411,$E411:$I411,$K411,$O411,$R411,$U411:$W411,$Z411:$AA411)=0,"",IF(OR(A411="",B411="",C411="",E411=""),"Missing required input",IF(D411="","Driver not found",IF(COUNTIF($E:$E,E411)&gt;1,"Duplicate Trip/Load #",IF(B411&gt;A411,"Trip after period end",IF(B411&lt;=A411-'Settings'!$B$4,"Trip outside pay period",IF(J411&lt;=0,"Check miles",IF(M411&lt;=0,"Check rate",IF(Y411&lt;0,"Negative payable","OK")))))))))</f>
        <v/>
      </c>
    </row>
    <row r="412">
      <c r="A412" s="51" t="n"/>
      <c r="B412" s="51" t="n"/>
      <c r="C412" s="23" t="n"/>
      <c r="D412" s="24">
        <f>IF(COUNTA($A412:$C412,$E412:$I412,$K412,$O412,$R412,$U412:$W412,$Z412:$AA412)=0,"",IFERROR(INDEX('Settings'!$B$10:$B$109,MATCH(C412,'Settings'!$A$10:$A$109,0)),""))</f>
        <v/>
      </c>
      <c r="E412" s="23" t="n"/>
      <c r="F412" s="25" t="n"/>
      <c r="G412" s="25" t="n"/>
      <c r="H412" s="26" t="n"/>
      <c r="I412" s="26" t="n"/>
      <c r="J412" s="27">
        <f>IF(COUNTA($A412:$C412,$E412:$I412,$K412,$O412,$R412,$U412:$W412,$Z412:$AA412)=0,"",IFERROR(H412+I412,0))</f>
        <v/>
      </c>
      <c r="K412" s="52" t="n"/>
      <c r="L412" s="53">
        <f>IF(COUNTA($A412:$C412,$E412:$I412,$K412,$O412,$R412,$U412:$W412,$Z412:$AA412)=0,"",IFERROR(INDEX('Settings'!$D$10:$D$109,MATCH(C412,'Settings'!$A$10:$A$109,0)),0))</f>
        <v/>
      </c>
      <c r="M412" s="53">
        <f>IF(COUNTA($A412:$C412,$E412:$I412,$K412,$O412,$R412,$U412:$W412,$Z412:$AA412)=0,"",IFERROR(IF(K412&lt;&gt;"",K412,L412),0))</f>
        <v/>
      </c>
      <c r="N412" s="30">
        <f>IF(COUNTA($A412:$C412,$E412:$I412,$K412,$O412,$R412,$U412:$W412,$Z412:$AA412)=0,"",IFERROR(J412*M412,0))</f>
        <v/>
      </c>
      <c r="O412" s="31" t="n"/>
      <c r="P412" s="30">
        <f>IF(COUNTA($A412:$C412,$E412:$I412,$K412,$O412,$R412,$U412:$W412,$Z412:$AA412)=0,"",IFERROR(INDEX('Settings'!$F$10:$F$109,MATCH(C412,'Settings'!$A$10:$A$109,0)),0))</f>
        <v/>
      </c>
      <c r="Q412" s="30">
        <f>IF(COUNTA($A412:$C412,$E412:$I412,$K412,$O412,$R412,$U412:$W412,$Z412:$AA412)=0,"",IFERROR(O412*P412,0))</f>
        <v/>
      </c>
      <c r="R412" s="26" t="n"/>
      <c r="S412" s="30">
        <f>IF(COUNTA($A412:$C412,$E412:$I412,$K412,$O412,$R412,$U412:$W412,$Z412:$AA412)=0,"",IFERROR(INDEX('Settings'!$E$10:$E$109,MATCH(C412,'Settings'!$A$10:$A$109,0)),0))</f>
        <v/>
      </c>
      <c r="T412" s="30">
        <f>IF(COUNTA($A412:$C412,$E412:$I412,$K412,$O412,$R412,$U412:$W412,$Z412:$AA412)=0,"",IFERROR(R412*S412,0))</f>
        <v/>
      </c>
      <c r="U412" s="32" t="n"/>
      <c r="V412" s="32" t="n"/>
      <c r="W412" s="32" t="n"/>
      <c r="X412" s="30">
        <f>IF(COUNTA($A412:$C412,$E412:$I412,$K412,$O412,$R412,$U412:$W412,$Z412:$AA412)=0,"",IFERROR(SUM(N412,Q412,T412,U412),0))</f>
        <v/>
      </c>
      <c r="Y412" s="30">
        <f>IF(COUNTA($A412:$C412,$E412:$I412,$K412,$O412,$R412,$U412:$W412,$Z412:$AA412)=0,"",IFERROR(X412+V412-W412,0))</f>
        <v/>
      </c>
      <c r="Z412" s="23" t="n"/>
      <c r="AA412" s="25" t="n"/>
      <c r="AB412" s="33">
        <f>IF(COUNTA($A412:$C412,$E412:$I412,$K412,$O412,$R412,$U412:$W412,$Z412:$AA412)=0,"",IF(OR(A412="",B412="",C412="",E412=""),"Missing required input",IF(D412="","Driver not found",IF(COUNTIF($E:$E,E412)&gt;1,"Duplicate Trip/Load #",IF(B412&gt;A412,"Trip after period end",IF(B412&lt;=A412-'Settings'!$B$4,"Trip outside pay period",IF(J412&lt;=0,"Check miles",IF(M412&lt;=0,"Check rate",IF(Y412&lt;0,"Negative payable","OK")))))))))</f>
        <v/>
      </c>
    </row>
    <row r="413">
      <c r="A413" s="51" t="n"/>
      <c r="B413" s="51" t="n"/>
      <c r="C413" s="23" t="n"/>
      <c r="D413" s="24">
        <f>IF(COUNTA($A413:$C413,$E413:$I413,$K413,$O413,$R413,$U413:$W413,$Z413:$AA413)=0,"",IFERROR(INDEX('Settings'!$B$10:$B$109,MATCH(C413,'Settings'!$A$10:$A$109,0)),""))</f>
        <v/>
      </c>
      <c r="E413" s="23" t="n"/>
      <c r="F413" s="25" t="n"/>
      <c r="G413" s="25" t="n"/>
      <c r="H413" s="26" t="n"/>
      <c r="I413" s="26" t="n"/>
      <c r="J413" s="27">
        <f>IF(COUNTA($A413:$C413,$E413:$I413,$K413,$O413,$R413,$U413:$W413,$Z413:$AA413)=0,"",IFERROR(H413+I413,0))</f>
        <v/>
      </c>
      <c r="K413" s="52" t="n"/>
      <c r="L413" s="53">
        <f>IF(COUNTA($A413:$C413,$E413:$I413,$K413,$O413,$R413,$U413:$W413,$Z413:$AA413)=0,"",IFERROR(INDEX('Settings'!$D$10:$D$109,MATCH(C413,'Settings'!$A$10:$A$109,0)),0))</f>
        <v/>
      </c>
      <c r="M413" s="53">
        <f>IF(COUNTA($A413:$C413,$E413:$I413,$K413,$O413,$R413,$U413:$W413,$Z413:$AA413)=0,"",IFERROR(IF(K413&lt;&gt;"",K413,L413),0))</f>
        <v/>
      </c>
      <c r="N413" s="30">
        <f>IF(COUNTA($A413:$C413,$E413:$I413,$K413,$O413,$R413,$U413:$W413,$Z413:$AA413)=0,"",IFERROR(J413*M413,0))</f>
        <v/>
      </c>
      <c r="O413" s="31" t="n"/>
      <c r="P413" s="30">
        <f>IF(COUNTA($A413:$C413,$E413:$I413,$K413,$O413,$R413,$U413:$W413,$Z413:$AA413)=0,"",IFERROR(INDEX('Settings'!$F$10:$F$109,MATCH(C413,'Settings'!$A$10:$A$109,0)),0))</f>
        <v/>
      </c>
      <c r="Q413" s="30">
        <f>IF(COUNTA($A413:$C413,$E413:$I413,$K413,$O413,$R413,$U413:$W413,$Z413:$AA413)=0,"",IFERROR(O413*P413,0))</f>
        <v/>
      </c>
      <c r="R413" s="26" t="n"/>
      <c r="S413" s="30">
        <f>IF(COUNTA($A413:$C413,$E413:$I413,$K413,$O413,$R413,$U413:$W413,$Z413:$AA413)=0,"",IFERROR(INDEX('Settings'!$E$10:$E$109,MATCH(C413,'Settings'!$A$10:$A$109,0)),0))</f>
        <v/>
      </c>
      <c r="T413" s="30">
        <f>IF(COUNTA($A413:$C413,$E413:$I413,$K413,$O413,$R413,$U413:$W413,$Z413:$AA413)=0,"",IFERROR(R413*S413,0))</f>
        <v/>
      </c>
      <c r="U413" s="32" t="n"/>
      <c r="V413" s="32" t="n"/>
      <c r="W413" s="32" t="n"/>
      <c r="X413" s="30">
        <f>IF(COUNTA($A413:$C413,$E413:$I413,$K413,$O413,$R413,$U413:$W413,$Z413:$AA413)=0,"",IFERROR(SUM(N413,Q413,T413,U413),0))</f>
        <v/>
      </c>
      <c r="Y413" s="30">
        <f>IF(COUNTA($A413:$C413,$E413:$I413,$K413,$O413,$R413,$U413:$W413,$Z413:$AA413)=0,"",IFERROR(X413+V413-W413,0))</f>
        <v/>
      </c>
      <c r="Z413" s="23" t="n"/>
      <c r="AA413" s="25" t="n"/>
      <c r="AB413" s="33">
        <f>IF(COUNTA($A413:$C413,$E413:$I413,$K413,$O413,$R413,$U413:$W413,$Z413:$AA413)=0,"",IF(OR(A413="",B413="",C413="",E413=""),"Missing required input",IF(D413="","Driver not found",IF(COUNTIF($E:$E,E413)&gt;1,"Duplicate Trip/Load #",IF(B413&gt;A413,"Trip after period end",IF(B413&lt;=A413-'Settings'!$B$4,"Trip outside pay period",IF(J413&lt;=0,"Check miles",IF(M413&lt;=0,"Check rate",IF(Y413&lt;0,"Negative payable","OK")))))))))</f>
        <v/>
      </c>
    </row>
    <row r="414">
      <c r="A414" s="51" t="n"/>
      <c r="B414" s="51" t="n"/>
      <c r="C414" s="23" t="n"/>
      <c r="D414" s="24">
        <f>IF(COUNTA($A414:$C414,$E414:$I414,$K414,$O414,$R414,$U414:$W414,$Z414:$AA414)=0,"",IFERROR(INDEX('Settings'!$B$10:$B$109,MATCH(C414,'Settings'!$A$10:$A$109,0)),""))</f>
        <v/>
      </c>
      <c r="E414" s="23" t="n"/>
      <c r="F414" s="25" t="n"/>
      <c r="G414" s="25" t="n"/>
      <c r="H414" s="26" t="n"/>
      <c r="I414" s="26" t="n"/>
      <c r="J414" s="27">
        <f>IF(COUNTA($A414:$C414,$E414:$I414,$K414,$O414,$R414,$U414:$W414,$Z414:$AA414)=0,"",IFERROR(H414+I414,0))</f>
        <v/>
      </c>
      <c r="K414" s="52" t="n"/>
      <c r="L414" s="53">
        <f>IF(COUNTA($A414:$C414,$E414:$I414,$K414,$O414,$R414,$U414:$W414,$Z414:$AA414)=0,"",IFERROR(INDEX('Settings'!$D$10:$D$109,MATCH(C414,'Settings'!$A$10:$A$109,0)),0))</f>
        <v/>
      </c>
      <c r="M414" s="53">
        <f>IF(COUNTA($A414:$C414,$E414:$I414,$K414,$O414,$R414,$U414:$W414,$Z414:$AA414)=0,"",IFERROR(IF(K414&lt;&gt;"",K414,L414),0))</f>
        <v/>
      </c>
      <c r="N414" s="30">
        <f>IF(COUNTA($A414:$C414,$E414:$I414,$K414,$O414,$R414,$U414:$W414,$Z414:$AA414)=0,"",IFERROR(J414*M414,0))</f>
        <v/>
      </c>
      <c r="O414" s="31" t="n"/>
      <c r="P414" s="30">
        <f>IF(COUNTA($A414:$C414,$E414:$I414,$K414,$O414,$R414,$U414:$W414,$Z414:$AA414)=0,"",IFERROR(INDEX('Settings'!$F$10:$F$109,MATCH(C414,'Settings'!$A$10:$A$109,0)),0))</f>
        <v/>
      </c>
      <c r="Q414" s="30">
        <f>IF(COUNTA($A414:$C414,$E414:$I414,$K414,$O414,$R414,$U414:$W414,$Z414:$AA414)=0,"",IFERROR(O414*P414,0))</f>
        <v/>
      </c>
      <c r="R414" s="26" t="n"/>
      <c r="S414" s="30">
        <f>IF(COUNTA($A414:$C414,$E414:$I414,$K414,$O414,$R414,$U414:$W414,$Z414:$AA414)=0,"",IFERROR(INDEX('Settings'!$E$10:$E$109,MATCH(C414,'Settings'!$A$10:$A$109,0)),0))</f>
        <v/>
      </c>
      <c r="T414" s="30">
        <f>IF(COUNTA($A414:$C414,$E414:$I414,$K414,$O414,$R414,$U414:$W414,$Z414:$AA414)=0,"",IFERROR(R414*S414,0))</f>
        <v/>
      </c>
      <c r="U414" s="32" t="n"/>
      <c r="V414" s="32" t="n"/>
      <c r="W414" s="32" t="n"/>
      <c r="X414" s="30">
        <f>IF(COUNTA($A414:$C414,$E414:$I414,$K414,$O414,$R414,$U414:$W414,$Z414:$AA414)=0,"",IFERROR(SUM(N414,Q414,T414,U414),0))</f>
        <v/>
      </c>
      <c r="Y414" s="30">
        <f>IF(COUNTA($A414:$C414,$E414:$I414,$K414,$O414,$R414,$U414:$W414,$Z414:$AA414)=0,"",IFERROR(X414+V414-W414,0))</f>
        <v/>
      </c>
      <c r="Z414" s="23" t="n"/>
      <c r="AA414" s="25" t="n"/>
      <c r="AB414" s="33">
        <f>IF(COUNTA($A414:$C414,$E414:$I414,$K414,$O414,$R414,$U414:$W414,$Z414:$AA414)=0,"",IF(OR(A414="",B414="",C414="",E414=""),"Missing required input",IF(D414="","Driver not found",IF(COUNTIF($E:$E,E414)&gt;1,"Duplicate Trip/Load #",IF(B414&gt;A414,"Trip after period end",IF(B414&lt;=A414-'Settings'!$B$4,"Trip outside pay period",IF(J414&lt;=0,"Check miles",IF(M414&lt;=0,"Check rate",IF(Y414&lt;0,"Negative payable","OK")))))))))</f>
        <v/>
      </c>
    </row>
    <row r="415">
      <c r="A415" s="51" t="n"/>
      <c r="B415" s="51" t="n"/>
      <c r="C415" s="23" t="n"/>
      <c r="D415" s="24">
        <f>IF(COUNTA($A415:$C415,$E415:$I415,$K415,$O415,$R415,$U415:$W415,$Z415:$AA415)=0,"",IFERROR(INDEX('Settings'!$B$10:$B$109,MATCH(C415,'Settings'!$A$10:$A$109,0)),""))</f>
        <v/>
      </c>
      <c r="E415" s="23" t="n"/>
      <c r="F415" s="25" t="n"/>
      <c r="G415" s="25" t="n"/>
      <c r="H415" s="26" t="n"/>
      <c r="I415" s="26" t="n"/>
      <c r="J415" s="27">
        <f>IF(COUNTA($A415:$C415,$E415:$I415,$K415,$O415,$R415,$U415:$W415,$Z415:$AA415)=0,"",IFERROR(H415+I415,0))</f>
        <v/>
      </c>
      <c r="K415" s="52" t="n"/>
      <c r="L415" s="53">
        <f>IF(COUNTA($A415:$C415,$E415:$I415,$K415,$O415,$R415,$U415:$W415,$Z415:$AA415)=0,"",IFERROR(INDEX('Settings'!$D$10:$D$109,MATCH(C415,'Settings'!$A$10:$A$109,0)),0))</f>
        <v/>
      </c>
      <c r="M415" s="53">
        <f>IF(COUNTA($A415:$C415,$E415:$I415,$K415,$O415,$R415,$U415:$W415,$Z415:$AA415)=0,"",IFERROR(IF(K415&lt;&gt;"",K415,L415),0))</f>
        <v/>
      </c>
      <c r="N415" s="30">
        <f>IF(COUNTA($A415:$C415,$E415:$I415,$K415,$O415,$R415,$U415:$W415,$Z415:$AA415)=0,"",IFERROR(J415*M415,0))</f>
        <v/>
      </c>
      <c r="O415" s="31" t="n"/>
      <c r="P415" s="30">
        <f>IF(COUNTA($A415:$C415,$E415:$I415,$K415,$O415,$R415,$U415:$W415,$Z415:$AA415)=0,"",IFERROR(INDEX('Settings'!$F$10:$F$109,MATCH(C415,'Settings'!$A$10:$A$109,0)),0))</f>
        <v/>
      </c>
      <c r="Q415" s="30">
        <f>IF(COUNTA($A415:$C415,$E415:$I415,$K415,$O415,$R415,$U415:$W415,$Z415:$AA415)=0,"",IFERROR(O415*P415,0))</f>
        <v/>
      </c>
      <c r="R415" s="26" t="n"/>
      <c r="S415" s="30">
        <f>IF(COUNTA($A415:$C415,$E415:$I415,$K415,$O415,$R415,$U415:$W415,$Z415:$AA415)=0,"",IFERROR(INDEX('Settings'!$E$10:$E$109,MATCH(C415,'Settings'!$A$10:$A$109,0)),0))</f>
        <v/>
      </c>
      <c r="T415" s="30">
        <f>IF(COUNTA($A415:$C415,$E415:$I415,$K415,$O415,$R415,$U415:$W415,$Z415:$AA415)=0,"",IFERROR(R415*S415,0))</f>
        <v/>
      </c>
      <c r="U415" s="32" t="n"/>
      <c r="V415" s="32" t="n"/>
      <c r="W415" s="32" t="n"/>
      <c r="X415" s="30">
        <f>IF(COUNTA($A415:$C415,$E415:$I415,$K415,$O415,$R415,$U415:$W415,$Z415:$AA415)=0,"",IFERROR(SUM(N415,Q415,T415,U415),0))</f>
        <v/>
      </c>
      <c r="Y415" s="30">
        <f>IF(COUNTA($A415:$C415,$E415:$I415,$K415,$O415,$R415,$U415:$W415,$Z415:$AA415)=0,"",IFERROR(X415+V415-W415,0))</f>
        <v/>
      </c>
      <c r="Z415" s="23" t="n"/>
      <c r="AA415" s="25" t="n"/>
      <c r="AB415" s="33">
        <f>IF(COUNTA($A415:$C415,$E415:$I415,$K415,$O415,$R415,$U415:$W415,$Z415:$AA415)=0,"",IF(OR(A415="",B415="",C415="",E415=""),"Missing required input",IF(D415="","Driver not found",IF(COUNTIF($E:$E,E415)&gt;1,"Duplicate Trip/Load #",IF(B415&gt;A415,"Trip after period end",IF(B415&lt;=A415-'Settings'!$B$4,"Trip outside pay period",IF(J415&lt;=0,"Check miles",IF(M415&lt;=0,"Check rate",IF(Y415&lt;0,"Negative payable","OK")))))))))</f>
        <v/>
      </c>
    </row>
    <row r="416">
      <c r="A416" s="51" t="n"/>
      <c r="B416" s="51" t="n"/>
      <c r="C416" s="23" t="n"/>
      <c r="D416" s="24">
        <f>IF(COUNTA($A416:$C416,$E416:$I416,$K416,$O416,$R416,$U416:$W416,$Z416:$AA416)=0,"",IFERROR(INDEX('Settings'!$B$10:$B$109,MATCH(C416,'Settings'!$A$10:$A$109,0)),""))</f>
        <v/>
      </c>
      <c r="E416" s="23" t="n"/>
      <c r="F416" s="25" t="n"/>
      <c r="G416" s="25" t="n"/>
      <c r="H416" s="26" t="n"/>
      <c r="I416" s="26" t="n"/>
      <c r="J416" s="27">
        <f>IF(COUNTA($A416:$C416,$E416:$I416,$K416,$O416,$R416,$U416:$W416,$Z416:$AA416)=0,"",IFERROR(H416+I416,0))</f>
        <v/>
      </c>
      <c r="K416" s="52" t="n"/>
      <c r="L416" s="53">
        <f>IF(COUNTA($A416:$C416,$E416:$I416,$K416,$O416,$R416,$U416:$W416,$Z416:$AA416)=0,"",IFERROR(INDEX('Settings'!$D$10:$D$109,MATCH(C416,'Settings'!$A$10:$A$109,0)),0))</f>
        <v/>
      </c>
      <c r="M416" s="53">
        <f>IF(COUNTA($A416:$C416,$E416:$I416,$K416,$O416,$R416,$U416:$W416,$Z416:$AA416)=0,"",IFERROR(IF(K416&lt;&gt;"",K416,L416),0))</f>
        <v/>
      </c>
      <c r="N416" s="30">
        <f>IF(COUNTA($A416:$C416,$E416:$I416,$K416,$O416,$R416,$U416:$W416,$Z416:$AA416)=0,"",IFERROR(J416*M416,0))</f>
        <v/>
      </c>
      <c r="O416" s="31" t="n"/>
      <c r="P416" s="30">
        <f>IF(COUNTA($A416:$C416,$E416:$I416,$K416,$O416,$R416,$U416:$W416,$Z416:$AA416)=0,"",IFERROR(INDEX('Settings'!$F$10:$F$109,MATCH(C416,'Settings'!$A$10:$A$109,0)),0))</f>
        <v/>
      </c>
      <c r="Q416" s="30">
        <f>IF(COUNTA($A416:$C416,$E416:$I416,$K416,$O416,$R416,$U416:$W416,$Z416:$AA416)=0,"",IFERROR(O416*P416,0))</f>
        <v/>
      </c>
      <c r="R416" s="26" t="n"/>
      <c r="S416" s="30">
        <f>IF(COUNTA($A416:$C416,$E416:$I416,$K416,$O416,$R416,$U416:$W416,$Z416:$AA416)=0,"",IFERROR(INDEX('Settings'!$E$10:$E$109,MATCH(C416,'Settings'!$A$10:$A$109,0)),0))</f>
        <v/>
      </c>
      <c r="T416" s="30">
        <f>IF(COUNTA($A416:$C416,$E416:$I416,$K416,$O416,$R416,$U416:$W416,$Z416:$AA416)=0,"",IFERROR(R416*S416,0))</f>
        <v/>
      </c>
      <c r="U416" s="32" t="n"/>
      <c r="V416" s="32" t="n"/>
      <c r="W416" s="32" t="n"/>
      <c r="X416" s="30">
        <f>IF(COUNTA($A416:$C416,$E416:$I416,$K416,$O416,$R416,$U416:$W416,$Z416:$AA416)=0,"",IFERROR(SUM(N416,Q416,T416,U416),0))</f>
        <v/>
      </c>
      <c r="Y416" s="30">
        <f>IF(COUNTA($A416:$C416,$E416:$I416,$K416,$O416,$R416,$U416:$W416,$Z416:$AA416)=0,"",IFERROR(X416+V416-W416,0))</f>
        <v/>
      </c>
      <c r="Z416" s="23" t="n"/>
      <c r="AA416" s="25" t="n"/>
      <c r="AB416" s="33">
        <f>IF(COUNTA($A416:$C416,$E416:$I416,$K416,$O416,$R416,$U416:$W416,$Z416:$AA416)=0,"",IF(OR(A416="",B416="",C416="",E416=""),"Missing required input",IF(D416="","Driver not found",IF(COUNTIF($E:$E,E416)&gt;1,"Duplicate Trip/Load #",IF(B416&gt;A416,"Trip after period end",IF(B416&lt;=A416-'Settings'!$B$4,"Trip outside pay period",IF(J416&lt;=0,"Check miles",IF(M416&lt;=0,"Check rate",IF(Y416&lt;0,"Negative payable","OK")))))))))</f>
        <v/>
      </c>
    </row>
    <row r="417">
      <c r="A417" s="51" t="n"/>
      <c r="B417" s="51" t="n"/>
      <c r="C417" s="23" t="n"/>
      <c r="D417" s="24">
        <f>IF(COUNTA($A417:$C417,$E417:$I417,$K417,$O417,$R417,$U417:$W417,$Z417:$AA417)=0,"",IFERROR(INDEX('Settings'!$B$10:$B$109,MATCH(C417,'Settings'!$A$10:$A$109,0)),""))</f>
        <v/>
      </c>
      <c r="E417" s="23" t="n"/>
      <c r="F417" s="25" t="n"/>
      <c r="G417" s="25" t="n"/>
      <c r="H417" s="26" t="n"/>
      <c r="I417" s="26" t="n"/>
      <c r="J417" s="27">
        <f>IF(COUNTA($A417:$C417,$E417:$I417,$K417,$O417,$R417,$U417:$W417,$Z417:$AA417)=0,"",IFERROR(H417+I417,0))</f>
        <v/>
      </c>
      <c r="K417" s="52" t="n"/>
      <c r="L417" s="53">
        <f>IF(COUNTA($A417:$C417,$E417:$I417,$K417,$O417,$R417,$U417:$W417,$Z417:$AA417)=0,"",IFERROR(INDEX('Settings'!$D$10:$D$109,MATCH(C417,'Settings'!$A$10:$A$109,0)),0))</f>
        <v/>
      </c>
      <c r="M417" s="53">
        <f>IF(COUNTA($A417:$C417,$E417:$I417,$K417,$O417,$R417,$U417:$W417,$Z417:$AA417)=0,"",IFERROR(IF(K417&lt;&gt;"",K417,L417),0))</f>
        <v/>
      </c>
      <c r="N417" s="30">
        <f>IF(COUNTA($A417:$C417,$E417:$I417,$K417,$O417,$R417,$U417:$W417,$Z417:$AA417)=0,"",IFERROR(J417*M417,0))</f>
        <v/>
      </c>
      <c r="O417" s="31" t="n"/>
      <c r="P417" s="30">
        <f>IF(COUNTA($A417:$C417,$E417:$I417,$K417,$O417,$R417,$U417:$W417,$Z417:$AA417)=0,"",IFERROR(INDEX('Settings'!$F$10:$F$109,MATCH(C417,'Settings'!$A$10:$A$109,0)),0))</f>
        <v/>
      </c>
      <c r="Q417" s="30">
        <f>IF(COUNTA($A417:$C417,$E417:$I417,$K417,$O417,$R417,$U417:$W417,$Z417:$AA417)=0,"",IFERROR(O417*P417,0))</f>
        <v/>
      </c>
      <c r="R417" s="26" t="n"/>
      <c r="S417" s="30">
        <f>IF(COUNTA($A417:$C417,$E417:$I417,$K417,$O417,$R417,$U417:$W417,$Z417:$AA417)=0,"",IFERROR(INDEX('Settings'!$E$10:$E$109,MATCH(C417,'Settings'!$A$10:$A$109,0)),0))</f>
        <v/>
      </c>
      <c r="T417" s="30">
        <f>IF(COUNTA($A417:$C417,$E417:$I417,$K417,$O417,$R417,$U417:$W417,$Z417:$AA417)=0,"",IFERROR(R417*S417,0))</f>
        <v/>
      </c>
      <c r="U417" s="32" t="n"/>
      <c r="V417" s="32" t="n"/>
      <c r="W417" s="32" t="n"/>
      <c r="X417" s="30">
        <f>IF(COUNTA($A417:$C417,$E417:$I417,$K417,$O417,$R417,$U417:$W417,$Z417:$AA417)=0,"",IFERROR(SUM(N417,Q417,T417,U417),0))</f>
        <v/>
      </c>
      <c r="Y417" s="30">
        <f>IF(COUNTA($A417:$C417,$E417:$I417,$K417,$O417,$R417,$U417:$W417,$Z417:$AA417)=0,"",IFERROR(X417+V417-W417,0))</f>
        <v/>
      </c>
      <c r="Z417" s="23" t="n"/>
      <c r="AA417" s="25" t="n"/>
      <c r="AB417" s="33">
        <f>IF(COUNTA($A417:$C417,$E417:$I417,$K417,$O417,$R417,$U417:$W417,$Z417:$AA417)=0,"",IF(OR(A417="",B417="",C417="",E417=""),"Missing required input",IF(D417="","Driver not found",IF(COUNTIF($E:$E,E417)&gt;1,"Duplicate Trip/Load #",IF(B417&gt;A417,"Trip after period end",IF(B417&lt;=A417-'Settings'!$B$4,"Trip outside pay period",IF(J417&lt;=0,"Check miles",IF(M417&lt;=0,"Check rate",IF(Y417&lt;0,"Negative payable","OK")))))))))</f>
        <v/>
      </c>
    </row>
    <row r="418">
      <c r="A418" s="51" t="n"/>
      <c r="B418" s="51" t="n"/>
      <c r="C418" s="23" t="n"/>
      <c r="D418" s="24">
        <f>IF(COUNTA($A418:$C418,$E418:$I418,$K418,$O418,$R418,$U418:$W418,$Z418:$AA418)=0,"",IFERROR(INDEX('Settings'!$B$10:$B$109,MATCH(C418,'Settings'!$A$10:$A$109,0)),""))</f>
        <v/>
      </c>
      <c r="E418" s="23" t="n"/>
      <c r="F418" s="25" t="n"/>
      <c r="G418" s="25" t="n"/>
      <c r="H418" s="26" t="n"/>
      <c r="I418" s="26" t="n"/>
      <c r="J418" s="27">
        <f>IF(COUNTA($A418:$C418,$E418:$I418,$K418,$O418,$R418,$U418:$W418,$Z418:$AA418)=0,"",IFERROR(H418+I418,0))</f>
        <v/>
      </c>
      <c r="K418" s="52" t="n"/>
      <c r="L418" s="53">
        <f>IF(COUNTA($A418:$C418,$E418:$I418,$K418,$O418,$R418,$U418:$W418,$Z418:$AA418)=0,"",IFERROR(INDEX('Settings'!$D$10:$D$109,MATCH(C418,'Settings'!$A$10:$A$109,0)),0))</f>
        <v/>
      </c>
      <c r="M418" s="53">
        <f>IF(COUNTA($A418:$C418,$E418:$I418,$K418,$O418,$R418,$U418:$W418,$Z418:$AA418)=0,"",IFERROR(IF(K418&lt;&gt;"",K418,L418),0))</f>
        <v/>
      </c>
      <c r="N418" s="30">
        <f>IF(COUNTA($A418:$C418,$E418:$I418,$K418,$O418,$R418,$U418:$W418,$Z418:$AA418)=0,"",IFERROR(J418*M418,0))</f>
        <v/>
      </c>
      <c r="O418" s="31" t="n"/>
      <c r="P418" s="30">
        <f>IF(COUNTA($A418:$C418,$E418:$I418,$K418,$O418,$R418,$U418:$W418,$Z418:$AA418)=0,"",IFERROR(INDEX('Settings'!$F$10:$F$109,MATCH(C418,'Settings'!$A$10:$A$109,0)),0))</f>
        <v/>
      </c>
      <c r="Q418" s="30">
        <f>IF(COUNTA($A418:$C418,$E418:$I418,$K418,$O418,$R418,$U418:$W418,$Z418:$AA418)=0,"",IFERROR(O418*P418,0))</f>
        <v/>
      </c>
      <c r="R418" s="26" t="n"/>
      <c r="S418" s="30">
        <f>IF(COUNTA($A418:$C418,$E418:$I418,$K418,$O418,$R418,$U418:$W418,$Z418:$AA418)=0,"",IFERROR(INDEX('Settings'!$E$10:$E$109,MATCH(C418,'Settings'!$A$10:$A$109,0)),0))</f>
        <v/>
      </c>
      <c r="T418" s="30">
        <f>IF(COUNTA($A418:$C418,$E418:$I418,$K418,$O418,$R418,$U418:$W418,$Z418:$AA418)=0,"",IFERROR(R418*S418,0))</f>
        <v/>
      </c>
      <c r="U418" s="32" t="n"/>
      <c r="V418" s="32" t="n"/>
      <c r="W418" s="32" t="n"/>
      <c r="X418" s="30">
        <f>IF(COUNTA($A418:$C418,$E418:$I418,$K418,$O418,$R418,$U418:$W418,$Z418:$AA418)=0,"",IFERROR(SUM(N418,Q418,T418,U418),0))</f>
        <v/>
      </c>
      <c r="Y418" s="30">
        <f>IF(COUNTA($A418:$C418,$E418:$I418,$K418,$O418,$R418,$U418:$W418,$Z418:$AA418)=0,"",IFERROR(X418+V418-W418,0))</f>
        <v/>
      </c>
      <c r="Z418" s="23" t="n"/>
      <c r="AA418" s="25" t="n"/>
      <c r="AB418" s="33">
        <f>IF(COUNTA($A418:$C418,$E418:$I418,$K418,$O418,$R418,$U418:$W418,$Z418:$AA418)=0,"",IF(OR(A418="",B418="",C418="",E418=""),"Missing required input",IF(D418="","Driver not found",IF(COUNTIF($E:$E,E418)&gt;1,"Duplicate Trip/Load #",IF(B418&gt;A418,"Trip after period end",IF(B418&lt;=A418-'Settings'!$B$4,"Trip outside pay period",IF(J418&lt;=0,"Check miles",IF(M418&lt;=0,"Check rate",IF(Y418&lt;0,"Negative payable","OK")))))))))</f>
        <v/>
      </c>
    </row>
    <row r="419">
      <c r="A419" s="51" t="n"/>
      <c r="B419" s="51" t="n"/>
      <c r="C419" s="23" t="n"/>
      <c r="D419" s="24">
        <f>IF(COUNTA($A419:$C419,$E419:$I419,$K419,$O419,$R419,$U419:$W419,$Z419:$AA419)=0,"",IFERROR(INDEX('Settings'!$B$10:$B$109,MATCH(C419,'Settings'!$A$10:$A$109,0)),""))</f>
        <v/>
      </c>
      <c r="E419" s="23" t="n"/>
      <c r="F419" s="25" t="n"/>
      <c r="G419" s="25" t="n"/>
      <c r="H419" s="26" t="n"/>
      <c r="I419" s="26" t="n"/>
      <c r="J419" s="27">
        <f>IF(COUNTA($A419:$C419,$E419:$I419,$K419,$O419,$R419,$U419:$W419,$Z419:$AA419)=0,"",IFERROR(H419+I419,0))</f>
        <v/>
      </c>
      <c r="K419" s="52" t="n"/>
      <c r="L419" s="53">
        <f>IF(COUNTA($A419:$C419,$E419:$I419,$K419,$O419,$R419,$U419:$W419,$Z419:$AA419)=0,"",IFERROR(INDEX('Settings'!$D$10:$D$109,MATCH(C419,'Settings'!$A$10:$A$109,0)),0))</f>
        <v/>
      </c>
      <c r="M419" s="53">
        <f>IF(COUNTA($A419:$C419,$E419:$I419,$K419,$O419,$R419,$U419:$W419,$Z419:$AA419)=0,"",IFERROR(IF(K419&lt;&gt;"",K419,L419),0))</f>
        <v/>
      </c>
      <c r="N419" s="30">
        <f>IF(COUNTA($A419:$C419,$E419:$I419,$K419,$O419,$R419,$U419:$W419,$Z419:$AA419)=0,"",IFERROR(J419*M419,0))</f>
        <v/>
      </c>
      <c r="O419" s="31" t="n"/>
      <c r="P419" s="30">
        <f>IF(COUNTA($A419:$C419,$E419:$I419,$K419,$O419,$R419,$U419:$W419,$Z419:$AA419)=0,"",IFERROR(INDEX('Settings'!$F$10:$F$109,MATCH(C419,'Settings'!$A$10:$A$109,0)),0))</f>
        <v/>
      </c>
      <c r="Q419" s="30">
        <f>IF(COUNTA($A419:$C419,$E419:$I419,$K419,$O419,$R419,$U419:$W419,$Z419:$AA419)=0,"",IFERROR(O419*P419,0))</f>
        <v/>
      </c>
      <c r="R419" s="26" t="n"/>
      <c r="S419" s="30">
        <f>IF(COUNTA($A419:$C419,$E419:$I419,$K419,$O419,$R419,$U419:$W419,$Z419:$AA419)=0,"",IFERROR(INDEX('Settings'!$E$10:$E$109,MATCH(C419,'Settings'!$A$10:$A$109,0)),0))</f>
        <v/>
      </c>
      <c r="T419" s="30">
        <f>IF(COUNTA($A419:$C419,$E419:$I419,$K419,$O419,$R419,$U419:$W419,$Z419:$AA419)=0,"",IFERROR(R419*S419,0))</f>
        <v/>
      </c>
      <c r="U419" s="32" t="n"/>
      <c r="V419" s="32" t="n"/>
      <c r="W419" s="32" t="n"/>
      <c r="X419" s="30">
        <f>IF(COUNTA($A419:$C419,$E419:$I419,$K419,$O419,$R419,$U419:$W419,$Z419:$AA419)=0,"",IFERROR(SUM(N419,Q419,T419,U419),0))</f>
        <v/>
      </c>
      <c r="Y419" s="30">
        <f>IF(COUNTA($A419:$C419,$E419:$I419,$K419,$O419,$R419,$U419:$W419,$Z419:$AA419)=0,"",IFERROR(X419+V419-W419,0))</f>
        <v/>
      </c>
      <c r="Z419" s="23" t="n"/>
      <c r="AA419" s="25" t="n"/>
      <c r="AB419" s="33">
        <f>IF(COUNTA($A419:$C419,$E419:$I419,$K419,$O419,$R419,$U419:$W419,$Z419:$AA419)=0,"",IF(OR(A419="",B419="",C419="",E419=""),"Missing required input",IF(D419="","Driver not found",IF(COUNTIF($E:$E,E419)&gt;1,"Duplicate Trip/Load #",IF(B419&gt;A419,"Trip after period end",IF(B419&lt;=A419-'Settings'!$B$4,"Trip outside pay period",IF(J419&lt;=0,"Check miles",IF(M419&lt;=0,"Check rate",IF(Y419&lt;0,"Negative payable","OK")))))))))</f>
        <v/>
      </c>
    </row>
    <row r="420">
      <c r="A420" s="51" t="n"/>
      <c r="B420" s="51" t="n"/>
      <c r="C420" s="23" t="n"/>
      <c r="D420" s="24">
        <f>IF(COUNTA($A420:$C420,$E420:$I420,$K420,$O420,$R420,$U420:$W420,$Z420:$AA420)=0,"",IFERROR(INDEX('Settings'!$B$10:$B$109,MATCH(C420,'Settings'!$A$10:$A$109,0)),""))</f>
        <v/>
      </c>
      <c r="E420" s="23" t="n"/>
      <c r="F420" s="25" t="n"/>
      <c r="G420" s="25" t="n"/>
      <c r="H420" s="26" t="n"/>
      <c r="I420" s="26" t="n"/>
      <c r="J420" s="27">
        <f>IF(COUNTA($A420:$C420,$E420:$I420,$K420,$O420,$R420,$U420:$W420,$Z420:$AA420)=0,"",IFERROR(H420+I420,0))</f>
        <v/>
      </c>
      <c r="K420" s="52" t="n"/>
      <c r="L420" s="53">
        <f>IF(COUNTA($A420:$C420,$E420:$I420,$K420,$O420,$R420,$U420:$W420,$Z420:$AA420)=0,"",IFERROR(INDEX('Settings'!$D$10:$D$109,MATCH(C420,'Settings'!$A$10:$A$109,0)),0))</f>
        <v/>
      </c>
      <c r="M420" s="53">
        <f>IF(COUNTA($A420:$C420,$E420:$I420,$K420,$O420,$R420,$U420:$W420,$Z420:$AA420)=0,"",IFERROR(IF(K420&lt;&gt;"",K420,L420),0))</f>
        <v/>
      </c>
      <c r="N420" s="30">
        <f>IF(COUNTA($A420:$C420,$E420:$I420,$K420,$O420,$R420,$U420:$W420,$Z420:$AA420)=0,"",IFERROR(J420*M420,0))</f>
        <v/>
      </c>
      <c r="O420" s="31" t="n"/>
      <c r="P420" s="30">
        <f>IF(COUNTA($A420:$C420,$E420:$I420,$K420,$O420,$R420,$U420:$W420,$Z420:$AA420)=0,"",IFERROR(INDEX('Settings'!$F$10:$F$109,MATCH(C420,'Settings'!$A$10:$A$109,0)),0))</f>
        <v/>
      </c>
      <c r="Q420" s="30">
        <f>IF(COUNTA($A420:$C420,$E420:$I420,$K420,$O420,$R420,$U420:$W420,$Z420:$AA420)=0,"",IFERROR(O420*P420,0))</f>
        <v/>
      </c>
      <c r="R420" s="26" t="n"/>
      <c r="S420" s="30">
        <f>IF(COUNTA($A420:$C420,$E420:$I420,$K420,$O420,$R420,$U420:$W420,$Z420:$AA420)=0,"",IFERROR(INDEX('Settings'!$E$10:$E$109,MATCH(C420,'Settings'!$A$10:$A$109,0)),0))</f>
        <v/>
      </c>
      <c r="T420" s="30">
        <f>IF(COUNTA($A420:$C420,$E420:$I420,$K420,$O420,$R420,$U420:$W420,$Z420:$AA420)=0,"",IFERROR(R420*S420,0))</f>
        <v/>
      </c>
      <c r="U420" s="32" t="n"/>
      <c r="V420" s="32" t="n"/>
      <c r="W420" s="32" t="n"/>
      <c r="X420" s="30">
        <f>IF(COUNTA($A420:$C420,$E420:$I420,$K420,$O420,$R420,$U420:$W420,$Z420:$AA420)=0,"",IFERROR(SUM(N420,Q420,T420,U420),0))</f>
        <v/>
      </c>
      <c r="Y420" s="30">
        <f>IF(COUNTA($A420:$C420,$E420:$I420,$K420,$O420,$R420,$U420:$W420,$Z420:$AA420)=0,"",IFERROR(X420+V420-W420,0))</f>
        <v/>
      </c>
      <c r="Z420" s="23" t="n"/>
      <c r="AA420" s="25" t="n"/>
      <c r="AB420" s="33">
        <f>IF(COUNTA($A420:$C420,$E420:$I420,$K420,$O420,$R420,$U420:$W420,$Z420:$AA420)=0,"",IF(OR(A420="",B420="",C420="",E420=""),"Missing required input",IF(D420="","Driver not found",IF(COUNTIF($E:$E,E420)&gt;1,"Duplicate Trip/Load #",IF(B420&gt;A420,"Trip after period end",IF(B420&lt;=A420-'Settings'!$B$4,"Trip outside pay period",IF(J420&lt;=0,"Check miles",IF(M420&lt;=0,"Check rate",IF(Y420&lt;0,"Negative payable","OK")))))))))</f>
        <v/>
      </c>
    </row>
    <row r="421">
      <c r="A421" s="51" t="n"/>
      <c r="B421" s="51" t="n"/>
      <c r="C421" s="23" t="n"/>
      <c r="D421" s="24">
        <f>IF(COUNTA($A421:$C421,$E421:$I421,$K421,$O421,$R421,$U421:$W421,$Z421:$AA421)=0,"",IFERROR(INDEX('Settings'!$B$10:$B$109,MATCH(C421,'Settings'!$A$10:$A$109,0)),""))</f>
        <v/>
      </c>
      <c r="E421" s="23" t="n"/>
      <c r="F421" s="25" t="n"/>
      <c r="G421" s="25" t="n"/>
      <c r="H421" s="26" t="n"/>
      <c r="I421" s="26" t="n"/>
      <c r="J421" s="27">
        <f>IF(COUNTA($A421:$C421,$E421:$I421,$K421,$O421,$R421,$U421:$W421,$Z421:$AA421)=0,"",IFERROR(H421+I421,0))</f>
        <v/>
      </c>
      <c r="K421" s="52" t="n"/>
      <c r="L421" s="53">
        <f>IF(COUNTA($A421:$C421,$E421:$I421,$K421,$O421,$R421,$U421:$W421,$Z421:$AA421)=0,"",IFERROR(INDEX('Settings'!$D$10:$D$109,MATCH(C421,'Settings'!$A$10:$A$109,0)),0))</f>
        <v/>
      </c>
      <c r="M421" s="53">
        <f>IF(COUNTA($A421:$C421,$E421:$I421,$K421,$O421,$R421,$U421:$W421,$Z421:$AA421)=0,"",IFERROR(IF(K421&lt;&gt;"",K421,L421),0))</f>
        <v/>
      </c>
      <c r="N421" s="30">
        <f>IF(COUNTA($A421:$C421,$E421:$I421,$K421,$O421,$R421,$U421:$W421,$Z421:$AA421)=0,"",IFERROR(J421*M421,0))</f>
        <v/>
      </c>
      <c r="O421" s="31" t="n"/>
      <c r="P421" s="30">
        <f>IF(COUNTA($A421:$C421,$E421:$I421,$K421,$O421,$R421,$U421:$W421,$Z421:$AA421)=0,"",IFERROR(INDEX('Settings'!$F$10:$F$109,MATCH(C421,'Settings'!$A$10:$A$109,0)),0))</f>
        <v/>
      </c>
      <c r="Q421" s="30">
        <f>IF(COUNTA($A421:$C421,$E421:$I421,$K421,$O421,$R421,$U421:$W421,$Z421:$AA421)=0,"",IFERROR(O421*P421,0))</f>
        <v/>
      </c>
      <c r="R421" s="26" t="n"/>
      <c r="S421" s="30">
        <f>IF(COUNTA($A421:$C421,$E421:$I421,$K421,$O421,$R421,$U421:$W421,$Z421:$AA421)=0,"",IFERROR(INDEX('Settings'!$E$10:$E$109,MATCH(C421,'Settings'!$A$10:$A$109,0)),0))</f>
        <v/>
      </c>
      <c r="T421" s="30">
        <f>IF(COUNTA($A421:$C421,$E421:$I421,$K421,$O421,$R421,$U421:$W421,$Z421:$AA421)=0,"",IFERROR(R421*S421,0))</f>
        <v/>
      </c>
      <c r="U421" s="32" t="n"/>
      <c r="V421" s="32" t="n"/>
      <c r="W421" s="32" t="n"/>
      <c r="X421" s="30">
        <f>IF(COUNTA($A421:$C421,$E421:$I421,$K421,$O421,$R421,$U421:$W421,$Z421:$AA421)=0,"",IFERROR(SUM(N421,Q421,T421,U421),0))</f>
        <v/>
      </c>
      <c r="Y421" s="30">
        <f>IF(COUNTA($A421:$C421,$E421:$I421,$K421,$O421,$R421,$U421:$W421,$Z421:$AA421)=0,"",IFERROR(X421+V421-W421,0))</f>
        <v/>
      </c>
      <c r="Z421" s="23" t="n"/>
      <c r="AA421" s="25" t="n"/>
      <c r="AB421" s="33">
        <f>IF(COUNTA($A421:$C421,$E421:$I421,$K421,$O421,$R421,$U421:$W421,$Z421:$AA421)=0,"",IF(OR(A421="",B421="",C421="",E421=""),"Missing required input",IF(D421="","Driver not found",IF(COUNTIF($E:$E,E421)&gt;1,"Duplicate Trip/Load #",IF(B421&gt;A421,"Trip after period end",IF(B421&lt;=A421-'Settings'!$B$4,"Trip outside pay period",IF(J421&lt;=0,"Check miles",IF(M421&lt;=0,"Check rate",IF(Y421&lt;0,"Negative payable","OK")))))))))</f>
        <v/>
      </c>
    </row>
    <row r="422">
      <c r="A422" s="51" t="n"/>
      <c r="B422" s="51" t="n"/>
      <c r="C422" s="23" t="n"/>
      <c r="D422" s="24">
        <f>IF(COUNTA($A422:$C422,$E422:$I422,$K422,$O422,$R422,$U422:$W422,$Z422:$AA422)=0,"",IFERROR(INDEX('Settings'!$B$10:$B$109,MATCH(C422,'Settings'!$A$10:$A$109,0)),""))</f>
        <v/>
      </c>
      <c r="E422" s="23" t="n"/>
      <c r="F422" s="25" t="n"/>
      <c r="G422" s="25" t="n"/>
      <c r="H422" s="26" t="n"/>
      <c r="I422" s="26" t="n"/>
      <c r="J422" s="27">
        <f>IF(COUNTA($A422:$C422,$E422:$I422,$K422,$O422,$R422,$U422:$W422,$Z422:$AA422)=0,"",IFERROR(H422+I422,0))</f>
        <v/>
      </c>
      <c r="K422" s="52" t="n"/>
      <c r="L422" s="53">
        <f>IF(COUNTA($A422:$C422,$E422:$I422,$K422,$O422,$R422,$U422:$W422,$Z422:$AA422)=0,"",IFERROR(INDEX('Settings'!$D$10:$D$109,MATCH(C422,'Settings'!$A$10:$A$109,0)),0))</f>
        <v/>
      </c>
      <c r="M422" s="53">
        <f>IF(COUNTA($A422:$C422,$E422:$I422,$K422,$O422,$R422,$U422:$W422,$Z422:$AA422)=0,"",IFERROR(IF(K422&lt;&gt;"",K422,L422),0))</f>
        <v/>
      </c>
      <c r="N422" s="30">
        <f>IF(COUNTA($A422:$C422,$E422:$I422,$K422,$O422,$R422,$U422:$W422,$Z422:$AA422)=0,"",IFERROR(J422*M422,0))</f>
        <v/>
      </c>
      <c r="O422" s="31" t="n"/>
      <c r="P422" s="30">
        <f>IF(COUNTA($A422:$C422,$E422:$I422,$K422,$O422,$R422,$U422:$W422,$Z422:$AA422)=0,"",IFERROR(INDEX('Settings'!$F$10:$F$109,MATCH(C422,'Settings'!$A$10:$A$109,0)),0))</f>
        <v/>
      </c>
      <c r="Q422" s="30">
        <f>IF(COUNTA($A422:$C422,$E422:$I422,$K422,$O422,$R422,$U422:$W422,$Z422:$AA422)=0,"",IFERROR(O422*P422,0))</f>
        <v/>
      </c>
      <c r="R422" s="26" t="n"/>
      <c r="S422" s="30">
        <f>IF(COUNTA($A422:$C422,$E422:$I422,$K422,$O422,$R422,$U422:$W422,$Z422:$AA422)=0,"",IFERROR(INDEX('Settings'!$E$10:$E$109,MATCH(C422,'Settings'!$A$10:$A$109,0)),0))</f>
        <v/>
      </c>
      <c r="T422" s="30">
        <f>IF(COUNTA($A422:$C422,$E422:$I422,$K422,$O422,$R422,$U422:$W422,$Z422:$AA422)=0,"",IFERROR(R422*S422,0))</f>
        <v/>
      </c>
      <c r="U422" s="32" t="n"/>
      <c r="V422" s="32" t="n"/>
      <c r="W422" s="32" t="n"/>
      <c r="X422" s="30">
        <f>IF(COUNTA($A422:$C422,$E422:$I422,$K422,$O422,$R422,$U422:$W422,$Z422:$AA422)=0,"",IFERROR(SUM(N422,Q422,T422,U422),0))</f>
        <v/>
      </c>
      <c r="Y422" s="30">
        <f>IF(COUNTA($A422:$C422,$E422:$I422,$K422,$O422,$R422,$U422:$W422,$Z422:$AA422)=0,"",IFERROR(X422+V422-W422,0))</f>
        <v/>
      </c>
      <c r="Z422" s="23" t="n"/>
      <c r="AA422" s="25" t="n"/>
      <c r="AB422" s="33">
        <f>IF(COUNTA($A422:$C422,$E422:$I422,$K422,$O422,$R422,$U422:$W422,$Z422:$AA422)=0,"",IF(OR(A422="",B422="",C422="",E422=""),"Missing required input",IF(D422="","Driver not found",IF(COUNTIF($E:$E,E422)&gt;1,"Duplicate Trip/Load #",IF(B422&gt;A422,"Trip after period end",IF(B422&lt;=A422-'Settings'!$B$4,"Trip outside pay period",IF(J422&lt;=0,"Check miles",IF(M422&lt;=0,"Check rate",IF(Y422&lt;0,"Negative payable","OK")))))))))</f>
        <v/>
      </c>
    </row>
    <row r="423">
      <c r="A423" s="51" t="n"/>
      <c r="B423" s="51" t="n"/>
      <c r="C423" s="23" t="n"/>
      <c r="D423" s="24">
        <f>IF(COUNTA($A423:$C423,$E423:$I423,$K423,$O423,$R423,$U423:$W423,$Z423:$AA423)=0,"",IFERROR(INDEX('Settings'!$B$10:$B$109,MATCH(C423,'Settings'!$A$10:$A$109,0)),""))</f>
        <v/>
      </c>
      <c r="E423" s="23" t="n"/>
      <c r="F423" s="25" t="n"/>
      <c r="G423" s="25" t="n"/>
      <c r="H423" s="26" t="n"/>
      <c r="I423" s="26" t="n"/>
      <c r="J423" s="27">
        <f>IF(COUNTA($A423:$C423,$E423:$I423,$K423,$O423,$R423,$U423:$W423,$Z423:$AA423)=0,"",IFERROR(H423+I423,0))</f>
        <v/>
      </c>
      <c r="K423" s="52" t="n"/>
      <c r="L423" s="53">
        <f>IF(COUNTA($A423:$C423,$E423:$I423,$K423,$O423,$R423,$U423:$W423,$Z423:$AA423)=0,"",IFERROR(INDEX('Settings'!$D$10:$D$109,MATCH(C423,'Settings'!$A$10:$A$109,0)),0))</f>
        <v/>
      </c>
      <c r="M423" s="53">
        <f>IF(COUNTA($A423:$C423,$E423:$I423,$K423,$O423,$R423,$U423:$W423,$Z423:$AA423)=0,"",IFERROR(IF(K423&lt;&gt;"",K423,L423),0))</f>
        <v/>
      </c>
      <c r="N423" s="30">
        <f>IF(COUNTA($A423:$C423,$E423:$I423,$K423,$O423,$R423,$U423:$W423,$Z423:$AA423)=0,"",IFERROR(J423*M423,0))</f>
        <v/>
      </c>
      <c r="O423" s="31" t="n"/>
      <c r="P423" s="30">
        <f>IF(COUNTA($A423:$C423,$E423:$I423,$K423,$O423,$R423,$U423:$W423,$Z423:$AA423)=0,"",IFERROR(INDEX('Settings'!$F$10:$F$109,MATCH(C423,'Settings'!$A$10:$A$109,0)),0))</f>
        <v/>
      </c>
      <c r="Q423" s="30">
        <f>IF(COUNTA($A423:$C423,$E423:$I423,$K423,$O423,$R423,$U423:$W423,$Z423:$AA423)=0,"",IFERROR(O423*P423,0))</f>
        <v/>
      </c>
      <c r="R423" s="26" t="n"/>
      <c r="S423" s="30">
        <f>IF(COUNTA($A423:$C423,$E423:$I423,$K423,$O423,$R423,$U423:$W423,$Z423:$AA423)=0,"",IFERROR(INDEX('Settings'!$E$10:$E$109,MATCH(C423,'Settings'!$A$10:$A$109,0)),0))</f>
        <v/>
      </c>
      <c r="T423" s="30">
        <f>IF(COUNTA($A423:$C423,$E423:$I423,$K423,$O423,$R423,$U423:$W423,$Z423:$AA423)=0,"",IFERROR(R423*S423,0))</f>
        <v/>
      </c>
      <c r="U423" s="32" t="n"/>
      <c r="V423" s="32" t="n"/>
      <c r="W423" s="32" t="n"/>
      <c r="X423" s="30">
        <f>IF(COUNTA($A423:$C423,$E423:$I423,$K423,$O423,$R423,$U423:$W423,$Z423:$AA423)=0,"",IFERROR(SUM(N423,Q423,T423,U423),0))</f>
        <v/>
      </c>
      <c r="Y423" s="30">
        <f>IF(COUNTA($A423:$C423,$E423:$I423,$K423,$O423,$R423,$U423:$W423,$Z423:$AA423)=0,"",IFERROR(X423+V423-W423,0))</f>
        <v/>
      </c>
      <c r="Z423" s="23" t="n"/>
      <c r="AA423" s="25" t="n"/>
      <c r="AB423" s="33">
        <f>IF(COUNTA($A423:$C423,$E423:$I423,$K423,$O423,$R423,$U423:$W423,$Z423:$AA423)=0,"",IF(OR(A423="",B423="",C423="",E423=""),"Missing required input",IF(D423="","Driver not found",IF(COUNTIF($E:$E,E423)&gt;1,"Duplicate Trip/Load #",IF(B423&gt;A423,"Trip after period end",IF(B423&lt;=A423-'Settings'!$B$4,"Trip outside pay period",IF(J423&lt;=0,"Check miles",IF(M423&lt;=0,"Check rate",IF(Y423&lt;0,"Negative payable","OK")))))))))</f>
        <v/>
      </c>
    </row>
    <row r="424">
      <c r="A424" s="51" t="n"/>
      <c r="B424" s="51" t="n"/>
      <c r="C424" s="23" t="n"/>
      <c r="D424" s="24">
        <f>IF(COUNTA($A424:$C424,$E424:$I424,$K424,$O424,$R424,$U424:$W424,$Z424:$AA424)=0,"",IFERROR(INDEX('Settings'!$B$10:$B$109,MATCH(C424,'Settings'!$A$10:$A$109,0)),""))</f>
        <v/>
      </c>
      <c r="E424" s="23" t="n"/>
      <c r="F424" s="25" t="n"/>
      <c r="G424" s="25" t="n"/>
      <c r="H424" s="26" t="n"/>
      <c r="I424" s="26" t="n"/>
      <c r="J424" s="27">
        <f>IF(COUNTA($A424:$C424,$E424:$I424,$K424,$O424,$R424,$U424:$W424,$Z424:$AA424)=0,"",IFERROR(H424+I424,0))</f>
        <v/>
      </c>
      <c r="K424" s="52" t="n"/>
      <c r="L424" s="53">
        <f>IF(COUNTA($A424:$C424,$E424:$I424,$K424,$O424,$R424,$U424:$W424,$Z424:$AA424)=0,"",IFERROR(INDEX('Settings'!$D$10:$D$109,MATCH(C424,'Settings'!$A$10:$A$109,0)),0))</f>
        <v/>
      </c>
      <c r="M424" s="53">
        <f>IF(COUNTA($A424:$C424,$E424:$I424,$K424,$O424,$R424,$U424:$W424,$Z424:$AA424)=0,"",IFERROR(IF(K424&lt;&gt;"",K424,L424),0))</f>
        <v/>
      </c>
      <c r="N424" s="30">
        <f>IF(COUNTA($A424:$C424,$E424:$I424,$K424,$O424,$R424,$U424:$W424,$Z424:$AA424)=0,"",IFERROR(J424*M424,0))</f>
        <v/>
      </c>
      <c r="O424" s="31" t="n"/>
      <c r="P424" s="30">
        <f>IF(COUNTA($A424:$C424,$E424:$I424,$K424,$O424,$R424,$U424:$W424,$Z424:$AA424)=0,"",IFERROR(INDEX('Settings'!$F$10:$F$109,MATCH(C424,'Settings'!$A$10:$A$109,0)),0))</f>
        <v/>
      </c>
      <c r="Q424" s="30">
        <f>IF(COUNTA($A424:$C424,$E424:$I424,$K424,$O424,$R424,$U424:$W424,$Z424:$AA424)=0,"",IFERROR(O424*P424,0))</f>
        <v/>
      </c>
      <c r="R424" s="26" t="n"/>
      <c r="S424" s="30">
        <f>IF(COUNTA($A424:$C424,$E424:$I424,$K424,$O424,$R424,$U424:$W424,$Z424:$AA424)=0,"",IFERROR(INDEX('Settings'!$E$10:$E$109,MATCH(C424,'Settings'!$A$10:$A$109,0)),0))</f>
        <v/>
      </c>
      <c r="T424" s="30">
        <f>IF(COUNTA($A424:$C424,$E424:$I424,$K424,$O424,$R424,$U424:$W424,$Z424:$AA424)=0,"",IFERROR(R424*S424,0))</f>
        <v/>
      </c>
      <c r="U424" s="32" t="n"/>
      <c r="V424" s="32" t="n"/>
      <c r="W424" s="32" t="n"/>
      <c r="X424" s="30">
        <f>IF(COUNTA($A424:$C424,$E424:$I424,$K424,$O424,$R424,$U424:$W424,$Z424:$AA424)=0,"",IFERROR(SUM(N424,Q424,T424,U424),0))</f>
        <v/>
      </c>
      <c r="Y424" s="30">
        <f>IF(COUNTA($A424:$C424,$E424:$I424,$K424,$O424,$R424,$U424:$W424,$Z424:$AA424)=0,"",IFERROR(X424+V424-W424,0))</f>
        <v/>
      </c>
      <c r="Z424" s="23" t="n"/>
      <c r="AA424" s="25" t="n"/>
      <c r="AB424" s="33">
        <f>IF(COUNTA($A424:$C424,$E424:$I424,$K424,$O424,$R424,$U424:$W424,$Z424:$AA424)=0,"",IF(OR(A424="",B424="",C424="",E424=""),"Missing required input",IF(D424="","Driver not found",IF(COUNTIF($E:$E,E424)&gt;1,"Duplicate Trip/Load #",IF(B424&gt;A424,"Trip after period end",IF(B424&lt;=A424-'Settings'!$B$4,"Trip outside pay period",IF(J424&lt;=0,"Check miles",IF(M424&lt;=0,"Check rate",IF(Y424&lt;0,"Negative payable","OK")))))))))</f>
        <v/>
      </c>
    </row>
    <row r="425">
      <c r="A425" s="51" t="n"/>
      <c r="B425" s="51" t="n"/>
      <c r="C425" s="23" t="n"/>
      <c r="D425" s="24">
        <f>IF(COUNTA($A425:$C425,$E425:$I425,$K425,$O425,$R425,$U425:$W425,$Z425:$AA425)=0,"",IFERROR(INDEX('Settings'!$B$10:$B$109,MATCH(C425,'Settings'!$A$10:$A$109,0)),""))</f>
        <v/>
      </c>
      <c r="E425" s="23" t="n"/>
      <c r="F425" s="25" t="n"/>
      <c r="G425" s="25" t="n"/>
      <c r="H425" s="26" t="n"/>
      <c r="I425" s="26" t="n"/>
      <c r="J425" s="27">
        <f>IF(COUNTA($A425:$C425,$E425:$I425,$K425,$O425,$R425,$U425:$W425,$Z425:$AA425)=0,"",IFERROR(H425+I425,0))</f>
        <v/>
      </c>
      <c r="K425" s="52" t="n"/>
      <c r="L425" s="53">
        <f>IF(COUNTA($A425:$C425,$E425:$I425,$K425,$O425,$R425,$U425:$W425,$Z425:$AA425)=0,"",IFERROR(INDEX('Settings'!$D$10:$D$109,MATCH(C425,'Settings'!$A$10:$A$109,0)),0))</f>
        <v/>
      </c>
      <c r="M425" s="53">
        <f>IF(COUNTA($A425:$C425,$E425:$I425,$K425,$O425,$R425,$U425:$W425,$Z425:$AA425)=0,"",IFERROR(IF(K425&lt;&gt;"",K425,L425),0))</f>
        <v/>
      </c>
      <c r="N425" s="30">
        <f>IF(COUNTA($A425:$C425,$E425:$I425,$K425,$O425,$R425,$U425:$W425,$Z425:$AA425)=0,"",IFERROR(J425*M425,0))</f>
        <v/>
      </c>
      <c r="O425" s="31" t="n"/>
      <c r="P425" s="30">
        <f>IF(COUNTA($A425:$C425,$E425:$I425,$K425,$O425,$R425,$U425:$W425,$Z425:$AA425)=0,"",IFERROR(INDEX('Settings'!$F$10:$F$109,MATCH(C425,'Settings'!$A$10:$A$109,0)),0))</f>
        <v/>
      </c>
      <c r="Q425" s="30">
        <f>IF(COUNTA($A425:$C425,$E425:$I425,$K425,$O425,$R425,$U425:$W425,$Z425:$AA425)=0,"",IFERROR(O425*P425,0))</f>
        <v/>
      </c>
      <c r="R425" s="26" t="n"/>
      <c r="S425" s="30">
        <f>IF(COUNTA($A425:$C425,$E425:$I425,$K425,$O425,$R425,$U425:$W425,$Z425:$AA425)=0,"",IFERROR(INDEX('Settings'!$E$10:$E$109,MATCH(C425,'Settings'!$A$10:$A$109,0)),0))</f>
        <v/>
      </c>
      <c r="T425" s="30">
        <f>IF(COUNTA($A425:$C425,$E425:$I425,$K425,$O425,$R425,$U425:$W425,$Z425:$AA425)=0,"",IFERROR(R425*S425,0))</f>
        <v/>
      </c>
      <c r="U425" s="32" t="n"/>
      <c r="V425" s="32" t="n"/>
      <c r="W425" s="32" t="n"/>
      <c r="X425" s="30">
        <f>IF(COUNTA($A425:$C425,$E425:$I425,$K425,$O425,$R425,$U425:$W425,$Z425:$AA425)=0,"",IFERROR(SUM(N425,Q425,T425,U425),0))</f>
        <v/>
      </c>
      <c r="Y425" s="30">
        <f>IF(COUNTA($A425:$C425,$E425:$I425,$K425,$O425,$R425,$U425:$W425,$Z425:$AA425)=0,"",IFERROR(X425+V425-W425,0))</f>
        <v/>
      </c>
      <c r="Z425" s="23" t="n"/>
      <c r="AA425" s="25" t="n"/>
      <c r="AB425" s="33">
        <f>IF(COUNTA($A425:$C425,$E425:$I425,$K425,$O425,$R425,$U425:$W425,$Z425:$AA425)=0,"",IF(OR(A425="",B425="",C425="",E425=""),"Missing required input",IF(D425="","Driver not found",IF(COUNTIF($E:$E,E425)&gt;1,"Duplicate Trip/Load #",IF(B425&gt;A425,"Trip after period end",IF(B425&lt;=A425-'Settings'!$B$4,"Trip outside pay period",IF(J425&lt;=0,"Check miles",IF(M425&lt;=0,"Check rate",IF(Y425&lt;0,"Negative payable","OK")))))))))</f>
        <v/>
      </c>
    </row>
    <row r="426">
      <c r="A426" s="51" t="n"/>
      <c r="B426" s="51" t="n"/>
      <c r="C426" s="23" t="n"/>
      <c r="D426" s="24">
        <f>IF(COUNTA($A426:$C426,$E426:$I426,$K426,$O426,$R426,$U426:$W426,$Z426:$AA426)=0,"",IFERROR(INDEX('Settings'!$B$10:$B$109,MATCH(C426,'Settings'!$A$10:$A$109,0)),""))</f>
        <v/>
      </c>
      <c r="E426" s="23" t="n"/>
      <c r="F426" s="25" t="n"/>
      <c r="G426" s="25" t="n"/>
      <c r="H426" s="26" t="n"/>
      <c r="I426" s="26" t="n"/>
      <c r="J426" s="27">
        <f>IF(COUNTA($A426:$C426,$E426:$I426,$K426,$O426,$R426,$U426:$W426,$Z426:$AA426)=0,"",IFERROR(H426+I426,0))</f>
        <v/>
      </c>
      <c r="K426" s="52" t="n"/>
      <c r="L426" s="53">
        <f>IF(COUNTA($A426:$C426,$E426:$I426,$K426,$O426,$R426,$U426:$W426,$Z426:$AA426)=0,"",IFERROR(INDEX('Settings'!$D$10:$D$109,MATCH(C426,'Settings'!$A$10:$A$109,0)),0))</f>
        <v/>
      </c>
      <c r="M426" s="53">
        <f>IF(COUNTA($A426:$C426,$E426:$I426,$K426,$O426,$R426,$U426:$W426,$Z426:$AA426)=0,"",IFERROR(IF(K426&lt;&gt;"",K426,L426),0))</f>
        <v/>
      </c>
      <c r="N426" s="30">
        <f>IF(COUNTA($A426:$C426,$E426:$I426,$K426,$O426,$R426,$U426:$W426,$Z426:$AA426)=0,"",IFERROR(J426*M426,0))</f>
        <v/>
      </c>
      <c r="O426" s="31" t="n"/>
      <c r="P426" s="30">
        <f>IF(COUNTA($A426:$C426,$E426:$I426,$K426,$O426,$R426,$U426:$W426,$Z426:$AA426)=0,"",IFERROR(INDEX('Settings'!$F$10:$F$109,MATCH(C426,'Settings'!$A$10:$A$109,0)),0))</f>
        <v/>
      </c>
      <c r="Q426" s="30">
        <f>IF(COUNTA($A426:$C426,$E426:$I426,$K426,$O426,$R426,$U426:$W426,$Z426:$AA426)=0,"",IFERROR(O426*P426,0))</f>
        <v/>
      </c>
      <c r="R426" s="26" t="n"/>
      <c r="S426" s="30">
        <f>IF(COUNTA($A426:$C426,$E426:$I426,$K426,$O426,$R426,$U426:$W426,$Z426:$AA426)=0,"",IFERROR(INDEX('Settings'!$E$10:$E$109,MATCH(C426,'Settings'!$A$10:$A$109,0)),0))</f>
        <v/>
      </c>
      <c r="T426" s="30">
        <f>IF(COUNTA($A426:$C426,$E426:$I426,$K426,$O426,$R426,$U426:$W426,$Z426:$AA426)=0,"",IFERROR(R426*S426,0))</f>
        <v/>
      </c>
      <c r="U426" s="32" t="n"/>
      <c r="V426" s="32" t="n"/>
      <c r="W426" s="32" t="n"/>
      <c r="X426" s="30">
        <f>IF(COUNTA($A426:$C426,$E426:$I426,$K426,$O426,$R426,$U426:$W426,$Z426:$AA426)=0,"",IFERROR(SUM(N426,Q426,T426,U426),0))</f>
        <v/>
      </c>
      <c r="Y426" s="30">
        <f>IF(COUNTA($A426:$C426,$E426:$I426,$K426,$O426,$R426,$U426:$W426,$Z426:$AA426)=0,"",IFERROR(X426+V426-W426,0))</f>
        <v/>
      </c>
      <c r="Z426" s="23" t="n"/>
      <c r="AA426" s="25" t="n"/>
      <c r="AB426" s="33">
        <f>IF(COUNTA($A426:$C426,$E426:$I426,$K426,$O426,$R426,$U426:$W426,$Z426:$AA426)=0,"",IF(OR(A426="",B426="",C426="",E426=""),"Missing required input",IF(D426="","Driver not found",IF(COUNTIF($E:$E,E426)&gt;1,"Duplicate Trip/Load #",IF(B426&gt;A426,"Trip after period end",IF(B426&lt;=A426-'Settings'!$B$4,"Trip outside pay period",IF(J426&lt;=0,"Check miles",IF(M426&lt;=0,"Check rate",IF(Y426&lt;0,"Negative payable","OK")))))))))</f>
        <v/>
      </c>
    </row>
    <row r="427">
      <c r="A427" s="51" t="n"/>
      <c r="B427" s="51" t="n"/>
      <c r="C427" s="23" t="n"/>
      <c r="D427" s="24">
        <f>IF(COUNTA($A427:$C427,$E427:$I427,$K427,$O427,$R427,$U427:$W427,$Z427:$AA427)=0,"",IFERROR(INDEX('Settings'!$B$10:$B$109,MATCH(C427,'Settings'!$A$10:$A$109,0)),""))</f>
        <v/>
      </c>
      <c r="E427" s="23" t="n"/>
      <c r="F427" s="25" t="n"/>
      <c r="G427" s="25" t="n"/>
      <c r="H427" s="26" t="n"/>
      <c r="I427" s="26" t="n"/>
      <c r="J427" s="27">
        <f>IF(COUNTA($A427:$C427,$E427:$I427,$K427,$O427,$R427,$U427:$W427,$Z427:$AA427)=0,"",IFERROR(H427+I427,0))</f>
        <v/>
      </c>
      <c r="K427" s="52" t="n"/>
      <c r="L427" s="53">
        <f>IF(COUNTA($A427:$C427,$E427:$I427,$K427,$O427,$R427,$U427:$W427,$Z427:$AA427)=0,"",IFERROR(INDEX('Settings'!$D$10:$D$109,MATCH(C427,'Settings'!$A$10:$A$109,0)),0))</f>
        <v/>
      </c>
      <c r="M427" s="53">
        <f>IF(COUNTA($A427:$C427,$E427:$I427,$K427,$O427,$R427,$U427:$W427,$Z427:$AA427)=0,"",IFERROR(IF(K427&lt;&gt;"",K427,L427),0))</f>
        <v/>
      </c>
      <c r="N427" s="30">
        <f>IF(COUNTA($A427:$C427,$E427:$I427,$K427,$O427,$R427,$U427:$W427,$Z427:$AA427)=0,"",IFERROR(J427*M427,0))</f>
        <v/>
      </c>
      <c r="O427" s="31" t="n"/>
      <c r="P427" s="30">
        <f>IF(COUNTA($A427:$C427,$E427:$I427,$K427,$O427,$R427,$U427:$W427,$Z427:$AA427)=0,"",IFERROR(INDEX('Settings'!$F$10:$F$109,MATCH(C427,'Settings'!$A$10:$A$109,0)),0))</f>
        <v/>
      </c>
      <c r="Q427" s="30">
        <f>IF(COUNTA($A427:$C427,$E427:$I427,$K427,$O427,$R427,$U427:$W427,$Z427:$AA427)=0,"",IFERROR(O427*P427,0))</f>
        <v/>
      </c>
      <c r="R427" s="26" t="n"/>
      <c r="S427" s="30">
        <f>IF(COUNTA($A427:$C427,$E427:$I427,$K427,$O427,$R427,$U427:$W427,$Z427:$AA427)=0,"",IFERROR(INDEX('Settings'!$E$10:$E$109,MATCH(C427,'Settings'!$A$10:$A$109,0)),0))</f>
        <v/>
      </c>
      <c r="T427" s="30">
        <f>IF(COUNTA($A427:$C427,$E427:$I427,$K427,$O427,$R427,$U427:$W427,$Z427:$AA427)=0,"",IFERROR(R427*S427,0))</f>
        <v/>
      </c>
      <c r="U427" s="32" t="n"/>
      <c r="V427" s="32" t="n"/>
      <c r="W427" s="32" t="n"/>
      <c r="X427" s="30">
        <f>IF(COUNTA($A427:$C427,$E427:$I427,$K427,$O427,$R427,$U427:$W427,$Z427:$AA427)=0,"",IFERROR(SUM(N427,Q427,T427,U427),0))</f>
        <v/>
      </c>
      <c r="Y427" s="30">
        <f>IF(COUNTA($A427:$C427,$E427:$I427,$K427,$O427,$R427,$U427:$W427,$Z427:$AA427)=0,"",IFERROR(X427+V427-W427,0))</f>
        <v/>
      </c>
      <c r="Z427" s="23" t="n"/>
      <c r="AA427" s="25" t="n"/>
      <c r="AB427" s="33">
        <f>IF(COUNTA($A427:$C427,$E427:$I427,$K427,$O427,$R427,$U427:$W427,$Z427:$AA427)=0,"",IF(OR(A427="",B427="",C427="",E427=""),"Missing required input",IF(D427="","Driver not found",IF(COUNTIF($E:$E,E427)&gt;1,"Duplicate Trip/Load #",IF(B427&gt;A427,"Trip after period end",IF(B427&lt;=A427-'Settings'!$B$4,"Trip outside pay period",IF(J427&lt;=0,"Check miles",IF(M427&lt;=0,"Check rate",IF(Y427&lt;0,"Negative payable","OK")))))))))</f>
        <v/>
      </c>
    </row>
    <row r="428">
      <c r="A428" s="51" t="n"/>
      <c r="B428" s="51" t="n"/>
      <c r="C428" s="23" t="n"/>
      <c r="D428" s="24">
        <f>IF(COUNTA($A428:$C428,$E428:$I428,$K428,$O428,$R428,$U428:$W428,$Z428:$AA428)=0,"",IFERROR(INDEX('Settings'!$B$10:$B$109,MATCH(C428,'Settings'!$A$10:$A$109,0)),""))</f>
        <v/>
      </c>
      <c r="E428" s="23" t="n"/>
      <c r="F428" s="25" t="n"/>
      <c r="G428" s="25" t="n"/>
      <c r="H428" s="26" t="n"/>
      <c r="I428" s="26" t="n"/>
      <c r="J428" s="27">
        <f>IF(COUNTA($A428:$C428,$E428:$I428,$K428,$O428,$R428,$U428:$W428,$Z428:$AA428)=0,"",IFERROR(H428+I428,0))</f>
        <v/>
      </c>
      <c r="K428" s="52" t="n"/>
      <c r="L428" s="53">
        <f>IF(COUNTA($A428:$C428,$E428:$I428,$K428,$O428,$R428,$U428:$W428,$Z428:$AA428)=0,"",IFERROR(INDEX('Settings'!$D$10:$D$109,MATCH(C428,'Settings'!$A$10:$A$109,0)),0))</f>
        <v/>
      </c>
      <c r="M428" s="53">
        <f>IF(COUNTA($A428:$C428,$E428:$I428,$K428,$O428,$R428,$U428:$W428,$Z428:$AA428)=0,"",IFERROR(IF(K428&lt;&gt;"",K428,L428),0))</f>
        <v/>
      </c>
      <c r="N428" s="30">
        <f>IF(COUNTA($A428:$C428,$E428:$I428,$K428,$O428,$R428,$U428:$W428,$Z428:$AA428)=0,"",IFERROR(J428*M428,0))</f>
        <v/>
      </c>
      <c r="O428" s="31" t="n"/>
      <c r="P428" s="30">
        <f>IF(COUNTA($A428:$C428,$E428:$I428,$K428,$O428,$R428,$U428:$W428,$Z428:$AA428)=0,"",IFERROR(INDEX('Settings'!$F$10:$F$109,MATCH(C428,'Settings'!$A$10:$A$109,0)),0))</f>
        <v/>
      </c>
      <c r="Q428" s="30">
        <f>IF(COUNTA($A428:$C428,$E428:$I428,$K428,$O428,$R428,$U428:$W428,$Z428:$AA428)=0,"",IFERROR(O428*P428,0))</f>
        <v/>
      </c>
      <c r="R428" s="26" t="n"/>
      <c r="S428" s="30">
        <f>IF(COUNTA($A428:$C428,$E428:$I428,$K428,$O428,$R428,$U428:$W428,$Z428:$AA428)=0,"",IFERROR(INDEX('Settings'!$E$10:$E$109,MATCH(C428,'Settings'!$A$10:$A$109,0)),0))</f>
        <v/>
      </c>
      <c r="T428" s="30">
        <f>IF(COUNTA($A428:$C428,$E428:$I428,$K428,$O428,$R428,$U428:$W428,$Z428:$AA428)=0,"",IFERROR(R428*S428,0))</f>
        <v/>
      </c>
      <c r="U428" s="32" t="n"/>
      <c r="V428" s="32" t="n"/>
      <c r="W428" s="32" t="n"/>
      <c r="X428" s="30">
        <f>IF(COUNTA($A428:$C428,$E428:$I428,$K428,$O428,$R428,$U428:$W428,$Z428:$AA428)=0,"",IFERROR(SUM(N428,Q428,T428,U428),0))</f>
        <v/>
      </c>
      <c r="Y428" s="30">
        <f>IF(COUNTA($A428:$C428,$E428:$I428,$K428,$O428,$R428,$U428:$W428,$Z428:$AA428)=0,"",IFERROR(X428+V428-W428,0))</f>
        <v/>
      </c>
      <c r="Z428" s="23" t="n"/>
      <c r="AA428" s="25" t="n"/>
      <c r="AB428" s="33">
        <f>IF(COUNTA($A428:$C428,$E428:$I428,$K428,$O428,$R428,$U428:$W428,$Z428:$AA428)=0,"",IF(OR(A428="",B428="",C428="",E428=""),"Missing required input",IF(D428="","Driver not found",IF(COUNTIF($E:$E,E428)&gt;1,"Duplicate Trip/Load #",IF(B428&gt;A428,"Trip after period end",IF(B428&lt;=A428-'Settings'!$B$4,"Trip outside pay period",IF(J428&lt;=0,"Check miles",IF(M428&lt;=0,"Check rate",IF(Y428&lt;0,"Negative payable","OK")))))))))</f>
        <v/>
      </c>
    </row>
    <row r="429">
      <c r="A429" s="51" t="n"/>
      <c r="B429" s="51" t="n"/>
      <c r="C429" s="23" t="n"/>
      <c r="D429" s="24">
        <f>IF(COUNTA($A429:$C429,$E429:$I429,$K429,$O429,$R429,$U429:$W429,$Z429:$AA429)=0,"",IFERROR(INDEX('Settings'!$B$10:$B$109,MATCH(C429,'Settings'!$A$10:$A$109,0)),""))</f>
        <v/>
      </c>
      <c r="E429" s="23" t="n"/>
      <c r="F429" s="25" t="n"/>
      <c r="G429" s="25" t="n"/>
      <c r="H429" s="26" t="n"/>
      <c r="I429" s="26" t="n"/>
      <c r="J429" s="27">
        <f>IF(COUNTA($A429:$C429,$E429:$I429,$K429,$O429,$R429,$U429:$W429,$Z429:$AA429)=0,"",IFERROR(H429+I429,0))</f>
        <v/>
      </c>
      <c r="K429" s="52" t="n"/>
      <c r="L429" s="53">
        <f>IF(COUNTA($A429:$C429,$E429:$I429,$K429,$O429,$R429,$U429:$W429,$Z429:$AA429)=0,"",IFERROR(INDEX('Settings'!$D$10:$D$109,MATCH(C429,'Settings'!$A$10:$A$109,0)),0))</f>
        <v/>
      </c>
      <c r="M429" s="53">
        <f>IF(COUNTA($A429:$C429,$E429:$I429,$K429,$O429,$R429,$U429:$W429,$Z429:$AA429)=0,"",IFERROR(IF(K429&lt;&gt;"",K429,L429),0))</f>
        <v/>
      </c>
      <c r="N429" s="30">
        <f>IF(COUNTA($A429:$C429,$E429:$I429,$K429,$O429,$R429,$U429:$W429,$Z429:$AA429)=0,"",IFERROR(J429*M429,0))</f>
        <v/>
      </c>
      <c r="O429" s="31" t="n"/>
      <c r="P429" s="30">
        <f>IF(COUNTA($A429:$C429,$E429:$I429,$K429,$O429,$R429,$U429:$W429,$Z429:$AA429)=0,"",IFERROR(INDEX('Settings'!$F$10:$F$109,MATCH(C429,'Settings'!$A$10:$A$109,0)),0))</f>
        <v/>
      </c>
      <c r="Q429" s="30">
        <f>IF(COUNTA($A429:$C429,$E429:$I429,$K429,$O429,$R429,$U429:$W429,$Z429:$AA429)=0,"",IFERROR(O429*P429,0))</f>
        <v/>
      </c>
      <c r="R429" s="26" t="n"/>
      <c r="S429" s="30">
        <f>IF(COUNTA($A429:$C429,$E429:$I429,$K429,$O429,$R429,$U429:$W429,$Z429:$AA429)=0,"",IFERROR(INDEX('Settings'!$E$10:$E$109,MATCH(C429,'Settings'!$A$10:$A$109,0)),0))</f>
        <v/>
      </c>
      <c r="T429" s="30">
        <f>IF(COUNTA($A429:$C429,$E429:$I429,$K429,$O429,$R429,$U429:$W429,$Z429:$AA429)=0,"",IFERROR(R429*S429,0))</f>
        <v/>
      </c>
      <c r="U429" s="32" t="n"/>
      <c r="V429" s="32" t="n"/>
      <c r="W429" s="32" t="n"/>
      <c r="X429" s="30">
        <f>IF(COUNTA($A429:$C429,$E429:$I429,$K429,$O429,$R429,$U429:$W429,$Z429:$AA429)=0,"",IFERROR(SUM(N429,Q429,T429,U429),0))</f>
        <v/>
      </c>
      <c r="Y429" s="30">
        <f>IF(COUNTA($A429:$C429,$E429:$I429,$K429,$O429,$R429,$U429:$W429,$Z429:$AA429)=0,"",IFERROR(X429+V429-W429,0))</f>
        <v/>
      </c>
      <c r="Z429" s="23" t="n"/>
      <c r="AA429" s="25" t="n"/>
      <c r="AB429" s="33">
        <f>IF(COUNTA($A429:$C429,$E429:$I429,$K429,$O429,$R429,$U429:$W429,$Z429:$AA429)=0,"",IF(OR(A429="",B429="",C429="",E429=""),"Missing required input",IF(D429="","Driver not found",IF(COUNTIF($E:$E,E429)&gt;1,"Duplicate Trip/Load #",IF(B429&gt;A429,"Trip after period end",IF(B429&lt;=A429-'Settings'!$B$4,"Trip outside pay period",IF(J429&lt;=0,"Check miles",IF(M429&lt;=0,"Check rate",IF(Y429&lt;0,"Negative payable","OK")))))))))</f>
        <v/>
      </c>
    </row>
    <row r="430">
      <c r="A430" s="51" t="n"/>
      <c r="B430" s="51" t="n"/>
      <c r="C430" s="23" t="n"/>
      <c r="D430" s="24">
        <f>IF(COUNTA($A430:$C430,$E430:$I430,$K430,$O430,$R430,$U430:$W430,$Z430:$AA430)=0,"",IFERROR(INDEX('Settings'!$B$10:$B$109,MATCH(C430,'Settings'!$A$10:$A$109,0)),""))</f>
        <v/>
      </c>
      <c r="E430" s="23" t="n"/>
      <c r="F430" s="25" t="n"/>
      <c r="G430" s="25" t="n"/>
      <c r="H430" s="26" t="n"/>
      <c r="I430" s="26" t="n"/>
      <c r="J430" s="27">
        <f>IF(COUNTA($A430:$C430,$E430:$I430,$K430,$O430,$R430,$U430:$W430,$Z430:$AA430)=0,"",IFERROR(H430+I430,0))</f>
        <v/>
      </c>
      <c r="K430" s="52" t="n"/>
      <c r="L430" s="53">
        <f>IF(COUNTA($A430:$C430,$E430:$I430,$K430,$O430,$R430,$U430:$W430,$Z430:$AA430)=0,"",IFERROR(INDEX('Settings'!$D$10:$D$109,MATCH(C430,'Settings'!$A$10:$A$109,0)),0))</f>
        <v/>
      </c>
      <c r="M430" s="53">
        <f>IF(COUNTA($A430:$C430,$E430:$I430,$K430,$O430,$R430,$U430:$W430,$Z430:$AA430)=0,"",IFERROR(IF(K430&lt;&gt;"",K430,L430),0))</f>
        <v/>
      </c>
      <c r="N430" s="30">
        <f>IF(COUNTA($A430:$C430,$E430:$I430,$K430,$O430,$R430,$U430:$W430,$Z430:$AA430)=0,"",IFERROR(J430*M430,0))</f>
        <v/>
      </c>
      <c r="O430" s="31" t="n"/>
      <c r="P430" s="30">
        <f>IF(COUNTA($A430:$C430,$E430:$I430,$K430,$O430,$R430,$U430:$W430,$Z430:$AA430)=0,"",IFERROR(INDEX('Settings'!$F$10:$F$109,MATCH(C430,'Settings'!$A$10:$A$109,0)),0))</f>
        <v/>
      </c>
      <c r="Q430" s="30">
        <f>IF(COUNTA($A430:$C430,$E430:$I430,$K430,$O430,$R430,$U430:$W430,$Z430:$AA430)=0,"",IFERROR(O430*P430,0))</f>
        <v/>
      </c>
      <c r="R430" s="26" t="n"/>
      <c r="S430" s="30">
        <f>IF(COUNTA($A430:$C430,$E430:$I430,$K430,$O430,$R430,$U430:$W430,$Z430:$AA430)=0,"",IFERROR(INDEX('Settings'!$E$10:$E$109,MATCH(C430,'Settings'!$A$10:$A$109,0)),0))</f>
        <v/>
      </c>
      <c r="T430" s="30">
        <f>IF(COUNTA($A430:$C430,$E430:$I430,$K430,$O430,$R430,$U430:$W430,$Z430:$AA430)=0,"",IFERROR(R430*S430,0))</f>
        <v/>
      </c>
      <c r="U430" s="32" t="n"/>
      <c r="V430" s="32" t="n"/>
      <c r="W430" s="32" t="n"/>
      <c r="X430" s="30">
        <f>IF(COUNTA($A430:$C430,$E430:$I430,$K430,$O430,$R430,$U430:$W430,$Z430:$AA430)=0,"",IFERROR(SUM(N430,Q430,T430,U430),0))</f>
        <v/>
      </c>
      <c r="Y430" s="30">
        <f>IF(COUNTA($A430:$C430,$E430:$I430,$K430,$O430,$R430,$U430:$W430,$Z430:$AA430)=0,"",IFERROR(X430+V430-W430,0))</f>
        <v/>
      </c>
      <c r="Z430" s="23" t="n"/>
      <c r="AA430" s="25" t="n"/>
      <c r="AB430" s="33">
        <f>IF(COUNTA($A430:$C430,$E430:$I430,$K430,$O430,$R430,$U430:$W430,$Z430:$AA430)=0,"",IF(OR(A430="",B430="",C430="",E430=""),"Missing required input",IF(D430="","Driver not found",IF(COUNTIF($E:$E,E430)&gt;1,"Duplicate Trip/Load #",IF(B430&gt;A430,"Trip after period end",IF(B430&lt;=A430-'Settings'!$B$4,"Trip outside pay period",IF(J430&lt;=0,"Check miles",IF(M430&lt;=0,"Check rate",IF(Y430&lt;0,"Negative payable","OK")))))))))</f>
        <v/>
      </c>
    </row>
    <row r="431">
      <c r="A431" s="51" t="n"/>
      <c r="B431" s="51" t="n"/>
      <c r="C431" s="23" t="n"/>
      <c r="D431" s="24">
        <f>IF(COUNTA($A431:$C431,$E431:$I431,$K431,$O431,$R431,$U431:$W431,$Z431:$AA431)=0,"",IFERROR(INDEX('Settings'!$B$10:$B$109,MATCH(C431,'Settings'!$A$10:$A$109,0)),""))</f>
        <v/>
      </c>
      <c r="E431" s="23" t="n"/>
      <c r="F431" s="25" t="n"/>
      <c r="G431" s="25" t="n"/>
      <c r="H431" s="26" t="n"/>
      <c r="I431" s="26" t="n"/>
      <c r="J431" s="27">
        <f>IF(COUNTA($A431:$C431,$E431:$I431,$K431,$O431,$R431,$U431:$W431,$Z431:$AA431)=0,"",IFERROR(H431+I431,0))</f>
        <v/>
      </c>
      <c r="K431" s="52" t="n"/>
      <c r="L431" s="53">
        <f>IF(COUNTA($A431:$C431,$E431:$I431,$K431,$O431,$R431,$U431:$W431,$Z431:$AA431)=0,"",IFERROR(INDEX('Settings'!$D$10:$D$109,MATCH(C431,'Settings'!$A$10:$A$109,0)),0))</f>
        <v/>
      </c>
      <c r="M431" s="53">
        <f>IF(COUNTA($A431:$C431,$E431:$I431,$K431,$O431,$R431,$U431:$W431,$Z431:$AA431)=0,"",IFERROR(IF(K431&lt;&gt;"",K431,L431),0))</f>
        <v/>
      </c>
      <c r="N431" s="30">
        <f>IF(COUNTA($A431:$C431,$E431:$I431,$K431,$O431,$R431,$U431:$W431,$Z431:$AA431)=0,"",IFERROR(J431*M431,0))</f>
        <v/>
      </c>
      <c r="O431" s="31" t="n"/>
      <c r="P431" s="30">
        <f>IF(COUNTA($A431:$C431,$E431:$I431,$K431,$O431,$R431,$U431:$W431,$Z431:$AA431)=0,"",IFERROR(INDEX('Settings'!$F$10:$F$109,MATCH(C431,'Settings'!$A$10:$A$109,0)),0))</f>
        <v/>
      </c>
      <c r="Q431" s="30">
        <f>IF(COUNTA($A431:$C431,$E431:$I431,$K431,$O431,$R431,$U431:$W431,$Z431:$AA431)=0,"",IFERROR(O431*P431,0))</f>
        <v/>
      </c>
      <c r="R431" s="26" t="n"/>
      <c r="S431" s="30">
        <f>IF(COUNTA($A431:$C431,$E431:$I431,$K431,$O431,$R431,$U431:$W431,$Z431:$AA431)=0,"",IFERROR(INDEX('Settings'!$E$10:$E$109,MATCH(C431,'Settings'!$A$10:$A$109,0)),0))</f>
        <v/>
      </c>
      <c r="T431" s="30">
        <f>IF(COUNTA($A431:$C431,$E431:$I431,$K431,$O431,$R431,$U431:$W431,$Z431:$AA431)=0,"",IFERROR(R431*S431,0))</f>
        <v/>
      </c>
      <c r="U431" s="32" t="n"/>
      <c r="V431" s="32" t="n"/>
      <c r="W431" s="32" t="n"/>
      <c r="X431" s="30">
        <f>IF(COUNTA($A431:$C431,$E431:$I431,$K431,$O431,$R431,$U431:$W431,$Z431:$AA431)=0,"",IFERROR(SUM(N431,Q431,T431,U431),0))</f>
        <v/>
      </c>
      <c r="Y431" s="30">
        <f>IF(COUNTA($A431:$C431,$E431:$I431,$K431,$O431,$R431,$U431:$W431,$Z431:$AA431)=0,"",IFERROR(X431+V431-W431,0))</f>
        <v/>
      </c>
      <c r="Z431" s="23" t="n"/>
      <c r="AA431" s="25" t="n"/>
      <c r="AB431" s="33">
        <f>IF(COUNTA($A431:$C431,$E431:$I431,$K431,$O431,$R431,$U431:$W431,$Z431:$AA431)=0,"",IF(OR(A431="",B431="",C431="",E431=""),"Missing required input",IF(D431="","Driver not found",IF(COUNTIF($E:$E,E431)&gt;1,"Duplicate Trip/Load #",IF(B431&gt;A431,"Trip after period end",IF(B431&lt;=A431-'Settings'!$B$4,"Trip outside pay period",IF(J431&lt;=0,"Check miles",IF(M431&lt;=0,"Check rate",IF(Y431&lt;0,"Negative payable","OK")))))))))</f>
        <v/>
      </c>
    </row>
    <row r="432">
      <c r="A432" s="51" t="n"/>
      <c r="B432" s="51" t="n"/>
      <c r="C432" s="23" t="n"/>
      <c r="D432" s="24">
        <f>IF(COUNTA($A432:$C432,$E432:$I432,$K432,$O432,$R432,$U432:$W432,$Z432:$AA432)=0,"",IFERROR(INDEX('Settings'!$B$10:$B$109,MATCH(C432,'Settings'!$A$10:$A$109,0)),""))</f>
        <v/>
      </c>
      <c r="E432" s="23" t="n"/>
      <c r="F432" s="25" t="n"/>
      <c r="G432" s="25" t="n"/>
      <c r="H432" s="26" t="n"/>
      <c r="I432" s="26" t="n"/>
      <c r="J432" s="27">
        <f>IF(COUNTA($A432:$C432,$E432:$I432,$K432,$O432,$R432,$U432:$W432,$Z432:$AA432)=0,"",IFERROR(H432+I432,0))</f>
        <v/>
      </c>
      <c r="K432" s="52" t="n"/>
      <c r="L432" s="53">
        <f>IF(COUNTA($A432:$C432,$E432:$I432,$K432,$O432,$R432,$U432:$W432,$Z432:$AA432)=0,"",IFERROR(INDEX('Settings'!$D$10:$D$109,MATCH(C432,'Settings'!$A$10:$A$109,0)),0))</f>
        <v/>
      </c>
      <c r="M432" s="53">
        <f>IF(COUNTA($A432:$C432,$E432:$I432,$K432,$O432,$R432,$U432:$W432,$Z432:$AA432)=0,"",IFERROR(IF(K432&lt;&gt;"",K432,L432),0))</f>
        <v/>
      </c>
      <c r="N432" s="30">
        <f>IF(COUNTA($A432:$C432,$E432:$I432,$K432,$O432,$R432,$U432:$W432,$Z432:$AA432)=0,"",IFERROR(J432*M432,0))</f>
        <v/>
      </c>
      <c r="O432" s="31" t="n"/>
      <c r="P432" s="30">
        <f>IF(COUNTA($A432:$C432,$E432:$I432,$K432,$O432,$R432,$U432:$W432,$Z432:$AA432)=0,"",IFERROR(INDEX('Settings'!$F$10:$F$109,MATCH(C432,'Settings'!$A$10:$A$109,0)),0))</f>
        <v/>
      </c>
      <c r="Q432" s="30">
        <f>IF(COUNTA($A432:$C432,$E432:$I432,$K432,$O432,$R432,$U432:$W432,$Z432:$AA432)=0,"",IFERROR(O432*P432,0))</f>
        <v/>
      </c>
      <c r="R432" s="26" t="n"/>
      <c r="S432" s="30">
        <f>IF(COUNTA($A432:$C432,$E432:$I432,$K432,$O432,$R432,$U432:$W432,$Z432:$AA432)=0,"",IFERROR(INDEX('Settings'!$E$10:$E$109,MATCH(C432,'Settings'!$A$10:$A$109,0)),0))</f>
        <v/>
      </c>
      <c r="T432" s="30">
        <f>IF(COUNTA($A432:$C432,$E432:$I432,$K432,$O432,$R432,$U432:$W432,$Z432:$AA432)=0,"",IFERROR(R432*S432,0))</f>
        <v/>
      </c>
      <c r="U432" s="32" t="n"/>
      <c r="V432" s="32" t="n"/>
      <c r="W432" s="32" t="n"/>
      <c r="X432" s="30">
        <f>IF(COUNTA($A432:$C432,$E432:$I432,$K432,$O432,$R432,$U432:$W432,$Z432:$AA432)=0,"",IFERROR(SUM(N432,Q432,T432,U432),0))</f>
        <v/>
      </c>
      <c r="Y432" s="30">
        <f>IF(COUNTA($A432:$C432,$E432:$I432,$K432,$O432,$R432,$U432:$W432,$Z432:$AA432)=0,"",IFERROR(X432+V432-W432,0))</f>
        <v/>
      </c>
      <c r="Z432" s="23" t="n"/>
      <c r="AA432" s="25" t="n"/>
      <c r="AB432" s="33">
        <f>IF(COUNTA($A432:$C432,$E432:$I432,$K432,$O432,$R432,$U432:$W432,$Z432:$AA432)=0,"",IF(OR(A432="",B432="",C432="",E432=""),"Missing required input",IF(D432="","Driver not found",IF(COUNTIF($E:$E,E432)&gt;1,"Duplicate Trip/Load #",IF(B432&gt;A432,"Trip after period end",IF(B432&lt;=A432-'Settings'!$B$4,"Trip outside pay period",IF(J432&lt;=0,"Check miles",IF(M432&lt;=0,"Check rate",IF(Y432&lt;0,"Negative payable","OK")))))))))</f>
        <v/>
      </c>
    </row>
    <row r="433">
      <c r="A433" s="51" t="n"/>
      <c r="B433" s="51" t="n"/>
      <c r="C433" s="23" t="n"/>
      <c r="D433" s="24">
        <f>IF(COUNTA($A433:$C433,$E433:$I433,$K433,$O433,$R433,$U433:$W433,$Z433:$AA433)=0,"",IFERROR(INDEX('Settings'!$B$10:$B$109,MATCH(C433,'Settings'!$A$10:$A$109,0)),""))</f>
        <v/>
      </c>
      <c r="E433" s="23" t="n"/>
      <c r="F433" s="25" t="n"/>
      <c r="G433" s="25" t="n"/>
      <c r="H433" s="26" t="n"/>
      <c r="I433" s="26" t="n"/>
      <c r="J433" s="27">
        <f>IF(COUNTA($A433:$C433,$E433:$I433,$K433,$O433,$R433,$U433:$W433,$Z433:$AA433)=0,"",IFERROR(H433+I433,0))</f>
        <v/>
      </c>
      <c r="K433" s="52" t="n"/>
      <c r="L433" s="53">
        <f>IF(COUNTA($A433:$C433,$E433:$I433,$K433,$O433,$R433,$U433:$W433,$Z433:$AA433)=0,"",IFERROR(INDEX('Settings'!$D$10:$D$109,MATCH(C433,'Settings'!$A$10:$A$109,0)),0))</f>
        <v/>
      </c>
      <c r="M433" s="53">
        <f>IF(COUNTA($A433:$C433,$E433:$I433,$K433,$O433,$R433,$U433:$W433,$Z433:$AA433)=0,"",IFERROR(IF(K433&lt;&gt;"",K433,L433),0))</f>
        <v/>
      </c>
      <c r="N433" s="30">
        <f>IF(COUNTA($A433:$C433,$E433:$I433,$K433,$O433,$R433,$U433:$W433,$Z433:$AA433)=0,"",IFERROR(J433*M433,0))</f>
        <v/>
      </c>
      <c r="O433" s="31" t="n"/>
      <c r="P433" s="30">
        <f>IF(COUNTA($A433:$C433,$E433:$I433,$K433,$O433,$R433,$U433:$W433,$Z433:$AA433)=0,"",IFERROR(INDEX('Settings'!$F$10:$F$109,MATCH(C433,'Settings'!$A$10:$A$109,0)),0))</f>
        <v/>
      </c>
      <c r="Q433" s="30">
        <f>IF(COUNTA($A433:$C433,$E433:$I433,$K433,$O433,$R433,$U433:$W433,$Z433:$AA433)=0,"",IFERROR(O433*P433,0))</f>
        <v/>
      </c>
      <c r="R433" s="26" t="n"/>
      <c r="S433" s="30">
        <f>IF(COUNTA($A433:$C433,$E433:$I433,$K433,$O433,$R433,$U433:$W433,$Z433:$AA433)=0,"",IFERROR(INDEX('Settings'!$E$10:$E$109,MATCH(C433,'Settings'!$A$10:$A$109,0)),0))</f>
        <v/>
      </c>
      <c r="T433" s="30">
        <f>IF(COUNTA($A433:$C433,$E433:$I433,$K433,$O433,$R433,$U433:$W433,$Z433:$AA433)=0,"",IFERROR(R433*S433,0))</f>
        <v/>
      </c>
      <c r="U433" s="32" t="n"/>
      <c r="V433" s="32" t="n"/>
      <c r="W433" s="32" t="n"/>
      <c r="X433" s="30">
        <f>IF(COUNTA($A433:$C433,$E433:$I433,$K433,$O433,$R433,$U433:$W433,$Z433:$AA433)=0,"",IFERROR(SUM(N433,Q433,T433,U433),0))</f>
        <v/>
      </c>
      <c r="Y433" s="30">
        <f>IF(COUNTA($A433:$C433,$E433:$I433,$K433,$O433,$R433,$U433:$W433,$Z433:$AA433)=0,"",IFERROR(X433+V433-W433,0))</f>
        <v/>
      </c>
      <c r="Z433" s="23" t="n"/>
      <c r="AA433" s="25" t="n"/>
      <c r="AB433" s="33">
        <f>IF(COUNTA($A433:$C433,$E433:$I433,$K433,$O433,$R433,$U433:$W433,$Z433:$AA433)=0,"",IF(OR(A433="",B433="",C433="",E433=""),"Missing required input",IF(D433="","Driver not found",IF(COUNTIF($E:$E,E433)&gt;1,"Duplicate Trip/Load #",IF(B433&gt;A433,"Trip after period end",IF(B433&lt;=A433-'Settings'!$B$4,"Trip outside pay period",IF(J433&lt;=0,"Check miles",IF(M433&lt;=0,"Check rate",IF(Y433&lt;0,"Negative payable","OK")))))))))</f>
        <v/>
      </c>
    </row>
    <row r="434">
      <c r="A434" s="51" t="n"/>
      <c r="B434" s="51" t="n"/>
      <c r="C434" s="23" t="n"/>
      <c r="D434" s="24">
        <f>IF(COUNTA($A434:$C434,$E434:$I434,$K434,$O434,$R434,$U434:$W434,$Z434:$AA434)=0,"",IFERROR(INDEX('Settings'!$B$10:$B$109,MATCH(C434,'Settings'!$A$10:$A$109,0)),""))</f>
        <v/>
      </c>
      <c r="E434" s="23" t="n"/>
      <c r="F434" s="25" t="n"/>
      <c r="G434" s="25" t="n"/>
      <c r="H434" s="26" t="n"/>
      <c r="I434" s="26" t="n"/>
      <c r="J434" s="27">
        <f>IF(COUNTA($A434:$C434,$E434:$I434,$K434,$O434,$R434,$U434:$W434,$Z434:$AA434)=0,"",IFERROR(H434+I434,0))</f>
        <v/>
      </c>
      <c r="K434" s="52" t="n"/>
      <c r="L434" s="53">
        <f>IF(COUNTA($A434:$C434,$E434:$I434,$K434,$O434,$R434,$U434:$W434,$Z434:$AA434)=0,"",IFERROR(INDEX('Settings'!$D$10:$D$109,MATCH(C434,'Settings'!$A$10:$A$109,0)),0))</f>
        <v/>
      </c>
      <c r="M434" s="53">
        <f>IF(COUNTA($A434:$C434,$E434:$I434,$K434,$O434,$R434,$U434:$W434,$Z434:$AA434)=0,"",IFERROR(IF(K434&lt;&gt;"",K434,L434),0))</f>
        <v/>
      </c>
      <c r="N434" s="30">
        <f>IF(COUNTA($A434:$C434,$E434:$I434,$K434,$O434,$R434,$U434:$W434,$Z434:$AA434)=0,"",IFERROR(J434*M434,0))</f>
        <v/>
      </c>
      <c r="O434" s="31" t="n"/>
      <c r="P434" s="30">
        <f>IF(COUNTA($A434:$C434,$E434:$I434,$K434,$O434,$R434,$U434:$W434,$Z434:$AA434)=0,"",IFERROR(INDEX('Settings'!$F$10:$F$109,MATCH(C434,'Settings'!$A$10:$A$109,0)),0))</f>
        <v/>
      </c>
      <c r="Q434" s="30">
        <f>IF(COUNTA($A434:$C434,$E434:$I434,$K434,$O434,$R434,$U434:$W434,$Z434:$AA434)=0,"",IFERROR(O434*P434,0))</f>
        <v/>
      </c>
      <c r="R434" s="26" t="n"/>
      <c r="S434" s="30">
        <f>IF(COUNTA($A434:$C434,$E434:$I434,$K434,$O434,$R434,$U434:$W434,$Z434:$AA434)=0,"",IFERROR(INDEX('Settings'!$E$10:$E$109,MATCH(C434,'Settings'!$A$10:$A$109,0)),0))</f>
        <v/>
      </c>
      <c r="T434" s="30">
        <f>IF(COUNTA($A434:$C434,$E434:$I434,$K434,$O434,$R434,$U434:$W434,$Z434:$AA434)=0,"",IFERROR(R434*S434,0))</f>
        <v/>
      </c>
      <c r="U434" s="32" t="n"/>
      <c r="V434" s="32" t="n"/>
      <c r="W434" s="32" t="n"/>
      <c r="X434" s="30">
        <f>IF(COUNTA($A434:$C434,$E434:$I434,$K434,$O434,$R434,$U434:$W434,$Z434:$AA434)=0,"",IFERROR(SUM(N434,Q434,T434,U434),0))</f>
        <v/>
      </c>
      <c r="Y434" s="30">
        <f>IF(COUNTA($A434:$C434,$E434:$I434,$K434,$O434,$R434,$U434:$W434,$Z434:$AA434)=0,"",IFERROR(X434+V434-W434,0))</f>
        <v/>
      </c>
      <c r="Z434" s="23" t="n"/>
      <c r="AA434" s="25" t="n"/>
      <c r="AB434" s="33">
        <f>IF(COUNTA($A434:$C434,$E434:$I434,$K434,$O434,$R434,$U434:$W434,$Z434:$AA434)=0,"",IF(OR(A434="",B434="",C434="",E434=""),"Missing required input",IF(D434="","Driver not found",IF(COUNTIF($E:$E,E434)&gt;1,"Duplicate Trip/Load #",IF(B434&gt;A434,"Trip after period end",IF(B434&lt;=A434-'Settings'!$B$4,"Trip outside pay period",IF(J434&lt;=0,"Check miles",IF(M434&lt;=0,"Check rate",IF(Y434&lt;0,"Negative payable","OK")))))))))</f>
        <v/>
      </c>
    </row>
    <row r="435">
      <c r="A435" s="51" t="n"/>
      <c r="B435" s="51" t="n"/>
      <c r="C435" s="23" t="n"/>
      <c r="D435" s="24">
        <f>IF(COUNTA($A435:$C435,$E435:$I435,$K435,$O435,$R435,$U435:$W435,$Z435:$AA435)=0,"",IFERROR(INDEX('Settings'!$B$10:$B$109,MATCH(C435,'Settings'!$A$10:$A$109,0)),""))</f>
        <v/>
      </c>
      <c r="E435" s="23" t="n"/>
      <c r="F435" s="25" t="n"/>
      <c r="G435" s="25" t="n"/>
      <c r="H435" s="26" t="n"/>
      <c r="I435" s="26" t="n"/>
      <c r="J435" s="27">
        <f>IF(COUNTA($A435:$C435,$E435:$I435,$K435,$O435,$R435,$U435:$W435,$Z435:$AA435)=0,"",IFERROR(H435+I435,0))</f>
        <v/>
      </c>
      <c r="K435" s="52" t="n"/>
      <c r="L435" s="53">
        <f>IF(COUNTA($A435:$C435,$E435:$I435,$K435,$O435,$R435,$U435:$W435,$Z435:$AA435)=0,"",IFERROR(INDEX('Settings'!$D$10:$D$109,MATCH(C435,'Settings'!$A$10:$A$109,0)),0))</f>
        <v/>
      </c>
      <c r="M435" s="53">
        <f>IF(COUNTA($A435:$C435,$E435:$I435,$K435,$O435,$R435,$U435:$W435,$Z435:$AA435)=0,"",IFERROR(IF(K435&lt;&gt;"",K435,L435),0))</f>
        <v/>
      </c>
      <c r="N435" s="30">
        <f>IF(COUNTA($A435:$C435,$E435:$I435,$K435,$O435,$R435,$U435:$W435,$Z435:$AA435)=0,"",IFERROR(J435*M435,0))</f>
        <v/>
      </c>
      <c r="O435" s="31" t="n"/>
      <c r="P435" s="30">
        <f>IF(COUNTA($A435:$C435,$E435:$I435,$K435,$O435,$R435,$U435:$W435,$Z435:$AA435)=0,"",IFERROR(INDEX('Settings'!$F$10:$F$109,MATCH(C435,'Settings'!$A$10:$A$109,0)),0))</f>
        <v/>
      </c>
      <c r="Q435" s="30">
        <f>IF(COUNTA($A435:$C435,$E435:$I435,$K435,$O435,$R435,$U435:$W435,$Z435:$AA435)=0,"",IFERROR(O435*P435,0))</f>
        <v/>
      </c>
      <c r="R435" s="26" t="n"/>
      <c r="S435" s="30">
        <f>IF(COUNTA($A435:$C435,$E435:$I435,$K435,$O435,$R435,$U435:$W435,$Z435:$AA435)=0,"",IFERROR(INDEX('Settings'!$E$10:$E$109,MATCH(C435,'Settings'!$A$10:$A$109,0)),0))</f>
        <v/>
      </c>
      <c r="T435" s="30">
        <f>IF(COUNTA($A435:$C435,$E435:$I435,$K435,$O435,$R435,$U435:$W435,$Z435:$AA435)=0,"",IFERROR(R435*S435,0))</f>
        <v/>
      </c>
      <c r="U435" s="32" t="n"/>
      <c r="V435" s="32" t="n"/>
      <c r="W435" s="32" t="n"/>
      <c r="X435" s="30">
        <f>IF(COUNTA($A435:$C435,$E435:$I435,$K435,$O435,$R435,$U435:$W435,$Z435:$AA435)=0,"",IFERROR(SUM(N435,Q435,T435,U435),0))</f>
        <v/>
      </c>
      <c r="Y435" s="30">
        <f>IF(COUNTA($A435:$C435,$E435:$I435,$K435,$O435,$R435,$U435:$W435,$Z435:$AA435)=0,"",IFERROR(X435+V435-W435,0))</f>
        <v/>
      </c>
      <c r="Z435" s="23" t="n"/>
      <c r="AA435" s="25" t="n"/>
      <c r="AB435" s="33">
        <f>IF(COUNTA($A435:$C435,$E435:$I435,$K435,$O435,$R435,$U435:$W435,$Z435:$AA435)=0,"",IF(OR(A435="",B435="",C435="",E435=""),"Missing required input",IF(D435="","Driver not found",IF(COUNTIF($E:$E,E435)&gt;1,"Duplicate Trip/Load #",IF(B435&gt;A435,"Trip after period end",IF(B435&lt;=A435-'Settings'!$B$4,"Trip outside pay period",IF(J435&lt;=0,"Check miles",IF(M435&lt;=0,"Check rate",IF(Y435&lt;0,"Negative payable","OK")))))))))</f>
        <v/>
      </c>
    </row>
    <row r="436">
      <c r="A436" s="51" t="n"/>
      <c r="B436" s="51" t="n"/>
      <c r="C436" s="23" t="n"/>
      <c r="D436" s="24">
        <f>IF(COUNTA($A436:$C436,$E436:$I436,$K436,$O436,$R436,$U436:$W436,$Z436:$AA436)=0,"",IFERROR(INDEX('Settings'!$B$10:$B$109,MATCH(C436,'Settings'!$A$10:$A$109,0)),""))</f>
        <v/>
      </c>
      <c r="E436" s="23" t="n"/>
      <c r="F436" s="25" t="n"/>
      <c r="G436" s="25" t="n"/>
      <c r="H436" s="26" t="n"/>
      <c r="I436" s="26" t="n"/>
      <c r="J436" s="27">
        <f>IF(COUNTA($A436:$C436,$E436:$I436,$K436,$O436,$R436,$U436:$W436,$Z436:$AA436)=0,"",IFERROR(H436+I436,0))</f>
        <v/>
      </c>
      <c r="K436" s="52" t="n"/>
      <c r="L436" s="53">
        <f>IF(COUNTA($A436:$C436,$E436:$I436,$K436,$O436,$R436,$U436:$W436,$Z436:$AA436)=0,"",IFERROR(INDEX('Settings'!$D$10:$D$109,MATCH(C436,'Settings'!$A$10:$A$109,0)),0))</f>
        <v/>
      </c>
      <c r="M436" s="53">
        <f>IF(COUNTA($A436:$C436,$E436:$I436,$K436,$O436,$R436,$U436:$W436,$Z436:$AA436)=0,"",IFERROR(IF(K436&lt;&gt;"",K436,L436),0))</f>
        <v/>
      </c>
      <c r="N436" s="30">
        <f>IF(COUNTA($A436:$C436,$E436:$I436,$K436,$O436,$R436,$U436:$W436,$Z436:$AA436)=0,"",IFERROR(J436*M436,0))</f>
        <v/>
      </c>
      <c r="O436" s="31" t="n"/>
      <c r="P436" s="30">
        <f>IF(COUNTA($A436:$C436,$E436:$I436,$K436,$O436,$R436,$U436:$W436,$Z436:$AA436)=0,"",IFERROR(INDEX('Settings'!$F$10:$F$109,MATCH(C436,'Settings'!$A$10:$A$109,0)),0))</f>
        <v/>
      </c>
      <c r="Q436" s="30">
        <f>IF(COUNTA($A436:$C436,$E436:$I436,$K436,$O436,$R436,$U436:$W436,$Z436:$AA436)=0,"",IFERROR(O436*P436,0))</f>
        <v/>
      </c>
      <c r="R436" s="26" t="n"/>
      <c r="S436" s="30">
        <f>IF(COUNTA($A436:$C436,$E436:$I436,$K436,$O436,$R436,$U436:$W436,$Z436:$AA436)=0,"",IFERROR(INDEX('Settings'!$E$10:$E$109,MATCH(C436,'Settings'!$A$10:$A$109,0)),0))</f>
        <v/>
      </c>
      <c r="T436" s="30">
        <f>IF(COUNTA($A436:$C436,$E436:$I436,$K436,$O436,$R436,$U436:$W436,$Z436:$AA436)=0,"",IFERROR(R436*S436,0))</f>
        <v/>
      </c>
      <c r="U436" s="32" t="n"/>
      <c r="V436" s="32" t="n"/>
      <c r="W436" s="32" t="n"/>
      <c r="X436" s="30">
        <f>IF(COUNTA($A436:$C436,$E436:$I436,$K436,$O436,$R436,$U436:$W436,$Z436:$AA436)=0,"",IFERROR(SUM(N436,Q436,T436,U436),0))</f>
        <v/>
      </c>
      <c r="Y436" s="30">
        <f>IF(COUNTA($A436:$C436,$E436:$I436,$K436,$O436,$R436,$U436:$W436,$Z436:$AA436)=0,"",IFERROR(X436+V436-W436,0))</f>
        <v/>
      </c>
      <c r="Z436" s="23" t="n"/>
      <c r="AA436" s="25" t="n"/>
      <c r="AB436" s="33">
        <f>IF(COUNTA($A436:$C436,$E436:$I436,$K436,$O436,$R436,$U436:$W436,$Z436:$AA436)=0,"",IF(OR(A436="",B436="",C436="",E436=""),"Missing required input",IF(D436="","Driver not found",IF(COUNTIF($E:$E,E436)&gt;1,"Duplicate Trip/Load #",IF(B436&gt;A436,"Trip after period end",IF(B436&lt;=A436-'Settings'!$B$4,"Trip outside pay period",IF(J436&lt;=0,"Check miles",IF(M436&lt;=0,"Check rate",IF(Y436&lt;0,"Negative payable","OK")))))))))</f>
        <v/>
      </c>
    </row>
    <row r="437">
      <c r="A437" s="51" t="n"/>
      <c r="B437" s="51" t="n"/>
      <c r="C437" s="23" t="n"/>
      <c r="D437" s="24">
        <f>IF(COUNTA($A437:$C437,$E437:$I437,$K437,$O437,$R437,$U437:$W437,$Z437:$AA437)=0,"",IFERROR(INDEX('Settings'!$B$10:$B$109,MATCH(C437,'Settings'!$A$10:$A$109,0)),""))</f>
        <v/>
      </c>
      <c r="E437" s="23" t="n"/>
      <c r="F437" s="25" t="n"/>
      <c r="G437" s="25" t="n"/>
      <c r="H437" s="26" t="n"/>
      <c r="I437" s="26" t="n"/>
      <c r="J437" s="27">
        <f>IF(COUNTA($A437:$C437,$E437:$I437,$K437,$O437,$R437,$U437:$W437,$Z437:$AA437)=0,"",IFERROR(H437+I437,0))</f>
        <v/>
      </c>
      <c r="K437" s="52" t="n"/>
      <c r="L437" s="53">
        <f>IF(COUNTA($A437:$C437,$E437:$I437,$K437,$O437,$R437,$U437:$W437,$Z437:$AA437)=0,"",IFERROR(INDEX('Settings'!$D$10:$D$109,MATCH(C437,'Settings'!$A$10:$A$109,0)),0))</f>
        <v/>
      </c>
      <c r="M437" s="53">
        <f>IF(COUNTA($A437:$C437,$E437:$I437,$K437,$O437,$R437,$U437:$W437,$Z437:$AA437)=0,"",IFERROR(IF(K437&lt;&gt;"",K437,L437),0))</f>
        <v/>
      </c>
      <c r="N437" s="30">
        <f>IF(COUNTA($A437:$C437,$E437:$I437,$K437,$O437,$R437,$U437:$W437,$Z437:$AA437)=0,"",IFERROR(J437*M437,0))</f>
        <v/>
      </c>
      <c r="O437" s="31" t="n"/>
      <c r="P437" s="30">
        <f>IF(COUNTA($A437:$C437,$E437:$I437,$K437,$O437,$R437,$U437:$W437,$Z437:$AA437)=0,"",IFERROR(INDEX('Settings'!$F$10:$F$109,MATCH(C437,'Settings'!$A$10:$A$109,0)),0))</f>
        <v/>
      </c>
      <c r="Q437" s="30">
        <f>IF(COUNTA($A437:$C437,$E437:$I437,$K437,$O437,$R437,$U437:$W437,$Z437:$AA437)=0,"",IFERROR(O437*P437,0))</f>
        <v/>
      </c>
      <c r="R437" s="26" t="n"/>
      <c r="S437" s="30">
        <f>IF(COUNTA($A437:$C437,$E437:$I437,$K437,$O437,$R437,$U437:$W437,$Z437:$AA437)=0,"",IFERROR(INDEX('Settings'!$E$10:$E$109,MATCH(C437,'Settings'!$A$10:$A$109,0)),0))</f>
        <v/>
      </c>
      <c r="T437" s="30">
        <f>IF(COUNTA($A437:$C437,$E437:$I437,$K437,$O437,$R437,$U437:$W437,$Z437:$AA437)=0,"",IFERROR(R437*S437,0))</f>
        <v/>
      </c>
      <c r="U437" s="32" t="n"/>
      <c r="V437" s="32" t="n"/>
      <c r="W437" s="32" t="n"/>
      <c r="X437" s="30">
        <f>IF(COUNTA($A437:$C437,$E437:$I437,$K437,$O437,$R437,$U437:$W437,$Z437:$AA437)=0,"",IFERROR(SUM(N437,Q437,T437,U437),0))</f>
        <v/>
      </c>
      <c r="Y437" s="30">
        <f>IF(COUNTA($A437:$C437,$E437:$I437,$K437,$O437,$R437,$U437:$W437,$Z437:$AA437)=0,"",IFERROR(X437+V437-W437,0))</f>
        <v/>
      </c>
      <c r="Z437" s="23" t="n"/>
      <c r="AA437" s="25" t="n"/>
      <c r="AB437" s="33">
        <f>IF(COUNTA($A437:$C437,$E437:$I437,$K437,$O437,$R437,$U437:$W437,$Z437:$AA437)=0,"",IF(OR(A437="",B437="",C437="",E437=""),"Missing required input",IF(D437="","Driver not found",IF(COUNTIF($E:$E,E437)&gt;1,"Duplicate Trip/Load #",IF(B437&gt;A437,"Trip after period end",IF(B437&lt;=A437-'Settings'!$B$4,"Trip outside pay period",IF(J437&lt;=0,"Check miles",IF(M437&lt;=0,"Check rate",IF(Y437&lt;0,"Negative payable","OK")))))))))</f>
        <v/>
      </c>
    </row>
    <row r="438">
      <c r="A438" s="51" t="n"/>
      <c r="B438" s="51" t="n"/>
      <c r="C438" s="23" t="n"/>
      <c r="D438" s="24">
        <f>IF(COUNTA($A438:$C438,$E438:$I438,$K438,$O438,$R438,$U438:$W438,$Z438:$AA438)=0,"",IFERROR(INDEX('Settings'!$B$10:$B$109,MATCH(C438,'Settings'!$A$10:$A$109,0)),""))</f>
        <v/>
      </c>
      <c r="E438" s="23" t="n"/>
      <c r="F438" s="25" t="n"/>
      <c r="G438" s="25" t="n"/>
      <c r="H438" s="26" t="n"/>
      <c r="I438" s="26" t="n"/>
      <c r="J438" s="27">
        <f>IF(COUNTA($A438:$C438,$E438:$I438,$K438,$O438,$R438,$U438:$W438,$Z438:$AA438)=0,"",IFERROR(H438+I438,0))</f>
        <v/>
      </c>
      <c r="K438" s="52" t="n"/>
      <c r="L438" s="53">
        <f>IF(COUNTA($A438:$C438,$E438:$I438,$K438,$O438,$R438,$U438:$W438,$Z438:$AA438)=0,"",IFERROR(INDEX('Settings'!$D$10:$D$109,MATCH(C438,'Settings'!$A$10:$A$109,0)),0))</f>
        <v/>
      </c>
      <c r="M438" s="53">
        <f>IF(COUNTA($A438:$C438,$E438:$I438,$K438,$O438,$R438,$U438:$W438,$Z438:$AA438)=0,"",IFERROR(IF(K438&lt;&gt;"",K438,L438),0))</f>
        <v/>
      </c>
      <c r="N438" s="30">
        <f>IF(COUNTA($A438:$C438,$E438:$I438,$K438,$O438,$R438,$U438:$W438,$Z438:$AA438)=0,"",IFERROR(J438*M438,0))</f>
        <v/>
      </c>
      <c r="O438" s="31" t="n"/>
      <c r="P438" s="30">
        <f>IF(COUNTA($A438:$C438,$E438:$I438,$K438,$O438,$R438,$U438:$W438,$Z438:$AA438)=0,"",IFERROR(INDEX('Settings'!$F$10:$F$109,MATCH(C438,'Settings'!$A$10:$A$109,0)),0))</f>
        <v/>
      </c>
      <c r="Q438" s="30">
        <f>IF(COUNTA($A438:$C438,$E438:$I438,$K438,$O438,$R438,$U438:$W438,$Z438:$AA438)=0,"",IFERROR(O438*P438,0))</f>
        <v/>
      </c>
      <c r="R438" s="26" t="n"/>
      <c r="S438" s="30">
        <f>IF(COUNTA($A438:$C438,$E438:$I438,$K438,$O438,$R438,$U438:$W438,$Z438:$AA438)=0,"",IFERROR(INDEX('Settings'!$E$10:$E$109,MATCH(C438,'Settings'!$A$10:$A$109,0)),0))</f>
        <v/>
      </c>
      <c r="T438" s="30">
        <f>IF(COUNTA($A438:$C438,$E438:$I438,$K438,$O438,$R438,$U438:$W438,$Z438:$AA438)=0,"",IFERROR(R438*S438,0))</f>
        <v/>
      </c>
      <c r="U438" s="32" t="n"/>
      <c r="V438" s="32" t="n"/>
      <c r="W438" s="32" t="n"/>
      <c r="X438" s="30">
        <f>IF(COUNTA($A438:$C438,$E438:$I438,$K438,$O438,$R438,$U438:$W438,$Z438:$AA438)=0,"",IFERROR(SUM(N438,Q438,T438,U438),0))</f>
        <v/>
      </c>
      <c r="Y438" s="30">
        <f>IF(COUNTA($A438:$C438,$E438:$I438,$K438,$O438,$R438,$U438:$W438,$Z438:$AA438)=0,"",IFERROR(X438+V438-W438,0))</f>
        <v/>
      </c>
      <c r="Z438" s="23" t="n"/>
      <c r="AA438" s="25" t="n"/>
      <c r="AB438" s="33">
        <f>IF(COUNTA($A438:$C438,$E438:$I438,$K438,$O438,$R438,$U438:$W438,$Z438:$AA438)=0,"",IF(OR(A438="",B438="",C438="",E438=""),"Missing required input",IF(D438="","Driver not found",IF(COUNTIF($E:$E,E438)&gt;1,"Duplicate Trip/Load #",IF(B438&gt;A438,"Trip after period end",IF(B438&lt;=A438-'Settings'!$B$4,"Trip outside pay period",IF(J438&lt;=0,"Check miles",IF(M438&lt;=0,"Check rate",IF(Y438&lt;0,"Negative payable","OK")))))))))</f>
        <v/>
      </c>
    </row>
    <row r="439">
      <c r="A439" s="51" t="n"/>
      <c r="B439" s="51" t="n"/>
      <c r="C439" s="23" t="n"/>
      <c r="D439" s="24">
        <f>IF(COUNTA($A439:$C439,$E439:$I439,$K439,$O439,$R439,$U439:$W439,$Z439:$AA439)=0,"",IFERROR(INDEX('Settings'!$B$10:$B$109,MATCH(C439,'Settings'!$A$10:$A$109,0)),""))</f>
        <v/>
      </c>
      <c r="E439" s="23" t="n"/>
      <c r="F439" s="25" t="n"/>
      <c r="G439" s="25" t="n"/>
      <c r="H439" s="26" t="n"/>
      <c r="I439" s="26" t="n"/>
      <c r="J439" s="27">
        <f>IF(COUNTA($A439:$C439,$E439:$I439,$K439,$O439,$R439,$U439:$W439,$Z439:$AA439)=0,"",IFERROR(H439+I439,0))</f>
        <v/>
      </c>
      <c r="K439" s="52" t="n"/>
      <c r="L439" s="53">
        <f>IF(COUNTA($A439:$C439,$E439:$I439,$K439,$O439,$R439,$U439:$W439,$Z439:$AA439)=0,"",IFERROR(INDEX('Settings'!$D$10:$D$109,MATCH(C439,'Settings'!$A$10:$A$109,0)),0))</f>
        <v/>
      </c>
      <c r="M439" s="53">
        <f>IF(COUNTA($A439:$C439,$E439:$I439,$K439,$O439,$R439,$U439:$W439,$Z439:$AA439)=0,"",IFERROR(IF(K439&lt;&gt;"",K439,L439),0))</f>
        <v/>
      </c>
      <c r="N439" s="30">
        <f>IF(COUNTA($A439:$C439,$E439:$I439,$K439,$O439,$R439,$U439:$W439,$Z439:$AA439)=0,"",IFERROR(J439*M439,0))</f>
        <v/>
      </c>
      <c r="O439" s="31" t="n"/>
      <c r="P439" s="30">
        <f>IF(COUNTA($A439:$C439,$E439:$I439,$K439,$O439,$R439,$U439:$W439,$Z439:$AA439)=0,"",IFERROR(INDEX('Settings'!$F$10:$F$109,MATCH(C439,'Settings'!$A$10:$A$109,0)),0))</f>
        <v/>
      </c>
      <c r="Q439" s="30">
        <f>IF(COUNTA($A439:$C439,$E439:$I439,$K439,$O439,$R439,$U439:$W439,$Z439:$AA439)=0,"",IFERROR(O439*P439,0))</f>
        <v/>
      </c>
      <c r="R439" s="26" t="n"/>
      <c r="S439" s="30">
        <f>IF(COUNTA($A439:$C439,$E439:$I439,$K439,$O439,$R439,$U439:$W439,$Z439:$AA439)=0,"",IFERROR(INDEX('Settings'!$E$10:$E$109,MATCH(C439,'Settings'!$A$10:$A$109,0)),0))</f>
        <v/>
      </c>
      <c r="T439" s="30">
        <f>IF(COUNTA($A439:$C439,$E439:$I439,$K439,$O439,$R439,$U439:$W439,$Z439:$AA439)=0,"",IFERROR(R439*S439,0))</f>
        <v/>
      </c>
      <c r="U439" s="32" t="n"/>
      <c r="V439" s="32" t="n"/>
      <c r="W439" s="32" t="n"/>
      <c r="X439" s="30">
        <f>IF(COUNTA($A439:$C439,$E439:$I439,$K439,$O439,$R439,$U439:$W439,$Z439:$AA439)=0,"",IFERROR(SUM(N439,Q439,T439,U439),0))</f>
        <v/>
      </c>
      <c r="Y439" s="30">
        <f>IF(COUNTA($A439:$C439,$E439:$I439,$K439,$O439,$R439,$U439:$W439,$Z439:$AA439)=0,"",IFERROR(X439+V439-W439,0))</f>
        <v/>
      </c>
      <c r="Z439" s="23" t="n"/>
      <c r="AA439" s="25" t="n"/>
      <c r="AB439" s="33">
        <f>IF(COUNTA($A439:$C439,$E439:$I439,$K439,$O439,$R439,$U439:$W439,$Z439:$AA439)=0,"",IF(OR(A439="",B439="",C439="",E439=""),"Missing required input",IF(D439="","Driver not found",IF(COUNTIF($E:$E,E439)&gt;1,"Duplicate Trip/Load #",IF(B439&gt;A439,"Trip after period end",IF(B439&lt;=A439-'Settings'!$B$4,"Trip outside pay period",IF(J439&lt;=0,"Check miles",IF(M439&lt;=0,"Check rate",IF(Y439&lt;0,"Negative payable","OK")))))))))</f>
        <v/>
      </c>
    </row>
    <row r="440">
      <c r="A440" s="51" t="n"/>
      <c r="B440" s="51" t="n"/>
      <c r="C440" s="23" t="n"/>
      <c r="D440" s="24">
        <f>IF(COUNTA($A440:$C440,$E440:$I440,$K440,$O440,$R440,$U440:$W440,$Z440:$AA440)=0,"",IFERROR(INDEX('Settings'!$B$10:$B$109,MATCH(C440,'Settings'!$A$10:$A$109,0)),""))</f>
        <v/>
      </c>
      <c r="E440" s="23" t="n"/>
      <c r="F440" s="25" t="n"/>
      <c r="G440" s="25" t="n"/>
      <c r="H440" s="26" t="n"/>
      <c r="I440" s="26" t="n"/>
      <c r="J440" s="27">
        <f>IF(COUNTA($A440:$C440,$E440:$I440,$K440,$O440,$R440,$U440:$W440,$Z440:$AA440)=0,"",IFERROR(H440+I440,0))</f>
        <v/>
      </c>
      <c r="K440" s="52" t="n"/>
      <c r="L440" s="53">
        <f>IF(COUNTA($A440:$C440,$E440:$I440,$K440,$O440,$R440,$U440:$W440,$Z440:$AA440)=0,"",IFERROR(INDEX('Settings'!$D$10:$D$109,MATCH(C440,'Settings'!$A$10:$A$109,0)),0))</f>
        <v/>
      </c>
      <c r="M440" s="53">
        <f>IF(COUNTA($A440:$C440,$E440:$I440,$K440,$O440,$R440,$U440:$W440,$Z440:$AA440)=0,"",IFERROR(IF(K440&lt;&gt;"",K440,L440),0))</f>
        <v/>
      </c>
      <c r="N440" s="30">
        <f>IF(COUNTA($A440:$C440,$E440:$I440,$K440,$O440,$R440,$U440:$W440,$Z440:$AA440)=0,"",IFERROR(J440*M440,0))</f>
        <v/>
      </c>
      <c r="O440" s="31" t="n"/>
      <c r="P440" s="30">
        <f>IF(COUNTA($A440:$C440,$E440:$I440,$K440,$O440,$R440,$U440:$W440,$Z440:$AA440)=0,"",IFERROR(INDEX('Settings'!$F$10:$F$109,MATCH(C440,'Settings'!$A$10:$A$109,0)),0))</f>
        <v/>
      </c>
      <c r="Q440" s="30">
        <f>IF(COUNTA($A440:$C440,$E440:$I440,$K440,$O440,$R440,$U440:$W440,$Z440:$AA440)=0,"",IFERROR(O440*P440,0))</f>
        <v/>
      </c>
      <c r="R440" s="26" t="n"/>
      <c r="S440" s="30">
        <f>IF(COUNTA($A440:$C440,$E440:$I440,$K440,$O440,$R440,$U440:$W440,$Z440:$AA440)=0,"",IFERROR(INDEX('Settings'!$E$10:$E$109,MATCH(C440,'Settings'!$A$10:$A$109,0)),0))</f>
        <v/>
      </c>
      <c r="T440" s="30">
        <f>IF(COUNTA($A440:$C440,$E440:$I440,$K440,$O440,$R440,$U440:$W440,$Z440:$AA440)=0,"",IFERROR(R440*S440,0))</f>
        <v/>
      </c>
      <c r="U440" s="32" t="n"/>
      <c r="V440" s="32" t="n"/>
      <c r="W440" s="32" t="n"/>
      <c r="X440" s="30">
        <f>IF(COUNTA($A440:$C440,$E440:$I440,$K440,$O440,$R440,$U440:$W440,$Z440:$AA440)=0,"",IFERROR(SUM(N440,Q440,T440,U440),0))</f>
        <v/>
      </c>
      <c r="Y440" s="30">
        <f>IF(COUNTA($A440:$C440,$E440:$I440,$K440,$O440,$R440,$U440:$W440,$Z440:$AA440)=0,"",IFERROR(X440+V440-W440,0))</f>
        <v/>
      </c>
      <c r="Z440" s="23" t="n"/>
      <c r="AA440" s="25" t="n"/>
      <c r="AB440" s="33">
        <f>IF(COUNTA($A440:$C440,$E440:$I440,$K440,$O440,$R440,$U440:$W440,$Z440:$AA440)=0,"",IF(OR(A440="",B440="",C440="",E440=""),"Missing required input",IF(D440="","Driver not found",IF(COUNTIF($E:$E,E440)&gt;1,"Duplicate Trip/Load #",IF(B440&gt;A440,"Trip after period end",IF(B440&lt;=A440-'Settings'!$B$4,"Trip outside pay period",IF(J440&lt;=0,"Check miles",IF(M440&lt;=0,"Check rate",IF(Y440&lt;0,"Negative payable","OK")))))))))</f>
        <v/>
      </c>
    </row>
    <row r="441">
      <c r="A441" s="51" t="n"/>
      <c r="B441" s="51" t="n"/>
      <c r="C441" s="23" t="n"/>
      <c r="D441" s="24">
        <f>IF(COUNTA($A441:$C441,$E441:$I441,$K441,$O441,$R441,$U441:$W441,$Z441:$AA441)=0,"",IFERROR(INDEX('Settings'!$B$10:$B$109,MATCH(C441,'Settings'!$A$10:$A$109,0)),""))</f>
        <v/>
      </c>
      <c r="E441" s="23" t="n"/>
      <c r="F441" s="25" t="n"/>
      <c r="G441" s="25" t="n"/>
      <c r="H441" s="26" t="n"/>
      <c r="I441" s="26" t="n"/>
      <c r="J441" s="27">
        <f>IF(COUNTA($A441:$C441,$E441:$I441,$K441,$O441,$R441,$U441:$W441,$Z441:$AA441)=0,"",IFERROR(H441+I441,0))</f>
        <v/>
      </c>
      <c r="K441" s="52" t="n"/>
      <c r="L441" s="53">
        <f>IF(COUNTA($A441:$C441,$E441:$I441,$K441,$O441,$R441,$U441:$W441,$Z441:$AA441)=0,"",IFERROR(INDEX('Settings'!$D$10:$D$109,MATCH(C441,'Settings'!$A$10:$A$109,0)),0))</f>
        <v/>
      </c>
      <c r="M441" s="53">
        <f>IF(COUNTA($A441:$C441,$E441:$I441,$K441,$O441,$R441,$U441:$W441,$Z441:$AA441)=0,"",IFERROR(IF(K441&lt;&gt;"",K441,L441),0))</f>
        <v/>
      </c>
      <c r="N441" s="30">
        <f>IF(COUNTA($A441:$C441,$E441:$I441,$K441,$O441,$R441,$U441:$W441,$Z441:$AA441)=0,"",IFERROR(J441*M441,0))</f>
        <v/>
      </c>
      <c r="O441" s="31" t="n"/>
      <c r="P441" s="30">
        <f>IF(COUNTA($A441:$C441,$E441:$I441,$K441,$O441,$R441,$U441:$W441,$Z441:$AA441)=0,"",IFERROR(INDEX('Settings'!$F$10:$F$109,MATCH(C441,'Settings'!$A$10:$A$109,0)),0))</f>
        <v/>
      </c>
      <c r="Q441" s="30">
        <f>IF(COUNTA($A441:$C441,$E441:$I441,$K441,$O441,$R441,$U441:$W441,$Z441:$AA441)=0,"",IFERROR(O441*P441,0))</f>
        <v/>
      </c>
      <c r="R441" s="26" t="n"/>
      <c r="S441" s="30">
        <f>IF(COUNTA($A441:$C441,$E441:$I441,$K441,$O441,$R441,$U441:$W441,$Z441:$AA441)=0,"",IFERROR(INDEX('Settings'!$E$10:$E$109,MATCH(C441,'Settings'!$A$10:$A$109,0)),0))</f>
        <v/>
      </c>
      <c r="T441" s="30">
        <f>IF(COUNTA($A441:$C441,$E441:$I441,$K441,$O441,$R441,$U441:$W441,$Z441:$AA441)=0,"",IFERROR(R441*S441,0))</f>
        <v/>
      </c>
      <c r="U441" s="32" t="n"/>
      <c r="V441" s="32" t="n"/>
      <c r="W441" s="32" t="n"/>
      <c r="X441" s="30">
        <f>IF(COUNTA($A441:$C441,$E441:$I441,$K441,$O441,$R441,$U441:$W441,$Z441:$AA441)=0,"",IFERROR(SUM(N441,Q441,T441,U441),0))</f>
        <v/>
      </c>
      <c r="Y441" s="30">
        <f>IF(COUNTA($A441:$C441,$E441:$I441,$K441,$O441,$R441,$U441:$W441,$Z441:$AA441)=0,"",IFERROR(X441+V441-W441,0))</f>
        <v/>
      </c>
      <c r="Z441" s="23" t="n"/>
      <c r="AA441" s="25" t="n"/>
      <c r="AB441" s="33">
        <f>IF(COUNTA($A441:$C441,$E441:$I441,$K441,$O441,$R441,$U441:$W441,$Z441:$AA441)=0,"",IF(OR(A441="",B441="",C441="",E441=""),"Missing required input",IF(D441="","Driver not found",IF(COUNTIF($E:$E,E441)&gt;1,"Duplicate Trip/Load #",IF(B441&gt;A441,"Trip after period end",IF(B441&lt;=A441-'Settings'!$B$4,"Trip outside pay period",IF(J441&lt;=0,"Check miles",IF(M441&lt;=0,"Check rate",IF(Y441&lt;0,"Negative payable","OK")))))))))</f>
        <v/>
      </c>
    </row>
    <row r="442">
      <c r="A442" s="51" t="n"/>
      <c r="B442" s="51" t="n"/>
      <c r="C442" s="23" t="n"/>
      <c r="D442" s="24">
        <f>IF(COUNTA($A442:$C442,$E442:$I442,$K442,$O442,$R442,$U442:$W442,$Z442:$AA442)=0,"",IFERROR(INDEX('Settings'!$B$10:$B$109,MATCH(C442,'Settings'!$A$10:$A$109,0)),""))</f>
        <v/>
      </c>
      <c r="E442" s="23" t="n"/>
      <c r="F442" s="25" t="n"/>
      <c r="G442" s="25" t="n"/>
      <c r="H442" s="26" t="n"/>
      <c r="I442" s="26" t="n"/>
      <c r="J442" s="27">
        <f>IF(COUNTA($A442:$C442,$E442:$I442,$K442,$O442,$R442,$U442:$W442,$Z442:$AA442)=0,"",IFERROR(H442+I442,0))</f>
        <v/>
      </c>
      <c r="K442" s="52" t="n"/>
      <c r="L442" s="53">
        <f>IF(COUNTA($A442:$C442,$E442:$I442,$K442,$O442,$R442,$U442:$W442,$Z442:$AA442)=0,"",IFERROR(INDEX('Settings'!$D$10:$D$109,MATCH(C442,'Settings'!$A$10:$A$109,0)),0))</f>
        <v/>
      </c>
      <c r="M442" s="53">
        <f>IF(COUNTA($A442:$C442,$E442:$I442,$K442,$O442,$R442,$U442:$W442,$Z442:$AA442)=0,"",IFERROR(IF(K442&lt;&gt;"",K442,L442),0))</f>
        <v/>
      </c>
      <c r="N442" s="30">
        <f>IF(COUNTA($A442:$C442,$E442:$I442,$K442,$O442,$R442,$U442:$W442,$Z442:$AA442)=0,"",IFERROR(J442*M442,0))</f>
        <v/>
      </c>
      <c r="O442" s="31" t="n"/>
      <c r="P442" s="30">
        <f>IF(COUNTA($A442:$C442,$E442:$I442,$K442,$O442,$R442,$U442:$W442,$Z442:$AA442)=0,"",IFERROR(INDEX('Settings'!$F$10:$F$109,MATCH(C442,'Settings'!$A$10:$A$109,0)),0))</f>
        <v/>
      </c>
      <c r="Q442" s="30">
        <f>IF(COUNTA($A442:$C442,$E442:$I442,$K442,$O442,$R442,$U442:$W442,$Z442:$AA442)=0,"",IFERROR(O442*P442,0))</f>
        <v/>
      </c>
      <c r="R442" s="26" t="n"/>
      <c r="S442" s="30">
        <f>IF(COUNTA($A442:$C442,$E442:$I442,$K442,$O442,$R442,$U442:$W442,$Z442:$AA442)=0,"",IFERROR(INDEX('Settings'!$E$10:$E$109,MATCH(C442,'Settings'!$A$10:$A$109,0)),0))</f>
        <v/>
      </c>
      <c r="T442" s="30">
        <f>IF(COUNTA($A442:$C442,$E442:$I442,$K442,$O442,$R442,$U442:$W442,$Z442:$AA442)=0,"",IFERROR(R442*S442,0))</f>
        <v/>
      </c>
      <c r="U442" s="32" t="n"/>
      <c r="V442" s="32" t="n"/>
      <c r="W442" s="32" t="n"/>
      <c r="X442" s="30">
        <f>IF(COUNTA($A442:$C442,$E442:$I442,$K442,$O442,$R442,$U442:$W442,$Z442:$AA442)=0,"",IFERROR(SUM(N442,Q442,T442,U442),0))</f>
        <v/>
      </c>
      <c r="Y442" s="30">
        <f>IF(COUNTA($A442:$C442,$E442:$I442,$K442,$O442,$R442,$U442:$W442,$Z442:$AA442)=0,"",IFERROR(X442+V442-W442,0))</f>
        <v/>
      </c>
      <c r="Z442" s="23" t="n"/>
      <c r="AA442" s="25" t="n"/>
      <c r="AB442" s="33">
        <f>IF(COUNTA($A442:$C442,$E442:$I442,$K442,$O442,$R442,$U442:$W442,$Z442:$AA442)=0,"",IF(OR(A442="",B442="",C442="",E442=""),"Missing required input",IF(D442="","Driver not found",IF(COUNTIF($E:$E,E442)&gt;1,"Duplicate Trip/Load #",IF(B442&gt;A442,"Trip after period end",IF(B442&lt;=A442-'Settings'!$B$4,"Trip outside pay period",IF(J442&lt;=0,"Check miles",IF(M442&lt;=0,"Check rate",IF(Y442&lt;0,"Negative payable","OK")))))))))</f>
        <v/>
      </c>
    </row>
    <row r="443">
      <c r="A443" s="51" t="n"/>
      <c r="B443" s="51" t="n"/>
      <c r="C443" s="23" t="n"/>
      <c r="D443" s="24">
        <f>IF(COUNTA($A443:$C443,$E443:$I443,$K443,$O443,$R443,$U443:$W443,$Z443:$AA443)=0,"",IFERROR(INDEX('Settings'!$B$10:$B$109,MATCH(C443,'Settings'!$A$10:$A$109,0)),""))</f>
        <v/>
      </c>
      <c r="E443" s="23" t="n"/>
      <c r="F443" s="25" t="n"/>
      <c r="G443" s="25" t="n"/>
      <c r="H443" s="26" t="n"/>
      <c r="I443" s="26" t="n"/>
      <c r="J443" s="27">
        <f>IF(COUNTA($A443:$C443,$E443:$I443,$K443,$O443,$R443,$U443:$W443,$Z443:$AA443)=0,"",IFERROR(H443+I443,0))</f>
        <v/>
      </c>
      <c r="K443" s="52" t="n"/>
      <c r="L443" s="53">
        <f>IF(COUNTA($A443:$C443,$E443:$I443,$K443,$O443,$R443,$U443:$W443,$Z443:$AA443)=0,"",IFERROR(INDEX('Settings'!$D$10:$D$109,MATCH(C443,'Settings'!$A$10:$A$109,0)),0))</f>
        <v/>
      </c>
      <c r="M443" s="53">
        <f>IF(COUNTA($A443:$C443,$E443:$I443,$K443,$O443,$R443,$U443:$W443,$Z443:$AA443)=0,"",IFERROR(IF(K443&lt;&gt;"",K443,L443),0))</f>
        <v/>
      </c>
      <c r="N443" s="30">
        <f>IF(COUNTA($A443:$C443,$E443:$I443,$K443,$O443,$R443,$U443:$W443,$Z443:$AA443)=0,"",IFERROR(J443*M443,0))</f>
        <v/>
      </c>
      <c r="O443" s="31" t="n"/>
      <c r="P443" s="30">
        <f>IF(COUNTA($A443:$C443,$E443:$I443,$K443,$O443,$R443,$U443:$W443,$Z443:$AA443)=0,"",IFERROR(INDEX('Settings'!$F$10:$F$109,MATCH(C443,'Settings'!$A$10:$A$109,0)),0))</f>
        <v/>
      </c>
      <c r="Q443" s="30">
        <f>IF(COUNTA($A443:$C443,$E443:$I443,$K443,$O443,$R443,$U443:$W443,$Z443:$AA443)=0,"",IFERROR(O443*P443,0))</f>
        <v/>
      </c>
      <c r="R443" s="26" t="n"/>
      <c r="S443" s="30">
        <f>IF(COUNTA($A443:$C443,$E443:$I443,$K443,$O443,$R443,$U443:$W443,$Z443:$AA443)=0,"",IFERROR(INDEX('Settings'!$E$10:$E$109,MATCH(C443,'Settings'!$A$10:$A$109,0)),0))</f>
        <v/>
      </c>
      <c r="T443" s="30">
        <f>IF(COUNTA($A443:$C443,$E443:$I443,$K443,$O443,$R443,$U443:$W443,$Z443:$AA443)=0,"",IFERROR(R443*S443,0))</f>
        <v/>
      </c>
      <c r="U443" s="32" t="n"/>
      <c r="V443" s="32" t="n"/>
      <c r="W443" s="32" t="n"/>
      <c r="X443" s="30">
        <f>IF(COUNTA($A443:$C443,$E443:$I443,$K443,$O443,$R443,$U443:$W443,$Z443:$AA443)=0,"",IFERROR(SUM(N443,Q443,T443,U443),0))</f>
        <v/>
      </c>
      <c r="Y443" s="30">
        <f>IF(COUNTA($A443:$C443,$E443:$I443,$K443,$O443,$R443,$U443:$W443,$Z443:$AA443)=0,"",IFERROR(X443+V443-W443,0))</f>
        <v/>
      </c>
      <c r="Z443" s="23" t="n"/>
      <c r="AA443" s="25" t="n"/>
      <c r="AB443" s="33">
        <f>IF(COUNTA($A443:$C443,$E443:$I443,$K443,$O443,$R443,$U443:$W443,$Z443:$AA443)=0,"",IF(OR(A443="",B443="",C443="",E443=""),"Missing required input",IF(D443="","Driver not found",IF(COUNTIF($E:$E,E443)&gt;1,"Duplicate Trip/Load #",IF(B443&gt;A443,"Trip after period end",IF(B443&lt;=A443-'Settings'!$B$4,"Trip outside pay period",IF(J443&lt;=0,"Check miles",IF(M443&lt;=0,"Check rate",IF(Y443&lt;0,"Negative payable","OK")))))))))</f>
        <v/>
      </c>
    </row>
    <row r="444">
      <c r="A444" s="51" t="n"/>
      <c r="B444" s="51" t="n"/>
      <c r="C444" s="23" t="n"/>
      <c r="D444" s="24">
        <f>IF(COUNTA($A444:$C444,$E444:$I444,$K444,$O444,$R444,$U444:$W444,$Z444:$AA444)=0,"",IFERROR(INDEX('Settings'!$B$10:$B$109,MATCH(C444,'Settings'!$A$10:$A$109,0)),""))</f>
        <v/>
      </c>
      <c r="E444" s="23" t="n"/>
      <c r="F444" s="25" t="n"/>
      <c r="G444" s="25" t="n"/>
      <c r="H444" s="26" t="n"/>
      <c r="I444" s="26" t="n"/>
      <c r="J444" s="27">
        <f>IF(COUNTA($A444:$C444,$E444:$I444,$K444,$O444,$R444,$U444:$W444,$Z444:$AA444)=0,"",IFERROR(H444+I444,0))</f>
        <v/>
      </c>
      <c r="K444" s="52" t="n"/>
      <c r="L444" s="53">
        <f>IF(COUNTA($A444:$C444,$E444:$I444,$K444,$O444,$R444,$U444:$W444,$Z444:$AA444)=0,"",IFERROR(INDEX('Settings'!$D$10:$D$109,MATCH(C444,'Settings'!$A$10:$A$109,0)),0))</f>
        <v/>
      </c>
      <c r="M444" s="53">
        <f>IF(COUNTA($A444:$C444,$E444:$I444,$K444,$O444,$R444,$U444:$W444,$Z444:$AA444)=0,"",IFERROR(IF(K444&lt;&gt;"",K444,L444),0))</f>
        <v/>
      </c>
      <c r="N444" s="30">
        <f>IF(COUNTA($A444:$C444,$E444:$I444,$K444,$O444,$R444,$U444:$W444,$Z444:$AA444)=0,"",IFERROR(J444*M444,0))</f>
        <v/>
      </c>
      <c r="O444" s="31" t="n"/>
      <c r="P444" s="30">
        <f>IF(COUNTA($A444:$C444,$E444:$I444,$K444,$O444,$R444,$U444:$W444,$Z444:$AA444)=0,"",IFERROR(INDEX('Settings'!$F$10:$F$109,MATCH(C444,'Settings'!$A$10:$A$109,0)),0))</f>
        <v/>
      </c>
      <c r="Q444" s="30">
        <f>IF(COUNTA($A444:$C444,$E444:$I444,$K444,$O444,$R444,$U444:$W444,$Z444:$AA444)=0,"",IFERROR(O444*P444,0))</f>
        <v/>
      </c>
      <c r="R444" s="26" t="n"/>
      <c r="S444" s="30">
        <f>IF(COUNTA($A444:$C444,$E444:$I444,$K444,$O444,$R444,$U444:$W444,$Z444:$AA444)=0,"",IFERROR(INDEX('Settings'!$E$10:$E$109,MATCH(C444,'Settings'!$A$10:$A$109,0)),0))</f>
        <v/>
      </c>
      <c r="T444" s="30">
        <f>IF(COUNTA($A444:$C444,$E444:$I444,$K444,$O444,$R444,$U444:$W444,$Z444:$AA444)=0,"",IFERROR(R444*S444,0))</f>
        <v/>
      </c>
      <c r="U444" s="32" t="n"/>
      <c r="V444" s="32" t="n"/>
      <c r="W444" s="32" t="n"/>
      <c r="X444" s="30">
        <f>IF(COUNTA($A444:$C444,$E444:$I444,$K444,$O444,$R444,$U444:$W444,$Z444:$AA444)=0,"",IFERROR(SUM(N444,Q444,T444,U444),0))</f>
        <v/>
      </c>
      <c r="Y444" s="30">
        <f>IF(COUNTA($A444:$C444,$E444:$I444,$K444,$O444,$R444,$U444:$W444,$Z444:$AA444)=0,"",IFERROR(X444+V444-W444,0))</f>
        <v/>
      </c>
      <c r="Z444" s="23" t="n"/>
      <c r="AA444" s="25" t="n"/>
      <c r="AB444" s="33">
        <f>IF(COUNTA($A444:$C444,$E444:$I444,$K444,$O444,$R444,$U444:$W444,$Z444:$AA444)=0,"",IF(OR(A444="",B444="",C444="",E444=""),"Missing required input",IF(D444="","Driver not found",IF(COUNTIF($E:$E,E444)&gt;1,"Duplicate Trip/Load #",IF(B444&gt;A444,"Trip after period end",IF(B444&lt;=A444-'Settings'!$B$4,"Trip outside pay period",IF(J444&lt;=0,"Check miles",IF(M444&lt;=0,"Check rate",IF(Y444&lt;0,"Negative payable","OK")))))))))</f>
        <v/>
      </c>
    </row>
    <row r="445">
      <c r="A445" s="51" t="n"/>
      <c r="B445" s="51" t="n"/>
      <c r="C445" s="23" t="n"/>
      <c r="D445" s="24">
        <f>IF(COUNTA($A445:$C445,$E445:$I445,$K445,$O445,$R445,$U445:$W445,$Z445:$AA445)=0,"",IFERROR(INDEX('Settings'!$B$10:$B$109,MATCH(C445,'Settings'!$A$10:$A$109,0)),""))</f>
        <v/>
      </c>
      <c r="E445" s="23" t="n"/>
      <c r="F445" s="25" t="n"/>
      <c r="G445" s="25" t="n"/>
      <c r="H445" s="26" t="n"/>
      <c r="I445" s="26" t="n"/>
      <c r="J445" s="27">
        <f>IF(COUNTA($A445:$C445,$E445:$I445,$K445,$O445,$R445,$U445:$W445,$Z445:$AA445)=0,"",IFERROR(H445+I445,0))</f>
        <v/>
      </c>
      <c r="K445" s="52" t="n"/>
      <c r="L445" s="53">
        <f>IF(COUNTA($A445:$C445,$E445:$I445,$K445,$O445,$R445,$U445:$W445,$Z445:$AA445)=0,"",IFERROR(INDEX('Settings'!$D$10:$D$109,MATCH(C445,'Settings'!$A$10:$A$109,0)),0))</f>
        <v/>
      </c>
      <c r="M445" s="53">
        <f>IF(COUNTA($A445:$C445,$E445:$I445,$K445,$O445,$R445,$U445:$W445,$Z445:$AA445)=0,"",IFERROR(IF(K445&lt;&gt;"",K445,L445),0))</f>
        <v/>
      </c>
      <c r="N445" s="30">
        <f>IF(COUNTA($A445:$C445,$E445:$I445,$K445,$O445,$R445,$U445:$W445,$Z445:$AA445)=0,"",IFERROR(J445*M445,0))</f>
        <v/>
      </c>
      <c r="O445" s="31" t="n"/>
      <c r="P445" s="30">
        <f>IF(COUNTA($A445:$C445,$E445:$I445,$K445,$O445,$R445,$U445:$W445,$Z445:$AA445)=0,"",IFERROR(INDEX('Settings'!$F$10:$F$109,MATCH(C445,'Settings'!$A$10:$A$109,0)),0))</f>
        <v/>
      </c>
      <c r="Q445" s="30">
        <f>IF(COUNTA($A445:$C445,$E445:$I445,$K445,$O445,$R445,$U445:$W445,$Z445:$AA445)=0,"",IFERROR(O445*P445,0))</f>
        <v/>
      </c>
      <c r="R445" s="26" t="n"/>
      <c r="S445" s="30">
        <f>IF(COUNTA($A445:$C445,$E445:$I445,$K445,$O445,$R445,$U445:$W445,$Z445:$AA445)=0,"",IFERROR(INDEX('Settings'!$E$10:$E$109,MATCH(C445,'Settings'!$A$10:$A$109,0)),0))</f>
        <v/>
      </c>
      <c r="T445" s="30">
        <f>IF(COUNTA($A445:$C445,$E445:$I445,$K445,$O445,$R445,$U445:$W445,$Z445:$AA445)=0,"",IFERROR(R445*S445,0))</f>
        <v/>
      </c>
      <c r="U445" s="32" t="n"/>
      <c r="V445" s="32" t="n"/>
      <c r="W445" s="32" t="n"/>
      <c r="X445" s="30">
        <f>IF(COUNTA($A445:$C445,$E445:$I445,$K445,$O445,$R445,$U445:$W445,$Z445:$AA445)=0,"",IFERROR(SUM(N445,Q445,T445,U445),0))</f>
        <v/>
      </c>
      <c r="Y445" s="30">
        <f>IF(COUNTA($A445:$C445,$E445:$I445,$K445,$O445,$R445,$U445:$W445,$Z445:$AA445)=0,"",IFERROR(X445+V445-W445,0))</f>
        <v/>
      </c>
      <c r="Z445" s="23" t="n"/>
      <c r="AA445" s="25" t="n"/>
      <c r="AB445" s="33">
        <f>IF(COUNTA($A445:$C445,$E445:$I445,$K445,$O445,$R445,$U445:$W445,$Z445:$AA445)=0,"",IF(OR(A445="",B445="",C445="",E445=""),"Missing required input",IF(D445="","Driver not found",IF(COUNTIF($E:$E,E445)&gt;1,"Duplicate Trip/Load #",IF(B445&gt;A445,"Trip after period end",IF(B445&lt;=A445-'Settings'!$B$4,"Trip outside pay period",IF(J445&lt;=0,"Check miles",IF(M445&lt;=0,"Check rate",IF(Y445&lt;0,"Negative payable","OK")))))))))</f>
        <v/>
      </c>
    </row>
    <row r="446">
      <c r="A446" s="51" t="n"/>
      <c r="B446" s="51" t="n"/>
      <c r="C446" s="23" t="n"/>
      <c r="D446" s="24">
        <f>IF(COUNTA($A446:$C446,$E446:$I446,$K446,$O446,$R446,$U446:$W446,$Z446:$AA446)=0,"",IFERROR(INDEX('Settings'!$B$10:$B$109,MATCH(C446,'Settings'!$A$10:$A$109,0)),""))</f>
        <v/>
      </c>
      <c r="E446" s="23" t="n"/>
      <c r="F446" s="25" t="n"/>
      <c r="G446" s="25" t="n"/>
      <c r="H446" s="26" t="n"/>
      <c r="I446" s="26" t="n"/>
      <c r="J446" s="27">
        <f>IF(COUNTA($A446:$C446,$E446:$I446,$K446,$O446,$R446,$U446:$W446,$Z446:$AA446)=0,"",IFERROR(H446+I446,0))</f>
        <v/>
      </c>
      <c r="K446" s="52" t="n"/>
      <c r="L446" s="53">
        <f>IF(COUNTA($A446:$C446,$E446:$I446,$K446,$O446,$R446,$U446:$W446,$Z446:$AA446)=0,"",IFERROR(INDEX('Settings'!$D$10:$D$109,MATCH(C446,'Settings'!$A$10:$A$109,0)),0))</f>
        <v/>
      </c>
      <c r="M446" s="53">
        <f>IF(COUNTA($A446:$C446,$E446:$I446,$K446,$O446,$R446,$U446:$W446,$Z446:$AA446)=0,"",IFERROR(IF(K446&lt;&gt;"",K446,L446),0))</f>
        <v/>
      </c>
      <c r="N446" s="30">
        <f>IF(COUNTA($A446:$C446,$E446:$I446,$K446,$O446,$R446,$U446:$W446,$Z446:$AA446)=0,"",IFERROR(J446*M446,0))</f>
        <v/>
      </c>
      <c r="O446" s="31" t="n"/>
      <c r="P446" s="30">
        <f>IF(COUNTA($A446:$C446,$E446:$I446,$K446,$O446,$R446,$U446:$W446,$Z446:$AA446)=0,"",IFERROR(INDEX('Settings'!$F$10:$F$109,MATCH(C446,'Settings'!$A$10:$A$109,0)),0))</f>
        <v/>
      </c>
      <c r="Q446" s="30">
        <f>IF(COUNTA($A446:$C446,$E446:$I446,$K446,$O446,$R446,$U446:$W446,$Z446:$AA446)=0,"",IFERROR(O446*P446,0))</f>
        <v/>
      </c>
      <c r="R446" s="26" t="n"/>
      <c r="S446" s="30">
        <f>IF(COUNTA($A446:$C446,$E446:$I446,$K446,$O446,$R446,$U446:$W446,$Z446:$AA446)=0,"",IFERROR(INDEX('Settings'!$E$10:$E$109,MATCH(C446,'Settings'!$A$10:$A$109,0)),0))</f>
        <v/>
      </c>
      <c r="T446" s="30">
        <f>IF(COUNTA($A446:$C446,$E446:$I446,$K446,$O446,$R446,$U446:$W446,$Z446:$AA446)=0,"",IFERROR(R446*S446,0))</f>
        <v/>
      </c>
      <c r="U446" s="32" t="n"/>
      <c r="V446" s="32" t="n"/>
      <c r="W446" s="32" t="n"/>
      <c r="X446" s="30">
        <f>IF(COUNTA($A446:$C446,$E446:$I446,$K446,$O446,$R446,$U446:$W446,$Z446:$AA446)=0,"",IFERROR(SUM(N446,Q446,T446,U446),0))</f>
        <v/>
      </c>
      <c r="Y446" s="30">
        <f>IF(COUNTA($A446:$C446,$E446:$I446,$K446,$O446,$R446,$U446:$W446,$Z446:$AA446)=0,"",IFERROR(X446+V446-W446,0))</f>
        <v/>
      </c>
      <c r="Z446" s="23" t="n"/>
      <c r="AA446" s="25" t="n"/>
      <c r="AB446" s="33">
        <f>IF(COUNTA($A446:$C446,$E446:$I446,$K446,$O446,$R446,$U446:$W446,$Z446:$AA446)=0,"",IF(OR(A446="",B446="",C446="",E446=""),"Missing required input",IF(D446="","Driver not found",IF(COUNTIF($E:$E,E446)&gt;1,"Duplicate Trip/Load #",IF(B446&gt;A446,"Trip after period end",IF(B446&lt;=A446-'Settings'!$B$4,"Trip outside pay period",IF(J446&lt;=0,"Check miles",IF(M446&lt;=0,"Check rate",IF(Y446&lt;0,"Negative payable","OK")))))))))</f>
        <v/>
      </c>
    </row>
    <row r="447">
      <c r="A447" s="51" t="n"/>
      <c r="B447" s="51" t="n"/>
      <c r="C447" s="23" t="n"/>
      <c r="D447" s="24">
        <f>IF(COUNTA($A447:$C447,$E447:$I447,$K447,$O447,$R447,$U447:$W447,$Z447:$AA447)=0,"",IFERROR(INDEX('Settings'!$B$10:$B$109,MATCH(C447,'Settings'!$A$10:$A$109,0)),""))</f>
        <v/>
      </c>
      <c r="E447" s="23" t="n"/>
      <c r="F447" s="25" t="n"/>
      <c r="G447" s="25" t="n"/>
      <c r="H447" s="26" t="n"/>
      <c r="I447" s="26" t="n"/>
      <c r="J447" s="27">
        <f>IF(COUNTA($A447:$C447,$E447:$I447,$K447,$O447,$R447,$U447:$W447,$Z447:$AA447)=0,"",IFERROR(H447+I447,0))</f>
        <v/>
      </c>
      <c r="K447" s="52" t="n"/>
      <c r="L447" s="53">
        <f>IF(COUNTA($A447:$C447,$E447:$I447,$K447,$O447,$R447,$U447:$W447,$Z447:$AA447)=0,"",IFERROR(INDEX('Settings'!$D$10:$D$109,MATCH(C447,'Settings'!$A$10:$A$109,0)),0))</f>
        <v/>
      </c>
      <c r="M447" s="53">
        <f>IF(COUNTA($A447:$C447,$E447:$I447,$K447,$O447,$R447,$U447:$W447,$Z447:$AA447)=0,"",IFERROR(IF(K447&lt;&gt;"",K447,L447),0))</f>
        <v/>
      </c>
      <c r="N447" s="30">
        <f>IF(COUNTA($A447:$C447,$E447:$I447,$K447,$O447,$R447,$U447:$W447,$Z447:$AA447)=0,"",IFERROR(J447*M447,0))</f>
        <v/>
      </c>
      <c r="O447" s="31" t="n"/>
      <c r="P447" s="30">
        <f>IF(COUNTA($A447:$C447,$E447:$I447,$K447,$O447,$R447,$U447:$W447,$Z447:$AA447)=0,"",IFERROR(INDEX('Settings'!$F$10:$F$109,MATCH(C447,'Settings'!$A$10:$A$109,0)),0))</f>
        <v/>
      </c>
      <c r="Q447" s="30">
        <f>IF(COUNTA($A447:$C447,$E447:$I447,$K447,$O447,$R447,$U447:$W447,$Z447:$AA447)=0,"",IFERROR(O447*P447,0))</f>
        <v/>
      </c>
      <c r="R447" s="26" t="n"/>
      <c r="S447" s="30">
        <f>IF(COUNTA($A447:$C447,$E447:$I447,$K447,$O447,$R447,$U447:$W447,$Z447:$AA447)=0,"",IFERROR(INDEX('Settings'!$E$10:$E$109,MATCH(C447,'Settings'!$A$10:$A$109,0)),0))</f>
        <v/>
      </c>
      <c r="T447" s="30">
        <f>IF(COUNTA($A447:$C447,$E447:$I447,$K447,$O447,$R447,$U447:$W447,$Z447:$AA447)=0,"",IFERROR(R447*S447,0))</f>
        <v/>
      </c>
      <c r="U447" s="32" t="n"/>
      <c r="V447" s="32" t="n"/>
      <c r="W447" s="32" t="n"/>
      <c r="X447" s="30">
        <f>IF(COUNTA($A447:$C447,$E447:$I447,$K447,$O447,$R447,$U447:$W447,$Z447:$AA447)=0,"",IFERROR(SUM(N447,Q447,T447,U447),0))</f>
        <v/>
      </c>
      <c r="Y447" s="30">
        <f>IF(COUNTA($A447:$C447,$E447:$I447,$K447,$O447,$R447,$U447:$W447,$Z447:$AA447)=0,"",IFERROR(X447+V447-W447,0))</f>
        <v/>
      </c>
      <c r="Z447" s="23" t="n"/>
      <c r="AA447" s="25" t="n"/>
      <c r="AB447" s="33">
        <f>IF(COUNTA($A447:$C447,$E447:$I447,$K447,$O447,$R447,$U447:$W447,$Z447:$AA447)=0,"",IF(OR(A447="",B447="",C447="",E447=""),"Missing required input",IF(D447="","Driver not found",IF(COUNTIF($E:$E,E447)&gt;1,"Duplicate Trip/Load #",IF(B447&gt;A447,"Trip after period end",IF(B447&lt;=A447-'Settings'!$B$4,"Trip outside pay period",IF(J447&lt;=0,"Check miles",IF(M447&lt;=0,"Check rate",IF(Y447&lt;0,"Negative payable","OK")))))))))</f>
        <v/>
      </c>
    </row>
    <row r="448">
      <c r="A448" s="51" t="n"/>
      <c r="B448" s="51" t="n"/>
      <c r="C448" s="23" t="n"/>
      <c r="D448" s="24">
        <f>IF(COUNTA($A448:$C448,$E448:$I448,$K448,$O448,$R448,$U448:$W448,$Z448:$AA448)=0,"",IFERROR(INDEX('Settings'!$B$10:$B$109,MATCH(C448,'Settings'!$A$10:$A$109,0)),""))</f>
        <v/>
      </c>
      <c r="E448" s="23" t="n"/>
      <c r="F448" s="25" t="n"/>
      <c r="G448" s="25" t="n"/>
      <c r="H448" s="26" t="n"/>
      <c r="I448" s="26" t="n"/>
      <c r="J448" s="27">
        <f>IF(COUNTA($A448:$C448,$E448:$I448,$K448,$O448,$R448,$U448:$W448,$Z448:$AA448)=0,"",IFERROR(H448+I448,0))</f>
        <v/>
      </c>
      <c r="K448" s="52" t="n"/>
      <c r="L448" s="53">
        <f>IF(COUNTA($A448:$C448,$E448:$I448,$K448,$O448,$R448,$U448:$W448,$Z448:$AA448)=0,"",IFERROR(INDEX('Settings'!$D$10:$D$109,MATCH(C448,'Settings'!$A$10:$A$109,0)),0))</f>
        <v/>
      </c>
      <c r="M448" s="53">
        <f>IF(COUNTA($A448:$C448,$E448:$I448,$K448,$O448,$R448,$U448:$W448,$Z448:$AA448)=0,"",IFERROR(IF(K448&lt;&gt;"",K448,L448),0))</f>
        <v/>
      </c>
      <c r="N448" s="30">
        <f>IF(COUNTA($A448:$C448,$E448:$I448,$K448,$O448,$R448,$U448:$W448,$Z448:$AA448)=0,"",IFERROR(J448*M448,0))</f>
        <v/>
      </c>
      <c r="O448" s="31" t="n"/>
      <c r="P448" s="30">
        <f>IF(COUNTA($A448:$C448,$E448:$I448,$K448,$O448,$R448,$U448:$W448,$Z448:$AA448)=0,"",IFERROR(INDEX('Settings'!$F$10:$F$109,MATCH(C448,'Settings'!$A$10:$A$109,0)),0))</f>
        <v/>
      </c>
      <c r="Q448" s="30">
        <f>IF(COUNTA($A448:$C448,$E448:$I448,$K448,$O448,$R448,$U448:$W448,$Z448:$AA448)=0,"",IFERROR(O448*P448,0))</f>
        <v/>
      </c>
      <c r="R448" s="26" t="n"/>
      <c r="S448" s="30">
        <f>IF(COUNTA($A448:$C448,$E448:$I448,$K448,$O448,$R448,$U448:$W448,$Z448:$AA448)=0,"",IFERROR(INDEX('Settings'!$E$10:$E$109,MATCH(C448,'Settings'!$A$10:$A$109,0)),0))</f>
        <v/>
      </c>
      <c r="T448" s="30">
        <f>IF(COUNTA($A448:$C448,$E448:$I448,$K448,$O448,$R448,$U448:$W448,$Z448:$AA448)=0,"",IFERROR(R448*S448,0))</f>
        <v/>
      </c>
      <c r="U448" s="32" t="n"/>
      <c r="V448" s="32" t="n"/>
      <c r="W448" s="32" t="n"/>
      <c r="X448" s="30">
        <f>IF(COUNTA($A448:$C448,$E448:$I448,$K448,$O448,$R448,$U448:$W448,$Z448:$AA448)=0,"",IFERROR(SUM(N448,Q448,T448,U448),0))</f>
        <v/>
      </c>
      <c r="Y448" s="30">
        <f>IF(COUNTA($A448:$C448,$E448:$I448,$K448,$O448,$R448,$U448:$W448,$Z448:$AA448)=0,"",IFERROR(X448+V448-W448,0))</f>
        <v/>
      </c>
      <c r="Z448" s="23" t="n"/>
      <c r="AA448" s="25" t="n"/>
      <c r="AB448" s="33">
        <f>IF(COUNTA($A448:$C448,$E448:$I448,$K448,$O448,$R448,$U448:$W448,$Z448:$AA448)=0,"",IF(OR(A448="",B448="",C448="",E448=""),"Missing required input",IF(D448="","Driver not found",IF(COUNTIF($E:$E,E448)&gt;1,"Duplicate Trip/Load #",IF(B448&gt;A448,"Trip after period end",IF(B448&lt;=A448-'Settings'!$B$4,"Trip outside pay period",IF(J448&lt;=0,"Check miles",IF(M448&lt;=0,"Check rate",IF(Y448&lt;0,"Negative payable","OK")))))))))</f>
        <v/>
      </c>
    </row>
    <row r="449">
      <c r="A449" s="51" t="n"/>
      <c r="B449" s="51" t="n"/>
      <c r="C449" s="23" t="n"/>
      <c r="D449" s="24">
        <f>IF(COUNTA($A449:$C449,$E449:$I449,$K449,$O449,$R449,$U449:$W449,$Z449:$AA449)=0,"",IFERROR(INDEX('Settings'!$B$10:$B$109,MATCH(C449,'Settings'!$A$10:$A$109,0)),""))</f>
        <v/>
      </c>
      <c r="E449" s="23" t="n"/>
      <c r="F449" s="25" t="n"/>
      <c r="G449" s="25" t="n"/>
      <c r="H449" s="26" t="n"/>
      <c r="I449" s="26" t="n"/>
      <c r="J449" s="27">
        <f>IF(COUNTA($A449:$C449,$E449:$I449,$K449,$O449,$R449,$U449:$W449,$Z449:$AA449)=0,"",IFERROR(H449+I449,0))</f>
        <v/>
      </c>
      <c r="K449" s="52" t="n"/>
      <c r="L449" s="53">
        <f>IF(COUNTA($A449:$C449,$E449:$I449,$K449,$O449,$R449,$U449:$W449,$Z449:$AA449)=0,"",IFERROR(INDEX('Settings'!$D$10:$D$109,MATCH(C449,'Settings'!$A$10:$A$109,0)),0))</f>
        <v/>
      </c>
      <c r="M449" s="53">
        <f>IF(COUNTA($A449:$C449,$E449:$I449,$K449,$O449,$R449,$U449:$W449,$Z449:$AA449)=0,"",IFERROR(IF(K449&lt;&gt;"",K449,L449),0))</f>
        <v/>
      </c>
      <c r="N449" s="30">
        <f>IF(COUNTA($A449:$C449,$E449:$I449,$K449,$O449,$R449,$U449:$W449,$Z449:$AA449)=0,"",IFERROR(J449*M449,0))</f>
        <v/>
      </c>
      <c r="O449" s="31" t="n"/>
      <c r="P449" s="30">
        <f>IF(COUNTA($A449:$C449,$E449:$I449,$K449,$O449,$R449,$U449:$W449,$Z449:$AA449)=0,"",IFERROR(INDEX('Settings'!$F$10:$F$109,MATCH(C449,'Settings'!$A$10:$A$109,0)),0))</f>
        <v/>
      </c>
      <c r="Q449" s="30">
        <f>IF(COUNTA($A449:$C449,$E449:$I449,$K449,$O449,$R449,$U449:$W449,$Z449:$AA449)=0,"",IFERROR(O449*P449,0))</f>
        <v/>
      </c>
      <c r="R449" s="26" t="n"/>
      <c r="S449" s="30">
        <f>IF(COUNTA($A449:$C449,$E449:$I449,$K449,$O449,$R449,$U449:$W449,$Z449:$AA449)=0,"",IFERROR(INDEX('Settings'!$E$10:$E$109,MATCH(C449,'Settings'!$A$10:$A$109,0)),0))</f>
        <v/>
      </c>
      <c r="T449" s="30">
        <f>IF(COUNTA($A449:$C449,$E449:$I449,$K449,$O449,$R449,$U449:$W449,$Z449:$AA449)=0,"",IFERROR(R449*S449,0))</f>
        <v/>
      </c>
      <c r="U449" s="32" t="n"/>
      <c r="V449" s="32" t="n"/>
      <c r="W449" s="32" t="n"/>
      <c r="X449" s="30">
        <f>IF(COUNTA($A449:$C449,$E449:$I449,$K449,$O449,$R449,$U449:$W449,$Z449:$AA449)=0,"",IFERROR(SUM(N449,Q449,T449,U449),0))</f>
        <v/>
      </c>
      <c r="Y449" s="30">
        <f>IF(COUNTA($A449:$C449,$E449:$I449,$K449,$O449,$R449,$U449:$W449,$Z449:$AA449)=0,"",IFERROR(X449+V449-W449,0))</f>
        <v/>
      </c>
      <c r="Z449" s="23" t="n"/>
      <c r="AA449" s="25" t="n"/>
      <c r="AB449" s="33">
        <f>IF(COUNTA($A449:$C449,$E449:$I449,$K449,$O449,$R449,$U449:$W449,$Z449:$AA449)=0,"",IF(OR(A449="",B449="",C449="",E449=""),"Missing required input",IF(D449="","Driver not found",IF(COUNTIF($E:$E,E449)&gt;1,"Duplicate Trip/Load #",IF(B449&gt;A449,"Trip after period end",IF(B449&lt;=A449-'Settings'!$B$4,"Trip outside pay period",IF(J449&lt;=0,"Check miles",IF(M449&lt;=0,"Check rate",IF(Y449&lt;0,"Negative payable","OK")))))))))</f>
        <v/>
      </c>
    </row>
    <row r="450">
      <c r="A450" s="51" t="n"/>
      <c r="B450" s="51" t="n"/>
      <c r="C450" s="23" t="n"/>
      <c r="D450" s="24">
        <f>IF(COUNTA($A450:$C450,$E450:$I450,$K450,$O450,$R450,$U450:$W450,$Z450:$AA450)=0,"",IFERROR(INDEX('Settings'!$B$10:$B$109,MATCH(C450,'Settings'!$A$10:$A$109,0)),""))</f>
        <v/>
      </c>
      <c r="E450" s="23" t="n"/>
      <c r="F450" s="25" t="n"/>
      <c r="G450" s="25" t="n"/>
      <c r="H450" s="26" t="n"/>
      <c r="I450" s="26" t="n"/>
      <c r="J450" s="27">
        <f>IF(COUNTA($A450:$C450,$E450:$I450,$K450,$O450,$R450,$U450:$W450,$Z450:$AA450)=0,"",IFERROR(H450+I450,0))</f>
        <v/>
      </c>
      <c r="K450" s="52" t="n"/>
      <c r="L450" s="53">
        <f>IF(COUNTA($A450:$C450,$E450:$I450,$K450,$O450,$R450,$U450:$W450,$Z450:$AA450)=0,"",IFERROR(INDEX('Settings'!$D$10:$D$109,MATCH(C450,'Settings'!$A$10:$A$109,0)),0))</f>
        <v/>
      </c>
      <c r="M450" s="53">
        <f>IF(COUNTA($A450:$C450,$E450:$I450,$K450,$O450,$R450,$U450:$W450,$Z450:$AA450)=0,"",IFERROR(IF(K450&lt;&gt;"",K450,L450),0))</f>
        <v/>
      </c>
      <c r="N450" s="30">
        <f>IF(COUNTA($A450:$C450,$E450:$I450,$K450,$O450,$R450,$U450:$W450,$Z450:$AA450)=0,"",IFERROR(J450*M450,0))</f>
        <v/>
      </c>
      <c r="O450" s="31" t="n"/>
      <c r="P450" s="30">
        <f>IF(COUNTA($A450:$C450,$E450:$I450,$K450,$O450,$R450,$U450:$W450,$Z450:$AA450)=0,"",IFERROR(INDEX('Settings'!$F$10:$F$109,MATCH(C450,'Settings'!$A$10:$A$109,0)),0))</f>
        <v/>
      </c>
      <c r="Q450" s="30">
        <f>IF(COUNTA($A450:$C450,$E450:$I450,$K450,$O450,$R450,$U450:$W450,$Z450:$AA450)=0,"",IFERROR(O450*P450,0))</f>
        <v/>
      </c>
      <c r="R450" s="26" t="n"/>
      <c r="S450" s="30">
        <f>IF(COUNTA($A450:$C450,$E450:$I450,$K450,$O450,$R450,$U450:$W450,$Z450:$AA450)=0,"",IFERROR(INDEX('Settings'!$E$10:$E$109,MATCH(C450,'Settings'!$A$10:$A$109,0)),0))</f>
        <v/>
      </c>
      <c r="T450" s="30">
        <f>IF(COUNTA($A450:$C450,$E450:$I450,$K450,$O450,$R450,$U450:$W450,$Z450:$AA450)=0,"",IFERROR(R450*S450,0))</f>
        <v/>
      </c>
      <c r="U450" s="32" t="n"/>
      <c r="V450" s="32" t="n"/>
      <c r="W450" s="32" t="n"/>
      <c r="X450" s="30">
        <f>IF(COUNTA($A450:$C450,$E450:$I450,$K450,$O450,$R450,$U450:$W450,$Z450:$AA450)=0,"",IFERROR(SUM(N450,Q450,T450,U450),0))</f>
        <v/>
      </c>
      <c r="Y450" s="30">
        <f>IF(COUNTA($A450:$C450,$E450:$I450,$K450,$O450,$R450,$U450:$W450,$Z450:$AA450)=0,"",IFERROR(X450+V450-W450,0))</f>
        <v/>
      </c>
      <c r="Z450" s="23" t="n"/>
      <c r="AA450" s="25" t="n"/>
      <c r="AB450" s="33">
        <f>IF(COUNTA($A450:$C450,$E450:$I450,$K450,$O450,$R450,$U450:$W450,$Z450:$AA450)=0,"",IF(OR(A450="",B450="",C450="",E450=""),"Missing required input",IF(D450="","Driver not found",IF(COUNTIF($E:$E,E450)&gt;1,"Duplicate Trip/Load #",IF(B450&gt;A450,"Trip after period end",IF(B450&lt;=A450-'Settings'!$B$4,"Trip outside pay period",IF(J450&lt;=0,"Check miles",IF(M450&lt;=0,"Check rate",IF(Y450&lt;0,"Negative payable","OK")))))))))</f>
        <v/>
      </c>
    </row>
    <row r="451">
      <c r="A451" s="51" t="n"/>
      <c r="B451" s="51" t="n"/>
      <c r="C451" s="23" t="n"/>
      <c r="D451" s="24">
        <f>IF(COUNTA($A451:$C451,$E451:$I451,$K451,$O451,$R451,$U451:$W451,$Z451:$AA451)=0,"",IFERROR(INDEX('Settings'!$B$10:$B$109,MATCH(C451,'Settings'!$A$10:$A$109,0)),""))</f>
        <v/>
      </c>
      <c r="E451" s="23" t="n"/>
      <c r="F451" s="25" t="n"/>
      <c r="G451" s="25" t="n"/>
      <c r="H451" s="26" t="n"/>
      <c r="I451" s="26" t="n"/>
      <c r="J451" s="27">
        <f>IF(COUNTA($A451:$C451,$E451:$I451,$K451,$O451,$R451,$U451:$W451,$Z451:$AA451)=0,"",IFERROR(H451+I451,0))</f>
        <v/>
      </c>
      <c r="K451" s="52" t="n"/>
      <c r="L451" s="53">
        <f>IF(COUNTA($A451:$C451,$E451:$I451,$K451,$O451,$R451,$U451:$W451,$Z451:$AA451)=0,"",IFERROR(INDEX('Settings'!$D$10:$D$109,MATCH(C451,'Settings'!$A$10:$A$109,0)),0))</f>
        <v/>
      </c>
      <c r="M451" s="53">
        <f>IF(COUNTA($A451:$C451,$E451:$I451,$K451,$O451,$R451,$U451:$W451,$Z451:$AA451)=0,"",IFERROR(IF(K451&lt;&gt;"",K451,L451),0))</f>
        <v/>
      </c>
      <c r="N451" s="30">
        <f>IF(COUNTA($A451:$C451,$E451:$I451,$K451,$O451,$R451,$U451:$W451,$Z451:$AA451)=0,"",IFERROR(J451*M451,0))</f>
        <v/>
      </c>
      <c r="O451" s="31" t="n"/>
      <c r="P451" s="30">
        <f>IF(COUNTA($A451:$C451,$E451:$I451,$K451,$O451,$R451,$U451:$W451,$Z451:$AA451)=0,"",IFERROR(INDEX('Settings'!$F$10:$F$109,MATCH(C451,'Settings'!$A$10:$A$109,0)),0))</f>
        <v/>
      </c>
      <c r="Q451" s="30">
        <f>IF(COUNTA($A451:$C451,$E451:$I451,$K451,$O451,$R451,$U451:$W451,$Z451:$AA451)=0,"",IFERROR(O451*P451,0))</f>
        <v/>
      </c>
      <c r="R451" s="26" t="n"/>
      <c r="S451" s="30">
        <f>IF(COUNTA($A451:$C451,$E451:$I451,$K451,$O451,$R451,$U451:$W451,$Z451:$AA451)=0,"",IFERROR(INDEX('Settings'!$E$10:$E$109,MATCH(C451,'Settings'!$A$10:$A$109,0)),0))</f>
        <v/>
      </c>
      <c r="T451" s="30">
        <f>IF(COUNTA($A451:$C451,$E451:$I451,$K451,$O451,$R451,$U451:$W451,$Z451:$AA451)=0,"",IFERROR(R451*S451,0))</f>
        <v/>
      </c>
      <c r="U451" s="32" t="n"/>
      <c r="V451" s="32" t="n"/>
      <c r="W451" s="32" t="n"/>
      <c r="X451" s="30">
        <f>IF(COUNTA($A451:$C451,$E451:$I451,$K451,$O451,$R451,$U451:$W451,$Z451:$AA451)=0,"",IFERROR(SUM(N451,Q451,T451,U451),0))</f>
        <v/>
      </c>
      <c r="Y451" s="30">
        <f>IF(COUNTA($A451:$C451,$E451:$I451,$K451,$O451,$R451,$U451:$W451,$Z451:$AA451)=0,"",IFERROR(X451+V451-W451,0))</f>
        <v/>
      </c>
      <c r="Z451" s="23" t="n"/>
      <c r="AA451" s="25" t="n"/>
      <c r="AB451" s="33">
        <f>IF(COUNTA($A451:$C451,$E451:$I451,$K451,$O451,$R451,$U451:$W451,$Z451:$AA451)=0,"",IF(OR(A451="",B451="",C451="",E451=""),"Missing required input",IF(D451="","Driver not found",IF(COUNTIF($E:$E,E451)&gt;1,"Duplicate Trip/Load #",IF(B451&gt;A451,"Trip after period end",IF(B451&lt;=A451-'Settings'!$B$4,"Trip outside pay period",IF(J451&lt;=0,"Check miles",IF(M451&lt;=0,"Check rate",IF(Y451&lt;0,"Negative payable","OK")))))))))</f>
        <v/>
      </c>
    </row>
    <row r="452">
      <c r="A452" s="51" t="n"/>
      <c r="B452" s="51" t="n"/>
      <c r="C452" s="23" t="n"/>
      <c r="D452" s="24">
        <f>IF(COUNTA($A452:$C452,$E452:$I452,$K452,$O452,$R452,$U452:$W452,$Z452:$AA452)=0,"",IFERROR(INDEX('Settings'!$B$10:$B$109,MATCH(C452,'Settings'!$A$10:$A$109,0)),""))</f>
        <v/>
      </c>
      <c r="E452" s="23" t="n"/>
      <c r="F452" s="25" t="n"/>
      <c r="G452" s="25" t="n"/>
      <c r="H452" s="26" t="n"/>
      <c r="I452" s="26" t="n"/>
      <c r="J452" s="27">
        <f>IF(COUNTA($A452:$C452,$E452:$I452,$K452,$O452,$R452,$U452:$W452,$Z452:$AA452)=0,"",IFERROR(H452+I452,0))</f>
        <v/>
      </c>
      <c r="K452" s="52" t="n"/>
      <c r="L452" s="53">
        <f>IF(COUNTA($A452:$C452,$E452:$I452,$K452,$O452,$R452,$U452:$W452,$Z452:$AA452)=0,"",IFERROR(INDEX('Settings'!$D$10:$D$109,MATCH(C452,'Settings'!$A$10:$A$109,0)),0))</f>
        <v/>
      </c>
      <c r="M452" s="53">
        <f>IF(COUNTA($A452:$C452,$E452:$I452,$K452,$O452,$R452,$U452:$W452,$Z452:$AA452)=0,"",IFERROR(IF(K452&lt;&gt;"",K452,L452),0))</f>
        <v/>
      </c>
      <c r="N452" s="30">
        <f>IF(COUNTA($A452:$C452,$E452:$I452,$K452,$O452,$R452,$U452:$W452,$Z452:$AA452)=0,"",IFERROR(J452*M452,0))</f>
        <v/>
      </c>
      <c r="O452" s="31" t="n"/>
      <c r="P452" s="30">
        <f>IF(COUNTA($A452:$C452,$E452:$I452,$K452,$O452,$R452,$U452:$W452,$Z452:$AA452)=0,"",IFERROR(INDEX('Settings'!$F$10:$F$109,MATCH(C452,'Settings'!$A$10:$A$109,0)),0))</f>
        <v/>
      </c>
      <c r="Q452" s="30">
        <f>IF(COUNTA($A452:$C452,$E452:$I452,$K452,$O452,$R452,$U452:$W452,$Z452:$AA452)=0,"",IFERROR(O452*P452,0))</f>
        <v/>
      </c>
      <c r="R452" s="26" t="n"/>
      <c r="S452" s="30">
        <f>IF(COUNTA($A452:$C452,$E452:$I452,$K452,$O452,$R452,$U452:$W452,$Z452:$AA452)=0,"",IFERROR(INDEX('Settings'!$E$10:$E$109,MATCH(C452,'Settings'!$A$10:$A$109,0)),0))</f>
        <v/>
      </c>
      <c r="T452" s="30">
        <f>IF(COUNTA($A452:$C452,$E452:$I452,$K452,$O452,$R452,$U452:$W452,$Z452:$AA452)=0,"",IFERROR(R452*S452,0))</f>
        <v/>
      </c>
      <c r="U452" s="32" t="n"/>
      <c r="V452" s="32" t="n"/>
      <c r="W452" s="32" t="n"/>
      <c r="X452" s="30">
        <f>IF(COUNTA($A452:$C452,$E452:$I452,$K452,$O452,$R452,$U452:$W452,$Z452:$AA452)=0,"",IFERROR(SUM(N452,Q452,T452,U452),0))</f>
        <v/>
      </c>
      <c r="Y452" s="30">
        <f>IF(COUNTA($A452:$C452,$E452:$I452,$K452,$O452,$R452,$U452:$W452,$Z452:$AA452)=0,"",IFERROR(X452+V452-W452,0))</f>
        <v/>
      </c>
      <c r="Z452" s="23" t="n"/>
      <c r="AA452" s="25" t="n"/>
      <c r="AB452" s="33">
        <f>IF(COUNTA($A452:$C452,$E452:$I452,$K452,$O452,$R452,$U452:$W452,$Z452:$AA452)=0,"",IF(OR(A452="",B452="",C452="",E452=""),"Missing required input",IF(D452="","Driver not found",IF(COUNTIF($E:$E,E452)&gt;1,"Duplicate Trip/Load #",IF(B452&gt;A452,"Trip after period end",IF(B452&lt;=A452-'Settings'!$B$4,"Trip outside pay period",IF(J452&lt;=0,"Check miles",IF(M452&lt;=0,"Check rate",IF(Y452&lt;0,"Negative payable","OK")))))))))</f>
        <v/>
      </c>
    </row>
    <row r="453">
      <c r="A453" s="51" t="n"/>
      <c r="B453" s="51" t="n"/>
      <c r="C453" s="23" t="n"/>
      <c r="D453" s="24">
        <f>IF(COUNTA($A453:$C453,$E453:$I453,$K453,$O453,$R453,$U453:$W453,$Z453:$AA453)=0,"",IFERROR(INDEX('Settings'!$B$10:$B$109,MATCH(C453,'Settings'!$A$10:$A$109,0)),""))</f>
        <v/>
      </c>
      <c r="E453" s="23" t="n"/>
      <c r="F453" s="25" t="n"/>
      <c r="G453" s="25" t="n"/>
      <c r="H453" s="26" t="n"/>
      <c r="I453" s="26" t="n"/>
      <c r="J453" s="27">
        <f>IF(COUNTA($A453:$C453,$E453:$I453,$K453,$O453,$R453,$U453:$W453,$Z453:$AA453)=0,"",IFERROR(H453+I453,0))</f>
        <v/>
      </c>
      <c r="K453" s="52" t="n"/>
      <c r="L453" s="53">
        <f>IF(COUNTA($A453:$C453,$E453:$I453,$K453,$O453,$R453,$U453:$W453,$Z453:$AA453)=0,"",IFERROR(INDEX('Settings'!$D$10:$D$109,MATCH(C453,'Settings'!$A$10:$A$109,0)),0))</f>
        <v/>
      </c>
      <c r="M453" s="53">
        <f>IF(COUNTA($A453:$C453,$E453:$I453,$K453,$O453,$R453,$U453:$W453,$Z453:$AA453)=0,"",IFERROR(IF(K453&lt;&gt;"",K453,L453),0))</f>
        <v/>
      </c>
      <c r="N453" s="30">
        <f>IF(COUNTA($A453:$C453,$E453:$I453,$K453,$O453,$R453,$U453:$W453,$Z453:$AA453)=0,"",IFERROR(J453*M453,0))</f>
        <v/>
      </c>
      <c r="O453" s="31" t="n"/>
      <c r="P453" s="30">
        <f>IF(COUNTA($A453:$C453,$E453:$I453,$K453,$O453,$R453,$U453:$W453,$Z453:$AA453)=0,"",IFERROR(INDEX('Settings'!$F$10:$F$109,MATCH(C453,'Settings'!$A$10:$A$109,0)),0))</f>
        <v/>
      </c>
      <c r="Q453" s="30">
        <f>IF(COUNTA($A453:$C453,$E453:$I453,$K453,$O453,$R453,$U453:$W453,$Z453:$AA453)=0,"",IFERROR(O453*P453,0))</f>
        <v/>
      </c>
      <c r="R453" s="26" t="n"/>
      <c r="S453" s="30">
        <f>IF(COUNTA($A453:$C453,$E453:$I453,$K453,$O453,$R453,$U453:$W453,$Z453:$AA453)=0,"",IFERROR(INDEX('Settings'!$E$10:$E$109,MATCH(C453,'Settings'!$A$10:$A$109,0)),0))</f>
        <v/>
      </c>
      <c r="T453" s="30">
        <f>IF(COUNTA($A453:$C453,$E453:$I453,$K453,$O453,$R453,$U453:$W453,$Z453:$AA453)=0,"",IFERROR(R453*S453,0))</f>
        <v/>
      </c>
      <c r="U453" s="32" t="n"/>
      <c r="V453" s="32" t="n"/>
      <c r="W453" s="32" t="n"/>
      <c r="X453" s="30">
        <f>IF(COUNTA($A453:$C453,$E453:$I453,$K453,$O453,$R453,$U453:$W453,$Z453:$AA453)=0,"",IFERROR(SUM(N453,Q453,T453,U453),0))</f>
        <v/>
      </c>
      <c r="Y453" s="30">
        <f>IF(COUNTA($A453:$C453,$E453:$I453,$K453,$O453,$R453,$U453:$W453,$Z453:$AA453)=0,"",IFERROR(X453+V453-W453,0))</f>
        <v/>
      </c>
      <c r="Z453" s="23" t="n"/>
      <c r="AA453" s="25" t="n"/>
      <c r="AB453" s="33">
        <f>IF(COUNTA($A453:$C453,$E453:$I453,$K453,$O453,$R453,$U453:$W453,$Z453:$AA453)=0,"",IF(OR(A453="",B453="",C453="",E453=""),"Missing required input",IF(D453="","Driver not found",IF(COUNTIF($E:$E,E453)&gt;1,"Duplicate Trip/Load #",IF(B453&gt;A453,"Trip after period end",IF(B453&lt;=A453-'Settings'!$B$4,"Trip outside pay period",IF(J453&lt;=0,"Check miles",IF(M453&lt;=0,"Check rate",IF(Y453&lt;0,"Negative payable","OK")))))))))</f>
        <v/>
      </c>
    </row>
    <row r="454">
      <c r="A454" s="51" t="n"/>
      <c r="B454" s="51" t="n"/>
      <c r="C454" s="23" t="n"/>
      <c r="D454" s="24">
        <f>IF(COUNTA($A454:$C454,$E454:$I454,$K454,$O454,$R454,$U454:$W454,$Z454:$AA454)=0,"",IFERROR(INDEX('Settings'!$B$10:$B$109,MATCH(C454,'Settings'!$A$10:$A$109,0)),""))</f>
        <v/>
      </c>
      <c r="E454" s="23" t="n"/>
      <c r="F454" s="25" t="n"/>
      <c r="G454" s="25" t="n"/>
      <c r="H454" s="26" t="n"/>
      <c r="I454" s="26" t="n"/>
      <c r="J454" s="27">
        <f>IF(COUNTA($A454:$C454,$E454:$I454,$K454,$O454,$R454,$U454:$W454,$Z454:$AA454)=0,"",IFERROR(H454+I454,0))</f>
        <v/>
      </c>
      <c r="K454" s="52" t="n"/>
      <c r="L454" s="53">
        <f>IF(COUNTA($A454:$C454,$E454:$I454,$K454,$O454,$R454,$U454:$W454,$Z454:$AA454)=0,"",IFERROR(INDEX('Settings'!$D$10:$D$109,MATCH(C454,'Settings'!$A$10:$A$109,0)),0))</f>
        <v/>
      </c>
      <c r="M454" s="53">
        <f>IF(COUNTA($A454:$C454,$E454:$I454,$K454,$O454,$R454,$U454:$W454,$Z454:$AA454)=0,"",IFERROR(IF(K454&lt;&gt;"",K454,L454),0))</f>
        <v/>
      </c>
      <c r="N454" s="30">
        <f>IF(COUNTA($A454:$C454,$E454:$I454,$K454,$O454,$R454,$U454:$W454,$Z454:$AA454)=0,"",IFERROR(J454*M454,0))</f>
        <v/>
      </c>
      <c r="O454" s="31" t="n"/>
      <c r="P454" s="30">
        <f>IF(COUNTA($A454:$C454,$E454:$I454,$K454,$O454,$R454,$U454:$W454,$Z454:$AA454)=0,"",IFERROR(INDEX('Settings'!$F$10:$F$109,MATCH(C454,'Settings'!$A$10:$A$109,0)),0))</f>
        <v/>
      </c>
      <c r="Q454" s="30">
        <f>IF(COUNTA($A454:$C454,$E454:$I454,$K454,$O454,$R454,$U454:$W454,$Z454:$AA454)=0,"",IFERROR(O454*P454,0))</f>
        <v/>
      </c>
      <c r="R454" s="26" t="n"/>
      <c r="S454" s="30">
        <f>IF(COUNTA($A454:$C454,$E454:$I454,$K454,$O454,$R454,$U454:$W454,$Z454:$AA454)=0,"",IFERROR(INDEX('Settings'!$E$10:$E$109,MATCH(C454,'Settings'!$A$10:$A$109,0)),0))</f>
        <v/>
      </c>
      <c r="T454" s="30">
        <f>IF(COUNTA($A454:$C454,$E454:$I454,$K454,$O454,$R454,$U454:$W454,$Z454:$AA454)=0,"",IFERROR(R454*S454,0))</f>
        <v/>
      </c>
      <c r="U454" s="32" t="n"/>
      <c r="V454" s="32" t="n"/>
      <c r="W454" s="32" t="n"/>
      <c r="X454" s="30">
        <f>IF(COUNTA($A454:$C454,$E454:$I454,$K454,$O454,$R454,$U454:$W454,$Z454:$AA454)=0,"",IFERROR(SUM(N454,Q454,T454,U454),0))</f>
        <v/>
      </c>
      <c r="Y454" s="30">
        <f>IF(COUNTA($A454:$C454,$E454:$I454,$K454,$O454,$R454,$U454:$W454,$Z454:$AA454)=0,"",IFERROR(X454+V454-W454,0))</f>
        <v/>
      </c>
      <c r="Z454" s="23" t="n"/>
      <c r="AA454" s="25" t="n"/>
      <c r="AB454" s="33">
        <f>IF(COUNTA($A454:$C454,$E454:$I454,$K454,$O454,$R454,$U454:$W454,$Z454:$AA454)=0,"",IF(OR(A454="",B454="",C454="",E454=""),"Missing required input",IF(D454="","Driver not found",IF(COUNTIF($E:$E,E454)&gt;1,"Duplicate Trip/Load #",IF(B454&gt;A454,"Trip after period end",IF(B454&lt;=A454-'Settings'!$B$4,"Trip outside pay period",IF(J454&lt;=0,"Check miles",IF(M454&lt;=0,"Check rate",IF(Y454&lt;0,"Negative payable","OK")))))))))</f>
        <v/>
      </c>
    </row>
    <row r="455">
      <c r="A455" s="51" t="n"/>
      <c r="B455" s="51" t="n"/>
      <c r="C455" s="23" t="n"/>
      <c r="D455" s="24">
        <f>IF(COUNTA($A455:$C455,$E455:$I455,$K455,$O455,$R455,$U455:$W455,$Z455:$AA455)=0,"",IFERROR(INDEX('Settings'!$B$10:$B$109,MATCH(C455,'Settings'!$A$10:$A$109,0)),""))</f>
        <v/>
      </c>
      <c r="E455" s="23" t="n"/>
      <c r="F455" s="25" t="n"/>
      <c r="G455" s="25" t="n"/>
      <c r="H455" s="26" t="n"/>
      <c r="I455" s="26" t="n"/>
      <c r="J455" s="27">
        <f>IF(COUNTA($A455:$C455,$E455:$I455,$K455,$O455,$R455,$U455:$W455,$Z455:$AA455)=0,"",IFERROR(H455+I455,0))</f>
        <v/>
      </c>
      <c r="K455" s="52" t="n"/>
      <c r="L455" s="53">
        <f>IF(COUNTA($A455:$C455,$E455:$I455,$K455,$O455,$R455,$U455:$W455,$Z455:$AA455)=0,"",IFERROR(INDEX('Settings'!$D$10:$D$109,MATCH(C455,'Settings'!$A$10:$A$109,0)),0))</f>
        <v/>
      </c>
      <c r="M455" s="53">
        <f>IF(COUNTA($A455:$C455,$E455:$I455,$K455,$O455,$R455,$U455:$W455,$Z455:$AA455)=0,"",IFERROR(IF(K455&lt;&gt;"",K455,L455),0))</f>
        <v/>
      </c>
      <c r="N455" s="30">
        <f>IF(COUNTA($A455:$C455,$E455:$I455,$K455,$O455,$R455,$U455:$W455,$Z455:$AA455)=0,"",IFERROR(J455*M455,0))</f>
        <v/>
      </c>
      <c r="O455" s="31" t="n"/>
      <c r="P455" s="30">
        <f>IF(COUNTA($A455:$C455,$E455:$I455,$K455,$O455,$R455,$U455:$W455,$Z455:$AA455)=0,"",IFERROR(INDEX('Settings'!$F$10:$F$109,MATCH(C455,'Settings'!$A$10:$A$109,0)),0))</f>
        <v/>
      </c>
      <c r="Q455" s="30">
        <f>IF(COUNTA($A455:$C455,$E455:$I455,$K455,$O455,$R455,$U455:$W455,$Z455:$AA455)=0,"",IFERROR(O455*P455,0))</f>
        <v/>
      </c>
      <c r="R455" s="26" t="n"/>
      <c r="S455" s="30">
        <f>IF(COUNTA($A455:$C455,$E455:$I455,$K455,$O455,$R455,$U455:$W455,$Z455:$AA455)=0,"",IFERROR(INDEX('Settings'!$E$10:$E$109,MATCH(C455,'Settings'!$A$10:$A$109,0)),0))</f>
        <v/>
      </c>
      <c r="T455" s="30">
        <f>IF(COUNTA($A455:$C455,$E455:$I455,$K455,$O455,$R455,$U455:$W455,$Z455:$AA455)=0,"",IFERROR(R455*S455,0))</f>
        <v/>
      </c>
      <c r="U455" s="32" t="n"/>
      <c r="V455" s="32" t="n"/>
      <c r="W455" s="32" t="n"/>
      <c r="X455" s="30">
        <f>IF(COUNTA($A455:$C455,$E455:$I455,$K455,$O455,$R455,$U455:$W455,$Z455:$AA455)=0,"",IFERROR(SUM(N455,Q455,T455,U455),0))</f>
        <v/>
      </c>
      <c r="Y455" s="30">
        <f>IF(COUNTA($A455:$C455,$E455:$I455,$K455,$O455,$R455,$U455:$W455,$Z455:$AA455)=0,"",IFERROR(X455+V455-W455,0))</f>
        <v/>
      </c>
      <c r="Z455" s="23" t="n"/>
      <c r="AA455" s="25" t="n"/>
      <c r="AB455" s="33">
        <f>IF(COUNTA($A455:$C455,$E455:$I455,$K455,$O455,$R455,$U455:$W455,$Z455:$AA455)=0,"",IF(OR(A455="",B455="",C455="",E455=""),"Missing required input",IF(D455="","Driver not found",IF(COUNTIF($E:$E,E455)&gt;1,"Duplicate Trip/Load #",IF(B455&gt;A455,"Trip after period end",IF(B455&lt;=A455-'Settings'!$B$4,"Trip outside pay period",IF(J455&lt;=0,"Check miles",IF(M455&lt;=0,"Check rate",IF(Y455&lt;0,"Negative payable","OK")))))))))</f>
        <v/>
      </c>
    </row>
    <row r="456">
      <c r="A456" s="51" t="n"/>
      <c r="B456" s="51" t="n"/>
      <c r="C456" s="23" t="n"/>
      <c r="D456" s="24">
        <f>IF(COUNTA($A456:$C456,$E456:$I456,$K456,$O456,$R456,$U456:$W456,$Z456:$AA456)=0,"",IFERROR(INDEX('Settings'!$B$10:$B$109,MATCH(C456,'Settings'!$A$10:$A$109,0)),""))</f>
        <v/>
      </c>
      <c r="E456" s="23" t="n"/>
      <c r="F456" s="25" t="n"/>
      <c r="G456" s="25" t="n"/>
      <c r="H456" s="26" t="n"/>
      <c r="I456" s="26" t="n"/>
      <c r="J456" s="27">
        <f>IF(COUNTA($A456:$C456,$E456:$I456,$K456,$O456,$R456,$U456:$W456,$Z456:$AA456)=0,"",IFERROR(H456+I456,0))</f>
        <v/>
      </c>
      <c r="K456" s="52" t="n"/>
      <c r="L456" s="53">
        <f>IF(COUNTA($A456:$C456,$E456:$I456,$K456,$O456,$R456,$U456:$W456,$Z456:$AA456)=0,"",IFERROR(INDEX('Settings'!$D$10:$D$109,MATCH(C456,'Settings'!$A$10:$A$109,0)),0))</f>
        <v/>
      </c>
      <c r="M456" s="53">
        <f>IF(COUNTA($A456:$C456,$E456:$I456,$K456,$O456,$R456,$U456:$W456,$Z456:$AA456)=0,"",IFERROR(IF(K456&lt;&gt;"",K456,L456),0))</f>
        <v/>
      </c>
      <c r="N456" s="30">
        <f>IF(COUNTA($A456:$C456,$E456:$I456,$K456,$O456,$R456,$U456:$W456,$Z456:$AA456)=0,"",IFERROR(J456*M456,0))</f>
        <v/>
      </c>
      <c r="O456" s="31" t="n"/>
      <c r="P456" s="30">
        <f>IF(COUNTA($A456:$C456,$E456:$I456,$K456,$O456,$R456,$U456:$W456,$Z456:$AA456)=0,"",IFERROR(INDEX('Settings'!$F$10:$F$109,MATCH(C456,'Settings'!$A$10:$A$109,0)),0))</f>
        <v/>
      </c>
      <c r="Q456" s="30">
        <f>IF(COUNTA($A456:$C456,$E456:$I456,$K456,$O456,$R456,$U456:$W456,$Z456:$AA456)=0,"",IFERROR(O456*P456,0))</f>
        <v/>
      </c>
      <c r="R456" s="26" t="n"/>
      <c r="S456" s="30">
        <f>IF(COUNTA($A456:$C456,$E456:$I456,$K456,$O456,$R456,$U456:$W456,$Z456:$AA456)=0,"",IFERROR(INDEX('Settings'!$E$10:$E$109,MATCH(C456,'Settings'!$A$10:$A$109,0)),0))</f>
        <v/>
      </c>
      <c r="T456" s="30">
        <f>IF(COUNTA($A456:$C456,$E456:$I456,$K456,$O456,$R456,$U456:$W456,$Z456:$AA456)=0,"",IFERROR(R456*S456,0))</f>
        <v/>
      </c>
      <c r="U456" s="32" t="n"/>
      <c r="V456" s="32" t="n"/>
      <c r="W456" s="32" t="n"/>
      <c r="X456" s="30">
        <f>IF(COUNTA($A456:$C456,$E456:$I456,$K456,$O456,$R456,$U456:$W456,$Z456:$AA456)=0,"",IFERROR(SUM(N456,Q456,T456,U456),0))</f>
        <v/>
      </c>
      <c r="Y456" s="30">
        <f>IF(COUNTA($A456:$C456,$E456:$I456,$K456,$O456,$R456,$U456:$W456,$Z456:$AA456)=0,"",IFERROR(X456+V456-W456,0))</f>
        <v/>
      </c>
      <c r="Z456" s="23" t="n"/>
      <c r="AA456" s="25" t="n"/>
      <c r="AB456" s="33">
        <f>IF(COUNTA($A456:$C456,$E456:$I456,$K456,$O456,$R456,$U456:$W456,$Z456:$AA456)=0,"",IF(OR(A456="",B456="",C456="",E456=""),"Missing required input",IF(D456="","Driver not found",IF(COUNTIF($E:$E,E456)&gt;1,"Duplicate Trip/Load #",IF(B456&gt;A456,"Trip after period end",IF(B456&lt;=A456-'Settings'!$B$4,"Trip outside pay period",IF(J456&lt;=0,"Check miles",IF(M456&lt;=0,"Check rate",IF(Y456&lt;0,"Negative payable","OK")))))))))</f>
        <v/>
      </c>
    </row>
    <row r="457">
      <c r="A457" s="51" t="n"/>
      <c r="B457" s="51" t="n"/>
      <c r="C457" s="23" t="n"/>
      <c r="D457" s="24">
        <f>IF(COUNTA($A457:$C457,$E457:$I457,$K457,$O457,$R457,$U457:$W457,$Z457:$AA457)=0,"",IFERROR(INDEX('Settings'!$B$10:$B$109,MATCH(C457,'Settings'!$A$10:$A$109,0)),""))</f>
        <v/>
      </c>
      <c r="E457" s="23" t="n"/>
      <c r="F457" s="25" t="n"/>
      <c r="G457" s="25" t="n"/>
      <c r="H457" s="26" t="n"/>
      <c r="I457" s="26" t="n"/>
      <c r="J457" s="27">
        <f>IF(COUNTA($A457:$C457,$E457:$I457,$K457,$O457,$R457,$U457:$W457,$Z457:$AA457)=0,"",IFERROR(H457+I457,0))</f>
        <v/>
      </c>
      <c r="K457" s="52" t="n"/>
      <c r="L457" s="53">
        <f>IF(COUNTA($A457:$C457,$E457:$I457,$K457,$O457,$R457,$U457:$W457,$Z457:$AA457)=0,"",IFERROR(INDEX('Settings'!$D$10:$D$109,MATCH(C457,'Settings'!$A$10:$A$109,0)),0))</f>
        <v/>
      </c>
      <c r="M457" s="53">
        <f>IF(COUNTA($A457:$C457,$E457:$I457,$K457,$O457,$R457,$U457:$W457,$Z457:$AA457)=0,"",IFERROR(IF(K457&lt;&gt;"",K457,L457),0))</f>
        <v/>
      </c>
      <c r="N457" s="30">
        <f>IF(COUNTA($A457:$C457,$E457:$I457,$K457,$O457,$R457,$U457:$W457,$Z457:$AA457)=0,"",IFERROR(J457*M457,0))</f>
        <v/>
      </c>
      <c r="O457" s="31" t="n"/>
      <c r="P457" s="30">
        <f>IF(COUNTA($A457:$C457,$E457:$I457,$K457,$O457,$R457,$U457:$W457,$Z457:$AA457)=0,"",IFERROR(INDEX('Settings'!$F$10:$F$109,MATCH(C457,'Settings'!$A$10:$A$109,0)),0))</f>
        <v/>
      </c>
      <c r="Q457" s="30">
        <f>IF(COUNTA($A457:$C457,$E457:$I457,$K457,$O457,$R457,$U457:$W457,$Z457:$AA457)=0,"",IFERROR(O457*P457,0))</f>
        <v/>
      </c>
      <c r="R457" s="26" t="n"/>
      <c r="S457" s="30">
        <f>IF(COUNTA($A457:$C457,$E457:$I457,$K457,$O457,$R457,$U457:$W457,$Z457:$AA457)=0,"",IFERROR(INDEX('Settings'!$E$10:$E$109,MATCH(C457,'Settings'!$A$10:$A$109,0)),0))</f>
        <v/>
      </c>
      <c r="T457" s="30">
        <f>IF(COUNTA($A457:$C457,$E457:$I457,$K457,$O457,$R457,$U457:$W457,$Z457:$AA457)=0,"",IFERROR(R457*S457,0))</f>
        <v/>
      </c>
      <c r="U457" s="32" t="n"/>
      <c r="V457" s="32" t="n"/>
      <c r="W457" s="32" t="n"/>
      <c r="X457" s="30">
        <f>IF(COUNTA($A457:$C457,$E457:$I457,$K457,$O457,$R457,$U457:$W457,$Z457:$AA457)=0,"",IFERROR(SUM(N457,Q457,T457,U457),0))</f>
        <v/>
      </c>
      <c r="Y457" s="30">
        <f>IF(COUNTA($A457:$C457,$E457:$I457,$K457,$O457,$R457,$U457:$W457,$Z457:$AA457)=0,"",IFERROR(X457+V457-W457,0))</f>
        <v/>
      </c>
      <c r="Z457" s="23" t="n"/>
      <c r="AA457" s="25" t="n"/>
      <c r="AB457" s="33">
        <f>IF(COUNTA($A457:$C457,$E457:$I457,$K457,$O457,$R457,$U457:$W457,$Z457:$AA457)=0,"",IF(OR(A457="",B457="",C457="",E457=""),"Missing required input",IF(D457="","Driver not found",IF(COUNTIF($E:$E,E457)&gt;1,"Duplicate Trip/Load #",IF(B457&gt;A457,"Trip after period end",IF(B457&lt;=A457-'Settings'!$B$4,"Trip outside pay period",IF(J457&lt;=0,"Check miles",IF(M457&lt;=0,"Check rate",IF(Y457&lt;0,"Negative payable","OK")))))))))</f>
        <v/>
      </c>
    </row>
    <row r="458">
      <c r="A458" s="51" t="n"/>
      <c r="B458" s="51" t="n"/>
      <c r="C458" s="23" t="n"/>
      <c r="D458" s="24">
        <f>IF(COUNTA($A458:$C458,$E458:$I458,$K458,$O458,$R458,$U458:$W458,$Z458:$AA458)=0,"",IFERROR(INDEX('Settings'!$B$10:$B$109,MATCH(C458,'Settings'!$A$10:$A$109,0)),""))</f>
        <v/>
      </c>
      <c r="E458" s="23" t="n"/>
      <c r="F458" s="25" t="n"/>
      <c r="G458" s="25" t="n"/>
      <c r="H458" s="26" t="n"/>
      <c r="I458" s="26" t="n"/>
      <c r="J458" s="27">
        <f>IF(COUNTA($A458:$C458,$E458:$I458,$K458,$O458,$R458,$U458:$W458,$Z458:$AA458)=0,"",IFERROR(H458+I458,0))</f>
        <v/>
      </c>
      <c r="K458" s="52" t="n"/>
      <c r="L458" s="53">
        <f>IF(COUNTA($A458:$C458,$E458:$I458,$K458,$O458,$R458,$U458:$W458,$Z458:$AA458)=0,"",IFERROR(INDEX('Settings'!$D$10:$D$109,MATCH(C458,'Settings'!$A$10:$A$109,0)),0))</f>
        <v/>
      </c>
      <c r="M458" s="53">
        <f>IF(COUNTA($A458:$C458,$E458:$I458,$K458,$O458,$R458,$U458:$W458,$Z458:$AA458)=0,"",IFERROR(IF(K458&lt;&gt;"",K458,L458),0))</f>
        <v/>
      </c>
      <c r="N458" s="30">
        <f>IF(COUNTA($A458:$C458,$E458:$I458,$K458,$O458,$R458,$U458:$W458,$Z458:$AA458)=0,"",IFERROR(J458*M458,0))</f>
        <v/>
      </c>
      <c r="O458" s="31" t="n"/>
      <c r="P458" s="30">
        <f>IF(COUNTA($A458:$C458,$E458:$I458,$K458,$O458,$R458,$U458:$W458,$Z458:$AA458)=0,"",IFERROR(INDEX('Settings'!$F$10:$F$109,MATCH(C458,'Settings'!$A$10:$A$109,0)),0))</f>
        <v/>
      </c>
      <c r="Q458" s="30">
        <f>IF(COUNTA($A458:$C458,$E458:$I458,$K458,$O458,$R458,$U458:$W458,$Z458:$AA458)=0,"",IFERROR(O458*P458,0))</f>
        <v/>
      </c>
      <c r="R458" s="26" t="n"/>
      <c r="S458" s="30">
        <f>IF(COUNTA($A458:$C458,$E458:$I458,$K458,$O458,$R458,$U458:$W458,$Z458:$AA458)=0,"",IFERROR(INDEX('Settings'!$E$10:$E$109,MATCH(C458,'Settings'!$A$10:$A$109,0)),0))</f>
        <v/>
      </c>
      <c r="T458" s="30">
        <f>IF(COUNTA($A458:$C458,$E458:$I458,$K458,$O458,$R458,$U458:$W458,$Z458:$AA458)=0,"",IFERROR(R458*S458,0))</f>
        <v/>
      </c>
      <c r="U458" s="32" t="n"/>
      <c r="V458" s="32" t="n"/>
      <c r="W458" s="32" t="n"/>
      <c r="X458" s="30">
        <f>IF(COUNTA($A458:$C458,$E458:$I458,$K458,$O458,$R458,$U458:$W458,$Z458:$AA458)=0,"",IFERROR(SUM(N458,Q458,T458,U458),0))</f>
        <v/>
      </c>
      <c r="Y458" s="30">
        <f>IF(COUNTA($A458:$C458,$E458:$I458,$K458,$O458,$R458,$U458:$W458,$Z458:$AA458)=0,"",IFERROR(X458+V458-W458,0))</f>
        <v/>
      </c>
      <c r="Z458" s="23" t="n"/>
      <c r="AA458" s="25" t="n"/>
      <c r="AB458" s="33">
        <f>IF(COUNTA($A458:$C458,$E458:$I458,$K458,$O458,$R458,$U458:$W458,$Z458:$AA458)=0,"",IF(OR(A458="",B458="",C458="",E458=""),"Missing required input",IF(D458="","Driver not found",IF(COUNTIF($E:$E,E458)&gt;1,"Duplicate Trip/Load #",IF(B458&gt;A458,"Trip after period end",IF(B458&lt;=A458-'Settings'!$B$4,"Trip outside pay period",IF(J458&lt;=0,"Check miles",IF(M458&lt;=0,"Check rate",IF(Y458&lt;0,"Negative payable","OK")))))))))</f>
        <v/>
      </c>
    </row>
    <row r="459">
      <c r="A459" s="51" t="n"/>
      <c r="B459" s="51" t="n"/>
      <c r="C459" s="23" t="n"/>
      <c r="D459" s="24">
        <f>IF(COUNTA($A459:$C459,$E459:$I459,$K459,$O459,$R459,$U459:$W459,$Z459:$AA459)=0,"",IFERROR(INDEX('Settings'!$B$10:$B$109,MATCH(C459,'Settings'!$A$10:$A$109,0)),""))</f>
        <v/>
      </c>
      <c r="E459" s="23" t="n"/>
      <c r="F459" s="25" t="n"/>
      <c r="G459" s="25" t="n"/>
      <c r="H459" s="26" t="n"/>
      <c r="I459" s="26" t="n"/>
      <c r="J459" s="27">
        <f>IF(COUNTA($A459:$C459,$E459:$I459,$K459,$O459,$R459,$U459:$W459,$Z459:$AA459)=0,"",IFERROR(H459+I459,0))</f>
        <v/>
      </c>
      <c r="K459" s="52" t="n"/>
      <c r="L459" s="53">
        <f>IF(COUNTA($A459:$C459,$E459:$I459,$K459,$O459,$R459,$U459:$W459,$Z459:$AA459)=0,"",IFERROR(INDEX('Settings'!$D$10:$D$109,MATCH(C459,'Settings'!$A$10:$A$109,0)),0))</f>
        <v/>
      </c>
      <c r="M459" s="53">
        <f>IF(COUNTA($A459:$C459,$E459:$I459,$K459,$O459,$R459,$U459:$W459,$Z459:$AA459)=0,"",IFERROR(IF(K459&lt;&gt;"",K459,L459),0))</f>
        <v/>
      </c>
      <c r="N459" s="30">
        <f>IF(COUNTA($A459:$C459,$E459:$I459,$K459,$O459,$R459,$U459:$W459,$Z459:$AA459)=0,"",IFERROR(J459*M459,0))</f>
        <v/>
      </c>
      <c r="O459" s="31" t="n"/>
      <c r="P459" s="30">
        <f>IF(COUNTA($A459:$C459,$E459:$I459,$K459,$O459,$R459,$U459:$W459,$Z459:$AA459)=0,"",IFERROR(INDEX('Settings'!$F$10:$F$109,MATCH(C459,'Settings'!$A$10:$A$109,0)),0))</f>
        <v/>
      </c>
      <c r="Q459" s="30">
        <f>IF(COUNTA($A459:$C459,$E459:$I459,$K459,$O459,$R459,$U459:$W459,$Z459:$AA459)=0,"",IFERROR(O459*P459,0))</f>
        <v/>
      </c>
      <c r="R459" s="26" t="n"/>
      <c r="S459" s="30">
        <f>IF(COUNTA($A459:$C459,$E459:$I459,$K459,$O459,$R459,$U459:$W459,$Z459:$AA459)=0,"",IFERROR(INDEX('Settings'!$E$10:$E$109,MATCH(C459,'Settings'!$A$10:$A$109,0)),0))</f>
        <v/>
      </c>
      <c r="T459" s="30">
        <f>IF(COUNTA($A459:$C459,$E459:$I459,$K459,$O459,$R459,$U459:$W459,$Z459:$AA459)=0,"",IFERROR(R459*S459,0))</f>
        <v/>
      </c>
      <c r="U459" s="32" t="n"/>
      <c r="V459" s="32" t="n"/>
      <c r="W459" s="32" t="n"/>
      <c r="X459" s="30">
        <f>IF(COUNTA($A459:$C459,$E459:$I459,$K459,$O459,$R459,$U459:$W459,$Z459:$AA459)=0,"",IFERROR(SUM(N459,Q459,T459,U459),0))</f>
        <v/>
      </c>
      <c r="Y459" s="30">
        <f>IF(COUNTA($A459:$C459,$E459:$I459,$K459,$O459,$R459,$U459:$W459,$Z459:$AA459)=0,"",IFERROR(X459+V459-W459,0))</f>
        <v/>
      </c>
      <c r="Z459" s="23" t="n"/>
      <c r="AA459" s="25" t="n"/>
      <c r="AB459" s="33">
        <f>IF(COUNTA($A459:$C459,$E459:$I459,$K459,$O459,$R459,$U459:$W459,$Z459:$AA459)=0,"",IF(OR(A459="",B459="",C459="",E459=""),"Missing required input",IF(D459="","Driver not found",IF(COUNTIF($E:$E,E459)&gt;1,"Duplicate Trip/Load #",IF(B459&gt;A459,"Trip after period end",IF(B459&lt;=A459-'Settings'!$B$4,"Trip outside pay period",IF(J459&lt;=0,"Check miles",IF(M459&lt;=0,"Check rate",IF(Y459&lt;0,"Negative payable","OK")))))))))</f>
        <v/>
      </c>
    </row>
    <row r="460">
      <c r="A460" s="51" t="n"/>
      <c r="B460" s="51" t="n"/>
      <c r="C460" s="23" t="n"/>
      <c r="D460" s="24">
        <f>IF(COUNTA($A460:$C460,$E460:$I460,$K460,$O460,$R460,$U460:$W460,$Z460:$AA460)=0,"",IFERROR(INDEX('Settings'!$B$10:$B$109,MATCH(C460,'Settings'!$A$10:$A$109,0)),""))</f>
        <v/>
      </c>
      <c r="E460" s="23" t="n"/>
      <c r="F460" s="25" t="n"/>
      <c r="G460" s="25" t="n"/>
      <c r="H460" s="26" t="n"/>
      <c r="I460" s="26" t="n"/>
      <c r="J460" s="27">
        <f>IF(COUNTA($A460:$C460,$E460:$I460,$K460,$O460,$R460,$U460:$W460,$Z460:$AA460)=0,"",IFERROR(H460+I460,0))</f>
        <v/>
      </c>
      <c r="K460" s="52" t="n"/>
      <c r="L460" s="53">
        <f>IF(COUNTA($A460:$C460,$E460:$I460,$K460,$O460,$R460,$U460:$W460,$Z460:$AA460)=0,"",IFERROR(INDEX('Settings'!$D$10:$D$109,MATCH(C460,'Settings'!$A$10:$A$109,0)),0))</f>
        <v/>
      </c>
      <c r="M460" s="53">
        <f>IF(COUNTA($A460:$C460,$E460:$I460,$K460,$O460,$R460,$U460:$W460,$Z460:$AA460)=0,"",IFERROR(IF(K460&lt;&gt;"",K460,L460),0))</f>
        <v/>
      </c>
      <c r="N460" s="30">
        <f>IF(COUNTA($A460:$C460,$E460:$I460,$K460,$O460,$R460,$U460:$W460,$Z460:$AA460)=0,"",IFERROR(J460*M460,0))</f>
        <v/>
      </c>
      <c r="O460" s="31" t="n"/>
      <c r="P460" s="30">
        <f>IF(COUNTA($A460:$C460,$E460:$I460,$K460,$O460,$R460,$U460:$W460,$Z460:$AA460)=0,"",IFERROR(INDEX('Settings'!$F$10:$F$109,MATCH(C460,'Settings'!$A$10:$A$109,0)),0))</f>
        <v/>
      </c>
      <c r="Q460" s="30">
        <f>IF(COUNTA($A460:$C460,$E460:$I460,$K460,$O460,$R460,$U460:$W460,$Z460:$AA460)=0,"",IFERROR(O460*P460,0))</f>
        <v/>
      </c>
      <c r="R460" s="26" t="n"/>
      <c r="S460" s="30">
        <f>IF(COUNTA($A460:$C460,$E460:$I460,$K460,$O460,$R460,$U460:$W460,$Z460:$AA460)=0,"",IFERROR(INDEX('Settings'!$E$10:$E$109,MATCH(C460,'Settings'!$A$10:$A$109,0)),0))</f>
        <v/>
      </c>
      <c r="T460" s="30">
        <f>IF(COUNTA($A460:$C460,$E460:$I460,$K460,$O460,$R460,$U460:$W460,$Z460:$AA460)=0,"",IFERROR(R460*S460,0))</f>
        <v/>
      </c>
      <c r="U460" s="32" t="n"/>
      <c r="V460" s="32" t="n"/>
      <c r="W460" s="32" t="n"/>
      <c r="X460" s="30">
        <f>IF(COUNTA($A460:$C460,$E460:$I460,$K460,$O460,$R460,$U460:$W460,$Z460:$AA460)=0,"",IFERROR(SUM(N460,Q460,T460,U460),0))</f>
        <v/>
      </c>
      <c r="Y460" s="30">
        <f>IF(COUNTA($A460:$C460,$E460:$I460,$K460,$O460,$R460,$U460:$W460,$Z460:$AA460)=0,"",IFERROR(X460+V460-W460,0))</f>
        <v/>
      </c>
      <c r="Z460" s="23" t="n"/>
      <c r="AA460" s="25" t="n"/>
      <c r="AB460" s="33">
        <f>IF(COUNTA($A460:$C460,$E460:$I460,$K460,$O460,$R460,$U460:$W460,$Z460:$AA460)=0,"",IF(OR(A460="",B460="",C460="",E460=""),"Missing required input",IF(D460="","Driver not found",IF(COUNTIF($E:$E,E460)&gt;1,"Duplicate Trip/Load #",IF(B460&gt;A460,"Trip after period end",IF(B460&lt;=A460-'Settings'!$B$4,"Trip outside pay period",IF(J460&lt;=0,"Check miles",IF(M460&lt;=0,"Check rate",IF(Y460&lt;0,"Negative payable","OK")))))))))</f>
        <v/>
      </c>
    </row>
    <row r="461">
      <c r="A461" s="51" t="n"/>
      <c r="B461" s="51" t="n"/>
      <c r="C461" s="23" t="n"/>
      <c r="D461" s="24">
        <f>IF(COUNTA($A461:$C461,$E461:$I461,$K461,$O461,$R461,$U461:$W461,$Z461:$AA461)=0,"",IFERROR(INDEX('Settings'!$B$10:$B$109,MATCH(C461,'Settings'!$A$10:$A$109,0)),""))</f>
        <v/>
      </c>
      <c r="E461" s="23" t="n"/>
      <c r="F461" s="25" t="n"/>
      <c r="G461" s="25" t="n"/>
      <c r="H461" s="26" t="n"/>
      <c r="I461" s="26" t="n"/>
      <c r="J461" s="27">
        <f>IF(COUNTA($A461:$C461,$E461:$I461,$K461,$O461,$R461,$U461:$W461,$Z461:$AA461)=0,"",IFERROR(H461+I461,0))</f>
        <v/>
      </c>
      <c r="K461" s="52" t="n"/>
      <c r="L461" s="53">
        <f>IF(COUNTA($A461:$C461,$E461:$I461,$K461,$O461,$R461,$U461:$W461,$Z461:$AA461)=0,"",IFERROR(INDEX('Settings'!$D$10:$D$109,MATCH(C461,'Settings'!$A$10:$A$109,0)),0))</f>
        <v/>
      </c>
      <c r="M461" s="53">
        <f>IF(COUNTA($A461:$C461,$E461:$I461,$K461,$O461,$R461,$U461:$W461,$Z461:$AA461)=0,"",IFERROR(IF(K461&lt;&gt;"",K461,L461),0))</f>
        <v/>
      </c>
      <c r="N461" s="30">
        <f>IF(COUNTA($A461:$C461,$E461:$I461,$K461,$O461,$R461,$U461:$W461,$Z461:$AA461)=0,"",IFERROR(J461*M461,0))</f>
        <v/>
      </c>
      <c r="O461" s="31" t="n"/>
      <c r="P461" s="30">
        <f>IF(COUNTA($A461:$C461,$E461:$I461,$K461,$O461,$R461,$U461:$W461,$Z461:$AA461)=0,"",IFERROR(INDEX('Settings'!$F$10:$F$109,MATCH(C461,'Settings'!$A$10:$A$109,0)),0))</f>
        <v/>
      </c>
      <c r="Q461" s="30">
        <f>IF(COUNTA($A461:$C461,$E461:$I461,$K461,$O461,$R461,$U461:$W461,$Z461:$AA461)=0,"",IFERROR(O461*P461,0))</f>
        <v/>
      </c>
      <c r="R461" s="26" t="n"/>
      <c r="S461" s="30">
        <f>IF(COUNTA($A461:$C461,$E461:$I461,$K461,$O461,$R461,$U461:$W461,$Z461:$AA461)=0,"",IFERROR(INDEX('Settings'!$E$10:$E$109,MATCH(C461,'Settings'!$A$10:$A$109,0)),0))</f>
        <v/>
      </c>
      <c r="T461" s="30">
        <f>IF(COUNTA($A461:$C461,$E461:$I461,$K461,$O461,$R461,$U461:$W461,$Z461:$AA461)=0,"",IFERROR(R461*S461,0))</f>
        <v/>
      </c>
      <c r="U461" s="32" t="n"/>
      <c r="V461" s="32" t="n"/>
      <c r="W461" s="32" t="n"/>
      <c r="X461" s="30">
        <f>IF(COUNTA($A461:$C461,$E461:$I461,$K461,$O461,$R461,$U461:$W461,$Z461:$AA461)=0,"",IFERROR(SUM(N461,Q461,T461,U461),0))</f>
        <v/>
      </c>
      <c r="Y461" s="30">
        <f>IF(COUNTA($A461:$C461,$E461:$I461,$K461,$O461,$R461,$U461:$W461,$Z461:$AA461)=0,"",IFERROR(X461+V461-W461,0))</f>
        <v/>
      </c>
      <c r="Z461" s="23" t="n"/>
      <c r="AA461" s="25" t="n"/>
      <c r="AB461" s="33">
        <f>IF(COUNTA($A461:$C461,$E461:$I461,$K461,$O461,$R461,$U461:$W461,$Z461:$AA461)=0,"",IF(OR(A461="",B461="",C461="",E461=""),"Missing required input",IF(D461="","Driver not found",IF(COUNTIF($E:$E,E461)&gt;1,"Duplicate Trip/Load #",IF(B461&gt;A461,"Trip after period end",IF(B461&lt;=A461-'Settings'!$B$4,"Trip outside pay period",IF(J461&lt;=0,"Check miles",IF(M461&lt;=0,"Check rate",IF(Y461&lt;0,"Negative payable","OK")))))))))</f>
        <v/>
      </c>
    </row>
    <row r="462">
      <c r="A462" s="51" t="n"/>
      <c r="B462" s="51" t="n"/>
      <c r="C462" s="23" t="n"/>
      <c r="D462" s="24">
        <f>IF(COUNTA($A462:$C462,$E462:$I462,$K462,$O462,$R462,$U462:$W462,$Z462:$AA462)=0,"",IFERROR(INDEX('Settings'!$B$10:$B$109,MATCH(C462,'Settings'!$A$10:$A$109,0)),""))</f>
        <v/>
      </c>
      <c r="E462" s="23" t="n"/>
      <c r="F462" s="25" t="n"/>
      <c r="G462" s="25" t="n"/>
      <c r="H462" s="26" t="n"/>
      <c r="I462" s="26" t="n"/>
      <c r="J462" s="27">
        <f>IF(COUNTA($A462:$C462,$E462:$I462,$K462,$O462,$R462,$U462:$W462,$Z462:$AA462)=0,"",IFERROR(H462+I462,0))</f>
        <v/>
      </c>
      <c r="K462" s="52" t="n"/>
      <c r="L462" s="53">
        <f>IF(COUNTA($A462:$C462,$E462:$I462,$K462,$O462,$R462,$U462:$W462,$Z462:$AA462)=0,"",IFERROR(INDEX('Settings'!$D$10:$D$109,MATCH(C462,'Settings'!$A$10:$A$109,0)),0))</f>
        <v/>
      </c>
      <c r="M462" s="53">
        <f>IF(COUNTA($A462:$C462,$E462:$I462,$K462,$O462,$R462,$U462:$W462,$Z462:$AA462)=0,"",IFERROR(IF(K462&lt;&gt;"",K462,L462),0))</f>
        <v/>
      </c>
      <c r="N462" s="30">
        <f>IF(COUNTA($A462:$C462,$E462:$I462,$K462,$O462,$R462,$U462:$W462,$Z462:$AA462)=0,"",IFERROR(J462*M462,0))</f>
        <v/>
      </c>
      <c r="O462" s="31" t="n"/>
      <c r="P462" s="30">
        <f>IF(COUNTA($A462:$C462,$E462:$I462,$K462,$O462,$R462,$U462:$W462,$Z462:$AA462)=0,"",IFERROR(INDEX('Settings'!$F$10:$F$109,MATCH(C462,'Settings'!$A$10:$A$109,0)),0))</f>
        <v/>
      </c>
      <c r="Q462" s="30">
        <f>IF(COUNTA($A462:$C462,$E462:$I462,$K462,$O462,$R462,$U462:$W462,$Z462:$AA462)=0,"",IFERROR(O462*P462,0))</f>
        <v/>
      </c>
      <c r="R462" s="26" t="n"/>
      <c r="S462" s="30">
        <f>IF(COUNTA($A462:$C462,$E462:$I462,$K462,$O462,$R462,$U462:$W462,$Z462:$AA462)=0,"",IFERROR(INDEX('Settings'!$E$10:$E$109,MATCH(C462,'Settings'!$A$10:$A$109,0)),0))</f>
        <v/>
      </c>
      <c r="T462" s="30">
        <f>IF(COUNTA($A462:$C462,$E462:$I462,$K462,$O462,$R462,$U462:$W462,$Z462:$AA462)=0,"",IFERROR(R462*S462,0))</f>
        <v/>
      </c>
      <c r="U462" s="32" t="n"/>
      <c r="V462" s="32" t="n"/>
      <c r="W462" s="32" t="n"/>
      <c r="X462" s="30">
        <f>IF(COUNTA($A462:$C462,$E462:$I462,$K462,$O462,$R462,$U462:$W462,$Z462:$AA462)=0,"",IFERROR(SUM(N462,Q462,T462,U462),0))</f>
        <v/>
      </c>
      <c r="Y462" s="30">
        <f>IF(COUNTA($A462:$C462,$E462:$I462,$K462,$O462,$R462,$U462:$W462,$Z462:$AA462)=0,"",IFERROR(X462+V462-W462,0))</f>
        <v/>
      </c>
      <c r="Z462" s="23" t="n"/>
      <c r="AA462" s="25" t="n"/>
      <c r="AB462" s="33">
        <f>IF(COUNTA($A462:$C462,$E462:$I462,$K462,$O462,$R462,$U462:$W462,$Z462:$AA462)=0,"",IF(OR(A462="",B462="",C462="",E462=""),"Missing required input",IF(D462="","Driver not found",IF(COUNTIF($E:$E,E462)&gt;1,"Duplicate Trip/Load #",IF(B462&gt;A462,"Trip after period end",IF(B462&lt;=A462-'Settings'!$B$4,"Trip outside pay period",IF(J462&lt;=0,"Check miles",IF(M462&lt;=0,"Check rate",IF(Y462&lt;0,"Negative payable","OK")))))))))</f>
        <v/>
      </c>
    </row>
    <row r="463">
      <c r="A463" s="51" t="n"/>
      <c r="B463" s="51" t="n"/>
      <c r="C463" s="23" t="n"/>
      <c r="D463" s="24">
        <f>IF(COUNTA($A463:$C463,$E463:$I463,$K463,$O463,$R463,$U463:$W463,$Z463:$AA463)=0,"",IFERROR(INDEX('Settings'!$B$10:$B$109,MATCH(C463,'Settings'!$A$10:$A$109,0)),""))</f>
        <v/>
      </c>
      <c r="E463" s="23" t="n"/>
      <c r="F463" s="25" t="n"/>
      <c r="G463" s="25" t="n"/>
      <c r="H463" s="26" t="n"/>
      <c r="I463" s="26" t="n"/>
      <c r="J463" s="27">
        <f>IF(COUNTA($A463:$C463,$E463:$I463,$K463,$O463,$R463,$U463:$W463,$Z463:$AA463)=0,"",IFERROR(H463+I463,0))</f>
        <v/>
      </c>
      <c r="K463" s="52" t="n"/>
      <c r="L463" s="53">
        <f>IF(COUNTA($A463:$C463,$E463:$I463,$K463,$O463,$R463,$U463:$W463,$Z463:$AA463)=0,"",IFERROR(INDEX('Settings'!$D$10:$D$109,MATCH(C463,'Settings'!$A$10:$A$109,0)),0))</f>
        <v/>
      </c>
      <c r="M463" s="53">
        <f>IF(COUNTA($A463:$C463,$E463:$I463,$K463,$O463,$R463,$U463:$W463,$Z463:$AA463)=0,"",IFERROR(IF(K463&lt;&gt;"",K463,L463),0))</f>
        <v/>
      </c>
      <c r="N463" s="30">
        <f>IF(COUNTA($A463:$C463,$E463:$I463,$K463,$O463,$R463,$U463:$W463,$Z463:$AA463)=0,"",IFERROR(J463*M463,0))</f>
        <v/>
      </c>
      <c r="O463" s="31" t="n"/>
      <c r="P463" s="30">
        <f>IF(COUNTA($A463:$C463,$E463:$I463,$K463,$O463,$R463,$U463:$W463,$Z463:$AA463)=0,"",IFERROR(INDEX('Settings'!$F$10:$F$109,MATCH(C463,'Settings'!$A$10:$A$109,0)),0))</f>
        <v/>
      </c>
      <c r="Q463" s="30">
        <f>IF(COUNTA($A463:$C463,$E463:$I463,$K463,$O463,$R463,$U463:$W463,$Z463:$AA463)=0,"",IFERROR(O463*P463,0))</f>
        <v/>
      </c>
      <c r="R463" s="26" t="n"/>
      <c r="S463" s="30">
        <f>IF(COUNTA($A463:$C463,$E463:$I463,$K463,$O463,$R463,$U463:$W463,$Z463:$AA463)=0,"",IFERROR(INDEX('Settings'!$E$10:$E$109,MATCH(C463,'Settings'!$A$10:$A$109,0)),0))</f>
        <v/>
      </c>
      <c r="T463" s="30">
        <f>IF(COUNTA($A463:$C463,$E463:$I463,$K463,$O463,$R463,$U463:$W463,$Z463:$AA463)=0,"",IFERROR(R463*S463,0))</f>
        <v/>
      </c>
      <c r="U463" s="32" t="n"/>
      <c r="V463" s="32" t="n"/>
      <c r="W463" s="32" t="n"/>
      <c r="X463" s="30">
        <f>IF(COUNTA($A463:$C463,$E463:$I463,$K463,$O463,$R463,$U463:$W463,$Z463:$AA463)=0,"",IFERROR(SUM(N463,Q463,T463,U463),0))</f>
        <v/>
      </c>
      <c r="Y463" s="30">
        <f>IF(COUNTA($A463:$C463,$E463:$I463,$K463,$O463,$R463,$U463:$W463,$Z463:$AA463)=0,"",IFERROR(X463+V463-W463,0))</f>
        <v/>
      </c>
      <c r="Z463" s="23" t="n"/>
      <c r="AA463" s="25" t="n"/>
      <c r="AB463" s="33">
        <f>IF(COUNTA($A463:$C463,$E463:$I463,$K463,$O463,$R463,$U463:$W463,$Z463:$AA463)=0,"",IF(OR(A463="",B463="",C463="",E463=""),"Missing required input",IF(D463="","Driver not found",IF(COUNTIF($E:$E,E463)&gt;1,"Duplicate Trip/Load #",IF(B463&gt;A463,"Trip after period end",IF(B463&lt;=A463-'Settings'!$B$4,"Trip outside pay period",IF(J463&lt;=0,"Check miles",IF(M463&lt;=0,"Check rate",IF(Y463&lt;0,"Negative payable","OK")))))))))</f>
        <v/>
      </c>
    </row>
    <row r="464">
      <c r="A464" s="51" t="n"/>
      <c r="B464" s="51" t="n"/>
      <c r="C464" s="23" t="n"/>
      <c r="D464" s="24">
        <f>IF(COUNTA($A464:$C464,$E464:$I464,$K464,$O464,$R464,$U464:$W464,$Z464:$AA464)=0,"",IFERROR(INDEX('Settings'!$B$10:$B$109,MATCH(C464,'Settings'!$A$10:$A$109,0)),""))</f>
        <v/>
      </c>
      <c r="E464" s="23" t="n"/>
      <c r="F464" s="25" t="n"/>
      <c r="G464" s="25" t="n"/>
      <c r="H464" s="26" t="n"/>
      <c r="I464" s="26" t="n"/>
      <c r="J464" s="27">
        <f>IF(COUNTA($A464:$C464,$E464:$I464,$K464,$O464,$R464,$U464:$W464,$Z464:$AA464)=0,"",IFERROR(H464+I464,0))</f>
        <v/>
      </c>
      <c r="K464" s="52" t="n"/>
      <c r="L464" s="53">
        <f>IF(COUNTA($A464:$C464,$E464:$I464,$K464,$O464,$R464,$U464:$W464,$Z464:$AA464)=0,"",IFERROR(INDEX('Settings'!$D$10:$D$109,MATCH(C464,'Settings'!$A$10:$A$109,0)),0))</f>
        <v/>
      </c>
      <c r="M464" s="53">
        <f>IF(COUNTA($A464:$C464,$E464:$I464,$K464,$O464,$R464,$U464:$W464,$Z464:$AA464)=0,"",IFERROR(IF(K464&lt;&gt;"",K464,L464),0))</f>
        <v/>
      </c>
      <c r="N464" s="30">
        <f>IF(COUNTA($A464:$C464,$E464:$I464,$K464,$O464,$R464,$U464:$W464,$Z464:$AA464)=0,"",IFERROR(J464*M464,0))</f>
        <v/>
      </c>
      <c r="O464" s="31" t="n"/>
      <c r="P464" s="30">
        <f>IF(COUNTA($A464:$C464,$E464:$I464,$K464,$O464,$R464,$U464:$W464,$Z464:$AA464)=0,"",IFERROR(INDEX('Settings'!$F$10:$F$109,MATCH(C464,'Settings'!$A$10:$A$109,0)),0))</f>
        <v/>
      </c>
      <c r="Q464" s="30">
        <f>IF(COUNTA($A464:$C464,$E464:$I464,$K464,$O464,$R464,$U464:$W464,$Z464:$AA464)=0,"",IFERROR(O464*P464,0))</f>
        <v/>
      </c>
      <c r="R464" s="26" t="n"/>
      <c r="S464" s="30">
        <f>IF(COUNTA($A464:$C464,$E464:$I464,$K464,$O464,$R464,$U464:$W464,$Z464:$AA464)=0,"",IFERROR(INDEX('Settings'!$E$10:$E$109,MATCH(C464,'Settings'!$A$10:$A$109,0)),0))</f>
        <v/>
      </c>
      <c r="T464" s="30">
        <f>IF(COUNTA($A464:$C464,$E464:$I464,$K464,$O464,$R464,$U464:$W464,$Z464:$AA464)=0,"",IFERROR(R464*S464,0))</f>
        <v/>
      </c>
      <c r="U464" s="32" t="n"/>
      <c r="V464" s="32" t="n"/>
      <c r="W464" s="32" t="n"/>
      <c r="X464" s="30">
        <f>IF(COUNTA($A464:$C464,$E464:$I464,$K464,$O464,$R464,$U464:$W464,$Z464:$AA464)=0,"",IFERROR(SUM(N464,Q464,T464,U464),0))</f>
        <v/>
      </c>
      <c r="Y464" s="30">
        <f>IF(COUNTA($A464:$C464,$E464:$I464,$K464,$O464,$R464,$U464:$W464,$Z464:$AA464)=0,"",IFERROR(X464+V464-W464,0))</f>
        <v/>
      </c>
      <c r="Z464" s="23" t="n"/>
      <c r="AA464" s="25" t="n"/>
      <c r="AB464" s="33">
        <f>IF(COUNTA($A464:$C464,$E464:$I464,$K464,$O464,$R464,$U464:$W464,$Z464:$AA464)=0,"",IF(OR(A464="",B464="",C464="",E464=""),"Missing required input",IF(D464="","Driver not found",IF(COUNTIF($E:$E,E464)&gt;1,"Duplicate Trip/Load #",IF(B464&gt;A464,"Trip after period end",IF(B464&lt;=A464-'Settings'!$B$4,"Trip outside pay period",IF(J464&lt;=0,"Check miles",IF(M464&lt;=0,"Check rate",IF(Y464&lt;0,"Negative payable","OK")))))))))</f>
        <v/>
      </c>
    </row>
    <row r="465">
      <c r="A465" s="51" t="n"/>
      <c r="B465" s="51" t="n"/>
      <c r="C465" s="23" t="n"/>
      <c r="D465" s="24">
        <f>IF(COUNTA($A465:$C465,$E465:$I465,$K465,$O465,$R465,$U465:$W465,$Z465:$AA465)=0,"",IFERROR(INDEX('Settings'!$B$10:$B$109,MATCH(C465,'Settings'!$A$10:$A$109,0)),""))</f>
        <v/>
      </c>
      <c r="E465" s="23" t="n"/>
      <c r="F465" s="25" t="n"/>
      <c r="G465" s="25" t="n"/>
      <c r="H465" s="26" t="n"/>
      <c r="I465" s="26" t="n"/>
      <c r="J465" s="27">
        <f>IF(COUNTA($A465:$C465,$E465:$I465,$K465,$O465,$R465,$U465:$W465,$Z465:$AA465)=0,"",IFERROR(H465+I465,0))</f>
        <v/>
      </c>
      <c r="K465" s="52" t="n"/>
      <c r="L465" s="53">
        <f>IF(COUNTA($A465:$C465,$E465:$I465,$K465,$O465,$R465,$U465:$W465,$Z465:$AA465)=0,"",IFERROR(INDEX('Settings'!$D$10:$D$109,MATCH(C465,'Settings'!$A$10:$A$109,0)),0))</f>
        <v/>
      </c>
      <c r="M465" s="53">
        <f>IF(COUNTA($A465:$C465,$E465:$I465,$K465,$O465,$R465,$U465:$W465,$Z465:$AA465)=0,"",IFERROR(IF(K465&lt;&gt;"",K465,L465),0))</f>
        <v/>
      </c>
      <c r="N465" s="30">
        <f>IF(COUNTA($A465:$C465,$E465:$I465,$K465,$O465,$R465,$U465:$W465,$Z465:$AA465)=0,"",IFERROR(J465*M465,0))</f>
        <v/>
      </c>
      <c r="O465" s="31" t="n"/>
      <c r="P465" s="30">
        <f>IF(COUNTA($A465:$C465,$E465:$I465,$K465,$O465,$R465,$U465:$W465,$Z465:$AA465)=0,"",IFERROR(INDEX('Settings'!$F$10:$F$109,MATCH(C465,'Settings'!$A$10:$A$109,0)),0))</f>
        <v/>
      </c>
      <c r="Q465" s="30">
        <f>IF(COUNTA($A465:$C465,$E465:$I465,$K465,$O465,$R465,$U465:$W465,$Z465:$AA465)=0,"",IFERROR(O465*P465,0))</f>
        <v/>
      </c>
      <c r="R465" s="26" t="n"/>
      <c r="S465" s="30">
        <f>IF(COUNTA($A465:$C465,$E465:$I465,$K465,$O465,$R465,$U465:$W465,$Z465:$AA465)=0,"",IFERROR(INDEX('Settings'!$E$10:$E$109,MATCH(C465,'Settings'!$A$10:$A$109,0)),0))</f>
        <v/>
      </c>
      <c r="T465" s="30">
        <f>IF(COUNTA($A465:$C465,$E465:$I465,$K465,$O465,$R465,$U465:$W465,$Z465:$AA465)=0,"",IFERROR(R465*S465,0))</f>
        <v/>
      </c>
      <c r="U465" s="32" t="n"/>
      <c r="V465" s="32" t="n"/>
      <c r="W465" s="32" t="n"/>
      <c r="X465" s="30">
        <f>IF(COUNTA($A465:$C465,$E465:$I465,$K465,$O465,$R465,$U465:$W465,$Z465:$AA465)=0,"",IFERROR(SUM(N465,Q465,T465,U465),0))</f>
        <v/>
      </c>
      <c r="Y465" s="30">
        <f>IF(COUNTA($A465:$C465,$E465:$I465,$K465,$O465,$R465,$U465:$W465,$Z465:$AA465)=0,"",IFERROR(X465+V465-W465,0))</f>
        <v/>
      </c>
      <c r="Z465" s="23" t="n"/>
      <c r="AA465" s="25" t="n"/>
      <c r="AB465" s="33">
        <f>IF(COUNTA($A465:$C465,$E465:$I465,$K465,$O465,$R465,$U465:$W465,$Z465:$AA465)=0,"",IF(OR(A465="",B465="",C465="",E465=""),"Missing required input",IF(D465="","Driver not found",IF(COUNTIF($E:$E,E465)&gt;1,"Duplicate Trip/Load #",IF(B465&gt;A465,"Trip after period end",IF(B465&lt;=A465-'Settings'!$B$4,"Trip outside pay period",IF(J465&lt;=0,"Check miles",IF(M465&lt;=0,"Check rate",IF(Y465&lt;0,"Negative payable","OK")))))))))</f>
        <v/>
      </c>
    </row>
    <row r="466">
      <c r="A466" s="51" t="n"/>
      <c r="B466" s="51" t="n"/>
      <c r="C466" s="23" t="n"/>
      <c r="D466" s="24">
        <f>IF(COUNTA($A466:$C466,$E466:$I466,$K466,$O466,$R466,$U466:$W466,$Z466:$AA466)=0,"",IFERROR(INDEX('Settings'!$B$10:$B$109,MATCH(C466,'Settings'!$A$10:$A$109,0)),""))</f>
        <v/>
      </c>
      <c r="E466" s="23" t="n"/>
      <c r="F466" s="25" t="n"/>
      <c r="G466" s="25" t="n"/>
      <c r="H466" s="26" t="n"/>
      <c r="I466" s="26" t="n"/>
      <c r="J466" s="27">
        <f>IF(COUNTA($A466:$C466,$E466:$I466,$K466,$O466,$R466,$U466:$W466,$Z466:$AA466)=0,"",IFERROR(H466+I466,0))</f>
        <v/>
      </c>
      <c r="K466" s="52" t="n"/>
      <c r="L466" s="53">
        <f>IF(COUNTA($A466:$C466,$E466:$I466,$K466,$O466,$R466,$U466:$W466,$Z466:$AA466)=0,"",IFERROR(INDEX('Settings'!$D$10:$D$109,MATCH(C466,'Settings'!$A$10:$A$109,0)),0))</f>
        <v/>
      </c>
      <c r="M466" s="53">
        <f>IF(COUNTA($A466:$C466,$E466:$I466,$K466,$O466,$R466,$U466:$W466,$Z466:$AA466)=0,"",IFERROR(IF(K466&lt;&gt;"",K466,L466),0))</f>
        <v/>
      </c>
      <c r="N466" s="30">
        <f>IF(COUNTA($A466:$C466,$E466:$I466,$K466,$O466,$R466,$U466:$W466,$Z466:$AA466)=0,"",IFERROR(J466*M466,0))</f>
        <v/>
      </c>
      <c r="O466" s="31" t="n"/>
      <c r="P466" s="30">
        <f>IF(COUNTA($A466:$C466,$E466:$I466,$K466,$O466,$R466,$U466:$W466,$Z466:$AA466)=0,"",IFERROR(INDEX('Settings'!$F$10:$F$109,MATCH(C466,'Settings'!$A$10:$A$109,0)),0))</f>
        <v/>
      </c>
      <c r="Q466" s="30">
        <f>IF(COUNTA($A466:$C466,$E466:$I466,$K466,$O466,$R466,$U466:$W466,$Z466:$AA466)=0,"",IFERROR(O466*P466,0))</f>
        <v/>
      </c>
      <c r="R466" s="26" t="n"/>
      <c r="S466" s="30">
        <f>IF(COUNTA($A466:$C466,$E466:$I466,$K466,$O466,$R466,$U466:$W466,$Z466:$AA466)=0,"",IFERROR(INDEX('Settings'!$E$10:$E$109,MATCH(C466,'Settings'!$A$10:$A$109,0)),0))</f>
        <v/>
      </c>
      <c r="T466" s="30">
        <f>IF(COUNTA($A466:$C466,$E466:$I466,$K466,$O466,$R466,$U466:$W466,$Z466:$AA466)=0,"",IFERROR(R466*S466,0))</f>
        <v/>
      </c>
      <c r="U466" s="32" t="n"/>
      <c r="V466" s="32" t="n"/>
      <c r="W466" s="32" t="n"/>
      <c r="X466" s="30">
        <f>IF(COUNTA($A466:$C466,$E466:$I466,$K466,$O466,$R466,$U466:$W466,$Z466:$AA466)=0,"",IFERROR(SUM(N466,Q466,T466,U466),0))</f>
        <v/>
      </c>
      <c r="Y466" s="30">
        <f>IF(COUNTA($A466:$C466,$E466:$I466,$K466,$O466,$R466,$U466:$W466,$Z466:$AA466)=0,"",IFERROR(X466+V466-W466,0))</f>
        <v/>
      </c>
      <c r="Z466" s="23" t="n"/>
      <c r="AA466" s="25" t="n"/>
      <c r="AB466" s="33">
        <f>IF(COUNTA($A466:$C466,$E466:$I466,$K466,$O466,$R466,$U466:$W466,$Z466:$AA466)=0,"",IF(OR(A466="",B466="",C466="",E466=""),"Missing required input",IF(D466="","Driver not found",IF(COUNTIF($E:$E,E466)&gt;1,"Duplicate Trip/Load #",IF(B466&gt;A466,"Trip after period end",IF(B466&lt;=A466-'Settings'!$B$4,"Trip outside pay period",IF(J466&lt;=0,"Check miles",IF(M466&lt;=0,"Check rate",IF(Y466&lt;0,"Negative payable","OK")))))))))</f>
        <v/>
      </c>
    </row>
    <row r="467">
      <c r="A467" s="51" t="n"/>
      <c r="B467" s="51" t="n"/>
      <c r="C467" s="23" t="n"/>
      <c r="D467" s="24">
        <f>IF(COUNTA($A467:$C467,$E467:$I467,$K467,$O467,$R467,$U467:$W467,$Z467:$AA467)=0,"",IFERROR(INDEX('Settings'!$B$10:$B$109,MATCH(C467,'Settings'!$A$10:$A$109,0)),""))</f>
        <v/>
      </c>
      <c r="E467" s="23" t="n"/>
      <c r="F467" s="25" t="n"/>
      <c r="G467" s="25" t="n"/>
      <c r="H467" s="26" t="n"/>
      <c r="I467" s="26" t="n"/>
      <c r="J467" s="27">
        <f>IF(COUNTA($A467:$C467,$E467:$I467,$K467,$O467,$R467,$U467:$W467,$Z467:$AA467)=0,"",IFERROR(H467+I467,0))</f>
        <v/>
      </c>
      <c r="K467" s="52" t="n"/>
      <c r="L467" s="53">
        <f>IF(COUNTA($A467:$C467,$E467:$I467,$K467,$O467,$R467,$U467:$W467,$Z467:$AA467)=0,"",IFERROR(INDEX('Settings'!$D$10:$D$109,MATCH(C467,'Settings'!$A$10:$A$109,0)),0))</f>
        <v/>
      </c>
      <c r="M467" s="53">
        <f>IF(COUNTA($A467:$C467,$E467:$I467,$K467,$O467,$R467,$U467:$W467,$Z467:$AA467)=0,"",IFERROR(IF(K467&lt;&gt;"",K467,L467),0))</f>
        <v/>
      </c>
      <c r="N467" s="30">
        <f>IF(COUNTA($A467:$C467,$E467:$I467,$K467,$O467,$R467,$U467:$W467,$Z467:$AA467)=0,"",IFERROR(J467*M467,0))</f>
        <v/>
      </c>
      <c r="O467" s="31" t="n"/>
      <c r="P467" s="30">
        <f>IF(COUNTA($A467:$C467,$E467:$I467,$K467,$O467,$R467,$U467:$W467,$Z467:$AA467)=0,"",IFERROR(INDEX('Settings'!$F$10:$F$109,MATCH(C467,'Settings'!$A$10:$A$109,0)),0))</f>
        <v/>
      </c>
      <c r="Q467" s="30">
        <f>IF(COUNTA($A467:$C467,$E467:$I467,$K467,$O467,$R467,$U467:$W467,$Z467:$AA467)=0,"",IFERROR(O467*P467,0))</f>
        <v/>
      </c>
      <c r="R467" s="26" t="n"/>
      <c r="S467" s="30">
        <f>IF(COUNTA($A467:$C467,$E467:$I467,$K467,$O467,$R467,$U467:$W467,$Z467:$AA467)=0,"",IFERROR(INDEX('Settings'!$E$10:$E$109,MATCH(C467,'Settings'!$A$10:$A$109,0)),0))</f>
        <v/>
      </c>
      <c r="T467" s="30">
        <f>IF(COUNTA($A467:$C467,$E467:$I467,$K467,$O467,$R467,$U467:$W467,$Z467:$AA467)=0,"",IFERROR(R467*S467,0))</f>
        <v/>
      </c>
      <c r="U467" s="32" t="n"/>
      <c r="V467" s="32" t="n"/>
      <c r="W467" s="32" t="n"/>
      <c r="X467" s="30">
        <f>IF(COUNTA($A467:$C467,$E467:$I467,$K467,$O467,$R467,$U467:$W467,$Z467:$AA467)=0,"",IFERROR(SUM(N467,Q467,T467,U467),0))</f>
        <v/>
      </c>
      <c r="Y467" s="30">
        <f>IF(COUNTA($A467:$C467,$E467:$I467,$K467,$O467,$R467,$U467:$W467,$Z467:$AA467)=0,"",IFERROR(X467+V467-W467,0))</f>
        <v/>
      </c>
      <c r="Z467" s="23" t="n"/>
      <c r="AA467" s="25" t="n"/>
      <c r="AB467" s="33">
        <f>IF(COUNTA($A467:$C467,$E467:$I467,$K467,$O467,$R467,$U467:$W467,$Z467:$AA467)=0,"",IF(OR(A467="",B467="",C467="",E467=""),"Missing required input",IF(D467="","Driver not found",IF(COUNTIF($E:$E,E467)&gt;1,"Duplicate Trip/Load #",IF(B467&gt;A467,"Trip after period end",IF(B467&lt;=A467-'Settings'!$B$4,"Trip outside pay period",IF(J467&lt;=0,"Check miles",IF(M467&lt;=0,"Check rate",IF(Y467&lt;0,"Negative payable","OK")))))))))</f>
        <v/>
      </c>
    </row>
    <row r="468">
      <c r="A468" s="51" t="n"/>
      <c r="B468" s="51" t="n"/>
      <c r="C468" s="23" t="n"/>
      <c r="D468" s="24">
        <f>IF(COUNTA($A468:$C468,$E468:$I468,$K468,$O468,$R468,$U468:$W468,$Z468:$AA468)=0,"",IFERROR(INDEX('Settings'!$B$10:$B$109,MATCH(C468,'Settings'!$A$10:$A$109,0)),""))</f>
        <v/>
      </c>
      <c r="E468" s="23" t="n"/>
      <c r="F468" s="25" t="n"/>
      <c r="G468" s="25" t="n"/>
      <c r="H468" s="26" t="n"/>
      <c r="I468" s="26" t="n"/>
      <c r="J468" s="27">
        <f>IF(COUNTA($A468:$C468,$E468:$I468,$K468,$O468,$R468,$U468:$W468,$Z468:$AA468)=0,"",IFERROR(H468+I468,0))</f>
        <v/>
      </c>
      <c r="K468" s="52" t="n"/>
      <c r="L468" s="53">
        <f>IF(COUNTA($A468:$C468,$E468:$I468,$K468,$O468,$R468,$U468:$W468,$Z468:$AA468)=0,"",IFERROR(INDEX('Settings'!$D$10:$D$109,MATCH(C468,'Settings'!$A$10:$A$109,0)),0))</f>
        <v/>
      </c>
      <c r="M468" s="53">
        <f>IF(COUNTA($A468:$C468,$E468:$I468,$K468,$O468,$R468,$U468:$W468,$Z468:$AA468)=0,"",IFERROR(IF(K468&lt;&gt;"",K468,L468),0))</f>
        <v/>
      </c>
      <c r="N468" s="30">
        <f>IF(COUNTA($A468:$C468,$E468:$I468,$K468,$O468,$R468,$U468:$W468,$Z468:$AA468)=0,"",IFERROR(J468*M468,0))</f>
        <v/>
      </c>
      <c r="O468" s="31" t="n"/>
      <c r="P468" s="30">
        <f>IF(COUNTA($A468:$C468,$E468:$I468,$K468,$O468,$R468,$U468:$W468,$Z468:$AA468)=0,"",IFERROR(INDEX('Settings'!$F$10:$F$109,MATCH(C468,'Settings'!$A$10:$A$109,0)),0))</f>
        <v/>
      </c>
      <c r="Q468" s="30">
        <f>IF(COUNTA($A468:$C468,$E468:$I468,$K468,$O468,$R468,$U468:$W468,$Z468:$AA468)=0,"",IFERROR(O468*P468,0))</f>
        <v/>
      </c>
      <c r="R468" s="26" t="n"/>
      <c r="S468" s="30">
        <f>IF(COUNTA($A468:$C468,$E468:$I468,$K468,$O468,$R468,$U468:$W468,$Z468:$AA468)=0,"",IFERROR(INDEX('Settings'!$E$10:$E$109,MATCH(C468,'Settings'!$A$10:$A$109,0)),0))</f>
        <v/>
      </c>
      <c r="T468" s="30">
        <f>IF(COUNTA($A468:$C468,$E468:$I468,$K468,$O468,$R468,$U468:$W468,$Z468:$AA468)=0,"",IFERROR(R468*S468,0))</f>
        <v/>
      </c>
      <c r="U468" s="32" t="n"/>
      <c r="V468" s="32" t="n"/>
      <c r="W468" s="32" t="n"/>
      <c r="X468" s="30">
        <f>IF(COUNTA($A468:$C468,$E468:$I468,$K468,$O468,$R468,$U468:$W468,$Z468:$AA468)=0,"",IFERROR(SUM(N468,Q468,T468,U468),0))</f>
        <v/>
      </c>
      <c r="Y468" s="30">
        <f>IF(COUNTA($A468:$C468,$E468:$I468,$K468,$O468,$R468,$U468:$W468,$Z468:$AA468)=0,"",IFERROR(X468+V468-W468,0))</f>
        <v/>
      </c>
      <c r="Z468" s="23" t="n"/>
      <c r="AA468" s="25" t="n"/>
      <c r="AB468" s="33">
        <f>IF(COUNTA($A468:$C468,$E468:$I468,$K468,$O468,$R468,$U468:$W468,$Z468:$AA468)=0,"",IF(OR(A468="",B468="",C468="",E468=""),"Missing required input",IF(D468="","Driver not found",IF(COUNTIF($E:$E,E468)&gt;1,"Duplicate Trip/Load #",IF(B468&gt;A468,"Trip after period end",IF(B468&lt;=A468-'Settings'!$B$4,"Trip outside pay period",IF(J468&lt;=0,"Check miles",IF(M468&lt;=0,"Check rate",IF(Y468&lt;0,"Negative payable","OK")))))))))</f>
        <v/>
      </c>
    </row>
    <row r="469">
      <c r="A469" s="51" t="n"/>
      <c r="B469" s="51" t="n"/>
      <c r="C469" s="23" t="n"/>
      <c r="D469" s="24">
        <f>IF(COUNTA($A469:$C469,$E469:$I469,$K469,$O469,$R469,$U469:$W469,$Z469:$AA469)=0,"",IFERROR(INDEX('Settings'!$B$10:$B$109,MATCH(C469,'Settings'!$A$10:$A$109,0)),""))</f>
        <v/>
      </c>
      <c r="E469" s="23" t="n"/>
      <c r="F469" s="25" t="n"/>
      <c r="G469" s="25" t="n"/>
      <c r="H469" s="26" t="n"/>
      <c r="I469" s="26" t="n"/>
      <c r="J469" s="27">
        <f>IF(COUNTA($A469:$C469,$E469:$I469,$K469,$O469,$R469,$U469:$W469,$Z469:$AA469)=0,"",IFERROR(H469+I469,0))</f>
        <v/>
      </c>
      <c r="K469" s="52" t="n"/>
      <c r="L469" s="53">
        <f>IF(COUNTA($A469:$C469,$E469:$I469,$K469,$O469,$R469,$U469:$W469,$Z469:$AA469)=0,"",IFERROR(INDEX('Settings'!$D$10:$D$109,MATCH(C469,'Settings'!$A$10:$A$109,0)),0))</f>
        <v/>
      </c>
      <c r="M469" s="53">
        <f>IF(COUNTA($A469:$C469,$E469:$I469,$K469,$O469,$R469,$U469:$W469,$Z469:$AA469)=0,"",IFERROR(IF(K469&lt;&gt;"",K469,L469),0))</f>
        <v/>
      </c>
      <c r="N469" s="30">
        <f>IF(COUNTA($A469:$C469,$E469:$I469,$K469,$O469,$R469,$U469:$W469,$Z469:$AA469)=0,"",IFERROR(J469*M469,0))</f>
        <v/>
      </c>
      <c r="O469" s="31" t="n"/>
      <c r="P469" s="30">
        <f>IF(COUNTA($A469:$C469,$E469:$I469,$K469,$O469,$R469,$U469:$W469,$Z469:$AA469)=0,"",IFERROR(INDEX('Settings'!$F$10:$F$109,MATCH(C469,'Settings'!$A$10:$A$109,0)),0))</f>
        <v/>
      </c>
      <c r="Q469" s="30">
        <f>IF(COUNTA($A469:$C469,$E469:$I469,$K469,$O469,$R469,$U469:$W469,$Z469:$AA469)=0,"",IFERROR(O469*P469,0))</f>
        <v/>
      </c>
      <c r="R469" s="26" t="n"/>
      <c r="S469" s="30">
        <f>IF(COUNTA($A469:$C469,$E469:$I469,$K469,$O469,$R469,$U469:$W469,$Z469:$AA469)=0,"",IFERROR(INDEX('Settings'!$E$10:$E$109,MATCH(C469,'Settings'!$A$10:$A$109,0)),0))</f>
        <v/>
      </c>
      <c r="T469" s="30">
        <f>IF(COUNTA($A469:$C469,$E469:$I469,$K469,$O469,$R469,$U469:$W469,$Z469:$AA469)=0,"",IFERROR(R469*S469,0))</f>
        <v/>
      </c>
      <c r="U469" s="32" t="n"/>
      <c r="V469" s="32" t="n"/>
      <c r="W469" s="32" t="n"/>
      <c r="X469" s="30">
        <f>IF(COUNTA($A469:$C469,$E469:$I469,$K469,$O469,$R469,$U469:$W469,$Z469:$AA469)=0,"",IFERROR(SUM(N469,Q469,T469,U469),0))</f>
        <v/>
      </c>
      <c r="Y469" s="30">
        <f>IF(COUNTA($A469:$C469,$E469:$I469,$K469,$O469,$R469,$U469:$W469,$Z469:$AA469)=0,"",IFERROR(X469+V469-W469,0))</f>
        <v/>
      </c>
      <c r="Z469" s="23" t="n"/>
      <c r="AA469" s="25" t="n"/>
      <c r="AB469" s="33">
        <f>IF(COUNTA($A469:$C469,$E469:$I469,$K469,$O469,$R469,$U469:$W469,$Z469:$AA469)=0,"",IF(OR(A469="",B469="",C469="",E469=""),"Missing required input",IF(D469="","Driver not found",IF(COUNTIF($E:$E,E469)&gt;1,"Duplicate Trip/Load #",IF(B469&gt;A469,"Trip after period end",IF(B469&lt;=A469-'Settings'!$B$4,"Trip outside pay period",IF(J469&lt;=0,"Check miles",IF(M469&lt;=0,"Check rate",IF(Y469&lt;0,"Negative payable","OK")))))))))</f>
        <v/>
      </c>
    </row>
    <row r="470">
      <c r="A470" s="51" t="n"/>
      <c r="B470" s="51" t="n"/>
      <c r="C470" s="23" t="n"/>
      <c r="D470" s="24">
        <f>IF(COUNTA($A470:$C470,$E470:$I470,$K470,$O470,$R470,$U470:$W470,$Z470:$AA470)=0,"",IFERROR(INDEX('Settings'!$B$10:$B$109,MATCH(C470,'Settings'!$A$10:$A$109,0)),""))</f>
        <v/>
      </c>
      <c r="E470" s="23" t="n"/>
      <c r="F470" s="25" t="n"/>
      <c r="G470" s="25" t="n"/>
      <c r="H470" s="26" t="n"/>
      <c r="I470" s="26" t="n"/>
      <c r="J470" s="27">
        <f>IF(COUNTA($A470:$C470,$E470:$I470,$K470,$O470,$R470,$U470:$W470,$Z470:$AA470)=0,"",IFERROR(H470+I470,0))</f>
        <v/>
      </c>
      <c r="K470" s="52" t="n"/>
      <c r="L470" s="53">
        <f>IF(COUNTA($A470:$C470,$E470:$I470,$K470,$O470,$R470,$U470:$W470,$Z470:$AA470)=0,"",IFERROR(INDEX('Settings'!$D$10:$D$109,MATCH(C470,'Settings'!$A$10:$A$109,0)),0))</f>
        <v/>
      </c>
      <c r="M470" s="53">
        <f>IF(COUNTA($A470:$C470,$E470:$I470,$K470,$O470,$R470,$U470:$W470,$Z470:$AA470)=0,"",IFERROR(IF(K470&lt;&gt;"",K470,L470),0))</f>
        <v/>
      </c>
      <c r="N470" s="30">
        <f>IF(COUNTA($A470:$C470,$E470:$I470,$K470,$O470,$R470,$U470:$W470,$Z470:$AA470)=0,"",IFERROR(J470*M470,0))</f>
        <v/>
      </c>
      <c r="O470" s="31" t="n"/>
      <c r="P470" s="30">
        <f>IF(COUNTA($A470:$C470,$E470:$I470,$K470,$O470,$R470,$U470:$W470,$Z470:$AA470)=0,"",IFERROR(INDEX('Settings'!$F$10:$F$109,MATCH(C470,'Settings'!$A$10:$A$109,0)),0))</f>
        <v/>
      </c>
      <c r="Q470" s="30">
        <f>IF(COUNTA($A470:$C470,$E470:$I470,$K470,$O470,$R470,$U470:$W470,$Z470:$AA470)=0,"",IFERROR(O470*P470,0))</f>
        <v/>
      </c>
      <c r="R470" s="26" t="n"/>
      <c r="S470" s="30">
        <f>IF(COUNTA($A470:$C470,$E470:$I470,$K470,$O470,$R470,$U470:$W470,$Z470:$AA470)=0,"",IFERROR(INDEX('Settings'!$E$10:$E$109,MATCH(C470,'Settings'!$A$10:$A$109,0)),0))</f>
        <v/>
      </c>
      <c r="T470" s="30">
        <f>IF(COUNTA($A470:$C470,$E470:$I470,$K470,$O470,$R470,$U470:$W470,$Z470:$AA470)=0,"",IFERROR(R470*S470,0))</f>
        <v/>
      </c>
      <c r="U470" s="32" t="n"/>
      <c r="V470" s="32" t="n"/>
      <c r="W470" s="32" t="n"/>
      <c r="X470" s="30">
        <f>IF(COUNTA($A470:$C470,$E470:$I470,$K470,$O470,$R470,$U470:$W470,$Z470:$AA470)=0,"",IFERROR(SUM(N470,Q470,T470,U470),0))</f>
        <v/>
      </c>
      <c r="Y470" s="30">
        <f>IF(COUNTA($A470:$C470,$E470:$I470,$K470,$O470,$R470,$U470:$W470,$Z470:$AA470)=0,"",IFERROR(X470+V470-W470,0))</f>
        <v/>
      </c>
      <c r="Z470" s="23" t="n"/>
      <c r="AA470" s="25" t="n"/>
      <c r="AB470" s="33">
        <f>IF(COUNTA($A470:$C470,$E470:$I470,$K470,$O470,$R470,$U470:$W470,$Z470:$AA470)=0,"",IF(OR(A470="",B470="",C470="",E470=""),"Missing required input",IF(D470="","Driver not found",IF(COUNTIF($E:$E,E470)&gt;1,"Duplicate Trip/Load #",IF(B470&gt;A470,"Trip after period end",IF(B470&lt;=A470-'Settings'!$B$4,"Trip outside pay period",IF(J470&lt;=0,"Check miles",IF(M470&lt;=0,"Check rate",IF(Y470&lt;0,"Negative payable","OK")))))))))</f>
        <v/>
      </c>
    </row>
    <row r="471">
      <c r="A471" s="51" t="n"/>
      <c r="B471" s="51" t="n"/>
      <c r="C471" s="23" t="n"/>
      <c r="D471" s="24">
        <f>IF(COUNTA($A471:$C471,$E471:$I471,$K471,$O471,$R471,$U471:$W471,$Z471:$AA471)=0,"",IFERROR(INDEX('Settings'!$B$10:$B$109,MATCH(C471,'Settings'!$A$10:$A$109,0)),""))</f>
        <v/>
      </c>
      <c r="E471" s="23" t="n"/>
      <c r="F471" s="25" t="n"/>
      <c r="G471" s="25" t="n"/>
      <c r="H471" s="26" t="n"/>
      <c r="I471" s="26" t="n"/>
      <c r="J471" s="27">
        <f>IF(COUNTA($A471:$C471,$E471:$I471,$K471,$O471,$R471,$U471:$W471,$Z471:$AA471)=0,"",IFERROR(H471+I471,0))</f>
        <v/>
      </c>
      <c r="K471" s="52" t="n"/>
      <c r="L471" s="53">
        <f>IF(COUNTA($A471:$C471,$E471:$I471,$K471,$O471,$R471,$U471:$W471,$Z471:$AA471)=0,"",IFERROR(INDEX('Settings'!$D$10:$D$109,MATCH(C471,'Settings'!$A$10:$A$109,0)),0))</f>
        <v/>
      </c>
      <c r="M471" s="53">
        <f>IF(COUNTA($A471:$C471,$E471:$I471,$K471,$O471,$R471,$U471:$W471,$Z471:$AA471)=0,"",IFERROR(IF(K471&lt;&gt;"",K471,L471),0))</f>
        <v/>
      </c>
      <c r="N471" s="30">
        <f>IF(COUNTA($A471:$C471,$E471:$I471,$K471,$O471,$R471,$U471:$W471,$Z471:$AA471)=0,"",IFERROR(J471*M471,0))</f>
        <v/>
      </c>
      <c r="O471" s="31" t="n"/>
      <c r="P471" s="30">
        <f>IF(COUNTA($A471:$C471,$E471:$I471,$K471,$O471,$R471,$U471:$W471,$Z471:$AA471)=0,"",IFERROR(INDEX('Settings'!$F$10:$F$109,MATCH(C471,'Settings'!$A$10:$A$109,0)),0))</f>
        <v/>
      </c>
      <c r="Q471" s="30">
        <f>IF(COUNTA($A471:$C471,$E471:$I471,$K471,$O471,$R471,$U471:$W471,$Z471:$AA471)=0,"",IFERROR(O471*P471,0))</f>
        <v/>
      </c>
      <c r="R471" s="26" t="n"/>
      <c r="S471" s="30">
        <f>IF(COUNTA($A471:$C471,$E471:$I471,$K471,$O471,$R471,$U471:$W471,$Z471:$AA471)=0,"",IFERROR(INDEX('Settings'!$E$10:$E$109,MATCH(C471,'Settings'!$A$10:$A$109,0)),0))</f>
        <v/>
      </c>
      <c r="T471" s="30">
        <f>IF(COUNTA($A471:$C471,$E471:$I471,$K471,$O471,$R471,$U471:$W471,$Z471:$AA471)=0,"",IFERROR(R471*S471,0))</f>
        <v/>
      </c>
      <c r="U471" s="32" t="n"/>
      <c r="V471" s="32" t="n"/>
      <c r="W471" s="32" t="n"/>
      <c r="X471" s="30">
        <f>IF(COUNTA($A471:$C471,$E471:$I471,$K471,$O471,$R471,$U471:$W471,$Z471:$AA471)=0,"",IFERROR(SUM(N471,Q471,T471,U471),0))</f>
        <v/>
      </c>
      <c r="Y471" s="30">
        <f>IF(COUNTA($A471:$C471,$E471:$I471,$K471,$O471,$R471,$U471:$W471,$Z471:$AA471)=0,"",IFERROR(X471+V471-W471,0))</f>
        <v/>
      </c>
      <c r="Z471" s="23" t="n"/>
      <c r="AA471" s="25" t="n"/>
      <c r="AB471" s="33">
        <f>IF(COUNTA($A471:$C471,$E471:$I471,$K471,$O471,$R471,$U471:$W471,$Z471:$AA471)=0,"",IF(OR(A471="",B471="",C471="",E471=""),"Missing required input",IF(D471="","Driver not found",IF(COUNTIF($E:$E,E471)&gt;1,"Duplicate Trip/Load #",IF(B471&gt;A471,"Trip after period end",IF(B471&lt;=A471-'Settings'!$B$4,"Trip outside pay period",IF(J471&lt;=0,"Check miles",IF(M471&lt;=0,"Check rate",IF(Y471&lt;0,"Negative payable","OK")))))))))</f>
        <v/>
      </c>
    </row>
    <row r="472">
      <c r="A472" s="51" t="n"/>
      <c r="B472" s="51" t="n"/>
      <c r="C472" s="23" t="n"/>
      <c r="D472" s="24">
        <f>IF(COUNTA($A472:$C472,$E472:$I472,$K472,$O472,$R472,$U472:$W472,$Z472:$AA472)=0,"",IFERROR(INDEX('Settings'!$B$10:$B$109,MATCH(C472,'Settings'!$A$10:$A$109,0)),""))</f>
        <v/>
      </c>
      <c r="E472" s="23" t="n"/>
      <c r="F472" s="25" t="n"/>
      <c r="G472" s="25" t="n"/>
      <c r="H472" s="26" t="n"/>
      <c r="I472" s="26" t="n"/>
      <c r="J472" s="27">
        <f>IF(COUNTA($A472:$C472,$E472:$I472,$K472,$O472,$R472,$U472:$W472,$Z472:$AA472)=0,"",IFERROR(H472+I472,0))</f>
        <v/>
      </c>
      <c r="K472" s="52" t="n"/>
      <c r="L472" s="53">
        <f>IF(COUNTA($A472:$C472,$E472:$I472,$K472,$O472,$R472,$U472:$W472,$Z472:$AA472)=0,"",IFERROR(INDEX('Settings'!$D$10:$D$109,MATCH(C472,'Settings'!$A$10:$A$109,0)),0))</f>
        <v/>
      </c>
      <c r="M472" s="53">
        <f>IF(COUNTA($A472:$C472,$E472:$I472,$K472,$O472,$R472,$U472:$W472,$Z472:$AA472)=0,"",IFERROR(IF(K472&lt;&gt;"",K472,L472),0))</f>
        <v/>
      </c>
      <c r="N472" s="30">
        <f>IF(COUNTA($A472:$C472,$E472:$I472,$K472,$O472,$R472,$U472:$W472,$Z472:$AA472)=0,"",IFERROR(J472*M472,0))</f>
        <v/>
      </c>
      <c r="O472" s="31" t="n"/>
      <c r="P472" s="30">
        <f>IF(COUNTA($A472:$C472,$E472:$I472,$K472,$O472,$R472,$U472:$W472,$Z472:$AA472)=0,"",IFERROR(INDEX('Settings'!$F$10:$F$109,MATCH(C472,'Settings'!$A$10:$A$109,0)),0))</f>
        <v/>
      </c>
      <c r="Q472" s="30">
        <f>IF(COUNTA($A472:$C472,$E472:$I472,$K472,$O472,$R472,$U472:$W472,$Z472:$AA472)=0,"",IFERROR(O472*P472,0))</f>
        <v/>
      </c>
      <c r="R472" s="26" t="n"/>
      <c r="S472" s="30">
        <f>IF(COUNTA($A472:$C472,$E472:$I472,$K472,$O472,$R472,$U472:$W472,$Z472:$AA472)=0,"",IFERROR(INDEX('Settings'!$E$10:$E$109,MATCH(C472,'Settings'!$A$10:$A$109,0)),0))</f>
        <v/>
      </c>
      <c r="T472" s="30">
        <f>IF(COUNTA($A472:$C472,$E472:$I472,$K472,$O472,$R472,$U472:$W472,$Z472:$AA472)=0,"",IFERROR(R472*S472,0))</f>
        <v/>
      </c>
      <c r="U472" s="32" t="n"/>
      <c r="V472" s="32" t="n"/>
      <c r="W472" s="32" t="n"/>
      <c r="X472" s="30">
        <f>IF(COUNTA($A472:$C472,$E472:$I472,$K472,$O472,$R472,$U472:$W472,$Z472:$AA472)=0,"",IFERROR(SUM(N472,Q472,T472,U472),0))</f>
        <v/>
      </c>
      <c r="Y472" s="30">
        <f>IF(COUNTA($A472:$C472,$E472:$I472,$K472,$O472,$R472,$U472:$W472,$Z472:$AA472)=0,"",IFERROR(X472+V472-W472,0))</f>
        <v/>
      </c>
      <c r="Z472" s="23" t="n"/>
      <c r="AA472" s="25" t="n"/>
      <c r="AB472" s="33">
        <f>IF(COUNTA($A472:$C472,$E472:$I472,$K472,$O472,$R472,$U472:$W472,$Z472:$AA472)=0,"",IF(OR(A472="",B472="",C472="",E472=""),"Missing required input",IF(D472="","Driver not found",IF(COUNTIF($E:$E,E472)&gt;1,"Duplicate Trip/Load #",IF(B472&gt;A472,"Trip after period end",IF(B472&lt;=A472-'Settings'!$B$4,"Trip outside pay period",IF(J472&lt;=0,"Check miles",IF(M472&lt;=0,"Check rate",IF(Y472&lt;0,"Negative payable","OK")))))))))</f>
        <v/>
      </c>
    </row>
    <row r="473">
      <c r="A473" s="51" t="n"/>
      <c r="B473" s="51" t="n"/>
      <c r="C473" s="23" t="n"/>
      <c r="D473" s="24">
        <f>IF(COUNTA($A473:$C473,$E473:$I473,$K473,$O473,$R473,$U473:$W473,$Z473:$AA473)=0,"",IFERROR(INDEX('Settings'!$B$10:$B$109,MATCH(C473,'Settings'!$A$10:$A$109,0)),""))</f>
        <v/>
      </c>
      <c r="E473" s="23" t="n"/>
      <c r="F473" s="25" t="n"/>
      <c r="G473" s="25" t="n"/>
      <c r="H473" s="26" t="n"/>
      <c r="I473" s="26" t="n"/>
      <c r="J473" s="27">
        <f>IF(COUNTA($A473:$C473,$E473:$I473,$K473,$O473,$R473,$U473:$W473,$Z473:$AA473)=0,"",IFERROR(H473+I473,0))</f>
        <v/>
      </c>
      <c r="K473" s="52" t="n"/>
      <c r="L473" s="53">
        <f>IF(COUNTA($A473:$C473,$E473:$I473,$K473,$O473,$R473,$U473:$W473,$Z473:$AA473)=0,"",IFERROR(INDEX('Settings'!$D$10:$D$109,MATCH(C473,'Settings'!$A$10:$A$109,0)),0))</f>
        <v/>
      </c>
      <c r="M473" s="53">
        <f>IF(COUNTA($A473:$C473,$E473:$I473,$K473,$O473,$R473,$U473:$W473,$Z473:$AA473)=0,"",IFERROR(IF(K473&lt;&gt;"",K473,L473),0))</f>
        <v/>
      </c>
      <c r="N473" s="30">
        <f>IF(COUNTA($A473:$C473,$E473:$I473,$K473,$O473,$R473,$U473:$W473,$Z473:$AA473)=0,"",IFERROR(J473*M473,0))</f>
        <v/>
      </c>
      <c r="O473" s="31" t="n"/>
      <c r="P473" s="30">
        <f>IF(COUNTA($A473:$C473,$E473:$I473,$K473,$O473,$R473,$U473:$W473,$Z473:$AA473)=0,"",IFERROR(INDEX('Settings'!$F$10:$F$109,MATCH(C473,'Settings'!$A$10:$A$109,0)),0))</f>
        <v/>
      </c>
      <c r="Q473" s="30">
        <f>IF(COUNTA($A473:$C473,$E473:$I473,$K473,$O473,$R473,$U473:$W473,$Z473:$AA473)=0,"",IFERROR(O473*P473,0))</f>
        <v/>
      </c>
      <c r="R473" s="26" t="n"/>
      <c r="S473" s="30">
        <f>IF(COUNTA($A473:$C473,$E473:$I473,$K473,$O473,$R473,$U473:$W473,$Z473:$AA473)=0,"",IFERROR(INDEX('Settings'!$E$10:$E$109,MATCH(C473,'Settings'!$A$10:$A$109,0)),0))</f>
        <v/>
      </c>
      <c r="T473" s="30">
        <f>IF(COUNTA($A473:$C473,$E473:$I473,$K473,$O473,$R473,$U473:$W473,$Z473:$AA473)=0,"",IFERROR(R473*S473,0))</f>
        <v/>
      </c>
      <c r="U473" s="32" t="n"/>
      <c r="V473" s="32" t="n"/>
      <c r="W473" s="32" t="n"/>
      <c r="X473" s="30">
        <f>IF(COUNTA($A473:$C473,$E473:$I473,$K473,$O473,$R473,$U473:$W473,$Z473:$AA473)=0,"",IFERROR(SUM(N473,Q473,T473,U473),0))</f>
        <v/>
      </c>
      <c r="Y473" s="30">
        <f>IF(COUNTA($A473:$C473,$E473:$I473,$K473,$O473,$R473,$U473:$W473,$Z473:$AA473)=0,"",IFERROR(X473+V473-W473,0))</f>
        <v/>
      </c>
      <c r="Z473" s="23" t="n"/>
      <c r="AA473" s="25" t="n"/>
      <c r="AB473" s="33">
        <f>IF(COUNTA($A473:$C473,$E473:$I473,$K473,$O473,$R473,$U473:$W473,$Z473:$AA473)=0,"",IF(OR(A473="",B473="",C473="",E473=""),"Missing required input",IF(D473="","Driver not found",IF(COUNTIF($E:$E,E473)&gt;1,"Duplicate Trip/Load #",IF(B473&gt;A473,"Trip after period end",IF(B473&lt;=A473-'Settings'!$B$4,"Trip outside pay period",IF(J473&lt;=0,"Check miles",IF(M473&lt;=0,"Check rate",IF(Y473&lt;0,"Negative payable","OK")))))))))</f>
        <v/>
      </c>
    </row>
    <row r="474">
      <c r="A474" s="51" t="n"/>
      <c r="B474" s="51" t="n"/>
      <c r="C474" s="23" t="n"/>
      <c r="D474" s="24">
        <f>IF(COUNTA($A474:$C474,$E474:$I474,$K474,$O474,$R474,$U474:$W474,$Z474:$AA474)=0,"",IFERROR(INDEX('Settings'!$B$10:$B$109,MATCH(C474,'Settings'!$A$10:$A$109,0)),""))</f>
        <v/>
      </c>
      <c r="E474" s="23" t="n"/>
      <c r="F474" s="25" t="n"/>
      <c r="G474" s="25" t="n"/>
      <c r="H474" s="26" t="n"/>
      <c r="I474" s="26" t="n"/>
      <c r="J474" s="27">
        <f>IF(COUNTA($A474:$C474,$E474:$I474,$K474,$O474,$R474,$U474:$W474,$Z474:$AA474)=0,"",IFERROR(H474+I474,0))</f>
        <v/>
      </c>
      <c r="K474" s="52" t="n"/>
      <c r="L474" s="53">
        <f>IF(COUNTA($A474:$C474,$E474:$I474,$K474,$O474,$R474,$U474:$W474,$Z474:$AA474)=0,"",IFERROR(INDEX('Settings'!$D$10:$D$109,MATCH(C474,'Settings'!$A$10:$A$109,0)),0))</f>
        <v/>
      </c>
      <c r="M474" s="53">
        <f>IF(COUNTA($A474:$C474,$E474:$I474,$K474,$O474,$R474,$U474:$W474,$Z474:$AA474)=0,"",IFERROR(IF(K474&lt;&gt;"",K474,L474),0))</f>
        <v/>
      </c>
      <c r="N474" s="30">
        <f>IF(COUNTA($A474:$C474,$E474:$I474,$K474,$O474,$R474,$U474:$W474,$Z474:$AA474)=0,"",IFERROR(J474*M474,0))</f>
        <v/>
      </c>
      <c r="O474" s="31" t="n"/>
      <c r="P474" s="30">
        <f>IF(COUNTA($A474:$C474,$E474:$I474,$K474,$O474,$R474,$U474:$W474,$Z474:$AA474)=0,"",IFERROR(INDEX('Settings'!$F$10:$F$109,MATCH(C474,'Settings'!$A$10:$A$109,0)),0))</f>
        <v/>
      </c>
      <c r="Q474" s="30">
        <f>IF(COUNTA($A474:$C474,$E474:$I474,$K474,$O474,$R474,$U474:$W474,$Z474:$AA474)=0,"",IFERROR(O474*P474,0))</f>
        <v/>
      </c>
      <c r="R474" s="26" t="n"/>
      <c r="S474" s="30">
        <f>IF(COUNTA($A474:$C474,$E474:$I474,$K474,$O474,$R474,$U474:$W474,$Z474:$AA474)=0,"",IFERROR(INDEX('Settings'!$E$10:$E$109,MATCH(C474,'Settings'!$A$10:$A$109,0)),0))</f>
        <v/>
      </c>
      <c r="T474" s="30">
        <f>IF(COUNTA($A474:$C474,$E474:$I474,$K474,$O474,$R474,$U474:$W474,$Z474:$AA474)=0,"",IFERROR(R474*S474,0))</f>
        <v/>
      </c>
      <c r="U474" s="32" t="n"/>
      <c r="V474" s="32" t="n"/>
      <c r="W474" s="32" t="n"/>
      <c r="X474" s="30">
        <f>IF(COUNTA($A474:$C474,$E474:$I474,$K474,$O474,$R474,$U474:$W474,$Z474:$AA474)=0,"",IFERROR(SUM(N474,Q474,T474,U474),0))</f>
        <v/>
      </c>
      <c r="Y474" s="30">
        <f>IF(COUNTA($A474:$C474,$E474:$I474,$K474,$O474,$R474,$U474:$W474,$Z474:$AA474)=0,"",IFERROR(X474+V474-W474,0))</f>
        <v/>
      </c>
      <c r="Z474" s="23" t="n"/>
      <c r="AA474" s="25" t="n"/>
      <c r="AB474" s="33">
        <f>IF(COUNTA($A474:$C474,$E474:$I474,$K474,$O474,$R474,$U474:$W474,$Z474:$AA474)=0,"",IF(OR(A474="",B474="",C474="",E474=""),"Missing required input",IF(D474="","Driver not found",IF(COUNTIF($E:$E,E474)&gt;1,"Duplicate Trip/Load #",IF(B474&gt;A474,"Trip after period end",IF(B474&lt;=A474-'Settings'!$B$4,"Trip outside pay period",IF(J474&lt;=0,"Check miles",IF(M474&lt;=0,"Check rate",IF(Y474&lt;0,"Negative payable","OK")))))))))</f>
        <v/>
      </c>
    </row>
    <row r="475">
      <c r="A475" s="51" t="n"/>
      <c r="B475" s="51" t="n"/>
      <c r="C475" s="23" t="n"/>
      <c r="D475" s="24">
        <f>IF(COUNTA($A475:$C475,$E475:$I475,$K475,$O475,$R475,$U475:$W475,$Z475:$AA475)=0,"",IFERROR(INDEX('Settings'!$B$10:$B$109,MATCH(C475,'Settings'!$A$10:$A$109,0)),""))</f>
        <v/>
      </c>
      <c r="E475" s="23" t="n"/>
      <c r="F475" s="25" t="n"/>
      <c r="G475" s="25" t="n"/>
      <c r="H475" s="26" t="n"/>
      <c r="I475" s="26" t="n"/>
      <c r="J475" s="27">
        <f>IF(COUNTA($A475:$C475,$E475:$I475,$K475,$O475,$R475,$U475:$W475,$Z475:$AA475)=0,"",IFERROR(H475+I475,0))</f>
        <v/>
      </c>
      <c r="K475" s="52" t="n"/>
      <c r="L475" s="53">
        <f>IF(COUNTA($A475:$C475,$E475:$I475,$K475,$O475,$R475,$U475:$W475,$Z475:$AA475)=0,"",IFERROR(INDEX('Settings'!$D$10:$D$109,MATCH(C475,'Settings'!$A$10:$A$109,0)),0))</f>
        <v/>
      </c>
      <c r="M475" s="53">
        <f>IF(COUNTA($A475:$C475,$E475:$I475,$K475,$O475,$R475,$U475:$W475,$Z475:$AA475)=0,"",IFERROR(IF(K475&lt;&gt;"",K475,L475),0))</f>
        <v/>
      </c>
      <c r="N475" s="30">
        <f>IF(COUNTA($A475:$C475,$E475:$I475,$K475,$O475,$R475,$U475:$W475,$Z475:$AA475)=0,"",IFERROR(J475*M475,0))</f>
        <v/>
      </c>
      <c r="O475" s="31" t="n"/>
      <c r="P475" s="30">
        <f>IF(COUNTA($A475:$C475,$E475:$I475,$K475,$O475,$R475,$U475:$W475,$Z475:$AA475)=0,"",IFERROR(INDEX('Settings'!$F$10:$F$109,MATCH(C475,'Settings'!$A$10:$A$109,0)),0))</f>
        <v/>
      </c>
      <c r="Q475" s="30">
        <f>IF(COUNTA($A475:$C475,$E475:$I475,$K475,$O475,$R475,$U475:$W475,$Z475:$AA475)=0,"",IFERROR(O475*P475,0))</f>
        <v/>
      </c>
      <c r="R475" s="26" t="n"/>
      <c r="S475" s="30">
        <f>IF(COUNTA($A475:$C475,$E475:$I475,$K475,$O475,$R475,$U475:$W475,$Z475:$AA475)=0,"",IFERROR(INDEX('Settings'!$E$10:$E$109,MATCH(C475,'Settings'!$A$10:$A$109,0)),0))</f>
        <v/>
      </c>
      <c r="T475" s="30">
        <f>IF(COUNTA($A475:$C475,$E475:$I475,$K475,$O475,$R475,$U475:$W475,$Z475:$AA475)=0,"",IFERROR(R475*S475,0))</f>
        <v/>
      </c>
      <c r="U475" s="32" t="n"/>
      <c r="V475" s="32" t="n"/>
      <c r="W475" s="32" t="n"/>
      <c r="X475" s="30">
        <f>IF(COUNTA($A475:$C475,$E475:$I475,$K475,$O475,$R475,$U475:$W475,$Z475:$AA475)=0,"",IFERROR(SUM(N475,Q475,T475,U475),0))</f>
        <v/>
      </c>
      <c r="Y475" s="30">
        <f>IF(COUNTA($A475:$C475,$E475:$I475,$K475,$O475,$R475,$U475:$W475,$Z475:$AA475)=0,"",IFERROR(X475+V475-W475,0))</f>
        <v/>
      </c>
      <c r="Z475" s="23" t="n"/>
      <c r="AA475" s="25" t="n"/>
      <c r="AB475" s="33">
        <f>IF(COUNTA($A475:$C475,$E475:$I475,$K475,$O475,$R475,$U475:$W475,$Z475:$AA475)=0,"",IF(OR(A475="",B475="",C475="",E475=""),"Missing required input",IF(D475="","Driver not found",IF(COUNTIF($E:$E,E475)&gt;1,"Duplicate Trip/Load #",IF(B475&gt;A475,"Trip after period end",IF(B475&lt;=A475-'Settings'!$B$4,"Trip outside pay period",IF(J475&lt;=0,"Check miles",IF(M475&lt;=0,"Check rate",IF(Y475&lt;0,"Negative payable","OK")))))))))</f>
        <v/>
      </c>
    </row>
    <row r="476">
      <c r="A476" s="51" t="n"/>
      <c r="B476" s="51" t="n"/>
      <c r="C476" s="23" t="n"/>
      <c r="D476" s="24">
        <f>IF(COUNTA($A476:$C476,$E476:$I476,$K476,$O476,$R476,$U476:$W476,$Z476:$AA476)=0,"",IFERROR(INDEX('Settings'!$B$10:$B$109,MATCH(C476,'Settings'!$A$10:$A$109,0)),""))</f>
        <v/>
      </c>
      <c r="E476" s="23" t="n"/>
      <c r="F476" s="25" t="n"/>
      <c r="G476" s="25" t="n"/>
      <c r="H476" s="26" t="n"/>
      <c r="I476" s="26" t="n"/>
      <c r="J476" s="27">
        <f>IF(COUNTA($A476:$C476,$E476:$I476,$K476,$O476,$R476,$U476:$W476,$Z476:$AA476)=0,"",IFERROR(H476+I476,0))</f>
        <v/>
      </c>
      <c r="K476" s="52" t="n"/>
      <c r="L476" s="53">
        <f>IF(COUNTA($A476:$C476,$E476:$I476,$K476,$O476,$R476,$U476:$W476,$Z476:$AA476)=0,"",IFERROR(INDEX('Settings'!$D$10:$D$109,MATCH(C476,'Settings'!$A$10:$A$109,0)),0))</f>
        <v/>
      </c>
      <c r="M476" s="53">
        <f>IF(COUNTA($A476:$C476,$E476:$I476,$K476,$O476,$R476,$U476:$W476,$Z476:$AA476)=0,"",IFERROR(IF(K476&lt;&gt;"",K476,L476),0))</f>
        <v/>
      </c>
      <c r="N476" s="30">
        <f>IF(COUNTA($A476:$C476,$E476:$I476,$K476,$O476,$R476,$U476:$W476,$Z476:$AA476)=0,"",IFERROR(J476*M476,0))</f>
        <v/>
      </c>
      <c r="O476" s="31" t="n"/>
      <c r="P476" s="30">
        <f>IF(COUNTA($A476:$C476,$E476:$I476,$K476,$O476,$R476,$U476:$W476,$Z476:$AA476)=0,"",IFERROR(INDEX('Settings'!$F$10:$F$109,MATCH(C476,'Settings'!$A$10:$A$109,0)),0))</f>
        <v/>
      </c>
      <c r="Q476" s="30">
        <f>IF(COUNTA($A476:$C476,$E476:$I476,$K476,$O476,$R476,$U476:$W476,$Z476:$AA476)=0,"",IFERROR(O476*P476,0))</f>
        <v/>
      </c>
      <c r="R476" s="26" t="n"/>
      <c r="S476" s="30">
        <f>IF(COUNTA($A476:$C476,$E476:$I476,$K476,$O476,$R476,$U476:$W476,$Z476:$AA476)=0,"",IFERROR(INDEX('Settings'!$E$10:$E$109,MATCH(C476,'Settings'!$A$10:$A$109,0)),0))</f>
        <v/>
      </c>
      <c r="T476" s="30">
        <f>IF(COUNTA($A476:$C476,$E476:$I476,$K476,$O476,$R476,$U476:$W476,$Z476:$AA476)=0,"",IFERROR(R476*S476,0))</f>
        <v/>
      </c>
      <c r="U476" s="32" t="n"/>
      <c r="V476" s="32" t="n"/>
      <c r="W476" s="32" t="n"/>
      <c r="X476" s="30">
        <f>IF(COUNTA($A476:$C476,$E476:$I476,$K476,$O476,$R476,$U476:$W476,$Z476:$AA476)=0,"",IFERROR(SUM(N476,Q476,T476,U476),0))</f>
        <v/>
      </c>
      <c r="Y476" s="30">
        <f>IF(COUNTA($A476:$C476,$E476:$I476,$K476,$O476,$R476,$U476:$W476,$Z476:$AA476)=0,"",IFERROR(X476+V476-W476,0))</f>
        <v/>
      </c>
      <c r="Z476" s="23" t="n"/>
      <c r="AA476" s="25" t="n"/>
      <c r="AB476" s="33">
        <f>IF(COUNTA($A476:$C476,$E476:$I476,$K476,$O476,$R476,$U476:$W476,$Z476:$AA476)=0,"",IF(OR(A476="",B476="",C476="",E476=""),"Missing required input",IF(D476="","Driver not found",IF(COUNTIF($E:$E,E476)&gt;1,"Duplicate Trip/Load #",IF(B476&gt;A476,"Trip after period end",IF(B476&lt;=A476-'Settings'!$B$4,"Trip outside pay period",IF(J476&lt;=0,"Check miles",IF(M476&lt;=0,"Check rate",IF(Y476&lt;0,"Negative payable","OK")))))))))</f>
        <v/>
      </c>
    </row>
    <row r="477">
      <c r="A477" s="51" t="n"/>
      <c r="B477" s="51" t="n"/>
      <c r="C477" s="23" t="n"/>
      <c r="D477" s="24">
        <f>IF(COUNTA($A477:$C477,$E477:$I477,$K477,$O477,$R477,$U477:$W477,$Z477:$AA477)=0,"",IFERROR(INDEX('Settings'!$B$10:$B$109,MATCH(C477,'Settings'!$A$10:$A$109,0)),""))</f>
        <v/>
      </c>
      <c r="E477" s="23" t="n"/>
      <c r="F477" s="25" t="n"/>
      <c r="G477" s="25" t="n"/>
      <c r="H477" s="26" t="n"/>
      <c r="I477" s="26" t="n"/>
      <c r="J477" s="27">
        <f>IF(COUNTA($A477:$C477,$E477:$I477,$K477,$O477,$R477,$U477:$W477,$Z477:$AA477)=0,"",IFERROR(H477+I477,0))</f>
        <v/>
      </c>
      <c r="K477" s="52" t="n"/>
      <c r="L477" s="53">
        <f>IF(COUNTA($A477:$C477,$E477:$I477,$K477,$O477,$R477,$U477:$W477,$Z477:$AA477)=0,"",IFERROR(INDEX('Settings'!$D$10:$D$109,MATCH(C477,'Settings'!$A$10:$A$109,0)),0))</f>
        <v/>
      </c>
      <c r="M477" s="53">
        <f>IF(COUNTA($A477:$C477,$E477:$I477,$K477,$O477,$R477,$U477:$W477,$Z477:$AA477)=0,"",IFERROR(IF(K477&lt;&gt;"",K477,L477),0))</f>
        <v/>
      </c>
      <c r="N477" s="30">
        <f>IF(COUNTA($A477:$C477,$E477:$I477,$K477,$O477,$R477,$U477:$W477,$Z477:$AA477)=0,"",IFERROR(J477*M477,0))</f>
        <v/>
      </c>
      <c r="O477" s="31" t="n"/>
      <c r="P477" s="30">
        <f>IF(COUNTA($A477:$C477,$E477:$I477,$K477,$O477,$R477,$U477:$W477,$Z477:$AA477)=0,"",IFERROR(INDEX('Settings'!$F$10:$F$109,MATCH(C477,'Settings'!$A$10:$A$109,0)),0))</f>
        <v/>
      </c>
      <c r="Q477" s="30">
        <f>IF(COUNTA($A477:$C477,$E477:$I477,$K477,$O477,$R477,$U477:$W477,$Z477:$AA477)=0,"",IFERROR(O477*P477,0))</f>
        <v/>
      </c>
      <c r="R477" s="26" t="n"/>
      <c r="S477" s="30">
        <f>IF(COUNTA($A477:$C477,$E477:$I477,$K477,$O477,$R477,$U477:$W477,$Z477:$AA477)=0,"",IFERROR(INDEX('Settings'!$E$10:$E$109,MATCH(C477,'Settings'!$A$10:$A$109,0)),0))</f>
        <v/>
      </c>
      <c r="T477" s="30">
        <f>IF(COUNTA($A477:$C477,$E477:$I477,$K477,$O477,$R477,$U477:$W477,$Z477:$AA477)=0,"",IFERROR(R477*S477,0))</f>
        <v/>
      </c>
      <c r="U477" s="32" t="n"/>
      <c r="V477" s="32" t="n"/>
      <c r="W477" s="32" t="n"/>
      <c r="X477" s="30">
        <f>IF(COUNTA($A477:$C477,$E477:$I477,$K477,$O477,$R477,$U477:$W477,$Z477:$AA477)=0,"",IFERROR(SUM(N477,Q477,T477,U477),0))</f>
        <v/>
      </c>
      <c r="Y477" s="30">
        <f>IF(COUNTA($A477:$C477,$E477:$I477,$K477,$O477,$R477,$U477:$W477,$Z477:$AA477)=0,"",IFERROR(X477+V477-W477,0))</f>
        <v/>
      </c>
      <c r="Z477" s="23" t="n"/>
      <c r="AA477" s="25" t="n"/>
      <c r="AB477" s="33">
        <f>IF(COUNTA($A477:$C477,$E477:$I477,$K477,$O477,$R477,$U477:$W477,$Z477:$AA477)=0,"",IF(OR(A477="",B477="",C477="",E477=""),"Missing required input",IF(D477="","Driver not found",IF(COUNTIF($E:$E,E477)&gt;1,"Duplicate Trip/Load #",IF(B477&gt;A477,"Trip after period end",IF(B477&lt;=A477-'Settings'!$B$4,"Trip outside pay period",IF(J477&lt;=0,"Check miles",IF(M477&lt;=0,"Check rate",IF(Y477&lt;0,"Negative payable","OK")))))))))</f>
        <v/>
      </c>
    </row>
    <row r="478">
      <c r="A478" s="51" t="n"/>
      <c r="B478" s="51" t="n"/>
      <c r="C478" s="23" t="n"/>
      <c r="D478" s="24">
        <f>IF(COUNTA($A478:$C478,$E478:$I478,$K478,$O478,$R478,$U478:$W478,$Z478:$AA478)=0,"",IFERROR(INDEX('Settings'!$B$10:$B$109,MATCH(C478,'Settings'!$A$10:$A$109,0)),""))</f>
        <v/>
      </c>
      <c r="E478" s="23" t="n"/>
      <c r="F478" s="25" t="n"/>
      <c r="G478" s="25" t="n"/>
      <c r="H478" s="26" t="n"/>
      <c r="I478" s="26" t="n"/>
      <c r="J478" s="27">
        <f>IF(COUNTA($A478:$C478,$E478:$I478,$K478,$O478,$R478,$U478:$W478,$Z478:$AA478)=0,"",IFERROR(H478+I478,0))</f>
        <v/>
      </c>
      <c r="K478" s="52" t="n"/>
      <c r="L478" s="53">
        <f>IF(COUNTA($A478:$C478,$E478:$I478,$K478,$O478,$R478,$U478:$W478,$Z478:$AA478)=0,"",IFERROR(INDEX('Settings'!$D$10:$D$109,MATCH(C478,'Settings'!$A$10:$A$109,0)),0))</f>
        <v/>
      </c>
      <c r="M478" s="53">
        <f>IF(COUNTA($A478:$C478,$E478:$I478,$K478,$O478,$R478,$U478:$W478,$Z478:$AA478)=0,"",IFERROR(IF(K478&lt;&gt;"",K478,L478),0))</f>
        <v/>
      </c>
      <c r="N478" s="30">
        <f>IF(COUNTA($A478:$C478,$E478:$I478,$K478,$O478,$R478,$U478:$W478,$Z478:$AA478)=0,"",IFERROR(J478*M478,0))</f>
        <v/>
      </c>
      <c r="O478" s="31" t="n"/>
      <c r="P478" s="30">
        <f>IF(COUNTA($A478:$C478,$E478:$I478,$K478,$O478,$R478,$U478:$W478,$Z478:$AA478)=0,"",IFERROR(INDEX('Settings'!$F$10:$F$109,MATCH(C478,'Settings'!$A$10:$A$109,0)),0))</f>
        <v/>
      </c>
      <c r="Q478" s="30">
        <f>IF(COUNTA($A478:$C478,$E478:$I478,$K478,$O478,$R478,$U478:$W478,$Z478:$AA478)=0,"",IFERROR(O478*P478,0))</f>
        <v/>
      </c>
      <c r="R478" s="26" t="n"/>
      <c r="S478" s="30">
        <f>IF(COUNTA($A478:$C478,$E478:$I478,$K478,$O478,$R478,$U478:$W478,$Z478:$AA478)=0,"",IFERROR(INDEX('Settings'!$E$10:$E$109,MATCH(C478,'Settings'!$A$10:$A$109,0)),0))</f>
        <v/>
      </c>
      <c r="T478" s="30">
        <f>IF(COUNTA($A478:$C478,$E478:$I478,$K478,$O478,$R478,$U478:$W478,$Z478:$AA478)=0,"",IFERROR(R478*S478,0))</f>
        <v/>
      </c>
      <c r="U478" s="32" t="n"/>
      <c r="V478" s="32" t="n"/>
      <c r="W478" s="32" t="n"/>
      <c r="X478" s="30">
        <f>IF(COUNTA($A478:$C478,$E478:$I478,$K478,$O478,$R478,$U478:$W478,$Z478:$AA478)=0,"",IFERROR(SUM(N478,Q478,T478,U478),0))</f>
        <v/>
      </c>
      <c r="Y478" s="30">
        <f>IF(COUNTA($A478:$C478,$E478:$I478,$K478,$O478,$R478,$U478:$W478,$Z478:$AA478)=0,"",IFERROR(X478+V478-W478,0))</f>
        <v/>
      </c>
      <c r="Z478" s="23" t="n"/>
      <c r="AA478" s="25" t="n"/>
      <c r="AB478" s="33">
        <f>IF(COUNTA($A478:$C478,$E478:$I478,$K478,$O478,$R478,$U478:$W478,$Z478:$AA478)=0,"",IF(OR(A478="",B478="",C478="",E478=""),"Missing required input",IF(D478="","Driver not found",IF(COUNTIF($E:$E,E478)&gt;1,"Duplicate Trip/Load #",IF(B478&gt;A478,"Trip after period end",IF(B478&lt;=A478-'Settings'!$B$4,"Trip outside pay period",IF(J478&lt;=0,"Check miles",IF(M478&lt;=0,"Check rate",IF(Y478&lt;0,"Negative payable","OK")))))))))</f>
        <v/>
      </c>
    </row>
    <row r="479">
      <c r="A479" s="51" t="n"/>
      <c r="B479" s="51" t="n"/>
      <c r="C479" s="23" t="n"/>
      <c r="D479" s="24">
        <f>IF(COUNTA($A479:$C479,$E479:$I479,$K479,$O479,$R479,$U479:$W479,$Z479:$AA479)=0,"",IFERROR(INDEX('Settings'!$B$10:$B$109,MATCH(C479,'Settings'!$A$10:$A$109,0)),""))</f>
        <v/>
      </c>
      <c r="E479" s="23" t="n"/>
      <c r="F479" s="25" t="n"/>
      <c r="G479" s="25" t="n"/>
      <c r="H479" s="26" t="n"/>
      <c r="I479" s="26" t="n"/>
      <c r="J479" s="27">
        <f>IF(COUNTA($A479:$C479,$E479:$I479,$K479,$O479,$R479,$U479:$W479,$Z479:$AA479)=0,"",IFERROR(H479+I479,0))</f>
        <v/>
      </c>
      <c r="K479" s="52" t="n"/>
      <c r="L479" s="53">
        <f>IF(COUNTA($A479:$C479,$E479:$I479,$K479,$O479,$R479,$U479:$W479,$Z479:$AA479)=0,"",IFERROR(INDEX('Settings'!$D$10:$D$109,MATCH(C479,'Settings'!$A$10:$A$109,0)),0))</f>
        <v/>
      </c>
      <c r="M479" s="53">
        <f>IF(COUNTA($A479:$C479,$E479:$I479,$K479,$O479,$R479,$U479:$W479,$Z479:$AA479)=0,"",IFERROR(IF(K479&lt;&gt;"",K479,L479),0))</f>
        <v/>
      </c>
      <c r="N479" s="30">
        <f>IF(COUNTA($A479:$C479,$E479:$I479,$K479,$O479,$R479,$U479:$W479,$Z479:$AA479)=0,"",IFERROR(J479*M479,0))</f>
        <v/>
      </c>
      <c r="O479" s="31" t="n"/>
      <c r="P479" s="30">
        <f>IF(COUNTA($A479:$C479,$E479:$I479,$K479,$O479,$R479,$U479:$W479,$Z479:$AA479)=0,"",IFERROR(INDEX('Settings'!$F$10:$F$109,MATCH(C479,'Settings'!$A$10:$A$109,0)),0))</f>
        <v/>
      </c>
      <c r="Q479" s="30">
        <f>IF(COUNTA($A479:$C479,$E479:$I479,$K479,$O479,$R479,$U479:$W479,$Z479:$AA479)=0,"",IFERROR(O479*P479,0))</f>
        <v/>
      </c>
      <c r="R479" s="26" t="n"/>
      <c r="S479" s="30">
        <f>IF(COUNTA($A479:$C479,$E479:$I479,$K479,$O479,$R479,$U479:$W479,$Z479:$AA479)=0,"",IFERROR(INDEX('Settings'!$E$10:$E$109,MATCH(C479,'Settings'!$A$10:$A$109,0)),0))</f>
        <v/>
      </c>
      <c r="T479" s="30">
        <f>IF(COUNTA($A479:$C479,$E479:$I479,$K479,$O479,$R479,$U479:$W479,$Z479:$AA479)=0,"",IFERROR(R479*S479,0))</f>
        <v/>
      </c>
      <c r="U479" s="32" t="n"/>
      <c r="V479" s="32" t="n"/>
      <c r="W479" s="32" t="n"/>
      <c r="X479" s="30">
        <f>IF(COUNTA($A479:$C479,$E479:$I479,$K479,$O479,$R479,$U479:$W479,$Z479:$AA479)=0,"",IFERROR(SUM(N479,Q479,T479,U479),0))</f>
        <v/>
      </c>
      <c r="Y479" s="30">
        <f>IF(COUNTA($A479:$C479,$E479:$I479,$K479,$O479,$R479,$U479:$W479,$Z479:$AA479)=0,"",IFERROR(X479+V479-W479,0))</f>
        <v/>
      </c>
      <c r="Z479" s="23" t="n"/>
      <c r="AA479" s="25" t="n"/>
      <c r="AB479" s="33">
        <f>IF(COUNTA($A479:$C479,$E479:$I479,$K479,$O479,$R479,$U479:$W479,$Z479:$AA479)=0,"",IF(OR(A479="",B479="",C479="",E479=""),"Missing required input",IF(D479="","Driver not found",IF(COUNTIF($E:$E,E479)&gt;1,"Duplicate Trip/Load #",IF(B479&gt;A479,"Trip after period end",IF(B479&lt;=A479-'Settings'!$B$4,"Trip outside pay period",IF(J479&lt;=0,"Check miles",IF(M479&lt;=0,"Check rate",IF(Y479&lt;0,"Negative payable","OK")))))))))</f>
        <v/>
      </c>
    </row>
    <row r="480">
      <c r="A480" s="51" t="n"/>
      <c r="B480" s="51" t="n"/>
      <c r="C480" s="23" t="n"/>
      <c r="D480" s="24">
        <f>IF(COUNTA($A480:$C480,$E480:$I480,$K480,$O480,$R480,$U480:$W480,$Z480:$AA480)=0,"",IFERROR(INDEX('Settings'!$B$10:$B$109,MATCH(C480,'Settings'!$A$10:$A$109,0)),""))</f>
        <v/>
      </c>
      <c r="E480" s="23" t="n"/>
      <c r="F480" s="25" t="n"/>
      <c r="G480" s="25" t="n"/>
      <c r="H480" s="26" t="n"/>
      <c r="I480" s="26" t="n"/>
      <c r="J480" s="27">
        <f>IF(COUNTA($A480:$C480,$E480:$I480,$K480,$O480,$R480,$U480:$W480,$Z480:$AA480)=0,"",IFERROR(H480+I480,0))</f>
        <v/>
      </c>
      <c r="K480" s="52" t="n"/>
      <c r="L480" s="53">
        <f>IF(COUNTA($A480:$C480,$E480:$I480,$K480,$O480,$R480,$U480:$W480,$Z480:$AA480)=0,"",IFERROR(INDEX('Settings'!$D$10:$D$109,MATCH(C480,'Settings'!$A$10:$A$109,0)),0))</f>
        <v/>
      </c>
      <c r="M480" s="53">
        <f>IF(COUNTA($A480:$C480,$E480:$I480,$K480,$O480,$R480,$U480:$W480,$Z480:$AA480)=0,"",IFERROR(IF(K480&lt;&gt;"",K480,L480),0))</f>
        <v/>
      </c>
      <c r="N480" s="30">
        <f>IF(COUNTA($A480:$C480,$E480:$I480,$K480,$O480,$R480,$U480:$W480,$Z480:$AA480)=0,"",IFERROR(J480*M480,0))</f>
        <v/>
      </c>
      <c r="O480" s="31" t="n"/>
      <c r="P480" s="30">
        <f>IF(COUNTA($A480:$C480,$E480:$I480,$K480,$O480,$R480,$U480:$W480,$Z480:$AA480)=0,"",IFERROR(INDEX('Settings'!$F$10:$F$109,MATCH(C480,'Settings'!$A$10:$A$109,0)),0))</f>
        <v/>
      </c>
      <c r="Q480" s="30">
        <f>IF(COUNTA($A480:$C480,$E480:$I480,$K480,$O480,$R480,$U480:$W480,$Z480:$AA480)=0,"",IFERROR(O480*P480,0))</f>
        <v/>
      </c>
      <c r="R480" s="26" t="n"/>
      <c r="S480" s="30">
        <f>IF(COUNTA($A480:$C480,$E480:$I480,$K480,$O480,$R480,$U480:$W480,$Z480:$AA480)=0,"",IFERROR(INDEX('Settings'!$E$10:$E$109,MATCH(C480,'Settings'!$A$10:$A$109,0)),0))</f>
        <v/>
      </c>
      <c r="T480" s="30">
        <f>IF(COUNTA($A480:$C480,$E480:$I480,$K480,$O480,$R480,$U480:$W480,$Z480:$AA480)=0,"",IFERROR(R480*S480,0))</f>
        <v/>
      </c>
      <c r="U480" s="32" t="n"/>
      <c r="V480" s="32" t="n"/>
      <c r="W480" s="32" t="n"/>
      <c r="X480" s="30">
        <f>IF(COUNTA($A480:$C480,$E480:$I480,$K480,$O480,$R480,$U480:$W480,$Z480:$AA480)=0,"",IFERROR(SUM(N480,Q480,T480,U480),0))</f>
        <v/>
      </c>
      <c r="Y480" s="30">
        <f>IF(COUNTA($A480:$C480,$E480:$I480,$K480,$O480,$R480,$U480:$W480,$Z480:$AA480)=0,"",IFERROR(X480+V480-W480,0))</f>
        <v/>
      </c>
      <c r="Z480" s="23" t="n"/>
      <c r="AA480" s="25" t="n"/>
      <c r="AB480" s="33">
        <f>IF(COUNTA($A480:$C480,$E480:$I480,$K480,$O480,$R480,$U480:$W480,$Z480:$AA480)=0,"",IF(OR(A480="",B480="",C480="",E480=""),"Missing required input",IF(D480="","Driver not found",IF(COUNTIF($E:$E,E480)&gt;1,"Duplicate Trip/Load #",IF(B480&gt;A480,"Trip after period end",IF(B480&lt;=A480-'Settings'!$B$4,"Trip outside pay period",IF(J480&lt;=0,"Check miles",IF(M480&lt;=0,"Check rate",IF(Y480&lt;0,"Negative payable","OK")))))))))</f>
        <v/>
      </c>
    </row>
    <row r="481">
      <c r="A481" s="51" t="n"/>
      <c r="B481" s="51" t="n"/>
      <c r="C481" s="23" t="n"/>
      <c r="D481" s="24">
        <f>IF(COUNTA($A481:$C481,$E481:$I481,$K481,$O481,$R481,$U481:$W481,$Z481:$AA481)=0,"",IFERROR(INDEX('Settings'!$B$10:$B$109,MATCH(C481,'Settings'!$A$10:$A$109,0)),""))</f>
        <v/>
      </c>
      <c r="E481" s="23" t="n"/>
      <c r="F481" s="25" t="n"/>
      <c r="G481" s="25" t="n"/>
      <c r="H481" s="26" t="n"/>
      <c r="I481" s="26" t="n"/>
      <c r="J481" s="27">
        <f>IF(COUNTA($A481:$C481,$E481:$I481,$K481,$O481,$R481,$U481:$W481,$Z481:$AA481)=0,"",IFERROR(H481+I481,0))</f>
        <v/>
      </c>
      <c r="K481" s="52" t="n"/>
      <c r="L481" s="53">
        <f>IF(COUNTA($A481:$C481,$E481:$I481,$K481,$O481,$R481,$U481:$W481,$Z481:$AA481)=0,"",IFERROR(INDEX('Settings'!$D$10:$D$109,MATCH(C481,'Settings'!$A$10:$A$109,0)),0))</f>
        <v/>
      </c>
      <c r="M481" s="53">
        <f>IF(COUNTA($A481:$C481,$E481:$I481,$K481,$O481,$R481,$U481:$W481,$Z481:$AA481)=0,"",IFERROR(IF(K481&lt;&gt;"",K481,L481),0))</f>
        <v/>
      </c>
      <c r="N481" s="30">
        <f>IF(COUNTA($A481:$C481,$E481:$I481,$K481,$O481,$R481,$U481:$W481,$Z481:$AA481)=0,"",IFERROR(J481*M481,0))</f>
        <v/>
      </c>
      <c r="O481" s="31" t="n"/>
      <c r="P481" s="30">
        <f>IF(COUNTA($A481:$C481,$E481:$I481,$K481,$O481,$R481,$U481:$W481,$Z481:$AA481)=0,"",IFERROR(INDEX('Settings'!$F$10:$F$109,MATCH(C481,'Settings'!$A$10:$A$109,0)),0))</f>
        <v/>
      </c>
      <c r="Q481" s="30">
        <f>IF(COUNTA($A481:$C481,$E481:$I481,$K481,$O481,$R481,$U481:$W481,$Z481:$AA481)=0,"",IFERROR(O481*P481,0))</f>
        <v/>
      </c>
      <c r="R481" s="26" t="n"/>
      <c r="S481" s="30">
        <f>IF(COUNTA($A481:$C481,$E481:$I481,$K481,$O481,$R481,$U481:$W481,$Z481:$AA481)=0,"",IFERROR(INDEX('Settings'!$E$10:$E$109,MATCH(C481,'Settings'!$A$10:$A$109,0)),0))</f>
        <v/>
      </c>
      <c r="T481" s="30">
        <f>IF(COUNTA($A481:$C481,$E481:$I481,$K481,$O481,$R481,$U481:$W481,$Z481:$AA481)=0,"",IFERROR(R481*S481,0))</f>
        <v/>
      </c>
      <c r="U481" s="32" t="n"/>
      <c r="V481" s="32" t="n"/>
      <c r="W481" s="32" t="n"/>
      <c r="X481" s="30">
        <f>IF(COUNTA($A481:$C481,$E481:$I481,$K481,$O481,$R481,$U481:$W481,$Z481:$AA481)=0,"",IFERROR(SUM(N481,Q481,T481,U481),0))</f>
        <v/>
      </c>
      <c r="Y481" s="30">
        <f>IF(COUNTA($A481:$C481,$E481:$I481,$K481,$O481,$R481,$U481:$W481,$Z481:$AA481)=0,"",IFERROR(X481+V481-W481,0))</f>
        <v/>
      </c>
      <c r="Z481" s="23" t="n"/>
      <c r="AA481" s="25" t="n"/>
      <c r="AB481" s="33">
        <f>IF(COUNTA($A481:$C481,$E481:$I481,$K481,$O481,$R481,$U481:$W481,$Z481:$AA481)=0,"",IF(OR(A481="",B481="",C481="",E481=""),"Missing required input",IF(D481="","Driver not found",IF(COUNTIF($E:$E,E481)&gt;1,"Duplicate Trip/Load #",IF(B481&gt;A481,"Trip after period end",IF(B481&lt;=A481-'Settings'!$B$4,"Trip outside pay period",IF(J481&lt;=0,"Check miles",IF(M481&lt;=0,"Check rate",IF(Y481&lt;0,"Negative payable","OK")))))))))</f>
        <v/>
      </c>
    </row>
    <row r="482">
      <c r="A482" s="51" t="n"/>
      <c r="B482" s="51" t="n"/>
      <c r="C482" s="23" t="n"/>
      <c r="D482" s="24">
        <f>IF(COUNTA($A482:$C482,$E482:$I482,$K482,$O482,$R482,$U482:$W482,$Z482:$AA482)=0,"",IFERROR(INDEX('Settings'!$B$10:$B$109,MATCH(C482,'Settings'!$A$10:$A$109,0)),""))</f>
        <v/>
      </c>
      <c r="E482" s="23" t="n"/>
      <c r="F482" s="25" t="n"/>
      <c r="G482" s="25" t="n"/>
      <c r="H482" s="26" t="n"/>
      <c r="I482" s="26" t="n"/>
      <c r="J482" s="27">
        <f>IF(COUNTA($A482:$C482,$E482:$I482,$K482,$O482,$R482,$U482:$W482,$Z482:$AA482)=0,"",IFERROR(H482+I482,0))</f>
        <v/>
      </c>
      <c r="K482" s="52" t="n"/>
      <c r="L482" s="53">
        <f>IF(COUNTA($A482:$C482,$E482:$I482,$K482,$O482,$R482,$U482:$W482,$Z482:$AA482)=0,"",IFERROR(INDEX('Settings'!$D$10:$D$109,MATCH(C482,'Settings'!$A$10:$A$109,0)),0))</f>
        <v/>
      </c>
      <c r="M482" s="53">
        <f>IF(COUNTA($A482:$C482,$E482:$I482,$K482,$O482,$R482,$U482:$W482,$Z482:$AA482)=0,"",IFERROR(IF(K482&lt;&gt;"",K482,L482),0))</f>
        <v/>
      </c>
      <c r="N482" s="30">
        <f>IF(COUNTA($A482:$C482,$E482:$I482,$K482,$O482,$R482,$U482:$W482,$Z482:$AA482)=0,"",IFERROR(J482*M482,0))</f>
        <v/>
      </c>
      <c r="O482" s="31" t="n"/>
      <c r="P482" s="30">
        <f>IF(COUNTA($A482:$C482,$E482:$I482,$K482,$O482,$R482,$U482:$W482,$Z482:$AA482)=0,"",IFERROR(INDEX('Settings'!$F$10:$F$109,MATCH(C482,'Settings'!$A$10:$A$109,0)),0))</f>
        <v/>
      </c>
      <c r="Q482" s="30">
        <f>IF(COUNTA($A482:$C482,$E482:$I482,$K482,$O482,$R482,$U482:$W482,$Z482:$AA482)=0,"",IFERROR(O482*P482,0))</f>
        <v/>
      </c>
      <c r="R482" s="26" t="n"/>
      <c r="S482" s="30">
        <f>IF(COUNTA($A482:$C482,$E482:$I482,$K482,$O482,$R482,$U482:$W482,$Z482:$AA482)=0,"",IFERROR(INDEX('Settings'!$E$10:$E$109,MATCH(C482,'Settings'!$A$10:$A$109,0)),0))</f>
        <v/>
      </c>
      <c r="T482" s="30">
        <f>IF(COUNTA($A482:$C482,$E482:$I482,$K482,$O482,$R482,$U482:$W482,$Z482:$AA482)=0,"",IFERROR(R482*S482,0))</f>
        <v/>
      </c>
      <c r="U482" s="32" t="n"/>
      <c r="V482" s="32" t="n"/>
      <c r="W482" s="32" t="n"/>
      <c r="X482" s="30">
        <f>IF(COUNTA($A482:$C482,$E482:$I482,$K482,$O482,$R482,$U482:$W482,$Z482:$AA482)=0,"",IFERROR(SUM(N482,Q482,T482,U482),0))</f>
        <v/>
      </c>
      <c r="Y482" s="30">
        <f>IF(COUNTA($A482:$C482,$E482:$I482,$K482,$O482,$R482,$U482:$W482,$Z482:$AA482)=0,"",IFERROR(X482+V482-W482,0))</f>
        <v/>
      </c>
      <c r="Z482" s="23" t="n"/>
      <c r="AA482" s="25" t="n"/>
      <c r="AB482" s="33">
        <f>IF(COUNTA($A482:$C482,$E482:$I482,$K482,$O482,$R482,$U482:$W482,$Z482:$AA482)=0,"",IF(OR(A482="",B482="",C482="",E482=""),"Missing required input",IF(D482="","Driver not found",IF(COUNTIF($E:$E,E482)&gt;1,"Duplicate Trip/Load #",IF(B482&gt;A482,"Trip after period end",IF(B482&lt;=A482-'Settings'!$B$4,"Trip outside pay period",IF(J482&lt;=0,"Check miles",IF(M482&lt;=0,"Check rate",IF(Y482&lt;0,"Negative payable","OK")))))))))</f>
        <v/>
      </c>
    </row>
    <row r="483">
      <c r="A483" s="51" t="n"/>
      <c r="B483" s="51" t="n"/>
      <c r="C483" s="23" t="n"/>
      <c r="D483" s="24">
        <f>IF(COUNTA($A483:$C483,$E483:$I483,$K483,$O483,$R483,$U483:$W483,$Z483:$AA483)=0,"",IFERROR(INDEX('Settings'!$B$10:$B$109,MATCH(C483,'Settings'!$A$10:$A$109,0)),""))</f>
        <v/>
      </c>
      <c r="E483" s="23" t="n"/>
      <c r="F483" s="25" t="n"/>
      <c r="G483" s="25" t="n"/>
      <c r="H483" s="26" t="n"/>
      <c r="I483" s="26" t="n"/>
      <c r="J483" s="27">
        <f>IF(COUNTA($A483:$C483,$E483:$I483,$K483,$O483,$R483,$U483:$W483,$Z483:$AA483)=0,"",IFERROR(H483+I483,0))</f>
        <v/>
      </c>
      <c r="K483" s="52" t="n"/>
      <c r="L483" s="53">
        <f>IF(COUNTA($A483:$C483,$E483:$I483,$K483,$O483,$R483,$U483:$W483,$Z483:$AA483)=0,"",IFERROR(INDEX('Settings'!$D$10:$D$109,MATCH(C483,'Settings'!$A$10:$A$109,0)),0))</f>
        <v/>
      </c>
      <c r="M483" s="53">
        <f>IF(COUNTA($A483:$C483,$E483:$I483,$K483,$O483,$R483,$U483:$W483,$Z483:$AA483)=0,"",IFERROR(IF(K483&lt;&gt;"",K483,L483),0))</f>
        <v/>
      </c>
      <c r="N483" s="30">
        <f>IF(COUNTA($A483:$C483,$E483:$I483,$K483,$O483,$R483,$U483:$W483,$Z483:$AA483)=0,"",IFERROR(J483*M483,0))</f>
        <v/>
      </c>
      <c r="O483" s="31" t="n"/>
      <c r="P483" s="30">
        <f>IF(COUNTA($A483:$C483,$E483:$I483,$K483,$O483,$R483,$U483:$W483,$Z483:$AA483)=0,"",IFERROR(INDEX('Settings'!$F$10:$F$109,MATCH(C483,'Settings'!$A$10:$A$109,0)),0))</f>
        <v/>
      </c>
      <c r="Q483" s="30">
        <f>IF(COUNTA($A483:$C483,$E483:$I483,$K483,$O483,$R483,$U483:$W483,$Z483:$AA483)=0,"",IFERROR(O483*P483,0))</f>
        <v/>
      </c>
      <c r="R483" s="26" t="n"/>
      <c r="S483" s="30">
        <f>IF(COUNTA($A483:$C483,$E483:$I483,$K483,$O483,$R483,$U483:$W483,$Z483:$AA483)=0,"",IFERROR(INDEX('Settings'!$E$10:$E$109,MATCH(C483,'Settings'!$A$10:$A$109,0)),0))</f>
        <v/>
      </c>
      <c r="T483" s="30">
        <f>IF(COUNTA($A483:$C483,$E483:$I483,$K483,$O483,$R483,$U483:$W483,$Z483:$AA483)=0,"",IFERROR(R483*S483,0))</f>
        <v/>
      </c>
      <c r="U483" s="32" t="n"/>
      <c r="V483" s="32" t="n"/>
      <c r="W483" s="32" t="n"/>
      <c r="X483" s="30">
        <f>IF(COUNTA($A483:$C483,$E483:$I483,$K483,$O483,$R483,$U483:$W483,$Z483:$AA483)=0,"",IFERROR(SUM(N483,Q483,T483,U483),0))</f>
        <v/>
      </c>
      <c r="Y483" s="30">
        <f>IF(COUNTA($A483:$C483,$E483:$I483,$K483,$O483,$R483,$U483:$W483,$Z483:$AA483)=0,"",IFERROR(X483+V483-W483,0))</f>
        <v/>
      </c>
      <c r="Z483" s="23" t="n"/>
      <c r="AA483" s="25" t="n"/>
      <c r="AB483" s="33">
        <f>IF(COUNTA($A483:$C483,$E483:$I483,$K483,$O483,$R483,$U483:$W483,$Z483:$AA483)=0,"",IF(OR(A483="",B483="",C483="",E483=""),"Missing required input",IF(D483="","Driver not found",IF(COUNTIF($E:$E,E483)&gt;1,"Duplicate Trip/Load #",IF(B483&gt;A483,"Trip after period end",IF(B483&lt;=A483-'Settings'!$B$4,"Trip outside pay period",IF(J483&lt;=0,"Check miles",IF(M483&lt;=0,"Check rate",IF(Y483&lt;0,"Negative payable","OK")))))))))</f>
        <v/>
      </c>
    </row>
    <row r="484">
      <c r="A484" s="51" t="n"/>
      <c r="B484" s="51" t="n"/>
      <c r="C484" s="23" t="n"/>
      <c r="D484" s="24">
        <f>IF(COUNTA($A484:$C484,$E484:$I484,$K484,$O484,$R484,$U484:$W484,$Z484:$AA484)=0,"",IFERROR(INDEX('Settings'!$B$10:$B$109,MATCH(C484,'Settings'!$A$10:$A$109,0)),""))</f>
        <v/>
      </c>
      <c r="E484" s="23" t="n"/>
      <c r="F484" s="25" t="n"/>
      <c r="G484" s="25" t="n"/>
      <c r="H484" s="26" t="n"/>
      <c r="I484" s="26" t="n"/>
      <c r="J484" s="27">
        <f>IF(COUNTA($A484:$C484,$E484:$I484,$K484,$O484,$R484,$U484:$W484,$Z484:$AA484)=0,"",IFERROR(H484+I484,0))</f>
        <v/>
      </c>
      <c r="K484" s="52" t="n"/>
      <c r="L484" s="53">
        <f>IF(COUNTA($A484:$C484,$E484:$I484,$K484,$O484,$R484,$U484:$W484,$Z484:$AA484)=0,"",IFERROR(INDEX('Settings'!$D$10:$D$109,MATCH(C484,'Settings'!$A$10:$A$109,0)),0))</f>
        <v/>
      </c>
      <c r="M484" s="53">
        <f>IF(COUNTA($A484:$C484,$E484:$I484,$K484,$O484,$R484,$U484:$W484,$Z484:$AA484)=0,"",IFERROR(IF(K484&lt;&gt;"",K484,L484),0))</f>
        <v/>
      </c>
      <c r="N484" s="30">
        <f>IF(COUNTA($A484:$C484,$E484:$I484,$K484,$O484,$R484,$U484:$W484,$Z484:$AA484)=0,"",IFERROR(J484*M484,0))</f>
        <v/>
      </c>
      <c r="O484" s="31" t="n"/>
      <c r="P484" s="30">
        <f>IF(COUNTA($A484:$C484,$E484:$I484,$K484,$O484,$R484,$U484:$W484,$Z484:$AA484)=0,"",IFERROR(INDEX('Settings'!$F$10:$F$109,MATCH(C484,'Settings'!$A$10:$A$109,0)),0))</f>
        <v/>
      </c>
      <c r="Q484" s="30">
        <f>IF(COUNTA($A484:$C484,$E484:$I484,$K484,$O484,$R484,$U484:$W484,$Z484:$AA484)=0,"",IFERROR(O484*P484,0))</f>
        <v/>
      </c>
      <c r="R484" s="26" t="n"/>
      <c r="S484" s="30">
        <f>IF(COUNTA($A484:$C484,$E484:$I484,$K484,$O484,$R484,$U484:$W484,$Z484:$AA484)=0,"",IFERROR(INDEX('Settings'!$E$10:$E$109,MATCH(C484,'Settings'!$A$10:$A$109,0)),0))</f>
        <v/>
      </c>
      <c r="T484" s="30">
        <f>IF(COUNTA($A484:$C484,$E484:$I484,$K484,$O484,$R484,$U484:$W484,$Z484:$AA484)=0,"",IFERROR(R484*S484,0))</f>
        <v/>
      </c>
      <c r="U484" s="32" t="n"/>
      <c r="V484" s="32" t="n"/>
      <c r="W484" s="32" t="n"/>
      <c r="X484" s="30">
        <f>IF(COUNTA($A484:$C484,$E484:$I484,$K484,$O484,$R484,$U484:$W484,$Z484:$AA484)=0,"",IFERROR(SUM(N484,Q484,T484,U484),0))</f>
        <v/>
      </c>
      <c r="Y484" s="30">
        <f>IF(COUNTA($A484:$C484,$E484:$I484,$K484,$O484,$R484,$U484:$W484,$Z484:$AA484)=0,"",IFERROR(X484+V484-W484,0))</f>
        <v/>
      </c>
      <c r="Z484" s="23" t="n"/>
      <c r="AA484" s="25" t="n"/>
      <c r="AB484" s="33">
        <f>IF(COUNTA($A484:$C484,$E484:$I484,$K484,$O484,$R484,$U484:$W484,$Z484:$AA484)=0,"",IF(OR(A484="",B484="",C484="",E484=""),"Missing required input",IF(D484="","Driver not found",IF(COUNTIF($E:$E,E484)&gt;1,"Duplicate Trip/Load #",IF(B484&gt;A484,"Trip after period end",IF(B484&lt;=A484-'Settings'!$B$4,"Trip outside pay period",IF(J484&lt;=0,"Check miles",IF(M484&lt;=0,"Check rate",IF(Y484&lt;0,"Negative payable","OK")))))))))</f>
        <v/>
      </c>
    </row>
    <row r="485">
      <c r="A485" s="51" t="n"/>
      <c r="B485" s="51" t="n"/>
      <c r="C485" s="23" t="n"/>
      <c r="D485" s="24">
        <f>IF(COUNTA($A485:$C485,$E485:$I485,$K485,$O485,$R485,$U485:$W485,$Z485:$AA485)=0,"",IFERROR(INDEX('Settings'!$B$10:$B$109,MATCH(C485,'Settings'!$A$10:$A$109,0)),""))</f>
        <v/>
      </c>
      <c r="E485" s="23" t="n"/>
      <c r="F485" s="25" t="n"/>
      <c r="G485" s="25" t="n"/>
      <c r="H485" s="26" t="n"/>
      <c r="I485" s="26" t="n"/>
      <c r="J485" s="27">
        <f>IF(COUNTA($A485:$C485,$E485:$I485,$K485,$O485,$R485,$U485:$W485,$Z485:$AA485)=0,"",IFERROR(H485+I485,0))</f>
        <v/>
      </c>
      <c r="K485" s="52" t="n"/>
      <c r="L485" s="53">
        <f>IF(COUNTA($A485:$C485,$E485:$I485,$K485,$O485,$R485,$U485:$W485,$Z485:$AA485)=0,"",IFERROR(INDEX('Settings'!$D$10:$D$109,MATCH(C485,'Settings'!$A$10:$A$109,0)),0))</f>
        <v/>
      </c>
      <c r="M485" s="53">
        <f>IF(COUNTA($A485:$C485,$E485:$I485,$K485,$O485,$R485,$U485:$W485,$Z485:$AA485)=0,"",IFERROR(IF(K485&lt;&gt;"",K485,L485),0))</f>
        <v/>
      </c>
      <c r="N485" s="30">
        <f>IF(COUNTA($A485:$C485,$E485:$I485,$K485,$O485,$R485,$U485:$W485,$Z485:$AA485)=0,"",IFERROR(J485*M485,0))</f>
        <v/>
      </c>
      <c r="O485" s="31" t="n"/>
      <c r="P485" s="30">
        <f>IF(COUNTA($A485:$C485,$E485:$I485,$K485,$O485,$R485,$U485:$W485,$Z485:$AA485)=0,"",IFERROR(INDEX('Settings'!$F$10:$F$109,MATCH(C485,'Settings'!$A$10:$A$109,0)),0))</f>
        <v/>
      </c>
      <c r="Q485" s="30">
        <f>IF(COUNTA($A485:$C485,$E485:$I485,$K485,$O485,$R485,$U485:$W485,$Z485:$AA485)=0,"",IFERROR(O485*P485,0))</f>
        <v/>
      </c>
      <c r="R485" s="26" t="n"/>
      <c r="S485" s="30">
        <f>IF(COUNTA($A485:$C485,$E485:$I485,$K485,$O485,$R485,$U485:$W485,$Z485:$AA485)=0,"",IFERROR(INDEX('Settings'!$E$10:$E$109,MATCH(C485,'Settings'!$A$10:$A$109,0)),0))</f>
        <v/>
      </c>
      <c r="T485" s="30">
        <f>IF(COUNTA($A485:$C485,$E485:$I485,$K485,$O485,$R485,$U485:$W485,$Z485:$AA485)=0,"",IFERROR(R485*S485,0))</f>
        <v/>
      </c>
      <c r="U485" s="32" t="n"/>
      <c r="V485" s="32" t="n"/>
      <c r="W485" s="32" t="n"/>
      <c r="X485" s="30">
        <f>IF(COUNTA($A485:$C485,$E485:$I485,$K485,$O485,$R485,$U485:$W485,$Z485:$AA485)=0,"",IFERROR(SUM(N485,Q485,T485,U485),0))</f>
        <v/>
      </c>
      <c r="Y485" s="30">
        <f>IF(COUNTA($A485:$C485,$E485:$I485,$K485,$O485,$R485,$U485:$W485,$Z485:$AA485)=0,"",IFERROR(X485+V485-W485,0))</f>
        <v/>
      </c>
      <c r="Z485" s="23" t="n"/>
      <c r="AA485" s="25" t="n"/>
      <c r="AB485" s="33">
        <f>IF(COUNTA($A485:$C485,$E485:$I485,$K485,$O485,$R485,$U485:$W485,$Z485:$AA485)=0,"",IF(OR(A485="",B485="",C485="",E485=""),"Missing required input",IF(D485="","Driver not found",IF(COUNTIF($E:$E,E485)&gt;1,"Duplicate Trip/Load #",IF(B485&gt;A485,"Trip after period end",IF(B485&lt;=A485-'Settings'!$B$4,"Trip outside pay period",IF(J485&lt;=0,"Check miles",IF(M485&lt;=0,"Check rate",IF(Y485&lt;0,"Negative payable","OK")))))))))</f>
        <v/>
      </c>
    </row>
    <row r="486">
      <c r="A486" s="51" t="n"/>
      <c r="B486" s="51" t="n"/>
      <c r="C486" s="23" t="n"/>
      <c r="D486" s="24">
        <f>IF(COUNTA($A486:$C486,$E486:$I486,$K486,$O486,$R486,$U486:$W486,$Z486:$AA486)=0,"",IFERROR(INDEX('Settings'!$B$10:$B$109,MATCH(C486,'Settings'!$A$10:$A$109,0)),""))</f>
        <v/>
      </c>
      <c r="E486" s="23" t="n"/>
      <c r="F486" s="25" t="n"/>
      <c r="G486" s="25" t="n"/>
      <c r="H486" s="26" t="n"/>
      <c r="I486" s="26" t="n"/>
      <c r="J486" s="27">
        <f>IF(COUNTA($A486:$C486,$E486:$I486,$K486,$O486,$R486,$U486:$W486,$Z486:$AA486)=0,"",IFERROR(H486+I486,0))</f>
        <v/>
      </c>
      <c r="K486" s="52" t="n"/>
      <c r="L486" s="53">
        <f>IF(COUNTA($A486:$C486,$E486:$I486,$K486,$O486,$R486,$U486:$W486,$Z486:$AA486)=0,"",IFERROR(INDEX('Settings'!$D$10:$D$109,MATCH(C486,'Settings'!$A$10:$A$109,0)),0))</f>
        <v/>
      </c>
      <c r="M486" s="53">
        <f>IF(COUNTA($A486:$C486,$E486:$I486,$K486,$O486,$R486,$U486:$W486,$Z486:$AA486)=0,"",IFERROR(IF(K486&lt;&gt;"",K486,L486),0))</f>
        <v/>
      </c>
      <c r="N486" s="30">
        <f>IF(COUNTA($A486:$C486,$E486:$I486,$K486,$O486,$R486,$U486:$W486,$Z486:$AA486)=0,"",IFERROR(J486*M486,0))</f>
        <v/>
      </c>
      <c r="O486" s="31" t="n"/>
      <c r="P486" s="30">
        <f>IF(COUNTA($A486:$C486,$E486:$I486,$K486,$O486,$R486,$U486:$W486,$Z486:$AA486)=0,"",IFERROR(INDEX('Settings'!$F$10:$F$109,MATCH(C486,'Settings'!$A$10:$A$109,0)),0))</f>
        <v/>
      </c>
      <c r="Q486" s="30">
        <f>IF(COUNTA($A486:$C486,$E486:$I486,$K486,$O486,$R486,$U486:$W486,$Z486:$AA486)=0,"",IFERROR(O486*P486,0))</f>
        <v/>
      </c>
      <c r="R486" s="26" t="n"/>
      <c r="S486" s="30">
        <f>IF(COUNTA($A486:$C486,$E486:$I486,$K486,$O486,$R486,$U486:$W486,$Z486:$AA486)=0,"",IFERROR(INDEX('Settings'!$E$10:$E$109,MATCH(C486,'Settings'!$A$10:$A$109,0)),0))</f>
        <v/>
      </c>
      <c r="T486" s="30">
        <f>IF(COUNTA($A486:$C486,$E486:$I486,$K486,$O486,$R486,$U486:$W486,$Z486:$AA486)=0,"",IFERROR(R486*S486,0))</f>
        <v/>
      </c>
      <c r="U486" s="32" t="n"/>
      <c r="V486" s="32" t="n"/>
      <c r="W486" s="32" t="n"/>
      <c r="X486" s="30">
        <f>IF(COUNTA($A486:$C486,$E486:$I486,$K486,$O486,$R486,$U486:$W486,$Z486:$AA486)=0,"",IFERROR(SUM(N486,Q486,T486,U486),0))</f>
        <v/>
      </c>
      <c r="Y486" s="30">
        <f>IF(COUNTA($A486:$C486,$E486:$I486,$K486,$O486,$R486,$U486:$W486,$Z486:$AA486)=0,"",IFERROR(X486+V486-W486,0))</f>
        <v/>
      </c>
      <c r="Z486" s="23" t="n"/>
      <c r="AA486" s="25" t="n"/>
      <c r="AB486" s="33">
        <f>IF(COUNTA($A486:$C486,$E486:$I486,$K486,$O486,$R486,$U486:$W486,$Z486:$AA486)=0,"",IF(OR(A486="",B486="",C486="",E486=""),"Missing required input",IF(D486="","Driver not found",IF(COUNTIF($E:$E,E486)&gt;1,"Duplicate Trip/Load #",IF(B486&gt;A486,"Trip after period end",IF(B486&lt;=A486-'Settings'!$B$4,"Trip outside pay period",IF(J486&lt;=0,"Check miles",IF(M486&lt;=0,"Check rate",IF(Y486&lt;0,"Negative payable","OK")))))))))</f>
        <v/>
      </c>
    </row>
    <row r="487">
      <c r="A487" s="51" t="n"/>
      <c r="B487" s="51" t="n"/>
      <c r="C487" s="23" t="n"/>
      <c r="D487" s="24">
        <f>IF(COUNTA($A487:$C487,$E487:$I487,$K487,$O487,$R487,$U487:$W487,$Z487:$AA487)=0,"",IFERROR(INDEX('Settings'!$B$10:$B$109,MATCH(C487,'Settings'!$A$10:$A$109,0)),""))</f>
        <v/>
      </c>
      <c r="E487" s="23" t="n"/>
      <c r="F487" s="25" t="n"/>
      <c r="G487" s="25" t="n"/>
      <c r="H487" s="26" t="n"/>
      <c r="I487" s="26" t="n"/>
      <c r="J487" s="27">
        <f>IF(COUNTA($A487:$C487,$E487:$I487,$K487,$O487,$R487,$U487:$W487,$Z487:$AA487)=0,"",IFERROR(H487+I487,0))</f>
        <v/>
      </c>
      <c r="K487" s="52" t="n"/>
      <c r="L487" s="53">
        <f>IF(COUNTA($A487:$C487,$E487:$I487,$K487,$O487,$R487,$U487:$W487,$Z487:$AA487)=0,"",IFERROR(INDEX('Settings'!$D$10:$D$109,MATCH(C487,'Settings'!$A$10:$A$109,0)),0))</f>
        <v/>
      </c>
      <c r="M487" s="53">
        <f>IF(COUNTA($A487:$C487,$E487:$I487,$K487,$O487,$R487,$U487:$W487,$Z487:$AA487)=0,"",IFERROR(IF(K487&lt;&gt;"",K487,L487),0))</f>
        <v/>
      </c>
      <c r="N487" s="30">
        <f>IF(COUNTA($A487:$C487,$E487:$I487,$K487,$O487,$R487,$U487:$W487,$Z487:$AA487)=0,"",IFERROR(J487*M487,0))</f>
        <v/>
      </c>
      <c r="O487" s="31" t="n"/>
      <c r="P487" s="30">
        <f>IF(COUNTA($A487:$C487,$E487:$I487,$K487,$O487,$R487,$U487:$W487,$Z487:$AA487)=0,"",IFERROR(INDEX('Settings'!$F$10:$F$109,MATCH(C487,'Settings'!$A$10:$A$109,0)),0))</f>
        <v/>
      </c>
      <c r="Q487" s="30">
        <f>IF(COUNTA($A487:$C487,$E487:$I487,$K487,$O487,$R487,$U487:$W487,$Z487:$AA487)=0,"",IFERROR(O487*P487,0))</f>
        <v/>
      </c>
      <c r="R487" s="26" t="n"/>
      <c r="S487" s="30">
        <f>IF(COUNTA($A487:$C487,$E487:$I487,$K487,$O487,$R487,$U487:$W487,$Z487:$AA487)=0,"",IFERROR(INDEX('Settings'!$E$10:$E$109,MATCH(C487,'Settings'!$A$10:$A$109,0)),0))</f>
        <v/>
      </c>
      <c r="T487" s="30">
        <f>IF(COUNTA($A487:$C487,$E487:$I487,$K487,$O487,$R487,$U487:$W487,$Z487:$AA487)=0,"",IFERROR(R487*S487,0))</f>
        <v/>
      </c>
      <c r="U487" s="32" t="n"/>
      <c r="V487" s="32" t="n"/>
      <c r="W487" s="32" t="n"/>
      <c r="X487" s="30">
        <f>IF(COUNTA($A487:$C487,$E487:$I487,$K487,$O487,$R487,$U487:$W487,$Z487:$AA487)=0,"",IFERROR(SUM(N487,Q487,T487,U487),0))</f>
        <v/>
      </c>
      <c r="Y487" s="30">
        <f>IF(COUNTA($A487:$C487,$E487:$I487,$K487,$O487,$R487,$U487:$W487,$Z487:$AA487)=0,"",IFERROR(X487+V487-W487,0))</f>
        <v/>
      </c>
      <c r="Z487" s="23" t="n"/>
      <c r="AA487" s="25" t="n"/>
      <c r="AB487" s="33">
        <f>IF(COUNTA($A487:$C487,$E487:$I487,$K487,$O487,$R487,$U487:$W487,$Z487:$AA487)=0,"",IF(OR(A487="",B487="",C487="",E487=""),"Missing required input",IF(D487="","Driver not found",IF(COUNTIF($E:$E,E487)&gt;1,"Duplicate Trip/Load #",IF(B487&gt;A487,"Trip after period end",IF(B487&lt;=A487-'Settings'!$B$4,"Trip outside pay period",IF(J487&lt;=0,"Check miles",IF(M487&lt;=0,"Check rate",IF(Y487&lt;0,"Negative payable","OK")))))))))</f>
        <v/>
      </c>
    </row>
    <row r="488">
      <c r="A488" s="51" t="n"/>
      <c r="B488" s="51" t="n"/>
      <c r="C488" s="23" t="n"/>
      <c r="D488" s="24">
        <f>IF(COUNTA($A488:$C488,$E488:$I488,$K488,$O488,$R488,$U488:$W488,$Z488:$AA488)=0,"",IFERROR(INDEX('Settings'!$B$10:$B$109,MATCH(C488,'Settings'!$A$10:$A$109,0)),""))</f>
        <v/>
      </c>
      <c r="E488" s="23" t="n"/>
      <c r="F488" s="25" t="n"/>
      <c r="G488" s="25" t="n"/>
      <c r="H488" s="26" t="n"/>
      <c r="I488" s="26" t="n"/>
      <c r="J488" s="27">
        <f>IF(COUNTA($A488:$C488,$E488:$I488,$K488,$O488,$R488,$U488:$W488,$Z488:$AA488)=0,"",IFERROR(H488+I488,0))</f>
        <v/>
      </c>
      <c r="K488" s="52" t="n"/>
      <c r="L488" s="53">
        <f>IF(COUNTA($A488:$C488,$E488:$I488,$K488,$O488,$R488,$U488:$W488,$Z488:$AA488)=0,"",IFERROR(INDEX('Settings'!$D$10:$D$109,MATCH(C488,'Settings'!$A$10:$A$109,0)),0))</f>
        <v/>
      </c>
      <c r="M488" s="53">
        <f>IF(COUNTA($A488:$C488,$E488:$I488,$K488,$O488,$R488,$U488:$W488,$Z488:$AA488)=0,"",IFERROR(IF(K488&lt;&gt;"",K488,L488),0))</f>
        <v/>
      </c>
      <c r="N488" s="30">
        <f>IF(COUNTA($A488:$C488,$E488:$I488,$K488,$O488,$R488,$U488:$W488,$Z488:$AA488)=0,"",IFERROR(J488*M488,0))</f>
        <v/>
      </c>
      <c r="O488" s="31" t="n"/>
      <c r="P488" s="30">
        <f>IF(COUNTA($A488:$C488,$E488:$I488,$K488,$O488,$R488,$U488:$W488,$Z488:$AA488)=0,"",IFERROR(INDEX('Settings'!$F$10:$F$109,MATCH(C488,'Settings'!$A$10:$A$109,0)),0))</f>
        <v/>
      </c>
      <c r="Q488" s="30">
        <f>IF(COUNTA($A488:$C488,$E488:$I488,$K488,$O488,$R488,$U488:$W488,$Z488:$AA488)=0,"",IFERROR(O488*P488,0))</f>
        <v/>
      </c>
      <c r="R488" s="26" t="n"/>
      <c r="S488" s="30">
        <f>IF(COUNTA($A488:$C488,$E488:$I488,$K488,$O488,$R488,$U488:$W488,$Z488:$AA488)=0,"",IFERROR(INDEX('Settings'!$E$10:$E$109,MATCH(C488,'Settings'!$A$10:$A$109,0)),0))</f>
        <v/>
      </c>
      <c r="T488" s="30">
        <f>IF(COUNTA($A488:$C488,$E488:$I488,$K488,$O488,$R488,$U488:$W488,$Z488:$AA488)=0,"",IFERROR(R488*S488,0))</f>
        <v/>
      </c>
      <c r="U488" s="32" t="n"/>
      <c r="V488" s="32" t="n"/>
      <c r="W488" s="32" t="n"/>
      <c r="X488" s="30">
        <f>IF(COUNTA($A488:$C488,$E488:$I488,$K488,$O488,$R488,$U488:$W488,$Z488:$AA488)=0,"",IFERROR(SUM(N488,Q488,T488,U488),0))</f>
        <v/>
      </c>
      <c r="Y488" s="30">
        <f>IF(COUNTA($A488:$C488,$E488:$I488,$K488,$O488,$R488,$U488:$W488,$Z488:$AA488)=0,"",IFERROR(X488+V488-W488,0))</f>
        <v/>
      </c>
      <c r="Z488" s="23" t="n"/>
      <c r="AA488" s="25" t="n"/>
      <c r="AB488" s="33">
        <f>IF(COUNTA($A488:$C488,$E488:$I488,$K488,$O488,$R488,$U488:$W488,$Z488:$AA488)=0,"",IF(OR(A488="",B488="",C488="",E488=""),"Missing required input",IF(D488="","Driver not found",IF(COUNTIF($E:$E,E488)&gt;1,"Duplicate Trip/Load #",IF(B488&gt;A488,"Trip after period end",IF(B488&lt;=A488-'Settings'!$B$4,"Trip outside pay period",IF(J488&lt;=0,"Check miles",IF(M488&lt;=0,"Check rate",IF(Y488&lt;0,"Negative payable","OK")))))))))</f>
        <v/>
      </c>
    </row>
    <row r="489">
      <c r="A489" s="51" t="n"/>
      <c r="B489" s="51" t="n"/>
      <c r="C489" s="23" t="n"/>
      <c r="D489" s="24">
        <f>IF(COUNTA($A489:$C489,$E489:$I489,$K489,$O489,$R489,$U489:$W489,$Z489:$AA489)=0,"",IFERROR(INDEX('Settings'!$B$10:$B$109,MATCH(C489,'Settings'!$A$10:$A$109,0)),""))</f>
        <v/>
      </c>
      <c r="E489" s="23" t="n"/>
      <c r="F489" s="25" t="n"/>
      <c r="G489" s="25" t="n"/>
      <c r="H489" s="26" t="n"/>
      <c r="I489" s="26" t="n"/>
      <c r="J489" s="27">
        <f>IF(COUNTA($A489:$C489,$E489:$I489,$K489,$O489,$R489,$U489:$W489,$Z489:$AA489)=0,"",IFERROR(H489+I489,0))</f>
        <v/>
      </c>
      <c r="K489" s="52" t="n"/>
      <c r="L489" s="53">
        <f>IF(COUNTA($A489:$C489,$E489:$I489,$K489,$O489,$R489,$U489:$W489,$Z489:$AA489)=0,"",IFERROR(INDEX('Settings'!$D$10:$D$109,MATCH(C489,'Settings'!$A$10:$A$109,0)),0))</f>
        <v/>
      </c>
      <c r="M489" s="53">
        <f>IF(COUNTA($A489:$C489,$E489:$I489,$K489,$O489,$R489,$U489:$W489,$Z489:$AA489)=0,"",IFERROR(IF(K489&lt;&gt;"",K489,L489),0))</f>
        <v/>
      </c>
      <c r="N489" s="30">
        <f>IF(COUNTA($A489:$C489,$E489:$I489,$K489,$O489,$R489,$U489:$W489,$Z489:$AA489)=0,"",IFERROR(J489*M489,0))</f>
        <v/>
      </c>
      <c r="O489" s="31" t="n"/>
      <c r="P489" s="30">
        <f>IF(COUNTA($A489:$C489,$E489:$I489,$K489,$O489,$R489,$U489:$W489,$Z489:$AA489)=0,"",IFERROR(INDEX('Settings'!$F$10:$F$109,MATCH(C489,'Settings'!$A$10:$A$109,0)),0))</f>
        <v/>
      </c>
      <c r="Q489" s="30">
        <f>IF(COUNTA($A489:$C489,$E489:$I489,$K489,$O489,$R489,$U489:$W489,$Z489:$AA489)=0,"",IFERROR(O489*P489,0))</f>
        <v/>
      </c>
      <c r="R489" s="26" t="n"/>
      <c r="S489" s="30">
        <f>IF(COUNTA($A489:$C489,$E489:$I489,$K489,$O489,$R489,$U489:$W489,$Z489:$AA489)=0,"",IFERROR(INDEX('Settings'!$E$10:$E$109,MATCH(C489,'Settings'!$A$10:$A$109,0)),0))</f>
        <v/>
      </c>
      <c r="T489" s="30">
        <f>IF(COUNTA($A489:$C489,$E489:$I489,$K489,$O489,$R489,$U489:$W489,$Z489:$AA489)=0,"",IFERROR(R489*S489,0))</f>
        <v/>
      </c>
      <c r="U489" s="32" t="n"/>
      <c r="V489" s="32" t="n"/>
      <c r="W489" s="32" t="n"/>
      <c r="X489" s="30">
        <f>IF(COUNTA($A489:$C489,$E489:$I489,$K489,$O489,$R489,$U489:$W489,$Z489:$AA489)=0,"",IFERROR(SUM(N489,Q489,T489,U489),0))</f>
        <v/>
      </c>
      <c r="Y489" s="30">
        <f>IF(COUNTA($A489:$C489,$E489:$I489,$K489,$O489,$R489,$U489:$W489,$Z489:$AA489)=0,"",IFERROR(X489+V489-W489,0))</f>
        <v/>
      </c>
      <c r="Z489" s="23" t="n"/>
      <c r="AA489" s="25" t="n"/>
      <c r="AB489" s="33">
        <f>IF(COUNTA($A489:$C489,$E489:$I489,$K489,$O489,$R489,$U489:$W489,$Z489:$AA489)=0,"",IF(OR(A489="",B489="",C489="",E489=""),"Missing required input",IF(D489="","Driver not found",IF(COUNTIF($E:$E,E489)&gt;1,"Duplicate Trip/Load #",IF(B489&gt;A489,"Trip after period end",IF(B489&lt;=A489-'Settings'!$B$4,"Trip outside pay period",IF(J489&lt;=0,"Check miles",IF(M489&lt;=0,"Check rate",IF(Y489&lt;0,"Negative payable","OK")))))))))</f>
        <v/>
      </c>
    </row>
    <row r="490">
      <c r="A490" s="51" t="n"/>
      <c r="B490" s="51" t="n"/>
      <c r="C490" s="23" t="n"/>
      <c r="D490" s="24">
        <f>IF(COUNTA($A490:$C490,$E490:$I490,$K490,$O490,$R490,$U490:$W490,$Z490:$AA490)=0,"",IFERROR(INDEX('Settings'!$B$10:$B$109,MATCH(C490,'Settings'!$A$10:$A$109,0)),""))</f>
        <v/>
      </c>
      <c r="E490" s="23" t="n"/>
      <c r="F490" s="25" t="n"/>
      <c r="G490" s="25" t="n"/>
      <c r="H490" s="26" t="n"/>
      <c r="I490" s="26" t="n"/>
      <c r="J490" s="27">
        <f>IF(COUNTA($A490:$C490,$E490:$I490,$K490,$O490,$R490,$U490:$W490,$Z490:$AA490)=0,"",IFERROR(H490+I490,0))</f>
        <v/>
      </c>
      <c r="K490" s="52" t="n"/>
      <c r="L490" s="53">
        <f>IF(COUNTA($A490:$C490,$E490:$I490,$K490,$O490,$R490,$U490:$W490,$Z490:$AA490)=0,"",IFERROR(INDEX('Settings'!$D$10:$D$109,MATCH(C490,'Settings'!$A$10:$A$109,0)),0))</f>
        <v/>
      </c>
      <c r="M490" s="53">
        <f>IF(COUNTA($A490:$C490,$E490:$I490,$K490,$O490,$R490,$U490:$W490,$Z490:$AA490)=0,"",IFERROR(IF(K490&lt;&gt;"",K490,L490),0))</f>
        <v/>
      </c>
      <c r="N490" s="30">
        <f>IF(COUNTA($A490:$C490,$E490:$I490,$K490,$O490,$R490,$U490:$W490,$Z490:$AA490)=0,"",IFERROR(J490*M490,0))</f>
        <v/>
      </c>
      <c r="O490" s="31" t="n"/>
      <c r="P490" s="30">
        <f>IF(COUNTA($A490:$C490,$E490:$I490,$K490,$O490,$R490,$U490:$W490,$Z490:$AA490)=0,"",IFERROR(INDEX('Settings'!$F$10:$F$109,MATCH(C490,'Settings'!$A$10:$A$109,0)),0))</f>
        <v/>
      </c>
      <c r="Q490" s="30">
        <f>IF(COUNTA($A490:$C490,$E490:$I490,$K490,$O490,$R490,$U490:$W490,$Z490:$AA490)=0,"",IFERROR(O490*P490,0))</f>
        <v/>
      </c>
      <c r="R490" s="26" t="n"/>
      <c r="S490" s="30">
        <f>IF(COUNTA($A490:$C490,$E490:$I490,$K490,$O490,$R490,$U490:$W490,$Z490:$AA490)=0,"",IFERROR(INDEX('Settings'!$E$10:$E$109,MATCH(C490,'Settings'!$A$10:$A$109,0)),0))</f>
        <v/>
      </c>
      <c r="T490" s="30">
        <f>IF(COUNTA($A490:$C490,$E490:$I490,$K490,$O490,$R490,$U490:$W490,$Z490:$AA490)=0,"",IFERROR(R490*S490,0))</f>
        <v/>
      </c>
      <c r="U490" s="32" t="n"/>
      <c r="V490" s="32" t="n"/>
      <c r="W490" s="32" t="n"/>
      <c r="X490" s="30">
        <f>IF(COUNTA($A490:$C490,$E490:$I490,$K490,$O490,$R490,$U490:$W490,$Z490:$AA490)=0,"",IFERROR(SUM(N490,Q490,T490,U490),0))</f>
        <v/>
      </c>
      <c r="Y490" s="30">
        <f>IF(COUNTA($A490:$C490,$E490:$I490,$K490,$O490,$R490,$U490:$W490,$Z490:$AA490)=0,"",IFERROR(X490+V490-W490,0))</f>
        <v/>
      </c>
      <c r="Z490" s="23" t="n"/>
      <c r="AA490" s="25" t="n"/>
      <c r="AB490" s="33">
        <f>IF(COUNTA($A490:$C490,$E490:$I490,$K490,$O490,$R490,$U490:$W490,$Z490:$AA490)=0,"",IF(OR(A490="",B490="",C490="",E490=""),"Missing required input",IF(D490="","Driver not found",IF(COUNTIF($E:$E,E490)&gt;1,"Duplicate Trip/Load #",IF(B490&gt;A490,"Trip after period end",IF(B490&lt;=A490-'Settings'!$B$4,"Trip outside pay period",IF(J490&lt;=0,"Check miles",IF(M490&lt;=0,"Check rate",IF(Y490&lt;0,"Negative payable","OK")))))))))</f>
        <v/>
      </c>
    </row>
    <row r="491">
      <c r="A491" s="51" t="n"/>
      <c r="B491" s="51" t="n"/>
      <c r="C491" s="23" t="n"/>
      <c r="D491" s="24">
        <f>IF(COUNTA($A491:$C491,$E491:$I491,$K491,$O491,$R491,$U491:$W491,$Z491:$AA491)=0,"",IFERROR(INDEX('Settings'!$B$10:$B$109,MATCH(C491,'Settings'!$A$10:$A$109,0)),""))</f>
        <v/>
      </c>
      <c r="E491" s="23" t="n"/>
      <c r="F491" s="25" t="n"/>
      <c r="G491" s="25" t="n"/>
      <c r="H491" s="26" t="n"/>
      <c r="I491" s="26" t="n"/>
      <c r="J491" s="27">
        <f>IF(COUNTA($A491:$C491,$E491:$I491,$K491,$O491,$R491,$U491:$W491,$Z491:$AA491)=0,"",IFERROR(H491+I491,0))</f>
        <v/>
      </c>
      <c r="K491" s="52" t="n"/>
      <c r="L491" s="53">
        <f>IF(COUNTA($A491:$C491,$E491:$I491,$K491,$O491,$R491,$U491:$W491,$Z491:$AA491)=0,"",IFERROR(INDEX('Settings'!$D$10:$D$109,MATCH(C491,'Settings'!$A$10:$A$109,0)),0))</f>
        <v/>
      </c>
      <c r="M491" s="53">
        <f>IF(COUNTA($A491:$C491,$E491:$I491,$K491,$O491,$R491,$U491:$W491,$Z491:$AA491)=0,"",IFERROR(IF(K491&lt;&gt;"",K491,L491),0))</f>
        <v/>
      </c>
      <c r="N491" s="30">
        <f>IF(COUNTA($A491:$C491,$E491:$I491,$K491,$O491,$R491,$U491:$W491,$Z491:$AA491)=0,"",IFERROR(J491*M491,0))</f>
        <v/>
      </c>
      <c r="O491" s="31" t="n"/>
      <c r="P491" s="30">
        <f>IF(COUNTA($A491:$C491,$E491:$I491,$K491,$O491,$R491,$U491:$W491,$Z491:$AA491)=0,"",IFERROR(INDEX('Settings'!$F$10:$F$109,MATCH(C491,'Settings'!$A$10:$A$109,0)),0))</f>
        <v/>
      </c>
      <c r="Q491" s="30">
        <f>IF(COUNTA($A491:$C491,$E491:$I491,$K491,$O491,$R491,$U491:$W491,$Z491:$AA491)=0,"",IFERROR(O491*P491,0))</f>
        <v/>
      </c>
      <c r="R491" s="26" t="n"/>
      <c r="S491" s="30">
        <f>IF(COUNTA($A491:$C491,$E491:$I491,$K491,$O491,$R491,$U491:$W491,$Z491:$AA491)=0,"",IFERROR(INDEX('Settings'!$E$10:$E$109,MATCH(C491,'Settings'!$A$10:$A$109,0)),0))</f>
        <v/>
      </c>
      <c r="T491" s="30">
        <f>IF(COUNTA($A491:$C491,$E491:$I491,$K491,$O491,$R491,$U491:$W491,$Z491:$AA491)=0,"",IFERROR(R491*S491,0))</f>
        <v/>
      </c>
      <c r="U491" s="32" t="n"/>
      <c r="V491" s="32" t="n"/>
      <c r="W491" s="32" t="n"/>
      <c r="X491" s="30">
        <f>IF(COUNTA($A491:$C491,$E491:$I491,$K491,$O491,$R491,$U491:$W491,$Z491:$AA491)=0,"",IFERROR(SUM(N491,Q491,T491,U491),0))</f>
        <v/>
      </c>
      <c r="Y491" s="30">
        <f>IF(COUNTA($A491:$C491,$E491:$I491,$K491,$O491,$R491,$U491:$W491,$Z491:$AA491)=0,"",IFERROR(X491+V491-W491,0))</f>
        <v/>
      </c>
      <c r="Z491" s="23" t="n"/>
      <c r="AA491" s="25" t="n"/>
      <c r="AB491" s="33">
        <f>IF(COUNTA($A491:$C491,$E491:$I491,$K491,$O491,$R491,$U491:$W491,$Z491:$AA491)=0,"",IF(OR(A491="",B491="",C491="",E491=""),"Missing required input",IF(D491="","Driver not found",IF(COUNTIF($E:$E,E491)&gt;1,"Duplicate Trip/Load #",IF(B491&gt;A491,"Trip after period end",IF(B491&lt;=A491-'Settings'!$B$4,"Trip outside pay period",IF(J491&lt;=0,"Check miles",IF(M491&lt;=0,"Check rate",IF(Y491&lt;0,"Negative payable","OK")))))))))</f>
        <v/>
      </c>
    </row>
    <row r="492">
      <c r="A492" s="51" t="n"/>
      <c r="B492" s="51" t="n"/>
      <c r="C492" s="23" t="n"/>
      <c r="D492" s="24">
        <f>IF(COUNTA($A492:$C492,$E492:$I492,$K492,$O492,$R492,$U492:$W492,$Z492:$AA492)=0,"",IFERROR(INDEX('Settings'!$B$10:$B$109,MATCH(C492,'Settings'!$A$10:$A$109,0)),""))</f>
        <v/>
      </c>
      <c r="E492" s="23" t="n"/>
      <c r="F492" s="25" t="n"/>
      <c r="G492" s="25" t="n"/>
      <c r="H492" s="26" t="n"/>
      <c r="I492" s="26" t="n"/>
      <c r="J492" s="27">
        <f>IF(COUNTA($A492:$C492,$E492:$I492,$K492,$O492,$R492,$U492:$W492,$Z492:$AA492)=0,"",IFERROR(H492+I492,0))</f>
        <v/>
      </c>
      <c r="K492" s="52" t="n"/>
      <c r="L492" s="53">
        <f>IF(COUNTA($A492:$C492,$E492:$I492,$K492,$O492,$R492,$U492:$W492,$Z492:$AA492)=0,"",IFERROR(INDEX('Settings'!$D$10:$D$109,MATCH(C492,'Settings'!$A$10:$A$109,0)),0))</f>
        <v/>
      </c>
      <c r="M492" s="53">
        <f>IF(COUNTA($A492:$C492,$E492:$I492,$K492,$O492,$R492,$U492:$W492,$Z492:$AA492)=0,"",IFERROR(IF(K492&lt;&gt;"",K492,L492),0))</f>
        <v/>
      </c>
      <c r="N492" s="30">
        <f>IF(COUNTA($A492:$C492,$E492:$I492,$K492,$O492,$R492,$U492:$W492,$Z492:$AA492)=0,"",IFERROR(J492*M492,0))</f>
        <v/>
      </c>
      <c r="O492" s="31" t="n"/>
      <c r="P492" s="30">
        <f>IF(COUNTA($A492:$C492,$E492:$I492,$K492,$O492,$R492,$U492:$W492,$Z492:$AA492)=0,"",IFERROR(INDEX('Settings'!$F$10:$F$109,MATCH(C492,'Settings'!$A$10:$A$109,0)),0))</f>
        <v/>
      </c>
      <c r="Q492" s="30">
        <f>IF(COUNTA($A492:$C492,$E492:$I492,$K492,$O492,$R492,$U492:$W492,$Z492:$AA492)=0,"",IFERROR(O492*P492,0))</f>
        <v/>
      </c>
      <c r="R492" s="26" t="n"/>
      <c r="S492" s="30">
        <f>IF(COUNTA($A492:$C492,$E492:$I492,$K492,$O492,$R492,$U492:$W492,$Z492:$AA492)=0,"",IFERROR(INDEX('Settings'!$E$10:$E$109,MATCH(C492,'Settings'!$A$10:$A$109,0)),0))</f>
        <v/>
      </c>
      <c r="T492" s="30">
        <f>IF(COUNTA($A492:$C492,$E492:$I492,$K492,$O492,$R492,$U492:$W492,$Z492:$AA492)=0,"",IFERROR(R492*S492,0))</f>
        <v/>
      </c>
      <c r="U492" s="32" t="n"/>
      <c r="V492" s="32" t="n"/>
      <c r="W492" s="32" t="n"/>
      <c r="X492" s="30">
        <f>IF(COUNTA($A492:$C492,$E492:$I492,$K492,$O492,$R492,$U492:$W492,$Z492:$AA492)=0,"",IFERROR(SUM(N492,Q492,T492,U492),0))</f>
        <v/>
      </c>
      <c r="Y492" s="30">
        <f>IF(COUNTA($A492:$C492,$E492:$I492,$K492,$O492,$R492,$U492:$W492,$Z492:$AA492)=0,"",IFERROR(X492+V492-W492,0))</f>
        <v/>
      </c>
      <c r="Z492" s="23" t="n"/>
      <c r="AA492" s="25" t="n"/>
      <c r="AB492" s="33">
        <f>IF(COUNTA($A492:$C492,$E492:$I492,$K492,$O492,$R492,$U492:$W492,$Z492:$AA492)=0,"",IF(OR(A492="",B492="",C492="",E492=""),"Missing required input",IF(D492="","Driver not found",IF(COUNTIF($E:$E,E492)&gt;1,"Duplicate Trip/Load #",IF(B492&gt;A492,"Trip after period end",IF(B492&lt;=A492-'Settings'!$B$4,"Trip outside pay period",IF(J492&lt;=0,"Check miles",IF(M492&lt;=0,"Check rate",IF(Y492&lt;0,"Negative payable","OK")))))))))</f>
        <v/>
      </c>
    </row>
    <row r="493">
      <c r="A493" s="51" t="n"/>
      <c r="B493" s="51" t="n"/>
      <c r="C493" s="23" t="n"/>
      <c r="D493" s="24">
        <f>IF(COUNTA($A493:$C493,$E493:$I493,$K493,$O493,$R493,$U493:$W493,$Z493:$AA493)=0,"",IFERROR(INDEX('Settings'!$B$10:$B$109,MATCH(C493,'Settings'!$A$10:$A$109,0)),""))</f>
        <v/>
      </c>
      <c r="E493" s="23" t="n"/>
      <c r="F493" s="25" t="n"/>
      <c r="G493" s="25" t="n"/>
      <c r="H493" s="26" t="n"/>
      <c r="I493" s="26" t="n"/>
      <c r="J493" s="27">
        <f>IF(COUNTA($A493:$C493,$E493:$I493,$K493,$O493,$R493,$U493:$W493,$Z493:$AA493)=0,"",IFERROR(H493+I493,0))</f>
        <v/>
      </c>
      <c r="K493" s="52" t="n"/>
      <c r="L493" s="53">
        <f>IF(COUNTA($A493:$C493,$E493:$I493,$K493,$O493,$R493,$U493:$W493,$Z493:$AA493)=0,"",IFERROR(INDEX('Settings'!$D$10:$D$109,MATCH(C493,'Settings'!$A$10:$A$109,0)),0))</f>
        <v/>
      </c>
      <c r="M493" s="53">
        <f>IF(COUNTA($A493:$C493,$E493:$I493,$K493,$O493,$R493,$U493:$W493,$Z493:$AA493)=0,"",IFERROR(IF(K493&lt;&gt;"",K493,L493),0))</f>
        <v/>
      </c>
      <c r="N493" s="30">
        <f>IF(COUNTA($A493:$C493,$E493:$I493,$K493,$O493,$R493,$U493:$W493,$Z493:$AA493)=0,"",IFERROR(J493*M493,0))</f>
        <v/>
      </c>
      <c r="O493" s="31" t="n"/>
      <c r="P493" s="30">
        <f>IF(COUNTA($A493:$C493,$E493:$I493,$K493,$O493,$R493,$U493:$W493,$Z493:$AA493)=0,"",IFERROR(INDEX('Settings'!$F$10:$F$109,MATCH(C493,'Settings'!$A$10:$A$109,0)),0))</f>
        <v/>
      </c>
      <c r="Q493" s="30">
        <f>IF(COUNTA($A493:$C493,$E493:$I493,$K493,$O493,$R493,$U493:$W493,$Z493:$AA493)=0,"",IFERROR(O493*P493,0))</f>
        <v/>
      </c>
      <c r="R493" s="26" t="n"/>
      <c r="S493" s="30">
        <f>IF(COUNTA($A493:$C493,$E493:$I493,$K493,$O493,$R493,$U493:$W493,$Z493:$AA493)=0,"",IFERROR(INDEX('Settings'!$E$10:$E$109,MATCH(C493,'Settings'!$A$10:$A$109,0)),0))</f>
        <v/>
      </c>
      <c r="T493" s="30">
        <f>IF(COUNTA($A493:$C493,$E493:$I493,$K493,$O493,$R493,$U493:$W493,$Z493:$AA493)=0,"",IFERROR(R493*S493,0))</f>
        <v/>
      </c>
      <c r="U493" s="32" t="n"/>
      <c r="V493" s="32" t="n"/>
      <c r="W493" s="32" t="n"/>
      <c r="X493" s="30">
        <f>IF(COUNTA($A493:$C493,$E493:$I493,$K493,$O493,$R493,$U493:$W493,$Z493:$AA493)=0,"",IFERROR(SUM(N493,Q493,T493,U493),0))</f>
        <v/>
      </c>
      <c r="Y493" s="30">
        <f>IF(COUNTA($A493:$C493,$E493:$I493,$K493,$O493,$R493,$U493:$W493,$Z493:$AA493)=0,"",IFERROR(X493+V493-W493,0))</f>
        <v/>
      </c>
      <c r="Z493" s="23" t="n"/>
      <c r="AA493" s="25" t="n"/>
      <c r="AB493" s="33">
        <f>IF(COUNTA($A493:$C493,$E493:$I493,$K493,$O493,$R493,$U493:$W493,$Z493:$AA493)=0,"",IF(OR(A493="",B493="",C493="",E493=""),"Missing required input",IF(D493="","Driver not found",IF(COUNTIF($E:$E,E493)&gt;1,"Duplicate Trip/Load #",IF(B493&gt;A493,"Trip after period end",IF(B493&lt;=A493-'Settings'!$B$4,"Trip outside pay period",IF(J493&lt;=0,"Check miles",IF(M493&lt;=0,"Check rate",IF(Y493&lt;0,"Negative payable","OK")))))))))</f>
        <v/>
      </c>
    </row>
    <row r="494">
      <c r="A494" s="51" t="n"/>
      <c r="B494" s="51" t="n"/>
      <c r="C494" s="23" t="n"/>
      <c r="D494" s="24">
        <f>IF(COUNTA($A494:$C494,$E494:$I494,$K494,$O494,$R494,$U494:$W494,$Z494:$AA494)=0,"",IFERROR(INDEX('Settings'!$B$10:$B$109,MATCH(C494,'Settings'!$A$10:$A$109,0)),""))</f>
        <v/>
      </c>
      <c r="E494" s="23" t="n"/>
      <c r="F494" s="25" t="n"/>
      <c r="G494" s="25" t="n"/>
      <c r="H494" s="26" t="n"/>
      <c r="I494" s="26" t="n"/>
      <c r="J494" s="27">
        <f>IF(COUNTA($A494:$C494,$E494:$I494,$K494,$O494,$R494,$U494:$W494,$Z494:$AA494)=0,"",IFERROR(H494+I494,0))</f>
        <v/>
      </c>
      <c r="K494" s="52" t="n"/>
      <c r="L494" s="53">
        <f>IF(COUNTA($A494:$C494,$E494:$I494,$K494,$O494,$R494,$U494:$W494,$Z494:$AA494)=0,"",IFERROR(INDEX('Settings'!$D$10:$D$109,MATCH(C494,'Settings'!$A$10:$A$109,0)),0))</f>
        <v/>
      </c>
      <c r="M494" s="53">
        <f>IF(COUNTA($A494:$C494,$E494:$I494,$K494,$O494,$R494,$U494:$W494,$Z494:$AA494)=0,"",IFERROR(IF(K494&lt;&gt;"",K494,L494),0))</f>
        <v/>
      </c>
      <c r="N494" s="30">
        <f>IF(COUNTA($A494:$C494,$E494:$I494,$K494,$O494,$R494,$U494:$W494,$Z494:$AA494)=0,"",IFERROR(J494*M494,0))</f>
        <v/>
      </c>
      <c r="O494" s="31" t="n"/>
      <c r="P494" s="30">
        <f>IF(COUNTA($A494:$C494,$E494:$I494,$K494,$O494,$R494,$U494:$W494,$Z494:$AA494)=0,"",IFERROR(INDEX('Settings'!$F$10:$F$109,MATCH(C494,'Settings'!$A$10:$A$109,0)),0))</f>
        <v/>
      </c>
      <c r="Q494" s="30">
        <f>IF(COUNTA($A494:$C494,$E494:$I494,$K494,$O494,$R494,$U494:$W494,$Z494:$AA494)=0,"",IFERROR(O494*P494,0))</f>
        <v/>
      </c>
      <c r="R494" s="26" t="n"/>
      <c r="S494" s="30">
        <f>IF(COUNTA($A494:$C494,$E494:$I494,$K494,$O494,$R494,$U494:$W494,$Z494:$AA494)=0,"",IFERROR(INDEX('Settings'!$E$10:$E$109,MATCH(C494,'Settings'!$A$10:$A$109,0)),0))</f>
        <v/>
      </c>
      <c r="T494" s="30">
        <f>IF(COUNTA($A494:$C494,$E494:$I494,$K494,$O494,$R494,$U494:$W494,$Z494:$AA494)=0,"",IFERROR(R494*S494,0))</f>
        <v/>
      </c>
      <c r="U494" s="32" t="n"/>
      <c r="V494" s="32" t="n"/>
      <c r="W494" s="32" t="n"/>
      <c r="X494" s="30">
        <f>IF(COUNTA($A494:$C494,$E494:$I494,$K494,$O494,$R494,$U494:$W494,$Z494:$AA494)=0,"",IFERROR(SUM(N494,Q494,T494,U494),0))</f>
        <v/>
      </c>
      <c r="Y494" s="30">
        <f>IF(COUNTA($A494:$C494,$E494:$I494,$K494,$O494,$R494,$U494:$W494,$Z494:$AA494)=0,"",IFERROR(X494+V494-W494,0))</f>
        <v/>
      </c>
      <c r="Z494" s="23" t="n"/>
      <c r="AA494" s="25" t="n"/>
      <c r="AB494" s="33">
        <f>IF(COUNTA($A494:$C494,$E494:$I494,$K494,$O494,$R494,$U494:$W494,$Z494:$AA494)=0,"",IF(OR(A494="",B494="",C494="",E494=""),"Missing required input",IF(D494="","Driver not found",IF(COUNTIF($E:$E,E494)&gt;1,"Duplicate Trip/Load #",IF(B494&gt;A494,"Trip after period end",IF(B494&lt;=A494-'Settings'!$B$4,"Trip outside pay period",IF(J494&lt;=0,"Check miles",IF(M494&lt;=0,"Check rate",IF(Y494&lt;0,"Negative payable","OK")))))))))</f>
        <v/>
      </c>
    </row>
    <row r="495">
      <c r="A495" s="51" t="n"/>
      <c r="B495" s="51" t="n"/>
      <c r="C495" s="23" t="n"/>
      <c r="D495" s="24">
        <f>IF(COUNTA($A495:$C495,$E495:$I495,$K495,$O495,$R495,$U495:$W495,$Z495:$AA495)=0,"",IFERROR(INDEX('Settings'!$B$10:$B$109,MATCH(C495,'Settings'!$A$10:$A$109,0)),""))</f>
        <v/>
      </c>
      <c r="E495" s="23" t="n"/>
      <c r="F495" s="25" t="n"/>
      <c r="G495" s="25" t="n"/>
      <c r="H495" s="26" t="n"/>
      <c r="I495" s="26" t="n"/>
      <c r="J495" s="27">
        <f>IF(COUNTA($A495:$C495,$E495:$I495,$K495,$O495,$R495,$U495:$W495,$Z495:$AA495)=0,"",IFERROR(H495+I495,0))</f>
        <v/>
      </c>
      <c r="K495" s="52" t="n"/>
      <c r="L495" s="53">
        <f>IF(COUNTA($A495:$C495,$E495:$I495,$K495,$O495,$R495,$U495:$W495,$Z495:$AA495)=0,"",IFERROR(INDEX('Settings'!$D$10:$D$109,MATCH(C495,'Settings'!$A$10:$A$109,0)),0))</f>
        <v/>
      </c>
      <c r="M495" s="53">
        <f>IF(COUNTA($A495:$C495,$E495:$I495,$K495,$O495,$R495,$U495:$W495,$Z495:$AA495)=0,"",IFERROR(IF(K495&lt;&gt;"",K495,L495),0))</f>
        <v/>
      </c>
      <c r="N495" s="30">
        <f>IF(COUNTA($A495:$C495,$E495:$I495,$K495,$O495,$R495,$U495:$W495,$Z495:$AA495)=0,"",IFERROR(J495*M495,0))</f>
        <v/>
      </c>
      <c r="O495" s="31" t="n"/>
      <c r="P495" s="30">
        <f>IF(COUNTA($A495:$C495,$E495:$I495,$K495,$O495,$R495,$U495:$W495,$Z495:$AA495)=0,"",IFERROR(INDEX('Settings'!$F$10:$F$109,MATCH(C495,'Settings'!$A$10:$A$109,0)),0))</f>
        <v/>
      </c>
      <c r="Q495" s="30">
        <f>IF(COUNTA($A495:$C495,$E495:$I495,$K495,$O495,$R495,$U495:$W495,$Z495:$AA495)=0,"",IFERROR(O495*P495,0))</f>
        <v/>
      </c>
      <c r="R495" s="26" t="n"/>
      <c r="S495" s="30">
        <f>IF(COUNTA($A495:$C495,$E495:$I495,$K495,$O495,$R495,$U495:$W495,$Z495:$AA495)=0,"",IFERROR(INDEX('Settings'!$E$10:$E$109,MATCH(C495,'Settings'!$A$10:$A$109,0)),0))</f>
        <v/>
      </c>
      <c r="T495" s="30">
        <f>IF(COUNTA($A495:$C495,$E495:$I495,$K495,$O495,$R495,$U495:$W495,$Z495:$AA495)=0,"",IFERROR(R495*S495,0))</f>
        <v/>
      </c>
      <c r="U495" s="32" t="n"/>
      <c r="V495" s="32" t="n"/>
      <c r="W495" s="32" t="n"/>
      <c r="X495" s="30">
        <f>IF(COUNTA($A495:$C495,$E495:$I495,$K495,$O495,$R495,$U495:$W495,$Z495:$AA495)=0,"",IFERROR(SUM(N495,Q495,T495,U495),0))</f>
        <v/>
      </c>
      <c r="Y495" s="30">
        <f>IF(COUNTA($A495:$C495,$E495:$I495,$K495,$O495,$R495,$U495:$W495,$Z495:$AA495)=0,"",IFERROR(X495+V495-W495,0))</f>
        <v/>
      </c>
      <c r="Z495" s="23" t="n"/>
      <c r="AA495" s="25" t="n"/>
      <c r="AB495" s="33">
        <f>IF(COUNTA($A495:$C495,$E495:$I495,$K495,$O495,$R495,$U495:$W495,$Z495:$AA495)=0,"",IF(OR(A495="",B495="",C495="",E495=""),"Missing required input",IF(D495="","Driver not found",IF(COUNTIF($E:$E,E495)&gt;1,"Duplicate Trip/Load #",IF(B495&gt;A495,"Trip after period end",IF(B495&lt;=A495-'Settings'!$B$4,"Trip outside pay period",IF(J495&lt;=0,"Check miles",IF(M495&lt;=0,"Check rate",IF(Y495&lt;0,"Negative payable","OK")))))))))</f>
        <v/>
      </c>
    </row>
    <row r="496">
      <c r="A496" s="51" t="n"/>
      <c r="B496" s="51" t="n"/>
      <c r="C496" s="23" t="n"/>
      <c r="D496" s="24">
        <f>IF(COUNTA($A496:$C496,$E496:$I496,$K496,$O496,$R496,$U496:$W496,$Z496:$AA496)=0,"",IFERROR(INDEX('Settings'!$B$10:$B$109,MATCH(C496,'Settings'!$A$10:$A$109,0)),""))</f>
        <v/>
      </c>
      <c r="E496" s="23" t="n"/>
      <c r="F496" s="25" t="n"/>
      <c r="G496" s="25" t="n"/>
      <c r="H496" s="26" t="n"/>
      <c r="I496" s="26" t="n"/>
      <c r="J496" s="27">
        <f>IF(COUNTA($A496:$C496,$E496:$I496,$K496,$O496,$R496,$U496:$W496,$Z496:$AA496)=0,"",IFERROR(H496+I496,0))</f>
        <v/>
      </c>
      <c r="K496" s="52" t="n"/>
      <c r="L496" s="53">
        <f>IF(COUNTA($A496:$C496,$E496:$I496,$K496,$O496,$R496,$U496:$W496,$Z496:$AA496)=0,"",IFERROR(INDEX('Settings'!$D$10:$D$109,MATCH(C496,'Settings'!$A$10:$A$109,0)),0))</f>
        <v/>
      </c>
      <c r="M496" s="53">
        <f>IF(COUNTA($A496:$C496,$E496:$I496,$K496,$O496,$R496,$U496:$W496,$Z496:$AA496)=0,"",IFERROR(IF(K496&lt;&gt;"",K496,L496),0))</f>
        <v/>
      </c>
      <c r="N496" s="30">
        <f>IF(COUNTA($A496:$C496,$E496:$I496,$K496,$O496,$R496,$U496:$W496,$Z496:$AA496)=0,"",IFERROR(J496*M496,0))</f>
        <v/>
      </c>
      <c r="O496" s="31" t="n"/>
      <c r="P496" s="30">
        <f>IF(COUNTA($A496:$C496,$E496:$I496,$K496,$O496,$R496,$U496:$W496,$Z496:$AA496)=0,"",IFERROR(INDEX('Settings'!$F$10:$F$109,MATCH(C496,'Settings'!$A$10:$A$109,0)),0))</f>
        <v/>
      </c>
      <c r="Q496" s="30">
        <f>IF(COUNTA($A496:$C496,$E496:$I496,$K496,$O496,$R496,$U496:$W496,$Z496:$AA496)=0,"",IFERROR(O496*P496,0))</f>
        <v/>
      </c>
      <c r="R496" s="26" t="n"/>
      <c r="S496" s="30">
        <f>IF(COUNTA($A496:$C496,$E496:$I496,$K496,$O496,$R496,$U496:$W496,$Z496:$AA496)=0,"",IFERROR(INDEX('Settings'!$E$10:$E$109,MATCH(C496,'Settings'!$A$10:$A$109,0)),0))</f>
        <v/>
      </c>
      <c r="T496" s="30">
        <f>IF(COUNTA($A496:$C496,$E496:$I496,$K496,$O496,$R496,$U496:$W496,$Z496:$AA496)=0,"",IFERROR(R496*S496,0))</f>
        <v/>
      </c>
      <c r="U496" s="32" t="n"/>
      <c r="V496" s="32" t="n"/>
      <c r="W496" s="32" t="n"/>
      <c r="X496" s="30">
        <f>IF(COUNTA($A496:$C496,$E496:$I496,$K496,$O496,$R496,$U496:$W496,$Z496:$AA496)=0,"",IFERROR(SUM(N496,Q496,T496,U496),0))</f>
        <v/>
      </c>
      <c r="Y496" s="30">
        <f>IF(COUNTA($A496:$C496,$E496:$I496,$K496,$O496,$R496,$U496:$W496,$Z496:$AA496)=0,"",IFERROR(X496+V496-W496,0))</f>
        <v/>
      </c>
      <c r="Z496" s="23" t="n"/>
      <c r="AA496" s="25" t="n"/>
      <c r="AB496" s="33">
        <f>IF(COUNTA($A496:$C496,$E496:$I496,$K496,$O496,$R496,$U496:$W496,$Z496:$AA496)=0,"",IF(OR(A496="",B496="",C496="",E496=""),"Missing required input",IF(D496="","Driver not found",IF(COUNTIF($E:$E,E496)&gt;1,"Duplicate Trip/Load #",IF(B496&gt;A496,"Trip after period end",IF(B496&lt;=A496-'Settings'!$B$4,"Trip outside pay period",IF(J496&lt;=0,"Check miles",IF(M496&lt;=0,"Check rate",IF(Y496&lt;0,"Negative payable","OK")))))))))</f>
        <v/>
      </c>
    </row>
    <row r="497">
      <c r="A497" s="51" t="n"/>
      <c r="B497" s="51" t="n"/>
      <c r="C497" s="23" t="n"/>
      <c r="D497" s="24">
        <f>IF(COUNTA($A497:$C497,$E497:$I497,$K497,$O497,$R497,$U497:$W497,$Z497:$AA497)=0,"",IFERROR(INDEX('Settings'!$B$10:$B$109,MATCH(C497,'Settings'!$A$10:$A$109,0)),""))</f>
        <v/>
      </c>
      <c r="E497" s="23" t="n"/>
      <c r="F497" s="25" t="n"/>
      <c r="G497" s="25" t="n"/>
      <c r="H497" s="26" t="n"/>
      <c r="I497" s="26" t="n"/>
      <c r="J497" s="27">
        <f>IF(COUNTA($A497:$C497,$E497:$I497,$K497,$O497,$R497,$U497:$W497,$Z497:$AA497)=0,"",IFERROR(H497+I497,0))</f>
        <v/>
      </c>
      <c r="K497" s="52" t="n"/>
      <c r="L497" s="53">
        <f>IF(COUNTA($A497:$C497,$E497:$I497,$K497,$O497,$R497,$U497:$W497,$Z497:$AA497)=0,"",IFERROR(INDEX('Settings'!$D$10:$D$109,MATCH(C497,'Settings'!$A$10:$A$109,0)),0))</f>
        <v/>
      </c>
      <c r="M497" s="53">
        <f>IF(COUNTA($A497:$C497,$E497:$I497,$K497,$O497,$R497,$U497:$W497,$Z497:$AA497)=0,"",IFERROR(IF(K497&lt;&gt;"",K497,L497),0))</f>
        <v/>
      </c>
      <c r="N497" s="30">
        <f>IF(COUNTA($A497:$C497,$E497:$I497,$K497,$O497,$R497,$U497:$W497,$Z497:$AA497)=0,"",IFERROR(J497*M497,0))</f>
        <v/>
      </c>
      <c r="O497" s="31" t="n"/>
      <c r="P497" s="30">
        <f>IF(COUNTA($A497:$C497,$E497:$I497,$K497,$O497,$R497,$U497:$W497,$Z497:$AA497)=0,"",IFERROR(INDEX('Settings'!$F$10:$F$109,MATCH(C497,'Settings'!$A$10:$A$109,0)),0))</f>
        <v/>
      </c>
      <c r="Q497" s="30">
        <f>IF(COUNTA($A497:$C497,$E497:$I497,$K497,$O497,$R497,$U497:$W497,$Z497:$AA497)=0,"",IFERROR(O497*P497,0))</f>
        <v/>
      </c>
      <c r="R497" s="26" t="n"/>
      <c r="S497" s="30">
        <f>IF(COUNTA($A497:$C497,$E497:$I497,$K497,$O497,$R497,$U497:$W497,$Z497:$AA497)=0,"",IFERROR(INDEX('Settings'!$E$10:$E$109,MATCH(C497,'Settings'!$A$10:$A$109,0)),0))</f>
        <v/>
      </c>
      <c r="T497" s="30">
        <f>IF(COUNTA($A497:$C497,$E497:$I497,$K497,$O497,$R497,$U497:$W497,$Z497:$AA497)=0,"",IFERROR(R497*S497,0))</f>
        <v/>
      </c>
      <c r="U497" s="32" t="n"/>
      <c r="V497" s="32" t="n"/>
      <c r="W497" s="32" t="n"/>
      <c r="X497" s="30">
        <f>IF(COUNTA($A497:$C497,$E497:$I497,$K497,$O497,$R497,$U497:$W497,$Z497:$AA497)=0,"",IFERROR(SUM(N497,Q497,T497,U497),0))</f>
        <v/>
      </c>
      <c r="Y497" s="30">
        <f>IF(COUNTA($A497:$C497,$E497:$I497,$K497,$O497,$R497,$U497:$W497,$Z497:$AA497)=0,"",IFERROR(X497+V497-W497,0))</f>
        <v/>
      </c>
      <c r="Z497" s="23" t="n"/>
      <c r="AA497" s="25" t="n"/>
      <c r="AB497" s="33">
        <f>IF(COUNTA($A497:$C497,$E497:$I497,$K497,$O497,$R497,$U497:$W497,$Z497:$AA497)=0,"",IF(OR(A497="",B497="",C497="",E497=""),"Missing required input",IF(D497="","Driver not found",IF(COUNTIF($E:$E,E497)&gt;1,"Duplicate Trip/Load #",IF(B497&gt;A497,"Trip after period end",IF(B497&lt;=A497-'Settings'!$B$4,"Trip outside pay period",IF(J497&lt;=0,"Check miles",IF(M497&lt;=0,"Check rate",IF(Y497&lt;0,"Negative payable","OK")))))))))</f>
        <v/>
      </c>
    </row>
    <row r="498">
      <c r="A498" s="51" t="n"/>
      <c r="B498" s="51" t="n"/>
      <c r="C498" s="23" t="n"/>
      <c r="D498" s="24">
        <f>IF(COUNTA($A498:$C498,$E498:$I498,$K498,$O498,$R498,$U498:$W498,$Z498:$AA498)=0,"",IFERROR(INDEX('Settings'!$B$10:$B$109,MATCH(C498,'Settings'!$A$10:$A$109,0)),""))</f>
        <v/>
      </c>
      <c r="E498" s="23" t="n"/>
      <c r="F498" s="25" t="n"/>
      <c r="G498" s="25" t="n"/>
      <c r="H498" s="26" t="n"/>
      <c r="I498" s="26" t="n"/>
      <c r="J498" s="27">
        <f>IF(COUNTA($A498:$C498,$E498:$I498,$K498,$O498,$R498,$U498:$W498,$Z498:$AA498)=0,"",IFERROR(H498+I498,0))</f>
        <v/>
      </c>
      <c r="K498" s="52" t="n"/>
      <c r="L498" s="53">
        <f>IF(COUNTA($A498:$C498,$E498:$I498,$K498,$O498,$R498,$U498:$W498,$Z498:$AA498)=0,"",IFERROR(INDEX('Settings'!$D$10:$D$109,MATCH(C498,'Settings'!$A$10:$A$109,0)),0))</f>
        <v/>
      </c>
      <c r="M498" s="53">
        <f>IF(COUNTA($A498:$C498,$E498:$I498,$K498,$O498,$R498,$U498:$W498,$Z498:$AA498)=0,"",IFERROR(IF(K498&lt;&gt;"",K498,L498),0))</f>
        <v/>
      </c>
      <c r="N498" s="30">
        <f>IF(COUNTA($A498:$C498,$E498:$I498,$K498,$O498,$R498,$U498:$W498,$Z498:$AA498)=0,"",IFERROR(J498*M498,0))</f>
        <v/>
      </c>
      <c r="O498" s="31" t="n"/>
      <c r="P498" s="30">
        <f>IF(COUNTA($A498:$C498,$E498:$I498,$K498,$O498,$R498,$U498:$W498,$Z498:$AA498)=0,"",IFERROR(INDEX('Settings'!$F$10:$F$109,MATCH(C498,'Settings'!$A$10:$A$109,0)),0))</f>
        <v/>
      </c>
      <c r="Q498" s="30">
        <f>IF(COUNTA($A498:$C498,$E498:$I498,$K498,$O498,$R498,$U498:$W498,$Z498:$AA498)=0,"",IFERROR(O498*P498,0))</f>
        <v/>
      </c>
      <c r="R498" s="26" t="n"/>
      <c r="S498" s="30">
        <f>IF(COUNTA($A498:$C498,$E498:$I498,$K498,$O498,$R498,$U498:$W498,$Z498:$AA498)=0,"",IFERROR(INDEX('Settings'!$E$10:$E$109,MATCH(C498,'Settings'!$A$10:$A$109,0)),0))</f>
        <v/>
      </c>
      <c r="T498" s="30">
        <f>IF(COUNTA($A498:$C498,$E498:$I498,$K498,$O498,$R498,$U498:$W498,$Z498:$AA498)=0,"",IFERROR(R498*S498,0))</f>
        <v/>
      </c>
      <c r="U498" s="32" t="n"/>
      <c r="V498" s="32" t="n"/>
      <c r="W498" s="32" t="n"/>
      <c r="X498" s="30">
        <f>IF(COUNTA($A498:$C498,$E498:$I498,$K498,$O498,$R498,$U498:$W498,$Z498:$AA498)=0,"",IFERROR(SUM(N498,Q498,T498,U498),0))</f>
        <v/>
      </c>
      <c r="Y498" s="30">
        <f>IF(COUNTA($A498:$C498,$E498:$I498,$K498,$O498,$R498,$U498:$W498,$Z498:$AA498)=0,"",IFERROR(X498+V498-W498,0))</f>
        <v/>
      </c>
      <c r="Z498" s="23" t="n"/>
      <c r="AA498" s="25" t="n"/>
      <c r="AB498" s="33">
        <f>IF(COUNTA($A498:$C498,$E498:$I498,$K498,$O498,$R498,$U498:$W498,$Z498:$AA498)=0,"",IF(OR(A498="",B498="",C498="",E498=""),"Missing required input",IF(D498="","Driver not found",IF(COUNTIF($E:$E,E498)&gt;1,"Duplicate Trip/Load #",IF(B498&gt;A498,"Trip after period end",IF(B498&lt;=A498-'Settings'!$B$4,"Trip outside pay period",IF(J498&lt;=0,"Check miles",IF(M498&lt;=0,"Check rate",IF(Y498&lt;0,"Negative payable","OK")))))))))</f>
        <v/>
      </c>
    </row>
    <row r="499">
      <c r="A499" s="51" t="n"/>
      <c r="B499" s="51" t="n"/>
      <c r="C499" s="23" t="n"/>
      <c r="D499" s="24">
        <f>IF(COUNTA($A499:$C499,$E499:$I499,$K499,$O499,$R499,$U499:$W499,$Z499:$AA499)=0,"",IFERROR(INDEX('Settings'!$B$10:$B$109,MATCH(C499,'Settings'!$A$10:$A$109,0)),""))</f>
        <v/>
      </c>
      <c r="E499" s="23" t="n"/>
      <c r="F499" s="25" t="n"/>
      <c r="G499" s="25" t="n"/>
      <c r="H499" s="26" t="n"/>
      <c r="I499" s="26" t="n"/>
      <c r="J499" s="27">
        <f>IF(COUNTA($A499:$C499,$E499:$I499,$K499,$O499,$R499,$U499:$W499,$Z499:$AA499)=0,"",IFERROR(H499+I499,0))</f>
        <v/>
      </c>
      <c r="K499" s="52" t="n"/>
      <c r="L499" s="53">
        <f>IF(COUNTA($A499:$C499,$E499:$I499,$K499,$O499,$R499,$U499:$W499,$Z499:$AA499)=0,"",IFERROR(INDEX('Settings'!$D$10:$D$109,MATCH(C499,'Settings'!$A$10:$A$109,0)),0))</f>
        <v/>
      </c>
      <c r="M499" s="53">
        <f>IF(COUNTA($A499:$C499,$E499:$I499,$K499,$O499,$R499,$U499:$W499,$Z499:$AA499)=0,"",IFERROR(IF(K499&lt;&gt;"",K499,L499),0))</f>
        <v/>
      </c>
      <c r="N499" s="30">
        <f>IF(COUNTA($A499:$C499,$E499:$I499,$K499,$O499,$R499,$U499:$W499,$Z499:$AA499)=0,"",IFERROR(J499*M499,0))</f>
        <v/>
      </c>
      <c r="O499" s="31" t="n"/>
      <c r="P499" s="30">
        <f>IF(COUNTA($A499:$C499,$E499:$I499,$K499,$O499,$R499,$U499:$W499,$Z499:$AA499)=0,"",IFERROR(INDEX('Settings'!$F$10:$F$109,MATCH(C499,'Settings'!$A$10:$A$109,0)),0))</f>
        <v/>
      </c>
      <c r="Q499" s="30">
        <f>IF(COUNTA($A499:$C499,$E499:$I499,$K499,$O499,$R499,$U499:$W499,$Z499:$AA499)=0,"",IFERROR(O499*P499,0))</f>
        <v/>
      </c>
      <c r="R499" s="26" t="n"/>
      <c r="S499" s="30">
        <f>IF(COUNTA($A499:$C499,$E499:$I499,$K499,$O499,$R499,$U499:$W499,$Z499:$AA499)=0,"",IFERROR(INDEX('Settings'!$E$10:$E$109,MATCH(C499,'Settings'!$A$10:$A$109,0)),0))</f>
        <v/>
      </c>
      <c r="T499" s="30">
        <f>IF(COUNTA($A499:$C499,$E499:$I499,$K499,$O499,$R499,$U499:$W499,$Z499:$AA499)=0,"",IFERROR(R499*S499,0))</f>
        <v/>
      </c>
      <c r="U499" s="32" t="n"/>
      <c r="V499" s="32" t="n"/>
      <c r="W499" s="32" t="n"/>
      <c r="X499" s="30">
        <f>IF(COUNTA($A499:$C499,$E499:$I499,$K499,$O499,$R499,$U499:$W499,$Z499:$AA499)=0,"",IFERROR(SUM(N499,Q499,T499,U499),0))</f>
        <v/>
      </c>
      <c r="Y499" s="30">
        <f>IF(COUNTA($A499:$C499,$E499:$I499,$K499,$O499,$R499,$U499:$W499,$Z499:$AA499)=0,"",IFERROR(X499+V499-W499,0))</f>
        <v/>
      </c>
      <c r="Z499" s="23" t="n"/>
      <c r="AA499" s="25" t="n"/>
      <c r="AB499" s="33">
        <f>IF(COUNTA($A499:$C499,$E499:$I499,$K499,$O499,$R499,$U499:$W499,$Z499:$AA499)=0,"",IF(OR(A499="",B499="",C499="",E499=""),"Missing required input",IF(D499="","Driver not found",IF(COUNTIF($E:$E,E499)&gt;1,"Duplicate Trip/Load #",IF(B499&gt;A499,"Trip after period end",IF(B499&lt;=A499-'Settings'!$B$4,"Trip outside pay period",IF(J499&lt;=0,"Check miles",IF(M499&lt;=0,"Check rate",IF(Y499&lt;0,"Negative payable","OK")))))))))</f>
        <v/>
      </c>
    </row>
    <row r="500">
      <c r="A500" s="51" t="n"/>
      <c r="B500" s="51" t="n"/>
      <c r="C500" s="23" t="n"/>
      <c r="D500" s="24">
        <f>IF(COUNTA($A500:$C500,$E500:$I500,$K500,$O500,$R500,$U500:$W500,$Z500:$AA500)=0,"",IFERROR(INDEX('Settings'!$B$10:$B$109,MATCH(C500,'Settings'!$A$10:$A$109,0)),""))</f>
        <v/>
      </c>
      <c r="E500" s="23" t="n"/>
      <c r="F500" s="25" t="n"/>
      <c r="G500" s="25" t="n"/>
      <c r="H500" s="26" t="n"/>
      <c r="I500" s="26" t="n"/>
      <c r="J500" s="27">
        <f>IF(COUNTA($A500:$C500,$E500:$I500,$K500,$O500,$R500,$U500:$W500,$Z500:$AA500)=0,"",IFERROR(H500+I500,0))</f>
        <v/>
      </c>
      <c r="K500" s="52" t="n"/>
      <c r="L500" s="53">
        <f>IF(COUNTA($A500:$C500,$E500:$I500,$K500,$O500,$R500,$U500:$W500,$Z500:$AA500)=0,"",IFERROR(INDEX('Settings'!$D$10:$D$109,MATCH(C500,'Settings'!$A$10:$A$109,0)),0))</f>
        <v/>
      </c>
      <c r="M500" s="53">
        <f>IF(COUNTA($A500:$C500,$E500:$I500,$K500,$O500,$R500,$U500:$W500,$Z500:$AA500)=0,"",IFERROR(IF(K500&lt;&gt;"",K500,L500),0))</f>
        <v/>
      </c>
      <c r="N500" s="30">
        <f>IF(COUNTA($A500:$C500,$E500:$I500,$K500,$O500,$R500,$U500:$W500,$Z500:$AA500)=0,"",IFERROR(J500*M500,0))</f>
        <v/>
      </c>
      <c r="O500" s="31" t="n"/>
      <c r="P500" s="30">
        <f>IF(COUNTA($A500:$C500,$E500:$I500,$K500,$O500,$R500,$U500:$W500,$Z500:$AA500)=0,"",IFERROR(INDEX('Settings'!$F$10:$F$109,MATCH(C500,'Settings'!$A$10:$A$109,0)),0))</f>
        <v/>
      </c>
      <c r="Q500" s="30">
        <f>IF(COUNTA($A500:$C500,$E500:$I500,$K500,$O500,$R500,$U500:$W500,$Z500:$AA500)=0,"",IFERROR(O500*P500,0))</f>
        <v/>
      </c>
      <c r="R500" s="26" t="n"/>
      <c r="S500" s="30">
        <f>IF(COUNTA($A500:$C500,$E500:$I500,$K500,$O500,$R500,$U500:$W500,$Z500:$AA500)=0,"",IFERROR(INDEX('Settings'!$E$10:$E$109,MATCH(C500,'Settings'!$A$10:$A$109,0)),0))</f>
        <v/>
      </c>
      <c r="T500" s="30">
        <f>IF(COUNTA($A500:$C500,$E500:$I500,$K500,$O500,$R500,$U500:$W500,$Z500:$AA500)=0,"",IFERROR(R500*S500,0))</f>
        <v/>
      </c>
      <c r="U500" s="32" t="n"/>
      <c r="V500" s="32" t="n"/>
      <c r="W500" s="32" t="n"/>
      <c r="X500" s="30">
        <f>IF(COUNTA($A500:$C500,$E500:$I500,$K500,$O500,$R500,$U500:$W500,$Z500:$AA500)=0,"",IFERROR(SUM(N500,Q500,T500,U500),0))</f>
        <v/>
      </c>
      <c r="Y500" s="30">
        <f>IF(COUNTA($A500:$C500,$E500:$I500,$K500,$O500,$R500,$U500:$W500,$Z500:$AA500)=0,"",IFERROR(X500+V500-W500,0))</f>
        <v/>
      </c>
      <c r="Z500" s="23" t="n"/>
      <c r="AA500" s="25" t="n"/>
      <c r="AB500" s="33">
        <f>IF(COUNTA($A500:$C500,$E500:$I500,$K500,$O500,$R500,$U500:$W500,$Z500:$AA500)=0,"",IF(OR(A500="",B500="",C500="",E500=""),"Missing required input",IF(D500="","Driver not found",IF(COUNTIF($E:$E,E500)&gt;1,"Duplicate Trip/Load #",IF(B500&gt;A500,"Trip after period end",IF(B500&lt;=A500-'Settings'!$B$4,"Trip outside pay period",IF(J500&lt;=0,"Check miles",IF(M500&lt;=0,"Check rate",IF(Y500&lt;0,"Negative payable","OK")))))))))</f>
        <v/>
      </c>
    </row>
    <row r="501">
      <c r="A501" s="51" t="n"/>
      <c r="B501" s="51" t="n"/>
      <c r="C501" s="23" t="n"/>
      <c r="D501" s="24">
        <f>IF(COUNTA($A501:$C501,$E501:$I501,$K501,$O501,$R501,$U501:$W501,$Z501:$AA501)=0,"",IFERROR(INDEX('Settings'!$B$10:$B$109,MATCH(C501,'Settings'!$A$10:$A$109,0)),""))</f>
        <v/>
      </c>
      <c r="E501" s="23" t="n"/>
      <c r="F501" s="25" t="n"/>
      <c r="G501" s="25" t="n"/>
      <c r="H501" s="26" t="n"/>
      <c r="I501" s="26" t="n"/>
      <c r="J501" s="27">
        <f>IF(COUNTA($A501:$C501,$E501:$I501,$K501,$O501,$R501,$U501:$W501,$Z501:$AA501)=0,"",IFERROR(H501+I501,0))</f>
        <v/>
      </c>
      <c r="K501" s="52" t="n"/>
      <c r="L501" s="53">
        <f>IF(COUNTA($A501:$C501,$E501:$I501,$K501,$O501,$R501,$U501:$W501,$Z501:$AA501)=0,"",IFERROR(INDEX('Settings'!$D$10:$D$109,MATCH(C501,'Settings'!$A$10:$A$109,0)),0))</f>
        <v/>
      </c>
      <c r="M501" s="53">
        <f>IF(COUNTA($A501:$C501,$E501:$I501,$K501,$O501,$R501,$U501:$W501,$Z501:$AA501)=0,"",IFERROR(IF(K501&lt;&gt;"",K501,L501),0))</f>
        <v/>
      </c>
      <c r="N501" s="30">
        <f>IF(COUNTA($A501:$C501,$E501:$I501,$K501,$O501,$R501,$U501:$W501,$Z501:$AA501)=0,"",IFERROR(J501*M501,0))</f>
        <v/>
      </c>
      <c r="O501" s="31" t="n"/>
      <c r="P501" s="30">
        <f>IF(COUNTA($A501:$C501,$E501:$I501,$K501,$O501,$R501,$U501:$W501,$Z501:$AA501)=0,"",IFERROR(INDEX('Settings'!$F$10:$F$109,MATCH(C501,'Settings'!$A$10:$A$109,0)),0))</f>
        <v/>
      </c>
      <c r="Q501" s="30">
        <f>IF(COUNTA($A501:$C501,$E501:$I501,$K501,$O501,$R501,$U501:$W501,$Z501:$AA501)=0,"",IFERROR(O501*P501,0))</f>
        <v/>
      </c>
      <c r="R501" s="26" t="n"/>
      <c r="S501" s="30">
        <f>IF(COUNTA($A501:$C501,$E501:$I501,$K501,$O501,$R501,$U501:$W501,$Z501:$AA501)=0,"",IFERROR(INDEX('Settings'!$E$10:$E$109,MATCH(C501,'Settings'!$A$10:$A$109,0)),0))</f>
        <v/>
      </c>
      <c r="T501" s="30">
        <f>IF(COUNTA($A501:$C501,$E501:$I501,$K501,$O501,$R501,$U501:$W501,$Z501:$AA501)=0,"",IFERROR(R501*S501,0))</f>
        <v/>
      </c>
      <c r="U501" s="32" t="n"/>
      <c r="V501" s="32" t="n"/>
      <c r="W501" s="32" t="n"/>
      <c r="X501" s="30">
        <f>IF(COUNTA($A501:$C501,$E501:$I501,$K501,$O501,$R501,$U501:$W501,$Z501:$AA501)=0,"",IFERROR(SUM(N501,Q501,T501,U501),0))</f>
        <v/>
      </c>
      <c r="Y501" s="30">
        <f>IF(COUNTA($A501:$C501,$E501:$I501,$K501,$O501,$R501,$U501:$W501,$Z501:$AA501)=0,"",IFERROR(X501+V501-W501,0))</f>
        <v/>
      </c>
      <c r="Z501" s="23" t="n"/>
      <c r="AA501" s="25" t="n"/>
      <c r="AB501" s="33">
        <f>IF(COUNTA($A501:$C501,$E501:$I501,$K501,$O501,$R501,$U501:$W501,$Z501:$AA501)=0,"",IF(OR(A501="",B501="",C501="",E501=""),"Missing required input",IF(D501="","Driver not found",IF(COUNTIF($E:$E,E501)&gt;1,"Duplicate Trip/Load #",IF(B501&gt;A501,"Trip after period end",IF(B501&lt;=A501-'Settings'!$B$4,"Trip outside pay period",IF(J501&lt;=0,"Check miles",IF(M501&lt;=0,"Check rate",IF(Y501&lt;0,"Negative payable","OK")))))))))</f>
        <v/>
      </c>
    </row>
    <row r="502">
      <c r="A502" s="51" t="n"/>
      <c r="B502" s="51" t="n"/>
      <c r="C502" s="23" t="n"/>
      <c r="D502" s="24">
        <f>IF(COUNTA($A502:$C502,$E502:$I502,$K502,$O502,$R502,$U502:$W502,$Z502:$AA502)=0,"",IFERROR(INDEX('Settings'!$B$10:$B$109,MATCH(C502,'Settings'!$A$10:$A$109,0)),""))</f>
        <v/>
      </c>
      <c r="E502" s="23" t="n"/>
      <c r="F502" s="25" t="n"/>
      <c r="G502" s="25" t="n"/>
      <c r="H502" s="26" t="n"/>
      <c r="I502" s="26" t="n"/>
      <c r="J502" s="27">
        <f>IF(COUNTA($A502:$C502,$E502:$I502,$K502,$O502,$R502,$U502:$W502,$Z502:$AA502)=0,"",IFERROR(H502+I502,0))</f>
        <v/>
      </c>
      <c r="K502" s="52" t="n"/>
      <c r="L502" s="53">
        <f>IF(COUNTA($A502:$C502,$E502:$I502,$K502,$O502,$R502,$U502:$W502,$Z502:$AA502)=0,"",IFERROR(INDEX('Settings'!$D$10:$D$109,MATCH(C502,'Settings'!$A$10:$A$109,0)),0))</f>
        <v/>
      </c>
      <c r="M502" s="53">
        <f>IF(COUNTA($A502:$C502,$E502:$I502,$K502,$O502,$R502,$U502:$W502,$Z502:$AA502)=0,"",IFERROR(IF(K502&lt;&gt;"",K502,L502),0))</f>
        <v/>
      </c>
      <c r="N502" s="30">
        <f>IF(COUNTA($A502:$C502,$E502:$I502,$K502,$O502,$R502,$U502:$W502,$Z502:$AA502)=0,"",IFERROR(J502*M502,0))</f>
        <v/>
      </c>
      <c r="O502" s="31" t="n"/>
      <c r="P502" s="30">
        <f>IF(COUNTA($A502:$C502,$E502:$I502,$K502,$O502,$R502,$U502:$W502,$Z502:$AA502)=0,"",IFERROR(INDEX('Settings'!$F$10:$F$109,MATCH(C502,'Settings'!$A$10:$A$109,0)),0))</f>
        <v/>
      </c>
      <c r="Q502" s="30">
        <f>IF(COUNTA($A502:$C502,$E502:$I502,$K502,$O502,$R502,$U502:$W502,$Z502:$AA502)=0,"",IFERROR(O502*P502,0))</f>
        <v/>
      </c>
      <c r="R502" s="26" t="n"/>
      <c r="S502" s="30">
        <f>IF(COUNTA($A502:$C502,$E502:$I502,$K502,$O502,$R502,$U502:$W502,$Z502:$AA502)=0,"",IFERROR(INDEX('Settings'!$E$10:$E$109,MATCH(C502,'Settings'!$A$10:$A$109,0)),0))</f>
        <v/>
      </c>
      <c r="T502" s="30">
        <f>IF(COUNTA($A502:$C502,$E502:$I502,$K502,$O502,$R502,$U502:$W502,$Z502:$AA502)=0,"",IFERROR(R502*S502,0))</f>
        <v/>
      </c>
      <c r="U502" s="32" t="n"/>
      <c r="V502" s="32" t="n"/>
      <c r="W502" s="32" t="n"/>
      <c r="X502" s="30">
        <f>IF(COUNTA($A502:$C502,$E502:$I502,$K502,$O502,$R502,$U502:$W502,$Z502:$AA502)=0,"",IFERROR(SUM(N502,Q502,T502,U502),0))</f>
        <v/>
      </c>
      <c r="Y502" s="30">
        <f>IF(COUNTA($A502:$C502,$E502:$I502,$K502,$O502,$R502,$U502:$W502,$Z502:$AA502)=0,"",IFERROR(X502+V502-W502,0))</f>
        <v/>
      </c>
      <c r="Z502" s="23" t="n"/>
      <c r="AA502" s="25" t="n"/>
      <c r="AB502" s="33">
        <f>IF(COUNTA($A502:$C502,$E502:$I502,$K502,$O502,$R502,$U502:$W502,$Z502:$AA502)=0,"",IF(OR(A502="",B502="",C502="",E502=""),"Missing required input",IF(D502="","Driver not found",IF(COUNTIF($E:$E,E502)&gt;1,"Duplicate Trip/Load #",IF(B502&gt;A502,"Trip after period end",IF(B502&lt;=A502-'Settings'!$B$4,"Trip outside pay period",IF(J502&lt;=0,"Check miles",IF(M502&lt;=0,"Check rate",IF(Y502&lt;0,"Negative payable","OK")))))))))</f>
        <v/>
      </c>
    </row>
    <row r="503">
      <c r="A503" s="51" t="n"/>
      <c r="B503" s="51" t="n"/>
      <c r="C503" s="23" t="n"/>
      <c r="D503" s="24">
        <f>IF(COUNTA($A503:$C503,$E503:$I503,$K503,$O503,$R503,$U503:$W503,$Z503:$AA503)=0,"",IFERROR(INDEX('Settings'!$B$10:$B$109,MATCH(C503,'Settings'!$A$10:$A$109,0)),""))</f>
        <v/>
      </c>
      <c r="E503" s="23" t="n"/>
      <c r="F503" s="25" t="n"/>
      <c r="G503" s="25" t="n"/>
      <c r="H503" s="26" t="n"/>
      <c r="I503" s="26" t="n"/>
      <c r="J503" s="27">
        <f>IF(COUNTA($A503:$C503,$E503:$I503,$K503,$O503,$R503,$U503:$W503,$Z503:$AA503)=0,"",IFERROR(H503+I503,0))</f>
        <v/>
      </c>
      <c r="K503" s="52" t="n"/>
      <c r="L503" s="53">
        <f>IF(COUNTA($A503:$C503,$E503:$I503,$K503,$O503,$R503,$U503:$W503,$Z503:$AA503)=0,"",IFERROR(INDEX('Settings'!$D$10:$D$109,MATCH(C503,'Settings'!$A$10:$A$109,0)),0))</f>
        <v/>
      </c>
      <c r="M503" s="53">
        <f>IF(COUNTA($A503:$C503,$E503:$I503,$K503,$O503,$R503,$U503:$W503,$Z503:$AA503)=0,"",IFERROR(IF(K503&lt;&gt;"",K503,L503),0))</f>
        <v/>
      </c>
      <c r="N503" s="30">
        <f>IF(COUNTA($A503:$C503,$E503:$I503,$K503,$O503,$R503,$U503:$W503,$Z503:$AA503)=0,"",IFERROR(J503*M503,0))</f>
        <v/>
      </c>
      <c r="O503" s="31" t="n"/>
      <c r="P503" s="30">
        <f>IF(COUNTA($A503:$C503,$E503:$I503,$K503,$O503,$R503,$U503:$W503,$Z503:$AA503)=0,"",IFERROR(INDEX('Settings'!$F$10:$F$109,MATCH(C503,'Settings'!$A$10:$A$109,0)),0))</f>
        <v/>
      </c>
      <c r="Q503" s="30">
        <f>IF(COUNTA($A503:$C503,$E503:$I503,$K503,$O503,$R503,$U503:$W503,$Z503:$AA503)=0,"",IFERROR(O503*P503,0))</f>
        <v/>
      </c>
      <c r="R503" s="26" t="n"/>
      <c r="S503" s="30">
        <f>IF(COUNTA($A503:$C503,$E503:$I503,$K503,$O503,$R503,$U503:$W503,$Z503:$AA503)=0,"",IFERROR(INDEX('Settings'!$E$10:$E$109,MATCH(C503,'Settings'!$A$10:$A$109,0)),0))</f>
        <v/>
      </c>
      <c r="T503" s="30">
        <f>IF(COUNTA($A503:$C503,$E503:$I503,$K503,$O503,$R503,$U503:$W503,$Z503:$AA503)=0,"",IFERROR(R503*S503,0))</f>
        <v/>
      </c>
      <c r="U503" s="32" t="n"/>
      <c r="V503" s="32" t="n"/>
      <c r="W503" s="32" t="n"/>
      <c r="X503" s="30">
        <f>IF(COUNTA($A503:$C503,$E503:$I503,$K503,$O503,$R503,$U503:$W503,$Z503:$AA503)=0,"",IFERROR(SUM(N503,Q503,T503,U503),0))</f>
        <v/>
      </c>
      <c r="Y503" s="30">
        <f>IF(COUNTA($A503:$C503,$E503:$I503,$K503,$O503,$R503,$U503:$W503,$Z503:$AA503)=0,"",IFERROR(X503+V503-W503,0))</f>
        <v/>
      </c>
      <c r="Z503" s="23" t="n"/>
      <c r="AA503" s="25" t="n"/>
      <c r="AB503" s="33">
        <f>IF(COUNTA($A503:$C503,$E503:$I503,$K503,$O503,$R503,$U503:$W503,$Z503:$AA503)=0,"",IF(OR(A503="",B503="",C503="",E503=""),"Missing required input",IF(D503="","Driver not found",IF(COUNTIF($E:$E,E503)&gt;1,"Duplicate Trip/Load #",IF(B503&gt;A503,"Trip after period end",IF(B503&lt;=A503-'Settings'!$B$4,"Trip outside pay period",IF(J503&lt;=0,"Check miles",IF(M503&lt;=0,"Check rate",IF(Y503&lt;0,"Negative payable","OK")))))))))</f>
        <v/>
      </c>
    </row>
    <row r="504">
      <c r="A504" s="51" t="n"/>
      <c r="B504" s="51" t="n"/>
      <c r="C504" s="23" t="n"/>
      <c r="D504" s="24">
        <f>IF(COUNTA($A504:$C504,$E504:$I504,$K504,$O504,$R504,$U504:$W504,$Z504:$AA504)=0,"",IFERROR(INDEX('Settings'!$B$10:$B$109,MATCH(C504,'Settings'!$A$10:$A$109,0)),""))</f>
        <v/>
      </c>
      <c r="E504" s="23" t="n"/>
      <c r="F504" s="25" t="n"/>
      <c r="G504" s="25" t="n"/>
      <c r="H504" s="26" t="n"/>
      <c r="I504" s="26" t="n"/>
      <c r="J504" s="27">
        <f>IF(COUNTA($A504:$C504,$E504:$I504,$K504,$O504,$R504,$U504:$W504,$Z504:$AA504)=0,"",IFERROR(H504+I504,0))</f>
        <v/>
      </c>
      <c r="K504" s="52" t="n"/>
      <c r="L504" s="53">
        <f>IF(COUNTA($A504:$C504,$E504:$I504,$K504,$O504,$R504,$U504:$W504,$Z504:$AA504)=0,"",IFERROR(INDEX('Settings'!$D$10:$D$109,MATCH(C504,'Settings'!$A$10:$A$109,0)),0))</f>
        <v/>
      </c>
      <c r="M504" s="53">
        <f>IF(COUNTA($A504:$C504,$E504:$I504,$K504,$O504,$R504,$U504:$W504,$Z504:$AA504)=0,"",IFERROR(IF(K504&lt;&gt;"",K504,L504),0))</f>
        <v/>
      </c>
      <c r="N504" s="30">
        <f>IF(COUNTA($A504:$C504,$E504:$I504,$K504,$O504,$R504,$U504:$W504,$Z504:$AA504)=0,"",IFERROR(J504*M504,0))</f>
        <v/>
      </c>
      <c r="O504" s="31" t="n"/>
      <c r="P504" s="30">
        <f>IF(COUNTA($A504:$C504,$E504:$I504,$K504,$O504,$R504,$U504:$W504,$Z504:$AA504)=0,"",IFERROR(INDEX('Settings'!$F$10:$F$109,MATCH(C504,'Settings'!$A$10:$A$109,0)),0))</f>
        <v/>
      </c>
      <c r="Q504" s="30">
        <f>IF(COUNTA($A504:$C504,$E504:$I504,$K504,$O504,$R504,$U504:$W504,$Z504:$AA504)=0,"",IFERROR(O504*P504,0))</f>
        <v/>
      </c>
      <c r="R504" s="26" t="n"/>
      <c r="S504" s="30">
        <f>IF(COUNTA($A504:$C504,$E504:$I504,$K504,$O504,$R504,$U504:$W504,$Z504:$AA504)=0,"",IFERROR(INDEX('Settings'!$E$10:$E$109,MATCH(C504,'Settings'!$A$10:$A$109,0)),0))</f>
        <v/>
      </c>
      <c r="T504" s="30">
        <f>IF(COUNTA($A504:$C504,$E504:$I504,$K504,$O504,$R504,$U504:$W504,$Z504:$AA504)=0,"",IFERROR(R504*S504,0))</f>
        <v/>
      </c>
      <c r="U504" s="32" t="n"/>
      <c r="V504" s="32" t="n"/>
      <c r="W504" s="32" t="n"/>
      <c r="X504" s="30">
        <f>IF(COUNTA($A504:$C504,$E504:$I504,$K504,$O504,$R504,$U504:$W504,$Z504:$AA504)=0,"",IFERROR(SUM(N504,Q504,T504,U504),0))</f>
        <v/>
      </c>
      <c r="Y504" s="30">
        <f>IF(COUNTA($A504:$C504,$E504:$I504,$K504,$O504,$R504,$U504:$W504,$Z504:$AA504)=0,"",IFERROR(X504+V504-W504,0))</f>
        <v/>
      </c>
      <c r="Z504" s="23" t="n"/>
      <c r="AA504" s="25" t="n"/>
      <c r="AB504" s="33">
        <f>IF(COUNTA($A504:$C504,$E504:$I504,$K504,$O504,$R504,$U504:$W504,$Z504:$AA504)=0,"",IF(OR(A504="",B504="",C504="",E504=""),"Missing required input",IF(D504="","Driver not found",IF(COUNTIF($E:$E,E504)&gt;1,"Duplicate Trip/Load #",IF(B504&gt;A504,"Trip after period end",IF(B504&lt;=A504-'Settings'!$B$4,"Trip outside pay period",IF(J504&lt;=0,"Check miles",IF(M504&lt;=0,"Check rate",IF(Y504&lt;0,"Negative payable","OK")))))))))</f>
        <v/>
      </c>
    </row>
    <row r="505">
      <c r="A505" s="51" t="n"/>
      <c r="B505" s="51" t="n"/>
      <c r="C505" s="23" t="n"/>
      <c r="D505" s="24">
        <f>IF(COUNTA($A505:$C505,$E505:$I505,$K505,$O505,$R505,$U505:$W505,$Z505:$AA505)=0,"",IFERROR(INDEX('Settings'!$B$10:$B$109,MATCH(C505,'Settings'!$A$10:$A$109,0)),""))</f>
        <v/>
      </c>
      <c r="E505" s="23" t="n"/>
      <c r="F505" s="25" t="n"/>
      <c r="G505" s="25" t="n"/>
      <c r="H505" s="26" t="n"/>
      <c r="I505" s="26" t="n"/>
      <c r="J505" s="27">
        <f>IF(COUNTA($A505:$C505,$E505:$I505,$K505,$O505,$R505,$U505:$W505,$Z505:$AA505)=0,"",IFERROR(H505+I505,0))</f>
        <v/>
      </c>
      <c r="K505" s="52" t="n"/>
      <c r="L505" s="53">
        <f>IF(COUNTA($A505:$C505,$E505:$I505,$K505,$O505,$R505,$U505:$W505,$Z505:$AA505)=0,"",IFERROR(INDEX('Settings'!$D$10:$D$109,MATCH(C505,'Settings'!$A$10:$A$109,0)),0))</f>
        <v/>
      </c>
      <c r="M505" s="53">
        <f>IF(COUNTA($A505:$C505,$E505:$I505,$K505,$O505,$R505,$U505:$W505,$Z505:$AA505)=0,"",IFERROR(IF(K505&lt;&gt;"",K505,L505),0))</f>
        <v/>
      </c>
      <c r="N505" s="30">
        <f>IF(COUNTA($A505:$C505,$E505:$I505,$K505,$O505,$R505,$U505:$W505,$Z505:$AA505)=0,"",IFERROR(J505*M505,0))</f>
        <v/>
      </c>
      <c r="O505" s="31" t="n"/>
      <c r="P505" s="30">
        <f>IF(COUNTA($A505:$C505,$E505:$I505,$K505,$O505,$R505,$U505:$W505,$Z505:$AA505)=0,"",IFERROR(INDEX('Settings'!$F$10:$F$109,MATCH(C505,'Settings'!$A$10:$A$109,0)),0))</f>
        <v/>
      </c>
      <c r="Q505" s="30">
        <f>IF(COUNTA($A505:$C505,$E505:$I505,$K505,$O505,$R505,$U505:$W505,$Z505:$AA505)=0,"",IFERROR(O505*P505,0))</f>
        <v/>
      </c>
      <c r="R505" s="26" t="n"/>
      <c r="S505" s="30">
        <f>IF(COUNTA($A505:$C505,$E505:$I505,$K505,$O505,$R505,$U505:$W505,$Z505:$AA505)=0,"",IFERROR(INDEX('Settings'!$E$10:$E$109,MATCH(C505,'Settings'!$A$10:$A$109,0)),0))</f>
        <v/>
      </c>
      <c r="T505" s="30">
        <f>IF(COUNTA($A505:$C505,$E505:$I505,$K505,$O505,$R505,$U505:$W505,$Z505:$AA505)=0,"",IFERROR(R505*S505,0))</f>
        <v/>
      </c>
      <c r="U505" s="32" t="n"/>
      <c r="V505" s="32" t="n"/>
      <c r="W505" s="32" t="n"/>
      <c r="X505" s="30">
        <f>IF(COUNTA($A505:$C505,$E505:$I505,$K505,$O505,$R505,$U505:$W505,$Z505:$AA505)=0,"",IFERROR(SUM(N505,Q505,T505,U505),0))</f>
        <v/>
      </c>
      <c r="Y505" s="30">
        <f>IF(COUNTA($A505:$C505,$E505:$I505,$K505,$O505,$R505,$U505:$W505,$Z505:$AA505)=0,"",IFERROR(X505+V505-W505,0))</f>
        <v/>
      </c>
      <c r="Z505" s="23" t="n"/>
      <c r="AA505" s="25" t="n"/>
      <c r="AB505" s="33">
        <f>IF(COUNTA($A505:$C505,$E505:$I505,$K505,$O505,$R505,$U505:$W505,$Z505:$AA505)=0,"",IF(OR(A505="",B505="",C505="",E505=""),"Missing required input",IF(D505="","Driver not found",IF(COUNTIF($E:$E,E505)&gt;1,"Duplicate Trip/Load #",IF(B505&gt;A505,"Trip after period end",IF(B505&lt;=A505-'Settings'!$B$4,"Trip outside pay period",IF(J505&lt;=0,"Check miles",IF(M505&lt;=0,"Check rate",IF(Y505&lt;0,"Negative payable","OK")))))))))</f>
        <v/>
      </c>
    </row>
    <row r="506">
      <c r="A506" s="51" t="n"/>
      <c r="B506" s="51" t="n"/>
      <c r="C506" s="23" t="n"/>
      <c r="D506" s="24">
        <f>IF(COUNTA($A506:$C506,$E506:$I506,$K506,$O506,$R506,$U506:$W506,$Z506:$AA506)=0,"",IFERROR(INDEX('Settings'!$B$10:$B$109,MATCH(C506,'Settings'!$A$10:$A$109,0)),""))</f>
        <v/>
      </c>
      <c r="E506" s="23" t="n"/>
      <c r="F506" s="25" t="n"/>
      <c r="G506" s="25" t="n"/>
      <c r="H506" s="26" t="n"/>
      <c r="I506" s="26" t="n"/>
      <c r="J506" s="27">
        <f>IF(COUNTA($A506:$C506,$E506:$I506,$K506,$O506,$R506,$U506:$W506,$Z506:$AA506)=0,"",IFERROR(H506+I506,0))</f>
        <v/>
      </c>
      <c r="K506" s="52" t="n"/>
      <c r="L506" s="53">
        <f>IF(COUNTA($A506:$C506,$E506:$I506,$K506,$O506,$R506,$U506:$W506,$Z506:$AA506)=0,"",IFERROR(INDEX('Settings'!$D$10:$D$109,MATCH(C506,'Settings'!$A$10:$A$109,0)),0))</f>
        <v/>
      </c>
      <c r="M506" s="53">
        <f>IF(COUNTA($A506:$C506,$E506:$I506,$K506,$O506,$R506,$U506:$W506,$Z506:$AA506)=0,"",IFERROR(IF(K506&lt;&gt;"",K506,L506),0))</f>
        <v/>
      </c>
      <c r="N506" s="30">
        <f>IF(COUNTA($A506:$C506,$E506:$I506,$K506,$O506,$R506,$U506:$W506,$Z506:$AA506)=0,"",IFERROR(J506*M506,0))</f>
        <v/>
      </c>
      <c r="O506" s="31" t="n"/>
      <c r="P506" s="30">
        <f>IF(COUNTA($A506:$C506,$E506:$I506,$K506,$O506,$R506,$U506:$W506,$Z506:$AA506)=0,"",IFERROR(INDEX('Settings'!$F$10:$F$109,MATCH(C506,'Settings'!$A$10:$A$109,0)),0))</f>
        <v/>
      </c>
      <c r="Q506" s="30">
        <f>IF(COUNTA($A506:$C506,$E506:$I506,$K506,$O506,$R506,$U506:$W506,$Z506:$AA506)=0,"",IFERROR(O506*P506,0))</f>
        <v/>
      </c>
      <c r="R506" s="26" t="n"/>
      <c r="S506" s="30">
        <f>IF(COUNTA($A506:$C506,$E506:$I506,$K506,$O506,$R506,$U506:$W506,$Z506:$AA506)=0,"",IFERROR(INDEX('Settings'!$E$10:$E$109,MATCH(C506,'Settings'!$A$10:$A$109,0)),0))</f>
        <v/>
      </c>
      <c r="T506" s="30">
        <f>IF(COUNTA($A506:$C506,$E506:$I506,$K506,$O506,$R506,$U506:$W506,$Z506:$AA506)=0,"",IFERROR(R506*S506,0))</f>
        <v/>
      </c>
      <c r="U506" s="32" t="n"/>
      <c r="V506" s="32" t="n"/>
      <c r="W506" s="32" t="n"/>
      <c r="X506" s="30">
        <f>IF(COUNTA($A506:$C506,$E506:$I506,$K506,$O506,$R506,$U506:$W506,$Z506:$AA506)=0,"",IFERROR(SUM(N506,Q506,T506,U506),0))</f>
        <v/>
      </c>
      <c r="Y506" s="30">
        <f>IF(COUNTA($A506:$C506,$E506:$I506,$K506,$O506,$R506,$U506:$W506,$Z506:$AA506)=0,"",IFERROR(X506+V506-W506,0))</f>
        <v/>
      </c>
      <c r="Z506" s="23" t="n"/>
      <c r="AA506" s="25" t="n"/>
      <c r="AB506" s="33">
        <f>IF(COUNTA($A506:$C506,$E506:$I506,$K506,$O506,$R506,$U506:$W506,$Z506:$AA506)=0,"",IF(OR(A506="",B506="",C506="",E506=""),"Missing required input",IF(D506="","Driver not found",IF(COUNTIF($E:$E,E506)&gt;1,"Duplicate Trip/Load #",IF(B506&gt;A506,"Trip after period end",IF(B506&lt;=A506-'Settings'!$B$4,"Trip outside pay period",IF(J506&lt;=0,"Check miles",IF(M506&lt;=0,"Check rate",IF(Y506&lt;0,"Negative payable","OK")))))))))</f>
        <v/>
      </c>
    </row>
    <row r="507">
      <c r="A507" s="51" t="n"/>
      <c r="B507" s="51" t="n"/>
      <c r="C507" s="23" t="n"/>
      <c r="D507" s="24">
        <f>IF(COUNTA($A507:$C507,$E507:$I507,$K507,$O507,$R507,$U507:$W507,$Z507:$AA507)=0,"",IFERROR(INDEX('Settings'!$B$10:$B$109,MATCH(C507,'Settings'!$A$10:$A$109,0)),""))</f>
        <v/>
      </c>
      <c r="E507" s="23" t="n"/>
      <c r="F507" s="25" t="n"/>
      <c r="G507" s="25" t="n"/>
      <c r="H507" s="26" t="n"/>
      <c r="I507" s="26" t="n"/>
      <c r="J507" s="27">
        <f>IF(COUNTA($A507:$C507,$E507:$I507,$K507,$O507,$R507,$U507:$W507,$Z507:$AA507)=0,"",IFERROR(H507+I507,0))</f>
        <v/>
      </c>
      <c r="K507" s="52" t="n"/>
      <c r="L507" s="53">
        <f>IF(COUNTA($A507:$C507,$E507:$I507,$K507,$O507,$R507,$U507:$W507,$Z507:$AA507)=0,"",IFERROR(INDEX('Settings'!$D$10:$D$109,MATCH(C507,'Settings'!$A$10:$A$109,0)),0))</f>
        <v/>
      </c>
      <c r="M507" s="53">
        <f>IF(COUNTA($A507:$C507,$E507:$I507,$K507,$O507,$R507,$U507:$W507,$Z507:$AA507)=0,"",IFERROR(IF(K507&lt;&gt;"",K507,L507),0))</f>
        <v/>
      </c>
      <c r="N507" s="30">
        <f>IF(COUNTA($A507:$C507,$E507:$I507,$K507,$O507,$R507,$U507:$W507,$Z507:$AA507)=0,"",IFERROR(J507*M507,0))</f>
        <v/>
      </c>
      <c r="O507" s="31" t="n"/>
      <c r="P507" s="30">
        <f>IF(COUNTA($A507:$C507,$E507:$I507,$K507,$O507,$R507,$U507:$W507,$Z507:$AA507)=0,"",IFERROR(INDEX('Settings'!$F$10:$F$109,MATCH(C507,'Settings'!$A$10:$A$109,0)),0))</f>
        <v/>
      </c>
      <c r="Q507" s="30">
        <f>IF(COUNTA($A507:$C507,$E507:$I507,$K507,$O507,$R507,$U507:$W507,$Z507:$AA507)=0,"",IFERROR(O507*P507,0))</f>
        <v/>
      </c>
      <c r="R507" s="26" t="n"/>
      <c r="S507" s="30">
        <f>IF(COUNTA($A507:$C507,$E507:$I507,$K507,$O507,$R507,$U507:$W507,$Z507:$AA507)=0,"",IFERROR(INDEX('Settings'!$E$10:$E$109,MATCH(C507,'Settings'!$A$10:$A$109,0)),0))</f>
        <v/>
      </c>
      <c r="T507" s="30">
        <f>IF(COUNTA($A507:$C507,$E507:$I507,$K507,$O507,$R507,$U507:$W507,$Z507:$AA507)=0,"",IFERROR(R507*S507,0))</f>
        <v/>
      </c>
      <c r="U507" s="32" t="n"/>
      <c r="V507" s="32" t="n"/>
      <c r="W507" s="32" t="n"/>
      <c r="X507" s="30">
        <f>IF(COUNTA($A507:$C507,$E507:$I507,$K507,$O507,$R507,$U507:$W507,$Z507:$AA507)=0,"",IFERROR(SUM(N507,Q507,T507,U507),0))</f>
        <v/>
      </c>
      <c r="Y507" s="30">
        <f>IF(COUNTA($A507:$C507,$E507:$I507,$K507,$O507,$R507,$U507:$W507,$Z507:$AA507)=0,"",IFERROR(X507+V507-W507,0))</f>
        <v/>
      </c>
      <c r="Z507" s="23" t="n"/>
      <c r="AA507" s="25" t="n"/>
      <c r="AB507" s="33">
        <f>IF(COUNTA($A507:$C507,$E507:$I507,$K507,$O507,$R507,$U507:$W507,$Z507:$AA507)=0,"",IF(OR(A507="",B507="",C507="",E507=""),"Missing required input",IF(D507="","Driver not found",IF(COUNTIF($E:$E,E507)&gt;1,"Duplicate Trip/Load #",IF(B507&gt;A507,"Trip after period end",IF(B507&lt;=A507-'Settings'!$B$4,"Trip outside pay period",IF(J507&lt;=0,"Check miles",IF(M507&lt;=0,"Check rate",IF(Y507&lt;0,"Negative payable","OK")))))))))</f>
        <v/>
      </c>
    </row>
    <row r="508">
      <c r="A508" s="51" t="n"/>
      <c r="B508" s="51" t="n"/>
      <c r="C508" s="23" t="n"/>
      <c r="D508" s="24">
        <f>IF(COUNTA($A508:$C508,$E508:$I508,$K508,$O508,$R508,$U508:$W508,$Z508:$AA508)=0,"",IFERROR(INDEX('Settings'!$B$10:$B$109,MATCH(C508,'Settings'!$A$10:$A$109,0)),""))</f>
        <v/>
      </c>
      <c r="E508" s="23" t="n"/>
      <c r="F508" s="25" t="n"/>
      <c r="G508" s="25" t="n"/>
      <c r="H508" s="26" t="n"/>
      <c r="I508" s="26" t="n"/>
      <c r="J508" s="27">
        <f>IF(COUNTA($A508:$C508,$E508:$I508,$K508,$O508,$R508,$U508:$W508,$Z508:$AA508)=0,"",IFERROR(H508+I508,0))</f>
        <v/>
      </c>
      <c r="K508" s="52" t="n"/>
      <c r="L508" s="53">
        <f>IF(COUNTA($A508:$C508,$E508:$I508,$K508,$O508,$R508,$U508:$W508,$Z508:$AA508)=0,"",IFERROR(INDEX('Settings'!$D$10:$D$109,MATCH(C508,'Settings'!$A$10:$A$109,0)),0))</f>
        <v/>
      </c>
      <c r="M508" s="53">
        <f>IF(COUNTA($A508:$C508,$E508:$I508,$K508,$O508,$R508,$U508:$W508,$Z508:$AA508)=0,"",IFERROR(IF(K508&lt;&gt;"",K508,L508),0))</f>
        <v/>
      </c>
      <c r="N508" s="30">
        <f>IF(COUNTA($A508:$C508,$E508:$I508,$K508,$O508,$R508,$U508:$W508,$Z508:$AA508)=0,"",IFERROR(J508*M508,0))</f>
        <v/>
      </c>
      <c r="O508" s="31" t="n"/>
      <c r="P508" s="30">
        <f>IF(COUNTA($A508:$C508,$E508:$I508,$K508,$O508,$R508,$U508:$W508,$Z508:$AA508)=0,"",IFERROR(INDEX('Settings'!$F$10:$F$109,MATCH(C508,'Settings'!$A$10:$A$109,0)),0))</f>
        <v/>
      </c>
      <c r="Q508" s="30">
        <f>IF(COUNTA($A508:$C508,$E508:$I508,$K508,$O508,$R508,$U508:$W508,$Z508:$AA508)=0,"",IFERROR(O508*P508,0))</f>
        <v/>
      </c>
      <c r="R508" s="26" t="n"/>
      <c r="S508" s="30">
        <f>IF(COUNTA($A508:$C508,$E508:$I508,$K508,$O508,$R508,$U508:$W508,$Z508:$AA508)=0,"",IFERROR(INDEX('Settings'!$E$10:$E$109,MATCH(C508,'Settings'!$A$10:$A$109,0)),0))</f>
        <v/>
      </c>
      <c r="T508" s="30">
        <f>IF(COUNTA($A508:$C508,$E508:$I508,$K508,$O508,$R508,$U508:$W508,$Z508:$AA508)=0,"",IFERROR(R508*S508,0))</f>
        <v/>
      </c>
      <c r="U508" s="32" t="n"/>
      <c r="V508" s="32" t="n"/>
      <c r="W508" s="32" t="n"/>
      <c r="X508" s="30">
        <f>IF(COUNTA($A508:$C508,$E508:$I508,$K508,$O508,$R508,$U508:$W508,$Z508:$AA508)=0,"",IFERROR(SUM(N508,Q508,T508,U508),0))</f>
        <v/>
      </c>
      <c r="Y508" s="30">
        <f>IF(COUNTA($A508:$C508,$E508:$I508,$K508,$O508,$R508,$U508:$W508,$Z508:$AA508)=0,"",IFERROR(X508+V508-W508,0))</f>
        <v/>
      </c>
      <c r="Z508" s="23" t="n"/>
      <c r="AA508" s="25" t="n"/>
      <c r="AB508" s="33">
        <f>IF(COUNTA($A508:$C508,$E508:$I508,$K508,$O508,$R508,$U508:$W508,$Z508:$AA508)=0,"",IF(OR(A508="",B508="",C508="",E508=""),"Missing required input",IF(D508="","Driver not found",IF(COUNTIF($E:$E,E508)&gt;1,"Duplicate Trip/Load #",IF(B508&gt;A508,"Trip after period end",IF(B508&lt;=A508-'Settings'!$B$4,"Trip outside pay period",IF(J508&lt;=0,"Check miles",IF(M508&lt;=0,"Check rate",IF(Y508&lt;0,"Negative payable","OK")))))))))</f>
        <v/>
      </c>
    </row>
    <row r="509">
      <c r="A509" s="51" t="n"/>
      <c r="B509" s="51" t="n"/>
      <c r="C509" s="23" t="n"/>
      <c r="D509" s="24">
        <f>IF(COUNTA($A509:$C509,$E509:$I509,$K509,$O509,$R509,$U509:$W509,$Z509:$AA509)=0,"",IFERROR(INDEX('Settings'!$B$10:$B$109,MATCH(C509,'Settings'!$A$10:$A$109,0)),""))</f>
        <v/>
      </c>
      <c r="E509" s="23" t="n"/>
      <c r="F509" s="25" t="n"/>
      <c r="G509" s="25" t="n"/>
      <c r="H509" s="26" t="n"/>
      <c r="I509" s="26" t="n"/>
      <c r="J509" s="27">
        <f>IF(COUNTA($A509:$C509,$E509:$I509,$K509,$O509,$R509,$U509:$W509,$Z509:$AA509)=0,"",IFERROR(H509+I509,0))</f>
        <v/>
      </c>
      <c r="K509" s="52" t="n"/>
      <c r="L509" s="53">
        <f>IF(COUNTA($A509:$C509,$E509:$I509,$K509,$O509,$R509,$U509:$W509,$Z509:$AA509)=0,"",IFERROR(INDEX('Settings'!$D$10:$D$109,MATCH(C509,'Settings'!$A$10:$A$109,0)),0))</f>
        <v/>
      </c>
      <c r="M509" s="53">
        <f>IF(COUNTA($A509:$C509,$E509:$I509,$K509,$O509,$R509,$U509:$W509,$Z509:$AA509)=0,"",IFERROR(IF(K509&lt;&gt;"",K509,L509),0))</f>
        <v/>
      </c>
      <c r="N509" s="30">
        <f>IF(COUNTA($A509:$C509,$E509:$I509,$K509,$O509,$R509,$U509:$W509,$Z509:$AA509)=0,"",IFERROR(J509*M509,0))</f>
        <v/>
      </c>
      <c r="O509" s="31" t="n"/>
      <c r="P509" s="30">
        <f>IF(COUNTA($A509:$C509,$E509:$I509,$K509,$O509,$R509,$U509:$W509,$Z509:$AA509)=0,"",IFERROR(INDEX('Settings'!$F$10:$F$109,MATCH(C509,'Settings'!$A$10:$A$109,0)),0))</f>
        <v/>
      </c>
      <c r="Q509" s="30">
        <f>IF(COUNTA($A509:$C509,$E509:$I509,$K509,$O509,$R509,$U509:$W509,$Z509:$AA509)=0,"",IFERROR(O509*P509,0))</f>
        <v/>
      </c>
      <c r="R509" s="26" t="n"/>
      <c r="S509" s="30">
        <f>IF(COUNTA($A509:$C509,$E509:$I509,$K509,$O509,$R509,$U509:$W509,$Z509:$AA509)=0,"",IFERROR(INDEX('Settings'!$E$10:$E$109,MATCH(C509,'Settings'!$A$10:$A$109,0)),0))</f>
        <v/>
      </c>
      <c r="T509" s="30">
        <f>IF(COUNTA($A509:$C509,$E509:$I509,$K509,$O509,$R509,$U509:$W509,$Z509:$AA509)=0,"",IFERROR(R509*S509,0))</f>
        <v/>
      </c>
      <c r="U509" s="32" t="n"/>
      <c r="V509" s="32" t="n"/>
      <c r="W509" s="32" t="n"/>
      <c r="X509" s="30">
        <f>IF(COUNTA($A509:$C509,$E509:$I509,$K509,$O509,$R509,$U509:$W509,$Z509:$AA509)=0,"",IFERROR(SUM(N509,Q509,T509,U509),0))</f>
        <v/>
      </c>
      <c r="Y509" s="30">
        <f>IF(COUNTA($A509:$C509,$E509:$I509,$K509,$O509,$R509,$U509:$W509,$Z509:$AA509)=0,"",IFERROR(X509+V509-W509,0))</f>
        <v/>
      </c>
      <c r="Z509" s="23" t="n"/>
      <c r="AA509" s="25" t="n"/>
      <c r="AB509" s="33">
        <f>IF(COUNTA($A509:$C509,$E509:$I509,$K509,$O509,$R509,$U509:$W509,$Z509:$AA509)=0,"",IF(OR(A509="",B509="",C509="",E509=""),"Missing required input",IF(D509="","Driver not found",IF(COUNTIF($E:$E,E509)&gt;1,"Duplicate Trip/Load #",IF(B509&gt;A509,"Trip after period end",IF(B509&lt;=A509-'Settings'!$B$4,"Trip outside pay period",IF(J509&lt;=0,"Check miles",IF(M509&lt;=0,"Check rate",IF(Y509&lt;0,"Negative payable","OK")))))))))</f>
        <v/>
      </c>
    </row>
    <row r="510">
      <c r="A510" s="51" t="n"/>
      <c r="B510" s="51" t="n"/>
      <c r="C510" s="23" t="n"/>
      <c r="D510" s="24">
        <f>IF(COUNTA($A510:$C510,$E510:$I510,$K510,$O510,$R510,$U510:$W510,$Z510:$AA510)=0,"",IFERROR(INDEX('Settings'!$B$10:$B$109,MATCH(C510,'Settings'!$A$10:$A$109,0)),""))</f>
        <v/>
      </c>
      <c r="E510" s="23" t="n"/>
      <c r="F510" s="25" t="n"/>
      <c r="G510" s="25" t="n"/>
      <c r="H510" s="26" t="n"/>
      <c r="I510" s="26" t="n"/>
      <c r="J510" s="27">
        <f>IF(COUNTA($A510:$C510,$E510:$I510,$K510,$O510,$R510,$U510:$W510,$Z510:$AA510)=0,"",IFERROR(H510+I510,0))</f>
        <v/>
      </c>
      <c r="K510" s="52" t="n"/>
      <c r="L510" s="53">
        <f>IF(COUNTA($A510:$C510,$E510:$I510,$K510,$O510,$R510,$U510:$W510,$Z510:$AA510)=0,"",IFERROR(INDEX('Settings'!$D$10:$D$109,MATCH(C510,'Settings'!$A$10:$A$109,0)),0))</f>
        <v/>
      </c>
      <c r="M510" s="53">
        <f>IF(COUNTA($A510:$C510,$E510:$I510,$K510,$O510,$R510,$U510:$W510,$Z510:$AA510)=0,"",IFERROR(IF(K510&lt;&gt;"",K510,L510),0))</f>
        <v/>
      </c>
      <c r="N510" s="30">
        <f>IF(COUNTA($A510:$C510,$E510:$I510,$K510,$O510,$R510,$U510:$W510,$Z510:$AA510)=0,"",IFERROR(J510*M510,0))</f>
        <v/>
      </c>
      <c r="O510" s="31" t="n"/>
      <c r="P510" s="30">
        <f>IF(COUNTA($A510:$C510,$E510:$I510,$K510,$O510,$R510,$U510:$W510,$Z510:$AA510)=0,"",IFERROR(INDEX('Settings'!$F$10:$F$109,MATCH(C510,'Settings'!$A$10:$A$109,0)),0))</f>
        <v/>
      </c>
      <c r="Q510" s="30">
        <f>IF(COUNTA($A510:$C510,$E510:$I510,$K510,$O510,$R510,$U510:$W510,$Z510:$AA510)=0,"",IFERROR(O510*P510,0))</f>
        <v/>
      </c>
      <c r="R510" s="26" t="n"/>
      <c r="S510" s="30">
        <f>IF(COUNTA($A510:$C510,$E510:$I510,$K510,$O510,$R510,$U510:$W510,$Z510:$AA510)=0,"",IFERROR(INDEX('Settings'!$E$10:$E$109,MATCH(C510,'Settings'!$A$10:$A$109,0)),0))</f>
        <v/>
      </c>
      <c r="T510" s="30">
        <f>IF(COUNTA($A510:$C510,$E510:$I510,$K510,$O510,$R510,$U510:$W510,$Z510:$AA510)=0,"",IFERROR(R510*S510,0))</f>
        <v/>
      </c>
      <c r="U510" s="32" t="n"/>
      <c r="V510" s="32" t="n"/>
      <c r="W510" s="32" t="n"/>
      <c r="X510" s="30">
        <f>IF(COUNTA($A510:$C510,$E510:$I510,$K510,$O510,$R510,$U510:$W510,$Z510:$AA510)=0,"",IFERROR(SUM(N510,Q510,T510,U510),0))</f>
        <v/>
      </c>
      <c r="Y510" s="30">
        <f>IF(COUNTA($A510:$C510,$E510:$I510,$K510,$O510,$R510,$U510:$W510,$Z510:$AA510)=0,"",IFERROR(X510+V510-W510,0))</f>
        <v/>
      </c>
      <c r="Z510" s="23" t="n"/>
      <c r="AA510" s="25" t="n"/>
      <c r="AB510" s="33">
        <f>IF(COUNTA($A510:$C510,$E510:$I510,$K510,$O510,$R510,$U510:$W510,$Z510:$AA510)=0,"",IF(OR(A510="",B510="",C510="",E510=""),"Missing required input",IF(D510="","Driver not found",IF(COUNTIF($E:$E,E510)&gt;1,"Duplicate Trip/Load #",IF(B510&gt;A510,"Trip after period end",IF(B510&lt;=A510-'Settings'!$B$4,"Trip outside pay period",IF(J510&lt;=0,"Check miles",IF(M510&lt;=0,"Check rate",IF(Y510&lt;0,"Negative payable","OK")))))))))</f>
        <v/>
      </c>
    </row>
    <row r="511">
      <c r="A511" s="51" t="n"/>
      <c r="B511" s="51" t="n"/>
      <c r="C511" s="23" t="n"/>
      <c r="D511" s="24">
        <f>IF(COUNTA($A511:$C511,$E511:$I511,$K511,$O511,$R511,$U511:$W511,$Z511:$AA511)=0,"",IFERROR(INDEX('Settings'!$B$10:$B$109,MATCH(C511,'Settings'!$A$10:$A$109,0)),""))</f>
        <v/>
      </c>
      <c r="E511" s="23" t="n"/>
      <c r="F511" s="25" t="n"/>
      <c r="G511" s="25" t="n"/>
      <c r="H511" s="26" t="n"/>
      <c r="I511" s="26" t="n"/>
      <c r="J511" s="27">
        <f>IF(COUNTA($A511:$C511,$E511:$I511,$K511,$O511,$R511,$U511:$W511,$Z511:$AA511)=0,"",IFERROR(H511+I511,0))</f>
        <v/>
      </c>
      <c r="K511" s="52" t="n"/>
      <c r="L511" s="53">
        <f>IF(COUNTA($A511:$C511,$E511:$I511,$K511,$O511,$R511,$U511:$W511,$Z511:$AA511)=0,"",IFERROR(INDEX('Settings'!$D$10:$D$109,MATCH(C511,'Settings'!$A$10:$A$109,0)),0))</f>
        <v/>
      </c>
      <c r="M511" s="53">
        <f>IF(COUNTA($A511:$C511,$E511:$I511,$K511,$O511,$R511,$U511:$W511,$Z511:$AA511)=0,"",IFERROR(IF(K511&lt;&gt;"",K511,L511),0))</f>
        <v/>
      </c>
      <c r="N511" s="30">
        <f>IF(COUNTA($A511:$C511,$E511:$I511,$K511,$O511,$R511,$U511:$W511,$Z511:$AA511)=0,"",IFERROR(J511*M511,0))</f>
        <v/>
      </c>
      <c r="O511" s="31" t="n"/>
      <c r="P511" s="30">
        <f>IF(COUNTA($A511:$C511,$E511:$I511,$K511,$O511,$R511,$U511:$W511,$Z511:$AA511)=0,"",IFERROR(INDEX('Settings'!$F$10:$F$109,MATCH(C511,'Settings'!$A$10:$A$109,0)),0))</f>
        <v/>
      </c>
      <c r="Q511" s="30">
        <f>IF(COUNTA($A511:$C511,$E511:$I511,$K511,$O511,$R511,$U511:$W511,$Z511:$AA511)=0,"",IFERROR(O511*P511,0))</f>
        <v/>
      </c>
      <c r="R511" s="26" t="n"/>
      <c r="S511" s="30">
        <f>IF(COUNTA($A511:$C511,$E511:$I511,$K511,$O511,$R511,$U511:$W511,$Z511:$AA511)=0,"",IFERROR(INDEX('Settings'!$E$10:$E$109,MATCH(C511,'Settings'!$A$10:$A$109,0)),0))</f>
        <v/>
      </c>
      <c r="T511" s="30">
        <f>IF(COUNTA($A511:$C511,$E511:$I511,$K511,$O511,$R511,$U511:$W511,$Z511:$AA511)=0,"",IFERROR(R511*S511,0))</f>
        <v/>
      </c>
      <c r="U511" s="32" t="n"/>
      <c r="V511" s="32" t="n"/>
      <c r="W511" s="32" t="n"/>
      <c r="X511" s="30">
        <f>IF(COUNTA($A511:$C511,$E511:$I511,$K511,$O511,$R511,$U511:$W511,$Z511:$AA511)=0,"",IFERROR(SUM(N511,Q511,T511,U511),0))</f>
        <v/>
      </c>
      <c r="Y511" s="30">
        <f>IF(COUNTA($A511:$C511,$E511:$I511,$K511,$O511,$R511,$U511:$W511,$Z511:$AA511)=0,"",IFERROR(X511+V511-W511,0))</f>
        <v/>
      </c>
      <c r="Z511" s="23" t="n"/>
      <c r="AA511" s="25" t="n"/>
      <c r="AB511" s="33">
        <f>IF(COUNTA($A511:$C511,$E511:$I511,$K511,$O511,$R511,$U511:$W511,$Z511:$AA511)=0,"",IF(OR(A511="",B511="",C511="",E511=""),"Missing required input",IF(D511="","Driver not found",IF(COUNTIF($E:$E,E511)&gt;1,"Duplicate Trip/Load #",IF(B511&gt;A511,"Trip after period end",IF(B511&lt;=A511-'Settings'!$B$4,"Trip outside pay period",IF(J511&lt;=0,"Check miles",IF(M511&lt;=0,"Check rate",IF(Y511&lt;0,"Negative payable","OK")))))))))</f>
        <v/>
      </c>
    </row>
    <row r="512">
      <c r="A512" s="51" t="n"/>
      <c r="B512" s="51" t="n"/>
      <c r="C512" s="23" t="n"/>
      <c r="D512" s="24">
        <f>IF(COUNTA($A512:$C512,$E512:$I512,$K512,$O512,$R512,$U512:$W512,$Z512:$AA512)=0,"",IFERROR(INDEX('Settings'!$B$10:$B$109,MATCH(C512,'Settings'!$A$10:$A$109,0)),""))</f>
        <v/>
      </c>
      <c r="E512" s="23" t="n"/>
      <c r="F512" s="25" t="n"/>
      <c r="G512" s="25" t="n"/>
      <c r="H512" s="26" t="n"/>
      <c r="I512" s="26" t="n"/>
      <c r="J512" s="27">
        <f>IF(COUNTA($A512:$C512,$E512:$I512,$K512,$O512,$R512,$U512:$W512,$Z512:$AA512)=0,"",IFERROR(H512+I512,0))</f>
        <v/>
      </c>
      <c r="K512" s="52" t="n"/>
      <c r="L512" s="53">
        <f>IF(COUNTA($A512:$C512,$E512:$I512,$K512,$O512,$R512,$U512:$W512,$Z512:$AA512)=0,"",IFERROR(INDEX('Settings'!$D$10:$D$109,MATCH(C512,'Settings'!$A$10:$A$109,0)),0))</f>
        <v/>
      </c>
      <c r="M512" s="53">
        <f>IF(COUNTA($A512:$C512,$E512:$I512,$K512,$O512,$R512,$U512:$W512,$Z512:$AA512)=0,"",IFERROR(IF(K512&lt;&gt;"",K512,L512),0))</f>
        <v/>
      </c>
      <c r="N512" s="30">
        <f>IF(COUNTA($A512:$C512,$E512:$I512,$K512,$O512,$R512,$U512:$W512,$Z512:$AA512)=0,"",IFERROR(J512*M512,0))</f>
        <v/>
      </c>
      <c r="O512" s="31" t="n"/>
      <c r="P512" s="30">
        <f>IF(COUNTA($A512:$C512,$E512:$I512,$K512,$O512,$R512,$U512:$W512,$Z512:$AA512)=0,"",IFERROR(INDEX('Settings'!$F$10:$F$109,MATCH(C512,'Settings'!$A$10:$A$109,0)),0))</f>
        <v/>
      </c>
      <c r="Q512" s="30">
        <f>IF(COUNTA($A512:$C512,$E512:$I512,$K512,$O512,$R512,$U512:$W512,$Z512:$AA512)=0,"",IFERROR(O512*P512,0))</f>
        <v/>
      </c>
      <c r="R512" s="26" t="n"/>
      <c r="S512" s="30">
        <f>IF(COUNTA($A512:$C512,$E512:$I512,$K512,$O512,$R512,$U512:$W512,$Z512:$AA512)=0,"",IFERROR(INDEX('Settings'!$E$10:$E$109,MATCH(C512,'Settings'!$A$10:$A$109,0)),0))</f>
        <v/>
      </c>
      <c r="T512" s="30">
        <f>IF(COUNTA($A512:$C512,$E512:$I512,$K512,$O512,$R512,$U512:$W512,$Z512:$AA512)=0,"",IFERROR(R512*S512,0))</f>
        <v/>
      </c>
      <c r="U512" s="32" t="n"/>
      <c r="V512" s="32" t="n"/>
      <c r="W512" s="32" t="n"/>
      <c r="X512" s="30">
        <f>IF(COUNTA($A512:$C512,$E512:$I512,$K512,$O512,$R512,$U512:$W512,$Z512:$AA512)=0,"",IFERROR(SUM(N512,Q512,T512,U512),0))</f>
        <v/>
      </c>
      <c r="Y512" s="30">
        <f>IF(COUNTA($A512:$C512,$E512:$I512,$K512,$O512,$R512,$U512:$W512,$Z512:$AA512)=0,"",IFERROR(X512+V512-W512,0))</f>
        <v/>
      </c>
      <c r="Z512" s="23" t="n"/>
      <c r="AA512" s="25" t="n"/>
      <c r="AB512" s="33">
        <f>IF(COUNTA($A512:$C512,$E512:$I512,$K512,$O512,$R512,$U512:$W512,$Z512:$AA512)=0,"",IF(OR(A512="",B512="",C512="",E512=""),"Missing required input",IF(D512="","Driver not found",IF(COUNTIF($E:$E,E512)&gt;1,"Duplicate Trip/Load #",IF(B512&gt;A512,"Trip after period end",IF(B512&lt;=A512-'Settings'!$B$4,"Trip outside pay period",IF(J512&lt;=0,"Check miles",IF(M512&lt;=0,"Check rate",IF(Y512&lt;0,"Negative payable","OK")))))))))</f>
        <v/>
      </c>
    </row>
    <row r="513">
      <c r="A513" s="51" t="n"/>
      <c r="B513" s="51" t="n"/>
      <c r="C513" s="23" t="n"/>
      <c r="D513" s="24">
        <f>IF(COUNTA($A513:$C513,$E513:$I513,$K513,$O513,$R513,$U513:$W513,$Z513:$AA513)=0,"",IFERROR(INDEX('Settings'!$B$10:$B$109,MATCH(C513,'Settings'!$A$10:$A$109,0)),""))</f>
        <v/>
      </c>
      <c r="E513" s="23" t="n"/>
      <c r="F513" s="25" t="n"/>
      <c r="G513" s="25" t="n"/>
      <c r="H513" s="26" t="n"/>
      <c r="I513" s="26" t="n"/>
      <c r="J513" s="27">
        <f>IF(COUNTA($A513:$C513,$E513:$I513,$K513,$O513,$R513,$U513:$W513,$Z513:$AA513)=0,"",IFERROR(H513+I513,0))</f>
        <v/>
      </c>
      <c r="K513" s="52" t="n"/>
      <c r="L513" s="53">
        <f>IF(COUNTA($A513:$C513,$E513:$I513,$K513,$O513,$R513,$U513:$W513,$Z513:$AA513)=0,"",IFERROR(INDEX('Settings'!$D$10:$D$109,MATCH(C513,'Settings'!$A$10:$A$109,0)),0))</f>
        <v/>
      </c>
      <c r="M513" s="53">
        <f>IF(COUNTA($A513:$C513,$E513:$I513,$K513,$O513,$R513,$U513:$W513,$Z513:$AA513)=0,"",IFERROR(IF(K513&lt;&gt;"",K513,L513),0))</f>
        <v/>
      </c>
      <c r="N513" s="30">
        <f>IF(COUNTA($A513:$C513,$E513:$I513,$K513,$O513,$R513,$U513:$W513,$Z513:$AA513)=0,"",IFERROR(J513*M513,0))</f>
        <v/>
      </c>
      <c r="O513" s="31" t="n"/>
      <c r="P513" s="30">
        <f>IF(COUNTA($A513:$C513,$E513:$I513,$K513,$O513,$R513,$U513:$W513,$Z513:$AA513)=0,"",IFERROR(INDEX('Settings'!$F$10:$F$109,MATCH(C513,'Settings'!$A$10:$A$109,0)),0))</f>
        <v/>
      </c>
      <c r="Q513" s="30">
        <f>IF(COUNTA($A513:$C513,$E513:$I513,$K513,$O513,$R513,$U513:$W513,$Z513:$AA513)=0,"",IFERROR(O513*P513,0))</f>
        <v/>
      </c>
      <c r="R513" s="26" t="n"/>
      <c r="S513" s="30">
        <f>IF(COUNTA($A513:$C513,$E513:$I513,$K513,$O513,$R513,$U513:$W513,$Z513:$AA513)=0,"",IFERROR(INDEX('Settings'!$E$10:$E$109,MATCH(C513,'Settings'!$A$10:$A$109,0)),0))</f>
        <v/>
      </c>
      <c r="T513" s="30">
        <f>IF(COUNTA($A513:$C513,$E513:$I513,$K513,$O513,$R513,$U513:$W513,$Z513:$AA513)=0,"",IFERROR(R513*S513,0))</f>
        <v/>
      </c>
      <c r="U513" s="32" t="n"/>
      <c r="V513" s="32" t="n"/>
      <c r="W513" s="32" t="n"/>
      <c r="X513" s="30">
        <f>IF(COUNTA($A513:$C513,$E513:$I513,$K513,$O513,$R513,$U513:$W513,$Z513:$AA513)=0,"",IFERROR(SUM(N513,Q513,T513,U513),0))</f>
        <v/>
      </c>
      <c r="Y513" s="30">
        <f>IF(COUNTA($A513:$C513,$E513:$I513,$K513,$O513,$R513,$U513:$W513,$Z513:$AA513)=0,"",IFERROR(X513+V513-W513,0))</f>
        <v/>
      </c>
      <c r="Z513" s="23" t="n"/>
      <c r="AA513" s="25" t="n"/>
      <c r="AB513" s="33">
        <f>IF(COUNTA($A513:$C513,$E513:$I513,$K513,$O513,$R513,$U513:$W513,$Z513:$AA513)=0,"",IF(OR(A513="",B513="",C513="",E513=""),"Missing required input",IF(D513="","Driver not found",IF(COUNTIF($E:$E,E513)&gt;1,"Duplicate Trip/Load #",IF(B513&gt;A513,"Trip after period end",IF(B513&lt;=A513-'Settings'!$B$4,"Trip outside pay period",IF(J513&lt;=0,"Check miles",IF(M513&lt;=0,"Check rate",IF(Y513&lt;0,"Negative payable","OK")))))))))</f>
        <v/>
      </c>
    </row>
    <row r="514">
      <c r="A514" s="51" t="n"/>
      <c r="B514" s="51" t="n"/>
      <c r="C514" s="23" t="n"/>
      <c r="D514" s="24">
        <f>IF(COUNTA($A514:$C514,$E514:$I514,$K514,$O514,$R514,$U514:$W514,$Z514:$AA514)=0,"",IFERROR(INDEX('Settings'!$B$10:$B$109,MATCH(C514,'Settings'!$A$10:$A$109,0)),""))</f>
        <v/>
      </c>
      <c r="E514" s="23" t="n"/>
      <c r="F514" s="25" t="n"/>
      <c r="G514" s="25" t="n"/>
      <c r="H514" s="26" t="n"/>
      <c r="I514" s="26" t="n"/>
      <c r="J514" s="27">
        <f>IF(COUNTA($A514:$C514,$E514:$I514,$K514,$O514,$R514,$U514:$W514,$Z514:$AA514)=0,"",IFERROR(H514+I514,0))</f>
        <v/>
      </c>
      <c r="K514" s="52" t="n"/>
      <c r="L514" s="53">
        <f>IF(COUNTA($A514:$C514,$E514:$I514,$K514,$O514,$R514,$U514:$W514,$Z514:$AA514)=0,"",IFERROR(INDEX('Settings'!$D$10:$D$109,MATCH(C514,'Settings'!$A$10:$A$109,0)),0))</f>
        <v/>
      </c>
      <c r="M514" s="53">
        <f>IF(COUNTA($A514:$C514,$E514:$I514,$K514,$O514,$R514,$U514:$W514,$Z514:$AA514)=0,"",IFERROR(IF(K514&lt;&gt;"",K514,L514),0))</f>
        <v/>
      </c>
      <c r="N514" s="30">
        <f>IF(COUNTA($A514:$C514,$E514:$I514,$K514,$O514,$R514,$U514:$W514,$Z514:$AA514)=0,"",IFERROR(J514*M514,0))</f>
        <v/>
      </c>
      <c r="O514" s="31" t="n"/>
      <c r="P514" s="30">
        <f>IF(COUNTA($A514:$C514,$E514:$I514,$K514,$O514,$R514,$U514:$W514,$Z514:$AA514)=0,"",IFERROR(INDEX('Settings'!$F$10:$F$109,MATCH(C514,'Settings'!$A$10:$A$109,0)),0))</f>
        <v/>
      </c>
      <c r="Q514" s="30">
        <f>IF(COUNTA($A514:$C514,$E514:$I514,$K514,$O514,$R514,$U514:$W514,$Z514:$AA514)=0,"",IFERROR(O514*P514,0))</f>
        <v/>
      </c>
      <c r="R514" s="26" t="n"/>
      <c r="S514" s="30">
        <f>IF(COUNTA($A514:$C514,$E514:$I514,$K514,$O514,$R514,$U514:$W514,$Z514:$AA514)=0,"",IFERROR(INDEX('Settings'!$E$10:$E$109,MATCH(C514,'Settings'!$A$10:$A$109,0)),0))</f>
        <v/>
      </c>
      <c r="T514" s="30">
        <f>IF(COUNTA($A514:$C514,$E514:$I514,$K514,$O514,$R514,$U514:$W514,$Z514:$AA514)=0,"",IFERROR(R514*S514,0))</f>
        <v/>
      </c>
      <c r="U514" s="32" t="n"/>
      <c r="V514" s="32" t="n"/>
      <c r="W514" s="32" t="n"/>
      <c r="X514" s="30">
        <f>IF(COUNTA($A514:$C514,$E514:$I514,$K514,$O514,$R514,$U514:$W514,$Z514:$AA514)=0,"",IFERROR(SUM(N514,Q514,T514,U514),0))</f>
        <v/>
      </c>
      <c r="Y514" s="30">
        <f>IF(COUNTA($A514:$C514,$E514:$I514,$K514,$O514,$R514,$U514:$W514,$Z514:$AA514)=0,"",IFERROR(X514+V514-W514,0))</f>
        <v/>
      </c>
      <c r="Z514" s="23" t="n"/>
      <c r="AA514" s="25" t="n"/>
      <c r="AB514" s="33">
        <f>IF(COUNTA($A514:$C514,$E514:$I514,$K514,$O514,$R514,$U514:$W514,$Z514:$AA514)=0,"",IF(OR(A514="",B514="",C514="",E514=""),"Missing required input",IF(D514="","Driver not found",IF(COUNTIF($E:$E,E514)&gt;1,"Duplicate Trip/Load #",IF(B514&gt;A514,"Trip after period end",IF(B514&lt;=A514-'Settings'!$B$4,"Trip outside pay period",IF(J514&lt;=0,"Check miles",IF(M514&lt;=0,"Check rate",IF(Y514&lt;0,"Negative payable","OK")))))))))</f>
        <v/>
      </c>
    </row>
    <row r="515">
      <c r="A515" s="51" t="n"/>
      <c r="B515" s="51" t="n"/>
      <c r="C515" s="23" t="n"/>
      <c r="D515" s="24">
        <f>IF(COUNTA($A515:$C515,$E515:$I515,$K515,$O515,$R515,$U515:$W515,$Z515:$AA515)=0,"",IFERROR(INDEX('Settings'!$B$10:$B$109,MATCH(C515,'Settings'!$A$10:$A$109,0)),""))</f>
        <v/>
      </c>
      <c r="E515" s="23" t="n"/>
      <c r="F515" s="25" t="n"/>
      <c r="G515" s="25" t="n"/>
      <c r="H515" s="26" t="n"/>
      <c r="I515" s="26" t="n"/>
      <c r="J515" s="27">
        <f>IF(COUNTA($A515:$C515,$E515:$I515,$K515,$O515,$R515,$U515:$W515,$Z515:$AA515)=0,"",IFERROR(H515+I515,0))</f>
        <v/>
      </c>
      <c r="K515" s="52" t="n"/>
      <c r="L515" s="53">
        <f>IF(COUNTA($A515:$C515,$E515:$I515,$K515,$O515,$R515,$U515:$W515,$Z515:$AA515)=0,"",IFERROR(INDEX('Settings'!$D$10:$D$109,MATCH(C515,'Settings'!$A$10:$A$109,0)),0))</f>
        <v/>
      </c>
      <c r="M515" s="53">
        <f>IF(COUNTA($A515:$C515,$E515:$I515,$K515,$O515,$R515,$U515:$W515,$Z515:$AA515)=0,"",IFERROR(IF(K515&lt;&gt;"",K515,L515),0))</f>
        <v/>
      </c>
      <c r="N515" s="30">
        <f>IF(COUNTA($A515:$C515,$E515:$I515,$K515,$O515,$R515,$U515:$W515,$Z515:$AA515)=0,"",IFERROR(J515*M515,0))</f>
        <v/>
      </c>
      <c r="O515" s="31" t="n"/>
      <c r="P515" s="30">
        <f>IF(COUNTA($A515:$C515,$E515:$I515,$K515,$O515,$R515,$U515:$W515,$Z515:$AA515)=0,"",IFERROR(INDEX('Settings'!$F$10:$F$109,MATCH(C515,'Settings'!$A$10:$A$109,0)),0))</f>
        <v/>
      </c>
      <c r="Q515" s="30">
        <f>IF(COUNTA($A515:$C515,$E515:$I515,$K515,$O515,$R515,$U515:$W515,$Z515:$AA515)=0,"",IFERROR(O515*P515,0))</f>
        <v/>
      </c>
      <c r="R515" s="26" t="n"/>
      <c r="S515" s="30">
        <f>IF(COUNTA($A515:$C515,$E515:$I515,$K515,$O515,$R515,$U515:$W515,$Z515:$AA515)=0,"",IFERROR(INDEX('Settings'!$E$10:$E$109,MATCH(C515,'Settings'!$A$10:$A$109,0)),0))</f>
        <v/>
      </c>
      <c r="T515" s="30">
        <f>IF(COUNTA($A515:$C515,$E515:$I515,$K515,$O515,$R515,$U515:$W515,$Z515:$AA515)=0,"",IFERROR(R515*S515,0))</f>
        <v/>
      </c>
      <c r="U515" s="32" t="n"/>
      <c r="V515" s="32" t="n"/>
      <c r="W515" s="32" t="n"/>
      <c r="X515" s="30">
        <f>IF(COUNTA($A515:$C515,$E515:$I515,$K515,$O515,$R515,$U515:$W515,$Z515:$AA515)=0,"",IFERROR(SUM(N515,Q515,T515,U515),0))</f>
        <v/>
      </c>
      <c r="Y515" s="30">
        <f>IF(COUNTA($A515:$C515,$E515:$I515,$K515,$O515,$R515,$U515:$W515,$Z515:$AA515)=0,"",IFERROR(X515+V515-W515,0))</f>
        <v/>
      </c>
      <c r="Z515" s="23" t="n"/>
      <c r="AA515" s="25" t="n"/>
      <c r="AB515" s="33">
        <f>IF(COUNTA($A515:$C515,$E515:$I515,$K515,$O515,$R515,$U515:$W515,$Z515:$AA515)=0,"",IF(OR(A515="",B515="",C515="",E515=""),"Missing required input",IF(D515="","Driver not found",IF(COUNTIF($E:$E,E515)&gt;1,"Duplicate Trip/Load #",IF(B515&gt;A515,"Trip after period end",IF(B515&lt;=A515-'Settings'!$B$4,"Trip outside pay period",IF(J515&lt;=0,"Check miles",IF(M515&lt;=0,"Check rate",IF(Y515&lt;0,"Negative payable","OK")))))))))</f>
        <v/>
      </c>
    </row>
    <row r="516">
      <c r="A516" s="51" t="n"/>
      <c r="B516" s="51" t="n"/>
      <c r="C516" s="23" t="n"/>
      <c r="D516" s="24">
        <f>IF(COUNTA($A516:$C516,$E516:$I516,$K516,$O516,$R516,$U516:$W516,$Z516:$AA516)=0,"",IFERROR(INDEX('Settings'!$B$10:$B$109,MATCH(C516,'Settings'!$A$10:$A$109,0)),""))</f>
        <v/>
      </c>
      <c r="E516" s="23" t="n"/>
      <c r="F516" s="25" t="n"/>
      <c r="G516" s="25" t="n"/>
      <c r="H516" s="26" t="n"/>
      <c r="I516" s="26" t="n"/>
      <c r="J516" s="27">
        <f>IF(COUNTA($A516:$C516,$E516:$I516,$K516,$O516,$R516,$U516:$W516,$Z516:$AA516)=0,"",IFERROR(H516+I516,0))</f>
        <v/>
      </c>
      <c r="K516" s="52" t="n"/>
      <c r="L516" s="53">
        <f>IF(COUNTA($A516:$C516,$E516:$I516,$K516,$O516,$R516,$U516:$W516,$Z516:$AA516)=0,"",IFERROR(INDEX('Settings'!$D$10:$D$109,MATCH(C516,'Settings'!$A$10:$A$109,0)),0))</f>
        <v/>
      </c>
      <c r="M516" s="53">
        <f>IF(COUNTA($A516:$C516,$E516:$I516,$K516,$O516,$R516,$U516:$W516,$Z516:$AA516)=0,"",IFERROR(IF(K516&lt;&gt;"",K516,L516),0))</f>
        <v/>
      </c>
      <c r="N516" s="30">
        <f>IF(COUNTA($A516:$C516,$E516:$I516,$K516,$O516,$R516,$U516:$W516,$Z516:$AA516)=0,"",IFERROR(J516*M516,0))</f>
        <v/>
      </c>
      <c r="O516" s="31" t="n"/>
      <c r="P516" s="30">
        <f>IF(COUNTA($A516:$C516,$E516:$I516,$K516,$O516,$R516,$U516:$W516,$Z516:$AA516)=0,"",IFERROR(INDEX('Settings'!$F$10:$F$109,MATCH(C516,'Settings'!$A$10:$A$109,0)),0))</f>
        <v/>
      </c>
      <c r="Q516" s="30">
        <f>IF(COUNTA($A516:$C516,$E516:$I516,$K516,$O516,$R516,$U516:$W516,$Z516:$AA516)=0,"",IFERROR(O516*P516,0))</f>
        <v/>
      </c>
      <c r="R516" s="26" t="n"/>
      <c r="S516" s="30">
        <f>IF(COUNTA($A516:$C516,$E516:$I516,$K516,$O516,$R516,$U516:$W516,$Z516:$AA516)=0,"",IFERROR(INDEX('Settings'!$E$10:$E$109,MATCH(C516,'Settings'!$A$10:$A$109,0)),0))</f>
        <v/>
      </c>
      <c r="T516" s="30">
        <f>IF(COUNTA($A516:$C516,$E516:$I516,$K516,$O516,$R516,$U516:$W516,$Z516:$AA516)=0,"",IFERROR(R516*S516,0))</f>
        <v/>
      </c>
      <c r="U516" s="32" t="n"/>
      <c r="V516" s="32" t="n"/>
      <c r="W516" s="32" t="n"/>
      <c r="X516" s="30">
        <f>IF(COUNTA($A516:$C516,$E516:$I516,$K516,$O516,$R516,$U516:$W516,$Z516:$AA516)=0,"",IFERROR(SUM(N516,Q516,T516,U516),0))</f>
        <v/>
      </c>
      <c r="Y516" s="30">
        <f>IF(COUNTA($A516:$C516,$E516:$I516,$K516,$O516,$R516,$U516:$W516,$Z516:$AA516)=0,"",IFERROR(X516+V516-W516,0))</f>
        <v/>
      </c>
      <c r="Z516" s="23" t="n"/>
      <c r="AA516" s="25" t="n"/>
      <c r="AB516" s="33">
        <f>IF(COUNTA($A516:$C516,$E516:$I516,$K516,$O516,$R516,$U516:$W516,$Z516:$AA516)=0,"",IF(OR(A516="",B516="",C516="",E516=""),"Missing required input",IF(D516="","Driver not found",IF(COUNTIF($E:$E,E516)&gt;1,"Duplicate Trip/Load #",IF(B516&gt;A516,"Trip after period end",IF(B516&lt;=A516-'Settings'!$B$4,"Trip outside pay period",IF(J516&lt;=0,"Check miles",IF(M516&lt;=0,"Check rate",IF(Y516&lt;0,"Negative payable","OK")))))))))</f>
        <v/>
      </c>
    </row>
    <row r="517">
      <c r="A517" s="51" t="n"/>
      <c r="B517" s="51" t="n"/>
      <c r="C517" s="23" t="n"/>
      <c r="D517" s="24">
        <f>IF(COUNTA($A517:$C517,$E517:$I517,$K517,$O517,$R517,$U517:$W517,$Z517:$AA517)=0,"",IFERROR(INDEX('Settings'!$B$10:$B$109,MATCH(C517,'Settings'!$A$10:$A$109,0)),""))</f>
        <v/>
      </c>
      <c r="E517" s="23" t="n"/>
      <c r="F517" s="25" t="n"/>
      <c r="G517" s="25" t="n"/>
      <c r="H517" s="26" t="n"/>
      <c r="I517" s="26" t="n"/>
      <c r="J517" s="27">
        <f>IF(COUNTA($A517:$C517,$E517:$I517,$K517,$O517,$R517,$U517:$W517,$Z517:$AA517)=0,"",IFERROR(H517+I517,0))</f>
        <v/>
      </c>
      <c r="K517" s="52" t="n"/>
      <c r="L517" s="53">
        <f>IF(COUNTA($A517:$C517,$E517:$I517,$K517,$O517,$R517,$U517:$W517,$Z517:$AA517)=0,"",IFERROR(INDEX('Settings'!$D$10:$D$109,MATCH(C517,'Settings'!$A$10:$A$109,0)),0))</f>
        <v/>
      </c>
      <c r="M517" s="53">
        <f>IF(COUNTA($A517:$C517,$E517:$I517,$K517,$O517,$R517,$U517:$W517,$Z517:$AA517)=0,"",IFERROR(IF(K517&lt;&gt;"",K517,L517),0))</f>
        <v/>
      </c>
      <c r="N517" s="30">
        <f>IF(COUNTA($A517:$C517,$E517:$I517,$K517,$O517,$R517,$U517:$W517,$Z517:$AA517)=0,"",IFERROR(J517*M517,0))</f>
        <v/>
      </c>
      <c r="O517" s="31" t="n"/>
      <c r="P517" s="30">
        <f>IF(COUNTA($A517:$C517,$E517:$I517,$K517,$O517,$R517,$U517:$W517,$Z517:$AA517)=0,"",IFERROR(INDEX('Settings'!$F$10:$F$109,MATCH(C517,'Settings'!$A$10:$A$109,0)),0))</f>
        <v/>
      </c>
      <c r="Q517" s="30">
        <f>IF(COUNTA($A517:$C517,$E517:$I517,$K517,$O517,$R517,$U517:$W517,$Z517:$AA517)=0,"",IFERROR(O517*P517,0))</f>
        <v/>
      </c>
      <c r="R517" s="26" t="n"/>
      <c r="S517" s="30">
        <f>IF(COUNTA($A517:$C517,$E517:$I517,$K517,$O517,$R517,$U517:$W517,$Z517:$AA517)=0,"",IFERROR(INDEX('Settings'!$E$10:$E$109,MATCH(C517,'Settings'!$A$10:$A$109,0)),0))</f>
        <v/>
      </c>
      <c r="T517" s="30">
        <f>IF(COUNTA($A517:$C517,$E517:$I517,$K517,$O517,$R517,$U517:$W517,$Z517:$AA517)=0,"",IFERROR(R517*S517,0))</f>
        <v/>
      </c>
      <c r="U517" s="32" t="n"/>
      <c r="V517" s="32" t="n"/>
      <c r="W517" s="32" t="n"/>
      <c r="X517" s="30">
        <f>IF(COUNTA($A517:$C517,$E517:$I517,$K517,$O517,$R517,$U517:$W517,$Z517:$AA517)=0,"",IFERROR(SUM(N517,Q517,T517,U517),0))</f>
        <v/>
      </c>
      <c r="Y517" s="30">
        <f>IF(COUNTA($A517:$C517,$E517:$I517,$K517,$O517,$R517,$U517:$W517,$Z517:$AA517)=0,"",IFERROR(X517+V517-W517,0))</f>
        <v/>
      </c>
      <c r="Z517" s="23" t="n"/>
      <c r="AA517" s="25" t="n"/>
      <c r="AB517" s="33">
        <f>IF(COUNTA($A517:$C517,$E517:$I517,$K517,$O517,$R517,$U517:$W517,$Z517:$AA517)=0,"",IF(OR(A517="",B517="",C517="",E517=""),"Missing required input",IF(D517="","Driver not found",IF(COUNTIF($E:$E,E517)&gt;1,"Duplicate Trip/Load #",IF(B517&gt;A517,"Trip after period end",IF(B517&lt;=A517-'Settings'!$B$4,"Trip outside pay period",IF(J517&lt;=0,"Check miles",IF(M517&lt;=0,"Check rate",IF(Y517&lt;0,"Negative payable","OK")))))))))</f>
        <v/>
      </c>
    </row>
    <row r="518">
      <c r="A518" s="51" t="n"/>
      <c r="B518" s="51" t="n"/>
      <c r="C518" s="23" t="n"/>
      <c r="D518" s="24">
        <f>IF(COUNTA($A518:$C518,$E518:$I518,$K518,$O518,$R518,$U518:$W518,$Z518:$AA518)=0,"",IFERROR(INDEX('Settings'!$B$10:$B$109,MATCH(C518,'Settings'!$A$10:$A$109,0)),""))</f>
        <v/>
      </c>
      <c r="E518" s="23" t="n"/>
      <c r="F518" s="25" t="n"/>
      <c r="G518" s="25" t="n"/>
      <c r="H518" s="26" t="n"/>
      <c r="I518" s="26" t="n"/>
      <c r="J518" s="27">
        <f>IF(COUNTA($A518:$C518,$E518:$I518,$K518,$O518,$R518,$U518:$W518,$Z518:$AA518)=0,"",IFERROR(H518+I518,0))</f>
        <v/>
      </c>
      <c r="K518" s="52" t="n"/>
      <c r="L518" s="53">
        <f>IF(COUNTA($A518:$C518,$E518:$I518,$K518,$O518,$R518,$U518:$W518,$Z518:$AA518)=0,"",IFERROR(INDEX('Settings'!$D$10:$D$109,MATCH(C518,'Settings'!$A$10:$A$109,0)),0))</f>
        <v/>
      </c>
      <c r="M518" s="53">
        <f>IF(COUNTA($A518:$C518,$E518:$I518,$K518,$O518,$R518,$U518:$W518,$Z518:$AA518)=0,"",IFERROR(IF(K518&lt;&gt;"",K518,L518),0))</f>
        <v/>
      </c>
      <c r="N518" s="30">
        <f>IF(COUNTA($A518:$C518,$E518:$I518,$K518,$O518,$R518,$U518:$W518,$Z518:$AA518)=0,"",IFERROR(J518*M518,0))</f>
        <v/>
      </c>
      <c r="O518" s="31" t="n"/>
      <c r="P518" s="30">
        <f>IF(COUNTA($A518:$C518,$E518:$I518,$K518,$O518,$R518,$U518:$W518,$Z518:$AA518)=0,"",IFERROR(INDEX('Settings'!$F$10:$F$109,MATCH(C518,'Settings'!$A$10:$A$109,0)),0))</f>
        <v/>
      </c>
      <c r="Q518" s="30">
        <f>IF(COUNTA($A518:$C518,$E518:$I518,$K518,$O518,$R518,$U518:$W518,$Z518:$AA518)=0,"",IFERROR(O518*P518,0))</f>
        <v/>
      </c>
      <c r="R518" s="26" t="n"/>
      <c r="S518" s="30">
        <f>IF(COUNTA($A518:$C518,$E518:$I518,$K518,$O518,$R518,$U518:$W518,$Z518:$AA518)=0,"",IFERROR(INDEX('Settings'!$E$10:$E$109,MATCH(C518,'Settings'!$A$10:$A$109,0)),0))</f>
        <v/>
      </c>
      <c r="T518" s="30">
        <f>IF(COUNTA($A518:$C518,$E518:$I518,$K518,$O518,$R518,$U518:$W518,$Z518:$AA518)=0,"",IFERROR(R518*S518,0))</f>
        <v/>
      </c>
      <c r="U518" s="32" t="n"/>
      <c r="V518" s="32" t="n"/>
      <c r="W518" s="32" t="n"/>
      <c r="X518" s="30">
        <f>IF(COUNTA($A518:$C518,$E518:$I518,$K518,$O518,$R518,$U518:$W518,$Z518:$AA518)=0,"",IFERROR(SUM(N518,Q518,T518,U518),0))</f>
        <v/>
      </c>
      <c r="Y518" s="30">
        <f>IF(COUNTA($A518:$C518,$E518:$I518,$K518,$O518,$R518,$U518:$W518,$Z518:$AA518)=0,"",IFERROR(X518+V518-W518,0))</f>
        <v/>
      </c>
      <c r="Z518" s="23" t="n"/>
      <c r="AA518" s="25" t="n"/>
      <c r="AB518" s="33">
        <f>IF(COUNTA($A518:$C518,$E518:$I518,$K518,$O518,$R518,$U518:$W518,$Z518:$AA518)=0,"",IF(OR(A518="",B518="",C518="",E518=""),"Missing required input",IF(D518="","Driver not found",IF(COUNTIF($E:$E,E518)&gt;1,"Duplicate Trip/Load #",IF(B518&gt;A518,"Trip after period end",IF(B518&lt;=A518-'Settings'!$B$4,"Trip outside pay period",IF(J518&lt;=0,"Check miles",IF(M518&lt;=0,"Check rate",IF(Y518&lt;0,"Negative payable","OK")))))))))</f>
        <v/>
      </c>
    </row>
    <row r="519">
      <c r="A519" s="51" t="n"/>
      <c r="B519" s="51" t="n"/>
      <c r="C519" s="23" t="n"/>
      <c r="D519" s="24">
        <f>IF(COUNTA($A519:$C519,$E519:$I519,$K519,$O519,$R519,$U519:$W519,$Z519:$AA519)=0,"",IFERROR(INDEX('Settings'!$B$10:$B$109,MATCH(C519,'Settings'!$A$10:$A$109,0)),""))</f>
        <v/>
      </c>
      <c r="E519" s="23" t="n"/>
      <c r="F519" s="25" t="n"/>
      <c r="G519" s="25" t="n"/>
      <c r="H519" s="26" t="n"/>
      <c r="I519" s="26" t="n"/>
      <c r="J519" s="27">
        <f>IF(COUNTA($A519:$C519,$E519:$I519,$K519,$O519,$R519,$U519:$W519,$Z519:$AA519)=0,"",IFERROR(H519+I519,0))</f>
        <v/>
      </c>
      <c r="K519" s="52" t="n"/>
      <c r="L519" s="53">
        <f>IF(COUNTA($A519:$C519,$E519:$I519,$K519,$O519,$R519,$U519:$W519,$Z519:$AA519)=0,"",IFERROR(INDEX('Settings'!$D$10:$D$109,MATCH(C519,'Settings'!$A$10:$A$109,0)),0))</f>
        <v/>
      </c>
      <c r="M519" s="53">
        <f>IF(COUNTA($A519:$C519,$E519:$I519,$K519,$O519,$R519,$U519:$W519,$Z519:$AA519)=0,"",IFERROR(IF(K519&lt;&gt;"",K519,L519),0))</f>
        <v/>
      </c>
      <c r="N519" s="30">
        <f>IF(COUNTA($A519:$C519,$E519:$I519,$K519,$O519,$R519,$U519:$W519,$Z519:$AA519)=0,"",IFERROR(J519*M519,0))</f>
        <v/>
      </c>
      <c r="O519" s="31" t="n"/>
      <c r="P519" s="30">
        <f>IF(COUNTA($A519:$C519,$E519:$I519,$K519,$O519,$R519,$U519:$W519,$Z519:$AA519)=0,"",IFERROR(INDEX('Settings'!$F$10:$F$109,MATCH(C519,'Settings'!$A$10:$A$109,0)),0))</f>
        <v/>
      </c>
      <c r="Q519" s="30">
        <f>IF(COUNTA($A519:$C519,$E519:$I519,$K519,$O519,$R519,$U519:$W519,$Z519:$AA519)=0,"",IFERROR(O519*P519,0))</f>
        <v/>
      </c>
      <c r="R519" s="26" t="n"/>
      <c r="S519" s="30">
        <f>IF(COUNTA($A519:$C519,$E519:$I519,$K519,$O519,$R519,$U519:$W519,$Z519:$AA519)=0,"",IFERROR(INDEX('Settings'!$E$10:$E$109,MATCH(C519,'Settings'!$A$10:$A$109,0)),0))</f>
        <v/>
      </c>
      <c r="T519" s="30">
        <f>IF(COUNTA($A519:$C519,$E519:$I519,$K519,$O519,$R519,$U519:$W519,$Z519:$AA519)=0,"",IFERROR(R519*S519,0))</f>
        <v/>
      </c>
      <c r="U519" s="32" t="n"/>
      <c r="V519" s="32" t="n"/>
      <c r="W519" s="32" t="n"/>
      <c r="X519" s="30">
        <f>IF(COUNTA($A519:$C519,$E519:$I519,$K519,$O519,$R519,$U519:$W519,$Z519:$AA519)=0,"",IFERROR(SUM(N519,Q519,T519,U519),0))</f>
        <v/>
      </c>
      <c r="Y519" s="30">
        <f>IF(COUNTA($A519:$C519,$E519:$I519,$K519,$O519,$R519,$U519:$W519,$Z519:$AA519)=0,"",IFERROR(X519+V519-W519,0))</f>
        <v/>
      </c>
      <c r="Z519" s="23" t="n"/>
      <c r="AA519" s="25" t="n"/>
      <c r="AB519" s="33">
        <f>IF(COUNTA($A519:$C519,$E519:$I519,$K519,$O519,$R519,$U519:$W519,$Z519:$AA519)=0,"",IF(OR(A519="",B519="",C519="",E519=""),"Missing required input",IF(D519="","Driver not found",IF(COUNTIF($E:$E,E519)&gt;1,"Duplicate Trip/Load #",IF(B519&gt;A519,"Trip after period end",IF(B519&lt;=A519-'Settings'!$B$4,"Trip outside pay period",IF(J519&lt;=0,"Check miles",IF(M519&lt;=0,"Check rate",IF(Y519&lt;0,"Negative payable","OK")))))))))</f>
        <v/>
      </c>
    </row>
    <row r="520">
      <c r="A520" s="51" t="n"/>
      <c r="B520" s="51" t="n"/>
      <c r="C520" s="23" t="n"/>
      <c r="D520" s="24">
        <f>IF(COUNTA($A520:$C520,$E520:$I520,$K520,$O520,$R520,$U520:$W520,$Z520:$AA520)=0,"",IFERROR(INDEX('Settings'!$B$10:$B$109,MATCH(C520,'Settings'!$A$10:$A$109,0)),""))</f>
        <v/>
      </c>
      <c r="E520" s="23" t="n"/>
      <c r="F520" s="25" t="n"/>
      <c r="G520" s="25" t="n"/>
      <c r="H520" s="26" t="n"/>
      <c r="I520" s="26" t="n"/>
      <c r="J520" s="27">
        <f>IF(COUNTA($A520:$C520,$E520:$I520,$K520,$O520,$R520,$U520:$W520,$Z520:$AA520)=0,"",IFERROR(H520+I520,0))</f>
        <v/>
      </c>
      <c r="K520" s="52" t="n"/>
      <c r="L520" s="53">
        <f>IF(COUNTA($A520:$C520,$E520:$I520,$K520,$O520,$R520,$U520:$W520,$Z520:$AA520)=0,"",IFERROR(INDEX('Settings'!$D$10:$D$109,MATCH(C520,'Settings'!$A$10:$A$109,0)),0))</f>
        <v/>
      </c>
      <c r="M520" s="53">
        <f>IF(COUNTA($A520:$C520,$E520:$I520,$K520,$O520,$R520,$U520:$W520,$Z520:$AA520)=0,"",IFERROR(IF(K520&lt;&gt;"",K520,L520),0))</f>
        <v/>
      </c>
      <c r="N520" s="30">
        <f>IF(COUNTA($A520:$C520,$E520:$I520,$K520,$O520,$R520,$U520:$W520,$Z520:$AA520)=0,"",IFERROR(J520*M520,0))</f>
        <v/>
      </c>
      <c r="O520" s="31" t="n"/>
      <c r="P520" s="30">
        <f>IF(COUNTA($A520:$C520,$E520:$I520,$K520,$O520,$R520,$U520:$W520,$Z520:$AA520)=0,"",IFERROR(INDEX('Settings'!$F$10:$F$109,MATCH(C520,'Settings'!$A$10:$A$109,0)),0))</f>
        <v/>
      </c>
      <c r="Q520" s="30">
        <f>IF(COUNTA($A520:$C520,$E520:$I520,$K520,$O520,$R520,$U520:$W520,$Z520:$AA520)=0,"",IFERROR(O520*P520,0))</f>
        <v/>
      </c>
      <c r="R520" s="26" t="n"/>
      <c r="S520" s="30">
        <f>IF(COUNTA($A520:$C520,$E520:$I520,$K520,$O520,$R520,$U520:$W520,$Z520:$AA520)=0,"",IFERROR(INDEX('Settings'!$E$10:$E$109,MATCH(C520,'Settings'!$A$10:$A$109,0)),0))</f>
        <v/>
      </c>
      <c r="T520" s="30">
        <f>IF(COUNTA($A520:$C520,$E520:$I520,$K520,$O520,$R520,$U520:$W520,$Z520:$AA520)=0,"",IFERROR(R520*S520,0))</f>
        <v/>
      </c>
      <c r="U520" s="32" t="n"/>
      <c r="V520" s="32" t="n"/>
      <c r="W520" s="32" t="n"/>
      <c r="X520" s="30">
        <f>IF(COUNTA($A520:$C520,$E520:$I520,$K520,$O520,$R520,$U520:$W520,$Z520:$AA520)=0,"",IFERROR(SUM(N520,Q520,T520,U520),0))</f>
        <v/>
      </c>
      <c r="Y520" s="30">
        <f>IF(COUNTA($A520:$C520,$E520:$I520,$K520,$O520,$R520,$U520:$W520,$Z520:$AA520)=0,"",IFERROR(X520+V520-W520,0))</f>
        <v/>
      </c>
      <c r="Z520" s="23" t="n"/>
      <c r="AA520" s="25" t="n"/>
      <c r="AB520" s="33">
        <f>IF(COUNTA($A520:$C520,$E520:$I520,$K520,$O520,$R520,$U520:$W520,$Z520:$AA520)=0,"",IF(OR(A520="",B520="",C520="",E520=""),"Missing required input",IF(D520="","Driver not found",IF(COUNTIF($E:$E,E520)&gt;1,"Duplicate Trip/Load #",IF(B520&gt;A520,"Trip after period end",IF(B520&lt;=A520-'Settings'!$B$4,"Trip outside pay period",IF(J520&lt;=0,"Check miles",IF(M520&lt;=0,"Check rate",IF(Y520&lt;0,"Negative payable","OK")))))))))</f>
        <v/>
      </c>
    </row>
    <row r="521">
      <c r="A521" s="51" t="n"/>
      <c r="B521" s="51" t="n"/>
      <c r="C521" s="23" t="n"/>
      <c r="D521" s="24">
        <f>IF(COUNTA($A521:$C521,$E521:$I521,$K521,$O521,$R521,$U521:$W521,$Z521:$AA521)=0,"",IFERROR(INDEX('Settings'!$B$10:$B$109,MATCH(C521,'Settings'!$A$10:$A$109,0)),""))</f>
        <v/>
      </c>
      <c r="E521" s="23" t="n"/>
      <c r="F521" s="25" t="n"/>
      <c r="G521" s="25" t="n"/>
      <c r="H521" s="26" t="n"/>
      <c r="I521" s="26" t="n"/>
      <c r="J521" s="27">
        <f>IF(COUNTA($A521:$C521,$E521:$I521,$K521,$O521,$R521,$U521:$W521,$Z521:$AA521)=0,"",IFERROR(H521+I521,0))</f>
        <v/>
      </c>
      <c r="K521" s="52" t="n"/>
      <c r="L521" s="53">
        <f>IF(COUNTA($A521:$C521,$E521:$I521,$K521,$O521,$R521,$U521:$W521,$Z521:$AA521)=0,"",IFERROR(INDEX('Settings'!$D$10:$D$109,MATCH(C521,'Settings'!$A$10:$A$109,0)),0))</f>
        <v/>
      </c>
      <c r="M521" s="53">
        <f>IF(COUNTA($A521:$C521,$E521:$I521,$K521,$O521,$R521,$U521:$W521,$Z521:$AA521)=0,"",IFERROR(IF(K521&lt;&gt;"",K521,L521),0))</f>
        <v/>
      </c>
      <c r="N521" s="30">
        <f>IF(COUNTA($A521:$C521,$E521:$I521,$K521,$O521,$R521,$U521:$W521,$Z521:$AA521)=0,"",IFERROR(J521*M521,0))</f>
        <v/>
      </c>
      <c r="O521" s="31" t="n"/>
      <c r="P521" s="30">
        <f>IF(COUNTA($A521:$C521,$E521:$I521,$K521,$O521,$R521,$U521:$W521,$Z521:$AA521)=0,"",IFERROR(INDEX('Settings'!$F$10:$F$109,MATCH(C521,'Settings'!$A$10:$A$109,0)),0))</f>
        <v/>
      </c>
      <c r="Q521" s="30">
        <f>IF(COUNTA($A521:$C521,$E521:$I521,$K521,$O521,$R521,$U521:$W521,$Z521:$AA521)=0,"",IFERROR(O521*P521,0))</f>
        <v/>
      </c>
      <c r="R521" s="26" t="n"/>
      <c r="S521" s="30">
        <f>IF(COUNTA($A521:$C521,$E521:$I521,$K521,$O521,$R521,$U521:$W521,$Z521:$AA521)=0,"",IFERROR(INDEX('Settings'!$E$10:$E$109,MATCH(C521,'Settings'!$A$10:$A$109,0)),0))</f>
        <v/>
      </c>
      <c r="T521" s="30">
        <f>IF(COUNTA($A521:$C521,$E521:$I521,$K521,$O521,$R521,$U521:$W521,$Z521:$AA521)=0,"",IFERROR(R521*S521,0))</f>
        <v/>
      </c>
      <c r="U521" s="32" t="n"/>
      <c r="V521" s="32" t="n"/>
      <c r="W521" s="32" t="n"/>
      <c r="X521" s="30">
        <f>IF(COUNTA($A521:$C521,$E521:$I521,$K521,$O521,$R521,$U521:$W521,$Z521:$AA521)=0,"",IFERROR(SUM(N521,Q521,T521,U521),0))</f>
        <v/>
      </c>
      <c r="Y521" s="30">
        <f>IF(COUNTA($A521:$C521,$E521:$I521,$K521,$O521,$R521,$U521:$W521,$Z521:$AA521)=0,"",IFERROR(X521+V521-W521,0))</f>
        <v/>
      </c>
      <c r="Z521" s="23" t="n"/>
      <c r="AA521" s="25" t="n"/>
      <c r="AB521" s="33">
        <f>IF(COUNTA($A521:$C521,$E521:$I521,$K521,$O521,$R521,$U521:$W521,$Z521:$AA521)=0,"",IF(OR(A521="",B521="",C521="",E521=""),"Missing required input",IF(D521="","Driver not found",IF(COUNTIF($E:$E,E521)&gt;1,"Duplicate Trip/Load #",IF(B521&gt;A521,"Trip after period end",IF(B521&lt;=A521-'Settings'!$B$4,"Trip outside pay period",IF(J521&lt;=0,"Check miles",IF(M521&lt;=0,"Check rate",IF(Y521&lt;0,"Negative payable","OK")))))))))</f>
        <v/>
      </c>
    </row>
    <row r="522">
      <c r="A522" s="51" t="n"/>
      <c r="B522" s="51" t="n"/>
      <c r="C522" s="23" t="n"/>
      <c r="D522" s="24">
        <f>IF(COUNTA($A522:$C522,$E522:$I522,$K522,$O522,$R522,$U522:$W522,$Z522:$AA522)=0,"",IFERROR(INDEX('Settings'!$B$10:$B$109,MATCH(C522,'Settings'!$A$10:$A$109,0)),""))</f>
        <v/>
      </c>
      <c r="E522" s="23" t="n"/>
      <c r="F522" s="25" t="n"/>
      <c r="G522" s="25" t="n"/>
      <c r="H522" s="26" t="n"/>
      <c r="I522" s="26" t="n"/>
      <c r="J522" s="27">
        <f>IF(COUNTA($A522:$C522,$E522:$I522,$K522,$O522,$R522,$U522:$W522,$Z522:$AA522)=0,"",IFERROR(H522+I522,0))</f>
        <v/>
      </c>
      <c r="K522" s="52" t="n"/>
      <c r="L522" s="53">
        <f>IF(COUNTA($A522:$C522,$E522:$I522,$K522,$O522,$R522,$U522:$W522,$Z522:$AA522)=0,"",IFERROR(INDEX('Settings'!$D$10:$D$109,MATCH(C522,'Settings'!$A$10:$A$109,0)),0))</f>
        <v/>
      </c>
      <c r="M522" s="53">
        <f>IF(COUNTA($A522:$C522,$E522:$I522,$K522,$O522,$R522,$U522:$W522,$Z522:$AA522)=0,"",IFERROR(IF(K522&lt;&gt;"",K522,L522),0))</f>
        <v/>
      </c>
      <c r="N522" s="30">
        <f>IF(COUNTA($A522:$C522,$E522:$I522,$K522,$O522,$R522,$U522:$W522,$Z522:$AA522)=0,"",IFERROR(J522*M522,0))</f>
        <v/>
      </c>
      <c r="O522" s="31" t="n"/>
      <c r="P522" s="30">
        <f>IF(COUNTA($A522:$C522,$E522:$I522,$K522,$O522,$R522,$U522:$W522,$Z522:$AA522)=0,"",IFERROR(INDEX('Settings'!$F$10:$F$109,MATCH(C522,'Settings'!$A$10:$A$109,0)),0))</f>
        <v/>
      </c>
      <c r="Q522" s="30">
        <f>IF(COUNTA($A522:$C522,$E522:$I522,$K522,$O522,$R522,$U522:$W522,$Z522:$AA522)=0,"",IFERROR(O522*P522,0))</f>
        <v/>
      </c>
      <c r="R522" s="26" t="n"/>
      <c r="S522" s="30">
        <f>IF(COUNTA($A522:$C522,$E522:$I522,$K522,$O522,$R522,$U522:$W522,$Z522:$AA522)=0,"",IFERROR(INDEX('Settings'!$E$10:$E$109,MATCH(C522,'Settings'!$A$10:$A$109,0)),0))</f>
        <v/>
      </c>
      <c r="T522" s="30">
        <f>IF(COUNTA($A522:$C522,$E522:$I522,$K522,$O522,$R522,$U522:$W522,$Z522:$AA522)=0,"",IFERROR(R522*S522,0))</f>
        <v/>
      </c>
      <c r="U522" s="32" t="n"/>
      <c r="V522" s="32" t="n"/>
      <c r="W522" s="32" t="n"/>
      <c r="X522" s="30">
        <f>IF(COUNTA($A522:$C522,$E522:$I522,$K522,$O522,$R522,$U522:$W522,$Z522:$AA522)=0,"",IFERROR(SUM(N522,Q522,T522,U522),0))</f>
        <v/>
      </c>
      <c r="Y522" s="30">
        <f>IF(COUNTA($A522:$C522,$E522:$I522,$K522,$O522,$R522,$U522:$W522,$Z522:$AA522)=0,"",IFERROR(X522+V522-W522,0))</f>
        <v/>
      </c>
      <c r="Z522" s="23" t="n"/>
      <c r="AA522" s="25" t="n"/>
      <c r="AB522" s="33">
        <f>IF(COUNTA($A522:$C522,$E522:$I522,$K522,$O522,$R522,$U522:$W522,$Z522:$AA522)=0,"",IF(OR(A522="",B522="",C522="",E522=""),"Missing required input",IF(D522="","Driver not found",IF(COUNTIF($E:$E,E522)&gt;1,"Duplicate Trip/Load #",IF(B522&gt;A522,"Trip after period end",IF(B522&lt;=A522-'Settings'!$B$4,"Trip outside pay period",IF(J522&lt;=0,"Check miles",IF(M522&lt;=0,"Check rate",IF(Y522&lt;0,"Negative payable","OK")))))))))</f>
        <v/>
      </c>
    </row>
    <row r="523">
      <c r="A523" s="51" t="n"/>
      <c r="B523" s="51" t="n"/>
      <c r="C523" s="23" t="n"/>
      <c r="D523" s="24">
        <f>IF(COUNTA($A523:$C523,$E523:$I523,$K523,$O523,$R523,$U523:$W523,$Z523:$AA523)=0,"",IFERROR(INDEX('Settings'!$B$10:$B$109,MATCH(C523,'Settings'!$A$10:$A$109,0)),""))</f>
        <v/>
      </c>
      <c r="E523" s="23" t="n"/>
      <c r="F523" s="25" t="n"/>
      <c r="G523" s="25" t="n"/>
      <c r="H523" s="26" t="n"/>
      <c r="I523" s="26" t="n"/>
      <c r="J523" s="27">
        <f>IF(COUNTA($A523:$C523,$E523:$I523,$K523,$O523,$R523,$U523:$W523,$Z523:$AA523)=0,"",IFERROR(H523+I523,0))</f>
        <v/>
      </c>
      <c r="K523" s="52" t="n"/>
      <c r="L523" s="53">
        <f>IF(COUNTA($A523:$C523,$E523:$I523,$K523,$O523,$R523,$U523:$W523,$Z523:$AA523)=0,"",IFERROR(INDEX('Settings'!$D$10:$D$109,MATCH(C523,'Settings'!$A$10:$A$109,0)),0))</f>
        <v/>
      </c>
      <c r="M523" s="53">
        <f>IF(COUNTA($A523:$C523,$E523:$I523,$K523,$O523,$R523,$U523:$W523,$Z523:$AA523)=0,"",IFERROR(IF(K523&lt;&gt;"",K523,L523),0))</f>
        <v/>
      </c>
      <c r="N523" s="30">
        <f>IF(COUNTA($A523:$C523,$E523:$I523,$K523,$O523,$R523,$U523:$W523,$Z523:$AA523)=0,"",IFERROR(J523*M523,0))</f>
        <v/>
      </c>
      <c r="O523" s="31" t="n"/>
      <c r="P523" s="30">
        <f>IF(COUNTA($A523:$C523,$E523:$I523,$K523,$O523,$R523,$U523:$W523,$Z523:$AA523)=0,"",IFERROR(INDEX('Settings'!$F$10:$F$109,MATCH(C523,'Settings'!$A$10:$A$109,0)),0))</f>
        <v/>
      </c>
      <c r="Q523" s="30">
        <f>IF(COUNTA($A523:$C523,$E523:$I523,$K523,$O523,$R523,$U523:$W523,$Z523:$AA523)=0,"",IFERROR(O523*P523,0))</f>
        <v/>
      </c>
      <c r="R523" s="26" t="n"/>
      <c r="S523" s="30">
        <f>IF(COUNTA($A523:$C523,$E523:$I523,$K523,$O523,$R523,$U523:$W523,$Z523:$AA523)=0,"",IFERROR(INDEX('Settings'!$E$10:$E$109,MATCH(C523,'Settings'!$A$10:$A$109,0)),0))</f>
        <v/>
      </c>
      <c r="T523" s="30">
        <f>IF(COUNTA($A523:$C523,$E523:$I523,$K523,$O523,$R523,$U523:$W523,$Z523:$AA523)=0,"",IFERROR(R523*S523,0))</f>
        <v/>
      </c>
      <c r="U523" s="32" t="n"/>
      <c r="V523" s="32" t="n"/>
      <c r="W523" s="32" t="n"/>
      <c r="X523" s="30">
        <f>IF(COUNTA($A523:$C523,$E523:$I523,$K523,$O523,$R523,$U523:$W523,$Z523:$AA523)=0,"",IFERROR(SUM(N523,Q523,T523,U523),0))</f>
        <v/>
      </c>
      <c r="Y523" s="30">
        <f>IF(COUNTA($A523:$C523,$E523:$I523,$K523,$O523,$R523,$U523:$W523,$Z523:$AA523)=0,"",IFERROR(X523+V523-W523,0))</f>
        <v/>
      </c>
      <c r="Z523" s="23" t="n"/>
      <c r="AA523" s="25" t="n"/>
      <c r="AB523" s="33">
        <f>IF(COUNTA($A523:$C523,$E523:$I523,$K523,$O523,$R523,$U523:$W523,$Z523:$AA523)=0,"",IF(OR(A523="",B523="",C523="",E523=""),"Missing required input",IF(D523="","Driver not found",IF(COUNTIF($E:$E,E523)&gt;1,"Duplicate Trip/Load #",IF(B523&gt;A523,"Trip after period end",IF(B523&lt;=A523-'Settings'!$B$4,"Trip outside pay period",IF(J523&lt;=0,"Check miles",IF(M523&lt;=0,"Check rate",IF(Y523&lt;0,"Negative payable","OK")))))))))</f>
        <v/>
      </c>
    </row>
    <row r="524">
      <c r="A524" s="51" t="n"/>
      <c r="B524" s="51" t="n"/>
      <c r="C524" s="23" t="n"/>
      <c r="D524" s="24">
        <f>IF(COUNTA($A524:$C524,$E524:$I524,$K524,$O524,$R524,$U524:$W524,$Z524:$AA524)=0,"",IFERROR(INDEX('Settings'!$B$10:$B$109,MATCH(C524,'Settings'!$A$10:$A$109,0)),""))</f>
        <v/>
      </c>
      <c r="E524" s="23" t="n"/>
      <c r="F524" s="25" t="n"/>
      <c r="G524" s="25" t="n"/>
      <c r="H524" s="26" t="n"/>
      <c r="I524" s="26" t="n"/>
      <c r="J524" s="27">
        <f>IF(COUNTA($A524:$C524,$E524:$I524,$K524,$O524,$R524,$U524:$W524,$Z524:$AA524)=0,"",IFERROR(H524+I524,0))</f>
        <v/>
      </c>
      <c r="K524" s="52" t="n"/>
      <c r="L524" s="53">
        <f>IF(COUNTA($A524:$C524,$E524:$I524,$K524,$O524,$R524,$U524:$W524,$Z524:$AA524)=0,"",IFERROR(INDEX('Settings'!$D$10:$D$109,MATCH(C524,'Settings'!$A$10:$A$109,0)),0))</f>
        <v/>
      </c>
      <c r="M524" s="53">
        <f>IF(COUNTA($A524:$C524,$E524:$I524,$K524,$O524,$R524,$U524:$W524,$Z524:$AA524)=0,"",IFERROR(IF(K524&lt;&gt;"",K524,L524),0))</f>
        <v/>
      </c>
      <c r="N524" s="30">
        <f>IF(COUNTA($A524:$C524,$E524:$I524,$K524,$O524,$R524,$U524:$W524,$Z524:$AA524)=0,"",IFERROR(J524*M524,0))</f>
        <v/>
      </c>
      <c r="O524" s="31" t="n"/>
      <c r="P524" s="30">
        <f>IF(COUNTA($A524:$C524,$E524:$I524,$K524,$O524,$R524,$U524:$W524,$Z524:$AA524)=0,"",IFERROR(INDEX('Settings'!$F$10:$F$109,MATCH(C524,'Settings'!$A$10:$A$109,0)),0))</f>
        <v/>
      </c>
      <c r="Q524" s="30">
        <f>IF(COUNTA($A524:$C524,$E524:$I524,$K524,$O524,$R524,$U524:$W524,$Z524:$AA524)=0,"",IFERROR(O524*P524,0))</f>
        <v/>
      </c>
      <c r="R524" s="26" t="n"/>
      <c r="S524" s="30">
        <f>IF(COUNTA($A524:$C524,$E524:$I524,$K524,$O524,$R524,$U524:$W524,$Z524:$AA524)=0,"",IFERROR(INDEX('Settings'!$E$10:$E$109,MATCH(C524,'Settings'!$A$10:$A$109,0)),0))</f>
        <v/>
      </c>
      <c r="T524" s="30">
        <f>IF(COUNTA($A524:$C524,$E524:$I524,$K524,$O524,$R524,$U524:$W524,$Z524:$AA524)=0,"",IFERROR(R524*S524,0))</f>
        <v/>
      </c>
      <c r="U524" s="32" t="n"/>
      <c r="V524" s="32" t="n"/>
      <c r="W524" s="32" t="n"/>
      <c r="X524" s="30">
        <f>IF(COUNTA($A524:$C524,$E524:$I524,$K524,$O524,$R524,$U524:$W524,$Z524:$AA524)=0,"",IFERROR(SUM(N524,Q524,T524,U524),0))</f>
        <v/>
      </c>
      <c r="Y524" s="30">
        <f>IF(COUNTA($A524:$C524,$E524:$I524,$K524,$O524,$R524,$U524:$W524,$Z524:$AA524)=0,"",IFERROR(X524+V524-W524,0))</f>
        <v/>
      </c>
      <c r="Z524" s="23" t="n"/>
      <c r="AA524" s="25" t="n"/>
      <c r="AB524" s="33">
        <f>IF(COUNTA($A524:$C524,$E524:$I524,$K524,$O524,$R524,$U524:$W524,$Z524:$AA524)=0,"",IF(OR(A524="",B524="",C524="",E524=""),"Missing required input",IF(D524="","Driver not found",IF(COUNTIF($E:$E,E524)&gt;1,"Duplicate Trip/Load #",IF(B524&gt;A524,"Trip after period end",IF(B524&lt;=A524-'Settings'!$B$4,"Trip outside pay period",IF(J524&lt;=0,"Check miles",IF(M524&lt;=0,"Check rate",IF(Y524&lt;0,"Negative payable","OK")))))))))</f>
        <v/>
      </c>
    </row>
    <row r="525">
      <c r="A525" s="51" t="n"/>
      <c r="B525" s="51" t="n"/>
      <c r="C525" s="23" t="n"/>
      <c r="D525" s="24">
        <f>IF(COUNTA($A525:$C525,$E525:$I525,$K525,$O525,$R525,$U525:$W525,$Z525:$AA525)=0,"",IFERROR(INDEX('Settings'!$B$10:$B$109,MATCH(C525,'Settings'!$A$10:$A$109,0)),""))</f>
        <v/>
      </c>
      <c r="E525" s="23" t="n"/>
      <c r="F525" s="25" t="n"/>
      <c r="G525" s="25" t="n"/>
      <c r="H525" s="26" t="n"/>
      <c r="I525" s="26" t="n"/>
      <c r="J525" s="27">
        <f>IF(COUNTA($A525:$C525,$E525:$I525,$K525,$O525,$R525,$U525:$W525,$Z525:$AA525)=0,"",IFERROR(H525+I525,0))</f>
        <v/>
      </c>
      <c r="K525" s="52" t="n"/>
      <c r="L525" s="53">
        <f>IF(COUNTA($A525:$C525,$E525:$I525,$K525,$O525,$R525,$U525:$W525,$Z525:$AA525)=0,"",IFERROR(INDEX('Settings'!$D$10:$D$109,MATCH(C525,'Settings'!$A$10:$A$109,0)),0))</f>
        <v/>
      </c>
      <c r="M525" s="53">
        <f>IF(COUNTA($A525:$C525,$E525:$I525,$K525,$O525,$R525,$U525:$W525,$Z525:$AA525)=0,"",IFERROR(IF(K525&lt;&gt;"",K525,L525),0))</f>
        <v/>
      </c>
      <c r="N525" s="30">
        <f>IF(COUNTA($A525:$C525,$E525:$I525,$K525,$O525,$R525,$U525:$W525,$Z525:$AA525)=0,"",IFERROR(J525*M525,0))</f>
        <v/>
      </c>
      <c r="O525" s="31" t="n"/>
      <c r="P525" s="30">
        <f>IF(COUNTA($A525:$C525,$E525:$I525,$K525,$O525,$R525,$U525:$W525,$Z525:$AA525)=0,"",IFERROR(INDEX('Settings'!$F$10:$F$109,MATCH(C525,'Settings'!$A$10:$A$109,0)),0))</f>
        <v/>
      </c>
      <c r="Q525" s="30">
        <f>IF(COUNTA($A525:$C525,$E525:$I525,$K525,$O525,$R525,$U525:$W525,$Z525:$AA525)=0,"",IFERROR(O525*P525,0))</f>
        <v/>
      </c>
      <c r="R525" s="26" t="n"/>
      <c r="S525" s="30">
        <f>IF(COUNTA($A525:$C525,$E525:$I525,$K525,$O525,$R525,$U525:$W525,$Z525:$AA525)=0,"",IFERROR(INDEX('Settings'!$E$10:$E$109,MATCH(C525,'Settings'!$A$10:$A$109,0)),0))</f>
        <v/>
      </c>
      <c r="T525" s="30">
        <f>IF(COUNTA($A525:$C525,$E525:$I525,$K525,$O525,$R525,$U525:$W525,$Z525:$AA525)=0,"",IFERROR(R525*S525,0))</f>
        <v/>
      </c>
      <c r="U525" s="32" t="n"/>
      <c r="V525" s="32" t="n"/>
      <c r="W525" s="32" t="n"/>
      <c r="X525" s="30">
        <f>IF(COUNTA($A525:$C525,$E525:$I525,$K525,$O525,$R525,$U525:$W525,$Z525:$AA525)=0,"",IFERROR(SUM(N525,Q525,T525,U525),0))</f>
        <v/>
      </c>
      <c r="Y525" s="30">
        <f>IF(COUNTA($A525:$C525,$E525:$I525,$K525,$O525,$R525,$U525:$W525,$Z525:$AA525)=0,"",IFERROR(X525+V525-W525,0))</f>
        <v/>
      </c>
      <c r="Z525" s="23" t="n"/>
      <c r="AA525" s="25" t="n"/>
      <c r="AB525" s="33">
        <f>IF(COUNTA($A525:$C525,$E525:$I525,$K525,$O525,$R525,$U525:$W525,$Z525:$AA525)=0,"",IF(OR(A525="",B525="",C525="",E525=""),"Missing required input",IF(D525="","Driver not found",IF(COUNTIF($E:$E,E525)&gt;1,"Duplicate Trip/Load #",IF(B525&gt;A525,"Trip after period end",IF(B525&lt;=A525-'Settings'!$B$4,"Trip outside pay period",IF(J525&lt;=0,"Check miles",IF(M525&lt;=0,"Check rate",IF(Y525&lt;0,"Negative payable","OK")))))))))</f>
        <v/>
      </c>
    </row>
    <row r="526">
      <c r="A526" s="51" t="n"/>
      <c r="B526" s="51" t="n"/>
      <c r="C526" s="23" t="n"/>
      <c r="D526" s="24">
        <f>IF(COUNTA($A526:$C526,$E526:$I526,$K526,$O526,$R526,$U526:$W526,$Z526:$AA526)=0,"",IFERROR(INDEX('Settings'!$B$10:$B$109,MATCH(C526,'Settings'!$A$10:$A$109,0)),""))</f>
        <v/>
      </c>
      <c r="E526" s="23" t="n"/>
      <c r="F526" s="25" t="n"/>
      <c r="G526" s="25" t="n"/>
      <c r="H526" s="26" t="n"/>
      <c r="I526" s="26" t="n"/>
      <c r="J526" s="27">
        <f>IF(COUNTA($A526:$C526,$E526:$I526,$K526,$O526,$R526,$U526:$W526,$Z526:$AA526)=0,"",IFERROR(H526+I526,0))</f>
        <v/>
      </c>
      <c r="K526" s="52" t="n"/>
      <c r="L526" s="53">
        <f>IF(COUNTA($A526:$C526,$E526:$I526,$K526,$O526,$R526,$U526:$W526,$Z526:$AA526)=0,"",IFERROR(INDEX('Settings'!$D$10:$D$109,MATCH(C526,'Settings'!$A$10:$A$109,0)),0))</f>
        <v/>
      </c>
      <c r="M526" s="53">
        <f>IF(COUNTA($A526:$C526,$E526:$I526,$K526,$O526,$R526,$U526:$W526,$Z526:$AA526)=0,"",IFERROR(IF(K526&lt;&gt;"",K526,L526),0))</f>
        <v/>
      </c>
      <c r="N526" s="30">
        <f>IF(COUNTA($A526:$C526,$E526:$I526,$K526,$O526,$R526,$U526:$W526,$Z526:$AA526)=0,"",IFERROR(J526*M526,0))</f>
        <v/>
      </c>
      <c r="O526" s="31" t="n"/>
      <c r="P526" s="30">
        <f>IF(COUNTA($A526:$C526,$E526:$I526,$K526,$O526,$R526,$U526:$W526,$Z526:$AA526)=0,"",IFERROR(INDEX('Settings'!$F$10:$F$109,MATCH(C526,'Settings'!$A$10:$A$109,0)),0))</f>
        <v/>
      </c>
      <c r="Q526" s="30">
        <f>IF(COUNTA($A526:$C526,$E526:$I526,$K526,$O526,$R526,$U526:$W526,$Z526:$AA526)=0,"",IFERROR(O526*P526,0))</f>
        <v/>
      </c>
      <c r="R526" s="26" t="n"/>
      <c r="S526" s="30">
        <f>IF(COUNTA($A526:$C526,$E526:$I526,$K526,$O526,$R526,$U526:$W526,$Z526:$AA526)=0,"",IFERROR(INDEX('Settings'!$E$10:$E$109,MATCH(C526,'Settings'!$A$10:$A$109,0)),0))</f>
        <v/>
      </c>
      <c r="T526" s="30">
        <f>IF(COUNTA($A526:$C526,$E526:$I526,$K526,$O526,$R526,$U526:$W526,$Z526:$AA526)=0,"",IFERROR(R526*S526,0))</f>
        <v/>
      </c>
      <c r="U526" s="32" t="n"/>
      <c r="V526" s="32" t="n"/>
      <c r="W526" s="32" t="n"/>
      <c r="X526" s="30">
        <f>IF(COUNTA($A526:$C526,$E526:$I526,$K526,$O526,$R526,$U526:$W526,$Z526:$AA526)=0,"",IFERROR(SUM(N526,Q526,T526,U526),0))</f>
        <v/>
      </c>
      <c r="Y526" s="30">
        <f>IF(COUNTA($A526:$C526,$E526:$I526,$K526,$O526,$R526,$U526:$W526,$Z526:$AA526)=0,"",IFERROR(X526+V526-W526,0))</f>
        <v/>
      </c>
      <c r="Z526" s="23" t="n"/>
      <c r="AA526" s="25" t="n"/>
      <c r="AB526" s="33">
        <f>IF(COUNTA($A526:$C526,$E526:$I526,$K526,$O526,$R526,$U526:$W526,$Z526:$AA526)=0,"",IF(OR(A526="",B526="",C526="",E526=""),"Missing required input",IF(D526="","Driver not found",IF(COUNTIF($E:$E,E526)&gt;1,"Duplicate Trip/Load #",IF(B526&gt;A526,"Trip after period end",IF(B526&lt;=A526-'Settings'!$B$4,"Trip outside pay period",IF(J526&lt;=0,"Check miles",IF(M526&lt;=0,"Check rate",IF(Y526&lt;0,"Negative payable","OK")))))))))</f>
        <v/>
      </c>
    </row>
    <row r="527">
      <c r="A527" s="51" t="n"/>
      <c r="B527" s="51" t="n"/>
      <c r="C527" s="23" t="n"/>
      <c r="D527" s="24">
        <f>IF(COUNTA($A527:$C527,$E527:$I527,$K527,$O527,$R527,$U527:$W527,$Z527:$AA527)=0,"",IFERROR(INDEX('Settings'!$B$10:$B$109,MATCH(C527,'Settings'!$A$10:$A$109,0)),""))</f>
        <v/>
      </c>
      <c r="E527" s="23" t="n"/>
      <c r="F527" s="25" t="n"/>
      <c r="G527" s="25" t="n"/>
      <c r="H527" s="26" t="n"/>
      <c r="I527" s="26" t="n"/>
      <c r="J527" s="27">
        <f>IF(COUNTA($A527:$C527,$E527:$I527,$K527,$O527,$R527,$U527:$W527,$Z527:$AA527)=0,"",IFERROR(H527+I527,0))</f>
        <v/>
      </c>
      <c r="K527" s="52" t="n"/>
      <c r="L527" s="53">
        <f>IF(COUNTA($A527:$C527,$E527:$I527,$K527,$O527,$R527,$U527:$W527,$Z527:$AA527)=0,"",IFERROR(INDEX('Settings'!$D$10:$D$109,MATCH(C527,'Settings'!$A$10:$A$109,0)),0))</f>
        <v/>
      </c>
      <c r="M527" s="53">
        <f>IF(COUNTA($A527:$C527,$E527:$I527,$K527,$O527,$R527,$U527:$W527,$Z527:$AA527)=0,"",IFERROR(IF(K527&lt;&gt;"",K527,L527),0))</f>
        <v/>
      </c>
      <c r="N527" s="30">
        <f>IF(COUNTA($A527:$C527,$E527:$I527,$K527,$O527,$R527,$U527:$W527,$Z527:$AA527)=0,"",IFERROR(J527*M527,0))</f>
        <v/>
      </c>
      <c r="O527" s="31" t="n"/>
      <c r="P527" s="30">
        <f>IF(COUNTA($A527:$C527,$E527:$I527,$K527,$O527,$R527,$U527:$W527,$Z527:$AA527)=0,"",IFERROR(INDEX('Settings'!$F$10:$F$109,MATCH(C527,'Settings'!$A$10:$A$109,0)),0))</f>
        <v/>
      </c>
      <c r="Q527" s="30">
        <f>IF(COUNTA($A527:$C527,$E527:$I527,$K527,$O527,$R527,$U527:$W527,$Z527:$AA527)=0,"",IFERROR(O527*P527,0))</f>
        <v/>
      </c>
      <c r="R527" s="26" t="n"/>
      <c r="S527" s="30">
        <f>IF(COUNTA($A527:$C527,$E527:$I527,$K527,$O527,$R527,$U527:$W527,$Z527:$AA527)=0,"",IFERROR(INDEX('Settings'!$E$10:$E$109,MATCH(C527,'Settings'!$A$10:$A$109,0)),0))</f>
        <v/>
      </c>
      <c r="T527" s="30">
        <f>IF(COUNTA($A527:$C527,$E527:$I527,$K527,$O527,$R527,$U527:$W527,$Z527:$AA527)=0,"",IFERROR(R527*S527,0))</f>
        <v/>
      </c>
      <c r="U527" s="32" t="n"/>
      <c r="V527" s="32" t="n"/>
      <c r="W527" s="32" t="n"/>
      <c r="X527" s="30">
        <f>IF(COUNTA($A527:$C527,$E527:$I527,$K527,$O527,$R527,$U527:$W527,$Z527:$AA527)=0,"",IFERROR(SUM(N527,Q527,T527,U527),0))</f>
        <v/>
      </c>
      <c r="Y527" s="30">
        <f>IF(COUNTA($A527:$C527,$E527:$I527,$K527,$O527,$R527,$U527:$W527,$Z527:$AA527)=0,"",IFERROR(X527+V527-W527,0))</f>
        <v/>
      </c>
      <c r="Z527" s="23" t="n"/>
      <c r="AA527" s="25" t="n"/>
      <c r="AB527" s="33">
        <f>IF(COUNTA($A527:$C527,$E527:$I527,$K527,$O527,$R527,$U527:$W527,$Z527:$AA527)=0,"",IF(OR(A527="",B527="",C527="",E527=""),"Missing required input",IF(D527="","Driver not found",IF(COUNTIF($E:$E,E527)&gt;1,"Duplicate Trip/Load #",IF(B527&gt;A527,"Trip after period end",IF(B527&lt;=A527-'Settings'!$B$4,"Trip outside pay period",IF(J527&lt;=0,"Check miles",IF(M527&lt;=0,"Check rate",IF(Y527&lt;0,"Negative payable","OK")))))))))</f>
        <v/>
      </c>
    </row>
    <row r="528">
      <c r="A528" s="51" t="n"/>
      <c r="B528" s="51" t="n"/>
      <c r="C528" s="23" t="n"/>
      <c r="D528" s="24">
        <f>IF(COUNTA($A528:$C528,$E528:$I528,$K528,$O528,$R528,$U528:$W528,$Z528:$AA528)=0,"",IFERROR(INDEX('Settings'!$B$10:$B$109,MATCH(C528,'Settings'!$A$10:$A$109,0)),""))</f>
        <v/>
      </c>
      <c r="E528" s="23" t="n"/>
      <c r="F528" s="25" t="n"/>
      <c r="G528" s="25" t="n"/>
      <c r="H528" s="26" t="n"/>
      <c r="I528" s="26" t="n"/>
      <c r="J528" s="27">
        <f>IF(COUNTA($A528:$C528,$E528:$I528,$K528,$O528,$R528,$U528:$W528,$Z528:$AA528)=0,"",IFERROR(H528+I528,0))</f>
        <v/>
      </c>
      <c r="K528" s="52" t="n"/>
      <c r="L528" s="53">
        <f>IF(COUNTA($A528:$C528,$E528:$I528,$K528,$O528,$R528,$U528:$W528,$Z528:$AA528)=0,"",IFERROR(INDEX('Settings'!$D$10:$D$109,MATCH(C528,'Settings'!$A$10:$A$109,0)),0))</f>
        <v/>
      </c>
      <c r="M528" s="53">
        <f>IF(COUNTA($A528:$C528,$E528:$I528,$K528,$O528,$R528,$U528:$W528,$Z528:$AA528)=0,"",IFERROR(IF(K528&lt;&gt;"",K528,L528),0))</f>
        <v/>
      </c>
      <c r="N528" s="30">
        <f>IF(COUNTA($A528:$C528,$E528:$I528,$K528,$O528,$R528,$U528:$W528,$Z528:$AA528)=0,"",IFERROR(J528*M528,0))</f>
        <v/>
      </c>
      <c r="O528" s="31" t="n"/>
      <c r="P528" s="30">
        <f>IF(COUNTA($A528:$C528,$E528:$I528,$K528,$O528,$R528,$U528:$W528,$Z528:$AA528)=0,"",IFERROR(INDEX('Settings'!$F$10:$F$109,MATCH(C528,'Settings'!$A$10:$A$109,0)),0))</f>
        <v/>
      </c>
      <c r="Q528" s="30">
        <f>IF(COUNTA($A528:$C528,$E528:$I528,$K528,$O528,$R528,$U528:$W528,$Z528:$AA528)=0,"",IFERROR(O528*P528,0))</f>
        <v/>
      </c>
      <c r="R528" s="26" t="n"/>
      <c r="S528" s="30">
        <f>IF(COUNTA($A528:$C528,$E528:$I528,$K528,$O528,$R528,$U528:$W528,$Z528:$AA528)=0,"",IFERROR(INDEX('Settings'!$E$10:$E$109,MATCH(C528,'Settings'!$A$10:$A$109,0)),0))</f>
        <v/>
      </c>
      <c r="T528" s="30">
        <f>IF(COUNTA($A528:$C528,$E528:$I528,$K528,$O528,$R528,$U528:$W528,$Z528:$AA528)=0,"",IFERROR(R528*S528,0))</f>
        <v/>
      </c>
      <c r="U528" s="32" t="n"/>
      <c r="V528" s="32" t="n"/>
      <c r="W528" s="32" t="n"/>
      <c r="X528" s="30">
        <f>IF(COUNTA($A528:$C528,$E528:$I528,$K528,$O528,$R528,$U528:$W528,$Z528:$AA528)=0,"",IFERROR(SUM(N528,Q528,T528,U528),0))</f>
        <v/>
      </c>
      <c r="Y528" s="30">
        <f>IF(COUNTA($A528:$C528,$E528:$I528,$K528,$O528,$R528,$U528:$W528,$Z528:$AA528)=0,"",IFERROR(X528+V528-W528,0))</f>
        <v/>
      </c>
      <c r="Z528" s="23" t="n"/>
      <c r="AA528" s="25" t="n"/>
      <c r="AB528" s="33">
        <f>IF(COUNTA($A528:$C528,$E528:$I528,$K528,$O528,$R528,$U528:$W528,$Z528:$AA528)=0,"",IF(OR(A528="",B528="",C528="",E528=""),"Missing required input",IF(D528="","Driver not found",IF(COUNTIF($E:$E,E528)&gt;1,"Duplicate Trip/Load #",IF(B528&gt;A528,"Trip after period end",IF(B528&lt;=A528-'Settings'!$B$4,"Trip outside pay period",IF(J528&lt;=0,"Check miles",IF(M528&lt;=0,"Check rate",IF(Y528&lt;0,"Negative payable","OK")))))))))</f>
        <v/>
      </c>
    </row>
    <row r="529">
      <c r="A529" s="51" t="n"/>
      <c r="B529" s="51" t="n"/>
      <c r="C529" s="23" t="n"/>
      <c r="D529" s="24">
        <f>IF(COUNTA($A529:$C529,$E529:$I529,$K529,$O529,$R529,$U529:$W529,$Z529:$AA529)=0,"",IFERROR(INDEX('Settings'!$B$10:$B$109,MATCH(C529,'Settings'!$A$10:$A$109,0)),""))</f>
        <v/>
      </c>
      <c r="E529" s="23" t="n"/>
      <c r="F529" s="25" t="n"/>
      <c r="G529" s="25" t="n"/>
      <c r="H529" s="26" t="n"/>
      <c r="I529" s="26" t="n"/>
      <c r="J529" s="27">
        <f>IF(COUNTA($A529:$C529,$E529:$I529,$K529,$O529,$R529,$U529:$W529,$Z529:$AA529)=0,"",IFERROR(H529+I529,0))</f>
        <v/>
      </c>
      <c r="K529" s="52" t="n"/>
      <c r="L529" s="53">
        <f>IF(COUNTA($A529:$C529,$E529:$I529,$K529,$O529,$R529,$U529:$W529,$Z529:$AA529)=0,"",IFERROR(INDEX('Settings'!$D$10:$D$109,MATCH(C529,'Settings'!$A$10:$A$109,0)),0))</f>
        <v/>
      </c>
      <c r="M529" s="53">
        <f>IF(COUNTA($A529:$C529,$E529:$I529,$K529,$O529,$R529,$U529:$W529,$Z529:$AA529)=0,"",IFERROR(IF(K529&lt;&gt;"",K529,L529),0))</f>
        <v/>
      </c>
      <c r="N529" s="30">
        <f>IF(COUNTA($A529:$C529,$E529:$I529,$K529,$O529,$R529,$U529:$W529,$Z529:$AA529)=0,"",IFERROR(J529*M529,0))</f>
        <v/>
      </c>
      <c r="O529" s="31" t="n"/>
      <c r="P529" s="30">
        <f>IF(COUNTA($A529:$C529,$E529:$I529,$K529,$O529,$R529,$U529:$W529,$Z529:$AA529)=0,"",IFERROR(INDEX('Settings'!$F$10:$F$109,MATCH(C529,'Settings'!$A$10:$A$109,0)),0))</f>
        <v/>
      </c>
      <c r="Q529" s="30">
        <f>IF(COUNTA($A529:$C529,$E529:$I529,$K529,$O529,$R529,$U529:$W529,$Z529:$AA529)=0,"",IFERROR(O529*P529,0))</f>
        <v/>
      </c>
      <c r="R529" s="26" t="n"/>
      <c r="S529" s="30">
        <f>IF(COUNTA($A529:$C529,$E529:$I529,$K529,$O529,$R529,$U529:$W529,$Z529:$AA529)=0,"",IFERROR(INDEX('Settings'!$E$10:$E$109,MATCH(C529,'Settings'!$A$10:$A$109,0)),0))</f>
        <v/>
      </c>
      <c r="T529" s="30">
        <f>IF(COUNTA($A529:$C529,$E529:$I529,$K529,$O529,$R529,$U529:$W529,$Z529:$AA529)=0,"",IFERROR(R529*S529,0))</f>
        <v/>
      </c>
      <c r="U529" s="32" t="n"/>
      <c r="V529" s="32" t="n"/>
      <c r="W529" s="32" t="n"/>
      <c r="X529" s="30">
        <f>IF(COUNTA($A529:$C529,$E529:$I529,$K529,$O529,$R529,$U529:$W529,$Z529:$AA529)=0,"",IFERROR(SUM(N529,Q529,T529,U529),0))</f>
        <v/>
      </c>
      <c r="Y529" s="30">
        <f>IF(COUNTA($A529:$C529,$E529:$I529,$K529,$O529,$R529,$U529:$W529,$Z529:$AA529)=0,"",IFERROR(X529+V529-W529,0))</f>
        <v/>
      </c>
      <c r="Z529" s="23" t="n"/>
      <c r="AA529" s="25" t="n"/>
      <c r="AB529" s="33">
        <f>IF(COUNTA($A529:$C529,$E529:$I529,$K529,$O529,$R529,$U529:$W529,$Z529:$AA529)=0,"",IF(OR(A529="",B529="",C529="",E529=""),"Missing required input",IF(D529="","Driver not found",IF(COUNTIF($E:$E,E529)&gt;1,"Duplicate Trip/Load #",IF(B529&gt;A529,"Trip after period end",IF(B529&lt;=A529-'Settings'!$B$4,"Trip outside pay period",IF(J529&lt;=0,"Check miles",IF(M529&lt;=0,"Check rate",IF(Y529&lt;0,"Negative payable","OK")))))))))</f>
        <v/>
      </c>
    </row>
    <row r="530">
      <c r="A530" s="51" t="n"/>
      <c r="B530" s="51" t="n"/>
      <c r="C530" s="23" t="n"/>
      <c r="D530" s="24">
        <f>IF(COUNTA($A530:$C530,$E530:$I530,$K530,$O530,$R530,$U530:$W530,$Z530:$AA530)=0,"",IFERROR(INDEX('Settings'!$B$10:$B$109,MATCH(C530,'Settings'!$A$10:$A$109,0)),""))</f>
        <v/>
      </c>
      <c r="E530" s="23" t="n"/>
      <c r="F530" s="25" t="n"/>
      <c r="G530" s="25" t="n"/>
      <c r="H530" s="26" t="n"/>
      <c r="I530" s="26" t="n"/>
      <c r="J530" s="27">
        <f>IF(COUNTA($A530:$C530,$E530:$I530,$K530,$O530,$R530,$U530:$W530,$Z530:$AA530)=0,"",IFERROR(H530+I530,0))</f>
        <v/>
      </c>
      <c r="K530" s="52" t="n"/>
      <c r="L530" s="53">
        <f>IF(COUNTA($A530:$C530,$E530:$I530,$K530,$O530,$R530,$U530:$W530,$Z530:$AA530)=0,"",IFERROR(INDEX('Settings'!$D$10:$D$109,MATCH(C530,'Settings'!$A$10:$A$109,0)),0))</f>
        <v/>
      </c>
      <c r="M530" s="53">
        <f>IF(COUNTA($A530:$C530,$E530:$I530,$K530,$O530,$R530,$U530:$W530,$Z530:$AA530)=0,"",IFERROR(IF(K530&lt;&gt;"",K530,L530),0))</f>
        <v/>
      </c>
      <c r="N530" s="30">
        <f>IF(COUNTA($A530:$C530,$E530:$I530,$K530,$O530,$R530,$U530:$W530,$Z530:$AA530)=0,"",IFERROR(J530*M530,0))</f>
        <v/>
      </c>
      <c r="O530" s="31" t="n"/>
      <c r="P530" s="30">
        <f>IF(COUNTA($A530:$C530,$E530:$I530,$K530,$O530,$R530,$U530:$W530,$Z530:$AA530)=0,"",IFERROR(INDEX('Settings'!$F$10:$F$109,MATCH(C530,'Settings'!$A$10:$A$109,0)),0))</f>
        <v/>
      </c>
      <c r="Q530" s="30">
        <f>IF(COUNTA($A530:$C530,$E530:$I530,$K530,$O530,$R530,$U530:$W530,$Z530:$AA530)=0,"",IFERROR(O530*P530,0))</f>
        <v/>
      </c>
      <c r="R530" s="26" t="n"/>
      <c r="S530" s="30">
        <f>IF(COUNTA($A530:$C530,$E530:$I530,$K530,$O530,$R530,$U530:$W530,$Z530:$AA530)=0,"",IFERROR(INDEX('Settings'!$E$10:$E$109,MATCH(C530,'Settings'!$A$10:$A$109,0)),0))</f>
        <v/>
      </c>
      <c r="T530" s="30">
        <f>IF(COUNTA($A530:$C530,$E530:$I530,$K530,$O530,$R530,$U530:$W530,$Z530:$AA530)=0,"",IFERROR(R530*S530,0))</f>
        <v/>
      </c>
      <c r="U530" s="32" t="n"/>
      <c r="V530" s="32" t="n"/>
      <c r="W530" s="32" t="n"/>
      <c r="X530" s="30">
        <f>IF(COUNTA($A530:$C530,$E530:$I530,$K530,$O530,$R530,$U530:$W530,$Z530:$AA530)=0,"",IFERROR(SUM(N530,Q530,T530,U530),0))</f>
        <v/>
      </c>
      <c r="Y530" s="30">
        <f>IF(COUNTA($A530:$C530,$E530:$I530,$K530,$O530,$R530,$U530:$W530,$Z530:$AA530)=0,"",IFERROR(X530+V530-W530,0))</f>
        <v/>
      </c>
      <c r="Z530" s="23" t="n"/>
      <c r="AA530" s="25" t="n"/>
      <c r="AB530" s="33">
        <f>IF(COUNTA($A530:$C530,$E530:$I530,$K530,$O530,$R530,$U530:$W530,$Z530:$AA530)=0,"",IF(OR(A530="",B530="",C530="",E530=""),"Missing required input",IF(D530="","Driver not found",IF(COUNTIF($E:$E,E530)&gt;1,"Duplicate Trip/Load #",IF(B530&gt;A530,"Trip after period end",IF(B530&lt;=A530-'Settings'!$B$4,"Trip outside pay period",IF(J530&lt;=0,"Check miles",IF(M530&lt;=0,"Check rate",IF(Y530&lt;0,"Negative payable","OK")))))))))</f>
        <v/>
      </c>
    </row>
    <row r="531">
      <c r="A531" s="51" t="n"/>
      <c r="B531" s="51" t="n"/>
      <c r="C531" s="23" t="n"/>
      <c r="D531" s="24">
        <f>IF(COUNTA($A531:$C531,$E531:$I531,$K531,$O531,$R531,$U531:$W531,$Z531:$AA531)=0,"",IFERROR(INDEX('Settings'!$B$10:$B$109,MATCH(C531,'Settings'!$A$10:$A$109,0)),""))</f>
        <v/>
      </c>
      <c r="E531" s="23" t="n"/>
      <c r="F531" s="25" t="n"/>
      <c r="G531" s="25" t="n"/>
      <c r="H531" s="26" t="n"/>
      <c r="I531" s="26" t="n"/>
      <c r="J531" s="27">
        <f>IF(COUNTA($A531:$C531,$E531:$I531,$K531,$O531,$R531,$U531:$W531,$Z531:$AA531)=0,"",IFERROR(H531+I531,0))</f>
        <v/>
      </c>
      <c r="K531" s="52" t="n"/>
      <c r="L531" s="53">
        <f>IF(COUNTA($A531:$C531,$E531:$I531,$K531,$O531,$R531,$U531:$W531,$Z531:$AA531)=0,"",IFERROR(INDEX('Settings'!$D$10:$D$109,MATCH(C531,'Settings'!$A$10:$A$109,0)),0))</f>
        <v/>
      </c>
      <c r="M531" s="53">
        <f>IF(COUNTA($A531:$C531,$E531:$I531,$K531,$O531,$R531,$U531:$W531,$Z531:$AA531)=0,"",IFERROR(IF(K531&lt;&gt;"",K531,L531),0))</f>
        <v/>
      </c>
      <c r="N531" s="30">
        <f>IF(COUNTA($A531:$C531,$E531:$I531,$K531,$O531,$R531,$U531:$W531,$Z531:$AA531)=0,"",IFERROR(J531*M531,0))</f>
        <v/>
      </c>
      <c r="O531" s="31" t="n"/>
      <c r="P531" s="30">
        <f>IF(COUNTA($A531:$C531,$E531:$I531,$K531,$O531,$R531,$U531:$W531,$Z531:$AA531)=0,"",IFERROR(INDEX('Settings'!$F$10:$F$109,MATCH(C531,'Settings'!$A$10:$A$109,0)),0))</f>
        <v/>
      </c>
      <c r="Q531" s="30">
        <f>IF(COUNTA($A531:$C531,$E531:$I531,$K531,$O531,$R531,$U531:$W531,$Z531:$AA531)=0,"",IFERROR(O531*P531,0))</f>
        <v/>
      </c>
      <c r="R531" s="26" t="n"/>
      <c r="S531" s="30">
        <f>IF(COUNTA($A531:$C531,$E531:$I531,$K531,$O531,$R531,$U531:$W531,$Z531:$AA531)=0,"",IFERROR(INDEX('Settings'!$E$10:$E$109,MATCH(C531,'Settings'!$A$10:$A$109,0)),0))</f>
        <v/>
      </c>
      <c r="T531" s="30">
        <f>IF(COUNTA($A531:$C531,$E531:$I531,$K531,$O531,$R531,$U531:$W531,$Z531:$AA531)=0,"",IFERROR(R531*S531,0))</f>
        <v/>
      </c>
      <c r="U531" s="32" t="n"/>
      <c r="V531" s="32" t="n"/>
      <c r="W531" s="32" t="n"/>
      <c r="X531" s="30">
        <f>IF(COUNTA($A531:$C531,$E531:$I531,$K531,$O531,$R531,$U531:$W531,$Z531:$AA531)=0,"",IFERROR(SUM(N531,Q531,T531,U531),0))</f>
        <v/>
      </c>
      <c r="Y531" s="30">
        <f>IF(COUNTA($A531:$C531,$E531:$I531,$K531,$O531,$R531,$U531:$W531,$Z531:$AA531)=0,"",IFERROR(X531+V531-W531,0))</f>
        <v/>
      </c>
      <c r="Z531" s="23" t="n"/>
      <c r="AA531" s="25" t="n"/>
      <c r="AB531" s="33">
        <f>IF(COUNTA($A531:$C531,$E531:$I531,$K531,$O531,$R531,$U531:$W531,$Z531:$AA531)=0,"",IF(OR(A531="",B531="",C531="",E531=""),"Missing required input",IF(D531="","Driver not found",IF(COUNTIF($E:$E,E531)&gt;1,"Duplicate Trip/Load #",IF(B531&gt;A531,"Trip after period end",IF(B531&lt;=A531-'Settings'!$B$4,"Trip outside pay period",IF(J531&lt;=0,"Check miles",IF(M531&lt;=0,"Check rate",IF(Y531&lt;0,"Negative payable","OK")))))))))</f>
        <v/>
      </c>
    </row>
    <row r="532">
      <c r="A532" s="51" t="n"/>
      <c r="B532" s="51" t="n"/>
      <c r="C532" s="23" t="n"/>
      <c r="D532" s="24">
        <f>IF(COUNTA($A532:$C532,$E532:$I532,$K532,$O532,$R532,$U532:$W532,$Z532:$AA532)=0,"",IFERROR(INDEX('Settings'!$B$10:$B$109,MATCH(C532,'Settings'!$A$10:$A$109,0)),""))</f>
        <v/>
      </c>
      <c r="E532" s="23" t="n"/>
      <c r="F532" s="25" t="n"/>
      <c r="G532" s="25" t="n"/>
      <c r="H532" s="26" t="n"/>
      <c r="I532" s="26" t="n"/>
      <c r="J532" s="27">
        <f>IF(COUNTA($A532:$C532,$E532:$I532,$K532,$O532,$R532,$U532:$W532,$Z532:$AA532)=0,"",IFERROR(H532+I532,0))</f>
        <v/>
      </c>
      <c r="K532" s="52" t="n"/>
      <c r="L532" s="53">
        <f>IF(COUNTA($A532:$C532,$E532:$I532,$K532,$O532,$R532,$U532:$W532,$Z532:$AA532)=0,"",IFERROR(INDEX('Settings'!$D$10:$D$109,MATCH(C532,'Settings'!$A$10:$A$109,0)),0))</f>
        <v/>
      </c>
      <c r="M532" s="53">
        <f>IF(COUNTA($A532:$C532,$E532:$I532,$K532,$O532,$R532,$U532:$W532,$Z532:$AA532)=0,"",IFERROR(IF(K532&lt;&gt;"",K532,L532),0))</f>
        <v/>
      </c>
      <c r="N532" s="30">
        <f>IF(COUNTA($A532:$C532,$E532:$I532,$K532,$O532,$R532,$U532:$W532,$Z532:$AA532)=0,"",IFERROR(J532*M532,0))</f>
        <v/>
      </c>
      <c r="O532" s="31" t="n"/>
      <c r="P532" s="30">
        <f>IF(COUNTA($A532:$C532,$E532:$I532,$K532,$O532,$R532,$U532:$W532,$Z532:$AA532)=0,"",IFERROR(INDEX('Settings'!$F$10:$F$109,MATCH(C532,'Settings'!$A$10:$A$109,0)),0))</f>
        <v/>
      </c>
      <c r="Q532" s="30">
        <f>IF(COUNTA($A532:$C532,$E532:$I532,$K532,$O532,$R532,$U532:$W532,$Z532:$AA532)=0,"",IFERROR(O532*P532,0))</f>
        <v/>
      </c>
      <c r="R532" s="26" t="n"/>
      <c r="S532" s="30">
        <f>IF(COUNTA($A532:$C532,$E532:$I532,$K532,$O532,$R532,$U532:$W532,$Z532:$AA532)=0,"",IFERROR(INDEX('Settings'!$E$10:$E$109,MATCH(C532,'Settings'!$A$10:$A$109,0)),0))</f>
        <v/>
      </c>
      <c r="T532" s="30">
        <f>IF(COUNTA($A532:$C532,$E532:$I532,$K532,$O532,$R532,$U532:$W532,$Z532:$AA532)=0,"",IFERROR(R532*S532,0))</f>
        <v/>
      </c>
      <c r="U532" s="32" t="n"/>
      <c r="V532" s="32" t="n"/>
      <c r="W532" s="32" t="n"/>
      <c r="X532" s="30">
        <f>IF(COUNTA($A532:$C532,$E532:$I532,$K532,$O532,$R532,$U532:$W532,$Z532:$AA532)=0,"",IFERROR(SUM(N532,Q532,T532,U532),0))</f>
        <v/>
      </c>
      <c r="Y532" s="30">
        <f>IF(COUNTA($A532:$C532,$E532:$I532,$K532,$O532,$R532,$U532:$W532,$Z532:$AA532)=0,"",IFERROR(X532+V532-W532,0))</f>
        <v/>
      </c>
      <c r="Z532" s="23" t="n"/>
      <c r="AA532" s="25" t="n"/>
      <c r="AB532" s="33">
        <f>IF(COUNTA($A532:$C532,$E532:$I532,$K532,$O532,$R532,$U532:$W532,$Z532:$AA532)=0,"",IF(OR(A532="",B532="",C532="",E532=""),"Missing required input",IF(D532="","Driver not found",IF(COUNTIF($E:$E,E532)&gt;1,"Duplicate Trip/Load #",IF(B532&gt;A532,"Trip after period end",IF(B532&lt;=A532-'Settings'!$B$4,"Trip outside pay period",IF(J532&lt;=0,"Check miles",IF(M532&lt;=0,"Check rate",IF(Y532&lt;0,"Negative payable","OK")))))))))</f>
        <v/>
      </c>
    </row>
    <row r="533">
      <c r="A533" s="51" t="n"/>
      <c r="B533" s="51" t="n"/>
      <c r="C533" s="23" t="n"/>
      <c r="D533" s="24">
        <f>IF(COUNTA($A533:$C533,$E533:$I533,$K533,$O533,$R533,$U533:$W533,$Z533:$AA533)=0,"",IFERROR(INDEX('Settings'!$B$10:$B$109,MATCH(C533,'Settings'!$A$10:$A$109,0)),""))</f>
        <v/>
      </c>
      <c r="E533" s="23" t="n"/>
      <c r="F533" s="25" t="n"/>
      <c r="G533" s="25" t="n"/>
      <c r="H533" s="26" t="n"/>
      <c r="I533" s="26" t="n"/>
      <c r="J533" s="27">
        <f>IF(COUNTA($A533:$C533,$E533:$I533,$K533,$O533,$R533,$U533:$W533,$Z533:$AA533)=0,"",IFERROR(H533+I533,0))</f>
        <v/>
      </c>
      <c r="K533" s="52" t="n"/>
      <c r="L533" s="53">
        <f>IF(COUNTA($A533:$C533,$E533:$I533,$K533,$O533,$R533,$U533:$W533,$Z533:$AA533)=0,"",IFERROR(INDEX('Settings'!$D$10:$D$109,MATCH(C533,'Settings'!$A$10:$A$109,0)),0))</f>
        <v/>
      </c>
      <c r="M533" s="53">
        <f>IF(COUNTA($A533:$C533,$E533:$I533,$K533,$O533,$R533,$U533:$W533,$Z533:$AA533)=0,"",IFERROR(IF(K533&lt;&gt;"",K533,L533),0))</f>
        <v/>
      </c>
      <c r="N533" s="30">
        <f>IF(COUNTA($A533:$C533,$E533:$I533,$K533,$O533,$R533,$U533:$W533,$Z533:$AA533)=0,"",IFERROR(J533*M533,0))</f>
        <v/>
      </c>
      <c r="O533" s="31" t="n"/>
      <c r="P533" s="30">
        <f>IF(COUNTA($A533:$C533,$E533:$I533,$K533,$O533,$R533,$U533:$W533,$Z533:$AA533)=0,"",IFERROR(INDEX('Settings'!$F$10:$F$109,MATCH(C533,'Settings'!$A$10:$A$109,0)),0))</f>
        <v/>
      </c>
      <c r="Q533" s="30">
        <f>IF(COUNTA($A533:$C533,$E533:$I533,$K533,$O533,$R533,$U533:$W533,$Z533:$AA533)=0,"",IFERROR(O533*P533,0))</f>
        <v/>
      </c>
      <c r="R533" s="26" t="n"/>
      <c r="S533" s="30">
        <f>IF(COUNTA($A533:$C533,$E533:$I533,$K533,$O533,$R533,$U533:$W533,$Z533:$AA533)=0,"",IFERROR(INDEX('Settings'!$E$10:$E$109,MATCH(C533,'Settings'!$A$10:$A$109,0)),0))</f>
        <v/>
      </c>
      <c r="T533" s="30">
        <f>IF(COUNTA($A533:$C533,$E533:$I533,$K533,$O533,$R533,$U533:$W533,$Z533:$AA533)=0,"",IFERROR(R533*S533,0))</f>
        <v/>
      </c>
      <c r="U533" s="32" t="n"/>
      <c r="V533" s="32" t="n"/>
      <c r="W533" s="32" t="n"/>
      <c r="X533" s="30">
        <f>IF(COUNTA($A533:$C533,$E533:$I533,$K533,$O533,$R533,$U533:$W533,$Z533:$AA533)=0,"",IFERROR(SUM(N533,Q533,T533,U533),0))</f>
        <v/>
      </c>
      <c r="Y533" s="30">
        <f>IF(COUNTA($A533:$C533,$E533:$I533,$K533,$O533,$R533,$U533:$W533,$Z533:$AA533)=0,"",IFERROR(X533+V533-W533,0))</f>
        <v/>
      </c>
      <c r="Z533" s="23" t="n"/>
      <c r="AA533" s="25" t="n"/>
      <c r="AB533" s="33">
        <f>IF(COUNTA($A533:$C533,$E533:$I533,$K533,$O533,$R533,$U533:$W533,$Z533:$AA533)=0,"",IF(OR(A533="",B533="",C533="",E533=""),"Missing required input",IF(D533="","Driver not found",IF(COUNTIF($E:$E,E533)&gt;1,"Duplicate Trip/Load #",IF(B533&gt;A533,"Trip after period end",IF(B533&lt;=A533-'Settings'!$B$4,"Trip outside pay period",IF(J533&lt;=0,"Check miles",IF(M533&lt;=0,"Check rate",IF(Y533&lt;0,"Negative payable","OK")))))))))</f>
        <v/>
      </c>
    </row>
    <row r="534">
      <c r="A534" s="51" t="n"/>
      <c r="B534" s="51" t="n"/>
      <c r="C534" s="23" t="n"/>
      <c r="D534" s="24">
        <f>IF(COUNTA($A534:$C534,$E534:$I534,$K534,$O534,$R534,$U534:$W534,$Z534:$AA534)=0,"",IFERROR(INDEX('Settings'!$B$10:$B$109,MATCH(C534,'Settings'!$A$10:$A$109,0)),""))</f>
        <v/>
      </c>
      <c r="E534" s="23" t="n"/>
      <c r="F534" s="25" t="n"/>
      <c r="G534" s="25" t="n"/>
      <c r="H534" s="26" t="n"/>
      <c r="I534" s="26" t="n"/>
      <c r="J534" s="27">
        <f>IF(COUNTA($A534:$C534,$E534:$I534,$K534,$O534,$R534,$U534:$W534,$Z534:$AA534)=0,"",IFERROR(H534+I534,0))</f>
        <v/>
      </c>
      <c r="K534" s="52" t="n"/>
      <c r="L534" s="53">
        <f>IF(COUNTA($A534:$C534,$E534:$I534,$K534,$O534,$R534,$U534:$W534,$Z534:$AA534)=0,"",IFERROR(INDEX('Settings'!$D$10:$D$109,MATCH(C534,'Settings'!$A$10:$A$109,0)),0))</f>
        <v/>
      </c>
      <c r="M534" s="53">
        <f>IF(COUNTA($A534:$C534,$E534:$I534,$K534,$O534,$R534,$U534:$W534,$Z534:$AA534)=0,"",IFERROR(IF(K534&lt;&gt;"",K534,L534),0))</f>
        <v/>
      </c>
      <c r="N534" s="30">
        <f>IF(COUNTA($A534:$C534,$E534:$I534,$K534,$O534,$R534,$U534:$W534,$Z534:$AA534)=0,"",IFERROR(J534*M534,0))</f>
        <v/>
      </c>
      <c r="O534" s="31" t="n"/>
      <c r="P534" s="30">
        <f>IF(COUNTA($A534:$C534,$E534:$I534,$K534,$O534,$R534,$U534:$W534,$Z534:$AA534)=0,"",IFERROR(INDEX('Settings'!$F$10:$F$109,MATCH(C534,'Settings'!$A$10:$A$109,0)),0))</f>
        <v/>
      </c>
      <c r="Q534" s="30">
        <f>IF(COUNTA($A534:$C534,$E534:$I534,$K534,$O534,$R534,$U534:$W534,$Z534:$AA534)=0,"",IFERROR(O534*P534,0))</f>
        <v/>
      </c>
      <c r="R534" s="26" t="n"/>
      <c r="S534" s="30">
        <f>IF(COUNTA($A534:$C534,$E534:$I534,$K534,$O534,$R534,$U534:$W534,$Z534:$AA534)=0,"",IFERROR(INDEX('Settings'!$E$10:$E$109,MATCH(C534,'Settings'!$A$10:$A$109,0)),0))</f>
        <v/>
      </c>
      <c r="T534" s="30">
        <f>IF(COUNTA($A534:$C534,$E534:$I534,$K534,$O534,$R534,$U534:$W534,$Z534:$AA534)=0,"",IFERROR(R534*S534,0))</f>
        <v/>
      </c>
      <c r="U534" s="32" t="n"/>
      <c r="V534" s="32" t="n"/>
      <c r="W534" s="32" t="n"/>
      <c r="X534" s="30">
        <f>IF(COUNTA($A534:$C534,$E534:$I534,$K534,$O534,$R534,$U534:$W534,$Z534:$AA534)=0,"",IFERROR(SUM(N534,Q534,T534,U534),0))</f>
        <v/>
      </c>
      <c r="Y534" s="30">
        <f>IF(COUNTA($A534:$C534,$E534:$I534,$K534,$O534,$R534,$U534:$W534,$Z534:$AA534)=0,"",IFERROR(X534+V534-W534,0))</f>
        <v/>
      </c>
      <c r="Z534" s="23" t="n"/>
      <c r="AA534" s="25" t="n"/>
      <c r="AB534" s="33">
        <f>IF(COUNTA($A534:$C534,$E534:$I534,$K534,$O534,$R534,$U534:$W534,$Z534:$AA534)=0,"",IF(OR(A534="",B534="",C534="",E534=""),"Missing required input",IF(D534="","Driver not found",IF(COUNTIF($E:$E,E534)&gt;1,"Duplicate Trip/Load #",IF(B534&gt;A534,"Trip after period end",IF(B534&lt;=A534-'Settings'!$B$4,"Trip outside pay period",IF(J534&lt;=0,"Check miles",IF(M534&lt;=0,"Check rate",IF(Y534&lt;0,"Negative payable","OK")))))))))</f>
        <v/>
      </c>
    </row>
    <row r="535">
      <c r="A535" s="51" t="n"/>
      <c r="B535" s="51" t="n"/>
      <c r="C535" s="23" t="n"/>
      <c r="D535" s="24">
        <f>IF(COUNTA($A535:$C535,$E535:$I535,$K535,$O535,$R535,$U535:$W535,$Z535:$AA535)=0,"",IFERROR(INDEX('Settings'!$B$10:$B$109,MATCH(C535,'Settings'!$A$10:$A$109,0)),""))</f>
        <v/>
      </c>
      <c r="E535" s="23" t="n"/>
      <c r="F535" s="25" t="n"/>
      <c r="G535" s="25" t="n"/>
      <c r="H535" s="26" t="n"/>
      <c r="I535" s="26" t="n"/>
      <c r="J535" s="27">
        <f>IF(COUNTA($A535:$C535,$E535:$I535,$K535,$O535,$R535,$U535:$W535,$Z535:$AA535)=0,"",IFERROR(H535+I535,0))</f>
        <v/>
      </c>
      <c r="K535" s="52" t="n"/>
      <c r="L535" s="53">
        <f>IF(COUNTA($A535:$C535,$E535:$I535,$K535,$O535,$R535,$U535:$W535,$Z535:$AA535)=0,"",IFERROR(INDEX('Settings'!$D$10:$D$109,MATCH(C535,'Settings'!$A$10:$A$109,0)),0))</f>
        <v/>
      </c>
      <c r="M535" s="53">
        <f>IF(COUNTA($A535:$C535,$E535:$I535,$K535,$O535,$R535,$U535:$W535,$Z535:$AA535)=0,"",IFERROR(IF(K535&lt;&gt;"",K535,L535),0))</f>
        <v/>
      </c>
      <c r="N535" s="30">
        <f>IF(COUNTA($A535:$C535,$E535:$I535,$K535,$O535,$R535,$U535:$W535,$Z535:$AA535)=0,"",IFERROR(J535*M535,0))</f>
        <v/>
      </c>
      <c r="O535" s="31" t="n"/>
      <c r="P535" s="30">
        <f>IF(COUNTA($A535:$C535,$E535:$I535,$K535,$O535,$R535,$U535:$W535,$Z535:$AA535)=0,"",IFERROR(INDEX('Settings'!$F$10:$F$109,MATCH(C535,'Settings'!$A$10:$A$109,0)),0))</f>
        <v/>
      </c>
      <c r="Q535" s="30">
        <f>IF(COUNTA($A535:$C535,$E535:$I535,$K535,$O535,$R535,$U535:$W535,$Z535:$AA535)=0,"",IFERROR(O535*P535,0))</f>
        <v/>
      </c>
      <c r="R535" s="26" t="n"/>
      <c r="S535" s="30">
        <f>IF(COUNTA($A535:$C535,$E535:$I535,$K535,$O535,$R535,$U535:$W535,$Z535:$AA535)=0,"",IFERROR(INDEX('Settings'!$E$10:$E$109,MATCH(C535,'Settings'!$A$10:$A$109,0)),0))</f>
        <v/>
      </c>
      <c r="T535" s="30">
        <f>IF(COUNTA($A535:$C535,$E535:$I535,$K535,$O535,$R535,$U535:$W535,$Z535:$AA535)=0,"",IFERROR(R535*S535,0))</f>
        <v/>
      </c>
      <c r="U535" s="32" t="n"/>
      <c r="V535" s="32" t="n"/>
      <c r="W535" s="32" t="n"/>
      <c r="X535" s="30">
        <f>IF(COUNTA($A535:$C535,$E535:$I535,$K535,$O535,$R535,$U535:$W535,$Z535:$AA535)=0,"",IFERROR(SUM(N535,Q535,T535,U535),0))</f>
        <v/>
      </c>
      <c r="Y535" s="30">
        <f>IF(COUNTA($A535:$C535,$E535:$I535,$K535,$O535,$R535,$U535:$W535,$Z535:$AA535)=0,"",IFERROR(X535+V535-W535,0))</f>
        <v/>
      </c>
      <c r="Z535" s="23" t="n"/>
      <c r="AA535" s="25" t="n"/>
      <c r="AB535" s="33">
        <f>IF(COUNTA($A535:$C535,$E535:$I535,$K535,$O535,$R535,$U535:$W535,$Z535:$AA535)=0,"",IF(OR(A535="",B535="",C535="",E535=""),"Missing required input",IF(D535="","Driver not found",IF(COUNTIF($E:$E,E535)&gt;1,"Duplicate Trip/Load #",IF(B535&gt;A535,"Trip after period end",IF(B535&lt;=A535-'Settings'!$B$4,"Trip outside pay period",IF(J535&lt;=0,"Check miles",IF(M535&lt;=0,"Check rate",IF(Y535&lt;0,"Negative payable","OK")))))))))</f>
        <v/>
      </c>
    </row>
    <row r="536">
      <c r="A536" s="51" t="n"/>
      <c r="B536" s="51" t="n"/>
      <c r="C536" s="23" t="n"/>
      <c r="D536" s="24">
        <f>IF(COUNTA($A536:$C536,$E536:$I536,$K536,$O536,$R536,$U536:$W536,$Z536:$AA536)=0,"",IFERROR(INDEX('Settings'!$B$10:$B$109,MATCH(C536,'Settings'!$A$10:$A$109,0)),""))</f>
        <v/>
      </c>
      <c r="E536" s="23" t="n"/>
      <c r="F536" s="25" t="n"/>
      <c r="G536" s="25" t="n"/>
      <c r="H536" s="26" t="n"/>
      <c r="I536" s="26" t="n"/>
      <c r="J536" s="27">
        <f>IF(COUNTA($A536:$C536,$E536:$I536,$K536,$O536,$R536,$U536:$W536,$Z536:$AA536)=0,"",IFERROR(H536+I536,0))</f>
        <v/>
      </c>
      <c r="K536" s="52" t="n"/>
      <c r="L536" s="53">
        <f>IF(COUNTA($A536:$C536,$E536:$I536,$K536,$O536,$R536,$U536:$W536,$Z536:$AA536)=0,"",IFERROR(INDEX('Settings'!$D$10:$D$109,MATCH(C536,'Settings'!$A$10:$A$109,0)),0))</f>
        <v/>
      </c>
      <c r="M536" s="53">
        <f>IF(COUNTA($A536:$C536,$E536:$I536,$K536,$O536,$R536,$U536:$W536,$Z536:$AA536)=0,"",IFERROR(IF(K536&lt;&gt;"",K536,L536),0))</f>
        <v/>
      </c>
      <c r="N536" s="30">
        <f>IF(COUNTA($A536:$C536,$E536:$I536,$K536,$O536,$R536,$U536:$W536,$Z536:$AA536)=0,"",IFERROR(J536*M536,0))</f>
        <v/>
      </c>
      <c r="O536" s="31" t="n"/>
      <c r="P536" s="30">
        <f>IF(COUNTA($A536:$C536,$E536:$I536,$K536,$O536,$R536,$U536:$W536,$Z536:$AA536)=0,"",IFERROR(INDEX('Settings'!$F$10:$F$109,MATCH(C536,'Settings'!$A$10:$A$109,0)),0))</f>
        <v/>
      </c>
      <c r="Q536" s="30">
        <f>IF(COUNTA($A536:$C536,$E536:$I536,$K536,$O536,$R536,$U536:$W536,$Z536:$AA536)=0,"",IFERROR(O536*P536,0))</f>
        <v/>
      </c>
      <c r="R536" s="26" t="n"/>
      <c r="S536" s="30">
        <f>IF(COUNTA($A536:$C536,$E536:$I536,$K536,$O536,$R536,$U536:$W536,$Z536:$AA536)=0,"",IFERROR(INDEX('Settings'!$E$10:$E$109,MATCH(C536,'Settings'!$A$10:$A$109,0)),0))</f>
        <v/>
      </c>
      <c r="T536" s="30">
        <f>IF(COUNTA($A536:$C536,$E536:$I536,$K536,$O536,$R536,$U536:$W536,$Z536:$AA536)=0,"",IFERROR(R536*S536,0))</f>
        <v/>
      </c>
      <c r="U536" s="32" t="n"/>
      <c r="V536" s="32" t="n"/>
      <c r="W536" s="32" t="n"/>
      <c r="X536" s="30">
        <f>IF(COUNTA($A536:$C536,$E536:$I536,$K536,$O536,$R536,$U536:$W536,$Z536:$AA536)=0,"",IFERROR(SUM(N536,Q536,T536,U536),0))</f>
        <v/>
      </c>
      <c r="Y536" s="30">
        <f>IF(COUNTA($A536:$C536,$E536:$I536,$K536,$O536,$R536,$U536:$W536,$Z536:$AA536)=0,"",IFERROR(X536+V536-W536,0))</f>
        <v/>
      </c>
      <c r="Z536" s="23" t="n"/>
      <c r="AA536" s="25" t="n"/>
      <c r="AB536" s="33">
        <f>IF(COUNTA($A536:$C536,$E536:$I536,$K536,$O536,$R536,$U536:$W536,$Z536:$AA536)=0,"",IF(OR(A536="",B536="",C536="",E536=""),"Missing required input",IF(D536="","Driver not found",IF(COUNTIF($E:$E,E536)&gt;1,"Duplicate Trip/Load #",IF(B536&gt;A536,"Trip after period end",IF(B536&lt;=A536-'Settings'!$B$4,"Trip outside pay period",IF(J536&lt;=0,"Check miles",IF(M536&lt;=0,"Check rate",IF(Y536&lt;0,"Negative payable","OK")))))))))</f>
        <v/>
      </c>
    </row>
    <row r="537">
      <c r="A537" s="51" t="n"/>
      <c r="B537" s="51" t="n"/>
      <c r="C537" s="23" t="n"/>
      <c r="D537" s="24">
        <f>IF(COUNTA($A537:$C537,$E537:$I537,$K537,$O537,$R537,$U537:$W537,$Z537:$AA537)=0,"",IFERROR(INDEX('Settings'!$B$10:$B$109,MATCH(C537,'Settings'!$A$10:$A$109,0)),""))</f>
        <v/>
      </c>
      <c r="E537" s="23" t="n"/>
      <c r="F537" s="25" t="n"/>
      <c r="G537" s="25" t="n"/>
      <c r="H537" s="26" t="n"/>
      <c r="I537" s="26" t="n"/>
      <c r="J537" s="27">
        <f>IF(COUNTA($A537:$C537,$E537:$I537,$K537,$O537,$R537,$U537:$W537,$Z537:$AA537)=0,"",IFERROR(H537+I537,0))</f>
        <v/>
      </c>
      <c r="K537" s="52" t="n"/>
      <c r="L537" s="53">
        <f>IF(COUNTA($A537:$C537,$E537:$I537,$K537,$O537,$R537,$U537:$W537,$Z537:$AA537)=0,"",IFERROR(INDEX('Settings'!$D$10:$D$109,MATCH(C537,'Settings'!$A$10:$A$109,0)),0))</f>
        <v/>
      </c>
      <c r="M537" s="53">
        <f>IF(COUNTA($A537:$C537,$E537:$I537,$K537,$O537,$R537,$U537:$W537,$Z537:$AA537)=0,"",IFERROR(IF(K537&lt;&gt;"",K537,L537),0))</f>
        <v/>
      </c>
      <c r="N537" s="30">
        <f>IF(COUNTA($A537:$C537,$E537:$I537,$K537,$O537,$R537,$U537:$W537,$Z537:$AA537)=0,"",IFERROR(J537*M537,0))</f>
        <v/>
      </c>
      <c r="O537" s="31" t="n"/>
      <c r="P537" s="30">
        <f>IF(COUNTA($A537:$C537,$E537:$I537,$K537,$O537,$R537,$U537:$W537,$Z537:$AA537)=0,"",IFERROR(INDEX('Settings'!$F$10:$F$109,MATCH(C537,'Settings'!$A$10:$A$109,0)),0))</f>
        <v/>
      </c>
      <c r="Q537" s="30">
        <f>IF(COUNTA($A537:$C537,$E537:$I537,$K537,$O537,$R537,$U537:$W537,$Z537:$AA537)=0,"",IFERROR(O537*P537,0))</f>
        <v/>
      </c>
      <c r="R537" s="26" t="n"/>
      <c r="S537" s="30">
        <f>IF(COUNTA($A537:$C537,$E537:$I537,$K537,$O537,$R537,$U537:$W537,$Z537:$AA537)=0,"",IFERROR(INDEX('Settings'!$E$10:$E$109,MATCH(C537,'Settings'!$A$10:$A$109,0)),0))</f>
        <v/>
      </c>
      <c r="T537" s="30">
        <f>IF(COUNTA($A537:$C537,$E537:$I537,$K537,$O537,$R537,$U537:$W537,$Z537:$AA537)=0,"",IFERROR(R537*S537,0))</f>
        <v/>
      </c>
      <c r="U537" s="32" t="n"/>
      <c r="V537" s="32" t="n"/>
      <c r="W537" s="32" t="n"/>
      <c r="X537" s="30">
        <f>IF(COUNTA($A537:$C537,$E537:$I537,$K537,$O537,$R537,$U537:$W537,$Z537:$AA537)=0,"",IFERROR(SUM(N537,Q537,T537,U537),0))</f>
        <v/>
      </c>
      <c r="Y537" s="30">
        <f>IF(COUNTA($A537:$C537,$E537:$I537,$K537,$O537,$R537,$U537:$W537,$Z537:$AA537)=0,"",IFERROR(X537+V537-W537,0))</f>
        <v/>
      </c>
      <c r="Z537" s="23" t="n"/>
      <c r="AA537" s="25" t="n"/>
      <c r="AB537" s="33">
        <f>IF(COUNTA($A537:$C537,$E537:$I537,$K537,$O537,$R537,$U537:$W537,$Z537:$AA537)=0,"",IF(OR(A537="",B537="",C537="",E537=""),"Missing required input",IF(D537="","Driver not found",IF(COUNTIF($E:$E,E537)&gt;1,"Duplicate Trip/Load #",IF(B537&gt;A537,"Trip after period end",IF(B537&lt;=A537-'Settings'!$B$4,"Trip outside pay period",IF(J537&lt;=0,"Check miles",IF(M537&lt;=0,"Check rate",IF(Y537&lt;0,"Negative payable","OK")))))))))</f>
        <v/>
      </c>
    </row>
    <row r="538">
      <c r="A538" s="51" t="n"/>
      <c r="B538" s="51" t="n"/>
      <c r="C538" s="23" t="n"/>
      <c r="D538" s="24">
        <f>IF(COUNTA($A538:$C538,$E538:$I538,$K538,$O538,$R538,$U538:$W538,$Z538:$AA538)=0,"",IFERROR(INDEX('Settings'!$B$10:$B$109,MATCH(C538,'Settings'!$A$10:$A$109,0)),""))</f>
        <v/>
      </c>
      <c r="E538" s="23" t="n"/>
      <c r="F538" s="25" t="n"/>
      <c r="G538" s="25" t="n"/>
      <c r="H538" s="26" t="n"/>
      <c r="I538" s="26" t="n"/>
      <c r="J538" s="27">
        <f>IF(COUNTA($A538:$C538,$E538:$I538,$K538,$O538,$R538,$U538:$W538,$Z538:$AA538)=0,"",IFERROR(H538+I538,0))</f>
        <v/>
      </c>
      <c r="K538" s="52" t="n"/>
      <c r="L538" s="53">
        <f>IF(COUNTA($A538:$C538,$E538:$I538,$K538,$O538,$R538,$U538:$W538,$Z538:$AA538)=0,"",IFERROR(INDEX('Settings'!$D$10:$D$109,MATCH(C538,'Settings'!$A$10:$A$109,0)),0))</f>
        <v/>
      </c>
      <c r="M538" s="53">
        <f>IF(COUNTA($A538:$C538,$E538:$I538,$K538,$O538,$R538,$U538:$W538,$Z538:$AA538)=0,"",IFERROR(IF(K538&lt;&gt;"",K538,L538),0))</f>
        <v/>
      </c>
      <c r="N538" s="30">
        <f>IF(COUNTA($A538:$C538,$E538:$I538,$K538,$O538,$R538,$U538:$W538,$Z538:$AA538)=0,"",IFERROR(J538*M538,0))</f>
        <v/>
      </c>
      <c r="O538" s="31" t="n"/>
      <c r="P538" s="30">
        <f>IF(COUNTA($A538:$C538,$E538:$I538,$K538,$O538,$R538,$U538:$W538,$Z538:$AA538)=0,"",IFERROR(INDEX('Settings'!$F$10:$F$109,MATCH(C538,'Settings'!$A$10:$A$109,0)),0))</f>
        <v/>
      </c>
      <c r="Q538" s="30">
        <f>IF(COUNTA($A538:$C538,$E538:$I538,$K538,$O538,$R538,$U538:$W538,$Z538:$AA538)=0,"",IFERROR(O538*P538,0))</f>
        <v/>
      </c>
      <c r="R538" s="26" t="n"/>
      <c r="S538" s="30">
        <f>IF(COUNTA($A538:$C538,$E538:$I538,$K538,$O538,$R538,$U538:$W538,$Z538:$AA538)=0,"",IFERROR(INDEX('Settings'!$E$10:$E$109,MATCH(C538,'Settings'!$A$10:$A$109,0)),0))</f>
        <v/>
      </c>
      <c r="T538" s="30">
        <f>IF(COUNTA($A538:$C538,$E538:$I538,$K538,$O538,$R538,$U538:$W538,$Z538:$AA538)=0,"",IFERROR(R538*S538,0))</f>
        <v/>
      </c>
      <c r="U538" s="32" t="n"/>
      <c r="V538" s="32" t="n"/>
      <c r="W538" s="32" t="n"/>
      <c r="X538" s="30">
        <f>IF(COUNTA($A538:$C538,$E538:$I538,$K538,$O538,$R538,$U538:$W538,$Z538:$AA538)=0,"",IFERROR(SUM(N538,Q538,T538,U538),0))</f>
        <v/>
      </c>
      <c r="Y538" s="30">
        <f>IF(COUNTA($A538:$C538,$E538:$I538,$K538,$O538,$R538,$U538:$W538,$Z538:$AA538)=0,"",IFERROR(X538+V538-W538,0))</f>
        <v/>
      </c>
      <c r="Z538" s="23" t="n"/>
      <c r="AA538" s="25" t="n"/>
      <c r="AB538" s="33">
        <f>IF(COUNTA($A538:$C538,$E538:$I538,$K538,$O538,$R538,$U538:$W538,$Z538:$AA538)=0,"",IF(OR(A538="",B538="",C538="",E538=""),"Missing required input",IF(D538="","Driver not found",IF(COUNTIF($E:$E,E538)&gt;1,"Duplicate Trip/Load #",IF(B538&gt;A538,"Trip after period end",IF(B538&lt;=A538-'Settings'!$B$4,"Trip outside pay period",IF(J538&lt;=0,"Check miles",IF(M538&lt;=0,"Check rate",IF(Y538&lt;0,"Negative payable","OK")))))))))</f>
        <v/>
      </c>
    </row>
    <row r="539">
      <c r="A539" s="51" t="n"/>
      <c r="B539" s="51" t="n"/>
      <c r="C539" s="23" t="n"/>
      <c r="D539" s="24">
        <f>IF(COUNTA($A539:$C539,$E539:$I539,$K539,$O539,$R539,$U539:$W539,$Z539:$AA539)=0,"",IFERROR(INDEX('Settings'!$B$10:$B$109,MATCH(C539,'Settings'!$A$10:$A$109,0)),""))</f>
        <v/>
      </c>
      <c r="E539" s="23" t="n"/>
      <c r="F539" s="25" t="n"/>
      <c r="G539" s="25" t="n"/>
      <c r="H539" s="26" t="n"/>
      <c r="I539" s="26" t="n"/>
      <c r="J539" s="27">
        <f>IF(COUNTA($A539:$C539,$E539:$I539,$K539,$O539,$R539,$U539:$W539,$Z539:$AA539)=0,"",IFERROR(H539+I539,0))</f>
        <v/>
      </c>
      <c r="K539" s="52" t="n"/>
      <c r="L539" s="53">
        <f>IF(COUNTA($A539:$C539,$E539:$I539,$K539,$O539,$R539,$U539:$W539,$Z539:$AA539)=0,"",IFERROR(INDEX('Settings'!$D$10:$D$109,MATCH(C539,'Settings'!$A$10:$A$109,0)),0))</f>
        <v/>
      </c>
      <c r="M539" s="53">
        <f>IF(COUNTA($A539:$C539,$E539:$I539,$K539,$O539,$R539,$U539:$W539,$Z539:$AA539)=0,"",IFERROR(IF(K539&lt;&gt;"",K539,L539),0))</f>
        <v/>
      </c>
      <c r="N539" s="30">
        <f>IF(COUNTA($A539:$C539,$E539:$I539,$K539,$O539,$R539,$U539:$W539,$Z539:$AA539)=0,"",IFERROR(J539*M539,0))</f>
        <v/>
      </c>
      <c r="O539" s="31" t="n"/>
      <c r="P539" s="30">
        <f>IF(COUNTA($A539:$C539,$E539:$I539,$K539,$O539,$R539,$U539:$W539,$Z539:$AA539)=0,"",IFERROR(INDEX('Settings'!$F$10:$F$109,MATCH(C539,'Settings'!$A$10:$A$109,0)),0))</f>
        <v/>
      </c>
      <c r="Q539" s="30">
        <f>IF(COUNTA($A539:$C539,$E539:$I539,$K539,$O539,$R539,$U539:$W539,$Z539:$AA539)=0,"",IFERROR(O539*P539,0))</f>
        <v/>
      </c>
      <c r="R539" s="26" t="n"/>
      <c r="S539" s="30">
        <f>IF(COUNTA($A539:$C539,$E539:$I539,$K539,$O539,$R539,$U539:$W539,$Z539:$AA539)=0,"",IFERROR(INDEX('Settings'!$E$10:$E$109,MATCH(C539,'Settings'!$A$10:$A$109,0)),0))</f>
        <v/>
      </c>
      <c r="T539" s="30">
        <f>IF(COUNTA($A539:$C539,$E539:$I539,$K539,$O539,$R539,$U539:$W539,$Z539:$AA539)=0,"",IFERROR(R539*S539,0))</f>
        <v/>
      </c>
      <c r="U539" s="32" t="n"/>
      <c r="V539" s="32" t="n"/>
      <c r="W539" s="32" t="n"/>
      <c r="X539" s="30">
        <f>IF(COUNTA($A539:$C539,$E539:$I539,$K539,$O539,$R539,$U539:$W539,$Z539:$AA539)=0,"",IFERROR(SUM(N539,Q539,T539,U539),0))</f>
        <v/>
      </c>
      <c r="Y539" s="30">
        <f>IF(COUNTA($A539:$C539,$E539:$I539,$K539,$O539,$R539,$U539:$W539,$Z539:$AA539)=0,"",IFERROR(X539+V539-W539,0))</f>
        <v/>
      </c>
      <c r="Z539" s="23" t="n"/>
      <c r="AA539" s="25" t="n"/>
      <c r="AB539" s="33">
        <f>IF(COUNTA($A539:$C539,$E539:$I539,$K539,$O539,$R539,$U539:$W539,$Z539:$AA539)=0,"",IF(OR(A539="",B539="",C539="",E539=""),"Missing required input",IF(D539="","Driver not found",IF(COUNTIF($E:$E,E539)&gt;1,"Duplicate Trip/Load #",IF(B539&gt;A539,"Trip after period end",IF(B539&lt;=A539-'Settings'!$B$4,"Trip outside pay period",IF(J539&lt;=0,"Check miles",IF(M539&lt;=0,"Check rate",IF(Y539&lt;0,"Negative payable","OK")))))))))</f>
        <v/>
      </c>
    </row>
    <row r="540">
      <c r="A540" s="51" t="n"/>
      <c r="B540" s="51" t="n"/>
      <c r="C540" s="23" t="n"/>
      <c r="D540" s="24">
        <f>IF(COUNTA($A540:$C540,$E540:$I540,$K540,$O540,$R540,$U540:$W540,$Z540:$AA540)=0,"",IFERROR(INDEX('Settings'!$B$10:$B$109,MATCH(C540,'Settings'!$A$10:$A$109,0)),""))</f>
        <v/>
      </c>
      <c r="E540" s="23" t="n"/>
      <c r="F540" s="25" t="n"/>
      <c r="G540" s="25" t="n"/>
      <c r="H540" s="26" t="n"/>
      <c r="I540" s="26" t="n"/>
      <c r="J540" s="27">
        <f>IF(COUNTA($A540:$C540,$E540:$I540,$K540,$O540,$R540,$U540:$W540,$Z540:$AA540)=0,"",IFERROR(H540+I540,0))</f>
        <v/>
      </c>
      <c r="K540" s="52" t="n"/>
      <c r="L540" s="53">
        <f>IF(COUNTA($A540:$C540,$E540:$I540,$K540,$O540,$R540,$U540:$W540,$Z540:$AA540)=0,"",IFERROR(INDEX('Settings'!$D$10:$D$109,MATCH(C540,'Settings'!$A$10:$A$109,0)),0))</f>
        <v/>
      </c>
      <c r="M540" s="53">
        <f>IF(COUNTA($A540:$C540,$E540:$I540,$K540,$O540,$R540,$U540:$W540,$Z540:$AA540)=0,"",IFERROR(IF(K540&lt;&gt;"",K540,L540),0))</f>
        <v/>
      </c>
      <c r="N540" s="30">
        <f>IF(COUNTA($A540:$C540,$E540:$I540,$K540,$O540,$R540,$U540:$W540,$Z540:$AA540)=0,"",IFERROR(J540*M540,0))</f>
        <v/>
      </c>
      <c r="O540" s="31" t="n"/>
      <c r="P540" s="30">
        <f>IF(COUNTA($A540:$C540,$E540:$I540,$K540,$O540,$R540,$U540:$W540,$Z540:$AA540)=0,"",IFERROR(INDEX('Settings'!$F$10:$F$109,MATCH(C540,'Settings'!$A$10:$A$109,0)),0))</f>
        <v/>
      </c>
      <c r="Q540" s="30">
        <f>IF(COUNTA($A540:$C540,$E540:$I540,$K540,$O540,$R540,$U540:$W540,$Z540:$AA540)=0,"",IFERROR(O540*P540,0))</f>
        <v/>
      </c>
      <c r="R540" s="26" t="n"/>
      <c r="S540" s="30">
        <f>IF(COUNTA($A540:$C540,$E540:$I540,$K540,$O540,$R540,$U540:$W540,$Z540:$AA540)=0,"",IFERROR(INDEX('Settings'!$E$10:$E$109,MATCH(C540,'Settings'!$A$10:$A$109,0)),0))</f>
        <v/>
      </c>
      <c r="T540" s="30">
        <f>IF(COUNTA($A540:$C540,$E540:$I540,$K540,$O540,$R540,$U540:$W540,$Z540:$AA540)=0,"",IFERROR(R540*S540,0))</f>
        <v/>
      </c>
      <c r="U540" s="32" t="n"/>
      <c r="V540" s="32" t="n"/>
      <c r="W540" s="32" t="n"/>
      <c r="X540" s="30">
        <f>IF(COUNTA($A540:$C540,$E540:$I540,$K540,$O540,$R540,$U540:$W540,$Z540:$AA540)=0,"",IFERROR(SUM(N540,Q540,T540,U540),0))</f>
        <v/>
      </c>
      <c r="Y540" s="30">
        <f>IF(COUNTA($A540:$C540,$E540:$I540,$K540,$O540,$R540,$U540:$W540,$Z540:$AA540)=0,"",IFERROR(X540+V540-W540,0))</f>
        <v/>
      </c>
      <c r="Z540" s="23" t="n"/>
      <c r="AA540" s="25" t="n"/>
      <c r="AB540" s="33">
        <f>IF(COUNTA($A540:$C540,$E540:$I540,$K540,$O540,$R540,$U540:$W540,$Z540:$AA540)=0,"",IF(OR(A540="",B540="",C540="",E540=""),"Missing required input",IF(D540="","Driver not found",IF(COUNTIF($E:$E,E540)&gt;1,"Duplicate Trip/Load #",IF(B540&gt;A540,"Trip after period end",IF(B540&lt;=A540-'Settings'!$B$4,"Trip outside pay period",IF(J540&lt;=0,"Check miles",IF(M540&lt;=0,"Check rate",IF(Y540&lt;0,"Negative payable","OK")))))))))</f>
        <v/>
      </c>
    </row>
    <row r="541">
      <c r="A541" s="51" t="n"/>
      <c r="B541" s="51" t="n"/>
      <c r="C541" s="23" t="n"/>
      <c r="D541" s="24">
        <f>IF(COUNTA($A541:$C541,$E541:$I541,$K541,$O541,$R541,$U541:$W541,$Z541:$AA541)=0,"",IFERROR(INDEX('Settings'!$B$10:$B$109,MATCH(C541,'Settings'!$A$10:$A$109,0)),""))</f>
        <v/>
      </c>
      <c r="E541" s="23" t="n"/>
      <c r="F541" s="25" t="n"/>
      <c r="G541" s="25" t="n"/>
      <c r="H541" s="26" t="n"/>
      <c r="I541" s="26" t="n"/>
      <c r="J541" s="27">
        <f>IF(COUNTA($A541:$C541,$E541:$I541,$K541,$O541,$R541,$U541:$W541,$Z541:$AA541)=0,"",IFERROR(H541+I541,0))</f>
        <v/>
      </c>
      <c r="K541" s="52" t="n"/>
      <c r="L541" s="53">
        <f>IF(COUNTA($A541:$C541,$E541:$I541,$K541,$O541,$R541,$U541:$W541,$Z541:$AA541)=0,"",IFERROR(INDEX('Settings'!$D$10:$D$109,MATCH(C541,'Settings'!$A$10:$A$109,0)),0))</f>
        <v/>
      </c>
      <c r="M541" s="53">
        <f>IF(COUNTA($A541:$C541,$E541:$I541,$K541,$O541,$R541,$U541:$W541,$Z541:$AA541)=0,"",IFERROR(IF(K541&lt;&gt;"",K541,L541),0))</f>
        <v/>
      </c>
      <c r="N541" s="30">
        <f>IF(COUNTA($A541:$C541,$E541:$I541,$K541,$O541,$R541,$U541:$W541,$Z541:$AA541)=0,"",IFERROR(J541*M541,0))</f>
        <v/>
      </c>
      <c r="O541" s="31" t="n"/>
      <c r="P541" s="30">
        <f>IF(COUNTA($A541:$C541,$E541:$I541,$K541,$O541,$R541,$U541:$W541,$Z541:$AA541)=0,"",IFERROR(INDEX('Settings'!$F$10:$F$109,MATCH(C541,'Settings'!$A$10:$A$109,0)),0))</f>
        <v/>
      </c>
      <c r="Q541" s="30">
        <f>IF(COUNTA($A541:$C541,$E541:$I541,$K541,$O541,$R541,$U541:$W541,$Z541:$AA541)=0,"",IFERROR(O541*P541,0))</f>
        <v/>
      </c>
      <c r="R541" s="26" t="n"/>
      <c r="S541" s="30">
        <f>IF(COUNTA($A541:$C541,$E541:$I541,$K541,$O541,$R541,$U541:$W541,$Z541:$AA541)=0,"",IFERROR(INDEX('Settings'!$E$10:$E$109,MATCH(C541,'Settings'!$A$10:$A$109,0)),0))</f>
        <v/>
      </c>
      <c r="T541" s="30">
        <f>IF(COUNTA($A541:$C541,$E541:$I541,$K541,$O541,$R541,$U541:$W541,$Z541:$AA541)=0,"",IFERROR(R541*S541,0))</f>
        <v/>
      </c>
      <c r="U541" s="32" t="n"/>
      <c r="V541" s="32" t="n"/>
      <c r="W541" s="32" t="n"/>
      <c r="X541" s="30">
        <f>IF(COUNTA($A541:$C541,$E541:$I541,$K541,$O541,$R541,$U541:$W541,$Z541:$AA541)=0,"",IFERROR(SUM(N541,Q541,T541,U541),0))</f>
        <v/>
      </c>
      <c r="Y541" s="30">
        <f>IF(COUNTA($A541:$C541,$E541:$I541,$K541,$O541,$R541,$U541:$W541,$Z541:$AA541)=0,"",IFERROR(X541+V541-W541,0))</f>
        <v/>
      </c>
      <c r="Z541" s="23" t="n"/>
      <c r="AA541" s="25" t="n"/>
      <c r="AB541" s="33">
        <f>IF(COUNTA($A541:$C541,$E541:$I541,$K541,$O541,$R541,$U541:$W541,$Z541:$AA541)=0,"",IF(OR(A541="",B541="",C541="",E541=""),"Missing required input",IF(D541="","Driver not found",IF(COUNTIF($E:$E,E541)&gt;1,"Duplicate Trip/Load #",IF(B541&gt;A541,"Trip after period end",IF(B541&lt;=A541-'Settings'!$B$4,"Trip outside pay period",IF(J541&lt;=0,"Check miles",IF(M541&lt;=0,"Check rate",IF(Y541&lt;0,"Negative payable","OK")))))))))</f>
        <v/>
      </c>
    </row>
    <row r="542">
      <c r="A542" s="51" t="n"/>
      <c r="B542" s="51" t="n"/>
      <c r="C542" s="23" t="n"/>
      <c r="D542" s="24">
        <f>IF(COUNTA($A542:$C542,$E542:$I542,$K542,$O542,$R542,$U542:$W542,$Z542:$AA542)=0,"",IFERROR(INDEX('Settings'!$B$10:$B$109,MATCH(C542,'Settings'!$A$10:$A$109,0)),""))</f>
        <v/>
      </c>
      <c r="E542" s="23" t="n"/>
      <c r="F542" s="25" t="n"/>
      <c r="G542" s="25" t="n"/>
      <c r="H542" s="26" t="n"/>
      <c r="I542" s="26" t="n"/>
      <c r="J542" s="27">
        <f>IF(COUNTA($A542:$C542,$E542:$I542,$K542,$O542,$R542,$U542:$W542,$Z542:$AA542)=0,"",IFERROR(H542+I542,0))</f>
        <v/>
      </c>
      <c r="K542" s="52" t="n"/>
      <c r="L542" s="53">
        <f>IF(COUNTA($A542:$C542,$E542:$I542,$K542,$O542,$R542,$U542:$W542,$Z542:$AA542)=0,"",IFERROR(INDEX('Settings'!$D$10:$D$109,MATCH(C542,'Settings'!$A$10:$A$109,0)),0))</f>
        <v/>
      </c>
      <c r="M542" s="53">
        <f>IF(COUNTA($A542:$C542,$E542:$I542,$K542,$O542,$R542,$U542:$W542,$Z542:$AA542)=0,"",IFERROR(IF(K542&lt;&gt;"",K542,L542),0))</f>
        <v/>
      </c>
      <c r="N542" s="30">
        <f>IF(COUNTA($A542:$C542,$E542:$I542,$K542,$O542,$R542,$U542:$W542,$Z542:$AA542)=0,"",IFERROR(J542*M542,0))</f>
        <v/>
      </c>
      <c r="O542" s="31" t="n"/>
      <c r="P542" s="30">
        <f>IF(COUNTA($A542:$C542,$E542:$I542,$K542,$O542,$R542,$U542:$W542,$Z542:$AA542)=0,"",IFERROR(INDEX('Settings'!$F$10:$F$109,MATCH(C542,'Settings'!$A$10:$A$109,0)),0))</f>
        <v/>
      </c>
      <c r="Q542" s="30">
        <f>IF(COUNTA($A542:$C542,$E542:$I542,$K542,$O542,$R542,$U542:$W542,$Z542:$AA542)=0,"",IFERROR(O542*P542,0))</f>
        <v/>
      </c>
      <c r="R542" s="26" t="n"/>
      <c r="S542" s="30">
        <f>IF(COUNTA($A542:$C542,$E542:$I542,$K542,$O542,$R542,$U542:$W542,$Z542:$AA542)=0,"",IFERROR(INDEX('Settings'!$E$10:$E$109,MATCH(C542,'Settings'!$A$10:$A$109,0)),0))</f>
        <v/>
      </c>
      <c r="T542" s="30">
        <f>IF(COUNTA($A542:$C542,$E542:$I542,$K542,$O542,$R542,$U542:$W542,$Z542:$AA542)=0,"",IFERROR(R542*S542,0))</f>
        <v/>
      </c>
      <c r="U542" s="32" t="n"/>
      <c r="V542" s="32" t="n"/>
      <c r="W542" s="32" t="n"/>
      <c r="X542" s="30">
        <f>IF(COUNTA($A542:$C542,$E542:$I542,$K542,$O542,$R542,$U542:$W542,$Z542:$AA542)=0,"",IFERROR(SUM(N542,Q542,T542,U542),0))</f>
        <v/>
      </c>
      <c r="Y542" s="30">
        <f>IF(COUNTA($A542:$C542,$E542:$I542,$K542,$O542,$R542,$U542:$W542,$Z542:$AA542)=0,"",IFERROR(X542+V542-W542,0))</f>
        <v/>
      </c>
      <c r="Z542" s="23" t="n"/>
      <c r="AA542" s="25" t="n"/>
      <c r="AB542" s="33">
        <f>IF(COUNTA($A542:$C542,$E542:$I542,$K542,$O542,$R542,$U542:$W542,$Z542:$AA542)=0,"",IF(OR(A542="",B542="",C542="",E542=""),"Missing required input",IF(D542="","Driver not found",IF(COUNTIF($E:$E,E542)&gt;1,"Duplicate Trip/Load #",IF(B542&gt;A542,"Trip after period end",IF(B542&lt;=A542-'Settings'!$B$4,"Trip outside pay period",IF(J542&lt;=0,"Check miles",IF(M542&lt;=0,"Check rate",IF(Y542&lt;0,"Negative payable","OK")))))))))</f>
        <v/>
      </c>
    </row>
    <row r="543">
      <c r="A543" s="51" t="n"/>
      <c r="B543" s="51" t="n"/>
      <c r="C543" s="23" t="n"/>
      <c r="D543" s="24">
        <f>IF(COUNTA($A543:$C543,$E543:$I543,$K543,$O543,$R543,$U543:$W543,$Z543:$AA543)=0,"",IFERROR(INDEX('Settings'!$B$10:$B$109,MATCH(C543,'Settings'!$A$10:$A$109,0)),""))</f>
        <v/>
      </c>
      <c r="E543" s="23" t="n"/>
      <c r="F543" s="25" t="n"/>
      <c r="G543" s="25" t="n"/>
      <c r="H543" s="26" t="n"/>
      <c r="I543" s="26" t="n"/>
      <c r="J543" s="27">
        <f>IF(COUNTA($A543:$C543,$E543:$I543,$K543,$O543,$R543,$U543:$W543,$Z543:$AA543)=0,"",IFERROR(H543+I543,0))</f>
        <v/>
      </c>
      <c r="K543" s="52" t="n"/>
      <c r="L543" s="53">
        <f>IF(COUNTA($A543:$C543,$E543:$I543,$K543,$O543,$R543,$U543:$W543,$Z543:$AA543)=0,"",IFERROR(INDEX('Settings'!$D$10:$D$109,MATCH(C543,'Settings'!$A$10:$A$109,0)),0))</f>
        <v/>
      </c>
      <c r="M543" s="53">
        <f>IF(COUNTA($A543:$C543,$E543:$I543,$K543,$O543,$R543,$U543:$W543,$Z543:$AA543)=0,"",IFERROR(IF(K543&lt;&gt;"",K543,L543),0))</f>
        <v/>
      </c>
      <c r="N543" s="30">
        <f>IF(COUNTA($A543:$C543,$E543:$I543,$K543,$O543,$R543,$U543:$W543,$Z543:$AA543)=0,"",IFERROR(J543*M543,0))</f>
        <v/>
      </c>
      <c r="O543" s="31" t="n"/>
      <c r="P543" s="30">
        <f>IF(COUNTA($A543:$C543,$E543:$I543,$K543,$O543,$R543,$U543:$W543,$Z543:$AA543)=0,"",IFERROR(INDEX('Settings'!$F$10:$F$109,MATCH(C543,'Settings'!$A$10:$A$109,0)),0))</f>
        <v/>
      </c>
      <c r="Q543" s="30">
        <f>IF(COUNTA($A543:$C543,$E543:$I543,$K543,$O543,$R543,$U543:$W543,$Z543:$AA543)=0,"",IFERROR(O543*P543,0))</f>
        <v/>
      </c>
      <c r="R543" s="26" t="n"/>
      <c r="S543" s="30">
        <f>IF(COUNTA($A543:$C543,$E543:$I543,$K543,$O543,$R543,$U543:$W543,$Z543:$AA543)=0,"",IFERROR(INDEX('Settings'!$E$10:$E$109,MATCH(C543,'Settings'!$A$10:$A$109,0)),0))</f>
        <v/>
      </c>
      <c r="T543" s="30">
        <f>IF(COUNTA($A543:$C543,$E543:$I543,$K543,$O543,$R543,$U543:$W543,$Z543:$AA543)=0,"",IFERROR(R543*S543,0))</f>
        <v/>
      </c>
      <c r="U543" s="32" t="n"/>
      <c r="V543" s="32" t="n"/>
      <c r="W543" s="32" t="n"/>
      <c r="X543" s="30">
        <f>IF(COUNTA($A543:$C543,$E543:$I543,$K543,$O543,$R543,$U543:$W543,$Z543:$AA543)=0,"",IFERROR(SUM(N543,Q543,T543,U543),0))</f>
        <v/>
      </c>
      <c r="Y543" s="30">
        <f>IF(COUNTA($A543:$C543,$E543:$I543,$K543,$O543,$R543,$U543:$W543,$Z543:$AA543)=0,"",IFERROR(X543+V543-W543,0))</f>
        <v/>
      </c>
      <c r="Z543" s="23" t="n"/>
      <c r="AA543" s="25" t="n"/>
      <c r="AB543" s="33">
        <f>IF(COUNTA($A543:$C543,$E543:$I543,$K543,$O543,$R543,$U543:$W543,$Z543:$AA543)=0,"",IF(OR(A543="",B543="",C543="",E543=""),"Missing required input",IF(D543="","Driver not found",IF(COUNTIF($E:$E,E543)&gt;1,"Duplicate Trip/Load #",IF(B543&gt;A543,"Trip after period end",IF(B543&lt;=A543-'Settings'!$B$4,"Trip outside pay period",IF(J543&lt;=0,"Check miles",IF(M543&lt;=0,"Check rate",IF(Y543&lt;0,"Negative payable","OK")))))))))</f>
        <v/>
      </c>
    </row>
    <row r="544">
      <c r="A544" s="51" t="n"/>
      <c r="B544" s="51" t="n"/>
      <c r="C544" s="23" t="n"/>
      <c r="D544" s="24">
        <f>IF(COUNTA($A544:$C544,$E544:$I544,$K544,$O544,$R544,$U544:$W544,$Z544:$AA544)=0,"",IFERROR(INDEX('Settings'!$B$10:$B$109,MATCH(C544,'Settings'!$A$10:$A$109,0)),""))</f>
        <v/>
      </c>
      <c r="E544" s="23" t="n"/>
      <c r="F544" s="25" t="n"/>
      <c r="G544" s="25" t="n"/>
      <c r="H544" s="26" t="n"/>
      <c r="I544" s="26" t="n"/>
      <c r="J544" s="27">
        <f>IF(COUNTA($A544:$C544,$E544:$I544,$K544,$O544,$R544,$U544:$W544,$Z544:$AA544)=0,"",IFERROR(H544+I544,0))</f>
        <v/>
      </c>
      <c r="K544" s="52" t="n"/>
      <c r="L544" s="53">
        <f>IF(COUNTA($A544:$C544,$E544:$I544,$K544,$O544,$R544,$U544:$W544,$Z544:$AA544)=0,"",IFERROR(INDEX('Settings'!$D$10:$D$109,MATCH(C544,'Settings'!$A$10:$A$109,0)),0))</f>
        <v/>
      </c>
      <c r="M544" s="53">
        <f>IF(COUNTA($A544:$C544,$E544:$I544,$K544,$O544,$R544,$U544:$W544,$Z544:$AA544)=0,"",IFERROR(IF(K544&lt;&gt;"",K544,L544),0))</f>
        <v/>
      </c>
      <c r="N544" s="30">
        <f>IF(COUNTA($A544:$C544,$E544:$I544,$K544,$O544,$R544,$U544:$W544,$Z544:$AA544)=0,"",IFERROR(J544*M544,0))</f>
        <v/>
      </c>
      <c r="O544" s="31" t="n"/>
      <c r="P544" s="30">
        <f>IF(COUNTA($A544:$C544,$E544:$I544,$K544,$O544,$R544,$U544:$W544,$Z544:$AA544)=0,"",IFERROR(INDEX('Settings'!$F$10:$F$109,MATCH(C544,'Settings'!$A$10:$A$109,0)),0))</f>
        <v/>
      </c>
      <c r="Q544" s="30">
        <f>IF(COUNTA($A544:$C544,$E544:$I544,$K544,$O544,$R544,$U544:$W544,$Z544:$AA544)=0,"",IFERROR(O544*P544,0))</f>
        <v/>
      </c>
      <c r="R544" s="26" t="n"/>
      <c r="S544" s="30">
        <f>IF(COUNTA($A544:$C544,$E544:$I544,$K544,$O544,$R544,$U544:$W544,$Z544:$AA544)=0,"",IFERROR(INDEX('Settings'!$E$10:$E$109,MATCH(C544,'Settings'!$A$10:$A$109,0)),0))</f>
        <v/>
      </c>
      <c r="T544" s="30">
        <f>IF(COUNTA($A544:$C544,$E544:$I544,$K544,$O544,$R544,$U544:$W544,$Z544:$AA544)=0,"",IFERROR(R544*S544,0))</f>
        <v/>
      </c>
      <c r="U544" s="32" t="n"/>
      <c r="V544" s="32" t="n"/>
      <c r="W544" s="32" t="n"/>
      <c r="X544" s="30">
        <f>IF(COUNTA($A544:$C544,$E544:$I544,$K544,$O544,$R544,$U544:$W544,$Z544:$AA544)=0,"",IFERROR(SUM(N544,Q544,T544,U544),0))</f>
        <v/>
      </c>
      <c r="Y544" s="30">
        <f>IF(COUNTA($A544:$C544,$E544:$I544,$K544,$O544,$R544,$U544:$W544,$Z544:$AA544)=0,"",IFERROR(X544+V544-W544,0))</f>
        <v/>
      </c>
      <c r="Z544" s="23" t="n"/>
      <c r="AA544" s="25" t="n"/>
      <c r="AB544" s="33">
        <f>IF(COUNTA($A544:$C544,$E544:$I544,$K544,$O544,$R544,$U544:$W544,$Z544:$AA544)=0,"",IF(OR(A544="",B544="",C544="",E544=""),"Missing required input",IF(D544="","Driver not found",IF(COUNTIF($E:$E,E544)&gt;1,"Duplicate Trip/Load #",IF(B544&gt;A544,"Trip after period end",IF(B544&lt;=A544-'Settings'!$B$4,"Trip outside pay period",IF(J544&lt;=0,"Check miles",IF(M544&lt;=0,"Check rate",IF(Y544&lt;0,"Negative payable","OK")))))))))</f>
        <v/>
      </c>
    </row>
    <row r="545">
      <c r="A545" s="51" t="n"/>
      <c r="B545" s="51" t="n"/>
      <c r="C545" s="23" t="n"/>
      <c r="D545" s="24">
        <f>IF(COUNTA($A545:$C545,$E545:$I545,$K545,$O545,$R545,$U545:$W545,$Z545:$AA545)=0,"",IFERROR(INDEX('Settings'!$B$10:$B$109,MATCH(C545,'Settings'!$A$10:$A$109,0)),""))</f>
        <v/>
      </c>
      <c r="E545" s="23" t="n"/>
      <c r="F545" s="25" t="n"/>
      <c r="G545" s="25" t="n"/>
      <c r="H545" s="26" t="n"/>
      <c r="I545" s="26" t="n"/>
      <c r="J545" s="27">
        <f>IF(COUNTA($A545:$C545,$E545:$I545,$K545,$O545,$R545,$U545:$W545,$Z545:$AA545)=0,"",IFERROR(H545+I545,0))</f>
        <v/>
      </c>
      <c r="K545" s="52" t="n"/>
      <c r="L545" s="53">
        <f>IF(COUNTA($A545:$C545,$E545:$I545,$K545,$O545,$R545,$U545:$W545,$Z545:$AA545)=0,"",IFERROR(INDEX('Settings'!$D$10:$D$109,MATCH(C545,'Settings'!$A$10:$A$109,0)),0))</f>
        <v/>
      </c>
      <c r="M545" s="53">
        <f>IF(COUNTA($A545:$C545,$E545:$I545,$K545,$O545,$R545,$U545:$W545,$Z545:$AA545)=0,"",IFERROR(IF(K545&lt;&gt;"",K545,L545),0))</f>
        <v/>
      </c>
      <c r="N545" s="30">
        <f>IF(COUNTA($A545:$C545,$E545:$I545,$K545,$O545,$R545,$U545:$W545,$Z545:$AA545)=0,"",IFERROR(J545*M545,0))</f>
        <v/>
      </c>
      <c r="O545" s="31" t="n"/>
      <c r="P545" s="30">
        <f>IF(COUNTA($A545:$C545,$E545:$I545,$K545,$O545,$R545,$U545:$W545,$Z545:$AA545)=0,"",IFERROR(INDEX('Settings'!$F$10:$F$109,MATCH(C545,'Settings'!$A$10:$A$109,0)),0))</f>
        <v/>
      </c>
      <c r="Q545" s="30">
        <f>IF(COUNTA($A545:$C545,$E545:$I545,$K545,$O545,$R545,$U545:$W545,$Z545:$AA545)=0,"",IFERROR(O545*P545,0))</f>
        <v/>
      </c>
      <c r="R545" s="26" t="n"/>
      <c r="S545" s="30">
        <f>IF(COUNTA($A545:$C545,$E545:$I545,$K545,$O545,$R545,$U545:$W545,$Z545:$AA545)=0,"",IFERROR(INDEX('Settings'!$E$10:$E$109,MATCH(C545,'Settings'!$A$10:$A$109,0)),0))</f>
        <v/>
      </c>
      <c r="T545" s="30">
        <f>IF(COUNTA($A545:$C545,$E545:$I545,$K545,$O545,$R545,$U545:$W545,$Z545:$AA545)=0,"",IFERROR(R545*S545,0))</f>
        <v/>
      </c>
      <c r="U545" s="32" t="n"/>
      <c r="V545" s="32" t="n"/>
      <c r="W545" s="32" t="n"/>
      <c r="X545" s="30">
        <f>IF(COUNTA($A545:$C545,$E545:$I545,$K545,$O545,$R545,$U545:$W545,$Z545:$AA545)=0,"",IFERROR(SUM(N545,Q545,T545,U545),0))</f>
        <v/>
      </c>
      <c r="Y545" s="30">
        <f>IF(COUNTA($A545:$C545,$E545:$I545,$K545,$O545,$R545,$U545:$W545,$Z545:$AA545)=0,"",IFERROR(X545+V545-W545,0))</f>
        <v/>
      </c>
      <c r="Z545" s="23" t="n"/>
      <c r="AA545" s="25" t="n"/>
      <c r="AB545" s="33">
        <f>IF(COUNTA($A545:$C545,$E545:$I545,$K545,$O545,$R545,$U545:$W545,$Z545:$AA545)=0,"",IF(OR(A545="",B545="",C545="",E545=""),"Missing required input",IF(D545="","Driver not found",IF(COUNTIF($E:$E,E545)&gt;1,"Duplicate Trip/Load #",IF(B545&gt;A545,"Trip after period end",IF(B545&lt;=A545-'Settings'!$B$4,"Trip outside pay period",IF(J545&lt;=0,"Check miles",IF(M545&lt;=0,"Check rate",IF(Y545&lt;0,"Negative payable","OK")))))))))</f>
        <v/>
      </c>
    </row>
    <row r="546">
      <c r="A546" s="51" t="n"/>
      <c r="B546" s="51" t="n"/>
      <c r="C546" s="23" t="n"/>
      <c r="D546" s="24">
        <f>IF(COUNTA($A546:$C546,$E546:$I546,$K546,$O546,$R546,$U546:$W546,$Z546:$AA546)=0,"",IFERROR(INDEX('Settings'!$B$10:$B$109,MATCH(C546,'Settings'!$A$10:$A$109,0)),""))</f>
        <v/>
      </c>
      <c r="E546" s="23" t="n"/>
      <c r="F546" s="25" t="n"/>
      <c r="G546" s="25" t="n"/>
      <c r="H546" s="26" t="n"/>
      <c r="I546" s="26" t="n"/>
      <c r="J546" s="27">
        <f>IF(COUNTA($A546:$C546,$E546:$I546,$K546,$O546,$R546,$U546:$W546,$Z546:$AA546)=0,"",IFERROR(H546+I546,0))</f>
        <v/>
      </c>
      <c r="K546" s="52" t="n"/>
      <c r="L546" s="53">
        <f>IF(COUNTA($A546:$C546,$E546:$I546,$K546,$O546,$R546,$U546:$W546,$Z546:$AA546)=0,"",IFERROR(INDEX('Settings'!$D$10:$D$109,MATCH(C546,'Settings'!$A$10:$A$109,0)),0))</f>
        <v/>
      </c>
      <c r="M546" s="53">
        <f>IF(COUNTA($A546:$C546,$E546:$I546,$K546,$O546,$R546,$U546:$W546,$Z546:$AA546)=0,"",IFERROR(IF(K546&lt;&gt;"",K546,L546),0))</f>
        <v/>
      </c>
      <c r="N546" s="30">
        <f>IF(COUNTA($A546:$C546,$E546:$I546,$K546,$O546,$R546,$U546:$W546,$Z546:$AA546)=0,"",IFERROR(J546*M546,0))</f>
        <v/>
      </c>
      <c r="O546" s="31" t="n"/>
      <c r="P546" s="30">
        <f>IF(COUNTA($A546:$C546,$E546:$I546,$K546,$O546,$R546,$U546:$W546,$Z546:$AA546)=0,"",IFERROR(INDEX('Settings'!$F$10:$F$109,MATCH(C546,'Settings'!$A$10:$A$109,0)),0))</f>
        <v/>
      </c>
      <c r="Q546" s="30">
        <f>IF(COUNTA($A546:$C546,$E546:$I546,$K546,$O546,$R546,$U546:$W546,$Z546:$AA546)=0,"",IFERROR(O546*P546,0))</f>
        <v/>
      </c>
      <c r="R546" s="26" t="n"/>
      <c r="S546" s="30">
        <f>IF(COUNTA($A546:$C546,$E546:$I546,$K546,$O546,$R546,$U546:$W546,$Z546:$AA546)=0,"",IFERROR(INDEX('Settings'!$E$10:$E$109,MATCH(C546,'Settings'!$A$10:$A$109,0)),0))</f>
        <v/>
      </c>
      <c r="T546" s="30">
        <f>IF(COUNTA($A546:$C546,$E546:$I546,$K546,$O546,$R546,$U546:$W546,$Z546:$AA546)=0,"",IFERROR(R546*S546,0))</f>
        <v/>
      </c>
      <c r="U546" s="32" t="n"/>
      <c r="V546" s="32" t="n"/>
      <c r="W546" s="32" t="n"/>
      <c r="X546" s="30">
        <f>IF(COUNTA($A546:$C546,$E546:$I546,$K546,$O546,$R546,$U546:$W546,$Z546:$AA546)=0,"",IFERROR(SUM(N546,Q546,T546,U546),0))</f>
        <v/>
      </c>
      <c r="Y546" s="30">
        <f>IF(COUNTA($A546:$C546,$E546:$I546,$K546,$O546,$R546,$U546:$W546,$Z546:$AA546)=0,"",IFERROR(X546+V546-W546,0))</f>
        <v/>
      </c>
      <c r="Z546" s="23" t="n"/>
      <c r="AA546" s="25" t="n"/>
      <c r="AB546" s="33">
        <f>IF(COUNTA($A546:$C546,$E546:$I546,$K546,$O546,$R546,$U546:$W546,$Z546:$AA546)=0,"",IF(OR(A546="",B546="",C546="",E546=""),"Missing required input",IF(D546="","Driver not found",IF(COUNTIF($E:$E,E546)&gt;1,"Duplicate Trip/Load #",IF(B546&gt;A546,"Trip after period end",IF(B546&lt;=A546-'Settings'!$B$4,"Trip outside pay period",IF(J546&lt;=0,"Check miles",IF(M546&lt;=0,"Check rate",IF(Y546&lt;0,"Negative payable","OK")))))))))</f>
        <v/>
      </c>
    </row>
    <row r="547">
      <c r="A547" s="51" t="n"/>
      <c r="B547" s="51" t="n"/>
      <c r="C547" s="23" t="n"/>
      <c r="D547" s="24">
        <f>IF(COUNTA($A547:$C547,$E547:$I547,$K547,$O547,$R547,$U547:$W547,$Z547:$AA547)=0,"",IFERROR(INDEX('Settings'!$B$10:$B$109,MATCH(C547,'Settings'!$A$10:$A$109,0)),""))</f>
        <v/>
      </c>
      <c r="E547" s="23" t="n"/>
      <c r="F547" s="25" t="n"/>
      <c r="G547" s="25" t="n"/>
      <c r="H547" s="26" t="n"/>
      <c r="I547" s="26" t="n"/>
      <c r="J547" s="27">
        <f>IF(COUNTA($A547:$C547,$E547:$I547,$K547,$O547,$R547,$U547:$W547,$Z547:$AA547)=0,"",IFERROR(H547+I547,0))</f>
        <v/>
      </c>
      <c r="K547" s="52" t="n"/>
      <c r="L547" s="53">
        <f>IF(COUNTA($A547:$C547,$E547:$I547,$K547,$O547,$R547,$U547:$W547,$Z547:$AA547)=0,"",IFERROR(INDEX('Settings'!$D$10:$D$109,MATCH(C547,'Settings'!$A$10:$A$109,0)),0))</f>
        <v/>
      </c>
      <c r="M547" s="53">
        <f>IF(COUNTA($A547:$C547,$E547:$I547,$K547,$O547,$R547,$U547:$W547,$Z547:$AA547)=0,"",IFERROR(IF(K547&lt;&gt;"",K547,L547),0))</f>
        <v/>
      </c>
      <c r="N547" s="30">
        <f>IF(COUNTA($A547:$C547,$E547:$I547,$K547,$O547,$R547,$U547:$W547,$Z547:$AA547)=0,"",IFERROR(J547*M547,0))</f>
        <v/>
      </c>
      <c r="O547" s="31" t="n"/>
      <c r="P547" s="30">
        <f>IF(COUNTA($A547:$C547,$E547:$I547,$K547,$O547,$R547,$U547:$W547,$Z547:$AA547)=0,"",IFERROR(INDEX('Settings'!$F$10:$F$109,MATCH(C547,'Settings'!$A$10:$A$109,0)),0))</f>
        <v/>
      </c>
      <c r="Q547" s="30">
        <f>IF(COUNTA($A547:$C547,$E547:$I547,$K547,$O547,$R547,$U547:$W547,$Z547:$AA547)=0,"",IFERROR(O547*P547,0))</f>
        <v/>
      </c>
      <c r="R547" s="26" t="n"/>
      <c r="S547" s="30">
        <f>IF(COUNTA($A547:$C547,$E547:$I547,$K547,$O547,$R547,$U547:$W547,$Z547:$AA547)=0,"",IFERROR(INDEX('Settings'!$E$10:$E$109,MATCH(C547,'Settings'!$A$10:$A$109,0)),0))</f>
        <v/>
      </c>
      <c r="T547" s="30">
        <f>IF(COUNTA($A547:$C547,$E547:$I547,$K547,$O547,$R547,$U547:$W547,$Z547:$AA547)=0,"",IFERROR(R547*S547,0))</f>
        <v/>
      </c>
      <c r="U547" s="32" t="n"/>
      <c r="V547" s="32" t="n"/>
      <c r="W547" s="32" t="n"/>
      <c r="X547" s="30">
        <f>IF(COUNTA($A547:$C547,$E547:$I547,$K547,$O547,$R547,$U547:$W547,$Z547:$AA547)=0,"",IFERROR(SUM(N547,Q547,T547,U547),0))</f>
        <v/>
      </c>
      <c r="Y547" s="30">
        <f>IF(COUNTA($A547:$C547,$E547:$I547,$K547,$O547,$R547,$U547:$W547,$Z547:$AA547)=0,"",IFERROR(X547+V547-W547,0))</f>
        <v/>
      </c>
      <c r="Z547" s="23" t="n"/>
      <c r="AA547" s="25" t="n"/>
      <c r="AB547" s="33">
        <f>IF(COUNTA($A547:$C547,$E547:$I547,$K547,$O547,$R547,$U547:$W547,$Z547:$AA547)=0,"",IF(OR(A547="",B547="",C547="",E547=""),"Missing required input",IF(D547="","Driver not found",IF(COUNTIF($E:$E,E547)&gt;1,"Duplicate Trip/Load #",IF(B547&gt;A547,"Trip after period end",IF(B547&lt;=A547-'Settings'!$B$4,"Trip outside pay period",IF(J547&lt;=0,"Check miles",IF(M547&lt;=0,"Check rate",IF(Y547&lt;0,"Negative payable","OK")))))))))</f>
        <v/>
      </c>
    </row>
    <row r="548">
      <c r="A548" s="51" t="n"/>
      <c r="B548" s="51" t="n"/>
      <c r="C548" s="23" t="n"/>
      <c r="D548" s="24">
        <f>IF(COUNTA($A548:$C548,$E548:$I548,$K548,$O548,$R548,$U548:$W548,$Z548:$AA548)=0,"",IFERROR(INDEX('Settings'!$B$10:$B$109,MATCH(C548,'Settings'!$A$10:$A$109,0)),""))</f>
        <v/>
      </c>
      <c r="E548" s="23" t="n"/>
      <c r="F548" s="25" t="n"/>
      <c r="G548" s="25" t="n"/>
      <c r="H548" s="26" t="n"/>
      <c r="I548" s="26" t="n"/>
      <c r="J548" s="27">
        <f>IF(COUNTA($A548:$C548,$E548:$I548,$K548,$O548,$R548,$U548:$W548,$Z548:$AA548)=0,"",IFERROR(H548+I548,0))</f>
        <v/>
      </c>
      <c r="K548" s="52" t="n"/>
      <c r="L548" s="53">
        <f>IF(COUNTA($A548:$C548,$E548:$I548,$K548,$O548,$R548,$U548:$W548,$Z548:$AA548)=0,"",IFERROR(INDEX('Settings'!$D$10:$D$109,MATCH(C548,'Settings'!$A$10:$A$109,0)),0))</f>
        <v/>
      </c>
      <c r="M548" s="53">
        <f>IF(COUNTA($A548:$C548,$E548:$I548,$K548,$O548,$R548,$U548:$W548,$Z548:$AA548)=0,"",IFERROR(IF(K548&lt;&gt;"",K548,L548),0))</f>
        <v/>
      </c>
      <c r="N548" s="30">
        <f>IF(COUNTA($A548:$C548,$E548:$I548,$K548,$O548,$R548,$U548:$W548,$Z548:$AA548)=0,"",IFERROR(J548*M548,0))</f>
        <v/>
      </c>
      <c r="O548" s="31" t="n"/>
      <c r="P548" s="30">
        <f>IF(COUNTA($A548:$C548,$E548:$I548,$K548,$O548,$R548,$U548:$W548,$Z548:$AA548)=0,"",IFERROR(INDEX('Settings'!$F$10:$F$109,MATCH(C548,'Settings'!$A$10:$A$109,0)),0))</f>
        <v/>
      </c>
      <c r="Q548" s="30">
        <f>IF(COUNTA($A548:$C548,$E548:$I548,$K548,$O548,$R548,$U548:$W548,$Z548:$AA548)=0,"",IFERROR(O548*P548,0))</f>
        <v/>
      </c>
      <c r="R548" s="26" t="n"/>
      <c r="S548" s="30">
        <f>IF(COUNTA($A548:$C548,$E548:$I548,$K548,$O548,$R548,$U548:$W548,$Z548:$AA548)=0,"",IFERROR(INDEX('Settings'!$E$10:$E$109,MATCH(C548,'Settings'!$A$10:$A$109,0)),0))</f>
        <v/>
      </c>
      <c r="T548" s="30">
        <f>IF(COUNTA($A548:$C548,$E548:$I548,$K548,$O548,$R548,$U548:$W548,$Z548:$AA548)=0,"",IFERROR(R548*S548,0))</f>
        <v/>
      </c>
      <c r="U548" s="32" t="n"/>
      <c r="V548" s="32" t="n"/>
      <c r="W548" s="32" t="n"/>
      <c r="X548" s="30">
        <f>IF(COUNTA($A548:$C548,$E548:$I548,$K548,$O548,$R548,$U548:$W548,$Z548:$AA548)=0,"",IFERROR(SUM(N548,Q548,T548,U548),0))</f>
        <v/>
      </c>
      <c r="Y548" s="30">
        <f>IF(COUNTA($A548:$C548,$E548:$I548,$K548,$O548,$R548,$U548:$W548,$Z548:$AA548)=0,"",IFERROR(X548+V548-W548,0))</f>
        <v/>
      </c>
      <c r="Z548" s="23" t="n"/>
      <c r="AA548" s="25" t="n"/>
      <c r="AB548" s="33">
        <f>IF(COUNTA($A548:$C548,$E548:$I548,$K548,$O548,$R548,$U548:$W548,$Z548:$AA548)=0,"",IF(OR(A548="",B548="",C548="",E548=""),"Missing required input",IF(D548="","Driver not found",IF(COUNTIF($E:$E,E548)&gt;1,"Duplicate Trip/Load #",IF(B548&gt;A548,"Trip after period end",IF(B548&lt;=A548-'Settings'!$B$4,"Trip outside pay period",IF(J548&lt;=0,"Check miles",IF(M548&lt;=0,"Check rate",IF(Y548&lt;0,"Negative payable","OK")))))))))</f>
        <v/>
      </c>
    </row>
    <row r="549">
      <c r="A549" s="51" t="n"/>
      <c r="B549" s="51" t="n"/>
      <c r="C549" s="23" t="n"/>
      <c r="D549" s="24">
        <f>IF(COUNTA($A549:$C549,$E549:$I549,$K549,$O549,$R549,$U549:$W549,$Z549:$AA549)=0,"",IFERROR(INDEX('Settings'!$B$10:$B$109,MATCH(C549,'Settings'!$A$10:$A$109,0)),""))</f>
        <v/>
      </c>
      <c r="E549" s="23" t="n"/>
      <c r="F549" s="25" t="n"/>
      <c r="G549" s="25" t="n"/>
      <c r="H549" s="26" t="n"/>
      <c r="I549" s="26" t="n"/>
      <c r="J549" s="27">
        <f>IF(COUNTA($A549:$C549,$E549:$I549,$K549,$O549,$R549,$U549:$W549,$Z549:$AA549)=0,"",IFERROR(H549+I549,0))</f>
        <v/>
      </c>
      <c r="K549" s="52" t="n"/>
      <c r="L549" s="53">
        <f>IF(COUNTA($A549:$C549,$E549:$I549,$K549,$O549,$R549,$U549:$W549,$Z549:$AA549)=0,"",IFERROR(INDEX('Settings'!$D$10:$D$109,MATCH(C549,'Settings'!$A$10:$A$109,0)),0))</f>
        <v/>
      </c>
      <c r="M549" s="53">
        <f>IF(COUNTA($A549:$C549,$E549:$I549,$K549,$O549,$R549,$U549:$W549,$Z549:$AA549)=0,"",IFERROR(IF(K549&lt;&gt;"",K549,L549),0))</f>
        <v/>
      </c>
      <c r="N549" s="30">
        <f>IF(COUNTA($A549:$C549,$E549:$I549,$K549,$O549,$R549,$U549:$W549,$Z549:$AA549)=0,"",IFERROR(J549*M549,0))</f>
        <v/>
      </c>
      <c r="O549" s="31" t="n"/>
      <c r="P549" s="30">
        <f>IF(COUNTA($A549:$C549,$E549:$I549,$K549,$O549,$R549,$U549:$W549,$Z549:$AA549)=0,"",IFERROR(INDEX('Settings'!$F$10:$F$109,MATCH(C549,'Settings'!$A$10:$A$109,0)),0))</f>
        <v/>
      </c>
      <c r="Q549" s="30">
        <f>IF(COUNTA($A549:$C549,$E549:$I549,$K549,$O549,$R549,$U549:$W549,$Z549:$AA549)=0,"",IFERROR(O549*P549,0))</f>
        <v/>
      </c>
      <c r="R549" s="26" t="n"/>
      <c r="S549" s="30">
        <f>IF(COUNTA($A549:$C549,$E549:$I549,$K549,$O549,$R549,$U549:$W549,$Z549:$AA549)=0,"",IFERROR(INDEX('Settings'!$E$10:$E$109,MATCH(C549,'Settings'!$A$10:$A$109,0)),0))</f>
        <v/>
      </c>
      <c r="T549" s="30">
        <f>IF(COUNTA($A549:$C549,$E549:$I549,$K549,$O549,$R549,$U549:$W549,$Z549:$AA549)=0,"",IFERROR(R549*S549,0))</f>
        <v/>
      </c>
      <c r="U549" s="32" t="n"/>
      <c r="V549" s="32" t="n"/>
      <c r="W549" s="32" t="n"/>
      <c r="X549" s="30">
        <f>IF(COUNTA($A549:$C549,$E549:$I549,$K549,$O549,$R549,$U549:$W549,$Z549:$AA549)=0,"",IFERROR(SUM(N549,Q549,T549,U549),0))</f>
        <v/>
      </c>
      <c r="Y549" s="30">
        <f>IF(COUNTA($A549:$C549,$E549:$I549,$K549,$O549,$R549,$U549:$W549,$Z549:$AA549)=0,"",IFERROR(X549+V549-W549,0))</f>
        <v/>
      </c>
      <c r="Z549" s="23" t="n"/>
      <c r="AA549" s="25" t="n"/>
      <c r="AB549" s="33">
        <f>IF(COUNTA($A549:$C549,$E549:$I549,$K549,$O549,$R549,$U549:$W549,$Z549:$AA549)=0,"",IF(OR(A549="",B549="",C549="",E549=""),"Missing required input",IF(D549="","Driver not found",IF(COUNTIF($E:$E,E549)&gt;1,"Duplicate Trip/Load #",IF(B549&gt;A549,"Trip after period end",IF(B549&lt;=A549-'Settings'!$B$4,"Trip outside pay period",IF(J549&lt;=0,"Check miles",IF(M549&lt;=0,"Check rate",IF(Y549&lt;0,"Negative payable","OK")))))))))</f>
        <v/>
      </c>
    </row>
    <row r="550">
      <c r="A550" s="51" t="n"/>
      <c r="B550" s="51" t="n"/>
      <c r="C550" s="23" t="n"/>
      <c r="D550" s="24">
        <f>IF(COUNTA($A550:$C550,$E550:$I550,$K550,$O550,$R550,$U550:$W550,$Z550:$AA550)=0,"",IFERROR(INDEX('Settings'!$B$10:$B$109,MATCH(C550,'Settings'!$A$10:$A$109,0)),""))</f>
        <v/>
      </c>
      <c r="E550" s="23" t="n"/>
      <c r="F550" s="25" t="n"/>
      <c r="G550" s="25" t="n"/>
      <c r="H550" s="26" t="n"/>
      <c r="I550" s="26" t="n"/>
      <c r="J550" s="27">
        <f>IF(COUNTA($A550:$C550,$E550:$I550,$K550,$O550,$R550,$U550:$W550,$Z550:$AA550)=0,"",IFERROR(H550+I550,0))</f>
        <v/>
      </c>
      <c r="K550" s="52" t="n"/>
      <c r="L550" s="53">
        <f>IF(COUNTA($A550:$C550,$E550:$I550,$K550,$O550,$R550,$U550:$W550,$Z550:$AA550)=0,"",IFERROR(INDEX('Settings'!$D$10:$D$109,MATCH(C550,'Settings'!$A$10:$A$109,0)),0))</f>
        <v/>
      </c>
      <c r="M550" s="53">
        <f>IF(COUNTA($A550:$C550,$E550:$I550,$K550,$O550,$R550,$U550:$W550,$Z550:$AA550)=0,"",IFERROR(IF(K550&lt;&gt;"",K550,L550),0))</f>
        <v/>
      </c>
      <c r="N550" s="30">
        <f>IF(COUNTA($A550:$C550,$E550:$I550,$K550,$O550,$R550,$U550:$W550,$Z550:$AA550)=0,"",IFERROR(J550*M550,0))</f>
        <v/>
      </c>
      <c r="O550" s="31" t="n"/>
      <c r="P550" s="30">
        <f>IF(COUNTA($A550:$C550,$E550:$I550,$K550,$O550,$R550,$U550:$W550,$Z550:$AA550)=0,"",IFERROR(INDEX('Settings'!$F$10:$F$109,MATCH(C550,'Settings'!$A$10:$A$109,0)),0))</f>
        <v/>
      </c>
      <c r="Q550" s="30">
        <f>IF(COUNTA($A550:$C550,$E550:$I550,$K550,$O550,$R550,$U550:$W550,$Z550:$AA550)=0,"",IFERROR(O550*P550,0))</f>
        <v/>
      </c>
      <c r="R550" s="26" t="n"/>
      <c r="S550" s="30">
        <f>IF(COUNTA($A550:$C550,$E550:$I550,$K550,$O550,$R550,$U550:$W550,$Z550:$AA550)=0,"",IFERROR(INDEX('Settings'!$E$10:$E$109,MATCH(C550,'Settings'!$A$10:$A$109,0)),0))</f>
        <v/>
      </c>
      <c r="T550" s="30">
        <f>IF(COUNTA($A550:$C550,$E550:$I550,$K550,$O550,$R550,$U550:$W550,$Z550:$AA550)=0,"",IFERROR(R550*S550,0))</f>
        <v/>
      </c>
      <c r="U550" s="32" t="n"/>
      <c r="V550" s="32" t="n"/>
      <c r="W550" s="32" t="n"/>
      <c r="X550" s="30">
        <f>IF(COUNTA($A550:$C550,$E550:$I550,$K550,$O550,$R550,$U550:$W550,$Z550:$AA550)=0,"",IFERROR(SUM(N550,Q550,T550,U550),0))</f>
        <v/>
      </c>
      <c r="Y550" s="30">
        <f>IF(COUNTA($A550:$C550,$E550:$I550,$K550,$O550,$R550,$U550:$W550,$Z550:$AA550)=0,"",IFERROR(X550+V550-W550,0))</f>
        <v/>
      </c>
      <c r="Z550" s="23" t="n"/>
      <c r="AA550" s="25" t="n"/>
      <c r="AB550" s="33">
        <f>IF(COUNTA($A550:$C550,$E550:$I550,$K550,$O550,$R550,$U550:$W550,$Z550:$AA550)=0,"",IF(OR(A550="",B550="",C550="",E550=""),"Missing required input",IF(D550="","Driver not found",IF(COUNTIF($E:$E,E550)&gt;1,"Duplicate Trip/Load #",IF(B550&gt;A550,"Trip after period end",IF(B550&lt;=A550-'Settings'!$B$4,"Trip outside pay period",IF(J550&lt;=0,"Check miles",IF(M550&lt;=0,"Check rate",IF(Y550&lt;0,"Negative payable","OK")))))))))</f>
        <v/>
      </c>
    </row>
    <row r="551">
      <c r="A551" s="51" t="n"/>
      <c r="B551" s="51" t="n"/>
      <c r="C551" s="23" t="n"/>
      <c r="D551" s="24">
        <f>IF(COUNTA($A551:$C551,$E551:$I551,$K551,$O551,$R551,$U551:$W551,$Z551:$AA551)=0,"",IFERROR(INDEX('Settings'!$B$10:$B$109,MATCH(C551,'Settings'!$A$10:$A$109,0)),""))</f>
        <v/>
      </c>
      <c r="E551" s="23" t="n"/>
      <c r="F551" s="25" t="n"/>
      <c r="G551" s="25" t="n"/>
      <c r="H551" s="26" t="n"/>
      <c r="I551" s="26" t="n"/>
      <c r="J551" s="27">
        <f>IF(COUNTA($A551:$C551,$E551:$I551,$K551,$O551,$R551,$U551:$W551,$Z551:$AA551)=0,"",IFERROR(H551+I551,0))</f>
        <v/>
      </c>
      <c r="K551" s="52" t="n"/>
      <c r="L551" s="53">
        <f>IF(COUNTA($A551:$C551,$E551:$I551,$K551,$O551,$R551,$U551:$W551,$Z551:$AA551)=0,"",IFERROR(INDEX('Settings'!$D$10:$D$109,MATCH(C551,'Settings'!$A$10:$A$109,0)),0))</f>
        <v/>
      </c>
      <c r="M551" s="53">
        <f>IF(COUNTA($A551:$C551,$E551:$I551,$K551,$O551,$R551,$U551:$W551,$Z551:$AA551)=0,"",IFERROR(IF(K551&lt;&gt;"",K551,L551),0))</f>
        <v/>
      </c>
      <c r="N551" s="30">
        <f>IF(COUNTA($A551:$C551,$E551:$I551,$K551,$O551,$R551,$U551:$W551,$Z551:$AA551)=0,"",IFERROR(J551*M551,0))</f>
        <v/>
      </c>
      <c r="O551" s="31" t="n"/>
      <c r="P551" s="30">
        <f>IF(COUNTA($A551:$C551,$E551:$I551,$K551,$O551,$R551,$U551:$W551,$Z551:$AA551)=0,"",IFERROR(INDEX('Settings'!$F$10:$F$109,MATCH(C551,'Settings'!$A$10:$A$109,0)),0))</f>
        <v/>
      </c>
      <c r="Q551" s="30">
        <f>IF(COUNTA($A551:$C551,$E551:$I551,$K551,$O551,$R551,$U551:$W551,$Z551:$AA551)=0,"",IFERROR(O551*P551,0))</f>
        <v/>
      </c>
      <c r="R551" s="26" t="n"/>
      <c r="S551" s="30">
        <f>IF(COUNTA($A551:$C551,$E551:$I551,$K551,$O551,$R551,$U551:$W551,$Z551:$AA551)=0,"",IFERROR(INDEX('Settings'!$E$10:$E$109,MATCH(C551,'Settings'!$A$10:$A$109,0)),0))</f>
        <v/>
      </c>
      <c r="T551" s="30">
        <f>IF(COUNTA($A551:$C551,$E551:$I551,$K551,$O551,$R551,$U551:$W551,$Z551:$AA551)=0,"",IFERROR(R551*S551,0))</f>
        <v/>
      </c>
      <c r="U551" s="32" t="n"/>
      <c r="V551" s="32" t="n"/>
      <c r="W551" s="32" t="n"/>
      <c r="X551" s="30">
        <f>IF(COUNTA($A551:$C551,$E551:$I551,$K551,$O551,$R551,$U551:$W551,$Z551:$AA551)=0,"",IFERROR(SUM(N551,Q551,T551,U551),0))</f>
        <v/>
      </c>
      <c r="Y551" s="30">
        <f>IF(COUNTA($A551:$C551,$E551:$I551,$K551,$O551,$R551,$U551:$W551,$Z551:$AA551)=0,"",IFERROR(X551+V551-W551,0))</f>
        <v/>
      </c>
      <c r="Z551" s="23" t="n"/>
      <c r="AA551" s="25" t="n"/>
      <c r="AB551" s="33">
        <f>IF(COUNTA($A551:$C551,$E551:$I551,$K551,$O551,$R551,$U551:$W551,$Z551:$AA551)=0,"",IF(OR(A551="",B551="",C551="",E551=""),"Missing required input",IF(D551="","Driver not found",IF(COUNTIF($E:$E,E551)&gt;1,"Duplicate Trip/Load #",IF(B551&gt;A551,"Trip after period end",IF(B551&lt;=A551-'Settings'!$B$4,"Trip outside pay period",IF(J551&lt;=0,"Check miles",IF(M551&lt;=0,"Check rate",IF(Y551&lt;0,"Negative payable","OK")))))))))</f>
        <v/>
      </c>
    </row>
    <row r="552">
      <c r="A552" s="51" t="n"/>
      <c r="B552" s="51" t="n"/>
      <c r="C552" s="23" t="n"/>
      <c r="D552" s="24">
        <f>IF(COUNTA($A552:$C552,$E552:$I552,$K552,$O552,$R552,$U552:$W552,$Z552:$AA552)=0,"",IFERROR(INDEX('Settings'!$B$10:$B$109,MATCH(C552,'Settings'!$A$10:$A$109,0)),""))</f>
        <v/>
      </c>
      <c r="E552" s="23" t="n"/>
      <c r="F552" s="25" t="n"/>
      <c r="G552" s="25" t="n"/>
      <c r="H552" s="26" t="n"/>
      <c r="I552" s="26" t="n"/>
      <c r="J552" s="27">
        <f>IF(COUNTA($A552:$C552,$E552:$I552,$K552,$O552,$R552,$U552:$W552,$Z552:$AA552)=0,"",IFERROR(H552+I552,0))</f>
        <v/>
      </c>
      <c r="K552" s="52" t="n"/>
      <c r="L552" s="53">
        <f>IF(COUNTA($A552:$C552,$E552:$I552,$K552,$O552,$R552,$U552:$W552,$Z552:$AA552)=0,"",IFERROR(INDEX('Settings'!$D$10:$D$109,MATCH(C552,'Settings'!$A$10:$A$109,0)),0))</f>
        <v/>
      </c>
      <c r="M552" s="53">
        <f>IF(COUNTA($A552:$C552,$E552:$I552,$K552,$O552,$R552,$U552:$W552,$Z552:$AA552)=0,"",IFERROR(IF(K552&lt;&gt;"",K552,L552),0))</f>
        <v/>
      </c>
      <c r="N552" s="30">
        <f>IF(COUNTA($A552:$C552,$E552:$I552,$K552,$O552,$R552,$U552:$W552,$Z552:$AA552)=0,"",IFERROR(J552*M552,0))</f>
        <v/>
      </c>
      <c r="O552" s="31" t="n"/>
      <c r="P552" s="30">
        <f>IF(COUNTA($A552:$C552,$E552:$I552,$K552,$O552,$R552,$U552:$W552,$Z552:$AA552)=0,"",IFERROR(INDEX('Settings'!$F$10:$F$109,MATCH(C552,'Settings'!$A$10:$A$109,0)),0))</f>
        <v/>
      </c>
      <c r="Q552" s="30">
        <f>IF(COUNTA($A552:$C552,$E552:$I552,$K552,$O552,$R552,$U552:$W552,$Z552:$AA552)=0,"",IFERROR(O552*P552,0))</f>
        <v/>
      </c>
      <c r="R552" s="26" t="n"/>
      <c r="S552" s="30">
        <f>IF(COUNTA($A552:$C552,$E552:$I552,$K552,$O552,$R552,$U552:$W552,$Z552:$AA552)=0,"",IFERROR(INDEX('Settings'!$E$10:$E$109,MATCH(C552,'Settings'!$A$10:$A$109,0)),0))</f>
        <v/>
      </c>
      <c r="T552" s="30">
        <f>IF(COUNTA($A552:$C552,$E552:$I552,$K552,$O552,$R552,$U552:$W552,$Z552:$AA552)=0,"",IFERROR(R552*S552,0))</f>
        <v/>
      </c>
      <c r="U552" s="32" t="n"/>
      <c r="V552" s="32" t="n"/>
      <c r="W552" s="32" t="n"/>
      <c r="X552" s="30">
        <f>IF(COUNTA($A552:$C552,$E552:$I552,$K552,$O552,$R552,$U552:$W552,$Z552:$AA552)=0,"",IFERROR(SUM(N552,Q552,T552,U552),0))</f>
        <v/>
      </c>
      <c r="Y552" s="30">
        <f>IF(COUNTA($A552:$C552,$E552:$I552,$K552,$O552,$R552,$U552:$W552,$Z552:$AA552)=0,"",IFERROR(X552+V552-W552,0))</f>
        <v/>
      </c>
      <c r="Z552" s="23" t="n"/>
      <c r="AA552" s="25" t="n"/>
      <c r="AB552" s="33">
        <f>IF(COUNTA($A552:$C552,$E552:$I552,$K552,$O552,$R552,$U552:$W552,$Z552:$AA552)=0,"",IF(OR(A552="",B552="",C552="",E552=""),"Missing required input",IF(D552="","Driver not found",IF(COUNTIF($E:$E,E552)&gt;1,"Duplicate Trip/Load #",IF(B552&gt;A552,"Trip after period end",IF(B552&lt;=A552-'Settings'!$B$4,"Trip outside pay period",IF(J552&lt;=0,"Check miles",IF(M552&lt;=0,"Check rate",IF(Y552&lt;0,"Negative payable","OK")))))))))</f>
        <v/>
      </c>
    </row>
    <row r="553">
      <c r="A553" s="51" t="n"/>
      <c r="B553" s="51" t="n"/>
      <c r="C553" s="23" t="n"/>
      <c r="D553" s="24">
        <f>IF(COUNTA($A553:$C553,$E553:$I553,$K553,$O553,$R553,$U553:$W553,$Z553:$AA553)=0,"",IFERROR(INDEX('Settings'!$B$10:$B$109,MATCH(C553,'Settings'!$A$10:$A$109,0)),""))</f>
        <v/>
      </c>
      <c r="E553" s="23" t="n"/>
      <c r="F553" s="25" t="n"/>
      <c r="G553" s="25" t="n"/>
      <c r="H553" s="26" t="n"/>
      <c r="I553" s="26" t="n"/>
      <c r="J553" s="27">
        <f>IF(COUNTA($A553:$C553,$E553:$I553,$K553,$O553,$R553,$U553:$W553,$Z553:$AA553)=0,"",IFERROR(H553+I553,0))</f>
        <v/>
      </c>
      <c r="K553" s="52" t="n"/>
      <c r="L553" s="53">
        <f>IF(COUNTA($A553:$C553,$E553:$I553,$K553,$O553,$R553,$U553:$W553,$Z553:$AA553)=0,"",IFERROR(INDEX('Settings'!$D$10:$D$109,MATCH(C553,'Settings'!$A$10:$A$109,0)),0))</f>
        <v/>
      </c>
      <c r="M553" s="53">
        <f>IF(COUNTA($A553:$C553,$E553:$I553,$K553,$O553,$R553,$U553:$W553,$Z553:$AA553)=0,"",IFERROR(IF(K553&lt;&gt;"",K553,L553),0))</f>
        <v/>
      </c>
      <c r="N553" s="30">
        <f>IF(COUNTA($A553:$C553,$E553:$I553,$K553,$O553,$R553,$U553:$W553,$Z553:$AA553)=0,"",IFERROR(J553*M553,0))</f>
        <v/>
      </c>
      <c r="O553" s="31" t="n"/>
      <c r="P553" s="30">
        <f>IF(COUNTA($A553:$C553,$E553:$I553,$K553,$O553,$R553,$U553:$W553,$Z553:$AA553)=0,"",IFERROR(INDEX('Settings'!$F$10:$F$109,MATCH(C553,'Settings'!$A$10:$A$109,0)),0))</f>
        <v/>
      </c>
      <c r="Q553" s="30">
        <f>IF(COUNTA($A553:$C553,$E553:$I553,$K553,$O553,$R553,$U553:$W553,$Z553:$AA553)=0,"",IFERROR(O553*P553,0))</f>
        <v/>
      </c>
      <c r="R553" s="26" t="n"/>
      <c r="S553" s="30">
        <f>IF(COUNTA($A553:$C553,$E553:$I553,$K553,$O553,$R553,$U553:$W553,$Z553:$AA553)=0,"",IFERROR(INDEX('Settings'!$E$10:$E$109,MATCH(C553,'Settings'!$A$10:$A$109,0)),0))</f>
        <v/>
      </c>
      <c r="T553" s="30">
        <f>IF(COUNTA($A553:$C553,$E553:$I553,$K553,$O553,$R553,$U553:$W553,$Z553:$AA553)=0,"",IFERROR(R553*S553,0))</f>
        <v/>
      </c>
      <c r="U553" s="32" t="n"/>
      <c r="V553" s="32" t="n"/>
      <c r="W553" s="32" t="n"/>
      <c r="X553" s="30">
        <f>IF(COUNTA($A553:$C553,$E553:$I553,$K553,$O553,$R553,$U553:$W553,$Z553:$AA553)=0,"",IFERROR(SUM(N553,Q553,T553,U553),0))</f>
        <v/>
      </c>
      <c r="Y553" s="30">
        <f>IF(COUNTA($A553:$C553,$E553:$I553,$K553,$O553,$R553,$U553:$W553,$Z553:$AA553)=0,"",IFERROR(X553+V553-W553,0))</f>
        <v/>
      </c>
      <c r="Z553" s="23" t="n"/>
      <c r="AA553" s="25" t="n"/>
      <c r="AB553" s="33">
        <f>IF(COUNTA($A553:$C553,$E553:$I553,$K553,$O553,$R553,$U553:$W553,$Z553:$AA553)=0,"",IF(OR(A553="",B553="",C553="",E553=""),"Missing required input",IF(D553="","Driver not found",IF(COUNTIF($E:$E,E553)&gt;1,"Duplicate Trip/Load #",IF(B553&gt;A553,"Trip after period end",IF(B553&lt;=A553-'Settings'!$B$4,"Trip outside pay period",IF(J553&lt;=0,"Check miles",IF(M553&lt;=0,"Check rate",IF(Y553&lt;0,"Negative payable","OK")))))))))</f>
        <v/>
      </c>
    </row>
    <row r="554">
      <c r="A554" s="51" t="n"/>
      <c r="B554" s="51" t="n"/>
      <c r="C554" s="23" t="n"/>
      <c r="D554" s="24">
        <f>IF(COUNTA($A554:$C554,$E554:$I554,$K554,$O554,$R554,$U554:$W554,$Z554:$AA554)=0,"",IFERROR(INDEX('Settings'!$B$10:$B$109,MATCH(C554,'Settings'!$A$10:$A$109,0)),""))</f>
        <v/>
      </c>
      <c r="E554" s="23" t="n"/>
      <c r="F554" s="25" t="n"/>
      <c r="G554" s="25" t="n"/>
      <c r="H554" s="26" t="n"/>
      <c r="I554" s="26" t="n"/>
      <c r="J554" s="27">
        <f>IF(COUNTA($A554:$C554,$E554:$I554,$K554,$O554,$R554,$U554:$W554,$Z554:$AA554)=0,"",IFERROR(H554+I554,0))</f>
        <v/>
      </c>
      <c r="K554" s="52" t="n"/>
      <c r="L554" s="53">
        <f>IF(COUNTA($A554:$C554,$E554:$I554,$K554,$O554,$R554,$U554:$W554,$Z554:$AA554)=0,"",IFERROR(INDEX('Settings'!$D$10:$D$109,MATCH(C554,'Settings'!$A$10:$A$109,0)),0))</f>
        <v/>
      </c>
      <c r="M554" s="53">
        <f>IF(COUNTA($A554:$C554,$E554:$I554,$K554,$O554,$R554,$U554:$W554,$Z554:$AA554)=0,"",IFERROR(IF(K554&lt;&gt;"",K554,L554),0))</f>
        <v/>
      </c>
      <c r="N554" s="30">
        <f>IF(COUNTA($A554:$C554,$E554:$I554,$K554,$O554,$R554,$U554:$W554,$Z554:$AA554)=0,"",IFERROR(J554*M554,0))</f>
        <v/>
      </c>
      <c r="O554" s="31" t="n"/>
      <c r="P554" s="30">
        <f>IF(COUNTA($A554:$C554,$E554:$I554,$K554,$O554,$R554,$U554:$W554,$Z554:$AA554)=0,"",IFERROR(INDEX('Settings'!$F$10:$F$109,MATCH(C554,'Settings'!$A$10:$A$109,0)),0))</f>
        <v/>
      </c>
      <c r="Q554" s="30">
        <f>IF(COUNTA($A554:$C554,$E554:$I554,$K554,$O554,$R554,$U554:$W554,$Z554:$AA554)=0,"",IFERROR(O554*P554,0))</f>
        <v/>
      </c>
      <c r="R554" s="26" t="n"/>
      <c r="S554" s="30">
        <f>IF(COUNTA($A554:$C554,$E554:$I554,$K554,$O554,$R554,$U554:$W554,$Z554:$AA554)=0,"",IFERROR(INDEX('Settings'!$E$10:$E$109,MATCH(C554,'Settings'!$A$10:$A$109,0)),0))</f>
        <v/>
      </c>
      <c r="T554" s="30">
        <f>IF(COUNTA($A554:$C554,$E554:$I554,$K554,$O554,$R554,$U554:$W554,$Z554:$AA554)=0,"",IFERROR(R554*S554,0))</f>
        <v/>
      </c>
      <c r="U554" s="32" t="n"/>
      <c r="V554" s="32" t="n"/>
      <c r="W554" s="32" t="n"/>
      <c r="X554" s="30">
        <f>IF(COUNTA($A554:$C554,$E554:$I554,$K554,$O554,$R554,$U554:$W554,$Z554:$AA554)=0,"",IFERROR(SUM(N554,Q554,T554,U554),0))</f>
        <v/>
      </c>
      <c r="Y554" s="30">
        <f>IF(COUNTA($A554:$C554,$E554:$I554,$K554,$O554,$R554,$U554:$W554,$Z554:$AA554)=0,"",IFERROR(X554+V554-W554,0))</f>
        <v/>
      </c>
      <c r="Z554" s="23" t="n"/>
      <c r="AA554" s="25" t="n"/>
      <c r="AB554" s="33">
        <f>IF(COUNTA($A554:$C554,$E554:$I554,$K554,$O554,$R554,$U554:$W554,$Z554:$AA554)=0,"",IF(OR(A554="",B554="",C554="",E554=""),"Missing required input",IF(D554="","Driver not found",IF(COUNTIF($E:$E,E554)&gt;1,"Duplicate Trip/Load #",IF(B554&gt;A554,"Trip after period end",IF(B554&lt;=A554-'Settings'!$B$4,"Trip outside pay period",IF(J554&lt;=0,"Check miles",IF(M554&lt;=0,"Check rate",IF(Y554&lt;0,"Negative payable","OK")))))))))</f>
        <v/>
      </c>
    </row>
    <row r="555">
      <c r="A555" s="51" t="n"/>
      <c r="B555" s="51" t="n"/>
      <c r="C555" s="23" t="n"/>
      <c r="D555" s="24">
        <f>IF(COUNTA($A555:$C555,$E555:$I555,$K555,$O555,$R555,$U555:$W555,$Z555:$AA555)=0,"",IFERROR(INDEX('Settings'!$B$10:$B$109,MATCH(C555,'Settings'!$A$10:$A$109,0)),""))</f>
        <v/>
      </c>
      <c r="E555" s="23" t="n"/>
      <c r="F555" s="25" t="n"/>
      <c r="G555" s="25" t="n"/>
      <c r="H555" s="26" t="n"/>
      <c r="I555" s="26" t="n"/>
      <c r="J555" s="27">
        <f>IF(COUNTA($A555:$C555,$E555:$I555,$K555,$O555,$R555,$U555:$W555,$Z555:$AA555)=0,"",IFERROR(H555+I555,0))</f>
        <v/>
      </c>
      <c r="K555" s="52" t="n"/>
      <c r="L555" s="53">
        <f>IF(COUNTA($A555:$C555,$E555:$I555,$K555,$O555,$R555,$U555:$W555,$Z555:$AA555)=0,"",IFERROR(INDEX('Settings'!$D$10:$D$109,MATCH(C555,'Settings'!$A$10:$A$109,0)),0))</f>
        <v/>
      </c>
      <c r="M555" s="53">
        <f>IF(COUNTA($A555:$C555,$E555:$I555,$K555,$O555,$R555,$U555:$W555,$Z555:$AA555)=0,"",IFERROR(IF(K555&lt;&gt;"",K555,L555),0))</f>
        <v/>
      </c>
      <c r="N555" s="30">
        <f>IF(COUNTA($A555:$C555,$E555:$I555,$K555,$O555,$R555,$U555:$W555,$Z555:$AA555)=0,"",IFERROR(J555*M555,0))</f>
        <v/>
      </c>
      <c r="O555" s="31" t="n"/>
      <c r="P555" s="30">
        <f>IF(COUNTA($A555:$C555,$E555:$I555,$K555,$O555,$R555,$U555:$W555,$Z555:$AA555)=0,"",IFERROR(INDEX('Settings'!$F$10:$F$109,MATCH(C555,'Settings'!$A$10:$A$109,0)),0))</f>
        <v/>
      </c>
      <c r="Q555" s="30">
        <f>IF(COUNTA($A555:$C555,$E555:$I555,$K555,$O555,$R555,$U555:$W555,$Z555:$AA555)=0,"",IFERROR(O555*P555,0))</f>
        <v/>
      </c>
      <c r="R555" s="26" t="n"/>
      <c r="S555" s="30">
        <f>IF(COUNTA($A555:$C555,$E555:$I555,$K555,$O555,$R555,$U555:$W555,$Z555:$AA555)=0,"",IFERROR(INDEX('Settings'!$E$10:$E$109,MATCH(C555,'Settings'!$A$10:$A$109,0)),0))</f>
        <v/>
      </c>
      <c r="T555" s="30">
        <f>IF(COUNTA($A555:$C555,$E555:$I555,$K555,$O555,$R555,$U555:$W555,$Z555:$AA555)=0,"",IFERROR(R555*S555,0))</f>
        <v/>
      </c>
      <c r="U555" s="32" t="n"/>
      <c r="V555" s="32" t="n"/>
      <c r="W555" s="32" t="n"/>
      <c r="X555" s="30">
        <f>IF(COUNTA($A555:$C555,$E555:$I555,$K555,$O555,$R555,$U555:$W555,$Z555:$AA555)=0,"",IFERROR(SUM(N555,Q555,T555,U555),0))</f>
        <v/>
      </c>
      <c r="Y555" s="30">
        <f>IF(COUNTA($A555:$C555,$E555:$I555,$K555,$O555,$R555,$U555:$W555,$Z555:$AA555)=0,"",IFERROR(X555+V555-W555,0))</f>
        <v/>
      </c>
      <c r="Z555" s="23" t="n"/>
      <c r="AA555" s="25" t="n"/>
      <c r="AB555" s="33">
        <f>IF(COUNTA($A555:$C555,$E555:$I555,$K555,$O555,$R555,$U555:$W555,$Z555:$AA555)=0,"",IF(OR(A555="",B555="",C555="",E555=""),"Missing required input",IF(D555="","Driver not found",IF(COUNTIF($E:$E,E555)&gt;1,"Duplicate Trip/Load #",IF(B555&gt;A555,"Trip after period end",IF(B555&lt;=A555-'Settings'!$B$4,"Trip outside pay period",IF(J555&lt;=0,"Check miles",IF(M555&lt;=0,"Check rate",IF(Y555&lt;0,"Negative payable","OK")))))))))</f>
        <v/>
      </c>
    </row>
    <row r="556">
      <c r="A556" s="51" t="n"/>
      <c r="B556" s="51" t="n"/>
      <c r="C556" s="23" t="n"/>
      <c r="D556" s="24">
        <f>IF(COUNTA($A556:$C556,$E556:$I556,$K556,$O556,$R556,$U556:$W556,$Z556:$AA556)=0,"",IFERROR(INDEX('Settings'!$B$10:$B$109,MATCH(C556,'Settings'!$A$10:$A$109,0)),""))</f>
        <v/>
      </c>
      <c r="E556" s="23" t="n"/>
      <c r="F556" s="25" t="n"/>
      <c r="G556" s="25" t="n"/>
      <c r="H556" s="26" t="n"/>
      <c r="I556" s="26" t="n"/>
      <c r="J556" s="27">
        <f>IF(COUNTA($A556:$C556,$E556:$I556,$K556,$O556,$R556,$U556:$W556,$Z556:$AA556)=0,"",IFERROR(H556+I556,0))</f>
        <v/>
      </c>
      <c r="K556" s="52" t="n"/>
      <c r="L556" s="53">
        <f>IF(COUNTA($A556:$C556,$E556:$I556,$K556,$O556,$R556,$U556:$W556,$Z556:$AA556)=0,"",IFERROR(INDEX('Settings'!$D$10:$D$109,MATCH(C556,'Settings'!$A$10:$A$109,0)),0))</f>
        <v/>
      </c>
      <c r="M556" s="53">
        <f>IF(COUNTA($A556:$C556,$E556:$I556,$K556,$O556,$R556,$U556:$W556,$Z556:$AA556)=0,"",IFERROR(IF(K556&lt;&gt;"",K556,L556),0))</f>
        <v/>
      </c>
      <c r="N556" s="30">
        <f>IF(COUNTA($A556:$C556,$E556:$I556,$K556,$O556,$R556,$U556:$W556,$Z556:$AA556)=0,"",IFERROR(J556*M556,0))</f>
        <v/>
      </c>
      <c r="O556" s="31" t="n"/>
      <c r="P556" s="30">
        <f>IF(COUNTA($A556:$C556,$E556:$I556,$K556,$O556,$R556,$U556:$W556,$Z556:$AA556)=0,"",IFERROR(INDEX('Settings'!$F$10:$F$109,MATCH(C556,'Settings'!$A$10:$A$109,0)),0))</f>
        <v/>
      </c>
      <c r="Q556" s="30">
        <f>IF(COUNTA($A556:$C556,$E556:$I556,$K556,$O556,$R556,$U556:$W556,$Z556:$AA556)=0,"",IFERROR(O556*P556,0))</f>
        <v/>
      </c>
      <c r="R556" s="26" t="n"/>
      <c r="S556" s="30">
        <f>IF(COUNTA($A556:$C556,$E556:$I556,$K556,$O556,$R556,$U556:$W556,$Z556:$AA556)=0,"",IFERROR(INDEX('Settings'!$E$10:$E$109,MATCH(C556,'Settings'!$A$10:$A$109,0)),0))</f>
        <v/>
      </c>
      <c r="T556" s="30">
        <f>IF(COUNTA($A556:$C556,$E556:$I556,$K556,$O556,$R556,$U556:$W556,$Z556:$AA556)=0,"",IFERROR(R556*S556,0))</f>
        <v/>
      </c>
      <c r="U556" s="32" t="n"/>
      <c r="V556" s="32" t="n"/>
      <c r="W556" s="32" t="n"/>
      <c r="X556" s="30">
        <f>IF(COUNTA($A556:$C556,$E556:$I556,$K556,$O556,$R556,$U556:$W556,$Z556:$AA556)=0,"",IFERROR(SUM(N556,Q556,T556,U556),0))</f>
        <v/>
      </c>
      <c r="Y556" s="30">
        <f>IF(COUNTA($A556:$C556,$E556:$I556,$K556,$O556,$R556,$U556:$W556,$Z556:$AA556)=0,"",IFERROR(X556+V556-W556,0))</f>
        <v/>
      </c>
      <c r="Z556" s="23" t="n"/>
      <c r="AA556" s="25" t="n"/>
      <c r="AB556" s="33">
        <f>IF(COUNTA($A556:$C556,$E556:$I556,$K556,$O556,$R556,$U556:$W556,$Z556:$AA556)=0,"",IF(OR(A556="",B556="",C556="",E556=""),"Missing required input",IF(D556="","Driver not found",IF(COUNTIF($E:$E,E556)&gt;1,"Duplicate Trip/Load #",IF(B556&gt;A556,"Trip after period end",IF(B556&lt;=A556-'Settings'!$B$4,"Trip outside pay period",IF(J556&lt;=0,"Check miles",IF(M556&lt;=0,"Check rate",IF(Y556&lt;0,"Negative payable","OK")))))))))</f>
        <v/>
      </c>
    </row>
    <row r="557">
      <c r="A557" s="51" t="n"/>
      <c r="B557" s="51" t="n"/>
      <c r="C557" s="23" t="n"/>
      <c r="D557" s="24">
        <f>IF(COUNTA($A557:$C557,$E557:$I557,$K557,$O557,$R557,$U557:$W557,$Z557:$AA557)=0,"",IFERROR(INDEX('Settings'!$B$10:$B$109,MATCH(C557,'Settings'!$A$10:$A$109,0)),""))</f>
        <v/>
      </c>
      <c r="E557" s="23" t="n"/>
      <c r="F557" s="25" t="n"/>
      <c r="G557" s="25" t="n"/>
      <c r="H557" s="26" t="n"/>
      <c r="I557" s="26" t="n"/>
      <c r="J557" s="27">
        <f>IF(COUNTA($A557:$C557,$E557:$I557,$K557,$O557,$R557,$U557:$W557,$Z557:$AA557)=0,"",IFERROR(H557+I557,0))</f>
        <v/>
      </c>
      <c r="K557" s="52" t="n"/>
      <c r="L557" s="53">
        <f>IF(COUNTA($A557:$C557,$E557:$I557,$K557,$O557,$R557,$U557:$W557,$Z557:$AA557)=0,"",IFERROR(INDEX('Settings'!$D$10:$D$109,MATCH(C557,'Settings'!$A$10:$A$109,0)),0))</f>
        <v/>
      </c>
      <c r="M557" s="53">
        <f>IF(COUNTA($A557:$C557,$E557:$I557,$K557,$O557,$R557,$U557:$W557,$Z557:$AA557)=0,"",IFERROR(IF(K557&lt;&gt;"",K557,L557),0))</f>
        <v/>
      </c>
      <c r="N557" s="30">
        <f>IF(COUNTA($A557:$C557,$E557:$I557,$K557,$O557,$R557,$U557:$W557,$Z557:$AA557)=0,"",IFERROR(J557*M557,0))</f>
        <v/>
      </c>
      <c r="O557" s="31" t="n"/>
      <c r="P557" s="30">
        <f>IF(COUNTA($A557:$C557,$E557:$I557,$K557,$O557,$R557,$U557:$W557,$Z557:$AA557)=0,"",IFERROR(INDEX('Settings'!$F$10:$F$109,MATCH(C557,'Settings'!$A$10:$A$109,0)),0))</f>
        <v/>
      </c>
      <c r="Q557" s="30">
        <f>IF(COUNTA($A557:$C557,$E557:$I557,$K557,$O557,$R557,$U557:$W557,$Z557:$AA557)=0,"",IFERROR(O557*P557,0))</f>
        <v/>
      </c>
      <c r="R557" s="26" t="n"/>
      <c r="S557" s="30">
        <f>IF(COUNTA($A557:$C557,$E557:$I557,$K557,$O557,$R557,$U557:$W557,$Z557:$AA557)=0,"",IFERROR(INDEX('Settings'!$E$10:$E$109,MATCH(C557,'Settings'!$A$10:$A$109,0)),0))</f>
        <v/>
      </c>
      <c r="T557" s="30">
        <f>IF(COUNTA($A557:$C557,$E557:$I557,$K557,$O557,$R557,$U557:$W557,$Z557:$AA557)=0,"",IFERROR(R557*S557,0))</f>
        <v/>
      </c>
      <c r="U557" s="32" t="n"/>
      <c r="V557" s="32" t="n"/>
      <c r="W557" s="32" t="n"/>
      <c r="X557" s="30">
        <f>IF(COUNTA($A557:$C557,$E557:$I557,$K557,$O557,$R557,$U557:$W557,$Z557:$AA557)=0,"",IFERROR(SUM(N557,Q557,T557,U557),0))</f>
        <v/>
      </c>
      <c r="Y557" s="30">
        <f>IF(COUNTA($A557:$C557,$E557:$I557,$K557,$O557,$R557,$U557:$W557,$Z557:$AA557)=0,"",IFERROR(X557+V557-W557,0))</f>
        <v/>
      </c>
      <c r="Z557" s="23" t="n"/>
      <c r="AA557" s="25" t="n"/>
      <c r="AB557" s="33">
        <f>IF(COUNTA($A557:$C557,$E557:$I557,$K557,$O557,$R557,$U557:$W557,$Z557:$AA557)=0,"",IF(OR(A557="",B557="",C557="",E557=""),"Missing required input",IF(D557="","Driver not found",IF(COUNTIF($E:$E,E557)&gt;1,"Duplicate Trip/Load #",IF(B557&gt;A557,"Trip after period end",IF(B557&lt;=A557-'Settings'!$B$4,"Trip outside pay period",IF(J557&lt;=0,"Check miles",IF(M557&lt;=0,"Check rate",IF(Y557&lt;0,"Negative payable","OK")))))))))</f>
        <v/>
      </c>
    </row>
    <row r="558">
      <c r="A558" s="51" t="n"/>
      <c r="B558" s="51" t="n"/>
      <c r="C558" s="23" t="n"/>
      <c r="D558" s="24">
        <f>IF(COUNTA($A558:$C558,$E558:$I558,$K558,$O558,$R558,$U558:$W558,$Z558:$AA558)=0,"",IFERROR(INDEX('Settings'!$B$10:$B$109,MATCH(C558,'Settings'!$A$10:$A$109,0)),""))</f>
        <v/>
      </c>
      <c r="E558" s="23" t="n"/>
      <c r="F558" s="25" t="n"/>
      <c r="G558" s="25" t="n"/>
      <c r="H558" s="26" t="n"/>
      <c r="I558" s="26" t="n"/>
      <c r="J558" s="27">
        <f>IF(COUNTA($A558:$C558,$E558:$I558,$K558,$O558,$R558,$U558:$W558,$Z558:$AA558)=0,"",IFERROR(H558+I558,0))</f>
        <v/>
      </c>
      <c r="K558" s="52" t="n"/>
      <c r="L558" s="53">
        <f>IF(COUNTA($A558:$C558,$E558:$I558,$K558,$O558,$R558,$U558:$W558,$Z558:$AA558)=0,"",IFERROR(INDEX('Settings'!$D$10:$D$109,MATCH(C558,'Settings'!$A$10:$A$109,0)),0))</f>
        <v/>
      </c>
      <c r="M558" s="53">
        <f>IF(COUNTA($A558:$C558,$E558:$I558,$K558,$O558,$R558,$U558:$W558,$Z558:$AA558)=0,"",IFERROR(IF(K558&lt;&gt;"",K558,L558),0))</f>
        <v/>
      </c>
      <c r="N558" s="30">
        <f>IF(COUNTA($A558:$C558,$E558:$I558,$K558,$O558,$R558,$U558:$W558,$Z558:$AA558)=0,"",IFERROR(J558*M558,0))</f>
        <v/>
      </c>
      <c r="O558" s="31" t="n"/>
      <c r="P558" s="30">
        <f>IF(COUNTA($A558:$C558,$E558:$I558,$K558,$O558,$R558,$U558:$W558,$Z558:$AA558)=0,"",IFERROR(INDEX('Settings'!$F$10:$F$109,MATCH(C558,'Settings'!$A$10:$A$109,0)),0))</f>
        <v/>
      </c>
      <c r="Q558" s="30">
        <f>IF(COUNTA($A558:$C558,$E558:$I558,$K558,$O558,$R558,$U558:$W558,$Z558:$AA558)=0,"",IFERROR(O558*P558,0))</f>
        <v/>
      </c>
      <c r="R558" s="26" t="n"/>
      <c r="S558" s="30">
        <f>IF(COUNTA($A558:$C558,$E558:$I558,$K558,$O558,$R558,$U558:$W558,$Z558:$AA558)=0,"",IFERROR(INDEX('Settings'!$E$10:$E$109,MATCH(C558,'Settings'!$A$10:$A$109,0)),0))</f>
        <v/>
      </c>
      <c r="T558" s="30">
        <f>IF(COUNTA($A558:$C558,$E558:$I558,$K558,$O558,$R558,$U558:$W558,$Z558:$AA558)=0,"",IFERROR(R558*S558,0))</f>
        <v/>
      </c>
      <c r="U558" s="32" t="n"/>
      <c r="V558" s="32" t="n"/>
      <c r="W558" s="32" t="n"/>
      <c r="X558" s="30">
        <f>IF(COUNTA($A558:$C558,$E558:$I558,$K558,$O558,$R558,$U558:$W558,$Z558:$AA558)=0,"",IFERROR(SUM(N558,Q558,T558,U558),0))</f>
        <v/>
      </c>
      <c r="Y558" s="30">
        <f>IF(COUNTA($A558:$C558,$E558:$I558,$K558,$O558,$R558,$U558:$W558,$Z558:$AA558)=0,"",IFERROR(X558+V558-W558,0))</f>
        <v/>
      </c>
      <c r="Z558" s="23" t="n"/>
      <c r="AA558" s="25" t="n"/>
      <c r="AB558" s="33">
        <f>IF(COUNTA($A558:$C558,$E558:$I558,$K558,$O558,$R558,$U558:$W558,$Z558:$AA558)=0,"",IF(OR(A558="",B558="",C558="",E558=""),"Missing required input",IF(D558="","Driver not found",IF(COUNTIF($E:$E,E558)&gt;1,"Duplicate Trip/Load #",IF(B558&gt;A558,"Trip after period end",IF(B558&lt;=A558-'Settings'!$B$4,"Trip outside pay period",IF(J558&lt;=0,"Check miles",IF(M558&lt;=0,"Check rate",IF(Y558&lt;0,"Negative payable","OK")))))))))</f>
        <v/>
      </c>
    </row>
    <row r="559">
      <c r="A559" s="51" t="n"/>
      <c r="B559" s="51" t="n"/>
      <c r="C559" s="23" t="n"/>
      <c r="D559" s="24">
        <f>IF(COUNTA($A559:$C559,$E559:$I559,$K559,$O559,$R559,$U559:$W559,$Z559:$AA559)=0,"",IFERROR(INDEX('Settings'!$B$10:$B$109,MATCH(C559,'Settings'!$A$10:$A$109,0)),""))</f>
        <v/>
      </c>
      <c r="E559" s="23" t="n"/>
      <c r="F559" s="25" t="n"/>
      <c r="G559" s="25" t="n"/>
      <c r="H559" s="26" t="n"/>
      <c r="I559" s="26" t="n"/>
      <c r="J559" s="27">
        <f>IF(COUNTA($A559:$C559,$E559:$I559,$K559,$O559,$R559,$U559:$W559,$Z559:$AA559)=0,"",IFERROR(H559+I559,0))</f>
        <v/>
      </c>
      <c r="K559" s="52" t="n"/>
      <c r="L559" s="53">
        <f>IF(COUNTA($A559:$C559,$E559:$I559,$K559,$O559,$R559,$U559:$W559,$Z559:$AA559)=0,"",IFERROR(INDEX('Settings'!$D$10:$D$109,MATCH(C559,'Settings'!$A$10:$A$109,0)),0))</f>
        <v/>
      </c>
      <c r="M559" s="53">
        <f>IF(COUNTA($A559:$C559,$E559:$I559,$K559,$O559,$R559,$U559:$W559,$Z559:$AA559)=0,"",IFERROR(IF(K559&lt;&gt;"",K559,L559),0))</f>
        <v/>
      </c>
      <c r="N559" s="30">
        <f>IF(COUNTA($A559:$C559,$E559:$I559,$K559,$O559,$R559,$U559:$W559,$Z559:$AA559)=0,"",IFERROR(J559*M559,0))</f>
        <v/>
      </c>
      <c r="O559" s="31" t="n"/>
      <c r="P559" s="30">
        <f>IF(COUNTA($A559:$C559,$E559:$I559,$K559,$O559,$R559,$U559:$W559,$Z559:$AA559)=0,"",IFERROR(INDEX('Settings'!$F$10:$F$109,MATCH(C559,'Settings'!$A$10:$A$109,0)),0))</f>
        <v/>
      </c>
      <c r="Q559" s="30">
        <f>IF(COUNTA($A559:$C559,$E559:$I559,$K559,$O559,$R559,$U559:$W559,$Z559:$AA559)=0,"",IFERROR(O559*P559,0))</f>
        <v/>
      </c>
      <c r="R559" s="26" t="n"/>
      <c r="S559" s="30">
        <f>IF(COUNTA($A559:$C559,$E559:$I559,$K559,$O559,$R559,$U559:$W559,$Z559:$AA559)=0,"",IFERROR(INDEX('Settings'!$E$10:$E$109,MATCH(C559,'Settings'!$A$10:$A$109,0)),0))</f>
        <v/>
      </c>
      <c r="T559" s="30">
        <f>IF(COUNTA($A559:$C559,$E559:$I559,$K559,$O559,$R559,$U559:$W559,$Z559:$AA559)=0,"",IFERROR(R559*S559,0))</f>
        <v/>
      </c>
      <c r="U559" s="32" t="n"/>
      <c r="V559" s="32" t="n"/>
      <c r="W559" s="32" t="n"/>
      <c r="X559" s="30">
        <f>IF(COUNTA($A559:$C559,$E559:$I559,$K559,$O559,$R559,$U559:$W559,$Z559:$AA559)=0,"",IFERROR(SUM(N559,Q559,T559,U559),0))</f>
        <v/>
      </c>
      <c r="Y559" s="30">
        <f>IF(COUNTA($A559:$C559,$E559:$I559,$K559,$O559,$R559,$U559:$W559,$Z559:$AA559)=0,"",IFERROR(X559+V559-W559,0))</f>
        <v/>
      </c>
      <c r="Z559" s="23" t="n"/>
      <c r="AA559" s="25" t="n"/>
      <c r="AB559" s="33">
        <f>IF(COUNTA($A559:$C559,$E559:$I559,$K559,$O559,$R559,$U559:$W559,$Z559:$AA559)=0,"",IF(OR(A559="",B559="",C559="",E559=""),"Missing required input",IF(D559="","Driver not found",IF(COUNTIF($E:$E,E559)&gt;1,"Duplicate Trip/Load #",IF(B559&gt;A559,"Trip after period end",IF(B559&lt;=A559-'Settings'!$B$4,"Trip outside pay period",IF(J559&lt;=0,"Check miles",IF(M559&lt;=0,"Check rate",IF(Y559&lt;0,"Negative payable","OK")))))))))</f>
        <v/>
      </c>
    </row>
    <row r="560">
      <c r="A560" s="51" t="n"/>
      <c r="B560" s="51" t="n"/>
      <c r="C560" s="23" t="n"/>
      <c r="D560" s="24">
        <f>IF(COUNTA($A560:$C560,$E560:$I560,$K560,$O560,$R560,$U560:$W560,$Z560:$AA560)=0,"",IFERROR(INDEX('Settings'!$B$10:$B$109,MATCH(C560,'Settings'!$A$10:$A$109,0)),""))</f>
        <v/>
      </c>
      <c r="E560" s="23" t="n"/>
      <c r="F560" s="25" t="n"/>
      <c r="G560" s="25" t="n"/>
      <c r="H560" s="26" t="n"/>
      <c r="I560" s="26" t="n"/>
      <c r="J560" s="27">
        <f>IF(COUNTA($A560:$C560,$E560:$I560,$K560,$O560,$R560,$U560:$W560,$Z560:$AA560)=0,"",IFERROR(H560+I560,0))</f>
        <v/>
      </c>
      <c r="K560" s="52" t="n"/>
      <c r="L560" s="53">
        <f>IF(COUNTA($A560:$C560,$E560:$I560,$K560,$O560,$R560,$U560:$W560,$Z560:$AA560)=0,"",IFERROR(INDEX('Settings'!$D$10:$D$109,MATCH(C560,'Settings'!$A$10:$A$109,0)),0))</f>
        <v/>
      </c>
      <c r="M560" s="53">
        <f>IF(COUNTA($A560:$C560,$E560:$I560,$K560,$O560,$R560,$U560:$W560,$Z560:$AA560)=0,"",IFERROR(IF(K560&lt;&gt;"",K560,L560),0))</f>
        <v/>
      </c>
      <c r="N560" s="30">
        <f>IF(COUNTA($A560:$C560,$E560:$I560,$K560,$O560,$R560,$U560:$W560,$Z560:$AA560)=0,"",IFERROR(J560*M560,0))</f>
        <v/>
      </c>
      <c r="O560" s="31" t="n"/>
      <c r="P560" s="30">
        <f>IF(COUNTA($A560:$C560,$E560:$I560,$K560,$O560,$R560,$U560:$W560,$Z560:$AA560)=0,"",IFERROR(INDEX('Settings'!$F$10:$F$109,MATCH(C560,'Settings'!$A$10:$A$109,0)),0))</f>
        <v/>
      </c>
      <c r="Q560" s="30">
        <f>IF(COUNTA($A560:$C560,$E560:$I560,$K560,$O560,$R560,$U560:$W560,$Z560:$AA560)=0,"",IFERROR(O560*P560,0))</f>
        <v/>
      </c>
      <c r="R560" s="26" t="n"/>
      <c r="S560" s="30">
        <f>IF(COUNTA($A560:$C560,$E560:$I560,$K560,$O560,$R560,$U560:$W560,$Z560:$AA560)=0,"",IFERROR(INDEX('Settings'!$E$10:$E$109,MATCH(C560,'Settings'!$A$10:$A$109,0)),0))</f>
        <v/>
      </c>
      <c r="T560" s="30">
        <f>IF(COUNTA($A560:$C560,$E560:$I560,$K560,$O560,$R560,$U560:$W560,$Z560:$AA560)=0,"",IFERROR(R560*S560,0))</f>
        <v/>
      </c>
      <c r="U560" s="32" t="n"/>
      <c r="V560" s="32" t="n"/>
      <c r="W560" s="32" t="n"/>
      <c r="X560" s="30">
        <f>IF(COUNTA($A560:$C560,$E560:$I560,$K560,$O560,$R560,$U560:$W560,$Z560:$AA560)=0,"",IFERROR(SUM(N560,Q560,T560,U560),0))</f>
        <v/>
      </c>
      <c r="Y560" s="30">
        <f>IF(COUNTA($A560:$C560,$E560:$I560,$K560,$O560,$R560,$U560:$W560,$Z560:$AA560)=0,"",IFERROR(X560+V560-W560,0))</f>
        <v/>
      </c>
      <c r="Z560" s="23" t="n"/>
      <c r="AA560" s="25" t="n"/>
      <c r="AB560" s="33">
        <f>IF(COUNTA($A560:$C560,$E560:$I560,$K560,$O560,$R560,$U560:$W560,$Z560:$AA560)=0,"",IF(OR(A560="",B560="",C560="",E560=""),"Missing required input",IF(D560="","Driver not found",IF(COUNTIF($E:$E,E560)&gt;1,"Duplicate Trip/Load #",IF(B560&gt;A560,"Trip after period end",IF(B560&lt;=A560-'Settings'!$B$4,"Trip outside pay period",IF(J560&lt;=0,"Check miles",IF(M560&lt;=0,"Check rate",IF(Y560&lt;0,"Negative payable","OK")))))))))</f>
        <v/>
      </c>
    </row>
    <row r="561">
      <c r="A561" s="51" t="n"/>
      <c r="B561" s="51" t="n"/>
      <c r="C561" s="23" t="n"/>
      <c r="D561" s="24">
        <f>IF(COUNTA($A561:$C561,$E561:$I561,$K561,$O561,$R561,$U561:$W561,$Z561:$AA561)=0,"",IFERROR(INDEX('Settings'!$B$10:$B$109,MATCH(C561,'Settings'!$A$10:$A$109,0)),""))</f>
        <v/>
      </c>
      <c r="E561" s="23" t="n"/>
      <c r="F561" s="25" t="n"/>
      <c r="G561" s="25" t="n"/>
      <c r="H561" s="26" t="n"/>
      <c r="I561" s="26" t="n"/>
      <c r="J561" s="27">
        <f>IF(COUNTA($A561:$C561,$E561:$I561,$K561,$O561,$R561,$U561:$W561,$Z561:$AA561)=0,"",IFERROR(H561+I561,0))</f>
        <v/>
      </c>
      <c r="K561" s="52" t="n"/>
      <c r="L561" s="53">
        <f>IF(COUNTA($A561:$C561,$E561:$I561,$K561,$O561,$R561,$U561:$W561,$Z561:$AA561)=0,"",IFERROR(INDEX('Settings'!$D$10:$D$109,MATCH(C561,'Settings'!$A$10:$A$109,0)),0))</f>
        <v/>
      </c>
      <c r="M561" s="53">
        <f>IF(COUNTA($A561:$C561,$E561:$I561,$K561,$O561,$R561,$U561:$W561,$Z561:$AA561)=0,"",IFERROR(IF(K561&lt;&gt;"",K561,L561),0))</f>
        <v/>
      </c>
      <c r="N561" s="30">
        <f>IF(COUNTA($A561:$C561,$E561:$I561,$K561,$O561,$R561,$U561:$W561,$Z561:$AA561)=0,"",IFERROR(J561*M561,0))</f>
        <v/>
      </c>
      <c r="O561" s="31" t="n"/>
      <c r="P561" s="30">
        <f>IF(COUNTA($A561:$C561,$E561:$I561,$K561,$O561,$R561,$U561:$W561,$Z561:$AA561)=0,"",IFERROR(INDEX('Settings'!$F$10:$F$109,MATCH(C561,'Settings'!$A$10:$A$109,0)),0))</f>
        <v/>
      </c>
      <c r="Q561" s="30">
        <f>IF(COUNTA($A561:$C561,$E561:$I561,$K561,$O561,$R561,$U561:$W561,$Z561:$AA561)=0,"",IFERROR(O561*P561,0))</f>
        <v/>
      </c>
      <c r="R561" s="26" t="n"/>
      <c r="S561" s="30">
        <f>IF(COUNTA($A561:$C561,$E561:$I561,$K561,$O561,$R561,$U561:$W561,$Z561:$AA561)=0,"",IFERROR(INDEX('Settings'!$E$10:$E$109,MATCH(C561,'Settings'!$A$10:$A$109,0)),0))</f>
        <v/>
      </c>
      <c r="T561" s="30">
        <f>IF(COUNTA($A561:$C561,$E561:$I561,$K561,$O561,$R561,$U561:$W561,$Z561:$AA561)=0,"",IFERROR(R561*S561,0))</f>
        <v/>
      </c>
      <c r="U561" s="32" t="n"/>
      <c r="V561" s="32" t="n"/>
      <c r="W561" s="32" t="n"/>
      <c r="X561" s="30">
        <f>IF(COUNTA($A561:$C561,$E561:$I561,$K561,$O561,$R561,$U561:$W561,$Z561:$AA561)=0,"",IFERROR(SUM(N561,Q561,T561,U561),0))</f>
        <v/>
      </c>
      <c r="Y561" s="30">
        <f>IF(COUNTA($A561:$C561,$E561:$I561,$K561,$O561,$R561,$U561:$W561,$Z561:$AA561)=0,"",IFERROR(X561+V561-W561,0))</f>
        <v/>
      </c>
      <c r="Z561" s="23" t="n"/>
      <c r="AA561" s="25" t="n"/>
      <c r="AB561" s="33">
        <f>IF(COUNTA($A561:$C561,$E561:$I561,$K561,$O561,$R561,$U561:$W561,$Z561:$AA561)=0,"",IF(OR(A561="",B561="",C561="",E561=""),"Missing required input",IF(D561="","Driver not found",IF(COUNTIF($E:$E,E561)&gt;1,"Duplicate Trip/Load #",IF(B561&gt;A561,"Trip after period end",IF(B561&lt;=A561-'Settings'!$B$4,"Trip outside pay period",IF(J561&lt;=0,"Check miles",IF(M561&lt;=0,"Check rate",IF(Y561&lt;0,"Negative payable","OK")))))))))</f>
        <v/>
      </c>
    </row>
    <row r="562">
      <c r="A562" s="51" t="n"/>
      <c r="B562" s="51" t="n"/>
      <c r="C562" s="23" t="n"/>
      <c r="D562" s="24">
        <f>IF(COUNTA($A562:$C562,$E562:$I562,$K562,$O562,$R562,$U562:$W562,$Z562:$AA562)=0,"",IFERROR(INDEX('Settings'!$B$10:$B$109,MATCH(C562,'Settings'!$A$10:$A$109,0)),""))</f>
        <v/>
      </c>
      <c r="E562" s="23" t="n"/>
      <c r="F562" s="25" t="n"/>
      <c r="G562" s="25" t="n"/>
      <c r="H562" s="26" t="n"/>
      <c r="I562" s="26" t="n"/>
      <c r="J562" s="27">
        <f>IF(COUNTA($A562:$C562,$E562:$I562,$K562,$O562,$R562,$U562:$W562,$Z562:$AA562)=0,"",IFERROR(H562+I562,0))</f>
        <v/>
      </c>
      <c r="K562" s="52" t="n"/>
      <c r="L562" s="53">
        <f>IF(COUNTA($A562:$C562,$E562:$I562,$K562,$O562,$R562,$U562:$W562,$Z562:$AA562)=0,"",IFERROR(INDEX('Settings'!$D$10:$D$109,MATCH(C562,'Settings'!$A$10:$A$109,0)),0))</f>
        <v/>
      </c>
      <c r="M562" s="53">
        <f>IF(COUNTA($A562:$C562,$E562:$I562,$K562,$O562,$R562,$U562:$W562,$Z562:$AA562)=0,"",IFERROR(IF(K562&lt;&gt;"",K562,L562),0))</f>
        <v/>
      </c>
      <c r="N562" s="30">
        <f>IF(COUNTA($A562:$C562,$E562:$I562,$K562,$O562,$R562,$U562:$W562,$Z562:$AA562)=0,"",IFERROR(J562*M562,0))</f>
        <v/>
      </c>
      <c r="O562" s="31" t="n"/>
      <c r="P562" s="30">
        <f>IF(COUNTA($A562:$C562,$E562:$I562,$K562,$O562,$R562,$U562:$W562,$Z562:$AA562)=0,"",IFERROR(INDEX('Settings'!$F$10:$F$109,MATCH(C562,'Settings'!$A$10:$A$109,0)),0))</f>
        <v/>
      </c>
      <c r="Q562" s="30">
        <f>IF(COUNTA($A562:$C562,$E562:$I562,$K562,$O562,$R562,$U562:$W562,$Z562:$AA562)=0,"",IFERROR(O562*P562,0))</f>
        <v/>
      </c>
      <c r="R562" s="26" t="n"/>
      <c r="S562" s="30">
        <f>IF(COUNTA($A562:$C562,$E562:$I562,$K562,$O562,$R562,$U562:$W562,$Z562:$AA562)=0,"",IFERROR(INDEX('Settings'!$E$10:$E$109,MATCH(C562,'Settings'!$A$10:$A$109,0)),0))</f>
        <v/>
      </c>
      <c r="T562" s="30">
        <f>IF(COUNTA($A562:$C562,$E562:$I562,$K562,$O562,$R562,$U562:$W562,$Z562:$AA562)=0,"",IFERROR(R562*S562,0))</f>
        <v/>
      </c>
      <c r="U562" s="32" t="n"/>
      <c r="V562" s="32" t="n"/>
      <c r="W562" s="32" t="n"/>
      <c r="X562" s="30">
        <f>IF(COUNTA($A562:$C562,$E562:$I562,$K562,$O562,$R562,$U562:$W562,$Z562:$AA562)=0,"",IFERROR(SUM(N562,Q562,T562,U562),0))</f>
        <v/>
      </c>
      <c r="Y562" s="30">
        <f>IF(COUNTA($A562:$C562,$E562:$I562,$K562,$O562,$R562,$U562:$W562,$Z562:$AA562)=0,"",IFERROR(X562+V562-W562,0))</f>
        <v/>
      </c>
      <c r="Z562" s="23" t="n"/>
      <c r="AA562" s="25" t="n"/>
      <c r="AB562" s="33">
        <f>IF(COUNTA($A562:$C562,$E562:$I562,$K562,$O562,$R562,$U562:$W562,$Z562:$AA562)=0,"",IF(OR(A562="",B562="",C562="",E562=""),"Missing required input",IF(D562="","Driver not found",IF(COUNTIF($E:$E,E562)&gt;1,"Duplicate Trip/Load #",IF(B562&gt;A562,"Trip after period end",IF(B562&lt;=A562-'Settings'!$B$4,"Trip outside pay period",IF(J562&lt;=0,"Check miles",IF(M562&lt;=0,"Check rate",IF(Y562&lt;0,"Negative payable","OK")))))))))</f>
        <v/>
      </c>
    </row>
    <row r="563">
      <c r="A563" s="51" t="n"/>
      <c r="B563" s="51" t="n"/>
      <c r="C563" s="23" t="n"/>
      <c r="D563" s="24">
        <f>IF(COUNTA($A563:$C563,$E563:$I563,$K563,$O563,$R563,$U563:$W563,$Z563:$AA563)=0,"",IFERROR(INDEX('Settings'!$B$10:$B$109,MATCH(C563,'Settings'!$A$10:$A$109,0)),""))</f>
        <v/>
      </c>
      <c r="E563" s="23" t="n"/>
      <c r="F563" s="25" t="n"/>
      <c r="G563" s="25" t="n"/>
      <c r="H563" s="26" t="n"/>
      <c r="I563" s="26" t="n"/>
      <c r="J563" s="27">
        <f>IF(COUNTA($A563:$C563,$E563:$I563,$K563,$O563,$R563,$U563:$W563,$Z563:$AA563)=0,"",IFERROR(H563+I563,0))</f>
        <v/>
      </c>
      <c r="K563" s="52" t="n"/>
      <c r="L563" s="53">
        <f>IF(COUNTA($A563:$C563,$E563:$I563,$K563,$O563,$R563,$U563:$W563,$Z563:$AA563)=0,"",IFERROR(INDEX('Settings'!$D$10:$D$109,MATCH(C563,'Settings'!$A$10:$A$109,0)),0))</f>
        <v/>
      </c>
      <c r="M563" s="53">
        <f>IF(COUNTA($A563:$C563,$E563:$I563,$K563,$O563,$R563,$U563:$W563,$Z563:$AA563)=0,"",IFERROR(IF(K563&lt;&gt;"",K563,L563),0))</f>
        <v/>
      </c>
      <c r="N563" s="30">
        <f>IF(COUNTA($A563:$C563,$E563:$I563,$K563,$O563,$R563,$U563:$W563,$Z563:$AA563)=0,"",IFERROR(J563*M563,0))</f>
        <v/>
      </c>
      <c r="O563" s="31" t="n"/>
      <c r="P563" s="30">
        <f>IF(COUNTA($A563:$C563,$E563:$I563,$K563,$O563,$R563,$U563:$W563,$Z563:$AA563)=0,"",IFERROR(INDEX('Settings'!$F$10:$F$109,MATCH(C563,'Settings'!$A$10:$A$109,0)),0))</f>
        <v/>
      </c>
      <c r="Q563" s="30">
        <f>IF(COUNTA($A563:$C563,$E563:$I563,$K563,$O563,$R563,$U563:$W563,$Z563:$AA563)=0,"",IFERROR(O563*P563,0))</f>
        <v/>
      </c>
      <c r="R563" s="26" t="n"/>
      <c r="S563" s="30">
        <f>IF(COUNTA($A563:$C563,$E563:$I563,$K563,$O563,$R563,$U563:$W563,$Z563:$AA563)=0,"",IFERROR(INDEX('Settings'!$E$10:$E$109,MATCH(C563,'Settings'!$A$10:$A$109,0)),0))</f>
        <v/>
      </c>
      <c r="T563" s="30">
        <f>IF(COUNTA($A563:$C563,$E563:$I563,$K563,$O563,$R563,$U563:$W563,$Z563:$AA563)=0,"",IFERROR(R563*S563,0))</f>
        <v/>
      </c>
      <c r="U563" s="32" t="n"/>
      <c r="V563" s="32" t="n"/>
      <c r="W563" s="32" t="n"/>
      <c r="X563" s="30">
        <f>IF(COUNTA($A563:$C563,$E563:$I563,$K563,$O563,$R563,$U563:$W563,$Z563:$AA563)=0,"",IFERROR(SUM(N563,Q563,T563,U563),0))</f>
        <v/>
      </c>
      <c r="Y563" s="30">
        <f>IF(COUNTA($A563:$C563,$E563:$I563,$K563,$O563,$R563,$U563:$W563,$Z563:$AA563)=0,"",IFERROR(X563+V563-W563,0))</f>
        <v/>
      </c>
      <c r="Z563" s="23" t="n"/>
      <c r="AA563" s="25" t="n"/>
      <c r="AB563" s="33">
        <f>IF(COUNTA($A563:$C563,$E563:$I563,$K563,$O563,$R563,$U563:$W563,$Z563:$AA563)=0,"",IF(OR(A563="",B563="",C563="",E563=""),"Missing required input",IF(D563="","Driver not found",IF(COUNTIF($E:$E,E563)&gt;1,"Duplicate Trip/Load #",IF(B563&gt;A563,"Trip after period end",IF(B563&lt;=A563-'Settings'!$B$4,"Trip outside pay period",IF(J563&lt;=0,"Check miles",IF(M563&lt;=0,"Check rate",IF(Y563&lt;0,"Negative payable","OK")))))))))</f>
        <v/>
      </c>
    </row>
    <row r="564">
      <c r="A564" s="51" t="n"/>
      <c r="B564" s="51" t="n"/>
      <c r="C564" s="23" t="n"/>
      <c r="D564" s="24">
        <f>IF(COUNTA($A564:$C564,$E564:$I564,$K564,$O564,$R564,$U564:$W564,$Z564:$AA564)=0,"",IFERROR(INDEX('Settings'!$B$10:$B$109,MATCH(C564,'Settings'!$A$10:$A$109,0)),""))</f>
        <v/>
      </c>
      <c r="E564" s="23" t="n"/>
      <c r="F564" s="25" t="n"/>
      <c r="G564" s="25" t="n"/>
      <c r="H564" s="26" t="n"/>
      <c r="I564" s="26" t="n"/>
      <c r="J564" s="27">
        <f>IF(COUNTA($A564:$C564,$E564:$I564,$K564,$O564,$R564,$U564:$W564,$Z564:$AA564)=0,"",IFERROR(H564+I564,0))</f>
        <v/>
      </c>
      <c r="K564" s="52" t="n"/>
      <c r="L564" s="53">
        <f>IF(COUNTA($A564:$C564,$E564:$I564,$K564,$O564,$R564,$U564:$W564,$Z564:$AA564)=0,"",IFERROR(INDEX('Settings'!$D$10:$D$109,MATCH(C564,'Settings'!$A$10:$A$109,0)),0))</f>
        <v/>
      </c>
      <c r="M564" s="53">
        <f>IF(COUNTA($A564:$C564,$E564:$I564,$K564,$O564,$R564,$U564:$W564,$Z564:$AA564)=0,"",IFERROR(IF(K564&lt;&gt;"",K564,L564),0))</f>
        <v/>
      </c>
      <c r="N564" s="30">
        <f>IF(COUNTA($A564:$C564,$E564:$I564,$K564,$O564,$R564,$U564:$W564,$Z564:$AA564)=0,"",IFERROR(J564*M564,0))</f>
        <v/>
      </c>
      <c r="O564" s="31" t="n"/>
      <c r="P564" s="30">
        <f>IF(COUNTA($A564:$C564,$E564:$I564,$K564,$O564,$R564,$U564:$W564,$Z564:$AA564)=0,"",IFERROR(INDEX('Settings'!$F$10:$F$109,MATCH(C564,'Settings'!$A$10:$A$109,0)),0))</f>
        <v/>
      </c>
      <c r="Q564" s="30">
        <f>IF(COUNTA($A564:$C564,$E564:$I564,$K564,$O564,$R564,$U564:$W564,$Z564:$AA564)=0,"",IFERROR(O564*P564,0))</f>
        <v/>
      </c>
      <c r="R564" s="26" t="n"/>
      <c r="S564" s="30">
        <f>IF(COUNTA($A564:$C564,$E564:$I564,$K564,$O564,$R564,$U564:$W564,$Z564:$AA564)=0,"",IFERROR(INDEX('Settings'!$E$10:$E$109,MATCH(C564,'Settings'!$A$10:$A$109,0)),0))</f>
        <v/>
      </c>
      <c r="T564" s="30">
        <f>IF(COUNTA($A564:$C564,$E564:$I564,$K564,$O564,$R564,$U564:$W564,$Z564:$AA564)=0,"",IFERROR(R564*S564,0))</f>
        <v/>
      </c>
      <c r="U564" s="32" t="n"/>
      <c r="V564" s="32" t="n"/>
      <c r="W564" s="32" t="n"/>
      <c r="X564" s="30">
        <f>IF(COUNTA($A564:$C564,$E564:$I564,$K564,$O564,$R564,$U564:$W564,$Z564:$AA564)=0,"",IFERROR(SUM(N564,Q564,T564,U564),0))</f>
        <v/>
      </c>
      <c r="Y564" s="30">
        <f>IF(COUNTA($A564:$C564,$E564:$I564,$K564,$O564,$R564,$U564:$W564,$Z564:$AA564)=0,"",IFERROR(X564+V564-W564,0))</f>
        <v/>
      </c>
      <c r="Z564" s="23" t="n"/>
      <c r="AA564" s="25" t="n"/>
      <c r="AB564" s="33">
        <f>IF(COUNTA($A564:$C564,$E564:$I564,$K564,$O564,$R564,$U564:$W564,$Z564:$AA564)=0,"",IF(OR(A564="",B564="",C564="",E564=""),"Missing required input",IF(D564="","Driver not found",IF(COUNTIF($E:$E,E564)&gt;1,"Duplicate Trip/Load #",IF(B564&gt;A564,"Trip after period end",IF(B564&lt;=A564-'Settings'!$B$4,"Trip outside pay period",IF(J564&lt;=0,"Check miles",IF(M564&lt;=0,"Check rate",IF(Y564&lt;0,"Negative payable","OK")))))))))</f>
        <v/>
      </c>
    </row>
    <row r="565">
      <c r="A565" s="51" t="n"/>
      <c r="B565" s="51" t="n"/>
      <c r="C565" s="23" t="n"/>
      <c r="D565" s="24">
        <f>IF(COUNTA($A565:$C565,$E565:$I565,$K565,$O565,$R565,$U565:$W565,$Z565:$AA565)=0,"",IFERROR(INDEX('Settings'!$B$10:$B$109,MATCH(C565,'Settings'!$A$10:$A$109,0)),""))</f>
        <v/>
      </c>
      <c r="E565" s="23" t="n"/>
      <c r="F565" s="25" t="n"/>
      <c r="G565" s="25" t="n"/>
      <c r="H565" s="26" t="n"/>
      <c r="I565" s="26" t="n"/>
      <c r="J565" s="27">
        <f>IF(COUNTA($A565:$C565,$E565:$I565,$K565,$O565,$R565,$U565:$W565,$Z565:$AA565)=0,"",IFERROR(H565+I565,0))</f>
        <v/>
      </c>
      <c r="K565" s="52" t="n"/>
      <c r="L565" s="53">
        <f>IF(COUNTA($A565:$C565,$E565:$I565,$K565,$O565,$R565,$U565:$W565,$Z565:$AA565)=0,"",IFERROR(INDEX('Settings'!$D$10:$D$109,MATCH(C565,'Settings'!$A$10:$A$109,0)),0))</f>
        <v/>
      </c>
      <c r="M565" s="53">
        <f>IF(COUNTA($A565:$C565,$E565:$I565,$K565,$O565,$R565,$U565:$W565,$Z565:$AA565)=0,"",IFERROR(IF(K565&lt;&gt;"",K565,L565),0))</f>
        <v/>
      </c>
      <c r="N565" s="30">
        <f>IF(COUNTA($A565:$C565,$E565:$I565,$K565,$O565,$R565,$U565:$W565,$Z565:$AA565)=0,"",IFERROR(J565*M565,0))</f>
        <v/>
      </c>
      <c r="O565" s="31" t="n"/>
      <c r="P565" s="30">
        <f>IF(COUNTA($A565:$C565,$E565:$I565,$K565,$O565,$R565,$U565:$W565,$Z565:$AA565)=0,"",IFERROR(INDEX('Settings'!$F$10:$F$109,MATCH(C565,'Settings'!$A$10:$A$109,0)),0))</f>
        <v/>
      </c>
      <c r="Q565" s="30">
        <f>IF(COUNTA($A565:$C565,$E565:$I565,$K565,$O565,$R565,$U565:$W565,$Z565:$AA565)=0,"",IFERROR(O565*P565,0))</f>
        <v/>
      </c>
      <c r="R565" s="26" t="n"/>
      <c r="S565" s="30">
        <f>IF(COUNTA($A565:$C565,$E565:$I565,$K565,$O565,$R565,$U565:$W565,$Z565:$AA565)=0,"",IFERROR(INDEX('Settings'!$E$10:$E$109,MATCH(C565,'Settings'!$A$10:$A$109,0)),0))</f>
        <v/>
      </c>
      <c r="T565" s="30">
        <f>IF(COUNTA($A565:$C565,$E565:$I565,$K565,$O565,$R565,$U565:$W565,$Z565:$AA565)=0,"",IFERROR(R565*S565,0))</f>
        <v/>
      </c>
      <c r="U565" s="32" t="n"/>
      <c r="V565" s="32" t="n"/>
      <c r="W565" s="32" t="n"/>
      <c r="X565" s="30">
        <f>IF(COUNTA($A565:$C565,$E565:$I565,$K565,$O565,$R565,$U565:$W565,$Z565:$AA565)=0,"",IFERROR(SUM(N565,Q565,T565,U565),0))</f>
        <v/>
      </c>
      <c r="Y565" s="30">
        <f>IF(COUNTA($A565:$C565,$E565:$I565,$K565,$O565,$R565,$U565:$W565,$Z565:$AA565)=0,"",IFERROR(X565+V565-W565,0))</f>
        <v/>
      </c>
      <c r="Z565" s="23" t="n"/>
      <c r="AA565" s="25" t="n"/>
      <c r="AB565" s="33">
        <f>IF(COUNTA($A565:$C565,$E565:$I565,$K565,$O565,$R565,$U565:$W565,$Z565:$AA565)=0,"",IF(OR(A565="",B565="",C565="",E565=""),"Missing required input",IF(D565="","Driver not found",IF(COUNTIF($E:$E,E565)&gt;1,"Duplicate Trip/Load #",IF(B565&gt;A565,"Trip after period end",IF(B565&lt;=A565-'Settings'!$B$4,"Trip outside pay period",IF(J565&lt;=0,"Check miles",IF(M565&lt;=0,"Check rate",IF(Y565&lt;0,"Negative payable","OK")))))))))</f>
        <v/>
      </c>
    </row>
    <row r="566">
      <c r="A566" s="51" t="n"/>
      <c r="B566" s="51" t="n"/>
      <c r="C566" s="23" t="n"/>
      <c r="D566" s="24">
        <f>IF(COUNTA($A566:$C566,$E566:$I566,$K566,$O566,$R566,$U566:$W566,$Z566:$AA566)=0,"",IFERROR(INDEX('Settings'!$B$10:$B$109,MATCH(C566,'Settings'!$A$10:$A$109,0)),""))</f>
        <v/>
      </c>
      <c r="E566" s="23" t="n"/>
      <c r="F566" s="25" t="n"/>
      <c r="G566" s="25" t="n"/>
      <c r="H566" s="26" t="n"/>
      <c r="I566" s="26" t="n"/>
      <c r="J566" s="27">
        <f>IF(COUNTA($A566:$C566,$E566:$I566,$K566,$O566,$R566,$U566:$W566,$Z566:$AA566)=0,"",IFERROR(H566+I566,0))</f>
        <v/>
      </c>
      <c r="K566" s="52" t="n"/>
      <c r="L566" s="53">
        <f>IF(COUNTA($A566:$C566,$E566:$I566,$K566,$O566,$R566,$U566:$W566,$Z566:$AA566)=0,"",IFERROR(INDEX('Settings'!$D$10:$D$109,MATCH(C566,'Settings'!$A$10:$A$109,0)),0))</f>
        <v/>
      </c>
      <c r="M566" s="53">
        <f>IF(COUNTA($A566:$C566,$E566:$I566,$K566,$O566,$R566,$U566:$W566,$Z566:$AA566)=0,"",IFERROR(IF(K566&lt;&gt;"",K566,L566),0))</f>
        <v/>
      </c>
      <c r="N566" s="30">
        <f>IF(COUNTA($A566:$C566,$E566:$I566,$K566,$O566,$R566,$U566:$W566,$Z566:$AA566)=0,"",IFERROR(J566*M566,0))</f>
        <v/>
      </c>
      <c r="O566" s="31" t="n"/>
      <c r="P566" s="30">
        <f>IF(COUNTA($A566:$C566,$E566:$I566,$K566,$O566,$R566,$U566:$W566,$Z566:$AA566)=0,"",IFERROR(INDEX('Settings'!$F$10:$F$109,MATCH(C566,'Settings'!$A$10:$A$109,0)),0))</f>
        <v/>
      </c>
      <c r="Q566" s="30">
        <f>IF(COUNTA($A566:$C566,$E566:$I566,$K566,$O566,$R566,$U566:$W566,$Z566:$AA566)=0,"",IFERROR(O566*P566,0))</f>
        <v/>
      </c>
      <c r="R566" s="26" t="n"/>
      <c r="S566" s="30">
        <f>IF(COUNTA($A566:$C566,$E566:$I566,$K566,$O566,$R566,$U566:$W566,$Z566:$AA566)=0,"",IFERROR(INDEX('Settings'!$E$10:$E$109,MATCH(C566,'Settings'!$A$10:$A$109,0)),0))</f>
        <v/>
      </c>
      <c r="T566" s="30">
        <f>IF(COUNTA($A566:$C566,$E566:$I566,$K566,$O566,$R566,$U566:$W566,$Z566:$AA566)=0,"",IFERROR(R566*S566,0))</f>
        <v/>
      </c>
      <c r="U566" s="32" t="n"/>
      <c r="V566" s="32" t="n"/>
      <c r="W566" s="32" t="n"/>
      <c r="X566" s="30">
        <f>IF(COUNTA($A566:$C566,$E566:$I566,$K566,$O566,$R566,$U566:$W566,$Z566:$AA566)=0,"",IFERROR(SUM(N566,Q566,T566,U566),0))</f>
        <v/>
      </c>
      <c r="Y566" s="30">
        <f>IF(COUNTA($A566:$C566,$E566:$I566,$K566,$O566,$R566,$U566:$W566,$Z566:$AA566)=0,"",IFERROR(X566+V566-W566,0))</f>
        <v/>
      </c>
      <c r="Z566" s="23" t="n"/>
      <c r="AA566" s="25" t="n"/>
      <c r="AB566" s="33">
        <f>IF(COUNTA($A566:$C566,$E566:$I566,$K566,$O566,$R566,$U566:$W566,$Z566:$AA566)=0,"",IF(OR(A566="",B566="",C566="",E566=""),"Missing required input",IF(D566="","Driver not found",IF(COUNTIF($E:$E,E566)&gt;1,"Duplicate Trip/Load #",IF(B566&gt;A566,"Trip after period end",IF(B566&lt;=A566-'Settings'!$B$4,"Trip outside pay period",IF(J566&lt;=0,"Check miles",IF(M566&lt;=0,"Check rate",IF(Y566&lt;0,"Negative payable","OK")))))))))</f>
        <v/>
      </c>
    </row>
    <row r="567">
      <c r="A567" s="51" t="n"/>
      <c r="B567" s="51" t="n"/>
      <c r="C567" s="23" t="n"/>
      <c r="D567" s="24">
        <f>IF(COUNTA($A567:$C567,$E567:$I567,$K567,$O567,$R567,$U567:$W567,$Z567:$AA567)=0,"",IFERROR(INDEX('Settings'!$B$10:$B$109,MATCH(C567,'Settings'!$A$10:$A$109,0)),""))</f>
        <v/>
      </c>
      <c r="E567" s="23" t="n"/>
      <c r="F567" s="25" t="n"/>
      <c r="G567" s="25" t="n"/>
      <c r="H567" s="26" t="n"/>
      <c r="I567" s="26" t="n"/>
      <c r="J567" s="27">
        <f>IF(COUNTA($A567:$C567,$E567:$I567,$K567,$O567,$R567,$U567:$W567,$Z567:$AA567)=0,"",IFERROR(H567+I567,0))</f>
        <v/>
      </c>
      <c r="K567" s="52" t="n"/>
      <c r="L567" s="53">
        <f>IF(COUNTA($A567:$C567,$E567:$I567,$K567,$O567,$R567,$U567:$W567,$Z567:$AA567)=0,"",IFERROR(INDEX('Settings'!$D$10:$D$109,MATCH(C567,'Settings'!$A$10:$A$109,0)),0))</f>
        <v/>
      </c>
      <c r="M567" s="53">
        <f>IF(COUNTA($A567:$C567,$E567:$I567,$K567,$O567,$R567,$U567:$W567,$Z567:$AA567)=0,"",IFERROR(IF(K567&lt;&gt;"",K567,L567),0))</f>
        <v/>
      </c>
      <c r="N567" s="30">
        <f>IF(COUNTA($A567:$C567,$E567:$I567,$K567,$O567,$R567,$U567:$W567,$Z567:$AA567)=0,"",IFERROR(J567*M567,0))</f>
        <v/>
      </c>
      <c r="O567" s="31" t="n"/>
      <c r="P567" s="30">
        <f>IF(COUNTA($A567:$C567,$E567:$I567,$K567,$O567,$R567,$U567:$W567,$Z567:$AA567)=0,"",IFERROR(INDEX('Settings'!$F$10:$F$109,MATCH(C567,'Settings'!$A$10:$A$109,0)),0))</f>
        <v/>
      </c>
      <c r="Q567" s="30">
        <f>IF(COUNTA($A567:$C567,$E567:$I567,$K567,$O567,$R567,$U567:$W567,$Z567:$AA567)=0,"",IFERROR(O567*P567,0))</f>
        <v/>
      </c>
      <c r="R567" s="26" t="n"/>
      <c r="S567" s="30">
        <f>IF(COUNTA($A567:$C567,$E567:$I567,$K567,$O567,$R567,$U567:$W567,$Z567:$AA567)=0,"",IFERROR(INDEX('Settings'!$E$10:$E$109,MATCH(C567,'Settings'!$A$10:$A$109,0)),0))</f>
        <v/>
      </c>
      <c r="T567" s="30">
        <f>IF(COUNTA($A567:$C567,$E567:$I567,$K567,$O567,$R567,$U567:$W567,$Z567:$AA567)=0,"",IFERROR(R567*S567,0))</f>
        <v/>
      </c>
      <c r="U567" s="32" t="n"/>
      <c r="V567" s="32" t="n"/>
      <c r="W567" s="32" t="n"/>
      <c r="X567" s="30">
        <f>IF(COUNTA($A567:$C567,$E567:$I567,$K567,$O567,$R567,$U567:$W567,$Z567:$AA567)=0,"",IFERROR(SUM(N567,Q567,T567,U567),0))</f>
        <v/>
      </c>
      <c r="Y567" s="30">
        <f>IF(COUNTA($A567:$C567,$E567:$I567,$K567,$O567,$R567,$U567:$W567,$Z567:$AA567)=0,"",IFERROR(X567+V567-W567,0))</f>
        <v/>
      </c>
      <c r="Z567" s="23" t="n"/>
      <c r="AA567" s="25" t="n"/>
      <c r="AB567" s="33">
        <f>IF(COUNTA($A567:$C567,$E567:$I567,$K567,$O567,$R567,$U567:$W567,$Z567:$AA567)=0,"",IF(OR(A567="",B567="",C567="",E567=""),"Missing required input",IF(D567="","Driver not found",IF(COUNTIF($E:$E,E567)&gt;1,"Duplicate Trip/Load #",IF(B567&gt;A567,"Trip after period end",IF(B567&lt;=A567-'Settings'!$B$4,"Trip outside pay period",IF(J567&lt;=0,"Check miles",IF(M567&lt;=0,"Check rate",IF(Y567&lt;0,"Negative payable","OK")))))))))</f>
        <v/>
      </c>
    </row>
    <row r="568">
      <c r="A568" s="51" t="n"/>
      <c r="B568" s="51" t="n"/>
      <c r="C568" s="23" t="n"/>
      <c r="D568" s="24">
        <f>IF(COUNTA($A568:$C568,$E568:$I568,$K568,$O568,$R568,$U568:$W568,$Z568:$AA568)=0,"",IFERROR(INDEX('Settings'!$B$10:$B$109,MATCH(C568,'Settings'!$A$10:$A$109,0)),""))</f>
        <v/>
      </c>
      <c r="E568" s="23" t="n"/>
      <c r="F568" s="25" t="n"/>
      <c r="G568" s="25" t="n"/>
      <c r="H568" s="26" t="n"/>
      <c r="I568" s="26" t="n"/>
      <c r="J568" s="27">
        <f>IF(COUNTA($A568:$C568,$E568:$I568,$K568,$O568,$R568,$U568:$W568,$Z568:$AA568)=0,"",IFERROR(H568+I568,0))</f>
        <v/>
      </c>
      <c r="K568" s="52" t="n"/>
      <c r="L568" s="53">
        <f>IF(COUNTA($A568:$C568,$E568:$I568,$K568,$O568,$R568,$U568:$W568,$Z568:$AA568)=0,"",IFERROR(INDEX('Settings'!$D$10:$D$109,MATCH(C568,'Settings'!$A$10:$A$109,0)),0))</f>
        <v/>
      </c>
      <c r="M568" s="53">
        <f>IF(COUNTA($A568:$C568,$E568:$I568,$K568,$O568,$R568,$U568:$W568,$Z568:$AA568)=0,"",IFERROR(IF(K568&lt;&gt;"",K568,L568),0))</f>
        <v/>
      </c>
      <c r="N568" s="30">
        <f>IF(COUNTA($A568:$C568,$E568:$I568,$K568,$O568,$R568,$U568:$W568,$Z568:$AA568)=0,"",IFERROR(J568*M568,0))</f>
        <v/>
      </c>
      <c r="O568" s="31" t="n"/>
      <c r="P568" s="30">
        <f>IF(COUNTA($A568:$C568,$E568:$I568,$K568,$O568,$R568,$U568:$W568,$Z568:$AA568)=0,"",IFERROR(INDEX('Settings'!$F$10:$F$109,MATCH(C568,'Settings'!$A$10:$A$109,0)),0))</f>
        <v/>
      </c>
      <c r="Q568" s="30">
        <f>IF(COUNTA($A568:$C568,$E568:$I568,$K568,$O568,$R568,$U568:$W568,$Z568:$AA568)=0,"",IFERROR(O568*P568,0))</f>
        <v/>
      </c>
      <c r="R568" s="26" t="n"/>
      <c r="S568" s="30">
        <f>IF(COUNTA($A568:$C568,$E568:$I568,$K568,$O568,$R568,$U568:$W568,$Z568:$AA568)=0,"",IFERROR(INDEX('Settings'!$E$10:$E$109,MATCH(C568,'Settings'!$A$10:$A$109,0)),0))</f>
        <v/>
      </c>
      <c r="T568" s="30">
        <f>IF(COUNTA($A568:$C568,$E568:$I568,$K568,$O568,$R568,$U568:$W568,$Z568:$AA568)=0,"",IFERROR(R568*S568,0))</f>
        <v/>
      </c>
      <c r="U568" s="32" t="n"/>
      <c r="V568" s="32" t="n"/>
      <c r="W568" s="32" t="n"/>
      <c r="X568" s="30">
        <f>IF(COUNTA($A568:$C568,$E568:$I568,$K568,$O568,$R568,$U568:$W568,$Z568:$AA568)=0,"",IFERROR(SUM(N568,Q568,T568,U568),0))</f>
        <v/>
      </c>
      <c r="Y568" s="30">
        <f>IF(COUNTA($A568:$C568,$E568:$I568,$K568,$O568,$R568,$U568:$W568,$Z568:$AA568)=0,"",IFERROR(X568+V568-W568,0))</f>
        <v/>
      </c>
      <c r="Z568" s="23" t="n"/>
      <c r="AA568" s="25" t="n"/>
      <c r="AB568" s="33">
        <f>IF(COUNTA($A568:$C568,$E568:$I568,$K568,$O568,$R568,$U568:$W568,$Z568:$AA568)=0,"",IF(OR(A568="",B568="",C568="",E568=""),"Missing required input",IF(D568="","Driver not found",IF(COUNTIF($E:$E,E568)&gt;1,"Duplicate Trip/Load #",IF(B568&gt;A568,"Trip after period end",IF(B568&lt;=A568-'Settings'!$B$4,"Trip outside pay period",IF(J568&lt;=0,"Check miles",IF(M568&lt;=0,"Check rate",IF(Y568&lt;0,"Negative payable","OK")))))))))</f>
        <v/>
      </c>
    </row>
    <row r="569">
      <c r="A569" s="51" t="n"/>
      <c r="B569" s="51" t="n"/>
      <c r="C569" s="23" t="n"/>
      <c r="D569" s="24">
        <f>IF(COUNTA($A569:$C569,$E569:$I569,$K569,$O569,$R569,$U569:$W569,$Z569:$AA569)=0,"",IFERROR(INDEX('Settings'!$B$10:$B$109,MATCH(C569,'Settings'!$A$10:$A$109,0)),""))</f>
        <v/>
      </c>
      <c r="E569" s="23" t="n"/>
      <c r="F569" s="25" t="n"/>
      <c r="G569" s="25" t="n"/>
      <c r="H569" s="26" t="n"/>
      <c r="I569" s="26" t="n"/>
      <c r="J569" s="27">
        <f>IF(COUNTA($A569:$C569,$E569:$I569,$K569,$O569,$R569,$U569:$W569,$Z569:$AA569)=0,"",IFERROR(H569+I569,0))</f>
        <v/>
      </c>
      <c r="K569" s="52" t="n"/>
      <c r="L569" s="53">
        <f>IF(COUNTA($A569:$C569,$E569:$I569,$K569,$O569,$R569,$U569:$W569,$Z569:$AA569)=0,"",IFERROR(INDEX('Settings'!$D$10:$D$109,MATCH(C569,'Settings'!$A$10:$A$109,0)),0))</f>
        <v/>
      </c>
      <c r="M569" s="53">
        <f>IF(COUNTA($A569:$C569,$E569:$I569,$K569,$O569,$R569,$U569:$W569,$Z569:$AA569)=0,"",IFERROR(IF(K569&lt;&gt;"",K569,L569),0))</f>
        <v/>
      </c>
      <c r="N569" s="30">
        <f>IF(COUNTA($A569:$C569,$E569:$I569,$K569,$O569,$R569,$U569:$W569,$Z569:$AA569)=0,"",IFERROR(J569*M569,0))</f>
        <v/>
      </c>
      <c r="O569" s="31" t="n"/>
      <c r="P569" s="30">
        <f>IF(COUNTA($A569:$C569,$E569:$I569,$K569,$O569,$R569,$U569:$W569,$Z569:$AA569)=0,"",IFERROR(INDEX('Settings'!$F$10:$F$109,MATCH(C569,'Settings'!$A$10:$A$109,0)),0))</f>
        <v/>
      </c>
      <c r="Q569" s="30">
        <f>IF(COUNTA($A569:$C569,$E569:$I569,$K569,$O569,$R569,$U569:$W569,$Z569:$AA569)=0,"",IFERROR(O569*P569,0))</f>
        <v/>
      </c>
      <c r="R569" s="26" t="n"/>
      <c r="S569" s="30">
        <f>IF(COUNTA($A569:$C569,$E569:$I569,$K569,$O569,$R569,$U569:$W569,$Z569:$AA569)=0,"",IFERROR(INDEX('Settings'!$E$10:$E$109,MATCH(C569,'Settings'!$A$10:$A$109,0)),0))</f>
        <v/>
      </c>
      <c r="T569" s="30">
        <f>IF(COUNTA($A569:$C569,$E569:$I569,$K569,$O569,$R569,$U569:$W569,$Z569:$AA569)=0,"",IFERROR(R569*S569,0))</f>
        <v/>
      </c>
      <c r="U569" s="32" t="n"/>
      <c r="V569" s="32" t="n"/>
      <c r="W569" s="32" t="n"/>
      <c r="X569" s="30">
        <f>IF(COUNTA($A569:$C569,$E569:$I569,$K569,$O569,$R569,$U569:$W569,$Z569:$AA569)=0,"",IFERROR(SUM(N569,Q569,T569,U569),0))</f>
        <v/>
      </c>
      <c r="Y569" s="30">
        <f>IF(COUNTA($A569:$C569,$E569:$I569,$K569,$O569,$R569,$U569:$W569,$Z569:$AA569)=0,"",IFERROR(X569+V569-W569,0))</f>
        <v/>
      </c>
      <c r="Z569" s="23" t="n"/>
      <c r="AA569" s="25" t="n"/>
      <c r="AB569" s="33">
        <f>IF(COUNTA($A569:$C569,$E569:$I569,$K569,$O569,$R569,$U569:$W569,$Z569:$AA569)=0,"",IF(OR(A569="",B569="",C569="",E569=""),"Missing required input",IF(D569="","Driver not found",IF(COUNTIF($E:$E,E569)&gt;1,"Duplicate Trip/Load #",IF(B569&gt;A569,"Trip after period end",IF(B569&lt;=A569-'Settings'!$B$4,"Trip outside pay period",IF(J569&lt;=0,"Check miles",IF(M569&lt;=0,"Check rate",IF(Y569&lt;0,"Negative payable","OK")))))))))</f>
        <v/>
      </c>
    </row>
    <row r="570">
      <c r="A570" s="51" t="n"/>
      <c r="B570" s="51" t="n"/>
      <c r="C570" s="23" t="n"/>
      <c r="D570" s="24">
        <f>IF(COUNTA($A570:$C570,$E570:$I570,$K570,$O570,$R570,$U570:$W570,$Z570:$AA570)=0,"",IFERROR(INDEX('Settings'!$B$10:$B$109,MATCH(C570,'Settings'!$A$10:$A$109,0)),""))</f>
        <v/>
      </c>
      <c r="E570" s="23" t="n"/>
      <c r="F570" s="25" t="n"/>
      <c r="G570" s="25" t="n"/>
      <c r="H570" s="26" t="n"/>
      <c r="I570" s="26" t="n"/>
      <c r="J570" s="27">
        <f>IF(COUNTA($A570:$C570,$E570:$I570,$K570,$O570,$R570,$U570:$W570,$Z570:$AA570)=0,"",IFERROR(H570+I570,0))</f>
        <v/>
      </c>
      <c r="K570" s="52" t="n"/>
      <c r="L570" s="53">
        <f>IF(COUNTA($A570:$C570,$E570:$I570,$K570,$O570,$R570,$U570:$W570,$Z570:$AA570)=0,"",IFERROR(INDEX('Settings'!$D$10:$D$109,MATCH(C570,'Settings'!$A$10:$A$109,0)),0))</f>
        <v/>
      </c>
      <c r="M570" s="53">
        <f>IF(COUNTA($A570:$C570,$E570:$I570,$K570,$O570,$R570,$U570:$W570,$Z570:$AA570)=0,"",IFERROR(IF(K570&lt;&gt;"",K570,L570),0))</f>
        <v/>
      </c>
      <c r="N570" s="30">
        <f>IF(COUNTA($A570:$C570,$E570:$I570,$K570,$O570,$R570,$U570:$W570,$Z570:$AA570)=0,"",IFERROR(J570*M570,0))</f>
        <v/>
      </c>
      <c r="O570" s="31" t="n"/>
      <c r="P570" s="30">
        <f>IF(COUNTA($A570:$C570,$E570:$I570,$K570,$O570,$R570,$U570:$W570,$Z570:$AA570)=0,"",IFERROR(INDEX('Settings'!$F$10:$F$109,MATCH(C570,'Settings'!$A$10:$A$109,0)),0))</f>
        <v/>
      </c>
      <c r="Q570" s="30">
        <f>IF(COUNTA($A570:$C570,$E570:$I570,$K570,$O570,$R570,$U570:$W570,$Z570:$AA570)=0,"",IFERROR(O570*P570,0))</f>
        <v/>
      </c>
      <c r="R570" s="26" t="n"/>
      <c r="S570" s="30">
        <f>IF(COUNTA($A570:$C570,$E570:$I570,$K570,$O570,$R570,$U570:$W570,$Z570:$AA570)=0,"",IFERROR(INDEX('Settings'!$E$10:$E$109,MATCH(C570,'Settings'!$A$10:$A$109,0)),0))</f>
        <v/>
      </c>
      <c r="T570" s="30">
        <f>IF(COUNTA($A570:$C570,$E570:$I570,$K570,$O570,$R570,$U570:$W570,$Z570:$AA570)=0,"",IFERROR(R570*S570,0))</f>
        <v/>
      </c>
      <c r="U570" s="32" t="n"/>
      <c r="V570" s="32" t="n"/>
      <c r="W570" s="32" t="n"/>
      <c r="X570" s="30">
        <f>IF(COUNTA($A570:$C570,$E570:$I570,$K570,$O570,$R570,$U570:$W570,$Z570:$AA570)=0,"",IFERROR(SUM(N570,Q570,T570,U570),0))</f>
        <v/>
      </c>
      <c r="Y570" s="30">
        <f>IF(COUNTA($A570:$C570,$E570:$I570,$K570,$O570,$R570,$U570:$W570,$Z570:$AA570)=0,"",IFERROR(X570+V570-W570,0))</f>
        <v/>
      </c>
      <c r="Z570" s="23" t="n"/>
      <c r="AA570" s="25" t="n"/>
      <c r="AB570" s="33">
        <f>IF(COUNTA($A570:$C570,$E570:$I570,$K570,$O570,$R570,$U570:$W570,$Z570:$AA570)=0,"",IF(OR(A570="",B570="",C570="",E570=""),"Missing required input",IF(D570="","Driver not found",IF(COUNTIF($E:$E,E570)&gt;1,"Duplicate Trip/Load #",IF(B570&gt;A570,"Trip after period end",IF(B570&lt;=A570-'Settings'!$B$4,"Trip outside pay period",IF(J570&lt;=0,"Check miles",IF(M570&lt;=0,"Check rate",IF(Y570&lt;0,"Negative payable","OK")))))))))</f>
        <v/>
      </c>
    </row>
    <row r="571">
      <c r="A571" s="51" t="n"/>
      <c r="B571" s="51" t="n"/>
      <c r="C571" s="23" t="n"/>
      <c r="D571" s="24">
        <f>IF(COUNTA($A571:$C571,$E571:$I571,$K571,$O571,$R571,$U571:$W571,$Z571:$AA571)=0,"",IFERROR(INDEX('Settings'!$B$10:$B$109,MATCH(C571,'Settings'!$A$10:$A$109,0)),""))</f>
        <v/>
      </c>
      <c r="E571" s="23" t="n"/>
      <c r="F571" s="25" t="n"/>
      <c r="G571" s="25" t="n"/>
      <c r="H571" s="26" t="n"/>
      <c r="I571" s="26" t="n"/>
      <c r="J571" s="27">
        <f>IF(COUNTA($A571:$C571,$E571:$I571,$K571,$O571,$R571,$U571:$W571,$Z571:$AA571)=0,"",IFERROR(H571+I571,0))</f>
        <v/>
      </c>
      <c r="K571" s="52" t="n"/>
      <c r="L571" s="53">
        <f>IF(COUNTA($A571:$C571,$E571:$I571,$K571,$O571,$R571,$U571:$W571,$Z571:$AA571)=0,"",IFERROR(INDEX('Settings'!$D$10:$D$109,MATCH(C571,'Settings'!$A$10:$A$109,0)),0))</f>
        <v/>
      </c>
      <c r="M571" s="53">
        <f>IF(COUNTA($A571:$C571,$E571:$I571,$K571,$O571,$R571,$U571:$W571,$Z571:$AA571)=0,"",IFERROR(IF(K571&lt;&gt;"",K571,L571),0))</f>
        <v/>
      </c>
      <c r="N571" s="30">
        <f>IF(COUNTA($A571:$C571,$E571:$I571,$K571,$O571,$R571,$U571:$W571,$Z571:$AA571)=0,"",IFERROR(J571*M571,0))</f>
        <v/>
      </c>
      <c r="O571" s="31" t="n"/>
      <c r="P571" s="30">
        <f>IF(COUNTA($A571:$C571,$E571:$I571,$K571,$O571,$R571,$U571:$W571,$Z571:$AA571)=0,"",IFERROR(INDEX('Settings'!$F$10:$F$109,MATCH(C571,'Settings'!$A$10:$A$109,0)),0))</f>
        <v/>
      </c>
      <c r="Q571" s="30">
        <f>IF(COUNTA($A571:$C571,$E571:$I571,$K571,$O571,$R571,$U571:$W571,$Z571:$AA571)=0,"",IFERROR(O571*P571,0))</f>
        <v/>
      </c>
      <c r="R571" s="26" t="n"/>
      <c r="S571" s="30">
        <f>IF(COUNTA($A571:$C571,$E571:$I571,$K571,$O571,$R571,$U571:$W571,$Z571:$AA571)=0,"",IFERROR(INDEX('Settings'!$E$10:$E$109,MATCH(C571,'Settings'!$A$10:$A$109,0)),0))</f>
        <v/>
      </c>
      <c r="T571" s="30">
        <f>IF(COUNTA($A571:$C571,$E571:$I571,$K571,$O571,$R571,$U571:$W571,$Z571:$AA571)=0,"",IFERROR(R571*S571,0))</f>
        <v/>
      </c>
      <c r="U571" s="32" t="n"/>
      <c r="V571" s="32" t="n"/>
      <c r="W571" s="32" t="n"/>
      <c r="X571" s="30">
        <f>IF(COUNTA($A571:$C571,$E571:$I571,$K571,$O571,$R571,$U571:$W571,$Z571:$AA571)=0,"",IFERROR(SUM(N571,Q571,T571,U571),0))</f>
        <v/>
      </c>
      <c r="Y571" s="30">
        <f>IF(COUNTA($A571:$C571,$E571:$I571,$K571,$O571,$R571,$U571:$W571,$Z571:$AA571)=0,"",IFERROR(X571+V571-W571,0))</f>
        <v/>
      </c>
      <c r="Z571" s="23" t="n"/>
      <c r="AA571" s="25" t="n"/>
      <c r="AB571" s="33">
        <f>IF(COUNTA($A571:$C571,$E571:$I571,$K571,$O571,$R571,$U571:$W571,$Z571:$AA571)=0,"",IF(OR(A571="",B571="",C571="",E571=""),"Missing required input",IF(D571="","Driver not found",IF(COUNTIF($E:$E,E571)&gt;1,"Duplicate Trip/Load #",IF(B571&gt;A571,"Trip after period end",IF(B571&lt;=A571-'Settings'!$B$4,"Trip outside pay period",IF(J571&lt;=0,"Check miles",IF(M571&lt;=0,"Check rate",IF(Y571&lt;0,"Negative payable","OK")))))))))</f>
        <v/>
      </c>
    </row>
    <row r="572">
      <c r="A572" s="51" t="n"/>
      <c r="B572" s="51" t="n"/>
      <c r="C572" s="23" t="n"/>
      <c r="D572" s="24">
        <f>IF(COUNTA($A572:$C572,$E572:$I572,$K572,$O572,$R572,$U572:$W572,$Z572:$AA572)=0,"",IFERROR(INDEX('Settings'!$B$10:$B$109,MATCH(C572,'Settings'!$A$10:$A$109,0)),""))</f>
        <v/>
      </c>
      <c r="E572" s="23" t="n"/>
      <c r="F572" s="25" t="n"/>
      <c r="G572" s="25" t="n"/>
      <c r="H572" s="26" t="n"/>
      <c r="I572" s="26" t="n"/>
      <c r="J572" s="27">
        <f>IF(COUNTA($A572:$C572,$E572:$I572,$K572,$O572,$R572,$U572:$W572,$Z572:$AA572)=0,"",IFERROR(H572+I572,0))</f>
        <v/>
      </c>
      <c r="K572" s="52" t="n"/>
      <c r="L572" s="53">
        <f>IF(COUNTA($A572:$C572,$E572:$I572,$K572,$O572,$R572,$U572:$W572,$Z572:$AA572)=0,"",IFERROR(INDEX('Settings'!$D$10:$D$109,MATCH(C572,'Settings'!$A$10:$A$109,0)),0))</f>
        <v/>
      </c>
      <c r="M572" s="53">
        <f>IF(COUNTA($A572:$C572,$E572:$I572,$K572,$O572,$R572,$U572:$W572,$Z572:$AA572)=0,"",IFERROR(IF(K572&lt;&gt;"",K572,L572),0))</f>
        <v/>
      </c>
      <c r="N572" s="30">
        <f>IF(COUNTA($A572:$C572,$E572:$I572,$K572,$O572,$R572,$U572:$W572,$Z572:$AA572)=0,"",IFERROR(J572*M572,0))</f>
        <v/>
      </c>
      <c r="O572" s="31" t="n"/>
      <c r="P572" s="30">
        <f>IF(COUNTA($A572:$C572,$E572:$I572,$K572,$O572,$R572,$U572:$W572,$Z572:$AA572)=0,"",IFERROR(INDEX('Settings'!$F$10:$F$109,MATCH(C572,'Settings'!$A$10:$A$109,0)),0))</f>
        <v/>
      </c>
      <c r="Q572" s="30">
        <f>IF(COUNTA($A572:$C572,$E572:$I572,$K572,$O572,$R572,$U572:$W572,$Z572:$AA572)=0,"",IFERROR(O572*P572,0))</f>
        <v/>
      </c>
      <c r="R572" s="26" t="n"/>
      <c r="S572" s="30">
        <f>IF(COUNTA($A572:$C572,$E572:$I572,$K572,$O572,$R572,$U572:$W572,$Z572:$AA572)=0,"",IFERROR(INDEX('Settings'!$E$10:$E$109,MATCH(C572,'Settings'!$A$10:$A$109,0)),0))</f>
        <v/>
      </c>
      <c r="T572" s="30">
        <f>IF(COUNTA($A572:$C572,$E572:$I572,$K572,$O572,$R572,$U572:$W572,$Z572:$AA572)=0,"",IFERROR(R572*S572,0))</f>
        <v/>
      </c>
      <c r="U572" s="32" t="n"/>
      <c r="V572" s="32" t="n"/>
      <c r="W572" s="32" t="n"/>
      <c r="X572" s="30">
        <f>IF(COUNTA($A572:$C572,$E572:$I572,$K572,$O572,$R572,$U572:$W572,$Z572:$AA572)=0,"",IFERROR(SUM(N572,Q572,T572,U572),0))</f>
        <v/>
      </c>
      <c r="Y572" s="30">
        <f>IF(COUNTA($A572:$C572,$E572:$I572,$K572,$O572,$R572,$U572:$W572,$Z572:$AA572)=0,"",IFERROR(X572+V572-W572,0))</f>
        <v/>
      </c>
      <c r="Z572" s="23" t="n"/>
      <c r="AA572" s="25" t="n"/>
      <c r="AB572" s="33">
        <f>IF(COUNTA($A572:$C572,$E572:$I572,$K572,$O572,$R572,$U572:$W572,$Z572:$AA572)=0,"",IF(OR(A572="",B572="",C572="",E572=""),"Missing required input",IF(D572="","Driver not found",IF(COUNTIF($E:$E,E572)&gt;1,"Duplicate Trip/Load #",IF(B572&gt;A572,"Trip after period end",IF(B572&lt;=A572-'Settings'!$B$4,"Trip outside pay period",IF(J572&lt;=0,"Check miles",IF(M572&lt;=0,"Check rate",IF(Y572&lt;0,"Negative payable","OK")))))))))</f>
        <v/>
      </c>
    </row>
    <row r="573">
      <c r="A573" s="51" t="n"/>
      <c r="B573" s="51" t="n"/>
      <c r="C573" s="23" t="n"/>
      <c r="D573" s="24">
        <f>IF(COUNTA($A573:$C573,$E573:$I573,$K573,$O573,$R573,$U573:$W573,$Z573:$AA573)=0,"",IFERROR(INDEX('Settings'!$B$10:$B$109,MATCH(C573,'Settings'!$A$10:$A$109,0)),""))</f>
        <v/>
      </c>
      <c r="E573" s="23" t="n"/>
      <c r="F573" s="25" t="n"/>
      <c r="G573" s="25" t="n"/>
      <c r="H573" s="26" t="n"/>
      <c r="I573" s="26" t="n"/>
      <c r="J573" s="27">
        <f>IF(COUNTA($A573:$C573,$E573:$I573,$K573,$O573,$R573,$U573:$W573,$Z573:$AA573)=0,"",IFERROR(H573+I573,0))</f>
        <v/>
      </c>
      <c r="K573" s="52" t="n"/>
      <c r="L573" s="53">
        <f>IF(COUNTA($A573:$C573,$E573:$I573,$K573,$O573,$R573,$U573:$W573,$Z573:$AA573)=0,"",IFERROR(INDEX('Settings'!$D$10:$D$109,MATCH(C573,'Settings'!$A$10:$A$109,0)),0))</f>
        <v/>
      </c>
      <c r="M573" s="53">
        <f>IF(COUNTA($A573:$C573,$E573:$I573,$K573,$O573,$R573,$U573:$W573,$Z573:$AA573)=0,"",IFERROR(IF(K573&lt;&gt;"",K573,L573),0))</f>
        <v/>
      </c>
      <c r="N573" s="30">
        <f>IF(COUNTA($A573:$C573,$E573:$I573,$K573,$O573,$R573,$U573:$W573,$Z573:$AA573)=0,"",IFERROR(J573*M573,0))</f>
        <v/>
      </c>
      <c r="O573" s="31" t="n"/>
      <c r="P573" s="30">
        <f>IF(COUNTA($A573:$C573,$E573:$I573,$K573,$O573,$R573,$U573:$W573,$Z573:$AA573)=0,"",IFERROR(INDEX('Settings'!$F$10:$F$109,MATCH(C573,'Settings'!$A$10:$A$109,0)),0))</f>
        <v/>
      </c>
      <c r="Q573" s="30">
        <f>IF(COUNTA($A573:$C573,$E573:$I573,$K573,$O573,$R573,$U573:$W573,$Z573:$AA573)=0,"",IFERROR(O573*P573,0))</f>
        <v/>
      </c>
      <c r="R573" s="26" t="n"/>
      <c r="S573" s="30">
        <f>IF(COUNTA($A573:$C573,$E573:$I573,$K573,$O573,$R573,$U573:$W573,$Z573:$AA573)=0,"",IFERROR(INDEX('Settings'!$E$10:$E$109,MATCH(C573,'Settings'!$A$10:$A$109,0)),0))</f>
        <v/>
      </c>
      <c r="T573" s="30">
        <f>IF(COUNTA($A573:$C573,$E573:$I573,$K573,$O573,$R573,$U573:$W573,$Z573:$AA573)=0,"",IFERROR(R573*S573,0))</f>
        <v/>
      </c>
      <c r="U573" s="32" t="n"/>
      <c r="V573" s="32" t="n"/>
      <c r="W573" s="32" t="n"/>
      <c r="X573" s="30">
        <f>IF(COUNTA($A573:$C573,$E573:$I573,$K573,$O573,$R573,$U573:$W573,$Z573:$AA573)=0,"",IFERROR(SUM(N573,Q573,T573,U573),0))</f>
        <v/>
      </c>
      <c r="Y573" s="30">
        <f>IF(COUNTA($A573:$C573,$E573:$I573,$K573,$O573,$R573,$U573:$W573,$Z573:$AA573)=0,"",IFERROR(X573+V573-W573,0))</f>
        <v/>
      </c>
      <c r="Z573" s="23" t="n"/>
      <c r="AA573" s="25" t="n"/>
      <c r="AB573" s="33">
        <f>IF(COUNTA($A573:$C573,$E573:$I573,$K573,$O573,$R573,$U573:$W573,$Z573:$AA573)=0,"",IF(OR(A573="",B573="",C573="",E573=""),"Missing required input",IF(D573="","Driver not found",IF(COUNTIF($E:$E,E573)&gt;1,"Duplicate Trip/Load #",IF(B573&gt;A573,"Trip after period end",IF(B573&lt;=A573-'Settings'!$B$4,"Trip outside pay period",IF(J573&lt;=0,"Check miles",IF(M573&lt;=0,"Check rate",IF(Y573&lt;0,"Negative payable","OK")))))))))</f>
        <v/>
      </c>
    </row>
    <row r="574">
      <c r="A574" s="51" t="n"/>
      <c r="B574" s="51" t="n"/>
      <c r="C574" s="23" t="n"/>
      <c r="D574" s="24">
        <f>IF(COUNTA($A574:$C574,$E574:$I574,$K574,$O574,$R574,$U574:$W574,$Z574:$AA574)=0,"",IFERROR(INDEX('Settings'!$B$10:$B$109,MATCH(C574,'Settings'!$A$10:$A$109,0)),""))</f>
        <v/>
      </c>
      <c r="E574" s="23" t="n"/>
      <c r="F574" s="25" t="n"/>
      <c r="G574" s="25" t="n"/>
      <c r="H574" s="26" t="n"/>
      <c r="I574" s="26" t="n"/>
      <c r="J574" s="27">
        <f>IF(COUNTA($A574:$C574,$E574:$I574,$K574,$O574,$R574,$U574:$W574,$Z574:$AA574)=0,"",IFERROR(H574+I574,0))</f>
        <v/>
      </c>
      <c r="K574" s="52" t="n"/>
      <c r="L574" s="53">
        <f>IF(COUNTA($A574:$C574,$E574:$I574,$K574,$O574,$R574,$U574:$W574,$Z574:$AA574)=0,"",IFERROR(INDEX('Settings'!$D$10:$D$109,MATCH(C574,'Settings'!$A$10:$A$109,0)),0))</f>
        <v/>
      </c>
      <c r="M574" s="53">
        <f>IF(COUNTA($A574:$C574,$E574:$I574,$K574,$O574,$R574,$U574:$W574,$Z574:$AA574)=0,"",IFERROR(IF(K574&lt;&gt;"",K574,L574),0))</f>
        <v/>
      </c>
      <c r="N574" s="30">
        <f>IF(COUNTA($A574:$C574,$E574:$I574,$K574,$O574,$R574,$U574:$W574,$Z574:$AA574)=0,"",IFERROR(J574*M574,0))</f>
        <v/>
      </c>
      <c r="O574" s="31" t="n"/>
      <c r="P574" s="30">
        <f>IF(COUNTA($A574:$C574,$E574:$I574,$K574,$O574,$R574,$U574:$W574,$Z574:$AA574)=0,"",IFERROR(INDEX('Settings'!$F$10:$F$109,MATCH(C574,'Settings'!$A$10:$A$109,0)),0))</f>
        <v/>
      </c>
      <c r="Q574" s="30">
        <f>IF(COUNTA($A574:$C574,$E574:$I574,$K574,$O574,$R574,$U574:$W574,$Z574:$AA574)=0,"",IFERROR(O574*P574,0))</f>
        <v/>
      </c>
      <c r="R574" s="26" t="n"/>
      <c r="S574" s="30">
        <f>IF(COUNTA($A574:$C574,$E574:$I574,$K574,$O574,$R574,$U574:$W574,$Z574:$AA574)=0,"",IFERROR(INDEX('Settings'!$E$10:$E$109,MATCH(C574,'Settings'!$A$10:$A$109,0)),0))</f>
        <v/>
      </c>
      <c r="T574" s="30">
        <f>IF(COUNTA($A574:$C574,$E574:$I574,$K574,$O574,$R574,$U574:$W574,$Z574:$AA574)=0,"",IFERROR(R574*S574,0))</f>
        <v/>
      </c>
      <c r="U574" s="32" t="n"/>
      <c r="V574" s="32" t="n"/>
      <c r="W574" s="32" t="n"/>
      <c r="X574" s="30">
        <f>IF(COUNTA($A574:$C574,$E574:$I574,$K574,$O574,$R574,$U574:$W574,$Z574:$AA574)=0,"",IFERROR(SUM(N574,Q574,T574,U574),0))</f>
        <v/>
      </c>
      <c r="Y574" s="30">
        <f>IF(COUNTA($A574:$C574,$E574:$I574,$K574,$O574,$R574,$U574:$W574,$Z574:$AA574)=0,"",IFERROR(X574+V574-W574,0))</f>
        <v/>
      </c>
      <c r="Z574" s="23" t="n"/>
      <c r="AA574" s="25" t="n"/>
      <c r="AB574" s="33">
        <f>IF(COUNTA($A574:$C574,$E574:$I574,$K574,$O574,$R574,$U574:$W574,$Z574:$AA574)=0,"",IF(OR(A574="",B574="",C574="",E574=""),"Missing required input",IF(D574="","Driver not found",IF(COUNTIF($E:$E,E574)&gt;1,"Duplicate Trip/Load #",IF(B574&gt;A574,"Trip after period end",IF(B574&lt;=A574-'Settings'!$B$4,"Trip outside pay period",IF(J574&lt;=0,"Check miles",IF(M574&lt;=0,"Check rate",IF(Y574&lt;0,"Negative payable","OK")))))))))</f>
        <v/>
      </c>
    </row>
    <row r="575">
      <c r="A575" s="51" t="n"/>
      <c r="B575" s="51" t="n"/>
      <c r="C575" s="23" t="n"/>
      <c r="D575" s="24">
        <f>IF(COUNTA($A575:$C575,$E575:$I575,$K575,$O575,$R575,$U575:$W575,$Z575:$AA575)=0,"",IFERROR(INDEX('Settings'!$B$10:$B$109,MATCH(C575,'Settings'!$A$10:$A$109,0)),""))</f>
        <v/>
      </c>
      <c r="E575" s="23" t="n"/>
      <c r="F575" s="25" t="n"/>
      <c r="G575" s="25" t="n"/>
      <c r="H575" s="26" t="n"/>
      <c r="I575" s="26" t="n"/>
      <c r="J575" s="27">
        <f>IF(COUNTA($A575:$C575,$E575:$I575,$K575,$O575,$R575,$U575:$W575,$Z575:$AA575)=0,"",IFERROR(H575+I575,0))</f>
        <v/>
      </c>
      <c r="K575" s="52" t="n"/>
      <c r="L575" s="53">
        <f>IF(COUNTA($A575:$C575,$E575:$I575,$K575,$O575,$R575,$U575:$W575,$Z575:$AA575)=0,"",IFERROR(INDEX('Settings'!$D$10:$D$109,MATCH(C575,'Settings'!$A$10:$A$109,0)),0))</f>
        <v/>
      </c>
      <c r="M575" s="53">
        <f>IF(COUNTA($A575:$C575,$E575:$I575,$K575,$O575,$R575,$U575:$W575,$Z575:$AA575)=0,"",IFERROR(IF(K575&lt;&gt;"",K575,L575),0))</f>
        <v/>
      </c>
      <c r="N575" s="30">
        <f>IF(COUNTA($A575:$C575,$E575:$I575,$K575,$O575,$R575,$U575:$W575,$Z575:$AA575)=0,"",IFERROR(J575*M575,0))</f>
        <v/>
      </c>
      <c r="O575" s="31" t="n"/>
      <c r="P575" s="30">
        <f>IF(COUNTA($A575:$C575,$E575:$I575,$K575,$O575,$R575,$U575:$W575,$Z575:$AA575)=0,"",IFERROR(INDEX('Settings'!$F$10:$F$109,MATCH(C575,'Settings'!$A$10:$A$109,0)),0))</f>
        <v/>
      </c>
      <c r="Q575" s="30">
        <f>IF(COUNTA($A575:$C575,$E575:$I575,$K575,$O575,$R575,$U575:$W575,$Z575:$AA575)=0,"",IFERROR(O575*P575,0))</f>
        <v/>
      </c>
      <c r="R575" s="26" t="n"/>
      <c r="S575" s="30">
        <f>IF(COUNTA($A575:$C575,$E575:$I575,$K575,$O575,$R575,$U575:$W575,$Z575:$AA575)=0,"",IFERROR(INDEX('Settings'!$E$10:$E$109,MATCH(C575,'Settings'!$A$10:$A$109,0)),0))</f>
        <v/>
      </c>
      <c r="T575" s="30">
        <f>IF(COUNTA($A575:$C575,$E575:$I575,$K575,$O575,$R575,$U575:$W575,$Z575:$AA575)=0,"",IFERROR(R575*S575,0))</f>
        <v/>
      </c>
      <c r="U575" s="32" t="n"/>
      <c r="V575" s="32" t="n"/>
      <c r="W575" s="32" t="n"/>
      <c r="X575" s="30">
        <f>IF(COUNTA($A575:$C575,$E575:$I575,$K575,$O575,$R575,$U575:$W575,$Z575:$AA575)=0,"",IFERROR(SUM(N575,Q575,T575,U575),0))</f>
        <v/>
      </c>
      <c r="Y575" s="30">
        <f>IF(COUNTA($A575:$C575,$E575:$I575,$K575,$O575,$R575,$U575:$W575,$Z575:$AA575)=0,"",IFERROR(X575+V575-W575,0))</f>
        <v/>
      </c>
      <c r="Z575" s="23" t="n"/>
      <c r="AA575" s="25" t="n"/>
      <c r="AB575" s="33">
        <f>IF(COUNTA($A575:$C575,$E575:$I575,$K575,$O575,$R575,$U575:$W575,$Z575:$AA575)=0,"",IF(OR(A575="",B575="",C575="",E575=""),"Missing required input",IF(D575="","Driver not found",IF(COUNTIF($E:$E,E575)&gt;1,"Duplicate Trip/Load #",IF(B575&gt;A575,"Trip after period end",IF(B575&lt;=A575-'Settings'!$B$4,"Trip outside pay period",IF(J575&lt;=0,"Check miles",IF(M575&lt;=0,"Check rate",IF(Y575&lt;0,"Negative payable","OK")))))))))</f>
        <v/>
      </c>
    </row>
    <row r="576">
      <c r="A576" s="51" t="n"/>
      <c r="B576" s="51" t="n"/>
      <c r="C576" s="23" t="n"/>
      <c r="D576" s="24">
        <f>IF(COUNTA($A576:$C576,$E576:$I576,$K576,$O576,$R576,$U576:$W576,$Z576:$AA576)=0,"",IFERROR(INDEX('Settings'!$B$10:$B$109,MATCH(C576,'Settings'!$A$10:$A$109,0)),""))</f>
        <v/>
      </c>
      <c r="E576" s="23" t="n"/>
      <c r="F576" s="25" t="n"/>
      <c r="G576" s="25" t="n"/>
      <c r="H576" s="26" t="n"/>
      <c r="I576" s="26" t="n"/>
      <c r="J576" s="27">
        <f>IF(COUNTA($A576:$C576,$E576:$I576,$K576,$O576,$R576,$U576:$W576,$Z576:$AA576)=0,"",IFERROR(H576+I576,0))</f>
        <v/>
      </c>
      <c r="K576" s="52" t="n"/>
      <c r="L576" s="53">
        <f>IF(COUNTA($A576:$C576,$E576:$I576,$K576,$O576,$R576,$U576:$W576,$Z576:$AA576)=0,"",IFERROR(INDEX('Settings'!$D$10:$D$109,MATCH(C576,'Settings'!$A$10:$A$109,0)),0))</f>
        <v/>
      </c>
      <c r="M576" s="53">
        <f>IF(COUNTA($A576:$C576,$E576:$I576,$K576,$O576,$R576,$U576:$W576,$Z576:$AA576)=0,"",IFERROR(IF(K576&lt;&gt;"",K576,L576),0))</f>
        <v/>
      </c>
      <c r="N576" s="30">
        <f>IF(COUNTA($A576:$C576,$E576:$I576,$K576,$O576,$R576,$U576:$W576,$Z576:$AA576)=0,"",IFERROR(J576*M576,0))</f>
        <v/>
      </c>
      <c r="O576" s="31" t="n"/>
      <c r="P576" s="30">
        <f>IF(COUNTA($A576:$C576,$E576:$I576,$K576,$O576,$R576,$U576:$W576,$Z576:$AA576)=0,"",IFERROR(INDEX('Settings'!$F$10:$F$109,MATCH(C576,'Settings'!$A$10:$A$109,0)),0))</f>
        <v/>
      </c>
      <c r="Q576" s="30">
        <f>IF(COUNTA($A576:$C576,$E576:$I576,$K576,$O576,$R576,$U576:$W576,$Z576:$AA576)=0,"",IFERROR(O576*P576,0))</f>
        <v/>
      </c>
      <c r="R576" s="26" t="n"/>
      <c r="S576" s="30">
        <f>IF(COUNTA($A576:$C576,$E576:$I576,$K576,$O576,$R576,$U576:$W576,$Z576:$AA576)=0,"",IFERROR(INDEX('Settings'!$E$10:$E$109,MATCH(C576,'Settings'!$A$10:$A$109,0)),0))</f>
        <v/>
      </c>
      <c r="T576" s="30">
        <f>IF(COUNTA($A576:$C576,$E576:$I576,$K576,$O576,$R576,$U576:$W576,$Z576:$AA576)=0,"",IFERROR(R576*S576,0))</f>
        <v/>
      </c>
      <c r="U576" s="32" t="n"/>
      <c r="V576" s="32" t="n"/>
      <c r="W576" s="32" t="n"/>
      <c r="X576" s="30">
        <f>IF(COUNTA($A576:$C576,$E576:$I576,$K576,$O576,$R576,$U576:$W576,$Z576:$AA576)=0,"",IFERROR(SUM(N576,Q576,T576,U576),0))</f>
        <v/>
      </c>
      <c r="Y576" s="30">
        <f>IF(COUNTA($A576:$C576,$E576:$I576,$K576,$O576,$R576,$U576:$W576,$Z576:$AA576)=0,"",IFERROR(X576+V576-W576,0))</f>
        <v/>
      </c>
      <c r="Z576" s="23" t="n"/>
      <c r="AA576" s="25" t="n"/>
      <c r="AB576" s="33">
        <f>IF(COUNTA($A576:$C576,$E576:$I576,$K576,$O576,$R576,$U576:$W576,$Z576:$AA576)=0,"",IF(OR(A576="",B576="",C576="",E576=""),"Missing required input",IF(D576="","Driver not found",IF(COUNTIF($E:$E,E576)&gt;1,"Duplicate Trip/Load #",IF(B576&gt;A576,"Trip after period end",IF(B576&lt;=A576-'Settings'!$B$4,"Trip outside pay period",IF(J576&lt;=0,"Check miles",IF(M576&lt;=0,"Check rate",IF(Y576&lt;0,"Negative payable","OK")))))))))</f>
        <v/>
      </c>
    </row>
    <row r="577">
      <c r="A577" s="51" t="n"/>
      <c r="B577" s="51" t="n"/>
      <c r="C577" s="23" t="n"/>
      <c r="D577" s="24">
        <f>IF(COUNTA($A577:$C577,$E577:$I577,$K577,$O577,$R577,$U577:$W577,$Z577:$AA577)=0,"",IFERROR(INDEX('Settings'!$B$10:$B$109,MATCH(C577,'Settings'!$A$10:$A$109,0)),""))</f>
        <v/>
      </c>
      <c r="E577" s="23" t="n"/>
      <c r="F577" s="25" t="n"/>
      <c r="G577" s="25" t="n"/>
      <c r="H577" s="26" t="n"/>
      <c r="I577" s="26" t="n"/>
      <c r="J577" s="27">
        <f>IF(COUNTA($A577:$C577,$E577:$I577,$K577,$O577,$R577,$U577:$W577,$Z577:$AA577)=0,"",IFERROR(H577+I577,0))</f>
        <v/>
      </c>
      <c r="K577" s="52" t="n"/>
      <c r="L577" s="53">
        <f>IF(COUNTA($A577:$C577,$E577:$I577,$K577,$O577,$R577,$U577:$W577,$Z577:$AA577)=0,"",IFERROR(INDEX('Settings'!$D$10:$D$109,MATCH(C577,'Settings'!$A$10:$A$109,0)),0))</f>
        <v/>
      </c>
      <c r="M577" s="53">
        <f>IF(COUNTA($A577:$C577,$E577:$I577,$K577,$O577,$R577,$U577:$W577,$Z577:$AA577)=0,"",IFERROR(IF(K577&lt;&gt;"",K577,L577),0))</f>
        <v/>
      </c>
      <c r="N577" s="30">
        <f>IF(COUNTA($A577:$C577,$E577:$I577,$K577,$O577,$R577,$U577:$W577,$Z577:$AA577)=0,"",IFERROR(J577*M577,0))</f>
        <v/>
      </c>
      <c r="O577" s="31" t="n"/>
      <c r="P577" s="30">
        <f>IF(COUNTA($A577:$C577,$E577:$I577,$K577,$O577,$R577,$U577:$W577,$Z577:$AA577)=0,"",IFERROR(INDEX('Settings'!$F$10:$F$109,MATCH(C577,'Settings'!$A$10:$A$109,0)),0))</f>
        <v/>
      </c>
      <c r="Q577" s="30">
        <f>IF(COUNTA($A577:$C577,$E577:$I577,$K577,$O577,$R577,$U577:$W577,$Z577:$AA577)=0,"",IFERROR(O577*P577,0))</f>
        <v/>
      </c>
      <c r="R577" s="26" t="n"/>
      <c r="S577" s="30">
        <f>IF(COUNTA($A577:$C577,$E577:$I577,$K577,$O577,$R577,$U577:$W577,$Z577:$AA577)=0,"",IFERROR(INDEX('Settings'!$E$10:$E$109,MATCH(C577,'Settings'!$A$10:$A$109,0)),0))</f>
        <v/>
      </c>
      <c r="T577" s="30">
        <f>IF(COUNTA($A577:$C577,$E577:$I577,$K577,$O577,$R577,$U577:$W577,$Z577:$AA577)=0,"",IFERROR(R577*S577,0))</f>
        <v/>
      </c>
      <c r="U577" s="32" t="n"/>
      <c r="V577" s="32" t="n"/>
      <c r="W577" s="32" t="n"/>
      <c r="X577" s="30">
        <f>IF(COUNTA($A577:$C577,$E577:$I577,$K577,$O577,$R577,$U577:$W577,$Z577:$AA577)=0,"",IFERROR(SUM(N577,Q577,T577,U577),0))</f>
        <v/>
      </c>
      <c r="Y577" s="30">
        <f>IF(COUNTA($A577:$C577,$E577:$I577,$K577,$O577,$R577,$U577:$W577,$Z577:$AA577)=0,"",IFERROR(X577+V577-W577,0))</f>
        <v/>
      </c>
      <c r="Z577" s="23" t="n"/>
      <c r="AA577" s="25" t="n"/>
      <c r="AB577" s="33">
        <f>IF(COUNTA($A577:$C577,$E577:$I577,$K577,$O577,$R577,$U577:$W577,$Z577:$AA577)=0,"",IF(OR(A577="",B577="",C577="",E577=""),"Missing required input",IF(D577="","Driver not found",IF(COUNTIF($E:$E,E577)&gt;1,"Duplicate Trip/Load #",IF(B577&gt;A577,"Trip after period end",IF(B577&lt;=A577-'Settings'!$B$4,"Trip outside pay period",IF(J577&lt;=0,"Check miles",IF(M577&lt;=0,"Check rate",IF(Y577&lt;0,"Negative payable","OK")))))))))</f>
        <v/>
      </c>
    </row>
    <row r="578">
      <c r="A578" s="51" t="n"/>
      <c r="B578" s="51" t="n"/>
      <c r="C578" s="23" t="n"/>
      <c r="D578" s="24">
        <f>IF(COUNTA($A578:$C578,$E578:$I578,$K578,$O578,$R578,$U578:$W578,$Z578:$AA578)=0,"",IFERROR(INDEX('Settings'!$B$10:$B$109,MATCH(C578,'Settings'!$A$10:$A$109,0)),""))</f>
        <v/>
      </c>
      <c r="E578" s="23" t="n"/>
      <c r="F578" s="25" t="n"/>
      <c r="G578" s="25" t="n"/>
      <c r="H578" s="26" t="n"/>
      <c r="I578" s="26" t="n"/>
      <c r="J578" s="27">
        <f>IF(COUNTA($A578:$C578,$E578:$I578,$K578,$O578,$R578,$U578:$W578,$Z578:$AA578)=0,"",IFERROR(H578+I578,0))</f>
        <v/>
      </c>
      <c r="K578" s="52" t="n"/>
      <c r="L578" s="53">
        <f>IF(COUNTA($A578:$C578,$E578:$I578,$K578,$O578,$R578,$U578:$W578,$Z578:$AA578)=0,"",IFERROR(INDEX('Settings'!$D$10:$D$109,MATCH(C578,'Settings'!$A$10:$A$109,0)),0))</f>
        <v/>
      </c>
      <c r="M578" s="53">
        <f>IF(COUNTA($A578:$C578,$E578:$I578,$K578,$O578,$R578,$U578:$W578,$Z578:$AA578)=0,"",IFERROR(IF(K578&lt;&gt;"",K578,L578),0))</f>
        <v/>
      </c>
      <c r="N578" s="30">
        <f>IF(COUNTA($A578:$C578,$E578:$I578,$K578,$O578,$R578,$U578:$W578,$Z578:$AA578)=0,"",IFERROR(J578*M578,0))</f>
        <v/>
      </c>
      <c r="O578" s="31" t="n"/>
      <c r="P578" s="30">
        <f>IF(COUNTA($A578:$C578,$E578:$I578,$K578,$O578,$R578,$U578:$W578,$Z578:$AA578)=0,"",IFERROR(INDEX('Settings'!$F$10:$F$109,MATCH(C578,'Settings'!$A$10:$A$109,0)),0))</f>
        <v/>
      </c>
      <c r="Q578" s="30">
        <f>IF(COUNTA($A578:$C578,$E578:$I578,$K578,$O578,$R578,$U578:$W578,$Z578:$AA578)=0,"",IFERROR(O578*P578,0))</f>
        <v/>
      </c>
      <c r="R578" s="26" t="n"/>
      <c r="S578" s="30">
        <f>IF(COUNTA($A578:$C578,$E578:$I578,$K578,$O578,$R578,$U578:$W578,$Z578:$AA578)=0,"",IFERROR(INDEX('Settings'!$E$10:$E$109,MATCH(C578,'Settings'!$A$10:$A$109,0)),0))</f>
        <v/>
      </c>
      <c r="T578" s="30">
        <f>IF(COUNTA($A578:$C578,$E578:$I578,$K578,$O578,$R578,$U578:$W578,$Z578:$AA578)=0,"",IFERROR(R578*S578,0))</f>
        <v/>
      </c>
      <c r="U578" s="32" t="n"/>
      <c r="V578" s="32" t="n"/>
      <c r="W578" s="32" t="n"/>
      <c r="X578" s="30">
        <f>IF(COUNTA($A578:$C578,$E578:$I578,$K578,$O578,$R578,$U578:$W578,$Z578:$AA578)=0,"",IFERROR(SUM(N578,Q578,T578,U578),0))</f>
        <v/>
      </c>
      <c r="Y578" s="30">
        <f>IF(COUNTA($A578:$C578,$E578:$I578,$K578,$O578,$R578,$U578:$W578,$Z578:$AA578)=0,"",IFERROR(X578+V578-W578,0))</f>
        <v/>
      </c>
      <c r="Z578" s="23" t="n"/>
      <c r="AA578" s="25" t="n"/>
      <c r="AB578" s="33">
        <f>IF(COUNTA($A578:$C578,$E578:$I578,$K578,$O578,$R578,$U578:$W578,$Z578:$AA578)=0,"",IF(OR(A578="",B578="",C578="",E578=""),"Missing required input",IF(D578="","Driver not found",IF(COUNTIF($E:$E,E578)&gt;1,"Duplicate Trip/Load #",IF(B578&gt;A578,"Trip after period end",IF(B578&lt;=A578-'Settings'!$B$4,"Trip outside pay period",IF(J578&lt;=0,"Check miles",IF(M578&lt;=0,"Check rate",IF(Y578&lt;0,"Negative payable","OK")))))))))</f>
        <v/>
      </c>
    </row>
    <row r="579">
      <c r="A579" s="51" t="n"/>
      <c r="B579" s="51" t="n"/>
      <c r="C579" s="23" t="n"/>
      <c r="D579" s="24">
        <f>IF(COUNTA($A579:$C579,$E579:$I579,$K579,$O579,$R579,$U579:$W579,$Z579:$AA579)=0,"",IFERROR(INDEX('Settings'!$B$10:$B$109,MATCH(C579,'Settings'!$A$10:$A$109,0)),""))</f>
        <v/>
      </c>
      <c r="E579" s="23" t="n"/>
      <c r="F579" s="25" t="n"/>
      <c r="G579" s="25" t="n"/>
      <c r="H579" s="26" t="n"/>
      <c r="I579" s="26" t="n"/>
      <c r="J579" s="27">
        <f>IF(COUNTA($A579:$C579,$E579:$I579,$K579,$O579,$R579,$U579:$W579,$Z579:$AA579)=0,"",IFERROR(H579+I579,0))</f>
        <v/>
      </c>
      <c r="K579" s="52" t="n"/>
      <c r="L579" s="53">
        <f>IF(COUNTA($A579:$C579,$E579:$I579,$K579,$O579,$R579,$U579:$W579,$Z579:$AA579)=0,"",IFERROR(INDEX('Settings'!$D$10:$D$109,MATCH(C579,'Settings'!$A$10:$A$109,0)),0))</f>
        <v/>
      </c>
      <c r="M579" s="53">
        <f>IF(COUNTA($A579:$C579,$E579:$I579,$K579,$O579,$R579,$U579:$W579,$Z579:$AA579)=0,"",IFERROR(IF(K579&lt;&gt;"",K579,L579),0))</f>
        <v/>
      </c>
      <c r="N579" s="30">
        <f>IF(COUNTA($A579:$C579,$E579:$I579,$K579,$O579,$R579,$U579:$W579,$Z579:$AA579)=0,"",IFERROR(J579*M579,0))</f>
        <v/>
      </c>
      <c r="O579" s="31" t="n"/>
      <c r="P579" s="30">
        <f>IF(COUNTA($A579:$C579,$E579:$I579,$K579,$O579,$R579,$U579:$W579,$Z579:$AA579)=0,"",IFERROR(INDEX('Settings'!$F$10:$F$109,MATCH(C579,'Settings'!$A$10:$A$109,0)),0))</f>
        <v/>
      </c>
      <c r="Q579" s="30">
        <f>IF(COUNTA($A579:$C579,$E579:$I579,$K579,$O579,$R579,$U579:$W579,$Z579:$AA579)=0,"",IFERROR(O579*P579,0))</f>
        <v/>
      </c>
      <c r="R579" s="26" t="n"/>
      <c r="S579" s="30">
        <f>IF(COUNTA($A579:$C579,$E579:$I579,$K579,$O579,$R579,$U579:$W579,$Z579:$AA579)=0,"",IFERROR(INDEX('Settings'!$E$10:$E$109,MATCH(C579,'Settings'!$A$10:$A$109,0)),0))</f>
        <v/>
      </c>
      <c r="T579" s="30">
        <f>IF(COUNTA($A579:$C579,$E579:$I579,$K579,$O579,$R579,$U579:$W579,$Z579:$AA579)=0,"",IFERROR(R579*S579,0))</f>
        <v/>
      </c>
      <c r="U579" s="32" t="n"/>
      <c r="V579" s="32" t="n"/>
      <c r="W579" s="32" t="n"/>
      <c r="X579" s="30">
        <f>IF(COUNTA($A579:$C579,$E579:$I579,$K579,$O579,$R579,$U579:$W579,$Z579:$AA579)=0,"",IFERROR(SUM(N579,Q579,T579,U579),0))</f>
        <v/>
      </c>
      <c r="Y579" s="30">
        <f>IF(COUNTA($A579:$C579,$E579:$I579,$K579,$O579,$R579,$U579:$W579,$Z579:$AA579)=0,"",IFERROR(X579+V579-W579,0))</f>
        <v/>
      </c>
      <c r="Z579" s="23" t="n"/>
      <c r="AA579" s="25" t="n"/>
      <c r="AB579" s="33">
        <f>IF(COUNTA($A579:$C579,$E579:$I579,$K579,$O579,$R579,$U579:$W579,$Z579:$AA579)=0,"",IF(OR(A579="",B579="",C579="",E579=""),"Missing required input",IF(D579="","Driver not found",IF(COUNTIF($E:$E,E579)&gt;1,"Duplicate Trip/Load #",IF(B579&gt;A579,"Trip after period end",IF(B579&lt;=A579-'Settings'!$B$4,"Trip outside pay period",IF(J579&lt;=0,"Check miles",IF(M579&lt;=0,"Check rate",IF(Y579&lt;0,"Negative payable","OK")))))))))</f>
        <v/>
      </c>
    </row>
    <row r="580">
      <c r="A580" s="51" t="n"/>
      <c r="B580" s="51" t="n"/>
      <c r="C580" s="23" t="n"/>
      <c r="D580" s="24">
        <f>IF(COUNTA($A580:$C580,$E580:$I580,$K580,$O580,$R580,$U580:$W580,$Z580:$AA580)=0,"",IFERROR(INDEX('Settings'!$B$10:$B$109,MATCH(C580,'Settings'!$A$10:$A$109,0)),""))</f>
        <v/>
      </c>
      <c r="E580" s="23" t="n"/>
      <c r="F580" s="25" t="n"/>
      <c r="G580" s="25" t="n"/>
      <c r="H580" s="26" t="n"/>
      <c r="I580" s="26" t="n"/>
      <c r="J580" s="27">
        <f>IF(COUNTA($A580:$C580,$E580:$I580,$K580,$O580,$R580,$U580:$W580,$Z580:$AA580)=0,"",IFERROR(H580+I580,0))</f>
        <v/>
      </c>
      <c r="K580" s="52" t="n"/>
      <c r="L580" s="53">
        <f>IF(COUNTA($A580:$C580,$E580:$I580,$K580,$O580,$R580,$U580:$W580,$Z580:$AA580)=0,"",IFERROR(INDEX('Settings'!$D$10:$D$109,MATCH(C580,'Settings'!$A$10:$A$109,0)),0))</f>
        <v/>
      </c>
      <c r="M580" s="53">
        <f>IF(COUNTA($A580:$C580,$E580:$I580,$K580,$O580,$R580,$U580:$W580,$Z580:$AA580)=0,"",IFERROR(IF(K580&lt;&gt;"",K580,L580),0))</f>
        <v/>
      </c>
      <c r="N580" s="30">
        <f>IF(COUNTA($A580:$C580,$E580:$I580,$K580,$O580,$R580,$U580:$W580,$Z580:$AA580)=0,"",IFERROR(J580*M580,0))</f>
        <v/>
      </c>
      <c r="O580" s="31" t="n"/>
      <c r="P580" s="30">
        <f>IF(COUNTA($A580:$C580,$E580:$I580,$K580,$O580,$R580,$U580:$W580,$Z580:$AA580)=0,"",IFERROR(INDEX('Settings'!$F$10:$F$109,MATCH(C580,'Settings'!$A$10:$A$109,0)),0))</f>
        <v/>
      </c>
      <c r="Q580" s="30">
        <f>IF(COUNTA($A580:$C580,$E580:$I580,$K580,$O580,$R580,$U580:$W580,$Z580:$AA580)=0,"",IFERROR(O580*P580,0))</f>
        <v/>
      </c>
      <c r="R580" s="26" t="n"/>
      <c r="S580" s="30">
        <f>IF(COUNTA($A580:$C580,$E580:$I580,$K580,$O580,$R580,$U580:$W580,$Z580:$AA580)=0,"",IFERROR(INDEX('Settings'!$E$10:$E$109,MATCH(C580,'Settings'!$A$10:$A$109,0)),0))</f>
        <v/>
      </c>
      <c r="T580" s="30">
        <f>IF(COUNTA($A580:$C580,$E580:$I580,$K580,$O580,$R580,$U580:$W580,$Z580:$AA580)=0,"",IFERROR(R580*S580,0))</f>
        <v/>
      </c>
      <c r="U580" s="32" t="n"/>
      <c r="V580" s="32" t="n"/>
      <c r="W580" s="32" t="n"/>
      <c r="X580" s="30">
        <f>IF(COUNTA($A580:$C580,$E580:$I580,$K580,$O580,$R580,$U580:$W580,$Z580:$AA580)=0,"",IFERROR(SUM(N580,Q580,T580,U580),0))</f>
        <v/>
      </c>
      <c r="Y580" s="30">
        <f>IF(COUNTA($A580:$C580,$E580:$I580,$K580,$O580,$R580,$U580:$W580,$Z580:$AA580)=0,"",IFERROR(X580+V580-W580,0))</f>
        <v/>
      </c>
      <c r="Z580" s="23" t="n"/>
      <c r="AA580" s="25" t="n"/>
      <c r="AB580" s="33">
        <f>IF(COUNTA($A580:$C580,$E580:$I580,$K580,$O580,$R580,$U580:$W580,$Z580:$AA580)=0,"",IF(OR(A580="",B580="",C580="",E580=""),"Missing required input",IF(D580="","Driver not found",IF(COUNTIF($E:$E,E580)&gt;1,"Duplicate Trip/Load #",IF(B580&gt;A580,"Trip after period end",IF(B580&lt;=A580-'Settings'!$B$4,"Trip outside pay period",IF(J580&lt;=0,"Check miles",IF(M580&lt;=0,"Check rate",IF(Y580&lt;0,"Negative payable","OK")))))))))</f>
        <v/>
      </c>
    </row>
    <row r="581">
      <c r="A581" s="51" t="n"/>
      <c r="B581" s="51" t="n"/>
      <c r="C581" s="23" t="n"/>
      <c r="D581" s="24">
        <f>IF(COUNTA($A581:$C581,$E581:$I581,$K581,$O581,$R581,$U581:$W581,$Z581:$AA581)=0,"",IFERROR(INDEX('Settings'!$B$10:$B$109,MATCH(C581,'Settings'!$A$10:$A$109,0)),""))</f>
        <v/>
      </c>
      <c r="E581" s="23" t="n"/>
      <c r="F581" s="25" t="n"/>
      <c r="G581" s="25" t="n"/>
      <c r="H581" s="26" t="n"/>
      <c r="I581" s="26" t="n"/>
      <c r="J581" s="27">
        <f>IF(COUNTA($A581:$C581,$E581:$I581,$K581,$O581,$R581,$U581:$W581,$Z581:$AA581)=0,"",IFERROR(H581+I581,0))</f>
        <v/>
      </c>
      <c r="K581" s="52" t="n"/>
      <c r="L581" s="53">
        <f>IF(COUNTA($A581:$C581,$E581:$I581,$K581,$O581,$R581,$U581:$W581,$Z581:$AA581)=0,"",IFERROR(INDEX('Settings'!$D$10:$D$109,MATCH(C581,'Settings'!$A$10:$A$109,0)),0))</f>
        <v/>
      </c>
      <c r="M581" s="53">
        <f>IF(COUNTA($A581:$C581,$E581:$I581,$K581,$O581,$R581,$U581:$W581,$Z581:$AA581)=0,"",IFERROR(IF(K581&lt;&gt;"",K581,L581),0))</f>
        <v/>
      </c>
      <c r="N581" s="30">
        <f>IF(COUNTA($A581:$C581,$E581:$I581,$K581,$O581,$R581,$U581:$W581,$Z581:$AA581)=0,"",IFERROR(J581*M581,0))</f>
        <v/>
      </c>
      <c r="O581" s="31" t="n"/>
      <c r="P581" s="30">
        <f>IF(COUNTA($A581:$C581,$E581:$I581,$K581,$O581,$R581,$U581:$W581,$Z581:$AA581)=0,"",IFERROR(INDEX('Settings'!$F$10:$F$109,MATCH(C581,'Settings'!$A$10:$A$109,0)),0))</f>
        <v/>
      </c>
      <c r="Q581" s="30">
        <f>IF(COUNTA($A581:$C581,$E581:$I581,$K581,$O581,$R581,$U581:$W581,$Z581:$AA581)=0,"",IFERROR(O581*P581,0))</f>
        <v/>
      </c>
      <c r="R581" s="26" t="n"/>
      <c r="S581" s="30">
        <f>IF(COUNTA($A581:$C581,$E581:$I581,$K581,$O581,$R581,$U581:$W581,$Z581:$AA581)=0,"",IFERROR(INDEX('Settings'!$E$10:$E$109,MATCH(C581,'Settings'!$A$10:$A$109,0)),0))</f>
        <v/>
      </c>
      <c r="T581" s="30">
        <f>IF(COUNTA($A581:$C581,$E581:$I581,$K581,$O581,$R581,$U581:$W581,$Z581:$AA581)=0,"",IFERROR(R581*S581,0))</f>
        <v/>
      </c>
      <c r="U581" s="32" t="n"/>
      <c r="V581" s="32" t="n"/>
      <c r="W581" s="32" t="n"/>
      <c r="X581" s="30">
        <f>IF(COUNTA($A581:$C581,$E581:$I581,$K581,$O581,$R581,$U581:$W581,$Z581:$AA581)=0,"",IFERROR(SUM(N581,Q581,T581,U581),0))</f>
        <v/>
      </c>
      <c r="Y581" s="30">
        <f>IF(COUNTA($A581:$C581,$E581:$I581,$K581,$O581,$R581,$U581:$W581,$Z581:$AA581)=0,"",IFERROR(X581+V581-W581,0))</f>
        <v/>
      </c>
      <c r="Z581" s="23" t="n"/>
      <c r="AA581" s="25" t="n"/>
      <c r="AB581" s="33">
        <f>IF(COUNTA($A581:$C581,$E581:$I581,$K581,$O581,$R581,$U581:$W581,$Z581:$AA581)=0,"",IF(OR(A581="",B581="",C581="",E581=""),"Missing required input",IF(D581="","Driver not found",IF(COUNTIF($E:$E,E581)&gt;1,"Duplicate Trip/Load #",IF(B581&gt;A581,"Trip after period end",IF(B581&lt;=A581-'Settings'!$B$4,"Trip outside pay period",IF(J581&lt;=0,"Check miles",IF(M581&lt;=0,"Check rate",IF(Y581&lt;0,"Negative payable","OK")))))))))</f>
        <v/>
      </c>
    </row>
    <row r="582">
      <c r="A582" s="51" t="n"/>
      <c r="B582" s="51" t="n"/>
      <c r="C582" s="23" t="n"/>
      <c r="D582" s="24">
        <f>IF(COUNTA($A582:$C582,$E582:$I582,$K582,$O582,$R582,$U582:$W582,$Z582:$AA582)=0,"",IFERROR(INDEX('Settings'!$B$10:$B$109,MATCH(C582,'Settings'!$A$10:$A$109,0)),""))</f>
        <v/>
      </c>
      <c r="E582" s="23" t="n"/>
      <c r="F582" s="25" t="n"/>
      <c r="G582" s="25" t="n"/>
      <c r="H582" s="26" t="n"/>
      <c r="I582" s="26" t="n"/>
      <c r="J582" s="27">
        <f>IF(COUNTA($A582:$C582,$E582:$I582,$K582,$O582,$R582,$U582:$W582,$Z582:$AA582)=0,"",IFERROR(H582+I582,0))</f>
        <v/>
      </c>
      <c r="K582" s="52" t="n"/>
      <c r="L582" s="53">
        <f>IF(COUNTA($A582:$C582,$E582:$I582,$K582,$O582,$R582,$U582:$W582,$Z582:$AA582)=0,"",IFERROR(INDEX('Settings'!$D$10:$D$109,MATCH(C582,'Settings'!$A$10:$A$109,0)),0))</f>
        <v/>
      </c>
      <c r="M582" s="53">
        <f>IF(COUNTA($A582:$C582,$E582:$I582,$K582,$O582,$R582,$U582:$W582,$Z582:$AA582)=0,"",IFERROR(IF(K582&lt;&gt;"",K582,L582),0))</f>
        <v/>
      </c>
      <c r="N582" s="30">
        <f>IF(COUNTA($A582:$C582,$E582:$I582,$K582,$O582,$R582,$U582:$W582,$Z582:$AA582)=0,"",IFERROR(J582*M582,0))</f>
        <v/>
      </c>
      <c r="O582" s="31" t="n"/>
      <c r="P582" s="30">
        <f>IF(COUNTA($A582:$C582,$E582:$I582,$K582,$O582,$R582,$U582:$W582,$Z582:$AA582)=0,"",IFERROR(INDEX('Settings'!$F$10:$F$109,MATCH(C582,'Settings'!$A$10:$A$109,0)),0))</f>
        <v/>
      </c>
      <c r="Q582" s="30">
        <f>IF(COUNTA($A582:$C582,$E582:$I582,$K582,$O582,$R582,$U582:$W582,$Z582:$AA582)=0,"",IFERROR(O582*P582,0))</f>
        <v/>
      </c>
      <c r="R582" s="26" t="n"/>
      <c r="S582" s="30">
        <f>IF(COUNTA($A582:$C582,$E582:$I582,$K582,$O582,$R582,$U582:$W582,$Z582:$AA582)=0,"",IFERROR(INDEX('Settings'!$E$10:$E$109,MATCH(C582,'Settings'!$A$10:$A$109,0)),0))</f>
        <v/>
      </c>
      <c r="T582" s="30">
        <f>IF(COUNTA($A582:$C582,$E582:$I582,$K582,$O582,$R582,$U582:$W582,$Z582:$AA582)=0,"",IFERROR(R582*S582,0))</f>
        <v/>
      </c>
      <c r="U582" s="32" t="n"/>
      <c r="V582" s="32" t="n"/>
      <c r="W582" s="32" t="n"/>
      <c r="X582" s="30">
        <f>IF(COUNTA($A582:$C582,$E582:$I582,$K582,$O582,$R582,$U582:$W582,$Z582:$AA582)=0,"",IFERROR(SUM(N582,Q582,T582,U582),0))</f>
        <v/>
      </c>
      <c r="Y582" s="30">
        <f>IF(COUNTA($A582:$C582,$E582:$I582,$K582,$O582,$R582,$U582:$W582,$Z582:$AA582)=0,"",IFERROR(X582+V582-W582,0))</f>
        <v/>
      </c>
      <c r="Z582" s="23" t="n"/>
      <c r="AA582" s="25" t="n"/>
      <c r="AB582" s="33">
        <f>IF(COUNTA($A582:$C582,$E582:$I582,$K582,$O582,$R582,$U582:$W582,$Z582:$AA582)=0,"",IF(OR(A582="",B582="",C582="",E582=""),"Missing required input",IF(D582="","Driver not found",IF(COUNTIF($E:$E,E582)&gt;1,"Duplicate Trip/Load #",IF(B582&gt;A582,"Trip after period end",IF(B582&lt;=A582-'Settings'!$B$4,"Trip outside pay period",IF(J582&lt;=0,"Check miles",IF(M582&lt;=0,"Check rate",IF(Y582&lt;0,"Negative payable","OK")))))))))</f>
        <v/>
      </c>
    </row>
    <row r="583">
      <c r="A583" s="51" t="n"/>
      <c r="B583" s="51" t="n"/>
      <c r="C583" s="23" t="n"/>
      <c r="D583" s="24">
        <f>IF(COUNTA($A583:$C583,$E583:$I583,$K583,$O583,$R583,$U583:$W583,$Z583:$AA583)=0,"",IFERROR(INDEX('Settings'!$B$10:$B$109,MATCH(C583,'Settings'!$A$10:$A$109,0)),""))</f>
        <v/>
      </c>
      <c r="E583" s="23" t="n"/>
      <c r="F583" s="25" t="n"/>
      <c r="G583" s="25" t="n"/>
      <c r="H583" s="26" t="n"/>
      <c r="I583" s="26" t="n"/>
      <c r="J583" s="27">
        <f>IF(COUNTA($A583:$C583,$E583:$I583,$K583,$O583,$R583,$U583:$W583,$Z583:$AA583)=0,"",IFERROR(H583+I583,0))</f>
        <v/>
      </c>
      <c r="K583" s="52" t="n"/>
      <c r="L583" s="53">
        <f>IF(COUNTA($A583:$C583,$E583:$I583,$K583,$O583,$R583,$U583:$W583,$Z583:$AA583)=0,"",IFERROR(INDEX('Settings'!$D$10:$D$109,MATCH(C583,'Settings'!$A$10:$A$109,0)),0))</f>
        <v/>
      </c>
      <c r="M583" s="53">
        <f>IF(COUNTA($A583:$C583,$E583:$I583,$K583,$O583,$R583,$U583:$W583,$Z583:$AA583)=0,"",IFERROR(IF(K583&lt;&gt;"",K583,L583),0))</f>
        <v/>
      </c>
      <c r="N583" s="30">
        <f>IF(COUNTA($A583:$C583,$E583:$I583,$K583,$O583,$R583,$U583:$W583,$Z583:$AA583)=0,"",IFERROR(J583*M583,0))</f>
        <v/>
      </c>
      <c r="O583" s="31" t="n"/>
      <c r="P583" s="30">
        <f>IF(COUNTA($A583:$C583,$E583:$I583,$K583,$O583,$R583,$U583:$W583,$Z583:$AA583)=0,"",IFERROR(INDEX('Settings'!$F$10:$F$109,MATCH(C583,'Settings'!$A$10:$A$109,0)),0))</f>
        <v/>
      </c>
      <c r="Q583" s="30">
        <f>IF(COUNTA($A583:$C583,$E583:$I583,$K583,$O583,$R583,$U583:$W583,$Z583:$AA583)=0,"",IFERROR(O583*P583,0))</f>
        <v/>
      </c>
      <c r="R583" s="26" t="n"/>
      <c r="S583" s="30">
        <f>IF(COUNTA($A583:$C583,$E583:$I583,$K583,$O583,$R583,$U583:$W583,$Z583:$AA583)=0,"",IFERROR(INDEX('Settings'!$E$10:$E$109,MATCH(C583,'Settings'!$A$10:$A$109,0)),0))</f>
        <v/>
      </c>
      <c r="T583" s="30">
        <f>IF(COUNTA($A583:$C583,$E583:$I583,$K583,$O583,$R583,$U583:$W583,$Z583:$AA583)=0,"",IFERROR(R583*S583,0))</f>
        <v/>
      </c>
      <c r="U583" s="32" t="n"/>
      <c r="V583" s="32" t="n"/>
      <c r="W583" s="32" t="n"/>
      <c r="X583" s="30">
        <f>IF(COUNTA($A583:$C583,$E583:$I583,$K583,$O583,$R583,$U583:$W583,$Z583:$AA583)=0,"",IFERROR(SUM(N583,Q583,T583,U583),0))</f>
        <v/>
      </c>
      <c r="Y583" s="30">
        <f>IF(COUNTA($A583:$C583,$E583:$I583,$K583,$O583,$R583,$U583:$W583,$Z583:$AA583)=0,"",IFERROR(X583+V583-W583,0))</f>
        <v/>
      </c>
      <c r="Z583" s="23" t="n"/>
      <c r="AA583" s="25" t="n"/>
      <c r="AB583" s="33">
        <f>IF(COUNTA($A583:$C583,$E583:$I583,$K583,$O583,$R583,$U583:$W583,$Z583:$AA583)=0,"",IF(OR(A583="",B583="",C583="",E583=""),"Missing required input",IF(D583="","Driver not found",IF(COUNTIF($E:$E,E583)&gt;1,"Duplicate Trip/Load #",IF(B583&gt;A583,"Trip after period end",IF(B583&lt;=A583-'Settings'!$B$4,"Trip outside pay period",IF(J583&lt;=0,"Check miles",IF(M583&lt;=0,"Check rate",IF(Y583&lt;0,"Negative payable","OK")))))))))</f>
        <v/>
      </c>
    </row>
    <row r="584">
      <c r="A584" s="51" t="n"/>
      <c r="B584" s="51" t="n"/>
      <c r="C584" s="23" t="n"/>
      <c r="D584" s="24">
        <f>IF(COUNTA($A584:$C584,$E584:$I584,$K584,$O584,$R584,$U584:$W584,$Z584:$AA584)=0,"",IFERROR(INDEX('Settings'!$B$10:$B$109,MATCH(C584,'Settings'!$A$10:$A$109,0)),""))</f>
        <v/>
      </c>
      <c r="E584" s="23" t="n"/>
      <c r="F584" s="25" t="n"/>
      <c r="G584" s="25" t="n"/>
      <c r="H584" s="26" t="n"/>
      <c r="I584" s="26" t="n"/>
      <c r="J584" s="27">
        <f>IF(COUNTA($A584:$C584,$E584:$I584,$K584,$O584,$R584,$U584:$W584,$Z584:$AA584)=0,"",IFERROR(H584+I584,0))</f>
        <v/>
      </c>
      <c r="K584" s="52" t="n"/>
      <c r="L584" s="53">
        <f>IF(COUNTA($A584:$C584,$E584:$I584,$K584,$O584,$R584,$U584:$W584,$Z584:$AA584)=0,"",IFERROR(INDEX('Settings'!$D$10:$D$109,MATCH(C584,'Settings'!$A$10:$A$109,0)),0))</f>
        <v/>
      </c>
      <c r="M584" s="53">
        <f>IF(COUNTA($A584:$C584,$E584:$I584,$K584,$O584,$R584,$U584:$W584,$Z584:$AA584)=0,"",IFERROR(IF(K584&lt;&gt;"",K584,L584),0))</f>
        <v/>
      </c>
      <c r="N584" s="30">
        <f>IF(COUNTA($A584:$C584,$E584:$I584,$K584,$O584,$R584,$U584:$W584,$Z584:$AA584)=0,"",IFERROR(J584*M584,0))</f>
        <v/>
      </c>
      <c r="O584" s="31" t="n"/>
      <c r="P584" s="30">
        <f>IF(COUNTA($A584:$C584,$E584:$I584,$K584,$O584,$R584,$U584:$W584,$Z584:$AA584)=0,"",IFERROR(INDEX('Settings'!$F$10:$F$109,MATCH(C584,'Settings'!$A$10:$A$109,0)),0))</f>
        <v/>
      </c>
      <c r="Q584" s="30">
        <f>IF(COUNTA($A584:$C584,$E584:$I584,$K584,$O584,$R584,$U584:$W584,$Z584:$AA584)=0,"",IFERROR(O584*P584,0))</f>
        <v/>
      </c>
      <c r="R584" s="26" t="n"/>
      <c r="S584" s="30">
        <f>IF(COUNTA($A584:$C584,$E584:$I584,$K584,$O584,$R584,$U584:$W584,$Z584:$AA584)=0,"",IFERROR(INDEX('Settings'!$E$10:$E$109,MATCH(C584,'Settings'!$A$10:$A$109,0)),0))</f>
        <v/>
      </c>
      <c r="T584" s="30">
        <f>IF(COUNTA($A584:$C584,$E584:$I584,$K584,$O584,$R584,$U584:$W584,$Z584:$AA584)=0,"",IFERROR(R584*S584,0))</f>
        <v/>
      </c>
      <c r="U584" s="32" t="n"/>
      <c r="V584" s="32" t="n"/>
      <c r="W584" s="32" t="n"/>
      <c r="X584" s="30">
        <f>IF(COUNTA($A584:$C584,$E584:$I584,$K584,$O584,$R584,$U584:$W584,$Z584:$AA584)=0,"",IFERROR(SUM(N584,Q584,T584,U584),0))</f>
        <v/>
      </c>
      <c r="Y584" s="30">
        <f>IF(COUNTA($A584:$C584,$E584:$I584,$K584,$O584,$R584,$U584:$W584,$Z584:$AA584)=0,"",IFERROR(X584+V584-W584,0))</f>
        <v/>
      </c>
      <c r="Z584" s="23" t="n"/>
      <c r="AA584" s="25" t="n"/>
      <c r="AB584" s="33">
        <f>IF(COUNTA($A584:$C584,$E584:$I584,$K584,$O584,$R584,$U584:$W584,$Z584:$AA584)=0,"",IF(OR(A584="",B584="",C584="",E584=""),"Missing required input",IF(D584="","Driver not found",IF(COUNTIF($E:$E,E584)&gt;1,"Duplicate Trip/Load #",IF(B584&gt;A584,"Trip after period end",IF(B584&lt;=A584-'Settings'!$B$4,"Trip outside pay period",IF(J584&lt;=0,"Check miles",IF(M584&lt;=0,"Check rate",IF(Y584&lt;0,"Negative payable","OK")))))))))</f>
        <v/>
      </c>
    </row>
    <row r="585">
      <c r="A585" s="51" t="n"/>
      <c r="B585" s="51" t="n"/>
      <c r="C585" s="23" t="n"/>
      <c r="D585" s="24">
        <f>IF(COUNTA($A585:$C585,$E585:$I585,$K585,$O585,$R585,$U585:$W585,$Z585:$AA585)=0,"",IFERROR(INDEX('Settings'!$B$10:$B$109,MATCH(C585,'Settings'!$A$10:$A$109,0)),""))</f>
        <v/>
      </c>
      <c r="E585" s="23" t="n"/>
      <c r="F585" s="25" t="n"/>
      <c r="G585" s="25" t="n"/>
      <c r="H585" s="26" t="n"/>
      <c r="I585" s="26" t="n"/>
      <c r="J585" s="27">
        <f>IF(COUNTA($A585:$C585,$E585:$I585,$K585,$O585,$R585,$U585:$W585,$Z585:$AA585)=0,"",IFERROR(H585+I585,0))</f>
        <v/>
      </c>
      <c r="K585" s="52" t="n"/>
      <c r="L585" s="53">
        <f>IF(COUNTA($A585:$C585,$E585:$I585,$K585,$O585,$R585,$U585:$W585,$Z585:$AA585)=0,"",IFERROR(INDEX('Settings'!$D$10:$D$109,MATCH(C585,'Settings'!$A$10:$A$109,0)),0))</f>
        <v/>
      </c>
      <c r="M585" s="53">
        <f>IF(COUNTA($A585:$C585,$E585:$I585,$K585,$O585,$R585,$U585:$W585,$Z585:$AA585)=0,"",IFERROR(IF(K585&lt;&gt;"",K585,L585),0))</f>
        <v/>
      </c>
      <c r="N585" s="30">
        <f>IF(COUNTA($A585:$C585,$E585:$I585,$K585,$O585,$R585,$U585:$W585,$Z585:$AA585)=0,"",IFERROR(J585*M585,0))</f>
        <v/>
      </c>
      <c r="O585" s="31" t="n"/>
      <c r="P585" s="30">
        <f>IF(COUNTA($A585:$C585,$E585:$I585,$K585,$O585,$R585,$U585:$W585,$Z585:$AA585)=0,"",IFERROR(INDEX('Settings'!$F$10:$F$109,MATCH(C585,'Settings'!$A$10:$A$109,0)),0))</f>
        <v/>
      </c>
      <c r="Q585" s="30">
        <f>IF(COUNTA($A585:$C585,$E585:$I585,$K585,$O585,$R585,$U585:$W585,$Z585:$AA585)=0,"",IFERROR(O585*P585,0))</f>
        <v/>
      </c>
      <c r="R585" s="26" t="n"/>
      <c r="S585" s="30">
        <f>IF(COUNTA($A585:$C585,$E585:$I585,$K585,$O585,$R585,$U585:$W585,$Z585:$AA585)=0,"",IFERROR(INDEX('Settings'!$E$10:$E$109,MATCH(C585,'Settings'!$A$10:$A$109,0)),0))</f>
        <v/>
      </c>
      <c r="T585" s="30">
        <f>IF(COUNTA($A585:$C585,$E585:$I585,$K585,$O585,$R585,$U585:$W585,$Z585:$AA585)=0,"",IFERROR(R585*S585,0))</f>
        <v/>
      </c>
      <c r="U585" s="32" t="n"/>
      <c r="V585" s="32" t="n"/>
      <c r="W585" s="32" t="n"/>
      <c r="X585" s="30">
        <f>IF(COUNTA($A585:$C585,$E585:$I585,$K585,$O585,$R585,$U585:$W585,$Z585:$AA585)=0,"",IFERROR(SUM(N585,Q585,T585,U585),0))</f>
        <v/>
      </c>
      <c r="Y585" s="30">
        <f>IF(COUNTA($A585:$C585,$E585:$I585,$K585,$O585,$R585,$U585:$W585,$Z585:$AA585)=0,"",IFERROR(X585+V585-W585,0))</f>
        <v/>
      </c>
      <c r="Z585" s="23" t="n"/>
      <c r="AA585" s="25" t="n"/>
      <c r="AB585" s="33">
        <f>IF(COUNTA($A585:$C585,$E585:$I585,$K585,$O585,$R585,$U585:$W585,$Z585:$AA585)=0,"",IF(OR(A585="",B585="",C585="",E585=""),"Missing required input",IF(D585="","Driver not found",IF(COUNTIF($E:$E,E585)&gt;1,"Duplicate Trip/Load #",IF(B585&gt;A585,"Trip after period end",IF(B585&lt;=A585-'Settings'!$B$4,"Trip outside pay period",IF(J585&lt;=0,"Check miles",IF(M585&lt;=0,"Check rate",IF(Y585&lt;0,"Negative payable","OK")))))))))</f>
        <v/>
      </c>
    </row>
    <row r="586">
      <c r="A586" s="51" t="n"/>
      <c r="B586" s="51" t="n"/>
      <c r="C586" s="23" t="n"/>
      <c r="D586" s="24">
        <f>IF(COUNTA($A586:$C586,$E586:$I586,$K586,$O586,$R586,$U586:$W586,$Z586:$AA586)=0,"",IFERROR(INDEX('Settings'!$B$10:$B$109,MATCH(C586,'Settings'!$A$10:$A$109,0)),""))</f>
        <v/>
      </c>
      <c r="E586" s="23" t="n"/>
      <c r="F586" s="25" t="n"/>
      <c r="G586" s="25" t="n"/>
      <c r="H586" s="26" t="n"/>
      <c r="I586" s="26" t="n"/>
      <c r="J586" s="27">
        <f>IF(COUNTA($A586:$C586,$E586:$I586,$K586,$O586,$R586,$U586:$W586,$Z586:$AA586)=0,"",IFERROR(H586+I586,0))</f>
        <v/>
      </c>
      <c r="K586" s="52" t="n"/>
      <c r="L586" s="53">
        <f>IF(COUNTA($A586:$C586,$E586:$I586,$K586,$O586,$R586,$U586:$W586,$Z586:$AA586)=0,"",IFERROR(INDEX('Settings'!$D$10:$D$109,MATCH(C586,'Settings'!$A$10:$A$109,0)),0))</f>
        <v/>
      </c>
      <c r="M586" s="53">
        <f>IF(COUNTA($A586:$C586,$E586:$I586,$K586,$O586,$R586,$U586:$W586,$Z586:$AA586)=0,"",IFERROR(IF(K586&lt;&gt;"",K586,L586),0))</f>
        <v/>
      </c>
      <c r="N586" s="30">
        <f>IF(COUNTA($A586:$C586,$E586:$I586,$K586,$O586,$R586,$U586:$W586,$Z586:$AA586)=0,"",IFERROR(J586*M586,0))</f>
        <v/>
      </c>
      <c r="O586" s="31" t="n"/>
      <c r="P586" s="30">
        <f>IF(COUNTA($A586:$C586,$E586:$I586,$K586,$O586,$R586,$U586:$W586,$Z586:$AA586)=0,"",IFERROR(INDEX('Settings'!$F$10:$F$109,MATCH(C586,'Settings'!$A$10:$A$109,0)),0))</f>
        <v/>
      </c>
      <c r="Q586" s="30">
        <f>IF(COUNTA($A586:$C586,$E586:$I586,$K586,$O586,$R586,$U586:$W586,$Z586:$AA586)=0,"",IFERROR(O586*P586,0))</f>
        <v/>
      </c>
      <c r="R586" s="26" t="n"/>
      <c r="S586" s="30">
        <f>IF(COUNTA($A586:$C586,$E586:$I586,$K586,$O586,$R586,$U586:$W586,$Z586:$AA586)=0,"",IFERROR(INDEX('Settings'!$E$10:$E$109,MATCH(C586,'Settings'!$A$10:$A$109,0)),0))</f>
        <v/>
      </c>
      <c r="T586" s="30">
        <f>IF(COUNTA($A586:$C586,$E586:$I586,$K586,$O586,$R586,$U586:$W586,$Z586:$AA586)=0,"",IFERROR(R586*S586,0))</f>
        <v/>
      </c>
      <c r="U586" s="32" t="n"/>
      <c r="V586" s="32" t="n"/>
      <c r="W586" s="32" t="n"/>
      <c r="X586" s="30">
        <f>IF(COUNTA($A586:$C586,$E586:$I586,$K586,$O586,$R586,$U586:$W586,$Z586:$AA586)=0,"",IFERROR(SUM(N586,Q586,T586,U586),0))</f>
        <v/>
      </c>
      <c r="Y586" s="30">
        <f>IF(COUNTA($A586:$C586,$E586:$I586,$K586,$O586,$R586,$U586:$W586,$Z586:$AA586)=0,"",IFERROR(X586+V586-W586,0))</f>
        <v/>
      </c>
      <c r="Z586" s="23" t="n"/>
      <c r="AA586" s="25" t="n"/>
      <c r="AB586" s="33">
        <f>IF(COUNTA($A586:$C586,$E586:$I586,$K586,$O586,$R586,$U586:$W586,$Z586:$AA586)=0,"",IF(OR(A586="",B586="",C586="",E586=""),"Missing required input",IF(D586="","Driver not found",IF(COUNTIF($E:$E,E586)&gt;1,"Duplicate Trip/Load #",IF(B586&gt;A586,"Trip after period end",IF(B586&lt;=A586-'Settings'!$B$4,"Trip outside pay period",IF(J586&lt;=0,"Check miles",IF(M586&lt;=0,"Check rate",IF(Y586&lt;0,"Negative payable","OK")))))))))</f>
        <v/>
      </c>
    </row>
    <row r="587">
      <c r="A587" s="51" t="n"/>
      <c r="B587" s="51" t="n"/>
      <c r="C587" s="23" t="n"/>
      <c r="D587" s="24">
        <f>IF(COUNTA($A587:$C587,$E587:$I587,$K587,$O587,$R587,$U587:$W587,$Z587:$AA587)=0,"",IFERROR(INDEX('Settings'!$B$10:$B$109,MATCH(C587,'Settings'!$A$10:$A$109,0)),""))</f>
        <v/>
      </c>
      <c r="E587" s="23" t="n"/>
      <c r="F587" s="25" t="n"/>
      <c r="G587" s="25" t="n"/>
      <c r="H587" s="26" t="n"/>
      <c r="I587" s="26" t="n"/>
      <c r="J587" s="27">
        <f>IF(COUNTA($A587:$C587,$E587:$I587,$K587,$O587,$R587,$U587:$W587,$Z587:$AA587)=0,"",IFERROR(H587+I587,0))</f>
        <v/>
      </c>
      <c r="K587" s="52" t="n"/>
      <c r="L587" s="53">
        <f>IF(COUNTA($A587:$C587,$E587:$I587,$K587,$O587,$R587,$U587:$W587,$Z587:$AA587)=0,"",IFERROR(INDEX('Settings'!$D$10:$D$109,MATCH(C587,'Settings'!$A$10:$A$109,0)),0))</f>
        <v/>
      </c>
      <c r="M587" s="53">
        <f>IF(COUNTA($A587:$C587,$E587:$I587,$K587,$O587,$R587,$U587:$W587,$Z587:$AA587)=0,"",IFERROR(IF(K587&lt;&gt;"",K587,L587),0))</f>
        <v/>
      </c>
      <c r="N587" s="30">
        <f>IF(COUNTA($A587:$C587,$E587:$I587,$K587,$O587,$R587,$U587:$W587,$Z587:$AA587)=0,"",IFERROR(J587*M587,0))</f>
        <v/>
      </c>
      <c r="O587" s="31" t="n"/>
      <c r="P587" s="30">
        <f>IF(COUNTA($A587:$C587,$E587:$I587,$K587,$O587,$R587,$U587:$W587,$Z587:$AA587)=0,"",IFERROR(INDEX('Settings'!$F$10:$F$109,MATCH(C587,'Settings'!$A$10:$A$109,0)),0))</f>
        <v/>
      </c>
      <c r="Q587" s="30">
        <f>IF(COUNTA($A587:$C587,$E587:$I587,$K587,$O587,$R587,$U587:$W587,$Z587:$AA587)=0,"",IFERROR(O587*P587,0))</f>
        <v/>
      </c>
      <c r="R587" s="26" t="n"/>
      <c r="S587" s="30">
        <f>IF(COUNTA($A587:$C587,$E587:$I587,$K587,$O587,$R587,$U587:$W587,$Z587:$AA587)=0,"",IFERROR(INDEX('Settings'!$E$10:$E$109,MATCH(C587,'Settings'!$A$10:$A$109,0)),0))</f>
        <v/>
      </c>
      <c r="T587" s="30">
        <f>IF(COUNTA($A587:$C587,$E587:$I587,$K587,$O587,$R587,$U587:$W587,$Z587:$AA587)=0,"",IFERROR(R587*S587,0))</f>
        <v/>
      </c>
      <c r="U587" s="32" t="n"/>
      <c r="V587" s="32" t="n"/>
      <c r="W587" s="32" t="n"/>
      <c r="X587" s="30">
        <f>IF(COUNTA($A587:$C587,$E587:$I587,$K587,$O587,$R587,$U587:$W587,$Z587:$AA587)=0,"",IFERROR(SUM(N587,Q587,T587,U587),0))</f>
        <v/>
      </c>
      <c r="Y587" s="30">
        <f>IF(COUNTA($A587:$C587,$E587:$I587,$K587,$O587,$R587,$U587:$W587,$Z587:$AA587)=0,"",IFERROR(X587+V587-W587,0))</f>
        <v/>
      </c>
      <c r="Z587" s="23" t="n"/>
      <c r="AA587" s="25" t="n"/>
      <c r="AB587" s="33">
        <f>IF(COUNTA($A587:$C587,$E587:$I587,$K587,$O587,$R587,$U587:$W587,$Z587:$AA587)=0,"",IF(OR(A587="",B587="",C587="",E587=""),"Missing required input",IF(D587="","Driver not found",IF(COUNTIF($E:$E,E587)&gt;1,"Duplicate Trip/Load #",IF(B587&gt;A587,"Trip after period end",IF(B587&lt;=A587-'Settings'!$B$4,"Trip outside pay period",IF(J587&lt;=0,"Check miles",IF(M587&lt;=0,"Check rate",IF(Y587&lt;0,"Negative payable","OK")))))))))</f>
        <v/>
      </c>
    </row>
    <row r="588">
      <c r="A588" s="51" t="n"/>
      <c r="B588" s="51" t="n"/>
      <c r="C588" s="23" t="n"/>
      <c r="D588" s="24">
        <f>IF(COUNTA($A588:$C588,$E588:$I588,$K588,$O588,$R588,$U588:$W588,$Z588:$AA588)=0,"",IFERROR(INDEX('Settings'!$B$10:$B$109,MATCH(C588,'Settings'!$A$10:$A$109,0)),""))</f>
        <v/>
      </c>
      <c r="E588" s="23" t="n"/>
      <c r="F588" s="25" t="n"/>
      <c r="G588" s="25" t="n"/>
      <c r="H588" s="26" t="n"/>
      <c r="I588" s="26" t="n"/>
      <c r="J588" s="27">
        <f>IF(COUNTA($A588:$C588,$E588:$I588,$K588,$O588,$R588,$U588:$W588,$Z588:$AA588)=0,"",IFERROR(H588+I588,0))</f>
        <v/>
      </c>
      <c r="K588" s="52" t="n"/>
      <c r="L588" s="53">
        <f>IF(COUNTA($A588:$C588,$E588:$I588,$K588,$O588,$R588,$U588:$W588,$Z588:$AA588)=0,"",IFERROR(INDEX('Settings'!$D$10:$D$109,MATCH(C588,'Settings'!$A$10:$A$109,0)),0))</f>
        <v/>
      </c>
      <c r="M588" s="53">
        <f>IF(COUNTA($A588:$C588,$E588:$I588,$K588,$O588,$R588,$U588:$W588,$Z588:$AA588)=0,"",IFERROR(IF(K588&lt;&gt;"",K588,L588),0))</f>
        <v/>
      </c>
      <c r="N588" s="30">
        <f>IF(COUNTA($A588:$C588,$E588:$I588,$K588,$O588,$R588,$U588:$W588,$Z588:$AA588)=0,"",IFERROR(J588*M588,0))</f>
        <v/>
      </c>
      <c r="O588" s="31" t="n"/>
      <c r="P588" s="30">
        <f>IF(COUNTA($A588:$C588,$E588:$I588,$K588,$O588,$R588,$U588:$W588,$Z588:$AA588)=0,"",IFERROR(INDEX('Settings'!$F$10:$F$109,MATCH(C588,'Settings'!$A$10:$A$109,0)),0))</f>
        <v/>
      </c>
      <c r="Q588" s="30">
        <f>IF(COUNTA($A588:$C588,$E588:$I588,$K588,$O588,$R588,$U588:$W588,$Z588:$AA588)=0,"",IFERROR(O588*P588,0))</f>
        <v/>
      </c>
      <c r="R588" s="26" t="n"/>
      <c r="S588" s="30">
        <f>IF(COUNTA($A588:$C588,$E588:$I588,$K588,$O588,$R588,$U588:$W588,$Z588:$AA588)=0,"",IFERROR(INDEX('Settings'!$E$10:$E$109,MATCH(C588,'Settings'!$A$10:$A$109,0)),0))</f>
        <v/>
      </c>
      <c r="T588" s="30">
        <f>IF(COUNTA($A588:$C588,$E588:$I588,$K588,$O588,$R588,$U588:$W588,$Z588:$AA588)=0,"",IFERROR(R588*S588,0))</f>
        <v/>
      </c>
      <c r="U588" s="32" t="n"/>
      <c r="V588" s="32" t="n"/>
      <c r="W588" s="32" t="n"/>
      <c r="X588" s="30">
        <f>IF(COUNTA($A588:$C588,$E588:$I588,$K588,$O588,$R588,$U588:$W588,$Z588:$AA588)=0,"",IFERROR(SUM(N588,Q588,T588,U588),0))</f>
        <v/>
      </c>
      <c r="Y588" s="30">
        <f>IF(COUNTA($A588:$C588,$E588:$I588,$K588,$O588,$R588,$U588:$W588,$Z588:$AA588)=0,"",IFERROR(X588+V588-W588,0))</f>
        <v/>
      </c>
      <c r="Z588" s="23" t="n"/>
      <c r="AA588" s="25" t="n"/>
      <c r="AB588" s="33">
        <f>IF(COUNTA($A588:$C588,$E588:$I588,$K588,$O588,$R588,$U588:$W588,$Z588:$AA588)=0,"",IF(OR(A588="",B588="",C588="",E588=""),"Missing required input",IF(D588="","Driver not found",IF(COUNTIF($E:$E,E588)&gt;1,"Duplicate Trip/Load #",IF(B588&gt;A588,"Trip after period end",IF(B588&lt;=A588-'Settings'!$B$4,"Trip outside pay period",IF(J588&lt;=0,"Check miles",IF(M588&lt;=0,"Check rate",IF(Y588&lt;0,"Negative payable","OK")))))))))</f>
        <v/>
      </c>
    </row>
    <row r="589">
      <c r="A589" s="51" t="n"/>
      <c r="B589" s="51" t="n"/>
      <c r="C589" s="23" t="n"/>
      <c r="D589" s="24">
        <f>IF(COUNTA($A589:$C589,$E589:$I589,$K589,$O589,$R589,$U589:$W589,$Z589:$AA589)=0,"",IFERROR(INDEX('Settings'!$B$10:$B$109,MATCH(C589,'Settings'!$A$10:$A$109,0)),""))</f>
        <v/>
      </c>
      <c r="E589" s="23" t="n"/>
      <c r="F589" s="25" t="n"/>
      <c r="G589" s="25" t="n"/>
      <c r="H589" s="26" t="n"/>
      <c r="I589" s="26" t="n"/>
      <c r="J589" s="27">
        <f>IF(COUNTA($A589:$C589,$E589:$I589,$K589,$O589,$R589,$U589:$W589,$Z589:$AA589)=0,"",IFERROR(H589+I589,0))</f>
        <v/>
      </c>
      <c r="K589" s="52" t="n"/>
      <c r="L589" s="53">
        <f>IF(COUNTA($A589:$C589,$E589:$I589,$K589,$O589,$R589,$U589:$W589,$Z589:$AA589)=0,"",IFERROR(INDEX('Settings'!$D$10:$D$109,MATCH(C589,'Settings'!$A$10:$A$109,0)),0))</f>
        <v/>
      </c>
      <c r="M589" s="53">
        <f>IF(COUNTA($A589:$C589,$E589:$I589,$K589,$O589,$R589,$U589:$W589,$Z589:$AA589)=0,"",IFERROR(IF(K589&lt;&gt;"",K589,L589),0))</f>
        <v/>
      </c>
      <c r="N589" s="30">
        <f>IF(COUNTA($A589:$C589,$E589:$I589,$K589,$O589,$R589,$U589:$W589,$Z589:$AA589)=0,"",IFERROR(J589*M589,0))</f>
        <v/>
      </c>
      <c r="O589" s="31" t="n"/>
      <c r="P589" s="30">
        <f>IF(COUNTA($A589:$C589,$E589:$I589,$K589,$O589,$R589,$U589:$W589,$Z589:$AA589)=0,"",IFERROR(INDEX('Settings'!$F$10:$F$109,MATCH(C589,'Settings'!$A$10:$A$109,0)),0))</f>
        <v/>
      </c>
      <c r="Q589" s="30">
        <f>IF(COUNTA($A589:$C589,$E589:$I589,$K589,$O589,$R589,$U589:$W589,$Z589:$AA589)=0,"",IFERROR(O589*P589,0))</f>
        <v/>
      </c>
      <c r="R589" s="26" t="n"/>
      <c r="S589" s="30">
        <f>IF(COUNTA($A589:$C589,$E589:$I589,$K589,$O589,$R589,$U589:$W589,$Z589:$AA589)=0,"",IFERROR(INDEX('Settings'!$E$10:$E$109,MATCH(C589,'Settings'!$A$10:$A$109,0)),0))</f>
        <v/>
      </c>
      <c r="T589" s="30">
        <f>IF(COUNTA($A589:$C589,$E589:$I589,$K589,$O589,$R589,$U589:$W589,$Z589:$AA589)=0,"",IFERROR(R589*S589,0))</f>
        <v/>
      </c>
      <c r="U589" s="32" t="n"/>
      <c r="V589" s="32" t="n"/>
      <c r="W589" s="32" t="n"/>
      <c r="X589" s="30">
        <f>IF(COUNTA($A589:$C589,$E589:$I589,$K589,$O589,$R589,$U589:$W589,$Z589:$AA589)=0,"",IFERROR(SUM(N589,Q589,T589,U589),0))</f>
        <v/>
      </c>
      <c r="Y589" s="30">
        <f>IF(COUNTA($A589:$C589,$E589:$I589,$K589,$O589,$R589,$U589:$W589,$Z589:$AA589)=0,"",IFERROR(X589+V589-W589,0))</f>
        <v/>
      </c>
      <c r="Z589" s="23" t="n"/>
      <c r="AA589" s="25" t="n"/>
      <c r="AB589" s="33">
        <f>IF(COUNTA($A589:$C589,$E589:$I589,$K589,$O589,$R589,$U589:$W589,$Z589:$AA589)=0,"",IF(OR(A589="",B589="",C589="",E589=""),"Missing required input",IF(D589="","Driver not found",IF(COUNTIF($E:$E,E589)&gt;1,"Duplicate Trip/Load #",IF(B589&gt;A589,"Trip after period end",IF(B589&lt;=A589-'Settings'!$B$4,"Trip outside pay period",IF(J589&lt;=0,"Check miles",IF(M589&lt;=0,"Check rate",IF(Y589&lt;0,"Negative payable","OK")))))))))</f>
        <v/>
      </c>
    </row>
    <row r="590">
      <c r="A590" s="51" t="n"/>
      <c r="B590" s="51" t="n"/>
      <c r="C590" s="23" t="n"/>
      <c r="D590" s="24">
        <f>IF(COUNTA($A590:$C590,$E590:$I590,$K590,$O590,$R590,$U590:$W590,$Z590:$AA590)=0,"",IFERROR(INDEX('Settings'!$B$10:$B$109,MATCH(C590,'Settings'!$A$10:$A$109,0)),""))</f>
        <v/>
      </c>
      <c r="E590" s="23" t="n"/>
      <c r="F590" s="25" t="n"/>
      <c r="G590" s="25" t="n"/>
      <c r="H590" s="26" t="n"/>
      <c r="I590" s="26" t="n"/>
      <c r="J590" s="27">
        <f>IF(COUNTA($A590:$C590,$E590:$I590,$K590,$O590,$R590,$U590:$W590,$Z590:$AA590)=0,"",IFERROR(H590+I590,0))</f>
        <v/>
      </c>
      <c r="K590" s="52" t="n"/>
      <c r="L590" s="53">
        <f>IF(COUNTA($A590:$C590,$E590:$I590,$K590,$O590,$R590,$U590:$W590,$Z590:$AA590)=0,"",IFERROR(INDEX('Settings'!$D$10:$D$109,MATCH(C590,'Settings'!$A$10:$A$109,0)),0))</f>
        <v/>
      </c>
      <c r="M590" s="53">
        <f>IF(COUNTA($A590:$C590,$E590:$I590,$K590,$O590,$R590,$U590:$W590,$Z590:$AA590)=0,"",IFERROR(IF(K590&lt;&gt;"",K590,L590),0))</f>
        <v/>
      </c>
      <c r="N590" s="30">
        <f>IF(COUNTA($A590:$C590,$E590:$I590,$K590,$O590,$R590,$U590:$W590,$Z590:$AA590)=0,"",IFERROR(J590*M590,0))</f>
        <v/>
      </c>
      <c r="O590" s="31" t="n"/>
      <c r="P590" s="30">
        <f>IF(COUNTA($A590:$C590,$E590:$I590,$K590,$O590,$R590,$U590:$W590,$Z590:$AA590)=0,"",IFERROR(INDEX('Settings'!$F$10:$F$109,MATCH(C590,'Settings'!$A$10:$A$109,0)),0))</f>
        <v/>
      </c>
      <c r="Q590" s="30">
        <f>IF(COUNTA($A590:$C590,$E590:$I590,$K590,$O590,$R590,$U590:$W590,$Z590:$AA590)=0,"",IFERROR(O590*P590,0))</f>
        <v/>
      </c>
      <c r="R590" s="26" t="n"/>
      <c r="S590" s="30">
        <f>IF(COUNTA($A590:$C590,$E590:$I590,$K590,$O590,$R590,$U590:$W590,$Z590:$AA590)=0,"",IFERROR(INDEX('Settings'!$E$10:$E$109,MATCH(C590,'Settings'!$A$10:$A$109,0)),0))</f>
        <v/>
      </c>
      <c r="T590" s="30">
        <f>IF(COUNTA($A590:$C590,$E590:$I590,$K590,$O590,$R590,$U590:$W590,$Z590:$AA590)=0,"",IFERROR(R590*S590,0))</f>
        <v/>
      </c>
      <c r="U590" s="32" t="n"/>
      <c r="V590" s="32" t="n"/>
      <c r="W590" s="32" t="n"/>
      <c r="X590" s="30">
        <f>IF(COUNTA($A590:$C590,$E590:$I590,$K590,$O590,$R590,$U590:$W590,$Z590:$AA590)=0,"",IFERROR(SUM(N590,Q590,T590,U590),0))</f>
        <v/>
      </c>
      <c r="Y590" s="30">
        <f>IF(COUNTA($A590:$C590,$E590:$I590,$K590,$O590,$R590,$U590:$W590,$Z590:$AA590)=0,"",IFERROR(X590+V590-W590,0))</f>
        <v/>
      </c>
      <c r="Z590" s="23" t="n"/>
      <c r="AA590" s="25" t="n"/>
      <c r="AB590" s="33">
        <f>IF(COUNTA($A590:$C590,$E590:$I590,$K590,$O590,$R590,$U590:$W590,$Z590:$AA590)=0,"",IF(OR(A590="",B590="",C590="",E590=""),"Missing required input",IF(D590="","Driver not found",IF(COUNTIF($E:$E,E590)&gt;1,"Duplicate Trip/Load #",IF(B590&gt;A590,"Trip after period end",IF(B590&lt;=A590-'Settings'!$B$4,"Trip outside pay period",IF(J590&lt;=0,"Check miles",IF(M590&lt;=0,"Check rate",IF(Y590&lt;0,"Negative payable","OK")))))))))</f>
        <v/>
      </c>
    </row>
    <row r="591">
      <c r="A591" s="51" t="n"/>
      <c r="B591" s="51" t="n"/>
      <c r="C591" s="23" t="n"/>
      <c r="D591" s="24">
        <f>IF(COUNTA($A591:$C591,$E591:$I591,$K591,$O591,$R591,$U591:$W591,$Z591:$AA591)=0,"",IFERROR(INDEX('Settings'!$B$10:$B$109,MATCH(C591,'Settings'!$A$10:$A$109,0)),""))</f>
        <v/>
      </c>
      <c r="E591" s="23" t="n"/>
      <c r="F591" s="25" t="n"/>
      <c r="G591" s="25" t="n"/>
      <c r="H591" s="26" t="n"/>
      <c r="I591" s="26" t="n"/>
      <c r="J591" s="27">
        <f>IF(COUNTA($A591:$C591,$E591:$I591,$K591,$O591,$R591,$U591:$W591,$Z591:$AA591)=0,"",IFERROR(H591+I591,0))</f>
        <v/>
      </c>
      <c r="K591" s="52" t="n"/>
      <c r="L591" s="53">
        <f>IF(COUNTA($A591:$C591,$E591:$I591,$K591,$O591,$R591,$U591:$W591,$Z591:$AA591)=0,"",IFERROR(INDEX('Settings'!$D$10:$D$109,MATCH(C591,'Settings'!$A$10:$A$109,0)),0))</f>
        <v/>
      </c>
      <c r="M591" s="53">
        <f>IF(COUNTA($A591:$C591,$E591:$I591,$K591,$O591,$R591,$U591:$W591,$Z591:$AA591)=0,"",IFERROR(IF(K591&lt;&gt;"",K591,L591),0))</f>
        <v/>
      </c>
      <c r="N591" s="30">
        <f>IF(COUNTA($A591:$C591,$E591:$I591,$K591,$O591,$R591,$U591:$W591,$Z591:$AA591)=0,"",IFERROR(J591*M591,0))</f>
        <v/>
      </c>
      <c r="O591" s="31" t="n"/>
      <c r="P591" s="30">
        <f>IF(COUNTA($A591:$C591,$E591:$I591,$K591,$O591,$R591,$U591:$W591,$Z591:$AA591)=0,"",IFERROR(INDEX('Settings'!$F$10:$F$109,MATCH(C591,'Settings'!$A$10:$A$109,0)),0))</f>
        <v/>
      </c>
      <c r="Q591" s="30">
        <f>IF(COUNTA($A591:$C591,$E591:$I591,$K591,$O591,$R591,$U591:$W591,$Z591:$AA591)=0,"",IFERROR(O591*P591,0))</f>
        <v/>
      </c>
      <c r="R591" s="26" t="n"/>
      <c r="S591" s="30">
        <f>IF(COUNTA($A591:$C591,$E591:$I591,$K591,$O591,$R591,$U591:$W591,$Z591:$AA591)=0,"",IFERROR(INDEX('Settings'!$E$10:$E$109,MATCH(C591,'Settings'!$A$10:$A$109,0)),0))</f>
        <v/>
      </c>
      <c r="T591" s="30">
        <f>IF(COUNTA($A591:$C591,$E591:$I591,$K591,$O591,$R591,$U591:$W591,$Z591:$AA591)=0,"",IFERROR(R591*S591,0))</f>
        <v/>
      </c>
      <c r="U591" s="32" t="n"/>
      <c r="V591" s="32" t="n"/>
      <c r="W591" s="32" t="n"/>
      <c r="X591" s="30">
        <f>IF(COUNTA($A591:$C591,$E591:$I591,$K591,$O591,$R591,$U591:$W591,$Z591:$AA591)=0,"",IFERROR(SUM(N591,Q591,T591,U591),0))</f>
        <v/>
      </c>
      <c r="Y591" s="30">
        <f>IF(COUNTA($A591:$C591,$E591:$I591,$K591,$O591,$R591,$U591:$W591,$Z591:$AA591)=0,"",IFERROR(X591+V591-W591,0))</f>
        <v/>
      </c>
      <c r="Z591" s="23" t="n"/>
      <c r="AA591" s="25" t="n"/>
      <c r="AB591" s="33">
        <f>IF(COUNTA($A591:$C591,$E591:$I591,$K591,$O591,$R591,$U591:$W591,$Z591:$AA591)=0,"",IF(OR(A591="",B591="",C591="",E591=""),"Missing required input",IF(D591="","Driver not found",IF(COUNTIF($E:$E,E591)&gt;1,"Duplicate Trip/Load #",IF(B591&gt;A591,"Trip after period end",IF(B591&lt;=A591-'Settings'!$B$4,"Trip outside pay period",IF(J591&lt;=0,"Check miles",IF(M591&lt;=0,"Check rate",IF(Y591&lt;0,"Negative payable","OK")))))))))</f>
        <v/>
      </c>
    </row>
    <row r="592">
      <c r="A592" s="51" t="n"/>
      <c r="B592" s="51" t="n"/>
      <c r="C592" s="23" t="n"/>
      <c r="D592" s="24">
        <f>IF(COUNTA($A592:$C592,$E592:$I592,$K592,$O592,$R592,$U592:$W592,$Z592:$AA592)=0,"",IFERROR(INDEX('Settings'!$B$10:$B$109,MATCH(C592,'Settings'!$A$10:$A$109,0)),""))</f>
        <v/>
      </c>
      <c r="E592" s="23" t="n"/>
      <c r="F592" s="25" t="n"/>
      <c r="G592" s="25" t="n"/>
      <c r="H592" s="26" t="n"/>
      <c r="I592" s="26" t="n"/>
      <c r="J592" s="27">
        <f>IF(COUNTA($A592:$C592,$E592:$I592,$K592,$O592,$R592,$U592:$W592,$Z592:$AA592)=0,"",IFERROR(H592+I592,0))</f>
        <v/>
      </c>
      <c r="K592" s="52" t="n"/>
      <c r="L592" s="53">
        <f>IF(COUNTA($A592:$C592,$E592:$I592,$K592,$O592,$R592,$U592:$W592,$Z592:$AA592)=0,"",IFERROR(INDEX('Settings'!$D$10:$D$109,MATCH(C592,'Settings'!$A$10:$A$109,0)),0))</f>
        <v/>
      </c>
      <c r="M592" s="53">
        <f>IF(COUNTA($A592:$C592,$E592:$I592,$K592,$O592,$R592,$U592:$W592,$Z592:$AA592)=0,"",IFERROR(IF(K592&lt;&gt;"",K592,L592),0))</f>
        <v/>
      </c>
      <c r="N592" s="30">
        <f>IF(COUNTA($A592:$C592,$E592:$I592,$K592,$O592,$R592,$U592:$W592,$Z592:$AA592)=0,"",IFERROR(J592*M592,0))</f>
        <v/>
      </c>
      <c r="O592" s="31" t="n"/>
      <c r="P592" s="30">
        <f>IF(COUNTA($A592:$C592,$E592:$I592,$K592,$O592,$R592,$U592:$W592,$Z592:$AA592)=0,"",IFERROR(INDEX('Settings'!$F$10:$F$109,MATCH(C592,'Settings'!$A$10:$A$109,0)),0))</f>
        <v/>
      </c>
      <c r="Q592" s="30">
        <f>IF(COUNTA($A592:$C592,$E592:$I592,$K592,$O592,$R592,$U592:$W592,$Z592:$AA592)=0,"",IFERROR(O592*P592,0))</f>
        <v/>
      </c>
      <c r="R592" s="26" t="n"/>
      <c r="S592" s="30">
        <f>IF(COUNTA($A592:$C592,$E592:$I592,$K592,$O592,$R592,$U592:$W592,$Z592:$AA592)=0,"",IFERROR(INDEX('Settings'!$E$10:$E$109,MATCH(C592,'Settings'!$A$10:$A$109,0)),0))</f>
        <v/>
      </c>
      <c r="T592" s="30">
        <f>IF(COUNTA($A592:$C592,$E592:$I592,$K592,$O592,$R592,$U592:$W592,$Z592:$AA592)=0,"",IFERROR(R592*S592,0))</f>
        <v/>
      </c>
      <c r="U592" s="32" t="n"/>
      <c r="V592" s="32" t="n"/>
      <c r="W592" s="32" t="n"/>
      <c r="X592" s="30">
        <f>IF(COUNTA($A592:$C592,$E592:$I592,$K592,$O592,$R592,$U592:$W592,$Z592:$AA592)=0,"",IFERROR(SUM(N592,Q592,T592,U592),0))</f>
        <v/>
      </c>
      <c r="Y592" s="30">
        <f>IF(COUNTA($A592:$C592,$E592:$I592,$K592,$O592,$R592,$U592:$W592,$Z592:$AA592)=0,"",IFERROR(X592+V592-W592,0))</f>
        <v/>
      </c>
      <c r="Z592" s="23" t="n"/>
      <c r="AA592" s="25" t="n"/>
      <c r="AB592" s="33">
        <f>IF(COUNTA($A592:$C592,$E592:$I592,$K592,$O592,$R592,$U592:$W592,$Z592:$AA592)=0,"",IF(OR(A592="",B592="",C592="",E592=""),"Missing required input",IF(D592="","Driver not found",IF(COUNTIF($E:$E,E592)&gt;1,"Duplicate Trip/Load #",IF(B592&gt;A592,"Trip after period end",IF(B592&lt;=A592-'Settings'!$B$4,"Trip outside pay period",IF(J592&lt;=0,"Check miles",IF(M592&lt;=0,"Check rate",IF(Y592&lt;0,"Negative payable","OK")))))))))</f>
        <v/>
      </c>
    </row>
    <row r="593">
      <c r="A593" s="51" t="n"/>
      <c r="B593" s="51" t="n"/>
      <c r="C593" s="23" t="n"/>
      <c r="D593" s="24">
        <f>IF(COUNTA($A593:$C593,$E593:$I593,$K593,$O593,$R593,$U593:$W593,$Z593:$AA593)=0,"",IFERROR(INDEX('Settings'!$B$10:$B$109,MATCH(C593,'Settings'!$A$10:$A$109,0)),""))</f>
        <v/>
      </c>
      <c r="E593" s="23" t="n"/>
      <c r="F593" s="25" t="n"/>
      <c r="G593" s="25" t="n"/>
      <c r="H593" s="26" t="n"/>
      <c r="I593" s="26" t="n"/>
      <c r="J593" s="27">
        <f>IF(COUNTA($A593:$C593,$E593:$I593,$K593,$O593,$R593,$U593:$W593,$Z593:$AA593)=0,"",IFERROR(H593+I593,0))</f>
        <v/>
      </c>
      <c r="K593" s="52" t="n"/>
      <c r="L593" s="53">
        <f>IF(COUNTA($A593:$C593,$E593:$I593,$K593,$O593,$R593,$U593:$W593,$Z593:$AA593)=0,"",IFERROR(INDEX('Settings'!$D$10:$D$109,MATCH(C593,'Settings'!$A$10:$A$109,0)),0))</f>
        <v/>
      </c>
      <c r="M593" s="53">
        <f>IF(COUNTA($A593:$C593,$E593:$I593,$K593,$O593,$R593,$U593:$W593,$Z593:$AA593)=0,"",IFERROR(IF(K593&lt;&gt;"",K593,L593),0))</f>
        <v/>
      </c>
      <c r="N593" s="30">
        <f>IF(COUNTA($A593:$C593,$E593:$I593,$K593,$O593,$R593,$U593:$W593,$Z593:$AA593)=0,"",IFERROR(J593*M593,0))</f>
        <v/>
      </c>
      <c r="O593" s="31" t="n"/>
      <c r="P593" s="30">
        <f>IF(COUNTA($A593:$C593,$E593:$I593,$K593,$O593,$R593,$U593:$W593,$Z593:$AA593)=0,"",IFERROR(INDEX('Settings'!$F$10:$F$109,MATCH(C593,'Settings'!$A$10:$A$109,0)),0))</f>
        <v/>
      </c>
      <c r="Q593" s="30">
        <f>IF(COUNTA($A593:$C593,$E593:$I593,$K593,$O593,$R593,$U593:$W593,$Z593:$AA593)=0,"",IFERROR(O593*P593,0))</f>
        <v/>
      </c>
      <c r="R593" s="26" t="n"/>
      <c r="S593" s="30">
        <f>IF(COUNTA($A593:$C593,$E593:$I593,$K593,$O593,$R593,$U593:$W593,$Z593:$AA593)=0,"",IFERROR(INDEX('Settings'!$E$10:$E$109,MATCH(C593,'Settings'!$A$10:$A$109,0)),0))</f>
        <v/>
      </c>
      <c r="T593" s="30">
        <f>IF(COUNTA($A593:$C593,$E593:$I593,$K593,$O593,$R593,$U593:$W593,$Z593:$AA593)=0,"",IFERROR(R593*S593,0))</f>
        <v/>
      </c>
      <c r="U593" s="32" t="n"/>
      <c r="V593" s="32" t="n"/>
      <c r="W593" s="32" t="n"/>
      <c r="X593" s="30">
        <f>IF(COUNTA($A593:$C593,$E593:$I593,$K593,$O593,$R593,$U593:$W593,$Z593:$AA593)=0,"",IFERROR(SUM(N593,Q593,T593,U593),0))</f>
        <v/>
      </c>
      <c r="Y593" s="30">
        <f>IF(COUNTA($A593:$C593,$E593:$I593,$K593,$O593,$R593,$U593:$W593,$Z593:$AA593)=0,"",IFERROR(X593+V593-W593,0))</f>
        <v/>
      </c>
      <c r="Z593" s="23" t="n"/>
      <c r="AA593" s="25" t="n"/>
      <c r="AB593" s="33">
        <f>IF(COUNTA($A593:$C593,$E593:$I593,$K593,$O593,$R593,$U593:$W593,$Z593:$AA593)=0,"",IF(OR(A593="",B593="",C593="",E593=""),"Missing required input",IF(D593="","Driver not found",IF(COUNTIF($E:$E,E593)&gt;1,"Duplicate Trip/Load #",IF(B593&gt;A593,"Trip after period end",IF(B593&lt;=A593-'Settings'!$B$4,"Trip outside pay period",IF(J593&lt;=0,"Check miles",IF(M593&lt;=0,"Check rate",IF(Y593&lt;0,"Negative payable","OK")))))))))</f>
        <v/>
      </c>
    </row>
    <row r="594">
      <c r="A594" s="51" t="n"/>
      <c r="B594" s="51" t="n"/>
      <c r="C594" s="23" t="n"/>
      <c r="D594" s="24">
        <f>IF(COUNTA($A594:$C594,$E594:$I594,$K594,$O594,$R594,$U594:$W594,$Z594:$AA594)=0,"",IFERROR(INDEX('Settings'!$B$10:$B$109,MATCH(C594,'Settings'!$A$10:$A$109,0)),""))</f>
        <v/>
      </c>
      <c r="E594" s="23" t="n"/>
      <c r="F594" s="25" t="n"/>
      <c r="G594" s="25" t="n"/>
      <c r="H594" s="26" t="n"/>
      <c r="I594" s="26" t="n"/>
      <c r="J594" s="27">
        <f>IF(COUNTA($A594:$C594,$E594:$I594,$K594,$O594,$R594,$U594:$W594,$Z594:$AA594)=0,"",IFERROR(H594+I594,0))</f>
        <v/>
      </c>
      <c r="K594" s="52" t="n"/>
      <c r="L594" s="53">
        <f>IF(COUNTA($A594:$C594,$E594:$I594,$K594,$O594,$R594,$U594:$W594,$Z594:$AA594)=0,"",IFERROR(INDEX('Settings'!$D$10:$D$109,MATCH(C594,'Settings'!$A$10:$A$109,0)),0))</f>
        <v/>
      </c>
      <c r="M594" s="53">
        <f>IF(COUNTA($A594:$C594,$E594:$I594,$K594,$O594,$R594,$U594:$W594,$Z594:$AA594)=0,"",IFERROR(IF(K594&lt;&gt;"",K594,L594),0))</f>
        <v/>
      </c>
      <c r="N594" s="30">
        <f>IF(COUNTA($A594:$C594,$E594:$I594,$K594,$O594,$R594,$U594:$W594,$Z594:$AA594)=0,"",IFERROR(J594*M594,0))</f>
        <v/>
      </c>
      <c r="O594" s="31" t="n"/>
      <c r="P594" s="30">
        <f>IF(COUNTA($A594:$C594,$E594:$I594,$K594,$O594,$R594,$U594:$W594,$Z594:$AA594)=0,"",IFERROR(INDEX('Settings'!$F$10:$F$109,MATCH(C594,'Settings'!$A$10:$A$109,0)),0))</f>
        <v/>
      </c>
      <c r="Q594" s="30">
        <f>IF(COUNTA($A594:$C594,$E594:$I594,$K594,$O594,$R594,$U594:$W594,$Z594:$AA594)=0,"",IFERROR(O594*P594,0))</f>
        <v/>
      </c>
      <c r="R594" s="26" t="n"/>
      <c r="S594" s="30">
        <f>IF(COUNTA($A594:$C594,$E594:$I594,$K594,$O594,$R594,$U594:$W594,$Z594:$AA594)=0,"",IFERROR(INDEX('Settings'!$E$10:$E$109,MATCH(C594,'Settings'!$A$10:$A$109,0)),0))</f>
        <v/>
      </c>
      <c r="T594" s="30">
        <f>IF(COUNTA($A594:$C594,$E594:$I594,$K594,$O594,$R594,$U594:$W594,$Z594:$AA594)=0,"",IFERROR(R594*S594,0))</f>
        <v/>
      </c>
      <c r="U594" s="32" t="n"/>
      <c r="V594" s="32" t="n"/>
      <c r="W594" s="32" t="n"/>
      <c r="X594" s="30">
        <f>IF(COUNTA($A594:$C594,$E594:$I594,$K594,$O594,$R594,$U594:$W594,$Z594:$AA594)=0,"",IFERROR(SUM(N594,Q594,T594,U594),0))</f>
        <v/>
      </c>
      <c r="Y594" s="30">
        <f>IF(COUNTA($A594:$C594,$E594:$I594,$K594,$O594,$R594,$U594:$W594,$Z594:$AA594)=0,"",IFERROR(X594+V594-W594,0))</f>
        <v/>
      </c>
      <c r="Z594" s="23" t="n"/>
      <c r="AA594" s="25" t="n"/>
      <c r="AB594" s="33">
        <f>IF(COUNTA($A594:$C594,$E594:$I594,$K594,$O594,$R594,$U594:$W594,$Z594:$AA594)=0,"",IF(OR(A594="",B594="",C594="",E594=""),"Missing required input",IF(D594="","Driver not found",IF(COUNTIF($E:$E,E594)&gt;1,"Duplicate Trip/Load #",IF(B594&gt;A594,"Trip after period end",IF(B594&lt;=A594-'Settings'!$B$4,"Trip outside pay period",IF(J594&lt;=0,"Check miles",IF(M594&lt;=0,"Check rate",IF(Y594&lt;0,"Negative payable","OK")))))))))</f>
        <v/>
      </c>
    </row>
    <row r="595">
      <c r="A595" s="51" t="n"/>
      <c r="B595" s="51" t="n"/>
      <c r="C595" s="23" t="n"/>
      <c r="D595" s="24">
        <f>IF(COUNTA($A595:$C595,$E595:$I595,$K595,$O595,$R595,$U595:$W595,$Z595:$AA595)=0,"",IFERROR(INDEX('Settings'!$B$10:$B$109,MATCH(C595,'Settings'!$A$10:$A$109,0)),""))</f>
        <v/>
      </c>
      <c r="E595" s="23" t="n"/>
      <c r="F595" s="25" t="n"/>
      <c r="G595" s="25" t="n"/>
      <c r="H595" s="26" t="n"/>
      <c r="I595" s="26" t="n"/>
      <c r="J595" s="27">
        <f>IF(COUNTA($A595:$C595,$E595:$I595,$K595,$O595,$R595,$U595:$W595,$Z595:$AA595)=0,"",IFERROR(H595+I595,0))</f>
        <v/>
      </c>
      <c r="K595" s="52" t="n"/>
      <c r="L595" s="53">
        <f>IF(COUNTA($A595:$C595,$E595:$I595,$K595,$O595,$R595,$U595:$W595,$Z595:$AA595)=0,"",IFERROR(INDEX('Settings'!$D$10:$D$109,MATCH(C595,'Settings'!$A$10:$A$109,0)),0))</f>
        <v/>
      </c>
      <c r="M595" s="53">
        <f>IF(COUNTA($A595:$C595,$E595:$I595,$K595,$O595,$R595,$U595:$W595,$Z595:$AA595)=0,"",IFERROR(IF(K595&lt;&gt;"",K595,L595),0))</f>
        <v/>
      </c>
      <c r="N595" s="30">
        <f>IF(COUNTA($A595:$C595,$E595:$I595,$K595,$O595,$R595,$U595:$W595,$Z595:$AA595)=0,"",IFERROR(J595*M595,0))</f>
        <v/>
      </c>
      <c r="O595" s="31" t="n"/>
      <c r="P595" s="30">
        <f>IF(COUNTA($A595:$C595,$E595:$I595,$K595,$O595,$R595,$U595:$W595,$Z595:$AA595)=0,"",IFERROR(INDEX('Settings'!$F$10:$F$109,MATCH(C595,'Settings'!$A$10:$A$109,0)),0))</f>
        <v/>
      </c>
      <c r="Q595" s="30">
        <f>IF(COUNTA($A595:$C595,$E595:$I595,$K595,$O595,$R595,$U595:$W595,$Z595:$AA595)=0,"",IFERROR(O595*P595,0))</f>
        <v/>
      </c>
      <c r="R595" s="26" t="n"/>
      <c r="S595" s="30">
        <f>IF(COUNTA($A595:$C595,$E595:$I595,$K595,$O595,$R595,$U595:$W595,$Z595:$AA595)=0,"",IFERROR(INDEX('Settings'!$E$10:$E$109,MATCH(C595,'Settings'!$A$10:$A$109,0)),0))</f>
        <v/>
      </c>
      <c r="T595" s="30">
        <f>IF(COUNTA($A595:$C595,$E595:$I595,$K595,$O595,$R595,$U595:$W595,$Z595:$AA595)=0,"",IFERROR(R595*S595,0))</f>
        <v/>
      </c>
      <c r="U595" s="32" t="n"/>
      <c r="V595" s="32" t="n"/>
      <c r="W595" s="32" t="n"/>
      <c r="X595" s="30">
        <f>IF(COUNTA($A595:$C595,$E595:$I595,$K595,$O595,$R595,$U595:$W595,$Z595:$AA595)=0,"",IFERROR(SUM(N595,Q595,T595,U595),0))</f>
        <v/>
      </c>
      <c r="Y595" s="30">
        <f>IF(COUNTA($A595:$C595,$E595:$I595,$K595,$O595,$R595,$U595:$W595,$Z595:$AA595)=0,"",IFERROR(X595+V595-W595,0))</f>
        <v/>
      </c>
      <c r="Z595" s="23" t="n"/>
      <c r="AA595" s="25" t="n"/>
      <c r="AB595" s="33">
        <f>IF(COUNTA($A595:$C595,$E595:$I595,$K595,$O595,$R595,$U595:$W595,$Z595:$AA595)=0,"",IF(OR(A595="",B595="",C595="",E595=""),"Missing required input",IF(D595="","Driver not found",IF(COUNTIF($E:$E,E595)&gt;1,"Duplicate Trip/Load #",IF(B595&gt;A595,"Trip after period end",IF(B595&lt;=A595-'Settings'!$B$4,"Trip outside pay period",IF(J595&lt;=0,"Check miles",IF(M595&lt;=0,"Check rate",IF(Y595&lt;0,"Negative payable","OK")))))))))</f>
        <v/>
      </c>
    </row>
    <row r="596">
      <c r="A596" s="51" t="n"/>
      <c r="B596" s="51" t="n"/>
      <c r="C596" s="23" t="n"/>
      <c r="D596" s="24">
        <f>IF(COUNTA($A596:$C596,$E596:$I596,$K596,$O596,$R596,$U596:$W596,$Z596:$AA596)=0,"",IFERROR(INDEX('Settings'!$B$10:$B$109,MATCH(C596,'Settings'!$A$10:$A$109,0)),""))</f>
        <v/>
      </c>
      <c r="E596" s="23" t="n"/>
      <c r="F596" s="25" t="n"/>
      <c r="G596" s="25" t="n"/>
      <c r="H596" s="26" t="n"/>
      <c r="I596" s="26" t="n"/>
      <c r="J596" s="27">
        <f>IF(COUNTA($A596:$C596,$E596:$I596,$K596,$O596,$R596,$U596:$W596,$Z596:$AA596)=0,"",IFERROR(H596+I596,0))</f>
        <v/>
      </c>
      <c r="K596" s="52" t="n"/>
      <c r="L596" s="53">
        <f>IF(COUNTA($A596:$C596,$E596:$I596,$K596,$O596,$R596,$U596:$W596,$Z596:$AA596)=0,"",IFERROR(INDEX('Settings'!$D$10:$D$109,MATCH(C596,'Settings'!$A$10:$A$109,0)),0))</f>
        <v/>
      </c>
      <c r="M596" s="53">
        <f>IF(COUNTA($A596:$C596,$E596:$I596,$K596,$O596,$R596,$U596:$W596,$Z596:$AA596)=0,"",IFERROR(IF(K596&lt;&gt;"",K596,L596),0))</f>
        <v/>
      </c>
      <c r="N596" s="30">
        <f>IF(COUNTA($A596:$C596,$E596:$I596,$K596,$O596,$R596,$U596:$W596,$Z596:$AA596)=0,"",IFERROR(J596*M596,0))</f>
        <v/>
      </c>
      <c r="O596" s="31" t="n"/>
      <c r="P596" s="30">
        <f>IF(COUNTA($A596:$C596,$E596:$I596,$K596,$O596,$R596,$U596:$W596,$Z596:$AA596)=0,"",IFERROR(INDEX('Settings'!$F$10:$F$109,MATCH(C596,'Settings'!$A$10:$A$109,0)),0))</f>
        <v/>
      </c>
      <c r="Q596" s="30">
        <f>IF(COUNTA($A596:$C596,$E596:$I596,$K596,$O596,$R596,$U596:$W596,$Z596:$AA596)=0,"",IFERROR(O596*P596,0))</f>
        <v/>
      </c>
      <c r="R596" s="26" t="n"/>
      <c r="S596" s="30">
        <f>IF(COUNTA($A596:$C596,$E596:$I596,$K596,$O596,$R596,$U596:$W596,$Z596:$AA596)=0,"",IFERROR(INDEX('Settings'!$E$10:$E$109,MATCH(C596,'Settings'!$A$10:$A$109,0)),0))</f>
        <v/>
      </c>
      <c r="T596" s="30">
        <f>IF(COUNTA($A596:$C596,$E596:$I596,$K596,$O596,$R596,$U596:$W596,$Z596:$AA596)=0,"",IFERROR(R596*S596,0))</f>
        <v/>
      </c>
      <c r="U596" s="32" t="n"/>
      <c r="V596" s="32" t="n"/>
      <c r="W596" s="32" t="n"/>
      <c r="X596" s="30">
        <f>IF(COUNTA($A596:$C596,$E596:$I596,$K596,$O596,$R596,$U596:$W596,$Z596:$AA596)=0,"",IFERROR(SUM(N596,Q596,T596,U596),0))</f>
        <v/>
      </c>
      <c r="Y596" s="30">
        <f>IF(COUNTA($A596:$C596,$E596:$I596,$K596,$O596,$R596,$U596:$W596,$Z596:$AA596)=0,"",IFERROR(X596+V596-W596,0))</f>
        <v/>
      </c>
      <c r="Z596" s="23" t="n"/>
      <c r="AA596" s="25" t="n"/>
      <c r="AB596" s="33">
        <f>IF(COUNTA($A596:$C596,$E596:$I596,$K596,$O596,$R596,$U596:$W596,$Z596:$AA596)=0,"",IF(OR(A596="",B596="",C596="",E596=""),"Missing required input",IF(D596="","Driver not found",IF(COUNTIF($E:$E,E596)&gt;1,"Duplicate Trip/Load #",IF(B596&gt;A596,"Trip after period end",IF(B596&lt;=A596-'Settings'!$B$4,"Trip outside pay period",IF(J596&lt;=0,"Check miles",IF(M596&lt;=0,"Check rate",IF(Y596&lt;0,"Negative payable","OK")))))))))</f>
        <v/>
      </c>
    </row>
    <row r="597">
      <c r="A597" s="51" t="n"/>
      <c r="B597" s="51" t="n"/>
      <c r="C597" s="23" t="n"/>
      <c r="D597" s="24">
        <f>IF(COUNTA($A597:$C597,$E597:$I597,$K597,$O597,$R597,$U597:$W597,$Z597:$AA597)=0,"",IFERROR(INDEX('Settings'!$B$10:$B$109,MATCH(C597,'Settings'!$A$10:$A$109,0)),""))</f>
        <v/>
      </c>
      <c r="E597" s="23" t="n"/>
      <c r="F597" s="25" t="n"/>
      <c r="G597" s="25" t="n"/>
      <c r="H597" s="26" t="n"/>
      <c r="I597" s="26" t="n"/>
      <c r="J597" s="27">
        <f>IF(COUNTA($A597:$C597,$E597:$I597,$K597,$O597,$R597,$U597:$W597,$Z597:$AA597)=0,"",IFERROR(H597+I597,0))</f>
        <v/>
      </c>
      <c r="K597" s="52" t="n"/>
      <c r="L597" s="53">
        <f>IF(COUNTA($A597:$C597,$E597:$I597,$K597,$O597,$R597,$U597:$W597,$Z597:$AA597)=0,"",IFERROR(INDEX('Settings'!$D$10:$D$109,MATCH(C597,'Settings'!$A$10:$A$109,0)),0))</f>
        <v/>
      </c>
      <c r="M597" s="53">
        <f>IF(COUNTA($A597:$C597,$E597:$I597,$K597,$O597,$R597,$U597:$W597,$Z597:$AA597)=0,"",IFERROR(IF(K597&lt;&gt;"",K597,L597),0))</f>
        <v/>
      </c>
      <c r="N597" s="30">
        <f>IF(COUNTA($A597:$C597,$E597:$I597,$K597,$O597,$R597,$U597:$W597,$Z597:$AA597)=0,"",IFERROR(J597*M597,0))</f>
        <v/>
      </c>
      <c r="O597" s="31" t="n"/>
      <c r="P597" s="30">
        <f>IF(COUNTA($A597:$C597,$E597:$I597,$K597,$O597,$R597,$U597:$W597,$Z597:$AA597)=0,"",IFERROR(INDEX('Settings'!$F$10:$F$109,MATCH(C597,'Settings'!$A$10:$A$109,0)),0))</f>
        <v/>
      </c>
      <c r="Q597" s="30">
        <f>IF(COUNTA($A597:$C597,$E597:$I597,$K597,$O597,$R597,$U597:$W597,$Z597:$AA597)=0,"",IFERROR(O597*P597,0))</f>
        <v/>
      </c>
      <c r="R597" s="26" t="n"/>
      <c r="S597" s="30">
        <f>IF(COUNTA($A597:$C597,$E597:$I597,$K597,$O597,$R597,$U597:$W597,$Z597:$AA597)=0,"",IFERROR(INDEX('Settings'!$E$10:$E$109,MATCH(C597,'Settings'!$A$10:$A$109,0)),0))</f>
        <v/>
      </c>
      <c r="T597" s="30">
        <f>IF(COUNTA($A597:$C597,$E597:$I597,$K597,$O597,$R597,$U597:$W597,$Z597:$AA597)=0,"",IFERROR(R597*S597,0))</f>
        <v/>
      </c>
      <c r="U597" s="32" t="n"/>
      <c r="V597" s="32" t="n"/>
      <c r="W597" s="32" t="n"/>
      <c r="X597" s="30">
        <f>IF(COUNTA($A597:$C597,$E597:$I597,$K597,$O597,$R597,$U597:$W597,$Z597:$AA597)=0,"",IFERROR(SUM(N597,Q597,T597,U597),0))</f>
        <v/>
      </c>
      <c r="Y597" s="30">
        <f>IF(COUNTA($A597:$C597,$E597:$I597,$K597,$O597,$R597,$U597:$W597,$Z597:$AA597)=0,"",IFERROR(X597+V597-W597,0))</f>
        <v/>
      </c>
      <c r="Z597" s="23" t="n"/>
      <c r="AA597" s="25" t="n"/>
      <c r="AB597" s="33">
        <f>IF(COUNTA($A597:$C597,$E597:$I597,$K597,$O597,$R597,$U597:$W597,$Z597:$AA597)=0,"",IF(OR(A597="",B597="",C597="",E597=""),"Missing required input",IF(D597="","Driver not found",IF(COUNTIF($E:$E,E597)&gt;1,"Duplicate Trip/Load #",IF(B597&gt;A597,"Trip after period end",IF(B597&lt;=A597-'Settings'!$B$4,"Trip outside pay period",IF(J597&lt;=0,"Check miles",IF(M597&lt;=0,"Check rate",IF(Y597&lt;0,"Negative payable","OK")))))))))</f>
        <v/>
      </c>
    </row>
    <row r="598">
      <c r="A598" s="51" t="n"/>
      <c r="B598" s="51" t="n"/>
      <c r="C598" s="23" t="n"/>
      <c r="D598" s="24">
        <f>IF(COUNTA($A598:$C598,$E598:$I598,$K598,$O598,$R598,$U598:$W598,$Z598:$AA598)=0,"",IFERROR(INDEX('Settings'!$B$10:$B$109,MATCH(C598,'Settings'!$A$10:$A$109,0)),""))</f>
        <v/>
      </c>
      <c r="E598" s="23" t="n"/>
      <c r="F598" s="25" t="n"/>
      <c r="G598" s="25" t="n"/>
      <c r="H598" s="26" t="n"/>
      <c r="I598" s="26" t="n"/>
      <c r="J598" s="27">
        <f>IF(COUNTA($A598:$C598,$E598:$I598,$K598,$O598,$R598,$U598:$W598,$Z598:$AA598)=0,"",IFERROR(H598+I598,0))</f>
        <v/>
      </c>
      <c r="K598" s="52" t="n"/>
      <c r="L598" s="53">
        <f>IF(COUNTA($A598:$C598,$E598:$I598,$K598,$O598,$R598,$U598:$W598,$Z598:$AA598)=0,"",IFERROR(INDEX('Settings'!$D$10:$D$109,MATCH(C598,'Settings'!$A$10:$A$109,0)),0))</f>
        <v/>
      </c>
      <c r="M598" s="53">
        <f>IF(COUNTA($A598:$C598,$E598:$I598,$K598,$O598,$R598,$U598:$W598,$Z598:$AA598)=0,"",IFERROR(IF(K598&lt;&gt;"",K598,L598),0))</f>
        <v/>
      </c>
      <c r="N598" s="30">
        <f>IF(COUNTA($A598:$C598,$E598:$I598,$K598,$O598,$R598,$U598:$W598,$Z598:$AA598)=0,"",IFERROR(J598*M598,0))</f>
        <v/>
      </c>
      <c r="O598" s="31" t="n"/>
      <c r="P598" s="30">
        <f>IF(COUNTA($A598:$C598,$E598:$I598,$K598,$O598,$R598,$U598:$W598,$Z598:$AA598)=0,"",IFERROR(INDEX('Settings'!$F$10:$F$109,MATCH(C598,'Settings'!$A$10:$A$109,0)),0))</f>
        <v/>
      </c>
      <c r="Q598" s="30">
        <f>IF(COUNTA($A598:$C598,$E598:$I598,$K598,$O598,$R598,$U598:$W598,$Z598:$AA598)=0,"",IFERROR(O598*P598,0))</f>
        <v/>
      </c>
      <c r="R598" s="26" t="n"/>
      <c r="S598" s="30">
        <f>IF(COUNTA($A598:$C598,$E598:$I598,$K598,$O598,$R598,$U598:$W598,$Z598:$AA598)=0,"",IFERROR(INDEX('Settings'!$E$10:$E$109,MATCH(C598,'Settings'!$A$10:$A$109,0)),0))</f>
        <v/>
      </c>
      <c r="T598" s="30">
        <f>IF(COUNTA($A598:$C598,$E598:$I598,$K598,$O598,$R598,$U598:$W598,$Z598:$AA598)=0,"",IFERROR(R598*S598,0))</f>
        <v/>
      </c>
      <c r="U598" s="32" t="n"/>
      <c r="V598" s="32" t="n"/>
      <c r="W598" s="32" t="n"/>
      <c r="X598" s="30">
        <f>IF(COUNTA($A598:$C598,$E598:$I598,$K598,$O598,$R598,$U598:$W598,$Z598:$AA598)=0,"",IFERROR(SUM(N598,Q598,T598,U598),0))</f>
        <v/>
      </c>
      <c r="Y598" s="30">
        <f>IF(COUNTA($A598:$C598,$E598:$I598,$K598,$O598,$R598,$U598:$W598,$Z598:$AA598)=0,"",IFERROR(X598+V598-W598,0))</f>
        <v/>
      </c>
      <c r="Z598" s="23" t="n"/>
      <c r="AA598" s="25" t="n"/>
      <c r="AB598" s="33">
        <f>IF(COUNTA($A598:$C598,$E598:$I598,$K598,$O598,$R598,$U598:$W598,$Z598:$AA598)=0,"",IF(OR(A598="",B598="",C598="",E598=""),"Missing required input",IF(D598="","Driver not found",IF(COUNTIF($E:$E,E598)&gt;1,"Duplicate Trip/Load #",IF(B598&gt;A598,"Trip after period end",IF(B598&lt;=A598-'Settings'!$B$4,"Trip outside pay period",IF(J598&lt;=0,"Check miles",IF(M598&lt;=0,"Check rate",IF(Y598&lt;0,"Negative payable","OK")))))))))</f>
        <v/>
      </c>
    </row>
    <row r="599">
      <c r="A599" s="51" t="n"/>
      <c r="B599" s="51" t="n"/>
      <c r="C599" s="23" t="n"/>
      <c r="D599" s="24">
        <f>IF(COUNTA($A599:$C599,$E599:$I599,$K599,$O599,$R599,$U599:$W599,$Z599:$AA599)=0,"",IFERROR(INDEX('Settings'!$B$10:$B$109,MATCH(C599,'Settings'!$A$10:$A$109,0)),""))</f>
        <v/>
      </c>
      <c r="E599" s="23" t="n"/>
      <c r="F599" s="25" t="n"/>
      <c r="G599" s="25" t="n"/>
      <c r="H599" s="26" t="n"/>
      <c r="I599" s="26" t="n"/>
      <c r="J599" s="27">
        <f>IF(COUNTA($A599:$C599,$E599:$I599,$K599,$O599,$R599,$U599:$W599,$Z599:$AA599)=0,"",IFERROR(H599+I599,0))</f>
        <v/>
      </c>
      <c r="K599" s="52" t="n"/>
      <c r="L599" s="53">
        <f>IF(COUNTA($A599:$C599,$E599:$I599,$K599,$O599,$R599,$U599:$W599,$Z599:$AA599)=0,"",IFERROR(INDEX('Settings'!$D$10:$D$109,MATCH(C599,'Settings'!$A$10:$A$109,0)),0))</f>
        <v/>
      </c>
      <c r="M599" s="53">
        <f>IF(COUNTA($A599:$C599,$E599:$I599,$K599,$O599,$R599,$U599:$W599,$Z599:$AA599)=0,"",IFERROR(IF(K599&lt;&gt;"",K599,L599),0))</f>
        <v/>
      </c>
      <c r="N599" s="30">
        <f>IF(COUNTA($A599:$C599,$E599:$I599,$K599,$O599,$R599,$U599:$W599,$Z599:$AA599)=0,"",IFERROR(J599*M599,0))</f>
        <v/>
      </c>
      <c r="O599" s="31" t="n"/>
      <c r="P599" s="30">
        <f>IF(COUNTA($A599:$C599,$E599:$I599,$K599,$O599,$R599,$U599:$W599,$Z599:$AA599)=0,"",IFERROR(INDEX('Settings'!$F$10:$F$109,MATCH(C599,'Settings'!$A$10:$A$109,0)),0))</f>
        <v/>
      </c>
      <c r="Q599" s="30">
        <f>IF(COUNTA($A599:$C599,$E599:$I599,$K599,$O599,$R599,$U599:$W599,$Z599:$AA599)=0,"",IFERROR(O599*P599,0))</f>
        <v/>
      </c>
      <c r="R599" s="26" t="n"/>
      <c r="S599" s="30">
        <f>IF(COUNTA($A599:$C599,$E599:$I599,$K599,$O599,$R599,$U599:$W599,$Z599:$AA599)=0,"",IFERROR(INDEX('Settings'!$E$10:$E$109,MATCH(C599,'Settings'!$A$10:$A$109,0)),0))</f>
        <v/>
      </c>
      <c r="T599" s="30">
        <f>IF(COUNTA($A599:$C599,$E599:$I599,$K599,$O599,$R599,$U599:$W599,$Z599:$AA599)=0,"",IFERROR(R599*S599,0))</f>
        <v/>
      </c>
      <c r="U599" s="32" t="n"/>
      <c r="V599" s="32" t="n"/>
      <c r="W599" s="32" t="n"/>
      <c r="X599" s="30">
        <f>IF(COUNTA($A599:$C599,$E599:$I599,$K599,$O599,$R599,$U599:$W599,$Z599:$AA599)=0,"",IFERROR(SUM(N599,Q599,T599,U599),0))</f>
        <v/>
      </c>
      <c r="Y599" s="30">
        <f>IF(COUNTA($A599:$C599,$E599:$I599,$K599,$O599,$R599,$U599:$W599,$Z599:$AA599)=0,"",IFERROR(X599+V599-W599,0))</f>
        <v/>
      </c>
      <c r="Z599" s="23" t="n"/>
      <c r="AA599" s="25" t="n"/>
      <c r="AB599" s="33">
        <f>IF(COUNTA($A599:$C599,$E599:$I599,$K599,$O599,$R599,$U599:$W599,$Z599:$AA599)=0,"",IF(OR(A599="",B599="",C599="",E599=""),"Missing required input",IF(D599="","Driver not found",IF(COUNTIF($E:$E,E599)&gt;1,"Duplicate Trip/Load #",IF(B599&gt;A599,"Trip after period end",IF(B599&lt;=A599-'Settings'!$B$4,"Trip outside pay period",IF(J599&lt;=0,"Check miles",IF(M599&lt;=0,"Check rate",IF(Y599&lt;0,"Negative payable","OK")))))))))</f>
        <v/>
      </c>
    </row>
    <row r="600">
      <c r="A600" s="51" t="n"/>
      <c r="B600" s="51" t="n"/>
      <c r="C600" s="23" t="n"/>
      <c r="D600" s="24">
        <f>IF(COUNTA($A600:$C600,$E600:$I600,$K600,$O600,$R600,$U600:$W600,$Z600:$AA600)=0,"",IFERROR(INDEX('Settings'!$B$10:$B$109,MATCH(C600,'Settings'!$A$10:$A$109,0)),""))</f>
        <v/>
      </c>
      <c r="E600" s="23" t="n"/>
      <c r="F600" s="25" t="n"/>
      <c r="G600" s="25" t="n"/>
      <c r="H600" s="26" t="n"/>
      <c r="I600" s="26" t="n"/>
      <c r="J600" s="27">
        <f>IF(COUNTA($A600:$C600,$E600:$I600,$K600,$O600,$R600,$U600:$W600,$Z600:$AA600)=0,"",IFERROR(H600+I600,0))</f>
        <v/>
      </c>
      <c r="K600" s="52" t="n"/>
      <c r="L600" s="53">
        <f>IF(COUNTA($A600:$C600,$E600:$I600,$K600,$O600,$R600,$U600:$W600,$Z600:$AA600)=0,"",IFERROR(INDEX('Settings'!$D$10:$D$109,MATCH(C600,'Settings'!$A$10:$A$109,0)),0))</f>
        <v/>
      </c>
      <c r="M600" s="53">
        <f>IF(COUNTA($A600:$C600,$E600:$I600,$K600,$O600,$R600,$U600:$W600,$Z600:$AA600)=0,"",IFERROR(IF(K600&lt;&gt;"",K600,L600),0))</f>
        <v/>
      </c>
      <c r="N600" s="30">
        <f>IF(COUNTA($A600:$C600,$E600:$I600,$K600,$O600,$R600,$U600:$W600,$Z600:$AA600)=0,"",IFERROR(J600*M600,0))</f>
        <v/>
      </c>
      <c r="O600" s="31" t="n"/>
      <c r="P600" s="30">
        <f>IF(COUNTA($A600:$C600,$E600:$I600,$K600,$O600,$R600,$U600:$W600,$Z600:$AA600)=0,"",IFERROR(INDEX('Settings'!$F$10:$F$109,MATCH(C600,'Settings'!$A$10:$A$109,0)),0))</f>
        <v/>
      </c>
      <c r="Q600" s="30">
        <f>IF(COUNTA($A600:$C600,$E600:$I600,$K600,$O600,$R600,$U600:$W600,$Z600:$AA600)=0,"",IFERROR(O600*P600,0))</f>
        <v/>
      </c>
      <c r="R600" s="26" t="n"/>
      <c r="S600" s="30">
        <f>IF(COUNTA($A600:$C600,$E600:$I600,$K600,$O600,$R600,$U600:$W600,$Z600:$AA600)=0,"",IFERROR(INDEX('Settings'!$E$10:$E$109,MATCH(C600,'Settings'!$A$10:$A$109,0)),0))</f>
        <v/>
      </c>
      <c r="T600" s="30">
        <f>IF(COUNTA($A600:$C600,$E600:$I600,$K600,$O600,$R600,$U600:$W600,$Z600:$AA600)=0,"",IFERROR(R600*S600,0))</f>
        <v/>
      </c>
      <c r="U600" s="32" t="n"/>
      <c r="V600" s="32" t="n"/>
      <c r="W600" s="32" t="n"/>
      <c r="X600" s="30">
        <f>IF(COUNTA($A600:$C600,$E600:$I600,$K600,$O600,$R600,$U600:$W600,$Z600:$AA600)=0,"",IFERROR(SUM(N600,Q600,T600,U600),0))</f>
        <v/>
      </c>
      <c r="Y600" s="30">
        <f>IF(COUNTA($A600:$C600,$E600:$I600,$K600,$O600,$R600,$U600:$W600,$Z600:$AA600)=0,"",IFERROR(X600+V600-W600,0))</f>
        <v/>
      </c>
      <c r="Z600" s="23" t="n"/>
      <c r="AA600" s="25" t="n"/>
      <c r="AB600" s="33">
        <f>IF(COUNTA($A600:$C600,$E600:$I600,$K600,$O600,$R600,$U600:$W600,$Z600:$AA600)=0,"",IF(OR(A600="",B600="",C600="",E600=""),"Missing required input",IF(D600="","Driver not found",IF(COUNTIF($E:$E,E600)&gt;1,"Duplicate Trip/Load #",IF(B600&gt;A600,"Trip after period end",IF(B600&lt;=A600-'Settings'!$B$4,"Trip outside pay period",IF(J600&lt;=0,"Check miles",IF(M600&lt;=0,"Check rate",IF(Y600&lt;0,"Negative payable","OK")))))))))</f>
        <v/>
      </c>
    </row>
    <row r="601">
      <c r="A601" s="51" t="n"/>
      <c r="B601" s="51" t="n"/>
      <c r="C601" s="23" t="n"/>
      <c r="D601" s="24">
        <f>IF(COUNTA($A601:$C601,$E601:$I601,$K601,$O601,$R601,$U601:$W601,$Z601:$AA601)=0,"",IFERROR(INDEX('Settings'!$B$10:$B$109,MATCH(C601,'Settings'!$A$10:$A$109,0)),""))</f>
        <v/>
      </c>
      <c r="E601" s="23" t="n"/>
      <c r="F601" s="25" t="n"/>
      <c r="G601" s="25" t="n"/>
      <c r="H601" s="26" t="n"/>
      <c r="I601" s="26" t="n"/>
      <c r="J601" s="27">
        <f>IF(COUNTA($A601:$C601,$E601:$I601,$K601,$O601,$R601,$U601:$W601,$Z601:$AA601)=0,"",IFERROR(H601+I601,0))</f>
        <v/>
      </c>
      <c r="K601" s="52" t="n"/>
      <c r="L601" s="53">
        <f>IF(COUNTA($A601:$C601,$E601:$I601,$K601,$O601,$R601,$U601:$W601,$Z601:$AA601)=0,"",IFERROR(INDEX('Settings'!$D$10:$D$109,MATCH(C601,'Settings'!$A$10:$A$109,0)),0))</f>
        <v/>
      </c>
      <c r="M601" s="53">
        <f>IF(COUNTA($A601:$C601,$E601:$I601,$K601,$O601,$R601,$U601:$W601,$Z601:$AA601)=0,"",IFERROR(IF(K601&lt;&gt;"",K601,L601),0))</f>
        <v/>
      </c>
      <c r="N601" s="30">
        <f>IF(COUNTA($A601:$C601,$E601:$I601,$K601,$O601,$R601,$U601:$W601,$Z601:$AA601)=0,"",IFERROR(J601*M601,0))</f>
        <v/>
      </c>
      <c r="O601" s="31" t="n"/>
      <c r="P601" s="30">
        <f>IF(COUNTA($A601:$C601,$E601:$I601,$K601,$O601,$R601,$U601:$W601,$Z601:$AA601)=0,"",IFERROR(INDEX('Settings'!$F$10:$F$109,MATCH(C601,'Settings'!$A$10:$A$109,0)),0))</f>
        <v/>
      </c>
      <c r="Q601" s="30">
        <f>IF(COUNTA($A601:$C601,$E601:$I601,$K601,$O601,$R601,$U601:$W601,$Z601:$AA601)=0,"",IFERROR(O601*P601,0))</f>
        <v/>
      </c>
      <c r="R601" s="26" t="n"/>
      <c r="S601" s="30">
        <f>IF(COUNTA($A601:$C601,$E601:$I601,$K601,$O601,$R601,$U601:$W601,$Z601:$AA601)=0,"",IFERROR(INDEX('Settings'!$E$10:$E$109,MATCH(C601,'Settings'!$A$10:$A$109,0)),0))</f>
        <v/>
      </c>
      <c r="T601" s="30">
        <f>IF(COUNTA($A601:$C601,$E601:$I601,$K601,$O601,$R601,$U601:$W601,$Z601:$AA601)=0,"",IFERROR(R601*S601,0))</f>
        <v/>
      </c>
      <c r="U601" s="32" t="n"/>
      <c r="V601" s="32" t="n"/>
      <c r="W601" s="32" t="n"/>
      <c r="X601" s="30">
        <f>IF(COUNTA($A601:$C601,$E601:$I601,$K601,$O601,$R601,$U601:$W601,$Z601:$AA601)=0,"",IFERROR(SUM(N601,Q601,T601,U601),0))</f>
        <v/>
      </c>
      <c r="Y601" s="30">
        <f>IF(COUNTA($A601:$C601,$E601:$I601,$K601,$O601,$R601,$U601:$W601,$Z601:$AA601)=0,"",IFERROR(X601+V601-W601,0))</f>
        <v/>
      </c>
      <c r="Z601" s="23" t="n"/>
      <c r="AA601" s="25" t="n"/>
      <c r="AB601" s="33">
        <f>IF(COUNTA($A601:$C601,$E601:$I601,$K601,$O601,$R601,$U601:$W601,$Z601:$AA601)=0,"",IF(OR(A601="",B601="",C601="",E601=""),"Missing required input",IF(D601="","Driver not found",IF(COUNTIF($E:$E,E601)&gt;1,"Duplicate Trip/Load #",IF(B601&gt;A601,"Trip after period end",IF(B601&lt;=A601-'Settings'!$B$4,"Trip outside pay period",IF(J601&lt;=0,"Check miles",IF(M601&lt;=0,"Check rate",IF(Y601&lt;0,"Negative payable","OK")))))))))</f>
        <v/>
      </c>
    </row>
    <row r="602">
      <c r="A602" s="51" t="n"/>
      <c r="B602" s="51" t="n"/>
      <c r="C602" s="23" t="n"/>
      <c r="D602" s="24">
        <f>IF(COUNTA($A602:$C602,$E602:$I602,$K602,$O602,$R602,$U602:$W602,$Z602:$AA602)=0,"",IFERROR(INDEX('Settings'!$B$10:$B$109,MATCH(C602,'Settings'!$A$10:$A$109,0)),""))</f>
        <v/>
      </c>
      <c r="E602" s="23" t="n"/>
      <c r="F602" s="25" t="n"/>
      <c r="G602" s="25" t="n"/>
      <c r="H602" s="26" t="n"/>
      <c r="I602" s="26" t="n"/>
      <c r="J602" s="27">
        <f>IF(COUNTA($A602:$C602,$E602:$I602,$K602,$O602,$R602,$U602:$W602,$Z602:$AA602)=0,"",IFERROR(H602+I602,0))</f>
        <v/>
      </c>
      <c r="K602" s="52" t="n"/>
      <c r="L602" s="53">
        <f>IF(COUNTA($A602:$C602,$E602:$I602,$K602,$O602,$R602,$U602:$W602,$Z602:$AA602)=0,"",IFERROR(INDEX('Settings'!$D$10:$D$109,MATCH(C602,'Settings'!$A$10:$A$109,0)),0))</f>
        <v/>
      </c>
      <c r="M602" s="53">
        <f>IF(COUNTA($A602:$C602,$E602:$I602,$K602,$O602,$R602,$U602:$W602,$Z602:$AA602)=0,"",IFERROR(IF(K602&lt;&gt;"",K602,L602),0))</f>
        <v/>
      </c>
      <c r="N602" s="30">
        <f>IF(COUNTA($A602:$C602,$E602:$I602,$K602,$O602,$R602,$U602:$W602,$Z602:$AA602)=0,"",IFERROR(J602*M602,0))</f>
        <v/>
      </c>
      <c r="O602" s="31" t="n"/>
      <c r="P602" s="30">
        <f>IF(COUNTA($A602:$C602,$E602:$I602,$K602,$O602,$R602,$U602:$W602,$Z602:$AA602)=0,"",IFERROR(INDEX('Settings'!$F$10:$F$109,MATCH(C602,'Settings'!$A$10:$A$109,0)),0))</f>
        <v/>
      </c>
      <c r="Q602" s="30">
        <f>IF(COUNTA($A602:$C602,$E602:$I602,$K602,$O602,$R602,$U602:$W602,$Z602:$AA602)=0,"",IFERROR(O602*P602,0))</f>
        <v/>
      </c>
      <c r="R602" s="26" t="n"/>
      <c r="S602" s="30">
        <f>IF(COUNTA($A602:$C602,$E602:$I602,$K602,$O602,$R602,$U602:$W602,$Z602:$AA602)=0,"",IFERROR(INDEX('Settings'!$E$10:$E$109,MATCH(C602,'Settings'!$A$10:$A$109,0)),0))</f>
        <v/>
      </c>
      <c r="T602" s="30">
        <f>IF(COUNTA($A602:$C602,$E602:$I602,$K602,$O602,$R602,$U602:$W602,$Z602:$AA602)=0,"",IFERROR(R602*S602,0))</f>
        <v/>
      </c>
      <c r="U602" s="32" t="n"/>
      <c r="V602" s="32" t="n"/>
      <c r="W602" s="32" t="n"/>
      <c r="X602" s="30">
        <f>IF(COUNTA($A602:$C602,$E602:$I602,$K602,$O602,$R602,$U602:$W602,$Z602:$AA602)=0,"",IFERROR(SUM(N602,Q602,T602,U602),0))</f>
        <v/>
      </c>
      <c r="Y602" s="30">
        <f>IF(COUNTA($A602:$C602,$E602:$I602,$K602,$O602,$R602,$U602:$W602,$Z602:$AA602)=0,"",IFERROR(X602+V602-W602,0))</f>
        <v/>
      </c>
      <c r="Z602" s="23" t="n"/>
      <c r="AA602" s="25" t="n"/>
      <c r="AB602" s="33">
        <f>IF(COUNTA($A602:$C602,$E602:$I602,$K602,$O602,$R602,$U602:$W602,$Z602:$AA602)=0,"",IF(OR(A602="",B602="",C602="",E602=""),"Missing required input",IF(D602="","Driver not found",IF(COUNTIF($E:$E,E602)&gt;1,"Duplicate Trip/Load #",IF(B602&gt;A602,"Trip after period end",IF(B602&lt;=A602-'Settings'!$B$4,"Trip outside pay period",IF(J602&lt;=0,"Check miles",IF(M602&lt;=0,"Check rate",IF(Y602&lt;0,"Negative payable","OK")))))))))</f>
        <v/>
      </c>
    </row>
    <row r="603">
      <c r="A603" s="51" t="n"/>
      <c r="B603" s="51" t="n"/>
      <c r="C603" s="23" t="n"/>
      <c r="D603" s="24">
        <f>IF(COUNTA($A603:$C603,$E603:$I603,$K603,$O603,$R603,$U603:$W603,$Z603:$AA603)=0,"",IFERROR(INDEX('Settings'!$B$10:$B$109,MATCH(C603,'Settings'!$A$10:$A$109,0)),""))</f>
        <v/>
      </c>
      <c r="E603" s="23" t="n"/>
      <c r="F603" s="25" t="n"/>
      <c r="G603" s="25" t="n"/>
      <c r="H603" s="26" t="n"/>
      <c r="I603" s="26" t="n"/>
      <c r="J603" s="27">
        <f>IF(COUNTA($A603:$C603,$E603:$I603,$K603,$O603,$R603,$U603:$W603,$Z603:$AA603)=0,"",IFERROR(H603+I603,0))</f>
        <v/>
      </c>
      <c r="K603" s="52" t="n"/>
      <c r="L603" s="53">
        <f>IF(COUNTA($A603:$C603,$E603:$I603,$K603,$O603,$R603,$U603:$W603,$Z603:$AA603)=0,"",IFERROR(INDEX('Settings'!$D$10:$D$109,MATCH(C603,'Settings'!$A$10:$A$109,0)),0))</f>
        <v/>
      </c>
      <c r="M603" s="53">
        <f>IF(COUNTA($A603:$C603,$E603:$I603,$K603,$O603,$R603,$U603:$W603,$Z603:$AA603)=0,"",IFERROR(IF(K603&lt;&gt;"",K603,L603),0))</f>
        <v/>
      </c>
      <c r="N603" s="30">
        <f>IF(COUNTA($A603:$C603,$E603:$I603,$K603,$O603,$R603,$U603:$W603,$Z603:$AA603)=0,"",IFERROR(J603*M603,0))</f>
        <v/>
      </c>
      <c r="O603" s="31" t="n"/>
      <c r="P603" s="30">
        <f>IF(COUNTA($A603:$C603,$E603:$I603,$K603,$O603,$R603,$U603:$W603,$Z603:$AA603)=0,"",IFERROR(INDEX('Settings'!$F$10:$F$109,MATCH(C603,'Settings'!$A$10:$A$109,0)),0))</f>
        <v/>
      </c>
      <c r="Q603" s="30">
        <f>IF(COUNTA($A603:$C603,$E603:$I603,$K603,$O603,$R603,$U603:$W603,$Z603:$AA603)=0,"",IFERROR(O603*P603,0))</f>
        <v/>
      </c>
      <c r="R603" s="26" t="n"/>
      <c r="S603" s="30">
        <f>IF(COUNTA($A603:$C603,$E603:$I603,$K603,$O603,$R603,$U603:$W603,$Z603:$AA603)=0,"",IFERROR(INDEX('Settings'!$E$10:$E$109,MATCH(C603,'Settings'!$A$10:$A$109,0)),0))</f>
        <v/>
      </c>
      <c r="T603" s="30">
        <f>IF(COUNTA($A603:$C603,$E603:$I603,$K603,$O603,$R603,$U603:$W603,$Z603:$AA603)=0,"",IFERROR(R603*S603,0))</f>
        <v/>
      </c>
      <c r="U603" s="32" t="n"/>
      <c r="V603" s="32" t="n"/>
      <c r="W603" s="32" t="n"/>
      <c r="X603" s="30">
        <f>IF(COUNTA($A603:$C603,$E603:$I603,$K603,$O603,$R603,$U603:$W603,$Z603:$AA603)=0,"",IFERROR(SUM(N603,Q603,T603,U603),0))</f>
        <v/>
      </c>
      <c r="Y603" s="30">
        <f>IF(COUNTA($A603:$C603,$E603:$I603,$K603,$O603,$R603,$U603:$W603,$Z603:$AA603)=0,"",IFERROR(X603+V603-W603,0))</f>
        <v/>
      </c>
      <c r="Z603" s="23" t="n"/>
      <c r="AA603" s="25" t="n"/>
      <c r="AB603" s="33">
        <f>IF(COUNTA($A603:$C603,$E603:$I603,$K603,$O603,$R603,$U603:$W603,$Z603:$AA603)=0,"",IF(OR(A603="",B603="",C603="",E603=""),"Missing required input",IF(D603="","Driver not found",IF(COUNTIF($E:$E,E603)&gt;1,"Duplicate Trip/Load #",IF(B603&gt;A603,"Trip after period end",IF(B603&lt;=A603-'Settings'!$B$4,"Trip outside pay period",IF(J603&lt;=0,"Check miles",IF(M603&lt;=0,"Check rate",IF(Y603&lt;0,"Negative payable","OK")))))))))</f>
        <v/>
      </c>
    </row>
    <row r="604">
      <c r="A604" s="51" t="n"/>
      <c r="B604" s="51" t="n"/>
      <c r="C604" s="23" t="n"/>
      <c r="D604" s="24">
        <f>IF(COUNTA($A604:$C604,$E604:$I604,$K604,$O604,$R604,$U604:$W604,$Z604:$AA604)=0,"",IFERROR(INDEX('Settings'!$B$10:$B$109,MATCH(C604,'Settings'!$A$10:$A$109,0)),""))</f>
        <v/>
      </c>
      <c r="E604" s="23" t="n"/>
      <c r="F604" s="25" t="n"/>
      <c r="G604" s="25" t="n"/>
      <c r="H604" s="26" t="n"/>
      <c r="I604" s="26" t="n"/>
      <c r="J604" s="27">
        <f>IF(COUNTA($A604:$C604,$E604:$I604,$K604,$O604,$R604,$U604:$W604,$Z604:$AA604)=0,"",IFERROR(H604+I604,0))</f>
        <v/>
      </c>
      <c r="K604" s="52" t="n"/>
      <c r="L604" s="53">
        <f>IF(COUNTA($A604:$C604,$E604:$I604,$K604,$O604,$R604,$U604:$W604,$Z604:$AA604)=0,"",IFERROR(INDEX('Settings'!$D$10:$D$109,MATCH(C604,'Settings'!$A$10:$A$109,0)),0))</f>
        <v/>
      </c>
      <c r="M604" s="53">
        <f>IF(COUNTA($A604:$C604,$E604:$I604,$K604,$O604,$R604,$U604:$W604,$Z604:$AA604)=0,"",IFERROR(IF(K604&lt;&gt;"",K604,L604),0))</f>
        <v/>
      </c>
      <c r="N604" s="30">
        <f>IF(COUNTA($A604:$C604,$E604:$I604,$K604,$O604,$R604,$U604:$W604,$Z604:$AA604)=0,"",IFERROR(J604*M604,0))</f>
        <v/>
      </c>
      <c r="O604" s="31" t="n"/>
      <c r="P604" s="30">
        <f>IF(COUNTA($A604:$C604,$E604:$I604,$K604,$O604,$R604,$U604:$W604,$Z604:$AA604)=0,"",IFERROR(INDEX('Settings'!$F$10:$F$109,MATCH(C604,'Settings'!$A$10:$A$109,0)),0))</f>
        <v/>
      </c>
      <c r="Q604" s="30">
        <f>IF(COUNTA($A604:$C604,$E604:$I604,$K604,$O604,$R604,$U604:$W604,$Z604:$AA604)=0,"",IFERROR(O604*P604,0))</f>
        <v/>
      </c>
      <c r="R604" s="26" t="n"/>
      <c r="S604" s="30">
        <f>IF(COUNTA($A604:$C604,$E604:$I604,$K604,$O604,$R604,$U604:$W604,$Z604:$AA604)=0,"",IFERROR(INDEX('Settings'!$E$10:$E$109,MATCH(C604,'Settings'!$A$10:$A$109,0)),0))</f>
        <v/>
      </c>
      <c r="T604" s="30">
        <f>IF(COUNTA($A604:$C604,$E604:$I604,$K604,$O604,$R604,$U604:$W604,$Z604:$AA604)=0,"",IFERROR(R604*S604,0))</f>
        <v/>
      </c>
      <c r="U604" s="32" t="n"/>
      <c r="V604" s="32" t="n"/>
      <c r="W604" s="32" t="n"/>
      <c r="X604" s="30">
        <f>IF(COUNTA($A604:$C604,$E604:$I604,$K604,$O604,$R604,$U604:$W604,$Z604:$AA604)=0,"",IFERROR(SUM(N604,Q604,T604,U604),0))</f>
        <v/>
      </c>
      <c r="Y604" s="30">
        <f>IF(COUNTA($A604:$C604,$E604:$I604,$K604,$O604,$R604,$U604:$W604,$Z604:$AA604)=0,"",IFERROR(X604+V604-W604,0))</f>
        <v/>
      </c>
      <c r="Z604" s="23" t="n"/>
      <c r="AA604" s="25" t="n"/>
      <c r="AB604" s="33">
        <f>IF(COUNTA($A604:$C604,$E604:$I604,$K604,$O604,$R604,$U604:$W604,$Z604:$AA604)=0,"",IF(OR(A604="",B604="",C604="",E604=""),"Missing required input",IF(D604="","Driver not found",IF(COUNTIF($E:$E,E604)&gt;1,"Duplicate Trip/Load #",IF(B604&gt;A604,"Trip after period end",IF(B604&lt;=A604-'Settings'!$B$4,"Trip outside pay period",IF(J604&lt;=0,"Check miles",IF(M604&lt;=0,"Check rate",IF(Y604&lt;0,"Negative payable","OK")))))))))</f>
        <v/>
      </c>
    </row>
    <row r="605">
      <c r="A605" s="51" t="n"/>
      <c r="B605" s="51" t="n"/>
      <c r="C605" s="23" t="n"/>
      <c r="D605" s="24">
        <f>IF(COUNTA($A605:$C605,$E605:$I605,$K605,$O605,$R605,$U605:$W605,$Z605:$AA605)=0,"",IFERROR(INDEX('Settings'!$B$10:$B$109,MATCH(C605,'Settings'!$A$10:$A$109,0)),""))</f>
        <v/>
      </c>
      <c r="E605" s="23" t="n"/>
      <c r="F605" s="25" t="n"/>
      <c r="G605" s="25" t="n"/>
      <c r="H605" s="26" t="n"/>
      <c r="I605" s="26" t="n"/>
      <c r="J605" s="27">
        <f>IF(COUNTA($A605:$C605,$E605:$I605,$K605,$O605,$R605,$U605:$W605,$Z605:$AA605)=0,"",IFERROR(H605+I605,0))</f>
        <v/>
      </c>
      <c r="K605" s="52" t="n"/>
      <c r="L605" s="53">
        <f>IF(COUNTA($A605:$C605,$E605:$I605,$K605,$O605,$R605,$U605:$W605,$Z605:$AA605)=0,"",IFERROR(INDEX('Settings'!$D$10:$D$109,MATCH(C605,'Settings'!$A$10:$A$109,0)),0))</f>
        <v/>
      </c>
      <c r="M605" s="53">
        <f>IF(COUNTA($A605:$C605,$E605:$I605,$K605,$O605,$R605,$U605:$W605,$Z605:$AA605)=0,"",IFERROR(IF(K605&lt;&gt;"",K605,L605),0))</f>
        <v/>
      </c>
      <c r="N605" s="30">
        <f>IF(COUNTA($A605:$C605,$E605:$I605,$K605,$O605,$R605,$U605:$W605,$Z605:$AA605)=0,"",IFERROR(J605*M605,0))</f>
        <v/>
      </c>
      <c r="O605" s="31" t="n"/>
      <c r="P605" s="30">
        <f>IF(COUNTA($A605:$C605,$E605:$I605,$K605,$O605,$R605,$U605:$W605,$Z605:$AA605)=0,"",IFERROR(INDEX('Settings'!$F$10:$F$109,MATCH(C605,'Settings'!$A$10:$A$109,0)),0))</f>
        <v/>
      </c>
      <c r="Q605" s="30">
        <f>IF(COUNTA($A605:$C605,$E605:$I605,$K605,$O605,$R605,$U605:$W605,$Z605:$AA605)=0,"",IFERROR(O605*P605,0))</f>
        <v/>
      </c>
      <c r="R605" s="26" t="n"/>
      <c r="S605" s="30">
        <f>IF(COUNTA($A605:$C605,$E605:$I605,$K605,$O605,$R605,$U605:$W605,$Z605:$AA605)=0,"",IFERROR(INDEX('Settings'!$E$10:$E$109,MATCH(C605,'Settings'!$A$10:$A$109,0)),0))</f>
        <v/>
      </c>
      <c r="T605" s="30">
        <f>IF(COUNTA($A605:$C605,$E605:$I605,$K605,$O605,$R605,$U605:$W605,$Z605:$AA605)=0,"",IFERROR(R605*S605,0))</f>
        <v/>
      </c>
      <c r="U605" s="32" t="n"/>
      <c r="V605" s="32" t="n"/>
      <c r="W605" s="32" t="n"/>
      <c r="X605" s="30">
        <f>IF(COUNTA($A605:$C605,$E605:$I605,$K605,$O605,$R605,$U605:$W605,$Z605:$AA605)=0,"",IFERROR(SUM(N605,Q605,T605,U605),0))</f>
        <v/>
      </c>
      <c r="Y605" s="30">
        <f>IF(COUNTA($A605:$C605,$E605:$I605,$K605,$O605,$R605,$U605:$W605,$Z605:$AA605)=0,"",IFERROR(X605+V605-W605,0))</f>
        <v/>
      </c>
      <c r="Z605" s="23" t="n"/>
      <c r="AA605" s="25" t="n"/>
      <c r="AB605" s="33">
        <f>IF(COUNTA($A605:$C605,$E605:$I605,$K605,$O605,$R605,$U605:$W605,$Z605:$AA605)=0,"",IF(OR(A605="",B605="",C605="",E605=""),"Missing required input",IF(D605="","Driver not found",IF(COUNTIF($E:$E,E605)&gt;1,"Duplicate Trip/Load #",IF(B605&gt;A605,"Trip after period end",IF(B605&lt;=A605-'Settings'!$B$4,"Trip outside pay period",IF(J605&lt;=0,"Check miles",IF(M605&lt;=0,"Check rate",IF(Y605&lt;0,"Negative payable","OK")))))))))</f>
        <v/>
      </c>
    </row>
    <row r="606">
      <c r="A606" s="51" t="n"/>
      <c r="B606" s="51" t="n"/>
      <c r="C606" s="23" t="n"/>
      <c r="D606" s="24">
        <f>IF(COUNTA($A606:$C606,$E606:$I606,$K606,$O606,$R606,$U606:$W606,$Z606:$AA606)=0,"",IFERROR(INDEX('Settings'!$B$10:$B$109,MATCH(C606,'Settings'!$A$10:$A$109,0)),""))</f>
        <v/>
      </c>
      <c r="E606" s="23" t="n"/>
      <c r="F606" s="25" t="n"/>
      <c r="G606" s="25" t="n"/>
      <c r="H606" s="26" t="n"/>
      <c r="I606" s="26" t="n"/>
      <c r="J606" s="27">
        <f>IF(COUNTA($A606:$C606,$E606:$I606,$K606,$O606,$R606,$U606:$W606,$Z606:$AA606)=0,"",IFERROR(H606+I606,0))</f>
        <v/>
      </c>
      <c r="K606" s="52" t="n"/>
      <c r="L606" s="53">
        <f>IF(COUNTA($A606:$C606,$E606:$I606,$K606,$O606,$R606,$U606:$W606,$Z606:$AA606)=0,"",IFERROR(INDEX('Settings'!$D$10:$D$109,MATCH(C606,'Settings'!$A$10:$A$109,0)),0))</f>
        <v/>
      </c>
      <c r="M606" s="53">
        <f>IF(COUNTA($A606:$C606,$E606:$I606,$K606,$O606,$R606,$U606:$W606,$Z606:$AA606)=0,"",IFERROR(IF(K606&lt;&gt;"",K606,L606),0))</f>
        <v/>
      </c>
      <c r="N606" s="30">
        <f>IF(COUNTA($A606:$C606,$E606:$I606,$K606,$O606,$R606,$U606:$W606,$Z606:$AA606)=0,"",IFERROR(J606*M606,0))</f>
        <v/>
      </c>
      <c r="O606" s="31" t="n"/>
      <c r="P606" s="30">
        <f>IF(COUNTA($A606:$C606,$E606:$I606,$K606,$O606,$R606,$U606:$W606,$Z606:$AA606)=0,"",IFERROR(INDEX('Settings'!$F$10:$F$109,MATCH(C606,'Settings'!$A$10:$A$109,0)),0))</f>
        <v/>
      </c>
      <c r="Q606" s="30">
        <f>IF(COUNTA($A606:$C606,$E606:$I606,$K606,$O606,$R606,$U606:$W606,$Z606:$AA606)=0,"",IFERROR(O606*P606,0))</f>
        <v/>
      </c>
      <c r="R606" s="26" t="n"/>
      <c r="S606" s="30">
        <f>IF(COUNTA($A606:$C606,$E606:$I606,$K606,$O606,$R606,$U606:$W606,$Z606:$AA606)=0,"",IFERROR(INDEX('Settings'!$E$10:$E$109,MATCH(C606,'Settings'!$A$10:$A$109,0)),0))</f>
        <v/>
      </c>
      <c r="T606" s="30">
        <f>IF(COUNTA($A606:$C606,$E606:$I606,$K606,$O606,$R606,$U606:$W606,$Z606:$AA606)=0,"",IFERROR(R606*S606,0))</f>
        <v/>
      </c>
      <c r="U606" s="32" t="n"/>
      <c r="V606" s="32" t="n"/>
      <c r="W606" s="32" t="n"/>
      <c r="X606" s="30">
        <f>IF(COUNTA($A606:$C606,$E606:$I606,$K606,$O606,$R606,$U606:$W606,$Z606:$AA606)=0,"",IFERROR(SUM(N606,Q606,T606,U606),0))</f>
        <v/>
      </c>
      <c r="Y606" s="30">
        <f>IF(COUNTA($A606:$C606,$E606:$I606,$K606,$O606,$R606,$U606:$W606,$Z606:$AA606)=0,"",IFERROR(X606+V606-W606,0))</f>
        <v/>
      </c>
      <c r="Z606" s="23" t="n"/>
      <c r="AA606" s="25" t="n"/>
      <c r="AB606" s="33">
        <f>IF(COUNTA($A606:$C606,$E606:$I606,$K606,$O606,$R606,$U606:$W606,$Z606:$AA606)=0,"",IF(OR(A606="",B606="",C606="",E606=""),"Missing required input",IF(D606="","Driver not found",IF(COUNTIF($E:$E,E606)&gt;1,"Duplicate Trip/Load #",IF(B606&gt;A606,"Trip after period end",IF(B606&lt;=A606-'Settings'!$B$4,"Trip outside pay period",IF(J606&lt;=0,"Check miles",IF(M606&lt;=0,"Check rate",IF(Y606&lt;0,"Negative payable","OK")))))))))</f>
        <v/>
      </c>
    </row>
    <row r="607">
      <c r="A607" s="51" t="n"/>
      <c r="B607" s="51" t="n"/>
      <c r="C607" s="23" t="n"/>
      <c r="D607" s="24">
        <f>IF(COUNTA($A607:$C607,$E607:$I607,$K607,$O607,$R607,$U607:$W607,$Z607:$AA607)=0,"",IFERROR(INDEX('Settings'!$B$10:$B$109,MATCH(C607,'Settings'!$A$10:$A$109,0)),""))</f>
        <v/>
      </c>
      <c r="E607" s="23" t="n"/>
      <c r="F607" s="25" t="n"/>
      <c r="G607" s="25" t="n"/>
      <c r="H607" s="26" t="n"/>
      <c r="I607" s="26" t="n"/>
      <c r="J607" s="27">
        <f>IF(COUNTA($A607:$C607,$E607:$I607,$K607,$O607,$R607,$U607:$W607,$Z607:$AA607)=0,"",IFERROR(H607+I607,0))</f>
        <v/>
      </c>
      <c r="K607" s="52" t="n"/>
      <c r="L607" s="53">
        <f>IF(COUNTA($A607:$C607,$E607:$I607,$K607,$O607,$R607,$U607:$W607,$Z607:$AA607)=0,"",IFERROR(INDEX('Settings'!$D$10:$D$109,MATCH(C607,'Settings'!$A$10:$A$109,0)),0))</f>
        <v/>
      </c>
      <c r="M607" s="53">
        <f>IF(COUNTA($A607:$C607,$E607:$I607,$K607,$O607,$R607,$U607:$W607,$Z607:$AA607)=0,"",IFERROR(IF(K607&lt;&gt;"",K607,L607),0))</f>
        <v/>
      </c>
      <c r="N607" s="30">
        <f>IF(COUNTA($A607:$C607,$E607:$I607,$K607,$O607,$R607,$U607:$W607,$Z607:$AA607)=0,"",IFERROR(J607*M607,0))</f>
        <v/>
      </c>
      <c r="O607" s="31" t="n"/>
      <c r="P607" s="30">
        <f>IF(COUNTA($A607:$C607,$E607:$I607,$K607,$O607,$R607,$U607:$W607,$Z607:$AA607)=0,"",IFERROR(INDEX('Settings'!$F$10:$F$109,MATCH(C607,'Settings'!$A$10:$A$109,0)),0))</f>
        <v/>
      </c>
      <c r="Q607" s="30">
        <f>IF(COUNTA($A607:$C607,$E607:$I607,$K607,$O607,$R607,$U607:$W607,$Z607:$AA607)=0,"",IFERROR(O607*P607,0))</f>
        <v/>
      </c>
      <c r="R607" s="26" t="n"/>
      <c r="S607" s="30">
        <f>IF(COUNTA($A607:$C607,$E607:$I607,$K607,$O607,$R607,$U607:$W607,$Z607:$AA607)=0,"",IFERROR(INDEX('Settings'!$E$10:$E$109,MATCH(C607,'Settings'!$A$10:$A$109,0)),0))</f>
        <v/>
      </c>
      <c r="T607" s="30">
        <f>IF(COUNTA($A607:$C607,$E607:$I607,$K607,$O607,$R607,$U607:$W607,$Z607:$AA607)=0,"",IFERROR(R607*S607,0))</f>
        <v/>
      </c>
      <c r="U607" s="32" t="n"/>
      <c r="V607" s="32" t="n"/>
      <c r="W607" s="32" t="n"/>
      <c r="X607" s="30">
        <f>IF(COUNTA($A607:$C607,$E607:$I607,$K607,$O607,$R607,$U607:$W607,$Z607:$AA607)=0,"",IFERROR(SUM(N607,Q607,T607,U607),0))</f>
        <v/>
      </c>
      <c r="Y607" s="30">
        <f>IF(COUNTA($A607:$C607,$E607:$I607,$K607,$O607,$R607,$U607:$W607,$Z607:$AA607)=0,"",IFERROR(X607+V607-W607,0))</f>
        <v/>
      </c>
      <c r="Z607" s="23" t="n"/>
      <c r="AA607" s="25" t="n"/>
      <c r="AB607" s="33">
        <f>IF(COUNTA($A607:$C607,$E607:$I607,$K607,$O607,$R607,$U607:$W607,$Z607:$AA607)=0,"",IF(OR(A607="",B607="",C607="",E607=""),"Missing required input",IF(D607="","Driver not found",IF(COUNTIF($E:$E,E607)&gt;1,"Duplicate Trip/Load #",IF(B607&gt;A607,"Trip after period end",IF(B607&lt;=A607-'Settings'!$B$4,"Trip outside pay period",IF(J607&lt;=0,"Check miles",IF(M607&lt;=0,"Check rate",IF(Y607&lt;0,"Negative payable","OK")))))))))</f>
        <v/>
      </c>
    </row>
    <row r="608">
      <c r="A608" s="51" t="n"/>
      <c r="B608" s="51" t="n"/>
      <c r="C608" s="23" t="n"/>
      <c r="D608" s="24">
        <f>IF(COUNTA($A608:$C608,$E608:$I608,$K608,$O608,$R608,$U608:$W608,$Z608:$AA608)=0,"",IFERROR(INDEX('Settings'!$B$10:$B$109,MATCH(C608,'Settings'!$A$10:$A$109,0)),""))</f>
        <v/>
      </c>
      <c r="E608" s="23" t="n"/>
      <c r="F608" s="25" t="n"/>
      <c r="G608" s="25" t="n"/>
      <c r="H608" s="26" t="n"/>
      <c r="I608" s="26" t="n"/>
      <c r="J608" s="27">
        <f>IF(COUNTA($A608:$C608,$E608:$I608,$K608,$O608,$R608,$U608:$W608,$Z608:$AA608)=0,"",IFERROR(H608+I608,0))</f>
        <v/>
      </c>
      <c r="K608" s="52" t="n"/>
      <c r="L608" s="53">
        <f>IF(COUNTA($A608:$C608,$E608:$I608,$K608,$O608,$R608,$U608:$W608,$Z608:$AA608)=0,"",IFERROR(INDEX('Settings'!$D$10:$D$109,MATCH(C608,'Settings'!$A$10:$A$109,0)),0))</f>
        <v/>
      </c>
      <c r="M608" s="53">
        <f>IF(COUNTA($A608:$C608,$E608:$I608,$K608,$O608,$R608,$U608:$W608,$Z608:$AA608)=0,"",IFERROR(IF(K608&lt;&gt;"",K608,L608),0))</f>
        <v/>
      </c>
      <c r="N608" s="30">
        <f>IF(COUNTA($A608:$C608,$E608:$I608,$K608,$O608,$R608,$U608:$W608,$Z608:$AA608)=0,"",IFERROR(J608*M608,0))</f>
        <v/>
      </c>
      <c r="O608" s="31" t="n"/>
      <c r="P608" s="30">
        <f>IF(COUNTA($A608:$C608,$E608:$I608,$K608,$O608,$R608,$U608:$W608,$Z608:$AA608)=0,"",IFERROR(INDEX('Settings'!$F$10:$F$109,MATCH(C608,'Settings'!$A$10:$A$109,0)),0))</f>
        <v/>
      </c>
      <c r="Q608" s="30">
        <f>IF(COUNTA($A608:$C608,$E608:$I608,$K608,$O608,$R608,$U608:$W608,$Z608:$AA608)=0,"",IFERROR(O608*P608,0))</f>
        <v/>
      </c>
      <c r="R608" s="26" t="n"/>
      <c r="S608" s="30">
        <f>IF(COUNTA($A608:$C608,$E608:$I608,$K608,$O608,$R608,$U608:$W608,$Z608:$AA608)=0,"",IFERROR(INDEX('Settings'!$E$10:$E$109,MATCH(C608,'Settings'!$A$10:$A$109,0)),0))</f>
        <v/>
      </c>
      <c r="T608" s="30">
        <f>IF(COUNTA($A608:$C608,$E608:$I608,$K608,$O608,$R608,$U608:$W608,$Z608:$AA608)=0,"",IFERROR(R608*S608,0))</f>
        <v/>
      </c>
      <c r="U608" s="32" t="n"/>
      <c r="V608" s="32" t="n"/>
      <c r="W608" s="32" t="n"/>
      <c r="X608" s="30">
        <f>IF(COUNTA($A608:$C608,$E608:$I608,$K608,$O608,$R608,$U608:$W608,$Z608:$AA608)=0,"",IFERROR(SUM(N608,Q608,T608,U608),0))</f>
        <v/>
      </c>
      <c r="Y608" s="30">
        <f>IF(COUNTA($A608:$C608,$E608:$I608,$K608,$O608,$R608,$U608:$W608,$Z608:$AA608)=0,"",IFERROR(X608+V608-W608,0))</f>
        <v/>
      </c>
      <c r="Z608" s="23" t="n"/>
      <c r="AA608" s="25" t="n"/>
      <c r="AB608" s="33">
        <f>IF(COUNTA($A608:$C608,$E608:$I608,$K608,$O608,$R608,$U608:$W608,$Z608:$AA608)=0,"",IF(OR(A608="",B608="",C608="",E608=""),"Missing required input",IF(D608="","Driver not found",IF(COUNTIF($E:$E,E608)&gt;1,"Duplicate Trip/Load #",IF(B608&gt;A608,"Trip after period end",IF(B608&lt;=A608-'Settings'!$B$4,"Trip outside pay period",IF(J608&lt;=0,"Check miles",IF(M608&lt;=0,"Check rate",IF(Y608&lt;0,"Negative payable","OK")))))))))</f>
        <v/>
      </c>
    </row>
    <row r="609">
      <c r="A609" s="51" t="n"/>
      <c r="B609" s="51" t="n"/>
      <c r="C609" s="23" t="n"/>
      <c r="D609" s="24">
        <f>IF(COUNTA($A609:$C609,$E609:$I609,$K609,$O609,$R609,$U609:$W609,$Z609:$AA609)=0,"",IFERROR(INDEX('Settings'!$B$10:$B$109,MATCH(C609,'Settings'!$A$10:$A$109,0)),""))</f>
        <v/>
      </c>
      <c r="E609" s="23" t="n"/>
      <c r="F609" s="25" t="n"/>
      <c r="G609" s="25" t="n"/>
      <c r="H609" s="26" t="n"/>
      <c r="I609" s="26" t="n"/>
      <c r="J609" s="27">
        <f>IF(COUNTA($A609:$C609,$E609:$I609,$K609,$O609,$R609,$U609:$W609,$Z609:$AA609)=0,"",IFERROR(H609+I609,0))</f>
        <v/>
      </c>
      <c r="K609" s="52" t="n"/>
      <c r="L609" s="53">
        <f>IF(COUNTA($A609:$C609,$E609:$I609,$K609,$O609,$R609,$U609:$W609,$Z609:$AA609)=0,"",IFERROR(INDEX('Settings'!$D$10:$D$109,MATCH(C609,'Settings'!$A$10:$A$109,0)),0))</f>
        <v/>
      </c>
      <c r="M609" s="53">
        <f>IF(COUNTA($A609:$C609,$E609:$I609,$K609,$O609,$R609,$U609:$W609,$Z609:$AA609)=0,"",IFERROR(IF(K609&lt;&gt;"",K609,L609),0))</f>
        <v/>
      </c>
      <c r="N609" s="30">
        <f>IF(COUNTA($A609:$C609,$E609:$I609,$K609,$O609,$R609,$U609:$W609,$Z609:$AA609)=0,"",IFERROR(J609*M609,0))</f>
        <v/>
      </c>
      <c r="O609" s="31" t="n"/>
      <c r="P609" s="30">
        <f>IF(COUNTA($A609:$C609,$E609:$I609,$K609,$O609,$R609,$U609:$W609,$Z609:$AA609)=0,"",IFERROR(INDEX('Settings'!$F$10:$F$109,MATCH(C609,'Settings'!$A$10:$A$109,0)),0))</f>
        <v/>
      </c>
      <c r="Q609" s="30">
        <f>IF(COUNTA($A609:$C609,$E609:$I609,$K609,$O609,$R609,$U609:$W609,$Z609:$AA609)=0,"",IFERROR(O609*P609,0))</f>
        <v/>
      </c>
      <c r="R609" s="26" t="n"/>
      <c r="S609" s="30">
        <f>IF(COUNTA($A609:$C609,$E609:$I609,$K609,$O609,$R609,$U609:$W609,$Z609:$AA609)=0,"",IFERROR(INDEX('Settings'!$E$10:$E$109,MATCH(C609,'Settings'!$A$10:$A$109,0)),0))</f>
        <v/>
      </c>
      <c r="T609" s="30">
        <f>IF(COUNTA($A609:$C609,$E609:$I609,$K609,$O609,$R609,$U609:$W609,$Z609:$AA609)=0,"",IFERROR(R609*S609,0))</f>
        <v/>
      </c>
      <c r="U609" s="32" t="n"/>
      <c r="V609" s="32" t="n"/>
      <c r="W609" s="32" t="n"/>
      <c r="X609" s="30">
        <f>IF(COUNTA($A609:$C609,$E609:$I609,$K609,$O609,$R609,$U609:$W609,$Z609:$AA609)=0,"",IFERROR(SUM(N609,Q609,T609,U609),0))</f>
        <v/>
      </c>
      <c r="Y609" s="30">
        <f>IF(COUNTA($A609:$C609,$E609:$I609,$K609,$O609,$R609,$U609:$W609,$Z609:$AA609)=0,"",IFERROR(X609+V609-W609,0))</f>
        <v/>
      </c>
      <c r="Z609" s="23" t="n"/>
      <c r="AA609" s="25" t="n"/>
      <c r="AB609" s="33">
        <f>IF(COUNTA($A609:$C609,$E609:$I609,$K609,$O609,$R609,$U609:$W609,$Z609:$AA609)=0,"",IF(OR(A609="",B609="",C609="",E609=""),"Missing required input",IF(D609="","Driver not found",IF(COUNTIF($E:$E,E609)&gt;1,"Duplicate Trip/Load #",IF(B609&gt;A609,"Trip after period end",IF(B609&lt;=A609-'Settings'!$B$4,"Trip outside pay period",IF(J609&lt;=0,"Check miles",IF(M609&lt;=0,"Check rate",IF(Y609&lt;0,"Negative payable","OK")))))))))</f>
        <v/>
      </c>
    </row>
    <row r="610">
      <c r="A610" s="51" t="n"/>
      <c r="B610" s="51" t="n"/>
      <c r="C610" s="23" t="n"/>
      <c r="D610" s="24">
        <f>IF(COUNTA($A610:$C610,$E610:$I610,$K610,$O610,$R610,$U610:$W610,$Z610:$AA610)=0,"",IFERROR(INDEX('Settings'!$B$10:$B$109,MATCH(C610,'Settings'!$A$10:$A$109,0)),""))</f>
        <v/>
      </c>
      <c r="E610" s="23" t="n"/>
      <c r="F610" s="25" t="n"/>
      <c r="G610" s="25" t="n"/>
      <c r="H610" s="26" t="n"/>
      <c r="I610" s="26" t="n"/>
      <c r="J610" s="27">
        <f>IF(COUNTA($A610:$C610,$E610:$I610,$K610,$O610,$R610,$U610:$W610,$Z610:$AA610)=0,"",IFERROR(H610+I610,0))</f>
        <v/>
      </c>
      <c r="K610" s="52" t="n"/>
      <c r="L610" s="53">
        <f>IF(COUNTA($A610:$C610,$E610:$I610,$K610,$O610,$R610,$U610:$W610,$Z610:$AA610)=0,"",IFERROR(INDEX('Settings'!$D$10:$D$109,MATCH(C610,'Settings'!$A$10:$A$109,0)),0))</f>
        <v/>
      </c>
      <c r="M610" s="53">
        <f>IF(COUNTA($A610:$C610,$E610:$I610,$K610,$O610,$R610,$U610:$W610,$Z610:$AA610)=0,"",IFERROR(IF(K610&lt;&gt;"",K610,L610),0))</f>
        <v/>
      </c>
      <c r="N610" s="30">
        <f>IF(COUNTA($A610:$C610,$E610:$I610,$K610,$O610,$R610,$U610:$W610,$Z610:$AA610)=0,"",IFERROR(J610*M610,0))</f>
        <v/>
      </c>
      <c r="O610" s="31" t="n"/>
      <c r="P610" s="30">
        <f>IF(COUNTA($A610:$C610,$E610:$I610,$K610,$O610,$R610,$U610:$W610,$Z610:$AA610)=0,"",IFERROR(INDEX('Settings'!$F$10:$F$109,MATCH(C610,'Settings'!$A$10:$A$109,0)),0))</f>
        <v/>
      </c>
      <c r="Q610" s="30">
        <f>IF(COUNTA($A610:$C610,$E610:$I610,$K610,$O610,$R610,$U610:$W610,$Z610:$AA610)=0,"",IFERROR(O610*P610,0))</f>
        <v/>
      </c>
      <c r="R610" s="26" t="n"/>
      <c r="S610" s="30">
        <f>IF(COUNTA($A610:$C610,$E610:$I610,$K610,$O610,$R610,$U610:$W610,$Z610:$AA610)=0,"",IFERROR(INDEX('Settings'!$E$10:$E$109,MATCH(C610,'Settings'!$A$10:$A$109,0)),0))</f>
        <v/>
      </c>
      <c r="T610" s="30">
        <f>IF(COUNTA($A610:$C610,$E610:$I610,$K610,$O610,$R610,$U610:$W610,$Z610:$AA610)=0,"",IFERROR(R610*S610,0))</f>
        <v/>
      </c>
      <c r="U610" s="32" t="n"/>
      <c r="V610" s="32" t="n"/>
      <c r="W610" s="32" t="n"/>
      <c r="X610" s="30">
        <f>IF(COUNTA($A610:$C610,$E610:$I610,$K610,$O610,$R610,$U610:$W610,$Z610:$AA610)=0,"",IFERROR(SUM(N610,Q610,T610,U610),0))</f>
        <v/>
      </c>
      <c r="Y610" s="30">
        <f>IF(COUNTA($A610:$C610,$E610:$I610,$K610,$O610,$R610,$U610:$W610,$Z610:$AA610)=0,"",IFERROR(X610+V610-W610,0))</f>
        <v/>
      </c>
      <c r="Z610" s="23" t="n"/>
      <c r="AA610" s="25" t="n"/>
      <c r="AB610" s="33">
        <f>IF(COUNTA($A610:$C610,$E610:$I610,$K610,$O610,$R610,$U610:$W610,$Z610:$AA610)=0,"",IF(OR(A610="",B610="",C610="",E610=""),"Missing required input",IF(D610="","Driver not found",IF(COUNTIF($E:$E,E610)&gt;1,"Duplicate Trip/Load #",IF(B610&gt;A610,"Trip after period end",IF(B610&lt;=A610-'Settings'!$B$4,"Trip outside pay period",IF(J610&lt;=0,"Check miles",IF(M610&lt;=0,"Check rate",IF(Y610&lt;0,"Negative payable","OK")))))))))</f>
        <v/>
      </c>
    </row>
    <row r="611">
      <c r="A611" s="51" t="n"/>
      <c r="B611" s="51" t="n"/>
      <c r="C611" s="23" t="n"/>
      <c r="D611" s="24">
        <f>IF(COUNTA($A611:$C611,$E611:$I611,$K611,$O611,$R611,$U611:$W611,$Z611:$AA611)=0,"",IFERROR(INDEX('Settings'!$B$10:$B$109,MATCH(C611,'Settings'!$A$10:$A$109,0)),""))</f>
        <v/>
      </c>
      <c r="E611" s="23" t="n"/>
      <c r="F611" s="25" t="n"/>
      <c r="G611" s="25" t="n"/>
      <c r="H611" s="26" t="n"/>
      <c r="I611" s="26" t="n"/>
      <c r="J611" s="27">
        <f>IF(COUNTA($A611:$C611,$E611:$I611,$K611,$O611,$R611,$U611:$W611,$Z611:$AA611)=0,"",IFERROR(H611+I611,0))</f>
        <v/>
      </c>
      <c r="K611" s="52" t="n"/>
      <c r="L611" s="53">
        <f>IF(COUNTA($A611:$C611,$E611:$I611,$K611,$O611,$R611,$U611:$W611,$Z611:$AA611)=0,"",IFERROR(INDEX('Settings'!$D$10:$D$109,MATCH(C611,'Settings'!$A$10:$A$109,0)),0))</f>
        <v/>
      </c>
      <c r="M611" s="53">
        <f>IF(COUNTA($A611:$C611,$E611:$I611,$K611,$O611,$R611,$U611:$W611,$Z611:$AA611)=0,"",IFERROR(IF(K611&lt;&gt;"",K611,L611),0))</f>
        <v/>
      </c>
      <c r="N611" s="30">
        <f>IF(COUNTA($A611:$C611,$E611:$I611,$K611,$O611,$R611,$U611:$W611,$Z611:$AA611)=0,"",IFERROR(J611*M611,0))</f>
        <v/>
      </c>
      <c r="O611" s="31" t="n"/>
      <c r="P611" s="30">
        <f>IF(COUNTA($A611:$C611,$E611:$I611,$K611,$O611,$R611,$U611:$W611,$Z611:$AA611)=0,"",IFERROR(INDEX('Settings'!$F$10:$F$109,MATCH(C611,'Settings'!$A$10:$A$109,0)),0))</f>
        <v/>
      </c>
      <c r="Q611" s="30">
        <f>IF(COUNTA($A611:$C611,$E611:$I611,$K611,$O611,$R611,$U611:$W611,$Z611:$AA611)=0,"",IFERROR(O611*P611,0))</f>
        <v/>
      </c>
      <c r="R611" s="26" t="n"/>
      <c r="S611" s="30">
        <f>IF(COUNTA($A611:$C611,$E611:$I611,$K611,$O611,$R611,$U611:$W611,$Z611:$AA611)=0,"",IFERROR(INDEX('Settings'!$E$10:$E$109,MATCH(C611,'Settings'!$A$10:$A$109,0)),0))</f>
        <v/>
      </c>
      <c r="T611" s="30">
        <f>IF(COUNTA($A611:$C611,$E611:$I611,$K611,$O611,$R611,$U611:$W611,$Z611:$AA611)=0,"",IFERROR(R611*S611,0))</f>
        <v/>
      </c>
      <c r="U611" s="32" t="n"/>
      <c r="V611" s="32" t="n"/>
      <c r="W611" s="32" t="n"/>
      <c r="X611" s="30">
        <f>IF(COUNTA($A611:$C611,$E611:$I611,$K611,$O611,$R611,$U611:$W611,$Z611:$AA611)=0,"",IFERROR(SUM(N611,Q611,T611,U611),0))</f>
        <v/>
      </c>
      <c r="Y611" s="30">
        <f>IF(COUNTA($A611:$C611,$E611:$I611,$K611,$O611,$R611,$U611:$W611,$Z611:$AA611)=0,"",IFERROR(X611+V611-W611,0))</f>
        <v/>
      </c>
      <c r="Z611" s="23" t="n"/>
      <c r="AA611" s="25" t="n"/>
      <c r="AB611" s="33">
        <f>IF(COUNTA($A611:$C611,$E611:$I611,$K611,$O611,$R611,$U611:$W611,$Z611:$AA611)=0,"",IF(OR(A611="",B611="",C611="",E611=""),"Missing required input",IF(D611="","Driver not found",IF(COUNTIF($E:$E,E611)&gt;1,"Duplicate Trip/Load #",IF(B611&gt;A611,"Trip after period end",IF(B611&lt;=A611-'Settings'!$B$4,"Trip outside pay period",IF(J611&lt;=0,"Check miles",IF(M611&lt;=0,"Check rate",IF(Y611&lt;0,"Negative payable","OK")))))))))</f>
        <v/>
      </c>
    </row>
    <row r="612">
      <c r="A612" s="51" t="n"/>
      <c r="B612" s="51" t="n"/>
      <c r="C612" s="23" t="n"/>
      <c r="D612" s="24">
        <f>IF(COUNTA($A612:$C612,$E612:$I612,$K612,$O612,$R612,$U612:$W612,$Z612:$AA612)=0,"",IFERROR(INDEX('Settings'!$B$10:$B$109,MATCH(C612,'Settings'!$A$10:$A$109,0)),""))</f>
        <v/>
      </c>
      <c r="E612" s="23" t="n"/>
      <c r="F612" s="25" t="n"/>
      <c r="G612" s="25" t="n"/>
      <c r="H612" s="26" t="n"/>
      <c r="I612" s="26" t="n"/>
      <c r="J612" s="27">
        <f>IF(COUNTA($A612:$C612,$E612:$I612,$K612,$O612,$R612,$U612:$W612,$Z612:$AA612)=0,"",IFERROR(H612+I612,0))</f>
        <v/>
      </c>
      <c r="K612" s="52" t="n"/>
      <c r="L612" s="53">
        <f>IF(COUNTA($A612:$C612,$E612:$I612,$K612,$O612,$R612,$U612:$W612,$Z612:$AA612)=0,"",IFERROR(INDEX('Settings'!$D$10:$D$109,MATCH(C612,'Settings'!$A$10:$A$109,0)),0))</f>
        <v/>
      </c>
      <c r="M612" s="53">
        <f>IF(COUNTA($A612:$C612,$E612:$I612,$K612,$O612,$R612,$U612:$W612,$Z612:$AA612)=0,"",IFERROR(IF(K612&lt;&gt;"",K612,L612),0))</f>
        <v/>
      </c>
      <c r="N612" s="30">
        <f>IF(COUNTA($A612:$C612,$E612:$I612,$K612,$O612,$R612,$U612:$W612,$Z612:$AA612)=0,"",IFERROR(J612*M612,0))</f>
        <v/>
      </c>
      <c r="O612" s="31" t="n"/>
      <c r="P612" s="30">
        <f>IF(COUNTA($A612:$C612,$E612:$I612,$K612,$O612,$R612,$U612:$W612,$Z612:$AA612)=0,"",IFERROR(INDEX('Settings'!$F$10:$F$109,MATCH(C612,'Settings'!$A$10:$A$109,0)),0))</f>
        <v/>
      </c>
      <c r="Q612" s="30">
        <f>IF(COUNTA($A612:$C612,$E612:$I612,$K612,$O612,$R612,$U612:$W612,$Z612:$AA612)=0,"",IFERROR(O612*P612,0))</f>
        <v/>
      </c>
      <c r="R612" s="26" t="n"/>
      <c r="S612" s="30">
        <f>IF(COUNTA($A612:$C612,$E612:$I612,$K612,$O612,$R612,$U612:$W612,$Z612:$AA612)=0,"",IFERROR(INDEX('Settings'!$E$10:$E$109,MATCH(C612,'Settings'!$A$10:$A$109,0)),0))</f>
        <v/>
      </c>
      <c r="T612" s="30">
        <f>IF(COUNTA($A612:$C612,$E612:$I612,$K612,$O612,$R612,$U612:$W612,$Z612:$AA612)=0,"",IFERROR(R612*S612,0))</f>
        <v/>
      </c>
      <c r="U612" s="32" t="n"/>
      <c r="V612" s="32" t="n"/>
      <c r="W612" s="32" t="n"/>
      <c r="X612" s="30">
        <f>IF(COUNTA($A612:$C612,$E612:$I612,$K612,$O612,$R612,$U612:$W612,$Z612:$AA612)=0,"",IFERROR(SUM(N612,Q612,T612,U612),0))</f>
        <v/>
      </c>
      <c r="Y612" s="30">
        <f>IF(COUNTA($A612:$C612,$E612:$I612,$K612,$O612,$R612,$U612:$W612,$Z612:$AA612)=0,"",IFERROR(X612+V612-W612,0))</f>
        <v/>
      </c>
      <c r="Z612" s="23" t="n"/>
      <c r="AA612" s="25" t="n"/>
      <c r="AB612" s="33">
        <f>IF(COUNTA($A612:$C612,$E612:$I612,$K612,$O612,$R612,$U612:$W612,$Z612:$AA612)=0,"",IF(OR(A612="",B612="",C612="",E612=""),"Missing required input",IF(D612="","Driver not found",IF(COUNTIF($E:$E,E612)&gt;1,"Duplicate Trip/Load #",IF(B612&gt;A612,"Trip after period end",IF(B612&lt;=A612-'Settings'!$B$4,"Trip outside pay period",IF(J612&lt;=0,"Check miles",IF(M612&lt;=0,"Check rate",IF(Y612&lt;0,"Negative payable","OK")))))))))</f>
        <v/>
      </c>
    </row>
    <row r="613">
      <c r="A613" s="51" t="n"/>
      <c r="B613" s="51" t="n"/>
      <c r="C613" s="23" t="n"/>
      <c r="D613" s="24">
        <f>IF(COUNTA($A613:$C613,$E613:$I613,$K613,$O613,$R613,$U613:$W613,$Z613:$AA613)=0,"",IFERROR(INDEX('Settings'!$B$10:$B$109,MATCH(C613,'Settings'!$A$10:$A$109,0)),""))</f>
        <v/>
      </c>
      <c r="E613" s="23" t="n"/>
      <c r="F613" s="25" t="n"/>
      <c r="G613" s="25" t="n"/>
      <c r="H613" s="26" t="n"/>
      <c r="I613" s="26" t="n"/>
      <c r="J613" s="27">
        <f>IF(COUNTA($A613:$C613,$E613:$I613,$K613,$O613,$R613,$U613:$W613,$Z613:$AA613)=0,"",IFERROR(H613+I613,0))</f>
        <v/>
      </c>
      <c r="K613" s="52" t="n"/>
      <c r="L613" s="53">
        <f>IF(COUNTA($A613:$C613,$E613:$I613,$K613,$O613,$R613,$U613:$W613,$Z613:$AA613)=0,"",IFERROR(INDEX('Settings'!$D$10:$D$109,MATCH(C613,'Settings'!$A$10:$A$109,0)),0))</f>
        <v/>
      </c>
      <c r="M613" s="53">
        <f>IF(COUNTA($A613:$C613,$E613:$I613,$K613,$O613,$R613,$U613:$W613,$Z613:$AA613)=0,"",IFERROR(IF(K613&lt;&gt;"",K613,L613),0))</f>
        <v/>
      </c>
      <c r="N613" s="30">
        <f>IF(COUNTA($A613:$C613,$E613:$I613,$K613,$O613,$R613,$U613:$W613,$Z613:$AA613)=0,"",IFERROR(J613*M613,0))</f>
        <v/>
      </c>
      <c r="O613" s="31" t="n"/>
      <c r="P613" s="30">
        <f>IF(COUNTA($A613:$C613,$E613:$I613,$K613,$O613,$R613,$U613:$W613,$Z613:$AA613)=0,"",IFERROR(INDEX('Settings'!$F$10:$F$109,MATCH(C613,'Settings'!$A$10:$A$109,0)),0))</f>
        <v/>
      </c>
      <c r="Q613" s="30">
        <f>IF(COUNTA($A613:$C613,$E613:$I613,$K613,$O613,$R613,$U613:$W613,$Z613:$AA613)=0,"",IFERROR(O613*P613,0))</f>
        <v/>
      </c>
      <c r="R613" s="26" t="n"/>
      <c r="S613" s="30">
        <f>IF(COUNTA($A613:$C613,$E613:$I613,$K613,$O613,$R613,$U613:$W613,$Z613:$AA613)=0,"",IFERROR(INDEX('Settings'!$E$10:$E$109,MATCH(C613,'Settings'!$A$10:$A$109,0)),0))</f>
        <v/>
      </c>
      <c r="T613" s="30">
        <f>IF(COUNTA($A613:$C613,$E613:$I613,$K613,$O613,$R613,$U613:$W613,$Z613:$AA613)=0,"",IFERROR(R613*S613,0))</f>
        <v/>
      </c>
      <c r="U613" s="32" t="n"/>
      <c r="V613" s="32" t="n"/>
      <c r="W613" s="32" t="n"/>
      <c r="X613" s="30">
        <f>IF(COUNTA($A613:$C613,$E613:$I613,$K613,$O613,$R613,$U613:$W613,$Z613:$AA613)=0,"",IFERROR(SUM(N613,Q613,T613,U613),0))</f>
        <v/>
      </c>
      <c r="Y613" s="30">
        <f>IF(COUNTA($A613:$C613,$E613:$I613,$K613,$O613,$R613,$U613:$W613,$Z613:$AA613)=0,"",IFERROR(X613+V613-W613,0))</f>
        <v/>
      </c>
      <c r="Z613" s="23" t="n"/>
      <c r="AA613" s="25" t="n"/>
      <c r="AB613" s="33">
        <f>IF(COUNTA($A613:$C613,$E613:$I613,$K613,$O613,$R613,$U613:$W613,$Z613:$AA613)=0,"",IF(OR(A613="",B613="",C613="",E613=""),"Missing required input",IF(D613="","Driver not found",IF(COUNTIF($E:$E,E613)&gt;1,"Duplicate Trip/Load #",IF(B613&gt;A613,"Trip after period end",IF(B613&lt;=A613-'Settings'!$B$4,"Trip outside pay period",IF(J613&lt;=0,"Check miles",IF(M613&lt;=0,"Check rate",IF(Y613&lt;0,"Negative payable","OK")))))))))</f>
        <v/>
      </c>
    </row>
    <row r="614">
      <c r="A614" s="51" t="n"/>
      <c r="B614" s="51" t="n"/>
      <c r="C614" s="23" t="n"/>
      <c r="D614" s="24">
        <f>IF(COUNTA($A614:$C614,$E614:$I614,$K614,$O614,$R614,$U614:$W614,$Z614:$AA614)=0,"",IFERROR(INDEX('Settings'!$B$10:$B$109,MATCH(C614,'Settings'!$A$10:$A$109,0)),""))</f>
        <v/>
      </c>
      <c r="E614" s="23" t="n"/>
      <c r="F614" s="25" t="n"/>
      <c r="G614" s="25" t="n"/>
      <c r="H614" s="26" t="n"/>
      <c r="I614" s="26" t="n"/>
      <c r="J614" s="27">
        <f>IF(COUNTA($A614:$C614,$E614:$I614,$K614,$O614,$R614,$U614:$W614,$Z614:$AA614)=0,"",IFERROR(H614+I614,0))</f>
        <v/>
      </c>
      <c r="K614" s="52" t="n"/>
      <c r="L614" s="53">
        <f>IF(COUNTA($A614:$C614,$E614:$I614,$K614,$O614,$R614,$U614:$W614,$Z614:$AA614)=0,"",IFERROR(INDEX('Settings'!$D$10:$D$109,MATCH(C614,'Settings'!$A$10:$A$109,0)),0))</f>
        <v/>
      </c>
      <c r="M614" s="53">
        <f>IF(COUNTA($A614:$C614,$E614:$I614,$K614,$O614,$R614,$U614:$W614,$Z614:$AA614)=0,"",IFERROR(IF(K614&lt;&gt;"",K614,L614),0))</f>
        <v/>
      </c>
      <c r="N614" s="30">
        <f>IF(COUNTA($A614:$C614,$E614:$I614,$K614,$O614,$R614,$U614:$W614,$Z614:$AA614)=0,"",IFERROR(J614*M614,0))</f>
        <v/>
      </c>
      <c r="O614" s="31" t="n"/>
      <c r="P614" s="30">
        <f>IF(COUNTA($A614:$C614,$E614:$I614,$K614,$O614,$R614,$U614:$W614,$Z614:$AA614)=0,"",IFERROR(INDEX('Settings'!$F$10:$F$109,MATCH(C614,'Settings'!$A$10:$A$109,0)),0))</f>
        <v/>
      </c>
      <c r="Q614" s="30">
        <f>IF(COUNTA($A614:$C614,$E614:$I614,$K614,$O614,$R614,$U614:$W614,$Z614:$AA614)=0,"",IFERROR(O614*P614,0))</f>
        <v/>
      </c>
      <c r="R614" s="26" t="n"/>
      <c r="S614" s="30">
        <f>IF(COUNTA($A614:$C614,$E614:$I614,$K614,$O614,$R614,$U614:$W614,$Z614:$AA614)=0,"",IFERROR(INDEX('Settings'!$E$10:$E$109,MATCH(C614,'Settings'!$A$10:$A$109,0)),0))</f>
        <v/>
      </c>
      <c r="T614" s="30">
        <f>IF(COUNTA($A614:$C614,$E614:$I614,$K614,$O614,$R614,$U614:$W614,$Z614:$AA614)=0,"",IFERROR(R614*S614,0))</f>
        <v/>
      </c>
      <c r="U614" s="32" t="n"/>
      <c r="V614" s="32" t="n"/>
      <c r="W614" s="32" t="n"/>
      <c r="X614" s="30">
        <f>IF(COUNTA($A614:$C614,$E614:$I614,$K614,$O614,$R614,$U614:$W614,$Z614:$AA614)=0,"",IFERROR(SUM(N614,Q614,T614,U614),0))</f>
        <v/>
      </c>
      <c r="Y614" s="30">
        <f>IF(COUNTA($A614:$C614,$E614:$I614,$K614,$O614,$R614,$U614:$W614,$Z614:$AA614)=0,"",IFERROR(X614+V614-W614,0))</f>
        <v/>
      </c>
      <c r="Z614" s="23" t="n"/>
      <c r="AA614" s="25" t="n"/>
      <c r="AB614" s="33">
        <f>IF(COUNTA($A614:$C614,$E614:$I614,$K614,$O614,$R614,$U614:$W614,$Z614:$AA614)=0,"",IF(OR(A614="",B614="",C614="",E614=""),"Missing required input",IF(D614="","Driver not found",IF(COUNTIF($E:$E,E614)&gt;1,"Duplicate Trip/Load #",IF(B614&gt;A614,"Trip after period end",IF(B614&lt;=A614-'Settings'!$B$4,"Trip outside pay period",IF(J614&lt;=0,"Check miles",IF(M614&lt;=0,"Check rate",IF(Y614&lt;0,"Negative payable","OK")))))))))</f>
        <v/>
      </c>
    </row>
    <row r="615">
      <c r="A615" s="51" t="n"/>
      <c r="B615" s="51" t="n"/>
      <c r="C615" s="23" t="n"/>
      <c r="D615" s="24">
        <f>IF(COUNTA($A615:$C615,$E615:$I615,$K615,$O615,$R615,$U615:$W615,$Z615:$AA615)=0,"",IFERROR(INDEX('Settings'!$B$10:$B$109,MATCH(C615,'Settings'!$A$10:$A$109,0)),""))</f>
        <v/>
      </c>
      <c r="E615" s="23" t="n"/>
      <c r="F615" s="25" t="n"/>
      <c r="G615" s="25" t="n"/>
      <c r="H615" s="26" t="n"/>
      <c r="I615" s="26" t="n"/>
      <c r="J615" s="27">
        <f>IF(COUNTA($A615:$C615,$E615:$I615,$K615,$O615,$R615,$U615:$W615,$Z615:$AA615)=0,"",IFERROR(H615+I615,0))</f>
        <v/>
      </c>
      <c r="K615" s="52" t="n"/>
      <c r="L615" s="53">
        <f>IF(COUNTA($A615:$C615,$E615:$I615,$K615,$O615,$R615,$U615:$W615,$Z615:$AA615)=0,"",IFERROR(INDEX('Settings'!$D$10:$D$109,MATCH(C615,'Settings'!$A$10:$A$109,0)),0))</f>
        <v/>
      </c>
      <c r="M615" s="53">
        <f>IF(COUNTA($A615:$C615,$E615:$I615,$K615,$O615,$R615,$U615:$W615,$Z615:$AA615)=0,"",IFERROR(IF(K615&lt;&gt;"",K615,L615),0))</f>
        <v/>
      </c>
      <c r="N615" s="30">
        <f>IF(COUNTA($A615:$C615,$E615:$I615,$K615,$O615,$R615,$U615:$W615,$Z615:$AA615)=0,"",IFERROR(J615*M615,0))</f>
        <v/>
      </c>
      <c r="O615" s="31" t="n"/>
      <c r="P615" s="30">
        <f>IF(COUNTA($A615:$C615,$E615:$I615,$K615,$O615,$R615,$U615:$W615,$Z615:$AA615)=0,"",IFERROR(INDEX('Settings'!$F$10:$F$109,MATCH(C615,'Settings'!$A$10:$A$109,0)),0))</f>
        <v/>
      </c>
      <c r="Q615" s="30">
        <f>IF(COUNTA($A615:$C615,$E615:$I615,$K615,$O615,$R615,$U615:$W615,$Z615:$AA615)=0,"",IFERROR(O615*P615,0))</f>
        <v/>
      </c>
      <c r="R615" s="26" t="n"/>
      <c r="S615" s="30">
        <f>IF(COUNTA($A615:$C615,$E615:$I615,$K615,$O615,$R615,$U615:$W615,$Z615:$AA615)=0,"",IFERROR(INDEX('Settings'!$E$10:$E$109,MATCH(C615,'Settings'!$A$10:$A$109,0)),0))</f>
        <v/>
      </c>
      <c r="T615" s="30">
        <f>IF(COUNTA($A615:$C615,$E615:$I615,$K615,$O615,$R615,$U615:$W615,$Z615:$AA615)=0,"",IFERROR(R615*S615,0))</f>
        <v/>
      </c>
      <c r="U615" s="32" t="n"/>
      <c r="V615" s="32" t="n"/>
      <c r="W615" s="32" t="n"/>
      <c r="X615" s="30">
        <f>IF(COUNTA($A615:$C615,$E615:$I615,$K615,$O615,$R615,$U615:$W615,$Z615:$AA615)=0,"",IFERROR(SUM(N615,Q615,T615,U615),0))</f>
        <v/>
      </c>
      <c r="Y615" s="30">
        <f>IF(COUNTA($A615:$C615,$E615:$I615,$K615,$O615,$R615,$U615:$W615,$Z615:$AA615)=0,"",IFERROR(X615+V615-W615,0))</f>
        <v/>
      </c>
      <c r="Z615" s="23" t="n"/>
      <c r="AA615" s="25" t="n"/>
      <c r="AB615" s="33">
        <f>IF(COUNTA($A615:$C615,$E615:$I615,$K615,$O615,$R615,$U615:$W615,$Z615:$AA615)=0,"",IF(OR(A615="",B615="",C615="",E615=""),"Missing required input",IF(D615="","Driver not found",IF(COUNTIF($E:$E,E615)&gt;1,"Duplicate Trip/Load #",IF(B615&gt;A615,"Trip after period end",IF(B615&lt;=A615-'Settings'!$B$4,"Trip outside pay period",IF(J615&lt;=0,"Check miles",IF(M615&lt;=0,"Check rate",IF(Y615&lt;0,"Negative payable","OK")))))))))</f>
        <v/>
      </c>
    </row>
    <row r="616">
      <c r="A616" s="51" t="n"/>
      <c r="B616" s="51" t="n"/>
      <c r="C616" s="23" t="n"/>
      <c r="D616" s="24">
        <f>IF(COUNTA($A616:$C616,$E616:$I616,$K616,$O616,$R616,$U616:$W616,$Z616:$AA616)=0,"",IFERROR(INDEX('Settings'!$B$10:$B$109,MATCH(C616,'Settings'!$A$10:$A$109,0)),""))</f>
        <v/>
      </c>
      <c r="E616" s="23" t="n"/>
      <c r="F616" s="25" t="n"/>
      <c r="G616" s="25" t="n"/>
      <c r="H616" s="26" t="n"/>
      <c r="I616" s="26" t="n"/>
      <c r="J616" s="27">
        <f>IF(COUNTA($A616:$C616,$E616:$I616,$K616,$O616,$R616,$U616:$W616,$Z616:$AA616)=0,"",IFERROR(H616+I616,0))</f>
        <v/>
      </c>
      <c r="K616" s="52" t="n"/>
      <c r="L616" s="53">
        <f>IF(COUNTA($A616:$C616,$E616:$I616,$K616,$O616,$R616,$U616:$W616,$Z616:$AA616)=0,"",IFERROR(INDEX('Settings'!$D$10:$D$109,MATCH(C616,'Settings'!$A$10:$A$109,0)),0))</f>
        <v/>
      </c>
      <c r="M616" s="53">
        <f>IF(COUNTA($A616:$C616,$E616:$I616,$K616,$O616,$R616,$U616:$W616,$Z616:$AA616)=0,"",IFERROR(IF(K616&lt;&gt;"",K616,L616),0))</f>
        <v/>
      </c>
      <c r="N616" s="30">
        <f>IF(COUNTA($A616:$C616,$E616:$I616,$K616,$O616,$R616,$U616:$W616,$Z616:$AA616)=0,"",IFERROR(J616*M616,0))</f>
        <v/>
      </c>
      <c r="O616" s="31" t="n"/>
      <c r="P616" s="30">
        <f>IF(COUNTA($A616:$C616,$E616:$I616,$K616,$O616,$R616,$U616:$W616,$Z616:$AA616)=0,"",IFERROR(INDEX('Settings'!$F$10:$F$109,MATCH(C616,'Settings'!$A$10:$A$109,0)),0))</f>
        <v/>
      </c>
      <c r="Q616" s="30">
        <f>IF(COUNTA($A616:$C616,$E616:$I616,$K616,$O616,$R616,$U616:$W616,$Z616:$AA616)=0,"",IFERROR(O616*P616,0))</f>
        <v/>
      </c>
      <c r="R616" s="26" t="n"/>
      <c r="S616" s="30">
        <f>IF(COUNTA($A616:$C616,$E616:$I616,$K616,$O616,$R616,$U616:$W616,$Z616:$AA616)=0,"",IFERROR(INDEX('Settings'!$E$10:$E$109,MATCH(C616,'Settings'!$A$10:$A$109,0)),0))</f>
        <v/>
      </c>
      <c r="T616" s="30">
        <f>IF(COUNTA($A616:$C616,$E616:$I616,$K616,$O616,$R616,$U616:$W616,$Z616:$AA616)=0,"",IFERROR(R616*S616,0))</f>
        <v/>
      </c>
      <c r="U616" s="32" t="n"/>
      <c r="V616" s="32" t="n"/>
      <c r="W616" s="32" t="n"/>
      <c r="X616" s="30">
        <f>IF(COUNTA($A616:$C616,$E616:$I616,$K616,$O616,$R616,$U616:$W616,$Z616:$AA616)=0,"",IFERROR(SUM(N616,Q616,T616,U616),0))</f>
        <v/>
      </c>
      <c r="Y616" s="30">
        <f>IF(COUNTA($A616:$C616,$E616:$I616,$K616,$O616,$R616,$U616:$W616,$Z616:$AA616)=0,"",IFERROR(X616+V616-W616,0))</f>
        <v/>
      </c>
      <c r="Z616" s="23" t="n"/>
      <c r="AA616" s="25" t="n"/>
      <c r="AB616" s="33">
        <f>IF(COUNTA($A616:$C616,$E616:$I616,$K616,$O616,$R616,$U616:$W616,$Z616:$AA616)=0,"",IF(OR(A616="",B616="",C616="",E616=""),"Missing required input",IF(D616="","Driver not found",IF(COUNTIF($E:$E,E616)&gt;1,"Duplicate Trip/Load #",IF(B616&gt;A616,"Trip after period end",IF(B616&lt;=A616-'Settings'!$B$4,"Trip outside pay period",IF(J616&lt;=0,"Check miles",IF(M616&lt;=0,"Check rate",IF(Y616&lt;0,"Negative payable","OK")))))))))</f>
        <v/>
      </c>
    </row>
    <row r="617">
      <c r="A617" s="51" t="n"/>
      <c r="B617" s="51" t="n"/>
      <c r="C617" s="23" t="n"/>
      <c r="D617" s="24">
        <f>IF(COUNTA($A617:$C617,$E617:$I617,$K617,$O617,$R617,$U617:$W617,$Z617:$AA617)=0,"",IFERROR(INDEX('Settings'!$B$10:$B$109,MATCH(C617,'Settings'!$A$10:$A$109,0)),""))</f>
        <v/>
      </c>
      <c r="E617" s="23" t="n"/>
      <c r="F617" s="25" t="n"/>
      <c r="G617" s="25" t="n"/>
      <c r="H617" s="26" t="n"/>
      <c r="I617" s="26" t="n"/>
      <c r="J617" s="27">
        <f>IF(COUNTA($A617:$C617,$E617:$I617,$K617,$O617,$R617,$U617:$W617,$Z617:$AA617)=0,"",IFERROR(H617+I617,0))</f>
        <v/>
      </c>
      <c r="K617" s="52" t="n"/>
      <c r="L617" s="53">
        <f>IF(COUNTA($A617:$C617,$E617:$I617,$K617,$O617,$R617,$U617:$W617,$Z617:$AA617)=0,"",IFERROR(INDEX('Settings'!$D$10:$D$109,MATCH(C617,'Settings'!$A$10:$A$109,0)),0))</f>
        <v/>
      </c>
      <c r="M617" s="53">
        <f>IF(COUNTA($A617:$C617,$E617:$I617,$K617,$O617,$R617,$U617:$W617,$Z617:$AA617)=0,"",IFERROR(IF(K617&lt;&gt;"",K617,L617),0))</f>
        <v/>
      </c>
      <c r="N617" s="30">
        <f>IF(COUNTA($A617:$C617,$E617:$I617,$K617,$O617,$R617,$U617:$W617,$Z617:$AA617)=0,"",IFERROR(J617*M617,0))</f>
        <v/>
      </c>
      <c r="O617" s="31" t="n"/>
      <c r="P617" s="30">
        <f>IF(COUNTA($A617:$C617,$E617:$I617,$K617,$O617,$R617,$U617:$W617,$Z617:$AA617)=0,"",IFERROR(INDEX('Settings'!$F$10:$F$109,MATCH(C617,'Settings'!$A$10:$A$109,0)),0))</f>
        <v/>
      </c>
      <c r="Q617" s="30">
        <f>IF(COUNTA($A617:$C617,$E617:$I617,$K617,$O617,$R617,$U617:$W617,$Z617:$AA617)=0,"",IFERROR(O617*P617,0))</f>
        <v/>
      </c>
      <c r="R617" s="26" t="n"/>
      <c r="S617" s="30">
        <f>IF(COUNTA($A617:$C617,$E617:$I617,$K617,$O617,$R617,$U617:$W617,$Z617:$AA617)=0,"",IFERROR(INDEX('Settings'!$E$10:$E$109,MATCH(C617,'Settings'!$A$10:$A$109,0)),0))</f>
        <v/>
      </c>
      <c r="T617" s="30">
        <f>IF(COUNTA($A617:$C617,$E617:$I617,$K617,$O617,$R617,$U617:$W617,$Z617:$AA617)=0,"",IFERROR(R617*S617,0))</f>
        <v/>
      </c>
      <c r="U617" s="32" t="n"/>
      <c r="V617" s="32" t="n"/>
      <c r="W617" s="32" t="n"/>
      <c r="X617" s="30">
        <f>IF(COUNTA($A617:$C617,$E617:$I617,$K617,$O617,$R617,$U617:$W617,$Z617:$AA617)=0,"",IFERROR(SUM(N617,Q617,T617,U617),0))</f>
        <v/>
      </c>
      <c r="Y617" s="30">
        <f>IF(COUNTA($A617:$C617,$E617:$I617,$K617,$O617,$R617,$U617:$W617,$Z617:$AA617)=0,"",IFERROR(X617+V617-W617,0))</f>
        <v/>
      </c>
      <c r="Z617" s="23" t="n"/>
      <c r="AA617" s="25" t="n"/>
      <c r="AB617" s="33">
        <f>IF(COUNTA($A617:$C617,$E617:$I617,$K617,$O617,$R617,$U617:$W617,$Z617:$AA617)=0,"",IF(OR(A617="",B617="",C617="",E617=""),"Missing required input",IF(D617="","Driver not found",IF(COUNTIF($E:$E,E617)&gt;1,"Duplicate Trip/Load #",IF(B617&gt;A617,"Trip after period end",IF(B617&lt;=A617-'Settings'!$B$4,"Trip outside pay period",IF(J617&lt;=0,"Check miles",IF(M617&lt;=0,"Check rate",IF(Y617&lt;0,"Negative payable","OK")))))))))</f>
        <v/>
      </c>
    </row>
    <row r="618">
      <c r="A618" s="51" t="n"/>
      <c r="B618" s="51" t="n"/>
      <c r="C618" s="23" t="n"/>
      <c r="D618" s="24">
        <f>IF(COUNTA($A618:$C618,$E618:$I618,$K618,$O618,$R618,$U618:$W618,$Z618:$AA618)=0,"",IFERROR(INDEX('Settings'!$B$10:$B$109,MATCH(C618,'Settings'!$A$10:$A$109,0)),""))</f>
        <v/>
      </c>
      <c r="E618" s="23" t="n"/>
      <c r="F618" s="25" t="n"/>
      <c r="G618" s="25" t="n"/>
      <c r="H618" s="26" t="n"/>
      <c r="I618" s="26" t="n"/>
      <c r="J618" s="27">
        <f>IF(COUNTA($A618:$C618,$E618:$I618,$K618,$O618,$R618,$U618:$W618,$Z618:$AA618)=0,"",IFERROR(H618+I618,0))</f>
        <v/>
      </c>
      <c r="K618" s="52" t="n"/>
      <c r="L618" s="53">
        <f>IF(COUNTA($A618:$C618,$E618:$I618,$K618,$O618,$R618,$U618:$W618,$Z618:$AA618)=0,"",IFERROR(INDEX('Settings'!$D$10:$D$109,MATCH(C618,'Settings'!$A$10:$A$109,0)),0))</f>
        <v/>
      </c>
      <c r="M618" s="53">
        <f>IF(COUNTA($A618:$C618,$E618:$I618,$K618,$O618,$R618,$U618:$W618,$Z618:$AA618)=0,"",IFERROR(IF(K618&lt;&gt;"",K618,L618),0))</f>
        <v/>
      </c>
      <c r="N618" s="30">
        <f>IF(COUNTA($A618:$C618,$E618:$I618,$K618,$O618,$R618,$U618:$W618,$Z618:$AA618)=0,"",IFERROR(J618*M618,0))</f>
        <v/>
      </c>
      <c r="O618" s="31" t="n"/>
      <c r="P618" s="30">
        <f>IF(COUNTA($A618:$C618,$E618:$I618,$K618,$O618,$R618,$U618:$W618,$Z618:$AA618)=0,"",IFERROR(INDEX('Settings'!$F$10:$F$109,MATCH(C618,'Settings'!$A$10:$A$109,0)),0))</f>
        <v/>
      </c>
      <c r="Q618" s="30">
        <f>IF(COUNTA($A618:$C618,$E618:$I618,$K618,$O618,$R618,$U618:$W618,$Z618:$AA618)=0,"",IFERROR(O618*P618,0))</f>
        <v/>
      </c>
      <c r="R618" s="26" t="n"/>
      <c r="S618" s="30">
        <f>IF(COUNTA($A618:$C618,$E618:$I618,$K618,$O618,$R618,$U618:$W618,$Z618:$AA618)=0,"",IFERROR(INDEX('Settings'!$E$10:$E$109,MATCH(C618,'Settings'!$A$10:$A$109,0)),0))</f>
        <v/>
      </c>
      <c r="T618" s="30">
        <f>IF(COUNTA($A618:$C618,$E618:$I618,$K618,$O618,$R618,$U618:$W618,$Z618:$AA618)=0,"",IFERROR(R618*S618,0))</f>
        <v/>
      </c>
      <c r="U618" s="32" t="n"/>
      <c r="V618" s="32" t="n"/>
      <c r="W618" s="32" t="n"/>
      <c r="X618" s="30">
        <f>IF(COUNTA($A618:$C618,$E618:$I618,$K618,$O618,$R618,$U618:$W618,$Z618:$AA618)=0,"",IFERROR(SUM(N618,Q618,T618,U618),0))</f>
        <v/>
      </c>
      <c r="Y618" s="30">
        <f>IF(COUNTA($A618:$C618,$E618:$I618,$K618,$O618,$R618,$U618:$W618,$Z618:$AA618)=0,"",IFERROR(X618+V618-W618,0))</f>
        <v/>
      </c>
      <c r="Z618" s="23" t="n"/>
      <c r="AA618" s="25" t="n"/>
      <c r="AB618" s="33">
        <f>IF(COUNTA($A618:$C618,$E618:$I618,$K618,$O618,$R618,$U618:$W618,$Z618:$AA618)=0,"",IF(OR(A618="",B618="",C618="",E618=""),"Missing required input",IF(D618="","Driver not found",IF(COUNTIF($E:$E,E618)&gt;1,"Duplicate Trip/Load #",IF(B618&gt;A618,"Trip after period end",IF(B618&lt;=A618-'Settings'!$B$4,"Trip outside pay period",IF(J618&lt;=0,"Check miles",IF(M618&lt;=0,"Check rate",IF(Y618&lt;0,"Negative payable","OK")))))))))</f>
        <v/>
      </c>
    </row>
    <row r="619">
      <c r="A619" s="51" t="n"/>
      <c r="B619" s="51" t="n"/>
      <c r="C619" s="23" t="n"/>
      <c r="D619" s="24">
        <f>IF(COUNTA($A619:$C619,$E619:$I619,$K619,$O619,$R619,$U619:$W619,$Z619:$AA619)=0,"",IFERROR(INDEX('Settings'!$B$10:$B$109,MATCH(C619,'Settings'!$A$10:$A$109,0)),""))</f>
        <v/>
      </c>
      <c r="E619" s="23" t="n"/>
      <c r="F619" s="25" t="n"/>
      <c r="G619" s="25" t="n"/>
      <c r="H619" s="26" t="n"/>
      <c r="I619" s="26" t="n"/>
      <c r="J619" s="27">
        <f>IF(COUNTA($A619:$C619,$E619:$I619,$K619,$O619,$R619,$U619:$W619,$Z619:$AA619)=0,"",IFERROR(H619+I619,0))</f>
        <v/>
      </c>
      <c r="K619" s="52" t="n"/>
      <c r="L619" s="53">
        <f>IF(COUNTA($A619:$C619,$E619:$I619,$K619,$O619,$R619,$U619:$W619,$Z619:$AA619)=0,"",IFERROR(INDEX('Settings'!$D$10:$D$109,MATCH(C619,'Settings'!$A$10:$A$109,0)),0))</f>
        <v/>
      </c>
      <c r="M619" s="53">
        <f>IF(COUNTA($A619:$C619,$E619:$I619,$K619,$O619,$R619,$U619:$W619,$Z619:$AA619)=0,"",IFERROR(IF(K619&lt;&gt;"",K619,L619),0))</f>
        <v/>
      </c>
      <c r="N619" s="30">
        <f>IF(COUNTA($A619:$C619,$E619:$I619,$K619,$O619,$R619,$U619:$W619,$Z619:$AA619)=0,"",IFERROR(J619*M619,0))</f>
        <v/>
      </c>
      <c r="O619" s="31" t="n"/>
      <c r="P619" s="30">
        <f>IF(COUNTA($A619:$C619,$E619:$I619,$K619,$O619,$R619,$U619:$W619,$Z619:$AA619)=0,"",IFERROR(INDEX('Settings'!$F$10:$F$109,MATCH(C619,'Settings'!$A$10:$A$109,0)),0))</f>
        <v/>
      </c>
      <c r="Q619" s="30">
        <f>IF(COUNTA($A619:$C619,$E619:$I619,$K619,$O619,$R619,$U619:$W619,$Z619:$AA619)=0,"",IFERROR(O619*P619,0))</f>
        <v/>
      </c>
      <c r="R619" s="26" t="n"/>
      <c r="S619" s="30">
        <f>IF(COUNTA($A619:$C619,$E619:$I619,$K619,$O619,$R619,$U619:$W619,$Z619:$AA619)=0,"",IFERROR(INDEX('Settings'!$E$10:$E$109,MATCH(C619,'Settings'!$A$10:$A$109,0)),0))</f>
        <v/>
      </c>
      <c r="T619" s="30">
        <f>IF(COUNTA($A619:$C619,$E619:$I619,$K619,$O619,$R619,$U619:$W619,$Z619:$AA619)=0,"",IFERROR(R619*S619,0))</f>
        <v/>
      </c>
      <c r="U619" s="32" t="n"/>
      <c r="V619" s="32" t="n"/>
      <c r="W619" s="32" t="n"/>
      <c r="X619" s="30">
        <f>IF(COUNTA($A619:$C619,$E619:$I619,$K619,$O619,$R619,$U619:$W619,$Z619:$AA619)=0,"",IFERROR(SUM(N619,Q619,T619,U619),0))</f>
        <v/>
      </c>
      <c r="Y619" s="30">
        <f>IF(COUNTA($A619:$C619,$E619:$I619,$K619,$O619,$R619,$U619:$W619,$Z619:$AA619)=0,"",IFERROR(X619+V619-W619,0))</f>
        <v/>
      </c>
      <c r="Z619" s="23" t="n"/>
      <c r="AA619" s="25" t="n"/>
      <c r="AB619" s="33">
        <f>IF(COUNTA($A619:$C619,$E619:$I619,$K619,$O619,$R619,$U619:$W619,$Z619:$AA619)=0,"",IF(OR(A619="",B619="",C619="",E619=""),"Missing required input",IF(D619="","Driver not found",IF(COUNTIF($E:$E,E619)&gt;1,"Duplicate Trip/Load #",IF(B619&gt;A619,"Trip after period end",IF(B619&lt;=A619-'Settings'!$B$4,"Trip outside pay period",IF(J619&lt;=0,"Check miles",IF(M619&lt;=0,"Check rate",IF(Y619&lt;0,"Negative payable","OK")))))))))</f>
        <v/>
      </c>
    </row>
    <row r="620">
      <c r="A620" s="51" t="n"/>
      <c r="B620" s="51" t="n"/>
      <c r="C620" s="23" t="n"/>
      <c r="D620" s="24">
        <f>IF(COUNTA($A620:$C620,$E620:$I620,$K620,$O620,$R620,$U620:$W620,$Z620:$AA620)=0,"",IFERROR(INDEX('Settings'!$B$10:$B$109,MATCH(C620,'Settings'!$A$10:$A$109,0)),""))</f>
        <v/>
      </c>
      <c r="E620" s="23" t="n"/>
      <c r="F620" s="25" t="n"/>
      <c r="G620" s="25" t="n"/>
      <c r="H620" s="26" t="n"/>
      <c r="I620" s="26" t="n"/>
      <c r="J620" s="27">
        <f>IF(COUNTA($A620:$C620,$E620:$I620,$K620,$O620,$R620,$U620:$W620,$Z620:$AA620)=0,"",IFERROR(H620+I620,0))</f>
        <v/>
      </c>
      <c r="K620" s="52" t="n"/>
      <c r="L620" s="53">
        <f>IF(COUNTA($A620:$C620,$E620:$I620,$K620,$O620,$R620,$U620:$W620,$Z620:$AA620)=0,"",IFERROR(INDEX('Settings'!$D$10:$D$109,MATCH(C620,'Settings'!$A$10:$A$109,0)),0))</f>
        <v/>
      </c>
      <c r="M620" s="53">
        <f>IF(COUNTA($A620:$C620,$E620:$I620,$K620,$O620,$R620,$U620:$W620,$Z620:$AA620)=0,"",IFERROR(IF(K620&lt;&gt;"",K620,L620),0))</f>
        <v/>
      </c>
      <c r="N620" s="30">
        <f>IF(COUNTA($A620:$C620,$E620:$I620,$K620,$O620,$R620,$U620:$W620,$Z620:$AA620)=0,"",IFERROR(J620*M620,0))</f>
        <v/>
      </c>
      <c r="O620" s="31" t="n"/>
      <c r="P620" s="30">
        <f>IF(COUNTA($A620:$C620,$E620:$I620,$K620,$O620,$R620,$U620:$W620,$Z620:$AA620)=0,"",IFERROR(INDEX('Settings'!$F$10:$F$109,MATCH(C620,'Settings'!$A$10:$A$109,0)),0))</f>
        <v/>
      </c>
      <c r="Q620" s="30">
        <f>IF(COUNTA($A620:$C620,$E620:$I620,$K620,$O620,$R620,$U620:$W620,$Z620:$AA620)=0,"",IFERROR(O620*P620,0))</f>
        <v/>
      </c>
      <c r="R620" s="26" t="n"/>
      <c r="S620" s="30">
        <f>IF(COUNTA($A620:$C620,$E620:$I620,$K620,$O620,$R620,$U620:$W620,$Z620:$AA620)=0,"",IFERROR(INDEX('Settings'!$E$10:$E$109,MATCH(C620,'Settings'!$A$10:$A$109,0)),0))</f>
        <v/>
      </c>
      <c r="T620" s="30">
        <f>IF(COUNTA($A620:$C620,$E620:$I620,$K620,$O620,$R620,$U620:$W620,$Z620:$AA620)=0,"",IFERROR(R620*S620,0))</f>
        <v/>
      </c>
      <c r="U620" s="32" t="n"/>
      <c r="V620" s="32" t="n"/>
      <c r="W620" s="32" t="n"/>
      <c r="X620" s="30">
        <f>IF(COUNTA($A620:$C620,$E620:$I620,$K620,$O620,$R620,$U620:$W620,$Z620:$AA620)=0,"",IFERROR(SUM(N620,Q620,T620,U620),0))</f>
        <v/>
      </c>
      <c r="Y620" s="30">
        <f>IF(COUNTA($A620:$C620,$E620:$I620,$K620,$O620,$R620,$U620:$W620,$Z620:$AA620)=0,"",IFERROR(X620+V620-W620,0))</f>
        <v/>
      </c>
      <c r="Z620" s="23" t="n"/>
      <c r="AA620" s="25" t="n"/>
      <c r="AB620" s="33">
        <f>IF(COUNTA($A620:$C620,$E620:$I620,$K620,$O620,$R620,$U620:$W620,$Z620:$AA620)=0,"",IF(OR(A620="",B620="",C620="",E620=""),"Missing required input",IF(D620="","Driver not found",IF(COUNTIF($E:$E,E620)&gt;1,"Duplicate Trip/Load #",IF(B620&gt;A620,"Trip after period end",IF(B620&lt;=A620-'Settings'!$B$4,"Trip outside pay period",IF(J620&lt;=0,"Check miles",IF(M620&lt;=0,"Check rate",IF(Y620&lt;0,"Negative payable","OK")))))))))</f>
        <v/>
      </c>
    </row>
    <row r="621">
      <c r="A621" s="51" t="n"/>
      <c r="B621" s="51" t="n"/>
      <c r="C621" s="23" t="n"/>
      <c r="D621" s="24">
        <f>IF(COUNTA($A621:$C621,$E621:$I621,$K621,$O621,$R621,$U621:$W621,$Z621:$AA621)=0,"",IFERROR(INDEX('Settings'!$B$10:$B$109,MATCH(C621,'Settings'!$A$10:$A$109,0)),""))</f>
        <v/>
      </c>
      <c r="E621" s="23" t="n"/>
      <c r="F621" s="25" t="n"/>
      <c r="G621" s="25" t="n"/>
      <c r="H621" s="26" t="n"/>
      <c r="I621" s="26" t="n"/>
      <c r="J621" s="27">
        <f>IF(COUNTA($A621:$C621,$E621:$I621,$K621,$O621,$R621,$U621:$W621,$Z621:$AA621)=0,"",IFERROR(H621+I621,0))</f>
        <v/>
      </c>
      <c r="K621" s="52" t="n"/>
      <c r="L621" s="53">
        <f>IF(COUNTA($A621:$C621,$E621:$I621,$K621,$O621,$R621,$U621:$W621,$Z621:$AA621)=0,"",IFERROR(INDEX('Settings'!$D$10:$D$109,MATCH(C621,'Settings'!$A$10:$A$109,0)),0))</f>
        <v/>
      </c>
      <c r="M621" s="53">
        <f>IF(COUNTA($A621:$C621,$E621:$I621,$K621,$O621,$R621,$U621:$W621,$Z621:$AA621)=0,"",IFERROR(IF(K621&lt;&gt;"",K621,L621),0))</f>
        <v/>
      </c>
      <c r="N621" s="30">
        <f>IF(COUNTA($A621:$C621,$E621:$I621,$K621,$O621,$R621,$U621:$W621,$Z621:$AA621)=0,"",IFERROR(J621*M621,0))</f>
        <v/>
      </c>
      <c r="O621" s="31" t="n"/>
      <c r="P621" s="30">
        <f>IF(COUNTA($A621:$C621,$E621:$I621,$K621,$O621,$R621,$U621:$W621,$Z621:$AA621)=0,"",IFERROR(INDEX('Settings'!$F$10:$F$109,MATCH(C621,'Settings'!$A$10:$A$109,0)),0))</f>
        <v/>
      </c>
      <c r="Q621" s="30">
        <f>IF(COUNTA($A621:$C621,$E621:$I621,$K621,$O621,$R621,$U621:$W621,$Z621:$AA621)=0,"",IFERROR(O621*P621,0))</f>
        <v/>
      </c>
      <c r="R621" s="26" t="n"/>
      <c r="S621" s="30">
        <f>IF(COUNTA($A621:$C621,$E621:$I621,$K621,$O621,$R621,$U621:$W621,$Z621:$AA621)=0,"",IFERROR(INDEX('Settings'!$E$10:$E$109,MATCH(C621,'Settings'!$A$10:$A$109,0)),0))</f>
        <v/>
      </c>
      <c r="T621" s="30">
        <f>IF(COUNTA($A621:$C621,$E621:$I621,$K621,$O621,$R621,$U621:$W621,$Z621:$AA621)=0,"",IFERROR(R621*S621,0))</f>
        <v/>
      </c>
      <c r="U621" s="32" t="n"/>
      <c r="V621" s="32" t="n"/>
      <c r="W621" s="32" t="n"/>
      <c r="X621" s="30">
        <f>IF(COUNTA($A621:$C621,$E621:$I621,$K621,$O621,$R621,$U621:$W621,$Z621:$AA621)=0,"",IFERROR(SUM(N621,Q621,T621,U621),0))</f>
        <v/>
      </c>
      <c r="Y621" s="30">
        <f>IF(COUNTA($A621:$C621,$E621:$I621,$K621,$O621,$R621,$U621:$W621,$Z621:$AA621)=0,"",IFERROR(X621+V621-W621,0))</f>
        <v/>
      </c>
      <c r="Z621" s="23" t="n"/>
      <c r="AA621" s="25" t="n"/>
      <c r="AB621" s="33">
        <f>IF(COUNTA($A621:$C621,$E621:$I621,$K621,$O621,$R621,$U621:$W621,$Z621:$AA621)=0,"",IF(OR(A621="",B621="",C621="",E621=""),"Missing required input",IF(D621="","Driver not found",IF(COUNTIF($E:$E,E621)&gt;1,"Duplicate Trip/Load #",IF(B621&gt;A621,"Trip after period end",IF(B621&lt;=A621-'Settings'!$B$4,"Trip outside pay period",IF(J621&lt;=0,"Check miles",IF(M621&lt;=0,"Check rate",IF(Y621&lt;0,"Negative payable","OK")))))))))</f>
        <v/>
      </c>
    </row>
    <row r="622">
      <c r="A622" s="51" t="n"/>
      <c r="B622" s="51" t="n"/>
      <c r="C622" s="23" t="n"/>
      <c r="D622" s="24">
        <f>IF(COUNTA($A622:$C622,$E622:$I622,$K622,$O622,$R622,$U622:$W622,$Z622:$AA622)=0,"",IFERROR(INDEX('Settings'!$B$10:$B$109,MATCH(C622,'Settings'!$A$10:$A$109,0)),""))</f>
        <v/>
      </c>
      <c r="E622" s="23" t="n"/>
      <c r="F622" s="25" t="n"/>
      <c r="G622" s="25" t="n"/>
      <c r="H622" s="26" t="n"/>
      <c r="I622" s="26" t="n"/>
      <c r="J622" s="27">
        <f>IF(COUNTA($A622:$C622,$E622:$I622,$K622,$O622,$R622,$U622:$W622,$Z622:$AA622)=0,"",IFERROR(H622+I622,0))</f>
        <v/>
      </c>
      <c r="K622" s="52" t="n"/>
      <c r="L622" s="53">
        <f>IF(COUNTA($A622:$C622,$E622:$I622,$K622,$O622,$R622,$U622:$W622,$Z622:$AA622)=0,"",IFERROR(INDEX('Settings'!$D$10:$D$109,MATCH(C622,'Settings'!$A$10:$A$109,0)),0))</f>
        <v/>
      </c>
      <c r="M622" s="53">
        <f>IF(COUNTA($A622:$C622,$E622:$I622,$K622,$O622,$R622,$U622:$W622,$Z622:$AA622)=0,"",IFERROR(IF(K622&lt;&gt;"",K622,L622),0))</f>
        <v/>
      </c>
      <c r="N622" s="30">
        <f>IF(COUNTA($A622:$C622,$E622:$I622,$K622,$O622,$R622,$U622:$W622,$Z622:$AA622)=0,"",IFERROR(J622*M622,0))</f>
        <v/>
      </c>
      <c r="O622" s="31" t="n"/>
      <c r="P622" s="30">
        <f>IF(COUNTA($A622:$C622,$E622:$I622,$K622,$O622,$R622,$U622:$W622,$Z622:$AA622)=0,"",IFERROR(INDEX('Settings'!$F$10:$F$109,MATCH(C622,'Settings'!$A$10:$A$109,0)),0))</f>
        <v/>
      </c>
      <c r="Q622" s="30">
        <f>IF(COUNTA($A622:$C622,$E622:$I622,$K622,$O622,$R622,$U622:$W622,$Z622:$AA622)=0,"",IFERROR(O622*P622,0))</f>
        <v/>
      </c>
      <c r="R622" s="26" t="n"/>
      <c r="S622" s="30">
        <f>IF(COUNTA($A622:$C622,$E622:$I622,$K622,$O622,$R622,$U622:$W622,$Z622:$AA622)=0,"",IFERROR(INDEX('Settings'!$E$10:$E$109,MATCH(C622,'Settings'!$A$10:$A$109,0)),0))</f>
        <v/>
      </c>
      <c r="T622" s="30">
        <f>IF(COUNTA($A622:$C622,$E622:$I622,$K622,$O622,$R622,$U622:$W622,$Z622:$AA622)=0,"",IFERROR(R622*S622,0))</f>
        <v/>
      </c>
      <c r="U622" s="32" t="n"/>
      <c r="V622" s="32" t="n"/>
      <c r="W622" s="32" t="n"/>
      <c r="X622" s="30">
        <f>IF(COUNTA($A622:$C622,$E622:$I622,$K622,$O622,$R622,$U622:$W622,$Z622:$AA622)=0,"",IFERROR(SUM(N622,Q622,T622,U622),0))</f>
        <v/>
      </c>
      <c r="Y622" s="30">
        <f>IF(COUNTA($A622:$C622,$E622:$I622,$K622,$O622,$R622,$U622:$W622,$Z622:$AA622)=0,"",IFERROR(X622+V622-W622,0))</f>
        <v/>
      </c>
      <c r="Z622" s="23" t="n"/>
      <c r="AA622" s="25" t="n"/>
      <c r="AB622" s="33">
        <f>IF(COUNTA($A622:$C622,$E622:$I622,$K622,$O622,$R622,$U622:$W622,$Z622:$AA622)=0,"",IF(OR(A622="",B622="",C622="",E622=""),"Missing required input",IF(D622="","Driver not found",IF(COUNTIF($E:$E,E622)&gt;1,"Duplicate Trip/Load #",IF(B622&gt;A622,"Trip after period end",IF(B622&lt;=A622-'Settings'!$B$4,"Trip outside pay period",IF(J622&lt;=0,"Check miles",IF(M622&lt;=0,"Check rate",IF(Y622&lt;0,"Negative payable","OK")))))))))</f>
        <v/>
      </c>
    </row>
    <row r="623">
      <c r="A623" s="51" t="n"/>
      <c r="B623" s="51" t="n"/>
      <c r="C623" s="23" t="n"/>
      <c r="D623" s="24">
        <f>IF(COUNTA($A623:$C623,$E623:$I623,$K623,$O623,$R623,$U623:$W623,$Z623:$AA623)=0,"",IFERROR(INDEX('Settings'!$B$10:$B$109,MATCH(C623,'Settings'!$A$10:$A$109,0)),""))</f>
        <v/>
      </c>
      <c r="E623" s="23" t="n"/>
      <c r="F623" s="25" t="n"/>
      <c r="G623" s="25" t="n"/>
      <c r="H623" s="26" t="n"/>
      <c r="I623" s="26" t="n"/>
      <c r="J623" s="27">
        <f>IF(COUNTA($A623:$C623,$E623:$I623,$K623,$O623,$R623,$U623:$W623,$Z623:$AA623)=0,"",IFERROR(H623+I623,0))</f>
        <v/>
      </c>
      <c r="K623" s="52" t="n"/>
      <c r="L623" s="53">
        <f>IF(COUNTA($A623:$C623,$E623:$I623,$K623,$O623,$R623,$U623:$W623,$Z623:$AA623)=0,"",IFERROR(INDEX('Settings'!$D$10:$D$109,MATCH(C623,'Settings'!$A$10:$A$109,0)),0))</f>
        <v/>
      </c>
      <c r="M623" s="53">
        <f>IF(COUNTA($A623:$C623,$E623:$I623,$K623,$O623,$R623,$U623:$W623,$Z623:$AA623)=0,"",IFERROR(IF(K623&lt;&gt;"",K623,L623),0))</f>
        <v/>
      </c>
      <c r="N623" s="30">
        <f>IF(COUNTA($A623:$C623,$E623:$I623,$K623,$O623,$R623,$U623:$W623,$Z623:$AA623)=0,"",IFERROR(J623*M623,0))</f>
        <v/>
      </c>
      <c r="O623" s="31" t="n"/>
      <c r="P623" s="30">
        <f>IF(COUNTA($A623:$C623,$E623:$I623,$K623,$O623,$R623,$U623:$W623,$Z623:$AA623)=0,"",IFERROR(INDEX('Settings'!$F$10:$F$109,MATCH(C623,'Settings'!$A$10:$A$109,0)),0))</f>
        <v/>
      </c>
      <c r="Q623" s="30">
        <f>IF(COUNTA($A623:$C623,$E623:$I623,$K623,$O623,$R623,$U623:$W623,$Z623:$AA623)=0,"",IFERROR(O623*P623,0))</f>
        <v/>
      </c>
      <c r="R623" s="26" t="n"/>
      <c r="S623" s="30">
        <f>IF(COUNTA($A623:$C623,$E623:$I623,$K623,$O623,$R623,$U623:$W623,$Z623:$AA623)=0,"",IFERROR(INDEX('Settings'!$E$10:$E$109,MATCH(C623,'Settings'!$A$10:$A$109,0)),0))</f>
        <v/>
      </c>
      <c r="T623" s="30">
        <f>IF(COUNTA($A623:$C623,$E623:$I623,$K623,$O623,$R623,$U623:$W623,$Z623:$AA623)=0,"",IFERROR(R623*S623,0))</f>
        <v/>
      </c>
      <c r="U623" s="32" t="n"/>
      <c r="V623" s="32" t="n"/>
      <c r="W623" s="32" t="n"/>
      <c r="X623" s="30">
        <f>IF(COUNTA($A623:$C623,$E623:$I623,$K623,$O623,$R623,$U623:$W623,$Z623:$AA623)=0,"",IFERROR(SUM(N623,Q623,T623,U623),0))</f>
        <v/>
      </c>
      <c r="Y623" s="30">
        <f>IF(COUNTA($A623:$C623,$E623:$I623,$K623,$O623,$R623,$U623:$W623,$Z623:$AA623)=0,"",IFERROR(X623+V623-W623,0))</f>
        <v/>
      </c>
      <c r="Z623" s="23" t="n"/>
      <c r="AA623" s="25" t="n"/>
      <c r="AB623" s="33">
        <f>IF(COUNTA($A623:$C623,$E623:$I623,$K623,$O623,$R623,$U623:$W623,$Z623:$AA623)=0,"",IF(OR(A623="",B623="",C623="",E623=""),"Missing required input",IF(D623="","Driver not found",IF(COUNTIF($E:$E,E623)&gt;1,"Duplicate Trip/Load #",IF(B623&gt;A623,"Trip after period end",IF(B623&lt;=A623-'Settings'!$B$4,"Trip outside pay period",IF(J623&lt;=0,"Check miles",IF(M623&lt;=0,"Check rate",IF(Y623&lt;0,"Negative payable","OK")))))))))</f>
        <v/>
      </c>
    </row>
    <row r="624">
      <c r="A624" s="51" t="n"/>
      <c r="B624" s="51" t="n"/>
      <c r="C624" s="23" t="n"/>
      <c r="D624" s="24">
        <f>IF(COUNTA($A624:$C624,$E624:$I624,$K624,$O624,$R624,$U624:$W624,$Z624:$AA624)=0,"",IFERROR(INDEX('Settings'!$B$10:$B$109,MATCH(C624,'Settings'!$A$10:$A$109,0)),""))</f>
        <v/>
      </c>
      <c r="E624" s="23" t="n"/>
      <c r="F624" s="25" t="n"/>
      <c r="G624" s="25" t="n"/>
      <c r="H624" s="26" t="n"/>
      <c r="I624" s="26" t="n"/>
      <c r="J624" s="27">
        <f>IF(COUNTA($A624:$C624,$E624:$I624,$K624,$O624,$R624,$U624:$W624,$Z624:$AA624)=0,"",IFERROR(H624+I624,0))</f>
        <v/>
      </c>
      <c r="K624" s="52" t="n"/>
      <c r="L624" s="53">
        <f>IF(COUNTA($A624:$C624,$E624:$I624,$K624,$O624,$R624,$U624:$W624,$Z624:$AA624)=0,"",IFERROR(INDEX('Settings'!$D$10:$D$109,MATCH(C624,'Settings'!$A$10:$A$109,0)),0))</f>
        <v/>
      </c>
      <c r="M624" s="53">
        <f>IF(COUNTA($A624:$C624,$E624:$I624,$K624,$O624,$R624,$U624:$W624,$Z624:$AA624)=0,"",IFERROR(IF(K624&lt;&gt;"",K624,L624),0))</f>
        <v/>
      </c>
      <c r="N624" s="30">
        <f>IF(COUNTA($A624:$C624,$E624:$I624,$K624,$O624,$R624,$U624:$W624,$Z624:$AA624)=0,"",IFERROR(J624*M624,0))</f>
        <v/>
      </c>
      <c r="O624" s="31" t="n"/>
      <c r="P624" s="30">
        <f>IF(COUNTA($A624:$C624,$E624:$I624,$K624,$O624,$R624,$U624:$W624,$Z624:$AA624)=0,"",IFERROR(INDEX('Settings'!$F$10:$F$109,MATCH(C624,'Settings'!$A$10:$A$109,0)),0))</f>
        <v/>
      </c>
      <c r="Q624" s="30">
        <f>IF(COUNTA($A624:$C624,$E624:$I624,$K624,$O624,$R624,$U624:$W624,$Z624:$AA624)=0,"",IFERROR(O624*P624,0))</f>
        <v/>
      </c>
      <c r="R624" s="26" t="n"/>
      <c r="S624" s="30">
        <f>IF(COUNTA($A624:$C624,$E624:$I624,$K624,$O624,$R624,$U624:$W624,$Z624:$AA624)=0,"",IFERROR(INDEX('Settings'!$E$10:$E$109,MATCH(C624,'Settings'!$A$10:$A$109,0)),0))</f>
        <v/>
      </c>
      <c r="T624" s="30">
        <f>IF(COUNTA($A624:$C624,$E624:$I624,$K624,$O624,$R624,$U624:$W624,$Z624:$AA624)=0,"",IFERROR(R624*S624,0))</f>
        <v/>
      </c>
      <c r="U624" s="32" t="n"/>
      <c r="V624" s="32" t="n"/>
      <c r="W624" s="32" t="n"/>
      <c r="X624" s="30">
        <f>IF(COUNTA($A624:$C624,$E624:$I624,$K624,$O624,$R624,$U624:$W624,$Z624:$AA624)=0,"",IFERROR(SUM(N624,Q624,T624,U624),0))</f>
        <v/>
      </c>
      <c r="Y624" s="30">
        <f>IF(COUNTA($A624:$C624,$E624:$I624,$K624,$O624,$R624,$U624:$W624,$Z624:$AA624)=0,"",IFERROR(X624+V624-W624,0))</f>
        <v/>
      </c>
      <c r="Z624" s="23" t="n"/>
      <c r="AA624" s="25" t="n"/>
      <c r="AB624" s="33">
        <f>IF(COUNTA($A624:$C624,$E624:$I624,$K624,$O624,$R624,$U624:$W624,$Z624:$AA624)=0,"",IF(OR(A624="",B624="",C624="",E624=""),"Missing required input",IF(D624="","Driver not found",IF(COUNTIF($E:$E,E624)&gt;1,"Duplicate Trip/Load #",IF(B624&gt;A624,"Trip after period end",IF(B624&lt;=A624-'Settings'!$B$4,"Trip outside pay period",IF(J624&lt;=0,"Check miles",IF(M624&lt;=0,"Check rate",IF(Y624&lt;0,"Negative payable","OK")))))))))</f>
        <v/>
      </c>
    </row>
    <row r="625">
      <c r="A625" s="51" t="n"/>
      <c r="B625" s="51" t="n"/>
      <c r="C625" s="23" t="n"/>
      <c r="D625" s="24">
        <f>IF(COUNTA($A625:$C625,$E625:$I625,$K625,$O625,$R625,$U625:$W625,$Z625:$AA625)=0,"",IFERROR(INDEX('Settings'!$B$10:$B$109,MATCH(C625,'Settings'!$A$10:$A$109,0)),""))</f>
        <v/>
      </c>
      <c r="E625" s="23" t="n"/>
      <c r="F625" s="25" t="n"/>
      <c r="G625" s="25" t="n"/>
      <c r="H625" s="26" t="n"/>
      <c r="I625" s="26" t="n"/>
      <c r="J625" s="27">
        <f>IF(COUNTA($A625:$C625,$E625:$I625,$K625,$O625,$R625,$U625:$W625,$Z625:$AA625)=0,"",IFERROR(H625+I625,0))</f>
        <v/>
      </c>
      <c r="K625" s="52" t="n"/>
      <c r="L625" s="53">
        <f>IF(COUNTA($A625:$C625,$E625:$I625,$K625,$O625,$R625,$U625:$W625,$Z625:$AA625)=0,"",IFERROR(INDEX('Settings'!$D$10:$D$109,MATCH(C625,'Settings'!$A$10:$A$109,0)),0))</f>
        <v/>
      </c>
      <c r="M625" s="53">
        <f>IF(COUNTA($A625:$C625,$E625:$I625,$K625,$O625,$R625,$U625:$W625,$Z625:$AA625)=0,"",IFERROR(IF(K625&lt;&gt;"",K625,L625),0))</f>
        <v/>
      </c>
      <c r="N625" s="30">
        <f>IF(COUNTA($A625:$C625,$E625:$I625,$K625,$O625,$R625,$U625:$W625,$Z625:$AA625)=0,"",IFERROR(J625*M625,0))</f>
        <v/>
      </c>
      <c r="O625" s="31" t="n"/>
      <c r="P625" s="30">
        <f>IF(COUNTA($A625:$C625,$E625:$I625,$K625,$O625,$R625,$U625:$W625,$Z625:$AA625)=0,"",IFERROR(INDEX('Settings'!$F$10:$F$109,MATCH(C625,'Settings'!$A$10:$A$109,0)),0))</f>
        <v/>
      </c>
      <c r="Q625" s="30">
        <f>IF(COUNTA($A625:$C625,$E625:$I625,$K625,$O625,$R625,$U625:$W625,$Z625:$AA625)=0,"",IFERROR(O625*P625,0))</f>
        <v/>
      </c>
      <c r="R625" s="26" t="n"/>
      <c r="S625" s="30">
        <f>IF(COUNTA($A625:$C625,$E625:$I625,$K625,$O625,$R625,$U625:$W625,$Z625:$AA625)=0,"",IFERROR(INDEX('Settings'!$E$10:$E$109,MATCH(C625,'Settings'!$A$10:$A$109,0)),0))</f>
        <v/>
      </c>
      <c r="T625" s="30">
        <f>IF(COUNTA($A625:$C625,$E625:$I625,$K625,$O625,$R625,$U625:$W625,$Z625:$AA625)=0,"",IFERROR(R625*S625,0))</f>
        <v/>
      </c>
      <c r="U625" s="32" t="n"/>
      <c r="V625" s="32" t="n"/>
      <c r="W625" s="32" t="n"/>
      <c r="X625" s="30">
        <f>IF(COUNTA($A625:$C625,$E625:$I625,$K625,$O625,$R625,$U625:$W625,$Z625:$AA625)=0,"",IFERROR(SUM(N625,Q625,T625,U625),0))</f>
        <v/>
      </c>
      <c r="Y625" s="30">
        <f>IF(COUNTA($A625:$C625,$E625:$I625,$K625,$O625,$R625,$U625:$W625,$Z625:$AA625)=0,"",IFERROR(X625+V625-W625,0))</f>
        <v/>
      </c>
      <c r="Z625" s="23" t="n"/>
      <c r="AA625" s="25" t="n"/>
      <c r="AB625" s="33">
        <f>IF(COUNTA($A625:$C625,$E625:$I625,$K625,$O625,$R625,$U625:$W625,$Z625:$AA625)=0,"",IF(OR(A625="",B625="",C625="",E625=""),"Missing required input",IF(D625="","Driver not found",IF(COUNTIF($E:$E,E625)&gt;1,"Duplicate Trip/Load #",IF(B625&gt;A625,"Trip after period end",IF(B625&lt;=A625-'Settings'!$B$4,"Trip outside pay period",IF(J625&lt;=0,"Check miles",IF(M625&lt;=0,"Check rate",IF(Y625&lt;0,"Negative payable","OK")))))))))</f>
        <v/>
      </c>
    </row>
    <row r="626">
      <c r="A626" s="51" t="n"/>
      <c r="B626" s="51" t="n"/>
      <c r="C626" s="23" t="n"/>
      <c r="D626" s="24">
        <f>IF(COUNTA($A626:$C626,$E626:$I626,$K626,$O626,$R626,$U626:$W626,$Z626:$AA626)=0,"",IFERROR(INDEX('Settings'!$B$10:$B$109,MATCH(C626,'Settings'!$A$10:$A$109,0)),""))</f>
        <v/>
      </c>
      <c r="E626" s="23" t="n"/>
      <c r="F626" s="25" t="n"/>
      <c r="G626" s="25" t="n"/>
      <c r="H626" s="26" t="n"/>
      <c r="I626" s="26" t="n"/>
      <c r="J626" s="27">
        <f>IF(COUNTA($A626:$C626,$E626:$I626,$K626,$O626,$R626,$U626:$W626,$Z626:$AA626)=0,"",IFERROR(H626+I626,0))</f>
        <v/>
      </c>
      <c r="K626" s="52" t="n"/>
      <c r="L626" s="53">
        <f>IF(COUNTA($A626:$C626,$E626:$I626,$K626,$O626,$R626,$U626:$W626,$Z626:$AA626)=0,"",IFERROR(INDEX('Settings'!$D$10:$D$109,MATCH(C626,'Settings'!$A$10:$A$109,0)),0))</f>
        <v/>
      </c>
      <c r="M626" s="53">
        <f>IF(COUNTA($A626:$C626,$E626:$I626,$K626,$O626,$R626,$U626:$W626,$Z626:$AA626)=0,"",IFERROR(IF(K626&lt;&gt;"",K626,L626),0))</f>
        <v/>
      </c>
      <c r="N626" s="30">
        <f>IF(COUNTA($A626:$C626,$E626:$I626,$K626,$O626,$R626,$U626:$W626,$Z626:$AA626)=0,"",IFERROR(J626*M626,0))</f>
        <v/>
      </c>
      <c r="O626" s="31" t="n"/>
      <c r="P626" s="30">
        <f>IF(COUNTA($A626:$C626,$E626:$I626,$K626,$O626,$R626,$U626:$W626,$Z626:$AA626)=0,"",IFERROR(INDEX('Settings'!$F$10:$F$109,MATCH(C626,'Settings'!$A$10:$A$109,0)),0))</f>
        <v/>
      </c>
      <c r="Q626" s="30">
        <f>IF(COUNTA($A626:$C626,$E626:$I626,$K626,$O626,$R626,$U626:$W626,$Z626:$AA626)=0,"",IFERROR(O626*P626,0))</f>
        <v/>
      </c>
      <c r="R626" s="26" t="n"/>
      <c r="S626" s="30">
        <f>IF(COUNTA($A626:$C626,$E626:$I626,$K626,$O626,$R626,$U626:$W626,$Z626:$AA626)=0,"",IFERROR(INDEX('Settings'!$E$10:$E$109,MATCH(C626,'Settings'!$A$10:$A$109,0)),0))</f>
        <v/>
      </c>
      <c r="T626" s="30">
        <f>IF(COUNTA($A626:$C626,$E626:$I626,$K626,$O626,$R626,$U626:$W626,$Z626:$AA626)=0,"",IFERROR(R626*S626,0))</f>
        <v/>
      </c>
      <c r="U626" s="32" t="n"/>
      <c r="V626" s="32" t="n"/>
      <c r="W626" s="32" t="n"/>
      <c r="X626" s="30">
        <f>IF(COUNTA($A626:$C626,$E626:$I626,$K626,$O626,$R626,$U626:$W626,$Z626:$AA626)=0,"",IFERROR(SUM(N626,Q626,T626,U626),0))</f>
        <v/>
      </c>
      <c r="Y626" s="30">
        <f>IF(COUNTA($A626:$C626,$E626:$I626,$K626,$O626,$R626,$U626:$W626,$Z626:$AA626)=0,"",IFERROR(X626+V626-W626,0))</f>
        <v/>
      </c>
      <c r="Z626" s="23" t="n"/>
      <c r="AA626" s="25" t="n"/>
      <c r="AB626" s="33">
        <f>IF(COUNTA($A626:$C626,$E626:$I626,$K626,$O626,$R626,$U626:$W626,$Z626:$AA626)=0,"",IF(OR(A626="",B626="",C626="",E626=""),"Missing required input",IF(D626="","Driver not found",IF(COUNTIF($E:$E,E626)&gt;1,"Duplicate Trip/Load #",IF(B626&gt;A626,"Trip after period end",IF(B626&lt;=A626-'Settings'!$B$4,"Trip outside pay period",IF(J626&lt;=0,"Check miles",IF(M626&lt;=0,"Check rate",IF(Y626&lt;0,"Negative payable","OK")))))))))</f>
        <v/>
      </c>
    </row>
    <row r="627">
      <c r="A627" s="51" t="n"/>
      <c r="B627" s="51" t="n"/>
      <c r="C627" s="23" t="n"/>
      <c r="D627" s="24">
        <f>IF(COUNTA($A627:$C627,$E627:$I627,$K627,$O627,$R627,$U627:$W627,$Z627:$AA627)=0,"",IFERROR(INDEX('Settings'!$B$10:$B$109,MATCH(C627,'Settings'!$A$10:$A$109,0)),""))</f>
        <v/>
      </c>
      <c r="E627" s="23" t="n"/>
      <c r="F627" s="25" t="n"/>
      <c r="G627" s="25" t="n"/>
      <c r="H627" s="26" t="n"/>
      <c r="I627" s="26" t="n"/>
      <c r="J627" s="27">
        <f>IF(COUNTA($A627:$C627,$E627:$I627,$K627,$O627,$R627,$U627:$W627,$Z627:$AA627)=0,"",IFERROR(H627+I627,0))</f>
        <v/>
      </c>
      <c r="K627" s="52" t="n"/>
      <c r="L627" s="53">
        <f>IF(COUNTA($A627:$C627,$E627:$I627,$K627,$O627,$R627,$U627:$W627,$Z627:$AA627)=0,"",IFERROR(INDEX('Settings'!$D$10:$D$109,MATCH(C627,'Settings'!$A$10:$A$109,0)),0))</f>
        <v/>
      </c>
      <c r="M627" s="53">
        <f>IF(COUNTA($A627:$C627,$E627:$I627,$K627,$O627,$R627,$U627:$W627,$Z627:$AA627)=0,"",IFERROR(IF(K627&lt;&gt;"",K627,L627),0))</f>
        <v/>
      </c>
      <c r="N627" s="30">
        <f>IF(COUNTA($A627:$C627,$E627:$I627,$K627,$O627,$R627,$U627:$W627,$Z627:$AA627)=0,"",IFERROR(J627*M627,0))</f>
        <v/>
      </c>
      <c r="O627" s="31" t="n"/>
      <c r="P627" s="30">
        <f>IF(COUNTA($A627:$C627,$E627:$I627,$K627,$O627,$R627,$U627:$W627,$Z627:$AA627)=0,"",IFERROR(INDEX('Settings'!$F$10:$F$109,MATCH(C627,'Settings'!$A$10:$A$109,0)),0))</f>
        <v/>
      </c>
      <c r="Q627" s="30">
        <f>IF(COUNTA($A627:$C627,$E627:$I627,$K627,$O627,$R627,$U627:$W627,$Z627:$AA627)=0,"",IFERROR(O627*P627,0))</f>
        <v/>
      </c>
      <c r="R627" s="26" t="n"/>
      <c r="S627" s="30">
        <f>IF(COUNTA($A627:$C627,$E627:$I627,$K627,$O627,$R627,$U627:$W627,$Z627:$AA627)=0,"",IFERROR(INDEX('Settings'!$E$10:$E$109,MATCH(C627,'Settings'!$A$10:$A$109,0)),0))</f>
        <v/>
      </c>
      <c r="T627" s="30">
        <f>IF(COUNTA($A627:$C627,$E627:$I627,$K627,$O627,$R627,$U627:$W627,$Z627:$AA627)=0,"",IFERROR(R627*S627,0))</f>
        <v/>
      </c>
      <c r="U627" s="32" t="n"/>
      <c r="V627" s="32" t="n"/>
      <c r="W627" s="32" t="n"/>
      <c r="X627" s="30">
        <f>IF(COUNTA($A627:$C627,$E627:$I627,$K627,$O627,$R627,$U627:$W627,$Z627:$AA627)=0,"",IFERROR(SUM(N627,Q627,T627,U627),0))</f>
        <v/>
      </c>
      <c r="Y627" s="30">
        <f>IF(COUNTA($A627:$C627,$E627:$I627,$K627,$O627,$R627,$U627:$W627,$Z627:$AA627)=0,"",IFERROR(X627+V627-W627,0))</f>
        <v/>
      </c>
      <c r="Z627" s="23" t="n"/>
      <c r="AA627" s="25" t="n"/>
      <c r="AB627" s="33">
        <f>IF(COUNTA($A627:$C627,$E627:$I627,$K627,$O627,$R627,$U627:$W627,$Z627:$AA627)=0,"",IF(OR(A627="",B627="",C627="",E627=""),"Missing required input",IF(D627="","Driver not found",IF(COUNTIF($E:$E,E627)&gt;1,"Duplicate Trip/Load #",IF(B627&gt;A627,"Trip after period end",IF(B627&lt;=A627-'Settings'!$B$4,"Trip outside pay period",IF(J627&lt;=0,"Check miles",IF(M627&lt;=0,"Check rate",IF(Y627&lt;0,"Negative payable","OK")))))))))</f>
        <v/>
      </c>
    </row>
    <row r="628">
      <c r="A628" s="51" t="n"/>
      <c r="B628" s="51" t="n"/>
      <c r="C628" s="23" t="n"/>
      <c r="D628" s="24">
        <f>IF(COUNTA($A628:$C628,$E628:$I628,$K628,$O628,$R628,$U628:$W628,$Z628:$AA628)=0,"",IFERROR(INDEX('Settings'!$B$10:$B$109,MATCH(C628,'Settings'!$A$10:$A$109,0)),""))</f>
        <v/>
      </c>
      <c r="E628" s="23" t="n"/>
      <c r="F628" s="25" t="n"/>
      <c r="G628" s="25" t="n"/>
      <c r="H628" s="26" t="n"/>
      <c r="I628" s="26" t="n"/>
      <c r="J628" s="27">
        <f>IF(COUNTA($A628:$C628,$E628:$I628,$K628,$O628,$R628,$U628:$W628,$Z628:$AA628)=0,"",IFERROR(H628+I628,0))</f>
        <v/>
      </c>
      <c r="K628" s="52" t="n"/>
      <c r="L628" s="53">
        <f>IF(COUNTA($A628:$C628,$E628:$I628,$K628,$O628,$R628,$U628:$W628,$Z628:$AA628)=0,"",IFERROR(INDEX('Settings'!$D$10:$D$109,MATCH(C628,'Settings'!$A$10:$A$109,0)),0))</f>
        <v/>
      </c>
      <c r="M628" s="53">
        <f>IF(COUNTA($A628:$C628,$E628:$I628,$K628,$O628,$R628,$U628:$W628,$Z628:$AA628)=0,"",IFERROR(IF(K628&lt;&gt;"",K628,L628),0))</f>
        <v/>
      </c>
      <c r="N628" s="30">
        <f>IF(COUNTA($A628:$C628,$E628:$I628,$K628,$O628,$R628,$U628:$W628,$Z628:$AA628)=0,"",IFERROR(J628*M628,0))</f>
        <v/>
      </c>
      <c r="O628" s="31" t="n"/>
      <c r="P628" s="30">
        <f>IF(COUNTA($A628:$C628,$E628:$I628,$K628,$O628,$R628,$U628:$W628,$Z628:$AA628)=0,"",IFERROR(INDEX('Settings'!$F$10:$F$109,MATCH(C628,'Settings'!$A$10:$A$109,0)),0))</f>
        <v/>
      </c>
      <c r="Q628" s="30">
        <f>IF(COUNTA($A628:$C628,$E628:$I628,$K628,$O628,$R628,$U628:$W628,$Z628:$AA628)=0,"",IFERROR(O628*P628,0))</f>
        <v/>
      </c>
      <c r="R628" s="26" t="n"/>
      <c r="S628" s="30">
        <f>IF(COUNTA($A628:$C628,$E628:$I628,$K628,$O628,$R628,$U628:$W628,$Z628:$AA628)=0,"",IFERROR(INDEX('Settings'!$E$10:$E$109,MATCH(C628,'Settings'!$A$10:$A$109,0)),0))</f>
        <v/>
      </c>
      <c r="T628" s="30">
        <f>IF(COUNTA($A628:$C628,$E628:$I628,$K628,$O628,$R628,$U628:$W628,$Z628:$AA628)=0,"",IFERROR(R628*S628,0))</f>
        <v/>
      </c>
      <c r="U628" s="32" t="n"/>
      <c r="V628" s="32" t="n"/>
      <c r="W628" s="32" t="n"/>
      <c r="X628" s="30">
        <f>IF(COUNTA($A628:$C628,$E628:$I628,$K628,$O628,$R628,$U628:$W628,$Z628:$AA628)=0,"",IFERROR(SUM(N628,Q628,T628,U628),0))</f>
        <v/>
      </c>
      <c r="Y628" s="30">
        <f>IF(COUNTA($A628:$C628,$E628:$I628,$K628,$O628,$R628,$U628:$W628,$Z628:$AA628)=0,"",IFERROR(X628+V628-W628,0))</f>
        <v/>
      </c>
      <c r="Z628" s="23" t="n"/>
      <c r="AA628" s="25" t="n"/>
      <c r="AB628" s="33">
        <f>IF(COUNTA($A628:$C628,$E628:$I628,$K628,$O628,$R628,$U628:$W628,$Z628:$AA628)=0,"",IF(OR(A628="",B628="",C628="",E628=""),"Missing required input",IF(D628="","Driver not found",IF(COUNTIF($E:$E,E628)&gt;1,"Duplicate Trip/Load #",IF(B628&gt;A628,"Trip after period end",IF(B628&lt;=A628-'Settings'!$B$4,"Trip outside pay period",IF(J628&lt;=0,"Check miles",IF(M628&lt;=0,"Check rate",IF(Y628&lt;0,"Negative payable","OK")))))))))</f>
        <v/>
      </c>
    </row>
    <row r="629">
      <c r="A629" s="51" t="n"/>
      <c r="B629" s="51" t="n"/>
      <c r="C629" s="23" t="n"/>
      <c r="D629" s="24">
        <f>IF(COUNTA($A629:$C629,$E629:$I629,$K629,$O629,$R629,$U629:$W629,$Z629:$AA629)=0,"",IFERROR(INDEX('Settings'!$B$10:$B$109,MATCH(C629,'Settings'!$A$10:$A$109,0)),""))</f>
        <v/>
      </c>
      <c r="E629" s="23" t="n"/>
      <c r="F629" s="25" t="n"/>
      <c r="G629" s="25" t="n"/>
      <c r="H629" s="26" t="n"/>
      <c r="I629" s="26" t="n"/>
      <c r="J629" s="27">
        <f>IF(COUNTA($A629:$C629,$E629:$I629,$K629,$O629,$R629,$U629:$W629,$Z629:$AA629)=0,"",IFERROR(H629+I629,0))</f>
        <v/>
      </c>
      <c r="K629" s="52" t="n"/>
      <c r="L629" s="53">
        <f>IF(COUNTA($A629:$C629,$E629:$I629,$K629,$O629,$R629,$U629:$W629,$Z629:$AA629)=0,"",IFERROR(INDEX('Settings'!$D$10:$D$109,MATCH(C629,'Settings'!$A$10:$A$109,0)),0))</f>
        <v/>
      </c>
      <c r="M629" s="53">
        <f>IF(COUNTA($A629:$C629,$E629:$I629,$K629,$O629,$R629,$U629:$W629,$Z629:$AA629)=0,"",IFERROR(IF(K629&lt;&gt;"",K629,L629),0))</f>
        <v/>
      </c>
      <c r="N629" s="30">
        <f>IF(COUNTA($A629:$C629,$E629:$I629,$K629,$O629,$R629,$U629:$W629,$Z629:$AA629)=0,"",IFERROR(J629*M629,0))</f>
        <v/>
      </c>
      <c r="O629" s="31" t="n"/>
      <c r="P629" s="30">
        <f>IF(COUNTA($A629:$C629,$E629:$I629,$K629,$O629,$R629,$U629:$W629,$Z629:$AA629)=0,"",IFERROR(INDEX('Settings'!$F$10:$F$109,MATCH(C629,'Settings'!$A$10:$A$109,0)),0))</f>
        <v/>
      </c>
      <c r="Q629" s="30">
        <f>IF(COUNTA($A629:$C629,$E629:$I629,$K629,$O629,$R629,$U629:$W629,$Z629:$AA629)=0,"",IFERROR(O629*P629,0))</f>
        <v/>
      </c>
      <c r="R629" s="26" t="n"/>
      <c r="S629" s="30">
        <f>IF(COUNTA($A629:$C629,$E629:$I629,$K629,$O629,$R629,$U629:$W629,$Z629:$AA629)=0,"",IFERROR(INDEX('Settings'!$E$10:$E$109,MATCH(C629,'Settings'!$A$10:$A$109,0)),0))</f>
        <v/>
      </c>
      <c r="T629" s="30">
        <f>IF(COUNTA($A629:$C629,$E629:$I629,$K629,$O629,$R629,$U629:$W629,$Z629:$AA629)=0,"",IFERROR(R629*S629,0))</f>
        <v/>
      </c>
      <c r="U629" s="32" t="n"/>
      <c r="V629" s="32" t="n"/>
      <c r="W629" s="32" t="n"/>
      <c r="X629" s="30">
        <f>IF(COUNTA($A629:$C629,$E629:$I629,$K629,$O629,$R629,$U629:$W629,$Z629:$AA629)=0,"",IFERROR(SUM(N629,Q629,T629,U629),0))</f>
        <v/>
      </c>
      <c r="Y629" s="30">
        <f>IF(COUNTA($A629:$C629,$E629:$I629,$K629,$O629,$R629,$U629:$W629,$Z629:$AA629)=0,"",IFERROR(X629+V629-W629,0))</f>
        <v/>
      </c>
      <c r="Z629" s="23" t="n"/>
      <c r="AA629" s="25" t="n"/>
      <c r="AB629" s="33">
        <f>IF(COUNTA($A629:$C629,$E629:$I629,$K629,$O629,$R629,$U629:$W629,$Z629:$AA629)=0,"",IF(OR(A629="",B629="",C629="",E629=""),"Missing required input",IF(D629="","Driver not found",IF(COUNTIF($E:$E,E629)&gt;1,"Duplicate Trip/Load #",IF(B629&gt;A629,"Trip after period end",IF(B629&lt;=A629-'Settings'!$B$4,"Trip outside pay period",IF(J629&lt;=0,"Check miles",IF(M629&lt;=0,"Check rate",IF(Y629&lt;0,"Negative payable","OK")))))))))</f>
        <v/>
      </c>
    </row>
    <row r="630">
      <c r="A630" s="51" t="n"/>
      <c r="B630" s="51" t="n"/>
      <c r="C630" s="23" t="n"/>
      <c r="D630" s="24">
        <f>IF(COUNTA($A630:$C630,$E630:$I630,$K630,$O630,$R630,$U630:$W630,$Z630:$AA630)=0,"",IFERROR(INDEX('Settings'!$B$10:$B$109,MATCH(C630,'Settings'!$A$10:$A$109,0)),""))</f>
        <v/>
      </c>
      <c r="E630" s="23" t="n"/>
      <c r="F630" s="25" t="n"/>
      <c r="G630" s="25" t="n"/>
      <c r="H630" s="26" t="n"/>
      <c r="I630" s="26" t="n"/>
      <c r="J630" s="27">
        <f>IF(COUNTA($A630:$C630,$E630:$I630,$K630,$O630,$R630,$U630:$W630,$Z630:$AA630)=0,"",IFERROR(H630+I630,0))</f>
        <v/>
      </c>
      <c r="K630" s="52" t="n"/>
      <c r="L630" s="53">
        <f>IF(COUNTA($A630:$C630,$E630:$I630,$K630,$O630,$R630,$U630:$W630,$Z630:$AA630)=0,"",IFERROR(INDEX('Settings'!$D$10:$D$109,MATCH(C630,'Settings'!$A$10:$A$109,0)),0))</f>
        <v/>
      </c>
      <c r="M630" s="53">
        <f>IF(COUNTA($A630:$C630,$E630:$I630,$K630,$O630,$R630,$U630:$W630,$Z630:$AA630)=0,"",IFERROR(IF(K630&lt;&gt;"",K630,L630),0))</f>
        <v/>
      </c>
      <c r="N630" s="30">
        <f>IF(COUNTA($A630:$C630,$E630:$I630,$K630,$O630,$R630,$U630:$W630,$Z630:$AA630)=0,"",IFERROR(J630*M630,0))</f>
        <v/>
      </c>
      <c r="O630" s="31" t="n"/>
      <c r="P630" s="30">
        <f>IF(COUNTA($A630:$C630,$E630:$I630,$K630,$O630,$R630,$U630:$W630,$Z630:$AA630)=0,"",IFERROR(INDEX('Settings'!$F$10:$F$109,MATCH(C630,'Settings'!$A$10:$A$109,0)),0))</f>
        <v/>
      </c>
      <c r="Q630" s="30">
        <f>IF(COUNTA($A630:$C630,$E630:$I630,$K630,$O630,$R630,$U630:$W630,$Z630:$AA630)=0,"",IFERROR(O630*P630,0))</f>
        <v/>
      </c>
      <c r="R630" s="26" t="n"/>
      <c r="S630" s="30">
        <f>IF(COUNTA($A630:$C630,$E630:$I630,$K630,$O630,$R630,$U630:$W630,$Z630:$AA630)=0,"",IFERROR(INDEX('Settings'!$E$10:$E$109,MATCH(C630,'Settings'!$A$10:$A$109,0)),0))</f>
        <v/>
      </c>
      <c r="T630" s="30">
        <f>IF(COUNTA($A630:$C630,$E630:$I630,$K630,$O630,$R630,$U630:$W630,$Z630:$AA630)=0,"",IFERROR(R630*S630,0))</f>
        <v/>
      </c>
      <c r="U630" s="32" t="n"/>
      <c r="V630" s="32" t="n"/>
      <c r="W630" s="32" t="n"/>
      <c r="X630" s="30">
        <f>IF(COUNTA($A630:$C630,$E630:$I630,$K630,$O630,$R630,$U630:$W630,$Z630:$AA630)=0,"",IFERROR(SUM(N630,Q630,T630,U630),0))</f>
        <v/>
      </c>
      <c r="Y630" s="30">
        <f>IF(COUNTA($A630:$C630,$E630:$I630,$K630,$O630,$R630,$U630:$W630,$Z630:$AA630)=0,"",IFERROR(X630+V630-W630,0))</f>
        <v/>
      </c>
      <c r="Z630" s="23" t="n"/>
      <c r="AA630" s="25" t="n"/>
      <c r="AB630" s="33">
        <f>IF(COUNTA($A630:$C630,$E630:$I630,$K630,$O630,$R630,$U630:$W630,$Z630:$AA630)=0,"",IF(OR(A630="",B630="",C630="",E630=""),"Missing required input",IF(D630="","Driver not found",IF(COUNTIF($E:$E,E630)&gt;1,"Duplicate Trip/Load #",IF(B630&gt;A630,"Trip after period end",IF(B630&lt;=A630-'Settings'!$B$4,"Trip outside pay period",IF(J630&lt;=0,"Check miles",IF(M630&lt;=0,"Check rate",IF(Y630&lt;0,"Negative payable","OK")))))))))</f>
        <v/>
      </c>
    </row>
    <row r="631">
      <c r="A631" s="51" t="n"/>
      <c r="B631" s="51" t="n"/>
      <c r="C631" s="23" t="n"/>
      <c r="D631" s="24">
        <f>IF(COUNTA($A631:$C631,$E631:$I631,$K631,$O631,$R631,$U631:$W631,$Z631:$AA631)=0,"",IFERROR(INDEX('Settings'!$B$10:$B$109,MATCH(C631,'Settings'!$A$10:$A$109,0)),""))</f>
        <v/>
      </c>
      <c r="E631" s="23" t="n"/>
      <c r="F631" s="25" t="n"/>
      <c r="G631" s="25" t="n"/>
      <c r="H631" s="26" t="n"/>
      <c r="I631" s="26" t="n"/>
      <c r="J631" s="27">
        <f>IF(COUNTA($A631:$C631,$E631:$I631,$K631,$O631,$R631,$U631:$W631,$Z631:$AA631)=0,"",IFERROR(H631+I631,0))</f>
        <v/>
      </c>
      <c r="K631" s="52" t="n"/>
      <c r="L631" s="53">
        <f>IF(COUNTA($A631:$C631,$E631:$I631,$K631,$O631,$R631,$U631:$W631,$Z631:$AA631)=0,"",IFERROR(INDEX('Settings'!$D$10:$D$109,MATCH(C631,'Settings'!$A$10:$A$109,0)),0))</f>
        <v/>
      </c>
      <c r="M631" s="53">
        <f>IF(COUNTA($A631:$C631,$E631:$I631,$K631,$O631,$R631,$U631:$W631,$Z631:$AA631)=0,"",IFERROR(IF(K631&lt;&gt;"",K631,L631),0))</f>
        <v/>
      </c>
      <c r="N631" s="30">
        <f>IF(COUNTA($A631:$C631,$E631:$I631,$K631,$O631,$R631,$U631:$W631,$Z631:$AA631)=0,"",IFERROR(J631*M631,0))</f>
        <v/>
      </c>
      <c r="O631" s="31" t="n"/>
      <c r="P631" s="30">
        <f>IF(COUNTA($A631:$C631,$E631:$I631,$K631,$O631,$R631,$U631:$W631,$Z631:$AA631)=0,"",IFERROR(INDEX('Settings'!$F$10:$F$109,MATCH(C631,'Settings'!$A$10:$A$109,0)),0))</f>
        <v/>
      </c>
      <c r="Q631" s="30">
        <f>IF(COUNTA($A631:$C631,$E631:$I631,$K631,$O631,$R631,$U631:$W631,$Z631:$AA631)=0,"",IFERROR(O631*P631,0))</f>
        <v/>
      </c>
      <c r="R631" s="26" t="n"/>
      <c r="S631" s="30">
        <f>IF(COUNTA($A631:$C631,$E631:$I631,$K631,$O631,$R631,$U631:$W631,$Z631:$AA631)=0,"",IFERROR(INDEX('Settings'!$E$10:$E$109,MATCH(C631,'Settings'!$A$10:$A$109,0)),0))</f>
        <v/>
      </c>
      <c r="T631" s="30">
        <f>IF(COUNTA($A631:$C631,$E631:$I631,$K631,$O631,$R631,$U631:$W631,$Z631:$AA631)=0,"",IFERROR(R631*S631,0))</f>
        <v/>
      </c>
      <c r="U631" s="32" t="n"/>
      <c r="V631" s="32" t="n"/>
      <c r="W631" s="32" t="n"/>
      <c r="X631" s="30">
        <f>IF(COUNTA($A631:$C631,$E631:$I631,$K631,$O631,$R631,$U631:$W631,$Z631:$AA631)=0,"",IFERROR(SUM(N631,Q631,T631,U631),0))</f>
        <v/>
      </c>
      <c r="Y631" s="30">
        <f>IF(COUNTA($A631:$C631,$E631:$I631,$K631,$O631,$R631,$U631:$W631,$Z631:$AA631)=0,"",IFERROR(X631+V631-W631,0))</f>
        <v/>
      </c>
      <c r="Z631" s="23" t="n"/>
      <c r="AA631" s="25" t="n"/>
      <c r="AB631" s="33">
        <f>IF(COUNTA($A631:$C631,$E631:$I631,$K631,$O631,$R631,$U631:$W631,$Z631:$AA631)=0,"",IF(OR(A631="",B631="",C631="",E631=""),"Missing required input",IF(D631="","Driver not found",IF(COUNTIF($E:$E,E631)&gt;1,"Duplicate Trip/Load #",IF(B631&gt;A631,"Trip after period end",IF(B631&lt;=A631-'Settings'!$B$4,"Trip outside pay period",IF(J631&lt;=0,"Check miles",IF(M631&lt;=0,"Check rate",IF(Y631&lt;0,"Negative payable","OK")))))))))</f>
        <v/>
      </c>
    </row>
    <row r="632">
      <c r="A632" s="51" t="n"/>
      <c r="B632" s="51" t="n"/>
      <c r="C632" s="23" t="n"/>
      <c r="D632" s="24">
        <f>IF(COUNTA($A632:$C632,$E632:$I632,$K632,$O632,$R632,$U632:$W632,$Z632:$AA632)=0,"",IFERROR(INDEX('Settings'!$B$10:$B$109,MATCH(C632,'Settings'!$A$10:$A$109,0)),""))</f>
        <v/>
      </c>
      <c r="E632" s="23" t="n"/>
      <c r="F632" s="25" t="n"/>
      <c r="G632" s="25" t="n"/>
      <c r="H632" s="26" t="n"/>
      <c r="I632" s="26" t="n"/>
      <c r="J632" s="27">
        <f>IF(COUNTA($A632:$C632,$E632:$I632,$K632,$O632,$R632,$U632:$W632,$Z632:$AA632)=0,"",IFERROR(H632+I632,0))</f>
        <v/>
      </c>
      <c r="K632" s="52" t="n"/>
      <c r="L632" s="53">
        <f>IF(COUNTA($A632:$C632,$E632:$I632,$K632,$O632,$R632,$U632:$W632,$Z632:$AA632)=0,"",IFERROR(INDEX('Settings'!$D$10:$D$109,MATCH(C632,'Settings'!$A$10:$A$109,0)),0))</f>
        <v/>
      </c>
      <c r="M632" s="53">
        <f>IF(COUNTA($A632:$C632,$E632:$I632,$K632,$O632,$R632,$U632:$W632,$Z632:$AA632)=0,"",IFERROR(IF(K632&lt;&gt;"",K632,L632),0))</f>
        <v/>
      </c>
      <c r="N632" s="30">
        <f>IF(COUNTA($A632:$C632,$E632:$I632,$K632,$O632,$R632,$U632:$W632,$Z632:$AA632)=0,"",IFERROR(J632*M632,0))</f>
        <v/>
      </c>
      <c r="O632" s="31" t="n"/>
      <c r="P632" s="30">
        <f>IF(COUNTA($A632:$C632,$E632:$I632,$K632,$O632,$R632,$U632:$W632,$Z632:$AA632)=0,"",IFERROR(INDEX('Settings'!$F$10:$F$109,MATCH(C632,'Settings'!$A$10:$A$109,0)),0))</f>
        <v/>
      </c>
      <c r="Q632" s="30">
        <f>IF(COUNTA($A632:$C632,$E632:$I632,$K632,$O632,$R632,$U632:$W632,$Z632:$AA632)=0,"",IFERROR(O632*P632,0))</f>
        <v/>
      </c>
      <c r="R632" s="26" t="n"/>
      <c r="S632" s="30">
        <f>IF(COUNTA($A632:$C632,$E632:$I632,$K632,$O632,$R632,$U632:$W632,$Z632:$AA632)=0,"",IFERROR(INDEX('Settings'!$E$10:$E$109,MATCH(C632,'Settings'!$A$10:$A$109,0)),0))</f>
        <v/>
      </c>
      <c r="T632" s="30">
        <f>IF(COUNTA($A632:$C632,$E632:$I632,$K632,$O632,$R632,$U632:$W632,$Z632:$AA632)=0,"",IFERROR(R632*S632,0))</f>
        <v/>
      </c>
      <c r="U632" s="32" t="n"/>
      <c r="V632" s="32" t="n"/>
      <c r="W632" s="32" t="n"/>
      <c r="X632" s="30">
        <f>IF(COUNTA($A632:$C632,$E632:$I632,$K632,$O632,$R632,$U632:$W632,$Z632:$AA632)=0,"",IFERROR(SUM(N632,Q632,T632,U632),0))</f>
        <v/>
      </c>
      <c r="Y632" s="30">
        <f>IF(COUNTA($A632:$C632,$E632:$I632,$K632,$O632,$R632,$U632:$W632,$Z632:$AA632)=0,"",IFERROR(X632+V632-W632,0))</f>
        <v/>
      </c>
      <c r="Z632" s="23" t="n"/>
      <c r="AA632" s="25" t="n"/>
      <c r="AB632" s="33">
        <f>IF(COUNTA($A632:$C632,$E632:$I632,$K632,$O632,$R632,$U632:$W632,$Z632:$AA632)=0,"",IF(OR(A632="",B632="",C632="",E632=""),"Missing required input",IF(D632="","Driver not found",IF(COUNTIF($E:$E,E632)&gt;1,"Duplicate Trip/Load #",IF(B632&gt;A632,"Trip after period end",IF(B632&lt;=A632-'Settings'!$B$4,"Trip outside pay period",IF(J632&lt;=0,"Check miles",IF(M632&lt;=0,"Check rate",IF(Y632&lt;0,"Negative payable","OK")))))))))</f>
        <v/>
      </c>
    </row>
    <row r="633">
      <c r="A633" s="51" t="n"/>
      <c r="B633" s="51" t="n"/>
      <c r="C633" s="23" t="n"/>
      <c r="D633" s="24">
        <f>IF(COUNTA($A633:$C633,$E633:$I633,$K633,$O633,$R633,$U633:$W633,$Z633:$AA633)=0,"",IFERROR(INDEX('Settings'!$B$10:$B$109,MATCH(C633,'Settings'!$A$10:$A$109,0)),""))</f>
        <v/>
      </c>
      <c r="E633" s="23" t="n"/>
      <c r="F633" s="25" t="n"/>
      <c r="G633" s="25" t="n"/>
      <c r="H633" s="26" t="n"/>
      <c r="I633" s="26" t="n"/>
      <c r="J633" s="27">
        <f>IF(COUNTA($A633:$C633,$E633:$I633,$K633,$O633,$R633,$U633:$W633,$Z633:$AA633)=0,"",IFERROR(H633+I633,0))</f>
        <v/>
      </c>
      <c r="K633" s="52" t="n"/>
      <c r="L633" s="53">
        <f>IF(COUNTA($A633:$C633,$E633:$I633,$K633,$O633,$R633,$U633:$W633,$Z633:$AA633)=0,"",IFERROR(INDEX('Settings'!$D$10:$D$109,MATCH(C633,'Settings'!$A$10:$A$109,0)),0))</f>
        <v/>
      </c>
      <c r="M633" s="53">
        <f>IF(COUNTA($A633:$C633,$E633:$I633,$K633,$O633,$R633,$U633:$W633,$Z633:$AA633)=0,"",IFERROR(IF(K633&lt;&gt;"",K633,L633),0))</f>
        <v/>
      </c>
      <c r="N633" s="30">
        <f>IF(COUNTA($A633:$C633,$E633:$I633,$K633,$O633,$R633,$U633:$W633,$Z633:$AA633)=0,"",IFERROR(J633*M633,0))</f>
        <v/>
      </c>
      <c r="O633" s="31" t="n"/>
      <c r="P633" s="30">
        <f>IF(COUNTA($A633:$C633,$E633:$I633,$K633,$O633,$R633,$U633:$W633,$Z633:$AA633)=0,"",IFERROR(INDEX('Settings'!$F$10:$F$109,MATCH(C633,'Settings'!$A$10:$A$109,0)),0))</f>
        <v/>
      </c>
      <c r="Q633" s="30">
        <f>IF(COUNTA($A633:$C633,$E633:$I633,$K633,$O633,$R633,$U633:$W633,$Z633:$AA633)=0,"",IFERROR(O633*P633,0))</f>
        <v/>
      </c>
      <c r="R633" s="26" t="n"/>
      <c r="S633" s="30">
        <f>IF(COUNTA($A633:$C633,$E633:$I633,$K633,$O633,$R633,$U633:$W633,$Z633:$AA633)=0,"",IFERROR(INDEX('Settings'!$E$10:$E$109,MATCH(C633,'Settings'!$A$10:$A$109,0)),0))</f>
        <v/>
      </c>
      <c r="T633" s="30">
        <f>IF(COUNTA($A633:$C633,$E633:$I633,$K633,$O633,$R633,$U633:$W633,$Z633:$AA633)=0,"",IFERROR(R633*S633,0))</f>
        <v/>
      </c>
      <c r="U633" s="32" t="n"/>
      <c r="V633" s="32" t="n"/>
      <c r="W633" s="32" t="n"/>
      <c r="X633" s="30">
        <f>IF(COUNTA($A633:$C633,$E633:$I633,$K633,$O633,$R633,$U633:$W633,$Z633:$AA633)=0,"",IFERROR(SUM(N633,Q633,T633,U633),0))</f>
        <v/>
      </c>
      <c r="Y633" s="30">
        <f>IF(COUNTA($A633:$C633,$E633:$I633,$K633,$O633,$R633,$U633:$W633,$Z633:$AA633)=0,"",IFERROR(X633+V633-W633,0))</f>
        <v/>
      </c>
      <c r="Z633" s="23" t="n"/>
      <c r="AA633" s="25" t="n"/>
      <c r="AB633" s="33">
        <f>IF(COUNTA($A633:$C633,$E633:$I633,$K633,$O633,$R633,$U633:$W633,$Z633:$AA633)=0,"",IF(OR(A633="",B633="",C633="",E633=""),"Missing required input",IF(D633="","Driver not found",IF(COUNTIF($E:$E,E633)&gt;1,"Duplicate Trip/Load #",IF(B633&gt;A633,"Trip after period end",IF(B633&lt;=A633-'Settings'!$B$4,"Trip outside pay period",IF(J633&lt;=0,"Check miles",IF(M633&lt;=0,"Check rate",IF(Y633&lt;0,"Negative payable","OK")))))))))</f>
        <v/>
      </c>
    </row>
    <row r="634">
      <c r="A634" s="51" t="n"/>
      <c r="B634" s="51" t="n"/>
      <c r="C634" s="23" t="n"/>
      <c r="D634" s="24">
        <f>IF(COUNTA($A634:$C634,$E634:$I634,$K634,$O634,$R634,$U634:$W634,$Z634:$AA634)=0,"",IFERROR(INDEX('Settings'!$B$10:$B$109,MATCH(C634,'Settings'!$A$10:$A$109,0)),""))</f>
        <v/>
      </c>
      <c r="E634" s="23" t="n"/>
      <c r="F634" s="25" t="n"/>
      <c r="G634" s="25" t="n"/>
      <c r="H634" s="26" t="n"/>
      <c r="I634" s="26" t="n"/>
      <c r="J634" s="27">
        <f>IF(COUNTA($A634:$C634,$E634:$I634,$K634,$O634,$R634,$U634:$W634,$Z634:$AA634)=0,"",IFERROR(H634+I634,0))</f>
        <v/>
      </c>
      <c r="K634" s="52" t="n"/>
      <c r="L634" s="53">
        <f>IF(COUNTA($A634:$C634,$E634:$I634,$K634,$O634,$R634,$U634:$W634,$Z634:$AA634)=0,"",IFERROR(INDEX('Settings'!$D$10:$D$109,MATCH(C634,'Settings'!$A$10:$A$109,0)),0))</f>
        <v/>
      </c>
      <c r="M634" s="53">
        <f>IF(COUNTA($A634:$C634,$E634:$I634,$K634,$O634,$R634,$U634:$W634,$Z634:$AA634)=0,"",IFERROR(IF(K634&lt;&gt;"",K634,L634),0))</f>
        <v/>
      </c>
      <c r="N634" s="30">
        <f>IF(COUNTA($A634:$C634,$E634:$I634,$K634,$O634,$R634,$U634:$W634,$Z634:$AA634)=0,"",IFERROR(J634*M634,0))</f>
        <v/>
      </c>
      <c r="O634" s="31" t="n"/>
      <c r="P634" s="30">
        <f>IF(COUNTA($A634:$C634,$E634:$I634,$K634,$O634,$R634,$U634:$W634,$Z634:$AA634)=0,"",IFERROR(INDEX('Settings'!$F$10:$F$109,MATCH(C634,'Settings'!$A$10:$A$109,0)),0))</f>
        <v/>
      </c>
      <c r="Q634" s="30">
        <f>IF(COUNTA($A634:$C634,$E634:$I634,$K634,$O634,$R634,$U634:$W634,$Z634:$AA634)=0,"",IFERROR(O634*P634,0))</f>
        <v/>
      </c>
      <c r="R634" s="26" t="n"/>
      <c r="S634" s="30">
        <f>IF(COUNTA($A634:$C634,$E634:$I634,$K634,$O634,$R634,$U634:$W634,$Z634:$AA634)=0,"",IFERROR(INDEX('Settings'!$E$10:$E$109,MATCH(C634,'Settings'!$A$10:$A$109,0)),0))</f>
        <v/>
      </c>
      <c r="T634" s="30">
        <f>IF(COUNTA($A634:$C634,$E634:$I634,$K634,$O634,$R634,$U634:$W634,$Z634:$AA634)=0,"",IFERROR(R634*S634,0))</f>
        <v/>
      </c>
      <c r="U634" s="32" t="n"/>
      <c r="V634" s="32" t="n"/>
      <c r="W634" s="32" t="n"/>
      <c r="X634" s="30">
        <f>IF(COUNTA($A634:$C634,$E634:$I634,$K634,$O634,$R634,$U634:$W634,$Z634:$AA634)=0,"",IFERROR(SUM(N634,Q634,T634,U634),0))</f>
        <v/>
      </c>
      <c r="Y634" s="30">
        <f>IF(COUNTA($A634:$C634,$E634:$I634,$K634,$O634,$R634,$U634:$W634,$Z634:$AA634)=0,"",IFERROR(X634+V634-W634,0))</f>
        <v/>
      </c>
      <c r="Z634" s="23" t="n"/>
      <c r="AA634" s="25" t="n"/>
      <c r="AB634" s="33">
        <f>IF(COUNTA($A634:$C634,$E634:$I634,$K634,$O634,$R634,$U634:$W634,$Z634:$AA634)=0,"",IF(OR(A634="",B634="",C634="",E634=""),"Missing required input",IF(D634="","Driver not found",IF(COUNTIF($E:$E,E634)&gt;1,"Duplicate Trip/Load #",IF(B634&gt;A634,"Trip after period end",IF(B634&lt;=A634-'Settings'!$B$4,"Trip outside pay period",IF(J634&lt;=0,"Check miles",IF(M634&lt;=0,"Check rate",IF(Y634&lt;0,"Negative payable","OK")))))))))</f>
        <v/>
      </c>
    </row>
    <row r="635">
      <c r="A635" s="51" t="n"/>
      <c r="B635" s="51" t="n"/>
      <c r="C635" s="23" t="n"/>
      <c r="D635" s="24">
        <f>IF(COUNTA($A635:$C635,$E635:$I635,$K635,$O635,$R635,$U635:$W635,$Z635:$AA635)=0,"",IFERROR(INDEX('Settings'!$B$10:$B$109,MATCH(C635,'Settings'!$A$10:$A$109,0)),""))</f>
        <v/>
      </c>
      <c r="E635" s="23" t="n"/>
      <c r="F635" s="25" t="n"/>
      <c r="G635" s="25" t="n"/>
      <c r="H635" s="26" t="n"/>
      <c r="I635" s="26" t="n"/>
      <c r="J635" s="27">
        <f>IF(COUNTA($A635:$C635,$E635:$I635,$K635,$O635,$R635,$U635:$W635,$Z635:$AA635)=0,"",IFERROR(H635+I635,0))</f>
        <v/>
      </c>
      <c r="K635" s="52" t="n"/>
      <c r="L635" s="53">
        <f>IF(COUNTA($A635:$C635,$E635:$I635,$K635,$O635,$R635,$U635:$W635,$Z635:$AA635)=0,"",IFERROR(INDEX('Settings'!$D$10:$D$109,MATCH(C635,'Settings'!$A$10:$A$109,0)),0))</f>
        <v/>
      </c>
      <c r="M635" s="53">
        <f>IF(COUNTA($A635:$C635,$E635:$I635,$K635,$O635,$R635,$U635:$W635,$Z635:$AA635)=0,"",IFERROR(IF(K635&lt;&gt;"",K635,L635),0))</f>
        <v/>
      </c>
      <c r="N635" s="30">
        <f>IF(COUNTA($A635:$C635,$E635:$I635,$K635,$O635,$R635,$U635:$W635,$Z635:$AA635)=0,"",IFERROR(J635*M635,0))</f>
        <v/>
      </c>
      <c r="O635" s="31" t="n"/>
      <c r="P635" s="30">
        <f>IF(COUNTA($A635:$C635,$E635:$I635,$K635,$O635,$R635,$U635:$W635,$Z635:$AA635)=0,"",IFERROR(INDEX('Settings'!$F$10:$F$109,MATCH(C635,'Settings'!$A$10:$A$109,0)),0))</f>
        <v/>
      </c>
      <c r="Q635" s="30">
        <f>IF(COUNTA($A635:$C635,$E635:$I635,$K635,$O635,$R635,$U635:$W635,$Z635:$AA635)=0,"",IFERROR(O635*P635,0))</f>
        <v/>
      </c>
      <c r="R635" s="26" t="n"/>
      <c r="S635" s="30">
        <f>IF(COUNTA($A635:$C635,$E635:$I635,$K635,$O635,$R635,$U635:$W635,$Z635:$AA635)=0,"",IFERROR(INDEX('Settings'!$E$10:$E$109,MATCH(C635,'Settings'!$A$10:$A$109,0)),0))</f>
        <v/>
      </c>
      <c r="T635" s="30">
        <f>IF(COUNTA($A635:$C635,$E635:$I635,$K635,$O635,$R635,$U635:$W635,$Z635:$AA635)=0,"",IFERROR(R635*S635,0))</f>
        <v/>
      </c>
      <c r="U635" s="32" t="n"/>
      <c r="V635" s="32" t="n"/>
      <c r="W635" s="32" t="n"/>
      <c r="X635" s="30">
        <f>IF(COUNTA($A635:$C635,$E635:$I635,$K635,$O635,$R635,$U635:$W635,$Z635:$AA635)=0,"",IFERROR(SUM(N635,Q635,T635,U635),0))</f>
        <v/>
      </c>
      <c r="Y635" s="30">
        <f>IF(COUNTA($A635:$C635,$E635:$I635,$K635,$O635,$R635,$U635:$W635,$Z635:$AA635)=0,"",IFERROR(X635+V635-W635,0))</f>
        <v/>
      </c>
      <c r="Z635" s="23" t="n"/>
      <c r="AA635" s="25" t="n"/>
      <c r="AB635" s="33">
        <f>IF(COUNTA($A635:$C635,$E635:$I635,$K635,$O635,$R635,$U635:$W635,$Z635:$AA635)=0,"",IF(OR(A635="",B635="",C635="",E635=""),"Missing required input",IF(D635="","Driver not found",IF(COUNTIF($E:$E,E635)&gt;1,"Duplicate Trip/Load #",IF(B635&gt;A635,"Trip after period end",IF(B635&lt;=A635-'Settings'!$B$4,"Trip outside pay period",IF(J635&lt;=0,"Check miles",IF(M635&lt;=0,"Check rate",IF(Y635&lt;0,"Negative payable","OK")))))))))</f>
        <v/>
      </c>
    </row>
    <row r="636">
      <c r="A636" s="51" t="n"/>
      <c r="B636" s="51" t="n"/>
      <c r="C636" s="23" t="n"/>
      <c r="D636" s="24">
        <f>IF(COUNTA($A636:$C636,$E636:$I636,$K636,$O636,$R636,$U636:$W636,$Z636:$AA636)=0,"",IFERROR(INDEX('Settings'!$B$10:$B$109,MATCH(C636,'Settings'!$A$10:$A$109,0)),""))</f>
        <v/>
      </c>
      <c r="E636" s="23" t="n"/>
      <c r="F636" s="25" t="n"/>
      <c r="G636" s="25" t="n"/>
      <c r="H636" s="26" t="n"/>
      <c r="I636" s="26" t="n"/>
      <c r="J636" s="27">
        <f>IF(COUNTA($A636:$C636,$E636:$I636,$K636,$O636,$R636,$U636:$W636,$Z636:$AA636)=0,"",IFERROR(H636+I636,0))</f>
        <v/>
      </c>
      <c r="K636" s="52" t="n"/>
      <c r="L636" s="53">
        <f>IF(COUNTA($A636:$C636,$E636:$I636,$K636,$O636,$R636,$U636:$W636,$Z636:$AA636)=0,"",IFERROR(INDEX('Settings'!$D$10:$D$109,MATCH(C636,'Settings'!$A$10:$A$109,0)),0))</f>
        <v/>
      </c>
      <c r="M636" s="53">
        <f>IF(COUNTA($A636:$C636,$E636:$I636,$K636,$O636,$R636,$U636:$W636,$Z636:$AA636)=0,"",IFERROR(IF(K636&lt;&gt;"",K636,L636),0))</f>
        <v/>
      </c>
      <c r="N636" s="30">
        <f>IF(COUNTA($A636:$C636,$E636:$I636,$K636,$O636,$R636,$U636:$W636,$Z636:$AA636)=0,"",IFERROR(J636*M636,0))</f>
        <v/>
      </c>
      <c r="O636" s="31" t="n"/>
      <c r="P636" s="30">
        <f>IF(COUNTA($A636:$C636,$E636:$I636,$K636,$O636,$R636,$U636:$W636,$Z636:$AA636)=0,"",IFERROR(INDEX('Settings'!$F$10:$F$109,MATCH(C636,'Settings'!$A$10:$A$109,0)),0))</f>
        <v/>
      </c>
      <c r="Q636" s="30">
        <f>IF(COUNTA($A636:$C636,$E636:$I636,$K636,$O636,$R636,$U636:$W636,$Z636:$AA636)=0,"",IFERROR(O636*P636,0))</f>
        <v/>
      </c>
      <c r="R636" s="26" t="n"/>
      <c r="S636" s="30">
        <f>IF(COUNTA($A636:$C636,$E636:$I636,$K636,$O636,$R636,$U636:$W636,$Z636:$AA636)=0,"",IFERROR(INDEX('Settings'!$E$10:$E$109,MATCH(C636,'Settings'!$A$10:$A$109,0)),0))</f>
        <v/>
      </c>
      <c r="T636" s="30">
        <f>IF(COUNTA($A636:$C636,$E636:$I636,$K636,$O636,$R636,$U636:$W636,$Z636:$AA636)=0,"",IFERROR(R636*S636,0))</f>
        <v/>
      </c>
      <c r="U636" s="32" t="n"/>
      <c r="V636" s="32" t="n"/>
      <c r="W636" s="32" t="n"/>
      <c r="X636" s="30">
        <f>IF(COUNTA($A636:$C636,$E636:$I636,$K636,$O636,$R636,$U636:$W636,$Z636:$AA636)=0,"",IFERROR(SUM(N636,Q636,T636,U636),0))</f>
        <v/>
      </c>
      <c r="Y636" s="30">
        <f>IF(COUNTA($A636:$C636,$E636:$I636,$K636,$O636,$R636,$U636:$W636,$Z636:$AA636)=0,"",IFERROR(X636+V636-W636,0))</f>
        <v/>
      </c>
      <c r="Z636" s="23" t="n"/>
      <c r="AA636" s="25" t="n"/>
      <c r="AB636" s="33">
        <f>IF(COUNTA($A636:$C636,$E636:$I636,$K636,$O636,$R636,$U636:$W636,$Z636:$AA636)=0,"",IF(OR(A636="",B636="",C636="",E636=""),"Missing required input",IF(D636="","Driver not found",IF(COUNTIF($E:$E,E636)&gt;1,"Duplicate Trip/Load #",IF(B636&gt;A636,"Trip after period end",IF(B636&lt;=A636-'Settings'!$B$4,"Trip outside pay period",IF(J636&lt;=0,"Check miles",IF(M636&lt;=0,"Check rate",IF(Y636&lt;0,"Negative payable","OK")))))))))</f>
        <v/>
      </c>
    </row>
    <row r="637">
      <c r="A637" s="51" t="n"/>
      <c r="B637" s="51" t="n"/>
      <c r="C637" s="23" t="n"/>
      <c r="D637" s="24">
        <f>IF(COUNTA($A637:$C637,$E637:$I637,$K637,$O637,$R637,$U637:$W637,$Z637:$AA637)=0,"",IFERROR(INDEX('Settings'!$B$10:$B$109,MATCH(C637,'Settings'!$A$10:$A$109,0)),""))</f>
        <v/>
      </c>
      <c r="E637" s="23" t="n"/>
      <c r="F637" s="25" t="n"/>
      <c r="G637" s="25" t="n"/>
      <c r="H637" s="26" t="n"/>
      <c r="I637" s="26" t="n"/>
      <c r="J637" s="27">
        <f>IF(COUNTA($A637:$C637,$E637:$I637,$K637,$O637,$R637,$U637:$W637,$Z637:$AA637)=0,"",IFERROR(H637+I637,0))</f>
        <v/>
      </c>
      <c r="K637" s="52" t="n"/>
      <c r="L637" s="53">
        <f>IF(COUNTA($A637:$C637,$E637:$I637,$K637,$O637,$R637,$U637:$W637,$Z637:$AA637)=0,"",IFERROR(INDEX('Settings'!$D$10:$D$109,MATCH(C637,'Settings'!$A$10:$A$109,0)),0))</f>
        <v/>
      </c>
      <c r="M637" s="53">
        <f>IF(COUNTA($A637:$C637,$E637:$I637,$K637,$O637,$R637,$U637:$W637,$Z637:$AA637)=0,"",IFERROR(IF(K637&lt;&gt;"",K637,L637),0))</f>
        <v/>
      </c>
      <c r="N637" s="30">
        <f>IF(COUNTA($A637:$C637,$E637:$I637,$K637,$O637,$R637,$U637:$W637,$Z637:$AA637)=0,"",IFERROR(J637*M637,0))</f>
        <v/>
      </c>
      <c r="O637" s="31" t="n"/>
      <c r="P637" s="30">
        <f>IF(COUNTA($A637:$C637,$E637:$I637,$K637,$O637,$R637,$U637:$W637,$Z637:$AA637)=0,"",IFERROR(INDEX('Settings'!$F$10:$F$109,MATCH(C637,'Settings'!$A$10:$A$109,0)),0))</f>
        <v/>
      </c>
      <c r="Q637" s="30">
        <f>IF(COUNTA($A637:$C637,$E637:$I637,$K637,$O637,$R637,$U637:$W637,$Z637:$AA637)=0,"",IFERROR(O637*P637,0))</f>
        <v/>
      </c>
      <c r="R637" s="26" t="n"/>
      <c r="S637" s="30">
        <f>IF(COUNTA($A637:$C637,$E637:$I637,$K637,$O637,$R637,$U637:$W637,$Z637:$AA637)=0,"",IFERROR(INDEX('Settings'!$E$10:$E$109,MATCH(C637,'Settings'!$A$10:$A$109,0)),0))</f>
        <v/>
      </c>
      <c r="T637" s="30">
        <f>IF(COUNTA($A637:$C637,$E637:$I637,$K637,$O637,$R637,$U637:$W637,$Z637:$AA637)=0,"",IFERROR(R637*S637,0))</f>
        <v/>
      </c>
      <c r="U637" s="32" t="n"/>
      <c r="V637" s="32" t="n"/>
      <c r="W637" s="32" t="n"/>
      <c r="X637" s="30">
        <f>IF(COUNTA($A637:$C637,$E637:$I637,$K637,$O637,$R637,$U637:$W637,$Z637:$AA637)=0,"",IFERROR(SUM(N637,Q637,T637,U637),0))</f>
        <v/>
      </c>
      <c r="Y637" s="30">
        <f>IF(COUNTA($A637:$C637,$E637:$I637,$K637,$O637,$R637,$U637:$W637,$Z637:$AA637)=0,"",IFERROR(X637+V637-W637,0))</f>
        <v/>
      </c>
      <c r="Z637" s="23" t="n"/>
      <c r="AA637" s="25" t="n"/>
      <c r="AB637" s="33">
        <f>IF(COUNTA($A637:$C637,$E637:$I637,$K637,$O637,$R637,$U637:$W637,$Z637:$AA637)=0,"",IF(OR(A637="",B637="",C637="",E637=""),"Missing required input",IF(D637="","Driver not found",IF(COUNTIF($E:$E,E637)&gt;1,"Duplicate Trip/Load #",IF(B637&gt;A637,"Trip after period end",IF(B637&lt;=A637-'Settings'!$B$4,"Trip outside pay period",IF(J637&lt;=0,"Check miles",IF(M637&lt;=0,"Check rate",IF(Y637&lt;0,"Negative payable","OK")))))))))</f>
        <v/>
      </c>
    </row>
    <row r="638">
      <c r="A638" s="51" t="n"/>
      <c r="B638" s="51" t="n"/>
      <c r="C638" s="23" t="n"/>
      <c r="D638" s="24">
        <f>IF(COUNTA($A638:$C638,$E638:$I638,$K638,$O638,$R638,$U638:$W638,$Z638:$AA638)=0,"",IFERROR(INDEX('Settings'!$B$10:$B$109,MATCH(C638,'Settings'!$A$10:$A$109,0)),""))</f>
        <v/>
      </c>
      <c r="E638" s="23" t="n"/>
      <c r="F638" s="25" t="n"/>
      <c r="G638" s="25" t="n"/>
      <c r="H638" s="26" t="n"/>
      <c r="I638" s="26" t="n"/>
      <c r="J638" s="27">
        <f>IF(COUNTA($A638:$C638,$E638:$I638,$K638,$O638,$R638,$U638:$W638,$Z638:$AA638)=0,"",IFERROR(H638+I638,0))</f>
        <v/>
      </c>
      <c r="K638" s="52" t="n"/>
      <c r="L638" s="53">
        <f>IF(COUNTA($A638:$C638,$E638:$I638,$K638,$O638,$R638,$U638:$W638,$Z638:$AA638)=0,"",IFERROR(INDEX('Settings'!$D$10:$D$109,MATCH(C638,'Settings'!$A$10:$A$109,0)),0))</f>
        <v/>
      </c>
      <c r="M638" s="53">
        <f>IF(COUNTA($A638:$C638,$E638:$I638,$K638,$O638,$R638,$U638:$W638,$Z638:$AA638)=0,"",IFERROR(IF(K638&lt;&gt;"",K638,L638),0))</f>
        <v/>
      </c>
      <c r="N638" s="30">
        <f>IF(COUNTA($A638:$C638,$E638:$I638,$K638,$O638,$R638,$U638:$W638,$Z638:$AA638)=0,"",IFERROR(J638*M638,0))</f>
        <v/>
      </c>
      <c r="O638" s="31" t="n"/>
      <c r="P638" s="30">
        <f>IF(COUNTA($A638:$C638,$E638:$I638,$K638,$O638,$R638,$U638:$W638,$Z638:$AA638)=0,"",IFERROR(INDEX('Settings'!$F$10:$F$109,MATCH(C638,'Settings'!$A$10:$A$109,0)),0))</f>
        <v/>
      </c>
      <c r="Q638" s="30">
        <f>IF(COUNTA($A638:$C638,$E638:$I638,$K638,$O638,$R638,$U638:$W638,$Z638:$AA638)=0,"",IFERROR(O638*P638,0))</f>
        <v/>
      </c>
      <c r="R638" s="26" t="n"/>
      <c r="S638" s="30">
        <f>IF(COUNTA($A638:$C638,$E638:$I638,$K638,$O638,$R638,$U638:$W638,$Z638:$AA638)=0,"",IFERROR(INDEX('Settings'!$E$10:$E$109,MATCH(C638,'Settings'!$A$10:$A$109,0)),0))</f>
        <v/>
      </c>
      <c r="T638" s="30">
        <f>IF(COUNTA($A638:$C638,$E638:$I638,$K638,$O638,$R638,$U638:$W638,$Z638:$AA638)=0,"",IFERROR(R638*S638,0))</f>
        <v/>
      </c>
      <c r="U638" s="32" t="n"/>
      <c r="V638" s="32" t="n"/>
      <c r="W638" s="32" t="n"/>
      <c r="X638" s="30">
        <f>IF(COUNTA($A638:$C638,$E638:$I638,$K638,$O638,$R638,$U638:$W638,$Z638:$AA638)=0,"",IFERROR(SUM(N638,Q638,T638,U638),0))</f>
        <v/>
      </c>
      <c r="Y638" s="30">
        <f>IF(COUNTA($A638:$C638,$E638:$I638,$K638,$O638,$R638,$U638:$W638,$Z638:$AA638)=0,"",IFERROR(X638+V638-W638,0))</f>
        <v/>
      </c>
      <c r="Z638" s="23" t="n"/>
      <c r="AA638" s="25" t="n"/>
      <c r="AB638" s="33">
        <f>IF(COUNTA($A638:$C638,$E638:$I638,$K638,$O638,$R638,$U638:$W638,$Z638:$AA638)=0,"",IF(OR(A638="",B638="",C638="",E638=""),"Missing required input",IF(D638="","Driver not found",IF(COUNTIF($E:$E,E638)&gt;1,"Duplicate Trip/Load #",IF(B638&gt;A638,"Trip after period end",IF(B638&lt;=A638-'Settings'!$B$4,"Trip outside pay period",IF(J638&lt;=0,"Check miles",IF(M638&lt;=0,"Check rate",IF(Y638&lt;0,"Negative payable","OK")))))))))</f>
        <v/>
      </c>
    </row>
    <row r="639">
      <c r="A639" s="51" t="n"/>
      <c r="B639" s="51" t="n"/>
      <c r="C639" s="23" t="n"/>
      <c r="D639" s="24">
        <f>IF(COUNTA($A639:$C639,$E639:$I639,$K639,$O639,$R639,$U639:$W639,$Z639:$AA639)=0,"",IFERROR(INDEX('Settings'!$B$10:$B$109,MATCH(C639,'Settings'!$A$10:$A$109,0)),""))</f>
        <v/>
      </c>
      <c r="E639" s="23" t="n"/>
      <c r="F639" s="25" t="n"/>
      <c r="G639" s="25" t="n"/>
      <c r="H639" s="26" t="n"/>
      <c r="I639" s="26" t="n"/>
      <c r="J639" s="27">
        <f>IF(COUNTA($A639:$C639,$E639:$I639,$K639,$O639,$R639,$U639:$W639,$Z639:$AA639)=0,"",IFERROR(H639+I639,0))</f>
        <v/>
      </c>
      <c r="K639" s="52" t="n"/>
      <c r="L639" s="53">
        <f>IF(COUNTA($A639:$C639,$E639:$I639,$K639,$O639,$R639,$U639:$W639,$Z639:$AA639)=0,"",IFERROR(INDEX('Settings'!$D$10:$D$109,MATCH(C639,'Settings'!$A$10:$A$109,0)),0))</f>
        <v/>
      </c>
      <c r="M639" s="53">
        <f>IF(COUNTA($A639:$C639,$E639:$I639,$K639,$O639,$R639,$U639:$W639,$Z639:$AA639)=0,"",IFERROR(IF(K639&lt;&gt;"",K639,L639),0))</f>
        <v/>
      </c>
      <c r="N639" s="30">
        <f>IF(COUNTA($A639:$C639,$E639:$I639,$K639,$O639,$R639,$U639:$W639,$Z639:$AA639)=0,"",IFERROR(J639*M639,0))</f>
        <v/>
      </c>
      <c r="O639" s="31" t="n"/>
      <c r="P639" s="30">
        <f>IF(COUNTA($A639:$C639,$E639:$I639,$K639,$O639,$R639,$U639:$W639,$Z639:$AA639)=0,"",IFERROR(INDEX('Settings'!$F$10:$F$109,MATCH(C639,'Settings'!$A$10:$A$109,0)),0))</f>
        <v/>
      </c>
      <c r="Q639" s="30">
        <f>IF(COUNTA($A639:$C639,$E639:$I639,$K639,$O639,$R639,$U639:$W639,$Z639:$AA639)=0,"",IFERROR(O639*P639,0))</f>
        <v/>
      </c>
      <c r="R639" s="26" t="n"/>
      <c r="S639" s="30">
        <f>IF(COUNTA($A639:$C639,$E639:$I639,$K639,$O639,$R639,$U639:$W639,$Z639:$AA639)=0,"",IFERROR(INDEX('Settings'!$E$10:$E$109,MATCH(C639,'Settings'!$A$10:$A$109,0)),0))</f>
        <v/>
      </c>
      <c r="T639" s="30">
        <f>IF(COUNTA($A639:$C639,$E639:$I639,$K639,$O639,$R639,$U639:$W639,$Z639:$AA639)=0,"",IFERROR(R639*S639,0))</f>
        <v/>
      </c>
      <c r="U639" s="32" t="n"/>
      <c r="V639" s="32" t="n"/>
      <c r="W639" s="32" t="n"/>
      <c r="X639" s="30">
        <f>IF(COUNTA($A639:$C639,$E639:$I639,$K639,$O639,$R639,$U639:$W639,$Z639:$AA639)=0,"",IFERROR(SUM(N639,Q639,T639,U639),0))</f>
        <v/>
      </c>
      <c r="Y639" s="30">
        <f>IF(COUNTA($A639:$C639,$E639:$I639,$K639,$O639,$R639,$U639:$W639,$Z639:$AA639)=0,"",IFERROR(X639+V639-W639,0))</f>
        <v/>
      </c>
      <c r="Z639" s="23" t="n"/>
      <c r="AA639" s="25" t="n"/>
      <c r="AB639" s="33">
        <f>IF(COUNTA($A639:$C639,$E639:$I639,$K639,$O639,$R639,$U639:$W639,$Z639:$AA639)=0,"",IF(OR(A639="",B639="",C639="",E639=""),"Missing required input",IF(D639="","Driver not found",IF(COUNTIF($E:$E,E639)&gt;1,"Duplicate Trip/Load #",IF(B639&gt;A639,"Trip after period end",IF(B639&lt;=A639-'Settings'!$B$4,"Trip outside pay period",IF(J639&lt;=0,"Check miles",IF(M639&lt;=0,"Check rate",IF(Y639&lt;0,"Negative payable","OK")))))))))</f>
        <v/>
      </c>
    </row>
    <row r="640">
      <c r="A640" s="51" t="n"/>
      <c r="B640" s="51" t="n"/>
      <c r="C640" s="23" t="n"/>
      <c r="D640" s="24">
        <f>IF(COUNTA($A640:$C640,$E640:$I640,$K640,$O640,$R640,$U640:$W640,$Z640:$AA640)=0,"",IFERROR(INDEX('Settings'!$B$10:$B$109,MATCH(C640,'Settings'!$A$10:$A$109,0)),""))</f>
        <v/>
      </c>
      <c r="E640" s="23" t="n"/>
      <c r="F640" s="25" t="n"/>
      <c r="G640" s="25" t="n"/>
      <c r="H640" s="26" t="n"/>
      <c r="I640" s="26" t="n"/>
      <c r="J640" s="27">
        <f>IF(COUNTA($A640:$C640,$E640:$I640,$K640,$O640,$R640,$U640:$W640,$Z640:$AA640)=0,"",IFERROR(H640+I640,0))</f>
        <v/>
      </c>
      <c r="K640" s="52" t="n"/>
      <c r="L640" s="53">
        <f>IF(COUNTA($A640:$C640,$E640:$I640,$K640,$O640,$R640,$U640:$W640,$Z640:$AA640)=0,"",IFERROR(INDEX('Settings'!$D$10:$D$109,MATCH(C640,'Settings'!$A$10:$A$109,0)),0))</f>
        <v/>
      </c>
      <c r="M640" s="53">
        <f>IF(COUNTA($A640:$C640,$E640:$I640,$K640,$O640,$R640,$U640:$W640,$Z640:$AA640)=0,"",IFERROR(IF(K640&lt;&gt;"",K640,L640),0))</f>
        <v/>
      </c>
      <c r="N640" s="30">
        <f>IF(COUNTA($A640:$C640,$E640:$I640,$K640,$O640,$R640,$U640:$W640,$Z640:$AA640)=0,"",IFERROR(J640*M640,0))</f>
        <v/>
      </c>
      <c r="O640" s="31" t="n"/>
      <c r="P640" s="30">
        <f>IF(COUNTA($A640:$C640,$E640:$I640,$K640,$O640,$R640,$U640:$W640,$Z640:$AA640)=0,"",IFERROR(INDEX('Settings'!$F$10:$F$109,MATCH(C640,'Settings'!$A$10:$A$109,0)),0))</f>
        <v/>
      </c>
      <c r="Q640" s="30">
        <f>IF(COUNTA($A640:$C640,$E640:$I640,$K640,$O640,$R640,$U640:$W640,$Z640:$AA640)=0,"",IFERROR(O640*P640,0))</f>
        <v/>
      </c>
      <c r="R640" s="26" t="n"/>
      <c r="S640" s="30">
        <f>IF(COUNTA($A640:$C640,$E640:$I640,$K640,$O640,$R640,$U640:$W640,$Z640:$AA640)=0,"",IFERROR(INDEX('Settings'!$E$10:$E$109,MATCH(C640,'Settings'!$A$10:$A$109,0)),0))</f>
        <v/>
      </c>
      <c r="T640" s="30">
        <f>IF(COUNTA($A640:$C640,$E640:$I640,$K640,$O640,$R640,$U640:$W640,$Z640:$AA640)=0,"",IFERROR(R640*S640,0))</f>
        <v/>
      </c>
      <c r="U640" s="32" t="n"/>
      <c r="V640" s="32" t="n"/>
      <c r="W640" s="32" t="n"/>
      <c r="X640" s="30">
        <f>IF(COUNTA($A640:$C640,$E640:$I640,$K640,$O640,$R640,$U640:$W640,$Z640:$AA640)=0,"",IFERROR(SUM(N640,Q640,T640,U640),0))</f>
        <v/>
      </c>
      <c r="Y640" s="30">
        <f>IF(COUNTA($A640:$C640,$E640:$I640,$K640,$O640,$R640,$U640:$W640,$Z640:$AA640)=0,"",IFERROR(X640+V640-W640,0))</f>
        <v/>
      </c>
      <c r="Z640" s="23" t="n"/>
      <c r="AA640" s="25" t="n"/>
      <c r="AB640" s="33">
        <f>IF(COUNTA($A640:$C640,$E640:$I640,$K640,$O640,$R640,$U640:$W640,$Z640:$AA640)=0,"",IF(OR(A640="",B640="",C640="",E640=""),"Missing required input",IF(D640="","Driver not found",IF(COUNTIF($E:$E,E640)&gt;1,"Duplicate Trip/Load #",IF(B640&gt;A640,"Trip after period end",IF(B640&lt;=A640-'Settings'!$B$4,"Trip outside pay period",IF(J640&lt;=0,"Check miles",IF(M640&lt;=0,"Check rate",IF(Y640&lt;0,"Negative payable","OK")))))))))</f>
        <v/>
      </c>
    </row>
    <row r="641">
      <c r="A641" s="51" t="n"/>
      <c r="B641" s="51" t="n"/>
      <c r="C641" s="23" t="n"/>
      <c r="D641" s="24">
        <f>IF(COUNTA($A641:$C641,$E641:$I641,$K641,$O641,$R641,$U641:$W641,$Z641:$AA641)=0,"",IFERROR(INDEX('Settings'!$B$10:$B$109,MATCH(C641,'Settings'!$A$10:$A$109,0)),""))</f>
        <v/>
      </c>
      <c r="E641" s="23" t="n"/>
      <c r="F641" s="25" t="n"/>
      <c r="G641" s="25" t="n"/>
      <c r="H641" s="26" t="n"/>
      <c r="I641" s="26" t="n"/>
      <c r="J641" s="27">
        <f>IF(COUNTA($A641:$C641,$E641:$I641,$K641,$O641,$R641,$U641:$W641,$Z641:$AA641)=0,"",IFERROR(H641+I641,0))</f>
        <v/>
      </c>
      <c r="K641" s="52" t="n"/>
      <c r="L641" s="53">
        <f>IF(COUNTA($A641:$C641,$E641:$I641,$K641,$O641,$R641,$U641:$W641,$Z641:$AA641)=0,"",IFERROR(INDEX('Settings'!$D$10:$D$109,MATCH(C641,'Settings'!$A$10:$A$109,0)),0))</f>
        <v/>
      </c>
      <c r="M641" s="53">
        <f>IF(COUNTA($A641:$C641,$E641:$I641,$K641,$O641,$R641,$U641:$W641,$Z641:$AA641)=0,"",IFERROR(IF(K641&lt;&gt;"",K641,L641),0))</f>
        <v/>
      </c>
      <c r="N641" s="30">
        <f>IF(COUNTA($A641:$C641,$E641:$I641,$K641,$O641,$R641,$U641:$W641,$Z641:$AA641)=0,"",IFERROR(J641*M641,0))</f>
        <v/>
      </c>
      <c r="O641" s="31" t="n"/>
      <c r="P641" s="30">
        <f>IF(COUNTA($A641:$C641,$E641:$I641,$K641,$O641,$R641,$U641:$W641,$Z641:$AA641)=0,"",IFERROR(INDEX('Settings'!$F$10:$F$109,MATCH(C641,'Settings'!$A$10:$A$109,0)),0))</f>
        <v/>
      </c>
      <c r="Q641" s="30">
        <f>IF(COUNTA($A641:$C641,$E641:$I641,$K641,$O641,$R641,$U641:$W641,$Z641:$AA641)=0,"",IFERROR(O641*P641,0))</f>
        <v/>
      </c>
      <c r="R641" s="26" t="n"/>
      <c r="S641" s="30">
        <f>IF(COUNTA($A641:$C641,$E641:$I641,$K641,$O641,$R641,$U641:$W641,$Z641:$AA641)=0,"",IFERROR(INDEX('Settings'!$E$10:$E$109,MATCH(C641,'Settings'!$A$10:$A$109,0)),0))</f>
        <v/>
      </c>
      <c r="T641" s="30">
        <f>IF(COUNTA($A641:$C641,$E641:$I641,$K641,$O641,$R641,$U641:$W641,$Z641:$AA641)=0,"",IFERROR(R641*S641,0))</f>
        <v/>
      </c>
      <c r="U641" s="32" t="n"/>
      <c r="V641" s="32" t="n"/>
      <c r="W641" s="32" t="n"/>
      <c r="X641" s="30">
        <f>IF(COUNTA($A641:$C641,$E641:$I641,$K641,$O641,$R641,$U641:$W641,$Z641:$AA641)=0,"",IFERROR(SUM(N641,Q641,T641,U641),0))</f>
        <v/>
      </c>
      <c r="Y641" s="30">
        <f>IF(COUNTA($A641:$C641,$E641:$I641,$K641,$O641,$R641,$U641:$W641,$Z641:$AA641)=0,"",IFERROR(X641+V641-W641,0))</f>
        <v/>
      </c>
      <c r="Z641" s="23" t="n"/>
      <c r="AA641" s="25" t="n"/>
      <c r="AB641" s="33">
        <f>IF(COUNTA($A641:$C641,$E641:$I641,$K641,$O641,$R641,$U641:$W641,$Z641:$AA641)=0,"",IF(OR(A641="",B641="",C641="",E641=""),"Missing required input",IF(D641="","Driver not found",IF(COUNTIF($E:$E,E641)&gt;1,"Duplicate Trip/Load #",IF(B641&gt;A641,"Trip after period end",IF(B641&lt;=A641-'Settings'!$B$4,"Trip outside pay period",IF(J641&lt;=0,"Check miles",IF(M641&lt;=0,"Check rate",IF(Y641&lt;0,"Negative payable","OK")))))))))</f>
        <v/>
      </c>
    </row>
    <row r="642">
      <c r="A642" s="51" t="n"/>
      <c r="B642" s="51" t="n"/>
      <c r="C642" s="23" t="n"/>
      <c r="D642" s="24">
        <f>IF(COUNTA($A642:$C642,$E642:$I642,$K642,$O642,$R642,$U642:$W642,$Z642:$AA642)=0,"",IFERROR(INDEX('Settings'!$B$10:$B$109,MATCH(C642,'Settings'!$A$10:$A$109,0)),""))</f>
        <v/>
      </c>
      <c r="E642" s="23" t="n"/>
      <c r="F642" s="25" t="n"/>
      <c r="G642" s="25" t="n"/>
      <c r="H642" s="26" t="n"/>
      <c r="I642" s="26" t="n"/>
      <c r="J642" s="27">
        <f>IF(COUNTA($A642:$C642,$E642:$I642,$K642,$O642,$R642,$U642:$W642,$Z642:$AA642)=0,"",IFERROR(H642+I642,0))</f>
        <v/>
      </c>
      <c r="K642" s="52" t="n"/>
      <c r="L642" s="53">
        <f>IF(COUNTA($A642:$C642,$E642:$I642,$K642,$O642,$R642,$U642:$W642,$Z642:$AA642)=0,"",IFERROR(INDEX('Settings'!$D$10:$D$109,MATCH(C642,'Settings'!$A$10:$A$109,0)),0))</f>
        <v/>
      </c>
      <c r="M642" s="53">
        <f>IF(COUNTA($A642:$C642,$E642:$I642,$K642,$O642,$R642,$U642:$W642,$Z642:$AA642)=0,"",IFERROR(IF(K642&lt;&gt;"",K642,L642),0))</f>
        <v/>
      </c>
      <c r="N642" s="30">
        <f>IF(COUNTA($A642:$C642,$E642:$I642,$K642,$O642,$R642,$U642:$W642,$Z642:$AA642)=0,"",IFERROR(J642*M642,0))</f>
        <v/>
      </c>
      <c r="O642" s="31" t="n"/>
      <c r="P642" s="30">
        <f>IF(COUNTA($A642:$C642,$E642:$I642,$K642,$O642,$R642,$U642:$W642,$Z642:$AA642)=0,"",IFERROR(INDEX('Settings'!$F$10:$F$109,MATCH(C642,'Settings'!$A$10:$A$109,0)),0))</f>
        <v/>
      </c>
      <c r="Q642" s="30">
        <f>IF(COUNTA($A642:$C642,$E642:$I642,$K642,$O642,$R642,$U642:$W642,$Z642:$AA642)=0,"",IFERROR(O642*P642,0))</f>
        <v/>
      </c>
      <c r="R642" s="26" t="n"/>
      <c r="S642" s="30">
        <f>IF(COUNTA($A642:$C642,$E642:$I642,$K642,$O642,$R642,$U642:$W642,$Z642:$AA642)=0,"",IFERROR(INDEX('Settings'!$E$10:$E$109,MATCH(C642,'Settings'!$A$10:$A$109,0)),0))</f>
        <v/>
      </c>
      <c r="T642" s="30">
        <f>IF(COUNTA($A642:$C642,$E642:$I642,$K642,$O642,$R642,$U642:$W642,$Z642:$AA642)=0,"",IFERROR(R642*S642,0))</f>
        <v/>
      </c>
      <c r="U642" s="32" t="n"/>
      <c r="V642" s="32" t="n"/>
      <c r="W642" s="32" t="n"/>
      <c r="X642" s="30">
        <f>IF(COUNTA($A642:$C642,$E642:$I642,$K642,$O642,$R642,$U642:$W642,$Z642:$AA642)=0,"",IFERROR(SUM(N642,Q642,T642,U642),0))</f>
        <v/>
      </c>
      <c r="Y642" s="30">
        <f>IF(COUNTA($A642:$C642,$E642:$I642,$K642,$O642,$R642,$U642:$W642,$Z642:$AA642)=0,"",IFERROR(X642+V642-W642,0))</f>
        <v/>
      </c>
      <c r="Z642" s="23" t="n"/>
      <c r="AA642" s="25" t="n"/>
      <c r="AB642" s="33">
        <f>IF(COUNTA($A642:$C642,$E642:$I642,$K642,$O642,$R642,$U642:$W642,$Z642:$AA642)=0,"",IF(OR(A642="",B642="",C642="",E642=""),"Missing required input",IF(D642="","Driver not found",IF(COUNTIF($E:$E,E642)&gt;1,"Duplicate Trip/Load #",IF(B642&gt;A642,"Trip after period end",IF(B642&lt;=A642-'Settings'!$B$4,"Trip outside pay period",IF(J642&lt;=0,"Check miles",IF(M642&lt;=0,"Check rate",IF(Y642&lt;0,"Negative payable","OK")))))))))</f>
        <v/>
      </c>
    </row>
    <row r="643">
      <c r="A643" s="51" t="n"/>
      <c r="B643" s="51" t="n"/>
      <c r="C643" s="23" t="n"/>
      <c r="D643" s="24">
        <f>IF(COUNTA($A643:$C643,$E643:$I643,$K643,$O643,$R643,$U643:$W643,$Z643:$AA643)=0,"",IFERROR(INDEX('Settings'!$B$10:$B$109,MATCH(C643,'Settings'!$A$10:$A$109,0)),""))</f>
        <v/>
      </c>
      <c r="E643" s="23" t="n"/>
      <c r="F643" s="25" t="n"/>
      <c r="G643" s="25" t="n"/>
      <c r="H643" s="26" t="n"/>
      <c r="I643" s="26" t="n"/>
      <c r="J643" s="27">
        <f>IF(COUNTA($A643:$C643,$E643:$I643,$K643,$O643,$R643,$U643:$W643,$Z643:$AA643)=0,"",IFERROR(H643+I643,0))</f>
        <v/>
      </c>
      <c r="K643" s="52" t="n"/>
      <c r="L643" s="53">
        <f>IF(COUNTA($A643:$C643,$E643:$I643,$K643,$O643,$R643,$U643:$W643,$Z643:$AA643)=0,"",IFERROR(INDEX('Settings'!$D$10:$D$109,MATCH(C643,'Settings'!$A$10:$A$109,0)),0))</f>
        <v/>
      </c>
      <c r="M643" s="53">
        <f>IF(COUNTA($A643:$C643,$E643:$I643,$K643,$O643,$R643,$U643:$W643,$Z643:$AA643)=0,"",IFERROR(IF(K643&lt;&gt;"",K643,L643),0))</f>
        <v/>
      </c>
      <c r="N643" s="30">
        <f>IF(COUNTA($A643:$C643,$E643:$I643,$K643,$O643,$R643,$U643:$W643,$Z643:$AA643)=0,"",IFERROR(J643*M643,0))</f>
        <v/>
      </c>
      <c r="O643" s="31" t="n"/>
      <c r="P643" s="30">
        <f>IF(COUNTA($A643:$C643,$E643:$I643,$K643,$O643,$R643,$U643:$W643,$Z643:$AA643)=0,"",IFERROR(INDEX('Settings'!$F$10:$F$109,MATCH(C643,'Settings'!$A$10:$A$109,0)),0))</f>
        <v/>
      </c>
      <c r="Q643" s="30">
        <f>IF(COUNTA($A643:$C643,$E643:$I643,$K643,$O643,$R643,$U643:$W643,$Z643:$AA643)=0,"",IFERROR(O643*P643,0))</f>
        <v/>
      </c>
      <c r="R643" s="26" t="n"/>
      <c r="S643" s="30">
        <f>IF(COUNTA($A643:$C643,$E643:$I643,$K643,$O643,$R643,$U643:$W643,$Z643:$AA643)=0,"",IFERROR(INDEX('Settings'!$E$10:$E$109,MATCH(C643,'Settings'!$A$10:$A$109,0)),0))</f>
        <v/>
      </c>
      <c r="T643" s="30">
        <f>IF(COUNTA($A643:$C643,$E643:$I643,$K643,$O643,$R643,$U643:$W643,$Z643:$AA643)=0,"",IFERROR(R643*S643,0))</f>
        <v/>
      </c>
      <c r="U643" s="32" t="n"/>
      <c r="V643" s="32" t="n"/>
      <c r="W643" s="32" t="n"/>
      <c r="X643" s="30">
        <f>IF(COUNTA($A643:$C643,$E643:$I643,$K643,$O643,$R643,$U643:$W643,$Z643:$AA643)=0,"",IFERROR(SUM(N643,Q643,T643,U643),0))</f>
        <v/>
      </c>
      <c r="Y643" s="30">
        <f>IF(COUNTA($A643:$C643,$E643:$I643,$K643,$O643,$R643,$U643:$W643,$Z643:$AA643)=0,"",IFERROR(X643+V643-W643,0))</f>
        <v/>
      </c>
      <c r="Z643" s="23" t="n"/>
      <c r="AA643" s="25" t="n"/>
      <c r="AB643" s="33">
        <f>IF(COUNTA($A643:$C643,$E643:$I643,$K643,$O643,$R643,$U643:$W643,$Z643:$AA643)=0,"",IF(OR(A643="",B643="",C643="",E643=""),"Missing required input",IF(D643="","Driver not found",IF(COUNTIF($E:$E,E643)&gt;1,"Duplicate Trip/Load #",IF(B643&gt;A643,"Trip after period end",IF(B643&lt;=A643-'Settings'!$B$4,"Trip outside pay period",IF(J643&lt;=0,"Check miles",IF(M643&lt;=0,"Check rate",IF(Y643&lt;0,"Negative payable","OK")))))))))</f>
        <v/>
      </c>
    </row>
    <row r="644">
      <c r="A644" s="51" t="n"/>
      <c r="B644" s="51" t="n"/>
      <c r="C644" s="23" t="n"/>
      <c r="D644" s="24">
        <f>IF(COUNTA($A644:$C644,$E644:$I644,$K644,$O644,$R644,$U644:$W644,$Z644:$AA644)=0,"",IFERROR(INDEX('Settings'!$B$10:$B$109,MATCH(C644,'Settings'!$A$10:$A$109,0)),""))</f>
        <v/>
      </c>
      <c r="E644" s="23" t="n"/>
      <c r="F644" s="25" t="n"/>
      <c r="G644" s="25" t="n"/>
      <c r="H644" s="26" t="n"/>
      <c r="I644" s="26" t="n"/>
      <c r="J644" s="27">
        <f>IF(COUNTA($A644:$C644,$E644:$I644,$K644,$O644,$R644,$U644:$W644,$Z644:$AA644)=0,"",IFERROR(H644+I644,0))</f>
        <v/>
      </c>
      <c r="K644" s="52" t="n"/>
      <c r="L644" s="53">
        <f>IF(COUNTA($A644:$C644,$E644:$I644,$K644,$O644,$R644,$U644:$W644,$Z644:$AA644)=0,"",IFERROR(INDEX('Settings'!$D$10:$D$109,MATCH(C644,'Settings'!$A$10:$A$109,0)),0))</f>
        <v/>
      </c>
      <c r="M644" s="53">
        <f>IF(COUNTA($A644:$C644,$E644:$I644,$K644,$O644,$R644,$U644:$W644,$Z644:$AA644)=0,"",IFERROR(IF(K644&lt;&gt;"",K644,L644),0))</f>
        <v/>
      </c>
      <c r="N644" s="30">
        <f>IF(COUNTA($A644:$C644,$E644:$I644,$K644,$O644,$R644,$U644:$W644,$Z644:$AA644)=0,"",IFERROR(J644*M644,0))</f>
        <v/>
      </c>
      <c r="O644" s="31" t="n"/>
      <c r="P644" s="30">
        <f>IF(COUNTA($A644:$C644,$E644:$I644,$K644,$O644,$R644,$U644:$W644,$Z644:$AA644)=0,"",IFERROR(INDEX('Settings'!$F$10:$F$109,MATCH(C644,'Settings'!$A$10:$A$109,0)),0))</f>
        <v/>
      </c>
      <c r="Q644" s="30">
        <f>IF(COUNTA($A644:$C644,$E644:$I644,$K644,$O644,$R644,$U644:$W644,$Z644:$AA644)=0,"",IFERROR(O644*P644,0))</f>
        <v/>
      </c>
      <c r="R644" s="26" t="n"/>
      <c r="S644" s="30">
        <f>IF(COUNTA($A644:$C644,$E644:$I644,$K644,$O644,$R644,$U644:$W644,$Z644:$AA644)=0,"",IFERROR(INDEX('Settings'!$E$10:$E$109,MATCH(C644,'Settings'!$A$10:$A$109,0)),0))</f>
        <v/>
      </c>
      <c r="T644" s="30">
        <f>IF(COUNTA($A644:$C644,$E644:$I644,$K644,$O644,$R644,$U644:$W644,$Z644:$AA644)=0,"",IFERROR(R644*S644,0))</f>
        <v/>
      </c>
      <c r="U644" s="32" t="n"/>
      <c r="V644" s="32" t="n"/>
      <c r="W644" s="32" t="n"/>
      <c r="X644" s="30">
        <f>IF(COUNTA($A644:$C644,$E644:$I644,$K644,$O644,$R644,$U644:$W644,$Z644:$AA644)=0,"",IFERROR(SUM(N644,Q644,T644,U644),0))</f>
        <v/>
      </c>
      <c r="Y644" s="30">
        <f>IF(COUNTA($A644:$C644,$E644:$I644,$K644,$O644,$R644,$U644:$W644,$Z644:$AA644)=0,"",IFERROR(X644+V644-W644,0))</f>
        <v/>
      </c>
      <c r="Z644" s="23" t="n"/>
      <c r="AA644" s="25" t="n"/>
      <c r="AB644" s="33">
        <f>IF(COUNTA($A644:$C644,$E644:$I644,$K644,$O644,$R644,$U644:$W644,$Z644:$AA644)=0,"",IF(OR(A644="",B644="",C644="",E644=""),"Missing required input",IF(D644="","Driver not found",IF(COUNTIF($E:$E,E644)&gt;1,"Duplicate Trip/Load #",IF(B644&gt;A644,"Trip after period end",IF(B644&lt;=A644-'Settings'!$B$4,"Trip outside pay period",IF(J644&lt;=0,"Check miles",IF(M644&lt;=0,"Check rate",IF(Y644&lt;0,"Negative payable","OK")))))))))</f>
        <v/>
      </c>
    </row>
    <row r="645">
      <c r="A645" s="51" t="n"/>
      <c r="B645" s="51" t="n"/>
      <c r="C645" s="23" t="n"/>
      <c r="D645" s="24">
        <f>IF(COUNTA($A645:$C645,$E645:$I645,$K645,$O645,$R645,$U645:$W645,$Z645:$AA645)=0,"",IFERROR(INDEX('Settings'!$B$10:$B$109,MATCH(C645,'Settings'!$A$10:$A$109,0)),""))</f>
        <v/>
      </c>
      <c r="E645" s="23" t="n"/>
      <c r="F645" s="25" t="n"/>
      <c r="G645" s="25" t="n"/>
      <c r="H645" s="26" t="n"/>
      <c r="I645" s="26" t="n"/>
      <c r="J645" s="27">
        <f>IF(COUNTA($A645:$C645,$E645:$I645,$K645,$O645,$R645,$U645:$W645,$Z645:$AA645)=0,"",IFERROR(H645+I645,0))</f>
        <v/>
      </c>
      <c r="K645" s="52" t="n"/>
      <c r="L645" s="53">
        <f>IF(COUNTA($A645:$C645,$E645:$I645,$K645,$O645,$R645,$U645:$W645,$Z645:$AA645)=0,"",IFERROR(INDEX('Settings'!$D$10:$D$109,MATCH(C645,'Settings'!$A$10:$A$109,0)),0))</f>
        <v/>
      </c>
      <c r="M645" s="53">
        <f>IF(COUNTA($A645:$C645,$E645:$I645,$K645,$O645,$R645,$U645:$W645,$Z645:$AA645)=0,"",IFERROR(IF(K645&lt;&gt;"",K645,L645),0))</f>
        <v/>
      </c>
      <c r="N645" s="30">
        <f>IF(COUNTA($A645:$C645,$E645:$I645,$K645,$O645,$R645,$U645:$W645,$Z645:$AA645)=0,"",IFERROR(J645*M645,0))</f>
        <v/>
      </c>
      <c r="O645" s="31" t="n"/>
      <c r="P645" s="30">
        <f>IF(COUNTA($A645:$C645,$E645:$I645,$K645,$O645,$R645,$U645:$W645,$Z645:$AA645)=0,"",IFERROR(INDEX('Settings'!$F$10:$F$109,MATCH(C645,'Settings'!$A$10:$A$109,0)),0))</f>
        <v/>
      </c>
      <c r="Q645" s="30">
        <f>IF(COUNTA($A645:$C645,$E645:$I645,$K645,$O645,$R645,$U645:$W645,$Z645:$AA645)=0,"",IFERROR(O645*P645,0))</f>
        <v/>
      </c>
      <c r="R645" s="26" t="n"/>
      <c r="S645" s="30">
        <f>IF(COUNTA($A645:$C645,$E645:$I645,$K645,$O645,$R645,$U645:$W645,$Z645:$AA645)=0,"",IFERROR(INDEX('Settings'!$E$10:$E$109,MATCH(C645,'Settings'!$A$10:$A$109,0)),0))</f>
        <v/>
      </c>
      <c r="T645" s="30">
        <f>IF(COUNTA($A645:$C645,$E645:$I645,$K645,$O645,$R645,$U645:$W645,$Z645:$AA645)=0,"",IFERROR(R645*S645,0))</f>
        <v/>
      </c>
      <c r="U645" s="32" t="n"/>
      <c r="V645" s="32" t="n"/>
      <c r="W645" s="32" t="n"/>
      <c r="X645" s="30">
        <f>IF(COUNTA($A645:$C645,$E645:$I645,$K645,$O645,$R645,$U645:$W645,$Z645:$AA645)=0,"",IFERROR(SUM(N645,Q645,T645,U645),0))</f>
        <v/>
      </c>
      <c r="Y645" s="30">
        <f>IF(COUNTA($A645:$C645,$E645:$I645,$K645,$O645,$R645,$U645:$W645,$Z645:$AA645)=0,"",IFERROR(X645+V645-W645,0))</f>
        <v/>
      </c>
      <c r="Z645" s="23" t="n"/>
      <c r="AA645" s="25" t="n"/>
      <c r="AB645" s="33">
        <f>IF(COUNTA($A645:$C645,$E645:$I645,$K645,$O645,$R645,$U645:$W645,$Z645:$AA645)=0,"",IF(OR(A645="",B645="",C645="",E645=""),"Missing required input",IF(D645="","Driver not found",IF(COUNTIF($E:$E,E645)&gt;1,"Duplicate Trip/Load #",IF(B645&gt;A645,"Trip after period end",IF(B645&lt;=A645-'Settings'!$B$4,"Trip outside pay period",IF(J645&lt;=0,"Check miles",IF(M645&lt;=0,"Check rate",IF(Y645&lt;0,"Negative payable","OK")))))))))</f>
        <v/>
      </c>
    </row>
    <row r="646">
      <c r="A646" s="51" t="n"/>
      <c r="B646" s="51" t="n"/>
      <c r="C646" s="23" t="n"/>
      <c r="D646" s="24">
        <f>IF(COUNTA($A646:$C646,$E646:$I646,$K646,$O646,$R646,$U646:$W646,$Z646:$AA646)=0,"",IFERROR(INDEX('Settings'!$B$10:$B$109,MATCH(C646,'Settings'!$A$10:$A$109,0)),""))</f>
        <v/>
      </c>
      <c r="E646" s="23" t="n"/>
      <c r="F646" s="25" t="n"/>
      <c r="G646" s="25" t="n"/>
      <c r="H646" s="26" t="n"/>
      <c r="I646" s="26" t="n"/>
      <c r="J646" s="27">
        <f>IF(COUNTA($A646:$C646,$E646:$I646,$K646,$O646,$R646,$U646:$W646,$Z646:$AA646)=0,"",IFERROR(H646+I646,0))</f>
        <v/>
      </c>
      <c r="K646" s="52" t="n"/>
      <c r="L646" s="53">
        <f>IF(COUNTA($A646:$C646,$E646:$I646,$K646,$O646,$R646,$U646:$W646,$Z646:$AA646)=0,"",IFERROR(INDEX('Settings'!$D$10:$D$109,MATCH(C646,'Settings'!$A$10:$A$109,0)),0))</f>
        <v/>
      </c>
      <c r="M646" s="53">
        <f>IF(COUNTA($A646:$C646,$E646:$I646,$K646,$O646,$R646,$U646:$W646,$Z646:$AA646)=0,"",IFERROR(IF(K646&lt;&gt;"",K646,L646),0))</f>
        <v/>
      </c>
      <c r="N646" s="30">
        <f>IF(COUNTA($A646:$C646,$E646:$I646,$K646,$O646,$R646,$U646:$W646,$Z646:$AA646)=0,"",IFERROR(J646*M646,0))</f>
        <v/>
      </c>
      <c r="O646" s="31" t="n"/>
      <c r="P646" s="30">
        <f>IF(COUNTA($A646:$C646,$E646:$I646,$K646,$O646,$R646,$U646:$W646,$Z646:$AA646)=0,"",IFERROR(INDEX('Settings'!$F$10:$F$109,MATCH(C646,'Settings'!$A$10:$A$109,0)),0))</f>
        <v/>
      </c>
      <c r="Q646" s="30">
        <f>IF(COUNTA($A646:$C646,$E646:$I646,$K646,$O646,$R646,$U646:$W646,$Z646:$AA646)=0,"",IFERROR(O646*P646,0))</f>
        <v/>
      </c>
      <c r="R646" s="26" t="n"/>
      <c r="S646" s="30">
        <f>IF(COUNTA($A646:$C646,$E646:$I646,$K646,$O646,$R646,$U646:$W646,$Z646:$AA646)=0,"",IFERROR(INDEX('Settings'!$E$10:$E$109,MATCH(C646,'Settings'!$A$10:$A$109,0)),0))</f>
        <v/>
      </c>
      <c r="T646" s="30">
        <f>IF(COUNTA($A646:$C646,$E646:$I646,$K646,$O646,$R646,$U646:$W646,$Z646:$AA646)=0,"",IFERROR(R646*S646,0))</f>
        <v/>
      </c>
      <c r="U646" s="32" t="n"/>
      <c r="V646" s="32" t="n"/>
      <c r="W646" s="32" t="n"/>
      <c r="X646" s="30">
        <f>IF(COUNTA($A646:$C646,$E646:$I646,$K646,$O646,$R646,$U646:$W646,$Z646:$AA646)=0,"",IFERROR(SUM(N646,Q646,T646,U646),0))</f>
        <v/>
      </c>
      <c r="Y646" s="30">
        <f>IF(COUNTA($A646:$C646,$E646:$I646,$K646,$O646,$R646,$U646:$W646,$Z646:$AA646)=0,"",IFERROR(X646+V646-W646,0))</f>
        <v/>
      </c>
      <c r="Z646" s="23" t="n"/>
      <c r="AA646" s="25" t="n"/>
      <c r="AB646" s="33">
        <f>IF(COUNTA($A646:$C646,$E646:$I646,$K646,$O646,$R646,$U646:$W646,$Z646:$AA646)=0,"",IF(OR(A646="",B646="",C646="",E646=""),"Missing required input",IF(D646="","Driver not found",IF(COUNTIF($E:$E,E646)&gt;1,"Duplicate Trip/Load #",IF(B646&gt;A646,"Trip after period end",IF(B646&lt;=A646-'Settings'!$B$4,"Trip outside pay period",IF(J646&lt;=0,"Check miles",IF(M646&lt;=0,"Check rate",IF(Y646&lt;0,"Negative payable","OK")))))))))</f>
        <v/>
      </c>
    </row>
    <row r="647">
      <c r="A647" s="51" t="n"/>
      <c r="B647" s="51" t="n"/>
      <c r="C647" s="23" t="n"/>
      <c r="D647" s="24">
        <f>IF(COUNTA($A647:$C647,$E647:$I647,$K647,$O647,$R647,$U647:$W647,$Z647:$AA647)=0,"",IFERROR(INDEX('Settings'!$B$10:$B$109,MATCH(C647,'Settings'!$A$10:$A$109,0)),""))</f>
        <v/>
      </c>
      <c r="E647" s="23" t="n"/>
      <c r="F647" s="25" t="n"/>
      <c r="G647" s="25" t="n"/>
      <c r="H647" s="26" t="n"/>
      <c r="I647" s="26" t="n"/>
      <c r="J647" s="27">
        <f>IF(COUNTA($A647:$C647,$E647:$I647,$K647,$O647,$R647,$U647:$W647,$Z647:$AA647)=0,"",IFERROR(H647+I647,0))</f>
        <v/>
      </c>
      <c r="K647" s="52" t="n"/>
      <c r="L647" s="53">
        <f>IF(COUNTA($A647:$C647,$E647:$I647,$K647,$O647,$R647,$U647:$W647,$Z647:$AA647)=0,"",IFERROR(INDEX('Settings'!$D$10:$D$109,MATCH(C647,'Settings'!$A$10:$A$109,0)),0))</f>
        <v/>
      </c>
      <c r="M647" s="53">
        <f>IF(COUNTA($A647:$C647,$E647:$I647,$K647,$O647,$R647,$U647:$W647,$Z647:$AA647)=0,"",IFERROR(IF(K647&lt;&gt;"",K647,L647),0))</f>
        <v/>
      </c>
      <c r="N647" s="30">
        <f>IF(COUNTA($A647:$C647,$E647:$I647,$K647,$O647,$R647,$U647:$W647,$Z647:$AA647)=0,"",IFERROR(J647*M647,0))</f>
        <v/>
      </c>
      <c r="O647" s="31" t="n"/>
      <c r="P647" s="30">
        <f>IF(COUNTA($A647:$C647,$E647:$I647,$K647,$O647,$R647,$U647:$W647,$Z647:$AA647)=0,"",IFERROR(INDEX('Settings'!$F$10:$F$109,MATCH(C647,'Settings'!$A$10:$A$109,0)),0))</f>
        <v/>
      </c>
      <c r="Q647" s="30">
        <f>IF(COUNTA($A647:$C647,$E647:$I647,$K647,$O647,$R647,$U647:$W647,$Z647:$AA647)=0,"",IFERROR(O647*P647,0))</f>
        <v/>
      </c>
      <c r="R647" s="26" t="n"/>
      <c r="S647" s="30">
        <f>IF(COUNTA($A647:$C647,$E647:$I647,$K647,$O647,$R647,$U647:$W647,$Z647:$AA647)=0,"",IFERROR(INDEX('Settings'!$E$10:$E$109,MATCH(C647,'Settings'!$A$10:$A$109,0)),0))</f>
        <v/>
      </c>
      <c r="T647" s="30">
        <f>IF(COUNTA($A647:$C647,$E647:$I647,$K647,$O647,$R647,$U647:$W647,$Z647:$AA647)=0,"",IFERROR(R647*S647,0))</f>
        <v/>
      </c>
      <c r="U647" s="32" t="n"/>
      <c r="V647" s="32" t="n"/>
      <c r="W647" s="32" t="n"/>
      <c r="X647" s="30">
        <f>IF(COUNTA($A647:$C647,$E647:$I647,$K647,$O647,$R647,$U647:$W647,$Z647:$AA647)=0,"",IFERROR(SUM(N647,Q647,T647,U647),0))</f>
        <v/>
      </c>
      <c r="Y647" s="30">
        <f>IF(COUNTA($A647:$C647,$E647:$I647,$K647,$O647,$R647,$U647:$W647,$Z647:$AA647)=0,"",IFERROR(X647+V647-W647,0))</f>
        <v/>
      </c>
      <c r="Z647" s="23" t="n"/>
      <c r="AA647" s="25" t="n"/>
      <c r="AB647" s="33">
        <f>IF(COUNTA($A647:$C647,$E647:$I647,$K647,$O647,$R647,$U647:$W647,$Z647:$AA647)=0,"",IF(OR(A647="",B647="",C647="",E647=""),"Missing required input",IF(D647="","Driver not found",IF(COUNTIF($E:$E,E647)&gt;1,"Duplicate Trip/Load #",IF(B647&gt;A647,"Trip after period end",IF(B647&lt;=A647-'Settings'!$B$4,"Trip outside pay period",IF(J647&lt;=0,"Check miles",IF(M647&lt;=0,"Check rate",IF(Y647&lt;0,"Negative payable","OK")))))))))</f>
        <v/>
      </c>
    </row>
    <row r="648">
      <c r="A648" s="51" t="n"/>
      <c r="B648" s="51" t="n"/>
      <c r="C648" s="23" t="n"/>
      <c r="D648" s="24">
        <f>IF(COUNTA($A648:$C648,$E648:$I648,$K648,$O648,$R648,$U648:$W648,$Z648:$AA648)=0,"",IFERROR(INDEX('Settings'!$B$10:$B$109,MATCH(C648,'Settings'!$A$10:$A$109,0)),""))</f>
        <v/>
      </c>
      <c r="E648" s="23" t="n"/>
      <c r="F648" s="25" t="n"/>
      <c r="G648" s="25" t="n"/>
      <c r="H648" s="26" t="n"/>
      <c r="I648" s="26" t="n"/>
      <c r="J648" s="27">
        <f>IF(COUNTA($A648:$C648,$E648:$I648,$K648,$O648,$R648,$U648:$W648,$Z648:$AA648)=0,"",IFERROR(H648+I648,0))</f>
        <v/>
      </c>
      <c r="K648" s="52" t="n"/>
      <c r="L648" s="53">
        <f>IF(COUNTA($A648:$C648,$E648:$I648,$K648,$O648,$R648,$U648:$W648,$Z648:$AA648)=0,"",IFERROR(INDEX('Settings'!$D$10:$D$109,MATCH(C648,'Settings'!$A$10:$A$109,0)),0))</f>
        <v/>
      </c>
      <c r="M648" s="53">
        <f>IF(COUNTA($A648:$C648,$E648:$I648,$K648,$O648,$R648,$U648:$W648,$Z648:$AA648)=0,"",IFERROR(IF(K648&lt;&gt;"",K648,L648),0))</f>
        <v/>
      </c>
      <c r="N648" s="30">
        <f>IF(COUNTA($A648:$C648,$E648:$I648,$K648,$O648,$R648,$U648:$W648,$Z648:$AA648)=0,"",IFERROR(J648*M648,0))</f>
        <v/>
      </c>
      <c r="O648" s="31" t="n"/>
      <c r="P648" s="30">
        <f>IF(COUNTA($A648:$C648,$E648:$I648,$K648,$O648,$R648,$U648:$W648,$Z648:$AA648)=0,"",IFERROR(INDEX('Settings'!$F$10:$F$109,MATCH(C648,'Settings'!$A$10:$A$109,0)),0))</f>
        <v/>
      </c>
      <c r="Q648" s="30">
        <f>IF(COUNTA($A648:$C648,$E648:$I648,$K648,$O648,$R648,$U648:$W648,$Z648:$AA648)=0,"",IFERROR(O648*P648,0))</f>
        <v/>
      </c>
      <c r="R648" s="26" t="n"/>
      <c r="S648" s="30">
        <f>IF(COUNTA($A648:$C648,$E648:$I648,$K648,$O648,$R648,$U648:$W648,$Z648:$AA648)=0,"",IFERROR(INDEX('Settings'!$E$10:$E$109,MATCH(C648,'Settings'!$A$10:$A$109,0)),0))</f>
        <v/>
      </c>
      <c r="T648" s="30">
        <f>IF(COUNTA($A648:$C648,$E648:$I648,$K648,$O648,$R648,$U648:$W648,$Z648:$AA648)=0,"",IFERROR(R648*S648,0))</f>
        <v/>
      </c>
      <c r="U648" s="32" t="n"/>
      <c r="V648" s="32" t="n"/>
      <c r="W648" s="32" t="n"/>
      <c r="X648" s="30">
        <f>IF(COUNTA($A648:$C648,$E648:$I648,$K648,$O648,$R648,$U648:$W648,$Z648:$AA648)=0,"",IFERROR(SUM(N648,Q648,T648,U648),0))</f>
        <v/>
      </c>
      <c r="Y648" s="30">
        <f>IF(COUNTA($A648:$C648,$E648:$I648,$K648,$O648,$R648,$U648:$W648,$Z648:$AA648)=0,"",IFERROR(X648+V648-W648,0))</f>
        <v/>
      </c>
      <c r="Z648" s="23" t="n"/>
      <c r="AA648" s="25" t="n"/>
      <c r="AB648" s="33">
        <f>IF(COUNTA($A648:$C648,$E648:$I648,$K648,$O648,$R648,$U648:$W648,$Z648:$AA648)=0,"",IF(OR(A648="",B648="",C648="",E648=""),"Missing required input",IF(D648="","Driver not found",IF(COUNTIF($E:$E,E648)&gt;1,"Duplicate Trip/Load #",IF(B648&gt;A648,"Trip after period end",IF(B648&lt;=A648-'Settings'!$B$4,"Trip outside pay period",IF(J648&lt;=0,"Check miles",IF(M648&lt;=0,"Check rate",IF(Y648&lt;0,"Negative payable","OK")))))))))</f>
        <v/>
      </c>
    </row>
    <row r="649">
      <c r="A649" s="51" t="n"/>
      <c r="B649" s="51" t="n"/>
      <c r="C649" s="23" t="n"/>
      <c r="D649" s="24">
        <f>IF(COUNTA($A649:$C649,$E649:$I649,$K649,$O649,$R649,$U649:$W649,$Z649:$AA649)=0,"",IFERROR(INDEX('Settings'!$B$10:$B$109,MATCH(C649,'Settings'!$A$10:$A$109,0)),""))</f>
        <v/>
      </c>
      <c r="E649" s="23" t="n"/>
      <c r="F649" s="25" t="n"/>
      <c r="G649" s="25" t="n"/>
      <c r="H649" s="26" t="n"/>
      <c r="I649" s="26" t="n"/>
      <c r="J649" s="27">
        <f>IF(COUNTA($A649:$C649,$E649:$I649,$K649,$O649,$R649,$U649:$W649,$Z649:$AA649)=0,"",IFERROR(H649+I649,0))</f>
        <v/>
      </c>
      <c r="K649" s="52" t="n"/>
      <c r="L649" s="53">
        <f>IF(COUNTA($A649:$C649,$E649:$I649,$K649,$O649,$R649,$U649:$W649,$Z649:$AA649)=0,"",IFERROR(INDEX('Settings'!$D$10:$D$109,MATCH(C649,'Settings'!$A$10:$A$109,0)),0))</f>
        <v/>
      </c>
      <c r="M649" s="53">
        <f>IF(COUNTA($A649:$C649,$E649:$I649,$K649,$O649,$R649,$U649:$W649,$Z649:$AA649)=0,"",IFERROR(IF(K649&lt;&gt;"",K649,L649),0))</f>
        <v/>
      </c>
      <c r="N649" s="30">
        <f>IF(COUNTA($A649:$C649,$E649:$I649,$K649,$O649,$R649,$U649:$W649,$Z649:$AA649)=0,"",IFERROR(J649*M649,0))</f>
        <v/>
      </c>
      <c r="O649" s="31" t="n"/>
      <c r="P649" s="30">
        <f>IF(COUNTA($A649:$C649,$E649:$I649,$K649,$O649,$R649,$U649:$W649,$Z649:$AA649)=0,"",IFERROR(INDEX('Settings'!$F$10:$F$109,MATCH(C649,'Settings'!$A$10:$A$109,0)),0))</f>
        <v/>
      </c>
      <c r="Q649" s="30">
        <f>IF(COUNTA($A649:$C649,$E649:$I649,$K649,$O649,$R649,$U649:$W649,$Z649:$AA649)=0,"",IFERROR(O649*P649,0))</f>
        <v/>
      </c>
      <c r="R649" s="26" t="n"/>
      <c r="S649" s="30">
        <f>IF(COUNTA($A649:$C649,$E649:$I649,$K649,$O649,$R649,$U649:$W649,$Z649:$AA649)=0,"",IFERROR(INDEX('Settings'!$E$10:$E$109,MATCH(C649,'Settings'!$A$10:$A$109,0)),0))</f>
        <v/>
      </c>
      <c r="T649" s="30">
        <f>IF(COUNTA($A649:$C649,$E649:$I649,$K649,$O649,$R649,$U649:$W649,$Z649:$AA649)=0,"",IFERROR(R649*S649,0))</f>
        <v/>
      </c>
      <c r="U649" s="32" t="n"/>
      <c r="V649" s="32" t="n"/>
      <c r="W649" s="32" t="n"/>
      <c r="X649" s="30">
        <f>IF(COUNTA($A649:$C649,$E649:$I649,$K649,$O649,$R649,$U649:$W649,$Z649:$AA649)=0,"",IFERROR(SUM(N649,Q649,T649,U649),0))</f>
        <v/>
      </c>
      <c r="Y649" s="30">
        <f>IF(COUNTA($A649:$C649,$E649:$I649,$K649,$O649,$R649,$U649:$W649,$Z649:$AA649)=0,"",IFERROR(X649+V649-W649,0))</f>
        <v/>
      </c>
      <c r="Z649" s="23" t="n"/>
      <c r="AA649" s="25" t="n"/>
      <c r="AB649" s="33">
        <f>IF(COUNTA($A649:$C649,$E649:$I649,$K649,$O649,$R649,$U649:$W649,$Z649:$AA649)=0,"",IF(OR(A649="",B649="",C649="",E649=""),"Missing required input",IF(D649="","Driver not found",IF(COUNTIF($E:$E,E649)&gt;1,"Duplicate Trip/Load #",IF(B649&gt;A649,"Trip after period end",IF(B649&lt;=A649-'Settings'!$B$4,"Trip outside pay period",IF(J649&lt;=0,"Check miles",IF(M649&lt;=0,"Check rate",IF(Y649&lt;0,"Negative payable","OK")))))))))</f>
        <v/>
      </c>
    </row>
    <row r="650">
      <c r="A650" s="51" t="n"/>
      <c r="B650" s="51" t="n"/>
      <c r="C650" s="23" t="n"/>
      <c r="D650" s="24">
        <f>IF(COUNTA($A650:$C650,$E650:$I650,$K650,$O650,$R650,$U650:$W650,$Z650:$AA650)=0,"",IFERROR(INDEX('Settings'!$B$10:$B$109,MATCH(C650,'Settings'!$A$10:$A$109,0)),""))</f>
        <v/>
      </c>
      <c r="E650" s="23" t="n"/>
      <c r="F650" s="25" t="n"/>
      <c r="G650" s="25" t="n"/>
      <c r="H650" s="26" t="n"/>
      <c r="I650" s="26" t="n"/>
      <c r="J650" s="27">
        <f>IF(COUNTA($A650:$C650,$E650:$I650,$K650,$O650,$R650,$U650:$W650,$Z650:$AA650)=0,"",IFERROR(H650+I650,0))</f>
        <v/>
      </c>
      <c r="K650" s="52" t="n"/>
      <c r="L650" s="53">
        <f>IF(COUNTA($A650:$C650,$E650:$I650,$K650,$O650,$R650,$U650:$W650,$Z650:$AA650)=0,"",IFERROR(INDEX('Settings'!$D$10:$D$109,MATCH(C650,'Settings'!$A$10:$A$109,0)),0))</f>
        <v/>
      </c>
      <c r="M650" s="53">
        <f>IF(COUNTA($A650:$C650,$E650:$I650,$K650,$O650,$R650,$U650:$W650,$Z650:$AA650)=0,"",IFERROR(IF(K650&lt;&gt;"",K650,L650),0))</f>
        <v/>
      </c>
      <c r="N650" s="30">
        <f>IF(COUNTA($A650:$C650,$E650:$I650,$K650,$O650,$R650,$U650:$W650,$Z650:$AA650)=0,"",IFERROR(J650*M650,0))</f>
        <v/>
      </c>
      <c r="O650" s="31" t="n"/>
      <c r="P650" s="30">
        <f>IF(COUNTA($A650:$C650,$E650:$I650,$K650,$O650,$R650,$U650:$W650,$Z650:$AA650)=0,"",IFERROR(INDEX('Settings'!$F$10:$F$109,MATCH(C650,'Settings'!$A$10:$A$109,0)),0))</f>
        <v/>
      </c>
      <c r="Q650" s="30">
        <f>IF(COUNTA($A650:$C650,$E650:$I650,$K650,$O650,$R650,$U650:$W650,$Z650:$AA650)=0,"",IFERROR(O650*P650,0))</f>
        <v/>
      </c>
      <c r="R650" s="26" t="n"/>
      <c r="S650" s="30">
        <f>IF(COUNTA($A650:$C650,$E650:$I650,$K650,$O650,$R650,$U650:$W650,$Z650:$AA650)=0,"",IFERROR(INDEX('Settings'!$E$10:$E$109,MATCH(C650,'Settings'!$A$10:$A$109,0)),0))</f>
        <v/>
      </c>
      <c r="T650" s="30">
        <f>IF(COUNTA($A650:$C650,$E650:$I650,$K650,$O650,$R650,$U650:$W650,$Z650:$AA650)=0,"",IFERROR(R650*S650,0))</f>
        <v/>
      </c>
      <c r="U650" s="32" t="n"/>
      <c r="V650" s="32" t="n"/>
      <c r="W650" s="32" t="n"/>
      <c r="X650" s="30">
        <f>IF(COUNTA($A650:$C650,$E650:$I650,$K650,$O650,$R650,$U650:$W650,$Z650:$AA650)=0,"",IFERROR(SUM(N650,Q650,T650,U650),0))</f>
        <v/>
      </c>
      <c r="Y650" s="30">
        <f>IF(COUNTA($A650:$C650,$E650:$I650,$K650,$O650,$R650,$U650:$W650,$Z650:$AA650)=0,"",IFERROR(X650+V650-W650,0))</f>
        <v/>
      </c>
      <c r="Z650" s="23" t="n"/>
      <c r="AA650" s="25" t="n"/>
      <c r="AB650" s="33">
        <f>IF(COUNTA($A650:$C650,$E650:$I650,$K650,$O650,$R650,$U650:$W650,$Z650:$AA650)=0,"",IF(OR(A650="",B650="",C650="",E650=""),"Missing required input",IF(D650="","Driver not found",IF(COUNTIF($E:$E,E650)&gt;1,"Duplicate Trip/Load #",IF(B650&gt;A650,"Trip after period end",IF(B650&lt;=A650-'Settings'!$B$4,"Trip outside pay period",IF(J650&lt;=0,"Check miles",IF(M650&lt;=0,"Check rate",IF(Y650&lt;0,"Negative payable","OK")))))))))</f>
        <v/>
      </c>
    </row>
    <row r="651">
      <c r="A651" s="51" t="n"/>
      <c r="B651" s="51" t="n"/>
      <c r="C651" s="23" t="n"/>
      <c r="D651" s="24">
        <f>IF(COUNTA($A651:$C651,$E651:$I651,$K651,$O651,$R651,$U651:$W651,$Z651:$AA651)=0,"",IFERROR(INDEX('Settings'!$B$10:$B$109,MATCH(C651,'Settings'!$A$10:$A$109,0)),""))</f>
        <v/>
      </c>
      <c r="E651" s="23" t="n"/>
      <c r="F651" s="25" t="n"/>
      <c r="G651" s="25" t="n"/>
      <c r="H651" s="26" t="n"/>
      <c r="I651" s="26" t="n"/>
      <c r="J651" s="27">
        <f>IF(COUNTA($A651:$C651,$E651:$I651,$K651,$O651,$R651,$U651:$W651,$Z651:$AA651)=0,"",IFERROR(H651+I651,0))</f>
        <v/>
      </c>
      <c r="K651" s="52" t="n"/>
      <c r="L651" s="53">
        <f>IF(COUNTA($A651:$C651,$E651:$I651,$K651,$O651,$R651,$U651:$W651,$Z651:$AA651)=0,"",IFERROR(INDEX('Settings'!$D$10:$D$109,MATCH(C651,'Settings'!$A$10:$A$109,0)),0))</f>
        <v/>
      </c>
      <c r="M651" s="53">
        <f>IF(COUNTA($A651:$C651,$E651:$I651,$K651,$O651,$R651,$U651:$W651,$Z651:$AA651)=0,"",IFERROR(IF(K651&lt;&gt;"",K651,L651),0))</f>
        <v/>
      </c>
      <c r="N651" s="30">
        <f>IF(COUNTA($A651:$C651,$E651:$I651,$K651,$O651,$R651,$U651:$W651,$Z651:$AA651)=0,"",IFERROR(J651*M651,0))</f>
        <v/>
      </c>
      <c r="O651" s="31" t="n"/>
      <c r="P651" s="30">
        <f>IF(COUNTA($A651:$C651,$E651:$I651,$K651,$O651,$R651,$U651:$W651,$Z651:$AA651)=0,"",IFERROR(INDEX('Settings'!$F$10:$F$109,MATCH(C651,'Settings'!$A$10:$A$109,0)),0))</f>
        <v/>
      </c>
      <c r="Q651" s="30">
        <f>IF(COUNTA($A651:$C651,$E651:$I651,$K651,$O651,$R651,$U651:$W651,$Z651:$AA651)=0,"",IFERROR(O651*P651,0))</f>
        <v/>
      </c>
      <c r="R651" s="26" t="n"/>
      <c r="S651" s="30">
        <f>IF(COUNTA($A651:$C651,$E651:$I651,$K651,$O651,$R651,$U651:$W651,$Z651:$AA651)=0,"",IFERROR(INDEX('Settings'!$E$10:$E$109,MATCH(C651,'Settings'!$A$10:$A$109,0)),0))</f>
        <v/>
      </c>
      <c r="T651" s="30">
        <f>IF(COUNTA($A651:$C651,$E651:$I651,$K651,$O651,$R651,$U651:$W651,$Z651:$AA651)=0,"",IFERROR(R651*S651,0))</f>
        <v/>
      </c>
      <c r="U651" s="32" t="n"/>
      <c r="V651" s="32" t="n"/>
      <c r="W651" s="32" t="n"/>
      <c r="X651" s="30">
        <f>IF(COUNTA($A651:$C651,$E651:$I651,$K651,$O651,$R651,$U651:$W651,$Z651:$AA651)=0,"",IFERROR(SUM(N651,Q651,T651,U651),0))</f>
        <v/>
      </c>
      <c r="Y651" s="30">
        <f>IF(COUNTA($A651:$C651,$E651:$I651,$K651,$O651,$R651,$U651:$W651,$Z651:$AA651)=0,"",IFERROR(X651+V651-W651,0))</f>
        <v/>
      </c>
      <c r="Z651" s="23" t="n"/>
      <c r="AA651" s="25" t="n"/>
      <c r="AB651" s="33">
        <f>IF(COUNTA($A651:$C651,$E651:$I651,$K651,$O651,$R651,$U651:$W651,$Z651:$AA651)=0,"",IF(OR(A651="",B651="",C651="",E651=""),"Missing required input",IF(D651="","Driver not found",IF(COUNTIF($E:$E,E651)&gt;1,"Duplicate Trip/Load #",IF(B651&gt;A651,"Trip after period end",IF(B651&lt;=A651-'Settings'!$B$4,"Trip outside pay period",IF(J651&lt;=0,"Check miles",IF(M651&lt;=0,"Check rate",IF(Y651&lt;0,"Negative payable","OK")))))))))</f>
        <v/>
      </c>
    </row>
    <row r="652">
      <c r="A652" s="51" t="n"/>
      <c r="B652" s="51" t="n"/>
      <c r="C652" s="23" t="n"/>
      <c r="D652" s="24">
        <f>IF(COUNTA($A652:$C652,$E652:$I652,$K652,$O652,$R652,$U652:$W652,$Z652:$AA652)=0,"",IFERROR(INDEX('Settings'!$B$10:$B$109,MATCH(C652,'Settings'!$A$10:$A$109,0)),""))</f>
        <v/>
      </c>
      <c r="E652" s="23" t="n"/>
      <c r="F652" s="25" t="n"/>
      <c r="G652" s="25" t="n"/>
      <c r="H652" s="26" t="n"/>
      <c r="I652" s="26" t="n"/>
      <c r="J652" s="27">
        <f>IF(COUNTA($A652:$C652,$E652:$I652,$K652,$O652,$R652,$U652:$W652,$Z652:$AA652)=0,"",IFERROR(H652+I652,0))</f>
        <v/>
      </c>
      <c r="K652" s="52" t="n"/>
      <c r="L652" s="53">
        <f>IF(COUNTA($A652:$C652,$E652:$I652,$K652,$O652,$R652,$U652:$W652,$Z652:$AA652)=0,"",IFERROR(INDEX('Settings'!$D$10:$D$109,MATCH(C652,'Settings'!$A$10:$A$109,0)),0))</f>
        <v/>
      </c>
      <c r="M652" s="53">
        <f>IF(COUNTA($A652:$C652,$E652:$I652,$K652,$O652,$R652,$U652:$W652,$Z652:$AA652)=0,"",IFERROR(IF(K652&lt;&gt;"",K652,L652),0))</f>
        <v/>
      </c>
      <c r="N652" s="30">
        <f>IF(COUNTA($A652:$C652,$E652:$I652,$K652,$O652,$R652,$U652:$W652,$Z652:$AA652)=0,"",IFERROR(J652*M652,0))</f>
        <v/>
      </c>
      <c r="O652" s="31" t="n"/>
      <c r="P652" s="30">
        <f>IF(COUNTA($A652:$C652,$E652:$I652,$K652,$O652,$R652,$U652:$W652,$Z652:$AA652)=0,"",IFERROR(INDEX('Settings'!$F$10:$F$109,MATCH(C652,'Settings'!$A$10:$A$109,0)),0))</f>
        <v/>
      </c>
      <c r="Q652" s="30">
        <f>IF(COUNTA($A652:$C652,$E652:$I652,$K652,$O652,$R652,$U652:$W652,$Z652:$AA652)=0,"",IFERROR(O652*P652,0))</f>
        <v/>
      </c>
      <c r="R652" s="26" t="n"/>
      <c r="S652" s="30">
        <f>IF(COUNTA($A652:$C652,$E652:$I652,$K652,$O652,$R652,$U652:$W652,$Z652:$AA652)=0,"",IFERROR(INDEX('Settings'!$E$10:$E$109,MATCH(C652,'Settings'!$A$10:$A$109,0)),0))</f>
        <v/>
      </c>
      <c r="T652" s="30">
        <f>IF(COUNTA($A652:$C652,$E652:$I652,$K652,$O652,$R652,$U652:$W652,$Z652:$AA652)=0,"",IFERROR(R652*S652,0))</f>
        <v/>
      </c>
      <c r="U652" s="32" t="n"/>
      <c r="V652" s="32" t="n"/>
      <c r="W652" s="32" t="n"/>
      <c r="X652" s="30">
        <f>IF(COUNTA($A652:$C652,$E652:$I652,$K652,$O652,$R652,$U652:$W652,$Z652:$AA652)=0,"",IFERROR(SUM(N652,Q652,T652,U652),0))</f>
        <v/>
      </c>
      <c r="Y652" s="30">
        <f>IF(COUNTA($A652:$C652,$E652:$I652,$K652,$O652,$R652,$U652:$W652,$Z652:$AA652)=0,"",IFERROR(X652+V652-W652,0))</f>
        <v/>
      </c>
      <c r="Z652" s="23" t="n"/>
      <c r="AA652" s="25" t="n"/>
      <c r="AB652" s="33">
        <f>IF(COUNTA($A652:$C652,$E652:$I652,$K652,$O652,$R652,$U652:$W652,$Z652:$AA652)=0,"",IF(OR(A652="",B652="",C652="",E652=""),"Missing required input",IF(D652="","Driver not found",IF(COUNTIF($E:$E,E652)&gt;1,"Duplicate Trip/Load #",IF(B652&gt;A652,"Trip after period end",IF(B652&lt;=A652-'Settings'!$B$4,"Trip outside pay period",IF(J652&lt;=0,"Check miles",IF(M652&lt;=0,"Check rate",IF(Y652&lt;0,"Negative payable","OK")))))))))</f>
        <v/>
      </c>
    </row>
    <row r="653">
      <c r="A653" s="51" t="n"/>
      <c r="B653" s="51" t="n"/>
      <c r="C653" s="23" t="n"/>
      <c r="D653" s="24">
        <f>IF(COUNTA($A653:$C653,$E653:$I653,$K653,$O653,$R653,$U653:$W653,$Z653:$AA653)=0,"",IFERROR(INDEX('Settings'!$B$10:$B$109,MATCH(C653,'Settings'!$A$10:$A$109,0)),""))</f>
        <v/>
      </c>
      <c r="E653" s="23" t="n"/>
      <c r="F653" s="25" t="n"/>
      <c r="G653" s="25" t="n"/>
      <c r="H653" s="26" t="n"/>
      <c r="I653" s="26" t="n"/>
      <c r="J653" s="27">
        <f>IF(COUNTA($A653:$C653,$E653:$I653,$K653,$O653,$R653,$U653:$W653,$Z653:$AA653)=0,"",IFERROR(H653+I653,0))</f>
        <v/>
      </c>
      <c r="K653" s="52" t="n"/>
      <c r="L653" s="53">
        <f>IF(COUNTA($A653:$C653,$E653:$I653,$K653,$O653,$R653,$U653:$W653,$Z653:$AA653)=0,"",IFERROR(INDEX('Settings'!$D$10:$D$109,MATCH(C653,'Settings'!$A$10:$A$109,0)),0))</f>
        <v/>
      </c>
      <c r="M653" s="53">
        <f>IF(COUNTA($A653:$C653,$E653:$I653,$K653,$O653,$R653,$U653:$W653,$Z653:$AA653)=0,"",IFERROR(IF(K653&lt;&gt;"",K653,L653),0))</f>
        <v/>
      </c>
      <c r="N653" s="30">
        <f>IF(COUNTA($A653:$C653,$E653:$I653,$K653,$O653,$R653,$U653:$W653,$Z653:$AA653)=0,"",IFERROR(J653*M653,0))</f>
        <v/>
      </c>
      <c r="O653" s="31" t="n"/>
      <c r="P653" s="30">
        <f>IF(COUNTA($A653:$C653,$E653:$I653,$K653,$O653,$R653,$U653:$W653,$Z653:$AA653)=0,"",IFERROR(INDEX('Settings'!$F$10:$F$109,MATCH(C653,'Settings'!$A$10:$A$109,0)),0))</f>
        <v/>
      </c>
      <c r="Q653" s="30">
        <f>IF(COUNTA($A653:$C653,$E653:$I653,$K653,$O653,$R653,$U653:$W653,$Z653:$AA653)=0,"",IFERROR(O653*P653,0))</f>
        <v/>
      </c>
      <c r="R653" s="26" t="n"/>
      <c r="S653" s="30">
        <f>IF(COUNTA($A653:$C653,$E653:$I653,$K653,$O653,$R653,$U653:$W653,$Z653:$AA653)=0,"",IFERROR(INDEX('Settings'!$E$10:$E$109,MATCH(C653,'Settings'!$A$10:$A$109,0)),0))</f>
        <v/>
      </c>
      <c r="T653" s="30">
        <f>IF(COUNTA($A653:$C653,$E653:$I653,$K653,$O653,$R653,$U653:$W653,$Z653:$AA653)=0,"",IFERROR(R653*S653,0))</f>
        <v/>
      </c>
      <c r="U653" s="32" t="n"/>
      <c r="V653" s="32" t="n"/>
      <c r="W653" s="32" t="n"/>
      <c r="X653" s="30">
        <f>IF(COUNTA($A653:$C653,$E653:$I653,$K653,$O653,$R653,$U653:$W653,$Z653:$AA653)=0,"",IFERROR(SUM(N653,Q653,T653,U653),0))</f>
        <v/>
      </c>
      <c r="Y653" s="30">
        <f>IF(COUNTA($A653:$C653,$E653:$I653,$K653,$O653,$R653,$U653:$W653,$Z653:$AA653)=0,"",IFERROR(X653+V653-W653,0))</f>
        <v/>
      </c>
      <c r="Z653" s="23" t="n"/>
      <c r="AA653" s="25" t="n"/>
      <c r="AB653" s="33">
        <f>IF(COUNTA($A653:$C653,$E653:$I653,$K653,$O653,$R653,$U653:$W653,$Z653:$AA653)=0,"",IF(OR(A653="",B653="",C653="",E653=""),"Missing required input",IF(D653="","Driver not found",IF(COUNTIF($E:$E,E653)&gt;1,"Duplicate Trip/Load #",IF(B653&gt;A653,"Trip after period end",IF(B653&lt;=A653-'Settings'!$B$4,"Trip outside pay period",IF(J653&lt;=0,"Check miles",IF(M653&lt;=0,"Check rate",IF(Y653&lt;0,"Negative payable","OK")))))))))</f>
        <v/>
      </c>
    </row>
    <row r="654">
      <c r="A654" s="51" t="n"/>
      <c r="B654" s="51" t="n"/>
      <c r="C654" s="23" t="n"/>
      <c r="D654" s="24">
        <f>IF(COUNTA($A654:$C654,$E654:$I654,$K654,$O654,$R654,$U654:$W654,$Z654:$AA654)=0,"",IFERROR(INDEX('Settings'!$B$10:$B$109,MATCH(C654,'Settings'!$A$10:$A$109,0)),""))</f>
        <v/>
      </c>
      <c r="E654" s="23" t="n"/>
      <c r="F654" s="25" t="n"/>
      <c r="G654" s="25" t="n"/>
      <c r="H654" s="26" t="n"/>
      <c r="I654" s="26" t="n"/>
      <c r="J654" s="27">
        <f>IF(COUNTA($A654:$C654,$E654:$I654,$K654,$O654,$R654,$U654:$W654,$Z654:$AA654)=0,"",IFERROR(H654+I654,0))</f>
        <v/>
      </c>
      <c r="K654" s="52" t="n"/>
      <c r="L654" s="53">
        <f>IF(COUNTA($A654:$C654,$E654:$I654,$K654,$O654,$R654,$U654:$W654,$Z654:$AA654)=0,"",IFERROR(INDEX('Settings'!$D$10:$D$109,MATCH(C654,'Settings'!$A$10:$A$109,0)),0))</f>
        <v/>
      </c>
      <c r="M654" s="53">
        <f>IF(COUNTA($A654:$C654,$E654:$I654,$K654,$O654,$R654,$U654:$W654,$Z654:$AA654)=0,"",IFERROR(IF(K654&lt;&gt;"",K654,L654),0))</f>
        <v/>
      </c>
      <c r="N654" s="30">
        <f>IF(COUNTA($A654:$C654,$E654:$I654,$K654,$O654,$R654,$U654:$W654,$Z654:$AA654)=0,"",IFERROR(J654*M654,0))</f>
        <v/>
      </c>
      <c r="O654" s="31" t="n"/>
      <c r="P654" s="30">
        <f>IF(COUNTA($A654:$C654,$E654:$I654,$K654,$O654,$R654,$U654:$W654,$Z654:$AA654)=0,"",IFERROR(INDEX('Settings'!$F$10:$F$109,MATCH(C654,'Settings'!$A$10:$A$109,0)),0))</f>
        <v/>
      </c>
      <c r="Q654" s="30">
        <f>IF(COUNTA($A654:$C654,$E654:$I654,$K654,$O654,$R654,$U654:$W654,$Z654:$AA654)=0,"",IFERROR(O654*P654,0))</f>
        <v/>
      </c>
      <c r="R654" s="26" t="n"/>
      <c r="S654" s="30">
        <f>IF(COUNTA($A654:$C654,$E654:$I654,$K654,$O654,$R654,$U654:$W654,$Z654:$AA654)=0,"",IFERROR(INDEX('Settings'!$E$10:$E$109,MATCH(C654,'Settings'!$A$10:$A$109,0)),0))</f>
        <v/>
      </c>
      <c r="T654" s="30">
        <f>IF(COUNTA($A654:$C654,$E654:$I654,$K654,$O654,$R654,$U654:$W654,$Z654:$AA654)=0,"",IFERROR(R654*S654,0))</f>
        <v/>
      </c>
      <c r="U654" s="32" t="n"/>
      <c r="V654" s="32" t="n"/>
      <c r="W654" s="32" t="n"/>
      <c r="X654" s="30">
        <f>IF(COUNTA($A654:$C654,$E654:$I654,$K654,$O654,$R654,$U654:$W654,$Z654:$AA654)=0,"",IFERROR(SUM(N654,Q654,T654,U654),0))</f>
        <v/>
      </c>
      <c r="Y654" s="30">
        <f>IF(COUNTA($A654:$C654,$E654:$I654,$K654,$O654,$R654,$U654:$W654,$Z654:$AA654)=0,"",IFERROR(X654+V654-W654,0))</f>
        <v/>
      </c>
      <c r="Z654" s="23" t="n"/>
      <c r="AA654" s="25" t="n"/>
      <c r="AB654" s="33">
        <f>IF(COUNTA($A654:$C654,$E654:$I654,$K654,$O654,$R654,$U654:$W654,$Z654:$AA654)=0,"",IF(OR(A654="",B654="",C654="",E654=""),"Missing required input",IF(D654="","Driver not found",IF(COUNTIF($E:$E,E654)&gt;1,"Duplicate Trip/Load #",IF(B654&gt;A654,"Trip after period end",IF(B654&lt;=A654-'Settings'!$B$4,"Trip outside pay period",IF(J654&lt;=0,"Check miles",IF(M654&lt;=0,"Check rate",IF(Y654&lt;0,"Negative payable","OK")))))))))</f>
        <v/>
      </c>
    </row>
    <row r="655">
      <c r="A655" s="51" t="n"/>
      <c r="B655" s="51" t="n"/>
      <c r="C655" s="23" t="n"/>
      <c r="D655" s="24">
        <f>IF(COUNTA($A655:$C655,$E655:$I655,$K655,$O655,$R655,$U655:$W655,$Z655:$AA655)=0,"",IFERROR(INDEX('Settings'!$B$10:$B$109,MATCH(C655,'Settings'!$A$10:$A$109,0)),""))</f>
        <v/>
      </c>
      <c r="E655" s="23" t="n"/>
      <c r="F655" s="25" t="n"/>
      <c r="G655" s="25" t="n"/>
      <c r="H655" s="26" t="n"/>
      <c r="I655" s="26" t="n"/>
      <c r="J655" s="27">
        <f>IF(COUNTA($A655:$C655,$E655:$I655,$K655,$O655,$R655,$U655:$W655,$Z655:$AA655)=0,"",IFERROR(H655+I655,0))</f>
        <v/>
      </c>
      <c r="K655" s="52" t="n"/>
      <c r="L655" s="53">
        <f>IF(COUNTA($A655:$C655,$E655:$I655,$K655,$O655,$R655,$U655:$W655,$Z655:$AA655)=0,"",IFERROR(INDEX('Settings'!$D$10:$D$109,MATCH(C655,'Settings'!$A$10:$A$109,0)),0))</f>
        <v/>
      </c>
      <c r="M655" s="53">
        <f>IF(COUNTA($A655:$C655,$E655:$I655,$K655,$O655,$R655,$U655:$W655,$Z655:$AA655)=0,"",IFERROR(IF(K655&lt;&gt;"",K655,L655),0))</f>
        <v/>
      </c>
      <c r="N655" s="30">
        <f>IF(COUNTA($A655:$C655,$E655:$I655,$K655,$O655,$R655,$U655:$W655,$Z655:$AA655)=0,"",IFERROR(J655*M655,0))</f>
        <v/>
      </c>
      <c r="O655" s="31" t="n"/>
      <c r="P655" s="30">
        <f>IF(COUNTA($A655:$C655,$E655:$I655,$K655,$O655,$R655,$U655:$W655,$Z655:$AA655)=0,"",IFERROR(INDEX('Settings'!$F$10:$F$109,MATCH(C655,'Settings'!$A$10:$A$109,0)),0))</f>
        <v/>
      </c>
      <c r="Q655" s="30">
        <f>IF(COUNTA($A655:$C655,$E655:$I655,$K655,$O655,$R655,$U655:$W655,$Z655:$AA655)=0,"",IFERROR(O655*P655,0))</f>
        <v/>
      </c>
      <c r="R655" s="26" t="n"/>
      <c r="S655" s="30">
        <f>IF(COUNTA($A655:$C655,$E655:$I655,$K655,$O655,$R655,$U655:$W655,$Z655:$AA655)=0,"",IFERROR(INDEX('Settings'!$E$10:$E$109,MATCH(C655,'Settings'!$A$10:$A$109,0)),0))</f>
        <v/>
      </c>
      <c r="T655" s="30">
        <f>IF(COUNTA($A655:$C655,$E655:$I655,$K655,$O655,$R655,$U655:$W655,$Z655:$AA655)=0,"",IFERROR(R655*S655,0))</f>
        <v/>
      </c>
      <c r="U655" s="32" t="n"/>
      <c r="V655" s="32" t="n"/>
      <c r="W655" s="32" t="n"/>
      <c r="X655" s="30">
        <f>IF(COUNTA($A655:$C655,$E655:$I655,$K655,$O655,$R655,$U655:$W655,$Z655:$AA655)=0,"",IFERROR(SUM(N655,Q655,T655,U655),0))</f>
        <v/>
      </c>
      <c r="Y655" s="30">
        <f>IF(COUNTA($A655:$C655,$E655:$I655,$K655,$O655,$R655,$U655:$W655,$Z655:$AA655)=0,"",IFERROR(X655+V655-W655,0))</f>
        <v/>
      </c>
      <c r="Z655" s="23" t="n"/>
      <c r="AA655" s="25" t="n"/>
      <c r="AB655" s="33">
        <f>IF(COUNTA($A655:$C655,$E655:$I655,$K655,$O655,$R655,$U655:$W655,$Z655:$AA655)=0,"",IF(OR(A655="",B655="",C655="",E655=""),"Missing required input",IF(D655="","Driver not found",IF(COUNTIF($E:$E,E655)&gt;1,"Duplicate Trip/Load #",IF(B655&gt;A655,"Trip after period end",IF(B655&lt;=A655-'Settings'!$B$4,"Trip outside pay period",IF(J655&lt;=0,"Check miles",IF(M655&lt;=0,"Check rate",IF(Y655&lt;0,"Negative payable","OK")))))))))</f>
        <v/>
      </c>
    </row>
    <row r="656">
      <c r="A656" s="51" t="n"/>
      <c r="B656" s="51" t="n"/>
      <c r="C656" s="23" t="n"/>
      <c r="D656" s="24">
        <f>IF(COUNTA($A656:$C656,$E656:$I656,$K656,$O656,$R656,$U656:$W656,$Z656:$AA656)=0,"",IFERROR(INDEX('Settings'!$B$10:$B$109,MATCH(C656,'Settings'!$A$10:$A$109,0)),""))</f>
        <v/>
      </c>
      <c r="E656" s="23" t="n"/>
      <c r="F656" s="25" t="n"/>
      <c r="G656" s="25" t="n"/>
      <c r="H656" s="26" t="n"/>
      <c r="I656" s="26" t="n"/>
      <c r="J656" s="27">
        <f>IF(COUNTA($A656:$C656,$E656:$I656,$K656,$O656,$R656,$U656:$W656,$Z656:$AA656)=0,"",IFERROR(H656+I656,0))</f>
        <v/>
      </c>
      <c r="K656" s="52" t="n"/>
      <c r="L656" s="53">
        <f>IF(COUNTA($A656:$C656,$E656:$I656,$K656,$O656,$R656,$U656:$W656,$Z656:$AA656)=0,"",IFERROR(INDEX('Settings'!$D$10:$D$109,MATCH(C656,'Settings'!$A$10:$A$109,0)),0))</f>
        <v/>
      </c>
      <c r="M656" s="53">
        <f>IF(COUNTA($A656:$C656,$E656:$I656,$K656,$O656,$R656,$U656:$W656,$Z656:$AA656)=0,"",IFERROR(IF(K656&lt;&gt;"",K656,L656),0))</f>
        <v/>
      </c>
      <c r="N656" s="30">
        <f>IF(COUNTA($A656:$C656,$E656:$I656,$K656,$O656,$R656,$U656:$W656,$Z656:$AA656)=0,"",IFERROR(J656*M656,0))</f>
        <v/>
      </c>
      <c r="O656" s="31" t="n"/>
      <c r="P656" s="30">
        <f>IF(COUNTA($A656:$C656,$E656:$I656,$K656,$O656,$R656,$U656:$W656,$Z656:$AA656)=0,"",IFERROR(INDEX('Settings'!$F$10:$F$109,MATCH(C656,'Settings'!$A$10:$A$109,0)),0))</f>
        <v/>
      </c>
      <c r="Q656" s="30">
        <f>IF(COUNTA($A656:$C656,$E656:$I656,$K656,$O656,$R656,$U656:$W656,$Z656:$AA656)=0,"",IFERROR(O656*P656,0))</f>
        <v/>
      </c>
      <c r="R656" s="26" t="n"/>
      <c r="S656" s="30">
        <f>IF(COUNTA($A656:$C656,$E656:$I656,$K656,$O656,$R656,$U656:$W656,$Z656:$AA656)=0,"",IFERROR(INDEX('Settings'!$E$10:$E$109,MATCH(C656,'Settings'!$A$10:$A$109,0)),0))</f>
        <v/>
      </c>
      <c r="T656" s="30">
        <f>IF(COUNTA($A656:$C656,$E656:$I656,$K656,$O656,$R656,$U656:$W656,$Z656:$AA656)=0,"",IFERROR(R656*S656,0))</f>
        <v/>
      </c>
      <c r="U656" s="32" t="n"/>
      <c r="V656" s="32" t="n"/>
      <c r="W656" s="32" t="n"/>
      <c r="X656" s="30">
        <f>IF(COUNTA($A656:$C656,$E656:$I656,$K656,$O656,$R656,$U656:$W656,$Z656:$AA656)=0,"",IFERROR(SUM(N656,Q656,T656,U656),0))</f>
        <v/>
      </c>
      <c r="Y656" s="30">
        <f>IF(COUNTA($A656:$C656,$E656:$I656,$K656,$O656,$R656,$U656:$W656,$Z656:$AA656)=0,"",IFERROR(X656+V656-W656,0))</f>
        <v/>
      </c>
      <c r="Z656" s="23" t="n"/>
      <c r="AA656" s="25" t="n"/>
      <c r="AB656" s="33">
        <f>IF(COUNTA($A656:$C656,$E656:$I656,$K656,$O656,$R656,$U656:$W656,$Z656:$AA656)=0,"",IF(OR(A656="",B656="",C656="",E656=""),"Missing required input",IF(D656="","Driver not found",IF(COUNTIF($E:$E,E656)&gt;1,"Duplicate Trip/Load #",IF(B656&gt;A656,"Trip after period end",IF(B656&lt;=A656-'Settings'!$B$4,"Trip outside pay period",IF(J656&lt;=0,"Check miles",IF(M656&lt;=0,"Check rate",IF(Y656&lt;0,"Negative payable","OK")))))))))</f>
        <v/>
      </c>
    </row>
    <row r="657">
      <c r="A657" s="51" t="n"/>
      <c r="B657" s="51" t="n"/>
      <c r="C657" s="23" t="n"/>
      <c r="D657" s="24">
        <f>IF(COUNTA($A657:$C657,$E657:$I657,$K657,$O657,$R657,$U657:$W657,$Z657:$AA657)=0,"",IFERROR(INDEX('Settings'!$B$10:$B$109,MATCH(C657,'Settings'!$A$10:$A$109,0)),""))</f>
        <v/>
      </c>
      <c r="E657" s="23" t="n"/>
      <c r="F657" s="25" t="n"/>
      <c r="G657" s="25" t="n"/>
      <c r="H657" s="26" t="n"/>
      <c r="I657" s="26" t="n"/>
      <c r="J657" s="27">
        <f>IF(COUNTA($A657:$C657,$E657:$I657,$K657,$O657,$R657,$U657:$W657,$Z657:$AA657)=0,"",IFERROR(H657+I657,0))</f>
        <v/>
      </c>
      <c r="K657" s="52" t="n"/>
      <c r="L657" s="53">
        <f>IF(COUNTA($A657:$C657,$E657:$I657,$K657,$O657,$R657,$U657:$W657,$Z657:$AA657)=0,"",IFERROR(INDEX('Settings'!$D$10:$D$109,MATCH(C657,'Settings'!$A$10:$A$109,0)),0))</f>
        <v/>
      </c>
      <c r="M657" s="53">
        <f>IF(COUNTA($A657:$C657,$E657:$I657,$K657,$O657,$R657,$U657:$W657,$Z657:$AA657)=0,"",IFERROR(IF(K657&lt;&gt;"",K657,L657),0))</f>
        <v/>
      </c>
      <c r="N657" s="30">
        <f>IF(COUNTA($A657:$C657,$E657:$I657,$K657,$O657,$R657,$U657:$W657,$Z657:$AA657)=0,"",IFERROR(J657*M657,0))</f>
        <v/>
      </c>
      <c r="O657" s="31" t="n"/>
      <c r="P657" s="30">
        <f>IF(COUNTA($A657:$C657,$E657:$I657,$K657,$O657,$R657,$U657:$W657,$Z657:$AA657)=0,"",IFERROR(INDEX('Settings'!$F$10:$F$109,MATCH(C657,'Settings'!$A$10:$A$109,0)),0))</f>
        <v/>
      </c>
      <c r="Q657" s="30">
        <f>IF(COUNTA($A657:$C657,$E657:$I657,$K657,$O657,$R657,$U657:$W657,$Z657:$AA657)=0,"",IFERROR(O657*P657,0))</f>
        <v/>
      </c>
      <c r="R657" s="26" t="n"/>
      <c r="S657" s="30">
        <f>IF(COUNTA($A657:$C657,$E657:$I657,$K657,$O657,$R657,$U657:$W657,$Z657:$AA657)=0,"",IFERROR(INDEX('Settings'!$E$10:$E$109,MATCH(C657,'Settings'!$A$10:$A$109,0)),0))</f>
        <v/>
      </c>
      <c r="T657" s="30">
        <f>IF(COUNTA($A657:$C657,$E657:$I657,$K657,$O657,$R657,$U657:$W657,$Z657:$AA657)=0,"",IFERROR(R657*S657,0))</f>
        <v/>
      </c>
      <c r="U657" s="32" t="n"/>
      <c r="V657" s="32" t="n"/>
      <c r="W657" s="32" t="n"/>
      <c r="X657" s="30">
        <f>IF(COUNTA($A657:$C657,$E657:$I657,$K657,$O657,$R657,$U657:$W657,$Z657:$AA657)=0,"",IFERROR(SUM(N657,Q657,T657,U657),0))</f>
        <v/>
      </c>
      <c r="Y657" s="30">
        <f>IF(COUNTA($A657:$C657,$E657:$I657,$K657,$O657,$R657,$U657:$W657,$Z657:$AA657)=0,"",IFERROR(X657+V657-W657,0))</f>
        <v/>
      </c>
      <c r="Z657" s="23" t="n"/>
      <c r="AA657" s="25" t="n"/>
      <c r="AB657" s="33">
        <f>IF(COUNTA($A657:$C657,$E657:$I657,$K657,$O657,$R657,$U657:$W657,$Z657:$AA657)=0,"",IF(OR(A657="",B657="",C657="",E657=""),"Missing required input",IF(D657="","Driver not found",IF(COUNTIF($E:$E,E657)&gt;1,"Duplicate Trip/Load #",IF(B657&gt;A657,"Trip after period end",IF(B657&lt;=A657-'Settings'!$B$4,"Trip outside pay period",IF(J657&lt;=0,"Check miles",IF(M657&lt;=0,"Check rate",IF(Y657&lt;0,"Negative payable","OK")))))))))</f>
        <v/>
      </c>
    </row>
    <row r="658">
      <c r="A658" s="51" t="n"/>
      <c r="B658" s="51" t="n"/>
      <c r="C658" s="23" t="n"/>
      <c r="D658" s="24">
        <f>IF(COUNTA($A658:$C658,$E658:$I658,$K658,$O658,$R658,$U658:$W658,$Z658:$AA658)=0,"",IFERROR(INDEX('Settings'!$B$10:$B$109,MATCH(C658,'Settings'!$A$10:$A$109,0)),""))</f>
        <v/>
      </c>
      <c r="E658" s="23" t="n"/>
      <c r="F658" s="25" t="n"/>
      <c r="G658" s="25" t="n"/>
      <c r="H658" s="26" t="n"/>
      <c r="I658" s="26" t="n"/>
      <c r="J658" s="27">
        <f>IF(COUNTA($A658:$C658,$E658:$I658,$K658,$O658,$R658,$U658:$W658,$Z658:$AA658)=0,"",IFERROR(H658+I658,0))</f>
        <v/>
      </c>
      <c r="K658" s="52" t="n"/>
      <c r="L658" s="53">
        <f>IF(COUNTA($A658:$C658,$E658:$I658,$K658,$O658,$R658,$U658:$W658,$Z658:$AA658)=0,"",IFERROR(INDEX('Settings'!$D$10:$D$109,MATCH(C658,'Settings'!$A$10:$A$109,0)),0))</f>
        <v/>
      </c>
      <c r="M658" s="53">
        <f>IF(COUNTA($A658:$C658,$E658:$I658,$K658,$O658,$R658,$U658:$W658,$Z658:$AA658)=0,"",IFERROR(IF(K658&lt;&gt;"",K658,L658),0))</f>
        <v/>
      </c>
      <c r="N658" s="30">
        <f>IF(COUNTA($A658:$C658,$E658:$I658,$K658,$O658,$R658,$U658:$W658,$Z658:$AA658)=0,"",IFERROR(J658*M658,0))</f>
        <v/>
      </c>
      <c r="O658" s="31" t="n"/>
      <c r="P658" s="30">
        <f>IF(COUNTA($A658:$C658,$E658:$I658,$K658,$O658,$R658,$U658:$W658,$Z658:$AA658)=0,"",IFERROR(INDEX('Settings'!$F$10:$F$109,MATCH(C658,'Settings'!$A$10:$A$109,0)),0))</f>
        <v/>
      </c>
      <c r="Q658" s="30">
        <f>IF(COUNTA($A658:$C658,$E658:$I658,$K658,$O658,$R658,$U658:$W658,$Z658:$AA658)=0,"",IFERROR(O658*P658,0))</f>
        <v/>
      </c>
      <c r="R658" s="26" t="n"/>
      <c r="S658" s="30">
        <f>IF(COUNTA($A658:$C658,$E658:$I658,$K658,$O658,$R658,$U658:$W658,$Z658:$AA658)=0,"",IFERROR(INDEX('Settings'!$E$10:$E$109,MATCH(C658,'Settings'!$A$10:$A$109,0)),0))</f>
        <v/>
      </c>
      <c r="T658" s="30">
        <f>IF(COUNTA($A658:$C658,$E658:$I658,$K658,$O658,$R658,$U658:$W658,$Z658:$AA658)=0,"",IFERROR(R658*S658,0))</f>
        <v/>
      </c>
      <c r="U658" s="32" t="n"/>
      <c r="V658" s="32" t="n"/>
      <c r="W658" s="32" t="n"/>
      <c r="X658" s="30">
        <f>IF(COUNTA($A658:$C658,$E658:$I658,$K658,$O658,$R658,$U658:$W658,$Z658:$AA658)=0,"",IFERROR(SUM(N658,Q658,T658,U658),0))</f>
        <v/>
      </c>
      <c r="Y658" s="30">
        <f>IF(COUNTA($A658:$C658,$E658:$I658,$K658,$O658,$R658,$U658:$W658,$Z658:$AA658)=0,"",IFERROR(X658+V658-W658,0))</f>
        <v/>
      </c>
      <c r="Z658" s="23" t="n"/>
      <c r="AA658" s="25" t="n"/>
      <c r="AB658" s="33">
        <f>IF(COUNTA($A658:$C658,$E658:$I658,$K658,$O658,$R658,$U658:$W658,$Z658:$AA658)=0,"",IF(OR(A658="",B658="",C658="",E658=""),"Missing required input",IF(D658="","Driver not found",IF(COUNTIF($E:$E,E658)&gt;1,"Duplicate Trip/Load #",IF(B658&gt;A658,"Trip after period end",IF(B658&lt;=A658-'Settings'!$B$4,"Trip outside pay period",IF(J658&lt;=0,"Check miles",IF(M658&lt;=0,"Check rate",IF(Y658&lt;0,"Negative payable","OK")))))))))</f>
        <v/>
      </c>
    </row>
    <row r="659">
      <c r="A659" s="51" t="n"/>
      <c r="B659" s="51" t="n"/>
      <c r="C659" s="23" t="n"/>
      <c r="D659" s="24">
        <f>IF(COUNTA($A659:$C659,$E659:$I659,$K659,$O659,$R659,$U659:$W659,$Z659:$AA659)=0,"",IFERROR(INDEX('Settings'!$B$10:$B$109,MATCH(C659,'Settings'!$A$10:$A$109,0)),""))</f>
        <v/>
      </c>
      <c r="E659" s="23" t="n"/>
      <c r="F659" s="25" t="n"/>
      <c r="G659" s="25" t="n"/>
      <c r="H659" s="26" t="n"/>
      <c r="I659" s="26" t="n"/>
      <c r="J659" s="27">
        <f>IF(COUNTA($A659:$C659,$E659:$I659,$K659,$O659,$R659,$U659:$W659,$Z659:$AA659)=0,"",IFERROR(H659+I659,0))</f>
        <v/>
      </c>
      <c r="K659" s="52" t="n"/>
      <c r="L659" s="53">
        <f>IF(COUNTA($A659:$C659,$E659:$I659,$K659,$O659,$R659,$U659:$W659,$Z659:$AA659)=0,"",IFERROR(INDEX('Settings'!$D$10:$D$109,MATCH(C659,'Settings'!$A$10:$A$109,0)),0))</f>
        <v/>
      </c>
      <c r="M659" s="53">
        <f>IF(COUNTA($A659:$C659,$E659:$I659,$K659,$O659,$R659,$U659:$W659,$Z659:$AA659)=0,"",IFERROR(IF(K659&lt;&gt;"",K659,L659),0))</f>
        <v/>
      </c>
      <c r="N659" s="30">
        <f>IF(COUNTA($A659:$C659,$E659:$I659,$K659,$O659,$R659,$U659:$W659,$Z659:$AA659)=0,"",IFERROR(J659*M659,0))</f>
        <v/>
      </c>
      <c r="O659" s="31" t="n"/>
      <c r="P659" s="30">
        <f>IF(COUNTA($A659:$C659,$E659:$I659,$K659,$O659,$R659,$U659:$W659,$Z659:$AA659)=0,"",IFERROR(INDEX('Settings'!$F$10:$F$109,MATCH(C659,'Settings'!$A$10:$A$109,0)),0))</f>
        <v/>
      </c>
      <c r="Q659" s="30">
        <f>IF(COUNTA($A659:$C659,$E659:$I659,$K659,$O659,$R659,$U659:$W659,$Z659:$AA659)=0,"",IFERROR(O659*P659,0))</f>
        <v/>
      </c>
      <c r="R659" s="26" t="n"/>
      <c r="S659" s="30">
        <f>IF(COUNTA($A659:$C659,$E659:$I659,$K659,$O659,$R659,$U659:$W659,$Z659:$AA659)=0,"",IFERROR(INDEX('Settings'!$E$10:$E$109,MATCH(C659,'Settings'!$A$10:$A$109,0)),0))</f>
        <v/>
      </c>
      <c r="T659" s="30">
        <f>IF(COUNTA($A659:$C659,$E659:$I659,$K659,$O659,$R659,$U659:$W659,$Z659:$AA659)=0,"",IFERROR(R659*S659,0))</f>
        <v/>
      </c>
      <c r="U659" s="32" t="n"/>
      <c r="V659" s="32" t="n"/>
      <c r="W659" s="32" t="n"/>
      <c r="X659" s="30">
        <f>IF(COUNTA($A659:$C659,$E659:$I659,$K659,$O659,$R659,$U659:$W659,$Z659:$AA659)=0,"",IFERROR(SUM(N659,Q659,T659,U659),0))</f>
        <v/>
      </c>
      <c r="Y659" s="30">
        <f>IF(COUNTA($A659:$C659,$E659:$I659,$K659,$O659,$R659,$U659:$W659,$Z659:$AA659)=0,"",IFERROR(X659+V659-W659,0))</f>
        <v/>
      </c>
      <c r="Z659" s="23" t="n"/>
      <c r="AA659" s="25" t="n"/>
      <c r="AB659" s="33">
        <f>IF(COUNTA($A659:$C659,$E659:$I659,$K659,$O659,$R659,$U659:$W659,$Z659:$AA659)=0,"",IF(OR(A659="",B659="",C659="",E659=""),"Missing required input",IF(D659="","Driver not found",IF(COUNTIF($E:$E,E659)&gt;1,"Duplicate Trip/Load #",IF(B659&gt;A659,"Trip after period end",IF(B659&lt;=A659-'Settings'!$B$4,"Trip outside pay period",IF(J659&lt;=0,"Check miles",IF(M659&lt;=0,"Check rate",IF(Y659&lt;0,"Negative payable","OK")))))))))</f>
        <v/>
      </c>
    </row>
    <row r="660">
      <c r="A660" s="51" t="n"/>
      <c r="B660" s="51" t="n"/>
      <c r="C660" s="23" t="n"/>
      <c r="D660" s="24">
        <f>IF(COUNTA($A660:$C660,$E660:$I660,$K660,$O660,$R660,$U660:$W660,$Z660:$AA660)=0,"",IFERROR(INDEX('Settings'!$B$10:$B$109,MATCH(C660,'Settings'!$A$10:$A$109,0)),""))</f>
        <v/>
      </c>
      <c r="E660" s="23" t="n"/>
      <c r="F660" s="25" t="n"/>
      <c r="G660" s="25" t="n"/>
      <c r="H660" s="26" t="n"/>
      <c r="I660" s="26" t="n"/>
      <c r="J660" s="27">
        <f>IF(COUNTA($A660:$C660,$E660:$I660,$K660,$O660,$R660,$U660:$W660,$Z660:$AA660)=0,"",IFERROR(H660+I660,0))</f>
        <v/>
      </c>
      <c r="K660" s="52" t="n"/>
      <c r="L660" s="53">
        <f>IF(COUNTA($A660:$C660,$E660:$I660,$K660,$O660,$R660,$U660:$W660,$Z660:$AA660)=0,"",IFERROR(INDEX('Settings'!$D$10:$D$109,MATCH(C660,'Settings'!$A$10:$A$109,0)),0))</f>
        <v/>
      </c>
      <c r="M660" s="53">
        <f>IF(COUNTA($A660:$C660,$E660:$I660,$K660,$O660,$R660,$U660:$W660,$Z660:$AA660)=0,"",IFERROR(IF(K660&lt;&gt;"",K660,L660),0))</f>
        <v/>
      </c>
      <c r="N660" s="30">
        <f>IF(COUNTA($A660:$C660,$E660:$I660,$K660,$O660,$R660,$U660:$W660,$Z660:$AA660)=0,"",IFERROR(J660*M660,0))</f>
        <v/>
      </c>
      <c r="O660" s="31" t="n"/>
      <c r="P660" s="30">
        <f>IF(COUNTA($A660:$C660,$E660:$I660,$K660,$O660,$R660,$U660:$W660,$Z660:$AA660)=0,"",IFERROR(INDEX('Settings'!$F$10:$F$109,MATCH(C660,'Settings'!$A$10:$A$109,0)),0))</f>
        <v/>
      </c>
      <c r="Q660" s="30">
        <f>IF(COUNTA($A660:$C660,$E660:$I660,$K660,$O660,$R660,$U660:$W660,$Z660:$AA660)=0,"",IFERROR(O660*P660,0))</f>
        <v/>
      </c>
      <c r="R660" s="26" t="n"/>
      <c r="S660" s="30">
        <f>IF(COUNTA($A660:$C660,$E660:$I660,$K660,$O660,$R660,$U660:$W660,$Z660:$AA660)=0,"",IFERROR(INDEX('Settings'!$E$10:$E$109,MATCH(C660,'Settings'!$A$10:$A$109,0)),0))</f>
        <v/>
      </c>
      <c r="T660" s="30">
        <f>IF(COUNTA($A660:$C660,$E660:$I660,$K660,$O660,$R660,$U660:$W660,$Z660:$AA660)=0,"",IFERROR(R660*S660,0))</f>
        <v/>
      </c>
      <c r="U660" s="32" t="n"/>
      <c r="V660" s="32" t="n"/>
      <c r="W660" s="32" t="n"/>
      <c r="X660" s="30">
        <f>IF(COUNTA($A660:$C660,$E660:$I660,$K660,$O660,$R660,$U660:$W660,$Z660:$AA660)=0,"",IFERROR(SUM(N660,Q660,T660,U660),0))</f>
        <v/>
      </c>
      <c r="Y660" s="30">
        <f>IF(COUNTA($A660:$C660,$E660:$I660,$K660,$O660,$R660,$U660:$W660,$Z660:$AA660)=0,"",IFERROR(X660+V660-W660,0))</f>
        <v/>
      </c>
      <c r="Z660" s="23" t="n"/>
      <c r="AA660" s="25" t="n"/>
      <c r="AB660" s="33">
        <f>IF(COUNTA($A660:$C660,$E660:$I660,$K660,$O660,$R660,$U660:$W660,$Z660:$AA660)=0,"",IF(OR(A660="",B660="",C660="",E660=""),"Missing required input",IF(D660="","Driver not found",IF(COUNTIF($E:$E,E660)&gt;1,"Duplicate Trip/Load #",IF(B660&gt;A660,"Trip after period end",IF(B660&lt;=A660-'Settings'!$B$4,"Trip outside pay period",IF(J660&lt;=0,"Check miles",IF(M660&lt;=0,"Check rate",IF(Y660&lt;0,"Negative payable","OK")))))))))</f>
        <v/>
      </c>
    </row>
    <row r="661">
      <c r="A661" s="51" t="n"/>
      <c r="B661" s="51" t="n"/>
      <c r="C661" s="23" t="n"/>
      <c r="D661" s="24">
        <f>IF(COUNTA($A661:$C661,$E661:$I661,$K661,$O661,$R661,$U661:$W661,$Z661:$AA661)=0,"",IFERROR(INDEX('Settings'!$B$10:$B$109,MATCH(C661,'Settings'!$A$10:$A$109,0)),""))</f>
        <v/>
      </c>
      <c r="E661" s="23" t="n"/>
      <c r="F661" s="25" t="n"/>
      <c r="G661" s="25" t="n"/>
      <c r="H661" s="26" t="n"/>
      <c r="I661" s="26" t="n"/>
      <c r="J661" s="27">
        <f>IF(COUNTA($A661:$C661,$E661:$I661,$K661,$O661,$R661,$U661:$W661,$Z661:$AA661)=0,"",IFERROR(H661+I661,0))</f>
        <v/>
      </c>
      <c r="K661" s="52" t="n"/>
      <c r="L661" s="53">
        <f>IF(COUNTA($A661:$C661,$E661:$I661,$K661,$O661,$R661,$U661:$W661,$Z661:$AA661)=0,"",IFERROR(INDEX('Settings'!$D$10:$D$109,MATCH(C661,'Settings'!$A$10:$A$109,0)),0))</f>
        <v/>
      </c>
      <c r="M661" s="53">
        <f>IF(COUNTA($A661:$C661,$E661:$I661,$K661,$O661,$R661,$U661:$W661,$Z661:$AA661)=0,"",IFERROR(IF(K661&lt;&gt;"",K661,L661),0))</f>
        <v/>
      </c>
      <c r="N661" s="30">
        <f>IF(COUNTA($A661:$C661,$E661:$I661,$K661,$O661,$R661,$U661:$W661,$Z661:$AA661)=0,"",IFERROR(J661*M661,0))</f>
        <v/>
      </c>
      <c r="O661" s="31" t="n"/>
      <c r="P661" s="30">
        <f>IF(COUNTA($A661:$C661,$E661:$I661,$K661,$O661,$R661,$U661:$W661,$Z661:$AA661)=0,"",IFERROR(INDEX('Settings'!$F$10:$F$109,MATCH(C661,'Settings'!$A$10:$A$109,0)),0))</f>
        <v/>
      </c>
      <c r="Q661" s="30">
        <f>IF(COUNTA($A661:$C661,$E661:$I661,$K661,$O661,$R661,$U661:$W661,$Z661:$AA661)=0,"",IFERROR(O661*P661,0))</f>
        <v/>
      </c>
      <c r="R661" s="26" t="n"/>
      <c r="S661" s="30">
        <f>IF(COUNTA($A661:$C661,$E661:$I661,$K661,$O661,$R661,$U661:$W661,$Z661:$AA661)=0,"",IFERROR(INDEX('Settings'!$E$10:$E$109,MATCH(C661,'Settings'!$A$10:$A$109,0)),0))</f>
        <v/>
      </c>
      <c r="T661" s="30">
        <f>IF(COUNTA($A661:$C661,$E661:$I661,$K661,$O661,$R661,$U661:$W661,$Z661:$AA661)=0,"",IFERROR(R661*S661,0))</f>
        <v/>
      </c>
      <c r="U661" s="32" t="n"/>
      <c r="V661" s="32" t="n"/>
      <c r="W661" s="32" t="n"/>
      <c r="X661" s="30">
        <f>IF(COUNTA($A661:$C661,$E661:$I661,$K661,$O661,$R661,$U661:$W661,$Z661:$AA661)=0,"",IFERROR(SUM(N661,Q661,T661,U661),0))</f>
        <v/>
      </c>
      <c r="Y661" s="30">
        <f>IF(COUNTA($A661:$C661,$E661:$I661,$K661,$O661,$R661,$U661:$W661,$Z661:$AA661)=0,"",IFERROR(X661+V661-W661,0))</f>
        <v/>
      </c>
      <c r="Z661" s="23" t="n"/>
      <c r="AA661" s="25" t="n"/>
      <c r="AB661" s="33">
        <f>IF(COUNTA($A661:$C661,$E661:$I661,$K661,$O661,$R661,$U661:$W661,$Z661:$AA661)=0,"",IF(OR(A661="",B661="",C661="",E661=""),"Missing required input",IF(D661="","Driver not found",IF(COUNTIF($E:$E,E661)&gt;1,"Duplicate Trip/Load #",IF(B661&gt;A661,"Trip after period end",IF(B661&lt;=A661-'Settings'!$B$4,"Trip outside pay period",IF(J661&lt;=0,"Check miles",IF(M661&lt;=0,"Check rate",IF(Y661&lt;0,"Negative payable","OK")))))))))</f>
        <v/>
      </c>
    </row>
    <row r="662">
      <c r="A662" s="51" t="n"/>
      <c r="B662" s="51" t="n"/>
      <c r="C662" s="23" t="n"/>
      <c r="D662" s="24">
        <f>IF(COUNTA($A662:$C662,$E662:$I662,$K662,$O662,$R662,$U662:$W662,$Z662:$AA662)=0,"",IFERROR(INDEX('Settings'!$B$10:$B$109,MATCH(C662,'Settings'!$A$10:$A$109,0)),""))</f>
        <v/>
      </c>
      <c r="E662" s="23" t="n"/>
      <c r="F662" s="25" t="n"/>
      <c r="G662" s="25" t="n"/>
      <c r="H662" s="26" t="n"/>
      <c r="I662" s="26" t="n"/>
      <c r="J662" s="27">
        <f>IF(COUNTA($A662:$C662,$E662:$I662,$K662,$O662,$R662,$U662:$W662,$Z662:$AA662)=0,"",IFERROR(H662+I662,0))</f>
        <v/>
      </c>
      <c r="K662" s="52" t="n"/>
      <c r="L662" s="53">
        <f>IF(COUNTA($A662:$C662,$E662:$I662,$K662,$O662,$R662,$U662:$W662,$Z662:$AA662)=0,"",IFERROR(INDEX('Settings'!$D$10:$D$109,MATCH(C662,'Settings'!$A$10:$A$109,0)),0))</f>
        <v/>
      </c>
      <c r="M662" s="53">
        <f>IF(COUNTA($A662:$C662,$E662:$I662,$K662,$O662,$R662,$U662:$W662,$Z662:$AA662)=0,"",IFERROR(IF(K662&lt;&gt;"",K662,L662),0))</f>
        <v/>
      </c>
      <c r="N662" s="30">
        <f>IF(COUNTA($A662:$C662,$E662:$I662,$K662,$O662,$R662,$U662:$W662,$Z662:$AA662)=0,"",IFERROR(J662*M662,0))</f>
        <v/>
      </c>
      <c r="O662" s="31" t="n"/>
      <c r="P662" s="30">
        <f>IF(COUNTA($A662:$C662,$E662:$I662,$K662,$O662,$R662,$U662:$W662,$Z662:$AA662)=0,"",IFERROR(INDEX('Settings'!$F$10:$F$109,MATCH(C662,'Settings'!$A$10:$A$109,0)),0))</f>
        <v/>
      </c>
      <c r="Q662" s="30">
        <f>IF(COUNTA($A662:$C662,$E662:$I662,$K662,$O662,$R662,$U662:$W662,$Z662:$AA662)=0,"",IFERROR(O662*P662,0))</f>
        <v/>
      </c>
      <c r="R662" s="26" t="n"/>
      <c r="S662" s="30">
        <f>IF(COUNTA($A662:$C662,$E662:$I662,$K662,$O662,$R662,$U662:$W662,$Z662:$AA662)=0,"",IFERROR(INDEX('Settings'!$E$10:$E$109,MATCH(C662,'Settings'!$A$10:$A$109,0)),0))</f>
        <v/>
      </c>
      <c r="T662" s="30">
        <f>IF(COUNTA($A662:$C662,$E662:$I662,$K662,$O662,$R662,$U662:$W662,$Z662:$AA662)=0,"",IFERROR(R662*S662,0))</f>
        <v/>
      </c>
      <c r="U662" s="32" t="n"/>
      <c r="V662" s="32" t="n"/>
      <c r="W662" s="32" t="n"/>
      <c r="X662" s="30">
        <f>IF(COUNTA($A662:$C662,$E662:$I662,$K662,$O662,$R662,$U662:$W662,$Z662:$AA662)=0,"",IFERROR(SUM(N662,Q662,T662,U662),0))</f>
        <v/>
      </c>
      <c r="Y662" s="30">
        <f>IF(COUNTA($A662:$C662,$E662:$I662,$K662,$O662,$R662,$U662:$W662,$Z662:$AA662)=0,"",IFERROR(X662+V662-W662,0))</f>
        <v/>
      </c>
      <c r="Z662" s="23" t="n"/>
      <c r="AA662" s="25" t="n"/>
      <c r="AB662" s="33">
        <f>IF(COUNTA($A662:$C662,$E662:$I662,$K662,$O662,$R662,$U662:$W662,$Z662:$AA662)=0,"",IF(OR(A662="",B662="",C662="",E662=""),"Missing required input",IF(D662="","Driver not found",IF(COUNTIF($E:$E,E662)&gt;1,"Duplicate Trip/Load #",IF(B662&gt;A662,"Trip after period end",IF(B662&lt;=A662-'Settings'!$B$4,"Trip outside pay period",IF(J662&lt;=0,"Check miles",IF(M662&lt;=0,"Check rate",IF(Y662&lt;0,"Negative payable","OK")))))))))</f>
        <v/>
      </c>
    </row>
    <row r="663">
      <c r="A663" s="51" t="n"/>
      <c r="B663" s="51" t="n"/>
      <c r="C663" s="23" t="n"/>
      <c r="D663" s="24">
        <f>IF(COUNTA($A663:$C663,$E663:$I663,$K663,$O663,$R663,$U663:$W663,$Z663:$AA663)=0,"",IFERROR(INDEX('Settings'!$B$10:$B$109,MATCH(C663,'Settings'!$A$10:$A$109,0)),""))</f>
        <v/>
      </c>
      <c r="E663" s="23" t="n"/>
      <c r="F663" s="25" t="n"/>
      <c r="G663" s="25" t="n"/>
      <c r="H663" s="26" t="n"/>
      <c r="I663" s="26" t="n"/>
      <c r="J663" s="27">
        <f>IF(COUNTA($A663:$C663,$E663:$I663,$K663,$O663,$R663,$U663:$W663,$Z663:$AA663)=0,"",IFERROR(H663+I663,0))</f>
        <v/>
      </c>
      <c r="K663" s="52" t="n"/>
      <c r="L663" s="53">
        <f>IF(COUNTA($A663:$C663,$E663:$I663,$K663,$O663,$R663,$U663:$W663,$Z663:$AA663)=0,"",IFERROR(INDEX('Settings'!$D$10:$D$109,MATCH(C663,'Settings'!$A$10:$A$109,0)),0))</f>
        <v/>
      </c>
      <c r="M663" s="53">
        <f>IF(COUNTA($A663:$C663,$E663:$I663,$K663,$O663,$R663,$U663:$W663,$Z663:$AA663)=0,"",IFERROR(IF(K663&lt;&gt;"",K663,L663),0))</f>
        <v/>
      </c>
      <c r="N663" s="30">
        <f>IF(COUNTA($A663:$C663,$E663:$I663,$K663,$O663,$R663,$U663:$W663,$Z663:$AA663)=0,"",IFERROR(J663*M663,0))</f>
        <v/>
      </c>
      <c r="O663" s="31" t="n"/>
      <c r="P663" s="30">
        <f>IF(COUNTA($A663:$C663,$E663:$I663,$K663,$O663,$R663,$U663:$W663,$Z663:$AA663)=0,"",IFERROR(INDEX('Settings'!$F$10:$F$109,MATCH(C663,'Settings'!$A$10:$A$109,0)),0))</f>
        <v/>
      </c>
      <c r="Q663" s="30">
        <f>IF(COUNTA($A663:$C663,$E663:$I663,$K663,$O663,$R663,$U663:$W663,$Z663:$AA663)=0,"",IFERROR(O663*P663,0))</f>
        <v/>
      </c>
      <c r="R663" s="26" t="n"/>
      <c r="S663" s="30">
        <f>IF(COUNTA($A663:$C663,$E663:$I663,$K663,$O663,$R663,$U663:$W663,$Z663:$AA663)=0,"",IFERROR(INDEX('Settings'!$E$10:$E$109,MATCH(C663,'Settings'!$A$10:$A$109,0)),0))</f>
        <v/>
      </c>
      <c r="T663" s="30">
        <f>IF(COUNTA($A663:$C663,$E663:$I663,$K663,$O663,$R663,$U663:$W663,$Z663:$AA663)=0,"",IFERROR(R663*S663,0))</f>
        <v/>
      </c>
      <c r="U663" s="32" t="n"/>
      <c r="V663" s="32" t="n"/>
      <c r="W663" s="32" t="n"/>
      <c r="X663" s="30">
        <f>IF(COUNTA($A663:$C663,$E663:$I663,$K663,$O663,$R663,$U663:$W663,$Z663:$AA663)=0,"",IFERROR(SUM(N663,Q663,T663,U663),0))</f>
        <v/>
      </c>
      <c r="Y663" s="30">
        <f>IF(COUNTA($A663:$C663,$E663:$I663,$K663,$O663,$R663,$U663:$W663,$Z663:$AA663)=0,"",IFERROR(X663+V663-W663,0))</f>
        <v/>
      </c>
      <c r="Z663" s="23" t="n"/>
      <c r="AA663" s="25" t="n"/>
      <c r="AB663" s="33">
        <f>IF(COUNTA($A663:$C663,$E663:$I663,$K663,$O663,$R663,$U663:$W663,$Z663:$AA663)=0,"",IF(OR(A663="",B663="",C663="",E663=""),"Missing required input",IF(D663="","Driver not found",IF(COUNTIF($E:$E,E663)&gt;1,"Duplicate Trip/Load #",IF(B663&gt;A663,"Trip after period end",IF(B663&lt;=A663-'Settings'!$B$4,"Trip outside pay period",IF(J663&lt;=0,"Check miles",IF(M663&lt;=0,"Check rate",IF(Y663&lt;0,"Negative payable","OK")))))))))</f>
        <v/>
      </c>
    </row>
    <row r="664">
      <c r="A664" s="51" t="n"/>
      <c r="B664" s="51" t="n"/>
      <c r="C664" s="23" t="n"/>
      <c r="D664" s="24">
        <f>IF(COUNTA($A664:$C664,$E664:$I664,$K664,$O664,$R664,$U664:$W664,$Z664:$AA664)=0,"",IFERROR(INDEX('Settings'!$B$10:$B$109,MATCH(C664,'Settings'!$A$10:$A$109,0)),""))</f>
        <v/>
      </c>
      <c r="E664" s="23" t="n"/>
      <c r="F664" s="25" t="n"/>
      <c r="G664" s="25" t="n"/>
      <c r="H664" s="26" t="n"/>
      <c r="I664" s="26" t="n"/>
      <c r="J664" s="27">
        <f>IF(COUNTA($A664:$C664,$E664:$I664,$K664,$O664,$R664,$U664:$W664,$Z664:$AA664)=0,"",IFERROR(H664+I664,0))</f>
        <v/>
      </c>
      <c r="K664" s="52" t="n"/>
      <c r="L664" s="53">
        <f>IF(COUNTA($A664:$C664,$E664:$I664,$K664,$O664,$R664,$U664:$W664,$Z664:$AA664)=0,"",IFERROR(INDEX('Settings'!$D$10:$D$109,MATCH(C664,'Settings'!$A$10:$A$109,0)),0))</f>
        <v/>
      </c>
      <c r="M664" s="53">
        <f>IF(COUNTA($A664:$C664,$E664:$I664,$K664,$O664,$R664,$U664:$W664,$Z664:$AA664)=0,"",IFERROR(IF(K664&lt;&gt;"",K664,L664),0))</f>
        <v/>
      </c>
      <c r="N664" s="30">
        <f>IF(COUNTA($A664:$C664,$E664:$I664,$K664,$O664,$R664,$U664:$W664,$Z664:$AA664)=0,"",IFERROR(J664*M664,0))</f>
        <v/>
      </c>
      <c r="O664" s="31" t="n"/>
      <c r="P664" s="30">
        <f>IF(COUNTA($A664:$C664,$E664:$I664,$K664,$O664,$R664,$U664:$W664,$Z664:$AA664)=0,"",IFERROR(INDEX('Settings'!$F$10:$F$109,MATCH(C664,'Settings'!$A$10:$A$109,0)),0))</f>
        <v/>
      </c>
      <c r="Q664" s="30">
        <f>IF(COUNTA($A664:$C664,$E664:$I664,$K664,$O664,$R664,$U664:$W664,$Z664:$AA664)=0,"",IFERROR(O664*P664,0))</f>
        <v/>
      </c>
      <c r="R664" s="26" t="n"/>
      <c r="S664" s="30">
        <f>IF(COUNTA($A664:$C664,$E664:$I664,$K664,$O664,$R664,$U664:$W664,$Z664:$AA664)=0,"",IFERROR(INDEX('Settings'!$E$10:$E$109,MATCH(C664,'Settings'!$A$10:$A$109,0)),0))</f>
        <v/>
      </c>
      <c r="T664" s="30">
        <f>IF(COUNTA($A664:$C664,$E664:$I664,$K664,$O664,$R664,$U664:$W664,$Z664:$AA664)=0,"",IFERROR(R664*S664,0))</f>
        <v/>
      </c>
      <c r="U664" s="32" t="n"/>
      <c r="V664" s="32" t="n"/>
      <c r="W664" s="32" t="n"/>
      <c r="X664" s="30">
        <f>IF(COUNTA($A664:$C664,$E664:$I664,$K664,$O664,$R664,$U664:$W664,$Z664:$AA664)=0,"",IFERROR(SUM(N664,Q664,T664,U664),0))</f>
        <v/>
      </c>
      <c r="Y664" s="30">
        <f>IF(COUNTA($A664:$C664,$E664:$I664,$K664,$O664,$R664,$U664:$W664,$Z664:$AA664)=0,"",IFERROR(X664+V664-W664,0))</f>
        <v/>
      </c>
      <c r="Z664" s="23" t="n"/>
      <c r="AA664" s="25" t="n"/>
      <c r="AB664" s="33">
        <f>IF(COUNTA($A664:$C664,$E664:$I664,$K664,$O664,$R664,$U664:$W664,$Z664:$AA664)=0,"",IF(OR(A664="",B664="",C664="",E664=""),"Missing required input",IF(D664="","Driver not found",IF(COUNTIF($E:$E,E664)&gt;1,"Duplicate Trip/Load #",IF(B664&gt;A664,"Trip after period end",IF(B664&lt;=A664-'Settings'!$B$4,"Trip outside pay period",IF(J664&lt;=0,"Check miles",IF(M664&lt;=0,"Check rate",IF(Y664&lt;0,"Negative payable","OK")))))))))</f>
        <v/>
      </c>
    </row>
    <row r="665">
      <c r="A665" s="51" t="n"/>
      <c r="B665" s="51" t="n"/>
      <c r="C665" s="23" t="n"/>
      <c r="D665" s="24">
        <f>IF(COUNTA($A665:$C665,$E665:$I665,$K665,$O665,$R665,$U665:$W665,$Z665:$AA665)=0,"",IFERROR(INDEX('Settings'!$B$10:$B$109,MATCH(C665,'Settings'!$A$10:$A$109,0)),""))</f>
        <v/>
      </c>
      <c r="E665" s="23" t="n"/>
      <c r="F665" s="25" t="n"/>
      <c r="G665" s="25" t="n"/>
      <c r="H665" s="26" t="n"/>
      <c r="I665" s="26" t="n"/>
      <c r="J665" s="27">
        <f>IF(COUNTA($A665:$C665,$E665:$I665,$K665,$O665,$R665,$U665:$W665,$Z665:$AA665)=0,"",IFERROR(H665+I665,0))</f>
        <v/>
      </c>
      <c r="K665" s="52" t="n"/>
      <c r="L665" s="53">
        <f>IF(COUNTA($A665:$C665,$E665:$I665,$K665,$O665,$R665,$U665:$W665,$Z665:$AA665)=0,"",IFERROR(INDEX('Settings'!$D$10:$D$109,MATCH(C665,'Settings'!$A$10:$A$109,0)),0))</f>
        <v/>
      </c>
      <c r="M665" s="53">
        <f>IF(COUNTA($A665:$C665,$E665:$I665,$K665,$O665,$R665,$U665:$W665,$Z665:$AA665)=0,"",IFERROR(IF(K665&lt;&gt;"",K665,L665),0))</f>
        <v/>
      </c>
      <c r="N665" s="30">
        <f>IF(COUNTA($A665:$C665,$E665:$I665,$K665,$O665,$R665,$U665:$W665,$Z665:$AA665)=0,"",IFERROR(J665*M665,0))</f>
        <v/>
      </c>
      <c r="O665" s="31" t="n"/>
      <c r="P665" s="30">
        <f>IF(COUNTA($A665:$C665,$E665:$I665,$K665,$O665,$R665,$U665:$W665,$Z665:$AA665)=0,"",IFERROR(INDEX('Settings'!$F$10:$F$109,MATCH(C665,'Settings'!$A$10:$A$109,0)),0))</f>
        <v/>
      </c>
      <c r="Q665" s="30">
        <f>IF(COUNTA($A665:$C665,$E665:$I665,$K665,$O665,$R665,$U665:$W665,$Z665:$AA665)=0,"",IFERROR(O665*P665,0))</f>
        <v/>
      </c>
      <c r="R665" s="26" t="n"/>
      <c r="S665" s="30">
        <f>IF(COUNTA($A665:$C665,$E665:$I665,$K665,$O665,$R665,$U665:$W665,$Z665:$AA665)=0,"",IFERROR(INDEX('Settings'!$E$10:$E$109,MATCH(C665,'Settings'!$A$10:$A$109,0)),0))</f>
        <v/>
      </c>
      <c r="T665" s="30">
        <f>IF(COUNTA($A665:$C665,$E665:$I665,$K665,$O665,$R665,$U665:$W665,$Z665:$AA665)=0,"",IFERROR(R665*S665,0))</f>
        <v/>
      </c>
      <c r="U665" s="32" t="n"/>
      <c r="V665" s="32" t="n"/>
      <c r="W665" s="32" t="n"/>
      <c r="X665" s="30">
        <f>IF(COUNTA($A665:$C665,$E665:$I665,$K665,$O665,$R665,$U665:$W665,$Z665:$AA665)=0,"",IFERROR(SUM(N665,Q665,T665,U665),0))</f>
        <v/>
      </c>
      <c r="Y665" s="30">
        <f>IF(COUNTA($A665:$C665,$E665:$I665,$K665,$O665,$R665,$U665:$W665,$Z665:$AA665)=0,"",IFERROR(X665+V665-W665,0))</f>
        <v/>
      </c>
      <c r="Z665" s="23" t="n"/>
      <c r="AA665" s="25" t="n"/>
      <c r="AB665" s="33">
        <f>IF(COUNTA($A665:$C665,$E665:$I665,$K665,$O665,$R665,$U665:$W665,$Z665:$AA665)=0,"",IF(OR(A665="",B665="",C665="",E665=""),"Missing required input",IF(D665="","Driver not found",IF(COUNTIF($E:$E,E665)&gt;1,"Duplicate Trip/Load #",IF(B665&gt;A665,"Trip after period end",IF(B665&lt;=A665-'Settings'!$B$4,"Trip outside pay period",IF(J665&lt;=0,"Check miles",IF(M665&lt;=0,"Check rate",IF(Y665&lt;0,"Negative payable","OK")))))))))</f>
        <v/>
      </c>
    </row>
    <row r="666">
      <c r="A666" s="51" t="n"/>
      <c r="B666" s="51" t="n"/>
      <c r="C666" s="23" t="n"/>
      <c r="D666" s="24">
        <f>IF(COUNTA($A666:$C666,$E666:$I666,$K666,$O666,$R666,$U666:$W666,$Z666:$AA666)=0,"",IFERROR(INDEX('Settings'!$B$10:$B$109,MATCH(C666,'Settings'!$A$10:$A$109,0)),""))</f>
        <v/>
      </c>
      <c r="E666" s="23" t="n"/>
      <c r="F666" s="25" t="n"/>
      <c r="G666" s="25" t="n"/>
      <c r="H666" s="26" t="n"/>
      <c r="I666" s="26" t="n"/>
      <c r="J666" s="27">
        <f>IF(COUNTA($A666:$C666,$E666:$I666,$K666,$O666,$R666,$U666:$W666,$Z666:$AA666)=0,"",IFERROR(H666+I666,0))</f>
        <v/>
      </c>
      <c r="K666" s="52" t="n"/>
      <c r="L666" s="53">
        <f>IF(COUNTA($A666:$C666,$E666:$I666,$K666,$O666,$R666,$U666:$W666,$Z666:$AA666)=0,"",IFERROR(INDEX('Settings'!$D$10:$D$109,MATCH(C666,'Settings'!$A$10:$A$109,0)),0))</f>
        <v/>
      </c>
      <c r="M666" s="53">
        <f>IF(COUNTA($A666:$C666,$E666:$I666,$K666,$O666,$R666,$U666:$W666,$Z666:$AA666)=0,"",IFERROR(IF(K666&lt;&gt;"",K666,L666),0))</f>
        <v/>
      </c>
      <c r="N666" s="30">
        <f>IF(COUNTA($A666:$C666,$E666:$I666,$K666,$O666,$R666,$U666:$W666,$Z666:$AA666)=0,"",IFERROR(J666*M666,0))</f>
        <v/>
      </c>
      <c r="O666" s="31" t="n"/>
      <c r="P666" s="30">
        <f>IF(COUNTA($A666:$C666,$E666:$I666,$K666,$O666,$R666,$U666:$W666,$Z666:$AA666)=0,"",IFERROR(INDEX('Settings'!$F$10:$F$109,MATCH(C666,'Settings'!$A$10:$A$109,0)),0))</f>
        <v/>
      </c>
      <c r="Q666" s="30">
        <f>IF(COUNTA($A666:$C666,$E666:$I666,$K666,$O666,$R666,$U666:$W666,$Z666:$AA666)=0,"",IFERROR(O666*P666,0))</f>
        <v/>
      </c>
      <c r="R666" s="26" t="n"/>
      <c r="S666" s="30">
        <f>IF(COUNTA($A666:$C666,$E666:$I666,$K666,$O666,$R666,$U666:$W666,$Z666:$AA666)=0,"",IFERROR(INDEX('Settings'!$E$10:$E$109,MATCH(C666,'Settings'!$A$10:$A$109,0)),0))</f>
        <v/>
      </c>
      <c r="T666" s="30">
        <f>IF(COUNTA($A666:$C666,$E666:$I666,$K666,$O666,$R666,$U666:$W666,$Z666:$AA666)=0,"",IFERROR(R666*S666,0))</f>
        <v/>
      </c>
      <c r="U666" s="32" t="n"/>
      <c r="V666" s="32" t="n"/>
      <c r="W666" s="32" t="n"/>
      <c r="X666" s="30">
        <f>IF(COUNTA($A666:$C666,$E666:$I666,$K666,$O666,$R666,$U666:$W666,$Z666:$AA666)=0,"",IFERROR(SUM(N666,Q666,T666,U666),0))</f>
        <v/>
      </c>
      <c r="Y666" s="30">
        <f>IF(COUNTA($A666:$C666,$E666:$I666,$K666,$O666,$R666,$U666:$W666,$Z666:$AA666)=0,"",IFERROR(X666+V666-W666,0))</f>
        <v/>
      </c>
      <c r="Z666" s="23" t="n"/>
      <c r="AA666" s="25" t="n"/>
      <c r="AB666" s="33">
        <f>IF(COUNTA($A666:$C666,$E666:$I666,$K666,$O666,$R666,$U666:$W666,$Z666:$AA666)=0,"",IF(OR(A666="",B666="",C666="",E666=""),"Missing required input",IF(D666="","Driver not found",IF(COUNTIF($E:$E,E666)&gt;1,"Duplicate Trip/Load #",IF(B666&gt;A666,"Trip after period end",IF(B666&lt;=A666-'Settings'!$B$4,"Trip outside pay period",IF(J666&lt;=0,"Check miles",IF(M666&lt;=0,"Check rate",IF(Y666&lt;0,"Negative payable","OK")))))))))</f>
        <v/>
      </c>
    </row>
    <row r="667">
      <c r="A667" s="51" t="n"/>
      <c r="B667" s="51" t="n"/>
      <c r="C667" s="23" t="n"/>
      <c r="D667" s="24">
        <f>IF(COUNTA($A667:$C667,$E667:$I667,$K667,$O667,$R667,$U667:$W667,$Z667:$AA667)=0,"",IFERROR(INDEX('Settings'!$B$10:$B$109,MATCH(C667,'Settings'!$A$10:$A$109,0)),""))</f>
        <v/>
      </c>
      <c r="E667" s="23" t="n"/>
      <c r="F667" s="25" t="n"/>
      <c r="G667" s="25" t="n"/>
      <c r="H667" s="26" t="n"/>
      <c r="I667" s="26" t="n"/>
      <c r="J667" s="27">
        <f>IF(COUNTA($A667:$C667,$E667:$I667,$K667,$O667,$R667,$U667:$W667,$Z667:$AA667)=0,"",IFERROR(H667+I667,0))</f>
        <v/>
      </c>
      <c r="K667" s="52" t="n"/>
      <c r="L667" s="53">
        <f>IF(COUNTA($A667:$C667,$E667:$I667,$K667,$O667,$R667,$U667:$W667,$Z667:$AA667)=0,"",IFERROR(INDEX('Settings'!$D$10:$D$109,MATCH(C667,'Settings'!$A$10:$A$109,0)),0))</f>
        <v/>
      </c>
      <c r="M667" s="53">
        <f>IF(COUNTA($A667:$C667,$E667:$I667,$K667,$O667,$R667,$U667:$W667,$Z667:$AA667)=0,"",IFERROR(IF(K667&lt;&gt;"",K667,L667),0))</f>
        <v/>
      </c>
      <c r="N667" s="30">
        <f>IF(COUNTA($A667:$C667,$E667:$I667,$K667,$O667,$R667,$U667:$W667,$Z667:$AA667)=0,"",IFERROR(J667*M667,0))</f>
        <v/>
      </c>
      <c r="O667" s="31" t="n"/>
      <c r="P667" s="30">
        <f>IF(COUNTA($A667:$C667,$E667:$I667,$K667,$O667,$R667,$U667:$W667,$Z667:$AA667)=0,"",IFERROR(INDEX('Settings'!$F$10:$F$109,MATCH(C667,'Settings'!$A$10:$A$109,0)),0))</f>
        <v/>
      </c>
      <c r="Q667" s="30">
        <f>IF(COUNTA($A667:$C667,$E667:$I667,$K667,$O667,$R667,$U667:$W667,$Z667:$AA667)=0,"",IFERROR(O667*P667,0))</f>
        <v/>
      </c>
      <c r="R667" s="26" t="n"/>
      <c r="S667" s="30">
        <f>IF(COUNTA($A667:$C667,$E667:$I667,$K667,$O667,$R667,$U667:$W667,$Z667:$AA667)=0,"",IFERROR(INDEX('Settings'!$E$10:$E$109,MATCH(C667,'Settings'!$A$10:$A$109,0)),0))</f>
        <v/>
      </c>
      <c r="T667" s="30">
        <f>IF(COUNTA($A667:$C667,$E667:$I667,$K667,$O667,$R667,$U667:$W667,$Z667:$AA667)=0,"",IFERROR(R667*S667,0))</f>
        <v/>
      </c>
      <c r="U667" s="32" t="n"/>
      <c r="V667" s="32" t="n"/>
      <c r="W667" s="32" t="n"/>
      <c r="X667" s="30">
        <f>IF(COUNTA($A667:$C667,$E667:$I667,$K667,$O667,$R667,$U667:$W667,$Z667:$AA667)=0,"",IFERROR(SUM(N667,Q667,T667,U667),0))</f>
        <v/>
      </c>
      <c r="Y667" s="30">
        <f>IF(COUNTA($A667:$C667,$E667:$I667,$K667,$O667,$R667,$U667:$W667,$Z667:$AA667)=0,"",IFERROR(X667+V667-W667,0))</f>
        <v/>
      </c>
      <c r="Z667" s="23" t="n"/>
      <c r="AA667" s="25" t="n"/>
      <c r="AB667" s="33">
        <f>IF(COUNTA($A667:$C667,$E667:$I667,$K667,$O667,$R667,$U667:$W667,$Z667:$AA667)=0,"",IF(OR(A667="",B667="",C667="",E667=""),"Missing required input",IF(D667="","Driver not found",IF(COUNTIF($E:$E,E667)&gt;1,"Duplicate Trip/Load #",IF(B667&gt;A667,"Trip after period end",IF(B667&lt;=A667-'Settings'!$B$4,"Trip outside pay period",IF(J667&lt;=0,"Check miles",IF(M667&lt;=0,"Check rate",IF(Y667&lt;0,"Negative payable","OK")))))))))</f>
        <v/>
      </c>
    </row>
    <row r="668">
      <c r="A668" s="51" t="n"/>
      <c r="B668" s="51" t="n"/>
      <c r="C668" s="23" t="n"/>
      <c r="D668" s="24">
        <f>IF(COUNTA($A668:$C668,$E668:$I668,$K668,$O668,$R668,$U668:$W668,$Z668:$AA668)=0,"",IFERROR(INDEX('Settings'!$B$10:$B$109,MATCH(C668,'Settings'!$A$10:$A$109,0)),""))</f>
        <v/>
      </c>
      <c r="E668" s="23" t="n"/>
      <c r="F668" s="25" t="n"/>
      <c r="G668" s="25" t="n"/>
      <c r="H668" s="26" t="n"/>
      <c r="I668" s="26" t="n"/>
      <c r="J668" s="27">
        <f>IF(COUNTA($A668:$C668,$E668:$I668,$K668,$O668,$R668,$U668:$W668,$Z668:$AA668)=0,"",IFERROR(H668+I668,0))</f>
        <v/>
      </c>
      <c r="K668" s="52" t="n"/>
      <c r="L668" s="53">
        <f>IF(COUNTA($A668:$C668,$E668:$I668,$K668,$O668,$R668,$U668:$W668,$Z668:$AA668)=0,"",IFERROR(INDEX('Settings'!$D$10:$D$109,MATCH(C668,'Settings'!$A$10:$A$109,0)),0))</f>
        <v/>
      </c>
      <c r="M668" s="53">
        <f>IF(COUNTA($A668:$C668,$E668:$I668,$K668,$O668,$R668,$U668:$W668,$Z668:$AA668)=0,"",IFERROR(IF(K668&lt;&gt;"",K668,L668),0))</f>
        <v/>
      </c>
      <c r="N668" s="30">
        <f>IF(COUNTA($A668:$C668,$E668:$I668,$K668,$O668,$R668,$U668:$W668,$Z668:$AA668)=0,"",IFERROR(J668*M668,0))</f>
        <v/>
      </c>
      <c r="O668" s="31" t="n"/>
      <c r="P668" s="30">
        <f>IF(COUNTA($A668:$C668,$E668:$I668,$K668,$O668,$R668,$U668:$W668,$Z668:$AA668)=0,"",IFERROR(INDEX('Settings'!$F$10:$F$109,MATCH(C668,'Settings'!$A$10:$A$109,0)),0))</f>
        <v/>
      </c>
      <c r="Q668" s="30">
        <f>IF(COUNTA($A668:$C668,$E668:$I668,$K668,$O668,$R668,$U668:$W668,$Z668:$AA668)=0,"",IFERROR(O668*P668,0))</f>
        <v/>
      </c>
      <c r="R668" s="26" t="n"/>
      <c r="S668" s="30">
        <f>IF(COUNTA($A668:$C668,$E668:$I668,$K668,$O668,$R668,$U668:$W668,$Z668:$AA668)=0,"",IFERROR(INDEX('Settings'!$E$10:$E$109,MATCH(C668,'Settings'!$A$10:$A$109,0)),0))</f>
        <v/>
      </c>
      <c r="T668" s="30">
        <f>IF(COUNTA($A668:$C668,$E668:$I668,$K668,$O668,$R668,$U668:$W668,$Z668:$AA668)=0,"",IFERROR(R668*S668,0))</f>
        <v/>
      </c>
      <c r="U668" s="32" t="n"/>
      <c r="V668" s="32" t="n"/>
      <c r="W668" s="32" t="n"/>
      <c r="X668" s="30">
        <f>IF(COUNTA($A668:$C668,$E668:$I668,$K668,$O668,$R668,$U668:$W668,$Z668:$AA668)=0,"",IFERROR(SUM(N668,Q668,T668,U668),0))</f>
        <v/>
      </c>
      <c r="Y668" s="30">
        <f>IF(COUNTA($A668:$C668,$E668:$I668,$K668,$O668,$R668,$U668:$W668,$Z668:$AA668)=0,"",IFERROR(X668+V668-W668,0))</f>
        <v/>
      </c>
      <c r="Z668" s="23" t="n"/>
      <c r="AA668" s="25" t="n"/>
      <c r="AB668" s="33">
        <f>IF(COUNTA($A668:$C668,$E668:$I668,$K668,$O668,$R668,$U668:$W668,$Z668:$AA668)=0,"",IF(OR(A668="",B668="",C668="",E668=""),"Missing required input",IF(D668="","Driver not found",IF(COUNTIF($E:$E,E668)&gt;1,"Duplicate Trip/Load #",IF(B668&gt;A668,"Trip after period end",IF(B668&lt;=A668-'Settings'!$B$4,"Trip outside pay period",IF(J668&lt;=0,"Check miles",IF(M668&lt;=0,"Check rate",IF(Y668&lt;0,"Negative payable","OK")))))))))</f>
        <v/>
      </c>
    </row>
    <row r="669">
      <c r="A669" s="51" t="n"/>
      <c r="B669" s="51" t="n"/>
      <c r="C669" s="23" t="n"/>
      <c r="D669" s="24">
        <f>IF(COUNTA($A669:$C669,$E669:$I669,$K669,$O669,$R669,$U669:$W669,$Z669:$AA669)=0,"",IFERROR(INDEX('Settings'!$B$10:$B$109,MATCH(C669,'Settings'!$A$10:$A$109,0)),""))</f>
        <v/>
      </c>
      <c r="E669" s="23" t="n"/>
      <c r="F669" s="25" t="n"/>
      <c r="G669" s="25" t="n"/>
      <c r="H669" s="26" t="n"/>
      <c r="I669" s="26" t="n"/>
      <c r="J669" s="27">
        <f>IF(COUNTA($A669:$C669,$E669:$I669,$K669,$O669,$R669,$U669:$W669,$Z669:$AA669)=0,"",IFERROR(H669+I669,0))</f>
        <v/>
      </c>
      <c r="K669" s="52" t="n"/>
      <c r="L669" s="53">
        <f>IF(COUNTA($A669:$C669,$E669:$I669,$K669,$O669,$R669,$U669:$W669,$Z669:$AA669)=0,"",IFERROR(INDEX('Settings'!$D$10:$D$109,MATCH(C669,'Settings'!$A$10:$A$109,0)),0))</f>
        <v/>
      </c>
      <c r="M669" s="53">
        <f>IF(COUNTA($A669:$C669,$E669:$I669,$K669,$O669,$R669,$U669:$W669,$Z669:$AA669)=0,"",IFERROR(IF(K669&lt;&gt;"",K669,L669),0))</f>
        <v/>
      </c>
      <c r="N669" s="30">
        <f>IF(COUNTA($A669:$C669,$E669:$I669,$K669,$O669,$R669,$U669:$W669,$Z669:$AA669)=0,"",IFERROR(J669*M669,0))</f>
        <v/>
      </c>
      <c r="O669" s="31" t="n"/>
      <c r="P669" s="30">
        <f>IF(COUNTA($A669:$C669,$E669:$I669,$K669,$O669,$R669,$U669:$W669,$Z669:$AA669)=0,"",IFERROR(INDEX('Settings'!$F$10:$F$109,MATCH(C669,'Settings'!$A$10:$A$109,0)),0))</f>
        <v/>
      </c>
      <c r="Q669" s="30">
        <f>IF(COUNTA($A669:$C669,$E669:$I669,$K669,$O669,$R669,$U669:$W669,$Z669:$AA669)=0,"",IFERROR(O669*P669,0))</f>
        <v/>
      </c>
      <c r="R669" s="26" t="n"/>
      <c r="S669" s="30">
        <f>IF(COUNTA($A669:$C669,$E669:$I669,$K669,$O669,$R669,$U669:$W669,$Z669:$AA669)=0,"",IFERROR(INDEX('Settings'!$E$10:$E$109,MATCH(C669,'Settings'!$A$10:$A$109,0)),0))</f>
        <v/>
      </c>
      <c r="T669" s="30">
        <f>IF(COUNTA($A669:$C669,$E669:$I669,$K669,$O669,$R669,$U669:$W669,$Z669:$AA669)=0,"",IFERROR(R669*S669,0))</f>
        <v/>
      </c>
      <c r="U669" s="32" t="n"/>
      <c r="V669" s="32" t="n"/>
      <c r="W669" s="32" t="n"/>
      <c r="X669" s="30">
        <f>IF(COUNTA($A669:$C669,$E669:$I669,$K669,$O669,$R669,$U669:$W669,$Z669:$AA669)=0,"",IFERROR(SUM(N669,Q669,T669,U669),0))</f>
        <v/>
      </c>
      <c r="Y669" s="30">
        <f>IF(COUNTA($A669:$C669,$E669:$I669,$K669,$O669,$R669,$U669:$W669,$Z669:$AA669)=0,"",IFERROR(X669+V669-W669,0))</f>
        <v/>
      </c>
      <c r="Z669" s="23" t="n"/>
      <c r="AA669" s="25" t="n"/>
      <c r="AB669" s="33">
        <f>IF(COUNTA($A669:$C669,$E669:$I669,$K669,$O669,$R669,$U669:$W669,$Z669:$AA669)=0,"",IF(OR(A669="",B669="",C669="",E669=""),"Missing required input",IF(D669="","Driver not found",IF(COUNTIF($E:$E,E669)&gt;1,"Duplicate Trip/Load #",IF(B669&gt;A669,"Trip after period end",IF(B669&lt;=A669-'Settings'!$B$4,"Trip outside pay period",IF(J669&lt;=0,"Check miles",IF(M669&lt;=0,"Check rate",IF(Y669&lt;0,"Negative payable","OK")))))))))</f>
        <v/>
      </c>
    </row>
    <row r="670">
      <c r="A670" s="51" t="n"/>
      <c r="B670" s="51" t="n"/>
      <c r="C670" s="23" t="n"/>
      <c r="D670" s="24">
        <f>IF(COUNTA($A670:$C670,$E670:$I670,$K670,$O670,$R670,$U670:$W670,$Z670:$AA670)=0,"",IFERROR(INDEX('Settings'!$B$10:$B$109,MATCH(C670,'Settings'!$A$10:$A$109,0)),""))</f>
        <v/>
      </c>
      <c r="E670" s="23" t="n"/>
      <c r="F670" s="25" t="n"/>
      <c r="G670" s="25" t="n"/>
      <c r="H670" s="26" t="n"/>
      <c r="I670" s="26" t="n"/>
      <c r="J670" s="27">
        <f>IF(COUNTA($A670:$C670,$E670:$I670,$K670,$O670,$R670,$U670:$W670,$Z670:$AA670)=0,"",IFERROR(H670+I670,0))</f>
        <v/>
      </c>
      <c r="K670" s="52" t="n"/>
      <c r="L670" s="53">
        <f>IF(COUNTA($A670:$C670,$E670:$I670,$K670,$O670,$R670,$U670:$W670,$Z670:$AA670)=0,"",IFERROR(INDEX('Settings'!$D$10:$D$109,MATCH(C670,'Settings'!$A$10:$A$109,0)),0))</f>
        <v/>
      </c>
      <c r="M670" s="53">
        <f>IF(COUNTA($A670:$C670,$E670:$I670,$K670,$O670,$R670,$U670:$W670,$Z670:$AA670)=0,"",IFERROR(IF(K670&lt;&gt;"",K670,L670),0))</f>
        <v/>
      </c>
      <c r="N670" s="30">
        <f>IF(COUNTA($A670:$C670,$E670:$I670,$K670,$O670,$R670,$U670:$W670,$Z670:$AA670)=0,"",IFERROR(J670*M670,0))</f>
        <v/>
      </c>
      <c r="O670" s="31" t="n"/>
      <c r="P670" s="30">
        <f>IF(COUNTA($A670:$C670,$E670:$I670,$K670,$O670,$R670,$U670:$W670,$Z670:$AA670)=0,"",IFERROR(INDEX('Settings'!$F$10:$F$109,MATCH(C670,'Settings'!$A$10:$A$109,0)),0))</f>
        <v/>
      </c>
      <c r="Q670" s="30">
        <f>IF(COUNTA($A670:$C670,$E670:$I670,$K670,$O670,$R670,$U670:$W670,$Z670:$AA670)=0,"",IFERROR(O670*P670,0))</f>
        <v/>
      </c>
      <c r="R670" s="26" t="n"/>
      <c r="S670" s="30">
        <f>IF(COUNTA($A670:$C670,$E670:$I670,$K670,$O670,$R670,$U670:$W670,$Z670:$AA670)=0,"",IFERROR(INDEX('Settings'!$E$10:$E$109,MATCH(C670,'Settings'!$A$10:$A$109,0)),0))</f>
        <v/>
      </c>
      <c r="T670" s="30">
        <f>IF(COUNTA($A670:$C670,$E670:$I670,$K670,$O670,$R670,$U670:$W670,$Z670:$AA670)=0,"",IFERROR(R670*S670,0))</f>
        <v/>
      </c>
      <c r="U670" s="32" t="n"/>
      <c r="V670" s="32" t="n"/>
      <c r="W670" s="32" t="n"/>
      <c r="X670" s="30">
        <f>IF(COUNTA($A670:$C670,$E670:$I670,$K670,$O670,$R670,$U670:$W670,$Z670:$AA670)=0,"",IFERROR(SUM(N670,Q670,T670,U670),0))</f>
        <v/>
      </c>
      <c r="Y670" s="30">
        <f>IF(COUNTA($A670:$C670,$E670:$I670,$K670,$O670,$R670,$U670:$W670,$Z670:$AA670)=0,"",IFERROR(X670+V670-W670,0))</f>
        <v/>
      </c>
      <c r="Z670" s="23" t="n"/>
      <c r="AA670" s="25" t="n"/>
      <c r="AB670" s="33">
        <f>IF(COUNTA($A670:$C670,$E670:$I670,$K670,$O670,$R670,$U670:$W670,$Z670:$AA670)=0,"",IF(OR(A670="",B670="",C670="",E670=""),"Missing required input",IF(D670="","Driver not found",IF(COUNTIF($E:$E,E670)&gt;1,"Duplicate Trip/Load #",IF(B670&gt;A670,"Trip after period end",IF(B670&lt;=A670-'Settings'!$B$4,"Trip outside pay period",IF(J670&lt;=0,"Check miles",IF(M670&lt;=0,"Check rate",IF(Y670&lt;0,"Negative payable","OK")))))))))</f>
        <v/>
      </c>
    </row>
    <row r="671">
      <c r="A671" s="51" t="n"/>
      <c r="B671" s="51" t="n"/>
      <c r="C671" s="23" t="n"/>
      <c r="D671" s="24">
        <f>IF(COUNTA($A671:$C671,$E671:$I671,$K671,$O671,$R671,$U671:$W671,$Z671:$AA671)=0,"",IFERROR(INDEX('Settings'!$B$10:$B$109,MATCH(C671,'Settings'!$A$10:$A$109,0)),""))</f>
        <v/>
      </c>
      <c r="E671" s="23" t="n"/>
      <c r="F671" s="25" t="n"/>
      <c r="G671" s="25" t="n"/>
      <c r="H671" s="26" t="n"/>
      <c r="I671" s="26" t="n"/>
      <c r="J671" s="27">
        <f>IF(COUNTA($A671:$C671,$E671:$I671,$K671,$O671,$R671,$U671:$W671,$Z671:$AA671)=0,"",IFERROR(H671+I671,0))</f>
        <v/>
      </c>
      <c r="K671" s="52" t="n"/>
      <c r="L671" s="53">
        <f>IF(COUNTA($A671:$C671,$E671:$I671,$K671,$O671,$R671,$U671:$W671,$Z671:$AA671)=0,"",IFERROR(INDEX('Settings'!$D$10:$D$109,MATCH(C671,'Settings'!$A$10:$A$109,0)),0))</f>
        <v/>
      </c>
      <c r="M671" s="53">
        <f>IF(COUNTA($A671:$C671,$E671:$I671,$K671,$O671,$R671,$U671:$W671,$Z671:$AA671)=0,"",IFERROR(IF(K671&lt;&gt;"",K671,L671),0))</f>
        <v/>
      </c>
      <c r="N671" s="30">
        <f>IF(COUNTA($A671:$C671,$E671:$I671,$K671,$O671,$R671,$U671:$W671,$Z671:$AA671)=0,"",IFERROR(J671*M671,0))</f>
        <v/>
      </c>
      <c r="O671" s="31" t="n"/>
      <c r="P671" s="30">
        <f>IF(COUNTA($A671:$C671,$E671:$I671,$K671,$O671,$R671,$U671:$W671,$Z671:$AA671)=0,"",IFERROR(INDEX('Settings'!$F$10:$F$109,MATCH(C671,'Settings'!$A$10:$A$109,0)),0))</f>
        <v/>
      </c>
      <c r="Q671" s="30">
        <f>IF(COUNTA($A671:$C671,$E671:$I671,$K671,$O671,$R671,$U671:$W671,$Z671:$AA671)=0,"",IFERROR(O671*P671,0))</f>
        <v/>
      </c>
      <c r="R671" s="26" t="n"/>
      <c r="S671" s="30">
        <f>IF(COUNTA($A671:$C671,$E671:$I671,$K671,$O671,$R671,$U671:$W671,$Z671:$AA671)=0,"",IFERROR(INDEX('Settings'!$E$10:$E$109,MATCH(C671,'Settings'!$A$10:$A$109,0)),0))</f>
        <v/>
      </c>
      <c r="T671" s="30">
        <f>IF(COUNTA($A671:$C671,$E671:$I671,$K671,$O671,$R671,$U671:$W671,$Z671:$AA671)=0,"",IFERROR(R671*S671,0))</f>
        <v/>
      </c>
      <c r="U671" s="32" t="n"/>
      <c r="V671" s="32" t="n"/>
      <c r="W671" s="32" t="n"/>
      <c r="X671" s="30">
        <f>IF(COUNTA($A671:$C671,$E671:$I671,$K671,$O671,$R671,$U671:$W671,$Z671:$AA671)=0,"",IFERROR(SUM(N671,Q671,T671,U671),0))</f>
        <v/>
      </c>
      <c r="Y671" s="30">
        <f>IF(COUNTA($A671:$C671,$E671:$I671,$K671,$O671,$R671,$U671:$W671,$Z671:$AA671)=0,"",IFERROR(X671+V671-W671,0))</f>
        <v/>
      </c>
      <c r="Z671" s="23" t="n"/>
      <c r="AA671" s="25" t="n"/>
      <c r="AB671" s="33">
        <f>IF(COUNTA($A671:$C671,$E671:$I671,$K671,$O671,$R671,$U671:$W671,$Z671:$AA671)=0,"",IF(OR(A671="",B671="",C671="",E671=""),"Missing required input",IF(D671="","Driver not found",IF(COUNTIF($E:$E,E671)&gt;1,"Duplicate Trip/Load #",IF(B671&gt;A671,"Trip after period end",IF(B671&lt;=A671-'Settings'!$B$4,"Trip outside pay period",IF(J671&lt;=0,"Check miles",IF(M671&lt;=0,"Check rate",IF(Y671&lt;0,"Negative payable","OK")))))))))</f>
        <v/>
      </c>
    </row>
    <row r="672">
      <c r="A672" s="51" t="n"/>
      <c r="B672" s="51" t="n"/>
      <c r="C672" s="23" t="n"/>
      <c r="D672" s="24">
        <f>IF(COUNTA($A672:$C672,$E672:$I672,$K672,$O672,$R672,$U672:$W672,$Z672:$AA672)=0,"",IFERROR(INDEX('Settings'!$B$10:$B$109,MATCH(C672,'Settings'!$A$10:$A$109,0)),""))</f>
        <v/>
      </c>
      <c r="E672" s="23" t="n"/>
      <c r="F672" s="25" t="n"/>
      <c r="G672" s="25" t="n"/>
      <c r="H672" s="26" t="n"/>
      <c r="I672" s="26" t="n"/>
      <c r="J672" s="27">
        <f>IF(COUNTA($A672:$C672,$E672:$I672,$K672,$O672,$R672,$U672:$W672,$Z672:$AA672)=0,"",IFERROR(H672+I672,0))</f>
        <v/>
      </c>
      <c r="K672" s="52" t="n"/>
      <c r="L672" s="53">
        <f>IF(COUNTA($A672:$C672,$E672:$I672,$K672,$O672,$R672,$U672:$W672,$Z672:$AA672)=0,"",IFERROR(INDEX('Settings'!$D$10:$D$109,MATCH(C672,'Settings'!$A$10:$A$109,0)),0))</f>
        <v/>
      </c>
      <c r="M672" s="53">
        <f>IF(COUNTA($A672:$C672,$E672:$I672,$K672,$O672,$R672,$U672:$W672,$Z672:$AA672)=0,"",IFERROR(IF(K672&lt;&gt;"",K672,L672),0))</f>
        <v/>
      </c>
      <c r="N672" s="30">
        <f>IF(COUNTA($A672:$C672,$E672:$I672,$K672,$O672,$R672,$U672:$W672,$Z672:$AA672)=0,"",IFERROR(J672*M672,0))</f>
        <v/>
      </c>
      <c r="O672" s="31" t="n"/>
      <c r="P672" s="30">
        <f>IF(COUNTA($A672:$C672,$E672:$I672,$K672,$O672,$R672,$U672:$W672,$Z672:$AA672)=0,"",IFERROR(INDEX('Settings'!$F$10:$F$109,MATCH(C672,'Settings'!$A$10:$A$109,0)),0))</f>
        <v/>
      </c>
      <c r="Q672" s="30">
        <f>IF(COUNTA($A672:$C672,$E672:$I672,$K672,$O672,$R672,$U672:$W672,$Z672:$AA672)=0,"",IFERROR(O672*P672,0))</f>
        <v/>
      </c>
      <c r="R672" s="26" t="n"/>
      <c r="S672" s="30">
        <f>IF(COUNTA($A672:$C672,$E672:$I672,$K672,$O672,$R672,$U672:$W672,$Z672:$AA672)=0,"",IFERROR(INDEX('Settings'!$E$10:$E$109,MATCH(C672,'Settings'!$A$10:$A$109,0)),0))</f>
        <v/>
      </c>
      <c r="T672" s="30">
        <f>IF(COUNTA($A672:$C672,$E672:$I672,$K672,$O672,$R672,$U672:$W672,$Z672:$AA672)=0,"",IFERROR(R672*S672,0))</f>
        <v/>
      </c>
      <c r="U672" s="32" t="n"/>
      <c r="V672" s="32" t="n"/>
      <c r="W672" s="32" t="n"/>
      <c r="X672" s="30">
        <f>IF(COUNTA($A672:$C672,$E672:$I672,$K672,$O672,$R672,$U672:$W672,$Z672:$AA672)=0,"",IFERROR(SUM(N672,Q672,T672,U672),0))</f>
        <v/>
      </c>
      <c r="Y672" s="30">
        <f>IF(COUNTA($A672:$C672,$E672:$I672,$K672,$O672,$R672,$U672:$W672,$Z672:$AA672)=0,"",IFERROR(X672+V672-W672,0))</f>
        <v/>
      </c>
      <c r="Z672" s="23" t="n"/>
      <c r="AA672" s="25" t="n"/>
      <c r="AB672" s="33">
        <f>IF(COUNTA($A672:$C672,$E672:$I672,$K672,$O672,$R672,$U672:$W672,$Z672:$AA672)=0,"",IF(OR(A672="",B672="",C672="",E672=""),"Missing required input",IF(D672="","Driver not found",IF(COUNTIF($E:$E,E672)&gt;1,"Duplicate Trip/Load #",IF(B672&gt;A672,"Trip after period end",IF(B672&lt;=A672-'Settings'!$B$4,"Trip outside pay period",IF(J672&lt;=0,"Check miles",IF(M672&lt;=0,"Check rate",IF(Y672&lt;0,"Negative payable","OK")))))))))</f>
        <v/>
      </c>
    </row>
    <row r="673">
      <c r="A673" s="51" t="n"/>
      <c r="B673" s="51" t="n"/>
      <c r="C673" s="23" t="n"/>
      <c r="D673" s="24">
        <f>IF(COUNTA($A673:$C673,$E673:$I673,$K673,$O673,$R673,$U673:$W673,$Z673:$AA673)=0,"",IFERROR(INDEX('Settings'!$B$10:$B$109,MATCH(C673,'Settings'!$A$10:$A$109,0)),""))</f>
        <v/>
      </c>
      <c r="E673" s="23" t="n"/>
      <c r="F673" s="25" t="n"/>
      <c r="G673" s="25" t="n"/>
      <c r="H673" s="26" t="n"/>
      <c r="I673" s="26" t="n"/>
      <c r="J673" s="27">
        <f>IF(COUNTA($A673:$C673,$E673:$I673,$K673,$O673,$R673,$U673:$W673,$Z673:$AA673)=0,"",IFERROR(H673+I673,0))</f>
        <v/>
      </c>
      <c r="K673" s="52" t="n"/>
      <c r="L673" s="53">
        <f>IF(COUNTA($A673:$C673,$E673:$I673,$K673,$O673,$R673,$U673:$W673,$Z673:$AA673)=0,"",IFERROR(INDEX('Settings'!$D$10:$D$109,MATCH(C673,'Settings'!$A$10:$A$109,0)),0))</f>
        <v/>
      </c>
      <c r="M673" s="53">
        <f>IF(COUNTA($A673:$C673,$E673:$I673,$K673,$O673,$R673,$U673:$W673,$Z673:$AA673)=0,"",IFERROR(IF(K673&lt;&gt;"",K673,L673),0))</f>
        <v/>
      </c>
      <c r="N673" s="30">
        <f>IF(COUNTA($A673:$C673,$E673:$I673,$K673,$O673,$R673,$U673:$W673,$Z673:$AA673)=0,"",IFERROR(J673*M673,0))</f>
        <v/>
      </c>
      <c r="O673" s="31" t="n"/>
      <c r="P673" s="30">
        <f>IF(COUNTA($A673:$C673,$E673:$I673,$K673,$O673,$R673,$U673:$W673,$Z673:$AA673)=0,"",IFERROR(INDEX('Settings'!$F$10:$F$109,MATCH(C673,'Settings'!$A$10:$A$109,0)),0))</f>
        <v/>
      </c>
      <c r="Q673" s="30">
        <f>IF(COUNTA($A673:$C673,$E673:$I673,$K673,$O673,$R673,$U673:$W673,$Z673:$AA673)=0,"",IFERROR(O673*P673,0))</f>
        <v/>
      </c>
      <c r="R673" s="26" t="n"/>
      <c r="S673" s="30">
        <f>IF(COUNTA($A673:$C673,$E673:$I673,$K673,$O673,$R673,$U673:$W673,$Z673:$AA673)=0,"",IFERROR(INDEX('Settings'!$E$10:$E$109,MATCH(C673,'Settings'!$A$10:$A$109,0)),0))</f>
        <v/>
      </c>
      <c r="T673" s="30">
        <f>IF(COUNTA($A673:$C673,$E673:$I673,$K673,$O673,$R673,$U673:$W673,$Z673:$AA673)=0,"",IFERROR(R673*S673,0))</f>
        <v/>
      </c>
      <c r="U673" s="32" t="n"/>
      <c r="V673" s="32" t="n"/>
      <c r="W673" s="32" t="n"/>
      <c r="X673" s="30">
        <f>IF(COUNTA($A673:$C673,$E673:$I673,$K673,$O673,$R673,$U673:$W673,$Z673:$AA673)=0,"",IFERROR(SUM(N673,Q673,T673,U673),0))</f>
        <v/>
      </c>
      <c r="Y673" s="30">
        <f>IF(COUNTA($A673:$C673,$E673:$I673,$K673,$O673,$R673,$U673:$W673,$Z673:$AA673)=0,"",IFERROR(X673+V673-W673,0))</f>
        <v/>
      </c>
      <c r="Z673" s="23" t="n"/>
      <c r="AA673" s="25" t="n"/>
      <c r="AB673" s="33">
        <f>IF(COUNTA($A673:$C673,$E673:$I673,$K673,$O673,$R673,$U673:$W673,$Z673:$AA673)=0,"",IF(OR(A673="",B673="",C673="",E673=""),"Missing required input",IF(D673="","Driver not found",IF(COUNTIF($E:$E,E673)&gt;1,"Duplicate Trip/Load #",IF(B673&gt;A673,"Trip after period end",IF(B673&lt;=A673-'Settings'!$B$4,"Trip outside pay period",IF(J673&lt;=0,"Check miles",IF(M673&lt;=0,"Check rate",IF(Y673&lt;0,"Negative payable","OK")))))))))</f>
        <v/>
      </c>
    </row>
    <row r="674">
      <c r="A674" s="51" t="n"/>
      <c r="B674" s="51" t="n"/>
      <c r="C674" s="23" t="n"/>
      <c r="D674" s="24">
        <f>IF(COUNTA($A674:$C674,$E674:$I674,$K674,$O674,$R674,$U674:$W674,$Z674:$AA674)=0,"",IFERROR(INDEX('Settings'!$B$10:$B$109,MATCH(C674,'Settings'!$A$10:$A$109,0)),""))</f>
        <v/>
      </c>
      <c r="E674" s="23" t="n"/>
      <c r="F674" s="25" t="n"/>
      <c r="G674" s="25" t="n"/>
      <c r="H674" s="26" t="n"/>
      <c r="I674" s="26" t="n"/>
      <c r="J674" s="27">
        <f>IF(COUNTA($A674:$C674,$E674:$I674,$K674,$O674,$R674,$U674:$W674,$Z674:$AA674)=0,"",IFERROR(H674+I674,0))</f>
        <v/>
      </c>
      <c r="K674" s="52" t="n"/>
      <c r="L674" s="53">
        <f>IF(COUNTA($A674:$C674,$E674:$I674,$K674,$O674,$R674,$U674:$W674,$Z674:$AA674)=0,"",IFERROR(INDEX('Settings'!$D$10:$D$109,MATCH(C674,'Settings'!$A$10:$A$109,0)),0))</f>
        <v/>
      </c>
      <c r="M674" s="53">
        <f>IF(COUNTA($A674:$C674,$E674:$I674,$K674,$O674,$R674,$U674:$W674,$Z674:$AA674)=0,"",IFERROR(IF(K674&lt;&gt;"",K674,L674),0))</f>
        <v/>
      </c>
      <c r="N674" s="30">
        <f>IF(COUNTA($A674:$C674,$E674:$I674,$K674,$O674,$R674,$U674:$W674,$Z674:$AA674)=0,"",IFERROR(J674*M674,0))</f>
        <v/>
      </c>
      <c r="O674" s="31" t="n"/>
      <c r="P674" s="30">
        <f>IF(COUNTA($A674:$C674,$E674:$I674,$K674,$O674,$R674,$U674:$W674,$Z674:$AA674)=0,"",IFERROR(INDEX('Settings'!$F$10:$F$109,MATCH(C674,'Settings'!$A$10:$A$109,0)),0))</f>
        <v/>
      </c>
      <c r="Q674" s="30">
        <f>IF(COUNTA($A674:$C674,$E674:$I674,$K674,$O674,$R674,$U674:$W674,$Z674:$AA674)=0,"",IFERROR(O674*P674,0))</f>
        <v/>
      </c>
      <c r="R674" s="26" t="n"/>
      <c r="S674" s="30">
        <f>IF(COUNTA($A674:$C674,$E674:$I674,$K674,$O674,$R674,$U674:$W674,$Z674:$AA674)=0,"",IFERROR(INDEX('Settings'!$E$10:$E$109,MATCH(C674,'Settings'!$A$10:$A$109,0)),0))</f>
        <v/>
      </c>
      <c r="T674" s="30">
        <f>IF(COUNTA($A674:$C674,$E674:$I674,$K674,$O674,$R674,$U674:$W674,$Z674:$AA674)=0,"",IFERROR(R674*S674,0))</f>
        <v/>
      </c>
      <c r="U674" s="32" t="n"/>
      <c r="V674" s="32" t="n"/>
      <c r="W674" s="32" t="n"/>
      <c r="X674" s="30">
        <f>IF(COUNTA($A674:$C674,$E674:$I674,$K674,$O674,$R674,$U674:$W674,$Z674:$AA674)=0,"",IFERROR(SUM(N674,Q674,T674,U674),0))</f>
        <v/>
      </c>
      <c r="Y674" s="30">
        <f>IF(COUNTA($A674:$C674,$E674:$I674,$K674,$O674,$R674,$U674:$W674,$Z674:$AA674)=0,"",IFERROR(X674+V674-W674,0))</f>
        <v/>
      </c>
      <c r="Z674" s="23" t="n"/>
      <c r="AA674" s="25" t="n"/>
      <c r="AB674" s="33">
        <f>IF(COUNTA($A674:$C674,$E674:$I674,$K674,$O674,$R674,$U674:$W674,$Z674:$AA674)=0,"",IF(OR(A674="",B674="",C674="",E674=""),"Missing required input",IF(D674="","Driver not found",IF(COUNTIF($E:$E,E674)&gt;1,"Duplicate Trip/Load #",IF(B674&gt;A674,"Trip after period end",IF(B674&lt;=A674-'Settings'!$B$4,"Trip outside pay period",IF(J674&lt;=0,"Check miles",IF(M674&lt;=0,"Check rate",IF(Y674&lt;0,"Negative payable","OK")))))))))</f>
        <v/>
      </c>
    </row>
    <row r="675">
      <c r="A675" s="51" t="n"/>
      <c r="B675" s="51" t="n"/>
      <c r="C675" s="23" t="n"/>
      <c r="D675" s="24">
        <f>IF(COUNTA($A675:$C675,$E675:$I675,$K675,$O675,$R675,$U675:$W675,$Z675:$AA675)=0,"",IFERROR(INDEX('Settings'!$B$10:$B$109,MATCH(C675,'Settings'!$A$10:$A$109,0)),""))</f>
        <v/>
      </c>
      <c r="E675" s="23" t="n"/>
      <c r="F675" s="25" t="n"/>
      <c r="G675" s="25" t="n"/>
      <c r="H675" s="26" t="n"/>
      <c r="I675" s="26" t="n"/>
      <c r="J675" s="27">
        <f>IF(COUNTA($A675:$C675,$E675:$I675,$K675,$O675,$R675,$U675:$W675,$Z675:$AA675)=0,"",IFERROR(H675+I675,0))</f>
        <v/>
      </c>
      <c r="K675" s="52" t="n"/>
      <c r="L675" s="53">
        <f>IF(COUNTA($A675:$C675,$E675:$I675,$K675,$O675,$R675,$U675:$W675,$Z675:$AA675)=0,"",IFERROR(INDEX('Settings'!$D$10:$D$109,MATCH(C675,'Settings'!$A$10:$A$109,0)),0))</f>
        <v/>
      </c>
      <c r="M675" s="53">
        <f>IF(COUNTA($A675:$C675,$E675:$I675,$K675,$O675,$R675,$U675:$W675,$Z675:$AA675)=0,"",IFERROR(IF(K675&lt;&gt;"",K675,L675),0))</f>
        <v/>
      </c>
      <c r="N675" s="30">
        <f>IF(COUNTA($A675:$C675,$E675:$I675,$K675,$O675,$R675,$U675:$W675,$Z675:$AA675)=0,"",IFERROR(J675*M675,0))</f>
        <v/>
      </c>
      <c r="O675" s="31" t="n"/>
      <c r="P675" s="30">
        <f>IF(COUNTA($A675:$C675,$E675:$I675,$K675,$O675,$R675,$U675:$W675,$Z675:$AA675)=0,"",IFERROR(INDEX('Settings'!$F$10:$F$109,MATCH(C675,'Settings'!$A$10:$A$109,0)),0))</f>
        <v/>
      </c>
      <c r="Q675" s="30">
        <f>IF(COUNTA($A675:$C675,$E675:$I675,$K675,$O675,$R675,$U675:$W675,$Z675:$AA675)=0,"",IFERROR(O675*P675,0))</f>
        <v/>
      </c>
      <c r="R675" s="26" t="n"/>
      <c r="S675" s="30">
        <f>IF(COUNTA($A675:$C675,$E675:$I675,$K675,$O675,$R675,$U675:$W675,$Z675:$AA675)=0,"",IFERROR(INDEX('Settings'!$E$10:$E$109,MATCH(C675,'Settings'!$A$10:$A$109,0)),0))</f>
        <v/>
      </c>
      <c r="T675" s="30">
        <f>IF(COUNTA($A675:$C675,$E675:$I675,$K675,$O675,$R675,$U675:$W675,$Z675:$AA675)=0,"",IFERROR(R675*S675,0))</f>
        <v/>
      </c>
      <c r="U675" s="32" t="n"/>
      <c r="V675" s="32" t="n"/>
      <c r="W675" s="32" t="n"/>
      <c r="X675" s="30">
        <f>IF(COUNTA($A675:$C675,$E675:$I675,$K675,$O675,$R675,$U675:$W675,$Z675:$AA675)=0,"",IFERROR(SUM(N675,Q675,T675,U675),0))</f>
        <v/>
      </c>
      <c r="Y675" s="30">
        <f>IF(COUNTA($A675:$C675,$E675:$I675,$K675,$O675,$R675,$U675:$W675,$Z675:$AA675)=0,"",IFERROR(X675+V675-W675,0))</f>
        <v/>
      </c>
      <c r="Z675" s="23" t="n"/>
      <c r="AA675" s="25" t="n"/>
      <c r="AB675" s="33">
        <f>IF(COUNTA($A675:$C675,$E675:$I675,$K675,$O675,$R675,$U675:$W675,$Z675:$AA675)=0,"",IF(OR(A675="",B675="",C675="",E675=""),"Missing required input",IF(D675="","Driver not found",IF(COUNTIF($E:$E,E675)&gt;1,"Duplicate Trip/Load #",IF(B675&gt;A675,"Trip after period end",IF(B675&lt;=A675-'Settings'!$B$4,"Trip outside pay period",IF(J675&lt;=0,"Check miles",IF(M675&lt;=0,"Check rate",IF(Y675&lt;0,"Negative payable","OK")))))))))</f>
        <v/>
      </c>
    </row>
    <row r="676">
      <c r="A676" s="51" t="n"/>
      <c r="B676" s="51" t="n"/>
      <c r="C676" s="23" t="n"/>
      <c r="D676" s="24">
        <f>IF(COUNTA($A676:$C676,$E676:$I676,$K676,$O676,$R676,$U676:$W676,$Z676:$AA676)=0,"",IFERROR(INDEX('Settings'!$B$10:$B$109,MATCH(C676,'Settings'!$A$10:$A$109,0)),""))</f>
        <v/>
      </c>
      <c r="E676" s="23" t="n"/>
      <c r="F676" s="25" t="n"/>
      <c r="G676" s="25" t="n"/>
      <c r="H676" s="26" t="n"/>
      <c r="I676" s="26" t="n"/>
      <c r="J676" s="27">
        <f>IF(COUNTA($A676:$C676,$E676:$I676,$K676,$O676,$R676,$U676:$W676,$Z676:$AA676)=0,"",IFERROR(H676+I676,0))</f>
        <v/>
      </c>
      <c r="K676" s="52" t="n"/>
      <c r="L676" s="53">
        <f>IF(COUNTA($A676:$C676,$E676:$I676,$K676,$O676,$R676,$U676:$W676,$Z676:$AA676)=0,"",IFERROR(INDEX('Settings'!$D$10:$D$109,MATCH(C676,'Settings'!$A$10:$A$109,0)),0))</f>
        <v/>
      </c>
      <c r="M676" s="53">
        <f>IF(COUNTA($A676:$C676,$E676:$I676,$K676,$O676,$R676,$U676:$W676,$Z676:$AA676)=0,"",IFERROR(IF(K676&lt;&gt;"",K676,L676),0))</f>
        <v/>
      </c>
      <c r="N676" s="30">
        <f>IF(COUNTA($A676:$C676,$E676:$I676,$K676,$O676,$R676,$U676:$W676,$Z676:$AA676)=0,"",IFERROR(J676*M676,0))</f>
        <v/>
      </c>
      <c r="O676" s="31" t="n"/>
      <c r="P676" s="30">
        <f>IF(COUNTA($A676:$C676,$E676:$I676,$K676,$O676,$R676,$U676:$W676,$Z676:$AA676)=0,"",IFERROR(INDEX('Settings'!$F$10:$F$109,MATCH(C676,'Settings'!$A$10:$A$109,0)),0))</f>
        <v/>
      </c>
      <c r="Q676" s="30">
        <f>IF(COUNTA($A676:$C676,$E676:$I676,$K676,$O676,$R676,$U676:$W676,$Z676:$AA676)=0,"",IFERROR(O676*P676,0))</f>
        <v/>
      </c>
      <c r="R676" s="26" t="n"/>
      <c r="S676" s="30">
        <f>IF(COUNTA($A676:$C676,$E676:$I676,$K676,$O676,$R676,$U676:$W676,$Z676:$AA676)=0,"",IFERROR(INDEX('Settings'!$E$10:$E$109,MATCH(C676,'Settings'!$A$10:$A$109,0)),0))</f>
        <v/>
      </c>
      <c r="T676" s="30">
        <f>IF(COUNTA($A676:$C676,$E676:$I676,$K676,$O676,$R676,$U676:$W676,$Z676:$AA676)=0,"",IFERROR(R676*S676,0))</f>
        <v/>
      </c>
      <c r="U676" s="32" t="n"/>
      <c r="V676" s="32" t="n"/>
      <c r="W676" s="32" t="n"/>
      <c r="X676" s="30">
        <f>IF(COUNTA($A676:$C676,$E676:$I676,$K676,$O676,$R676,$U676:$W676,$Z676:$AA676)=0,"",IFERROR(SUM(N676,Q676,T676,U676),0))</f>
        <v/>
      </c>
      <c r="Y676" s="30">
        <f>IF(COUNTA($A676:$C676,$E676:$I676,$K676,$O676,$R676,$U676:$W676,$Z676:$AA676)=0,"",IFERROR(X676+V676-W676,0))</f>
        <v/>
      </c>
      <c r="Z676" s="23" t="n"/>
      <c r="AA676" s="25" t="n"/>
      <c r="AB676" s="33">
        <f>IF(COUNTA($A676:$C676,$E676:$I676,$K676,$O676,$R676,$U676:$W676,$Z676:$AA676)=0,"",IF(OR(A676="",B676="",C676="",E676=""),"Missing required input",IF(D676="","Driver not found",IF(COUNTIF($E:$E,E676)&gt;1,"Duplicate Trip/Load #",IF(B676&gt;A676,"Trip after period end",IF(B676&lt;=A676-'Settings'!$B$4,"Trip outside pay period",IF(J676&lt;=0,"Check miles",IF(M676&lt;=0,"Check rate",IF(Y676&lt;0,"Negative payable","OK")))))))))</f>
        <v/>
      </c>
    </row>
    <row r="677">
      <c r="A677" s="51" t="n"/>
      <c r="B677" s="51" t="n"/>
      <c r="C677" s="23" t="n"/>
      <c r="D677" s="24">
        <f>IF(COUNTA($A677:$C677,$E677:$I677,$K677,$O677,$R677,$U677:$W677,$Z677:$AA677)=0,"",IFERROR(INDEX('Settings'!$B$10:$B$109,MATCH(C677,'Settings'!$A$10:$A$109,0)),""))</f>
        <v/>
      </c>
      <c r="E677" s="23" t="n"/>
      <c r="F677" s="25" t="n"/>
      <c r="G677" s="25" t="n"/>
      <c r="H677" s="26" t="n"/>
      <c r="I677" s="26" t="n"/>
      <c r="J677" s="27">
        <f>IF(COUNTA($A677:$C677,$E677:$I677,$K677,$O677,$R677,$U677:$W677,$Z677:$AA677)=0,"",IFERROR(H677+I677,0))</f>
        <v/>
      </c>
      <c r="K677" s="52" t="n"/>
      <c r="L677" s="53">
        <f>IF(COUNTA($A677:$C677,$E677:$I677,$K677,$O677,$R677,$U677:$W677,$Z677:$AA677)=0,"",IFERROR(INDEX('Settings'!$D$10:$D$109,MATCH(C677,'Settings'!$A$10:$A$109,0)),0))</f>
        <v/>
      </c>
      <c r="M677" s="53">
        <f>IF(COUNTA($A677:$C677,$E677:$I677,$K677,$O677,$R677,$U677:$W677,$Z677:$AA677)=0,"",IFERROR(IF(K677&lt;&gt;"",K677,L677),0))</f>
        <v/>
      </c>
      <c r="N677" s="30">
        <f>IF(COUNTA($A677:$C677,$E677:$I677,$K677,$O677,$R677,$U677:$W677,$Z677:$AA677)=0,"",IFERROR(J677*M677,0))</f>
        <v/>
      </c>
      <c r="O677" s="31" t="n"/>
      <c r="P677" s="30">
        <f>IF(COUNTA($A677:$C677,$E677:$I677,$K677,$O677,$R677,$U677:$W677,$Z677:$AA677)=0,"",IFERROR(INDEX('Settings'!$F$10:$F$109,MATCH(C677,'Settings'!$A$10:$A$109,0)),0))</f>
        <v/>
      </c>
      <c r="Q677" s="30">
        <f>IF(COUNTA($A677:$C677,$E677:$I677,$K677,$O677,$R677,$U677:$W677,$Z677:$AA677)=0,"",IFERROR(O677*P677,0))</f>
        <v/>
      </c>
      <c r="R677" s="26" t="n"/>
      <c r="S677" s="30">
        <f>IF(COUNTA($A677:$C677,$E677:$I677,$K677,$O677,$R677,$U677:$W677,$Z677:$AA677)=0,"",IFERROR(INDEX('Settings'!$E$10:$E$109,MATCH(C677,'Settings'!$A$10:$A$109,0)),0))</f>
        <v/>
      </c>
      <c r="T677" s="30">
        <f>IF(COUNTA($A677:$C677,$E677:$I677,$K677,$O677,$R677,$U677:$W677,$Z677:$AA677)=0,"",IFERROR(R677*S677,0))</f>
        <v/>
      </c>
      <c r="U677" s="32" t="n"/>
      <c r="V677" s="32" t="n"/>
      <c r="W677" s="32" t="n"/>
      <c r="X677" s="30">
        <f>IF(COUNTA($A677:$C677,$E677:$I677,$K677,$O677,$R677,$U677:$W677,$Z677:$AA677)=0,"",IFERROR(SUM(N677,Q677,T677,U677),0))</f>
        <v/>
      </c>
      <c r="Y677" s="30">
        <f>IF(COUNTA($A677:$C677,$E677:$I677,$K677,$O677,$R677,$U677:$W677,$Z677:$AA677)=0,"",IFERROR(X677+V677-W677,0))</f>
        <v/>
      </c>
      <c r="Z677" s="23" t="n"/>
      <c r="AA677" s="25" t="n"/>
      <c r="AB677" s="33">
        <f>IF(COUNTA($A677:$C677,$E677:$I677,$K677,$O677,$R677,$U677:$W677,$Z677:$AA677)=0,"",IF(OR(A677="",B677="",C677="",E677=""),"Missing required input",IF(D677="","Driver not found",IF(COUNTIF($E:$E,E677)&gt;1,"Duplicate Trip/Load #",IF(B677&gt;A677,"Trip after period end",IF(B677&lt;=A677-'Settings'!$B$4,"Trip outside pay period",IF(J677&lt;=0,"Check miles",IF(M677&lt;=0,"Check rate",IF(Y677&lt;0,"Negative payable","OK")))))))))</f>
        <v/>
      </c>
    </row>
    <row r="678">
      <c r="A678" s="51" t="n"/>
      <c r="B678" s="51" t="n"/>
      <c r="C678" s="23" t="n"/>
      <c r="D678" s="24">
        <f>IF(COUNTA($A678:$C678,$E678:$I678,$K678,$O678,$R678,$U678:$W678,$Z678:$AA678)=0,"",IFERROR(INDEX('Settings'!$B$10:$B$109,MATCH(C678,'Settings'!$A$10:$A$109,0)),""))</f>
        <v/>
      </c>
      <c r="E678" s="23" t="n"/>
      <c r="F678" s="25" t="n"/>
      <c r="G678" s="25" t="n"/>
      <c r="H678" s="26" t="n"/>
      <c r="I678" s="26" t="n"/>
      <c r="J678" s="27">
        <f>IF(COUNTA($A678:$C678,$E678:$I678,$K678,$O678,$R678,$U678:$W678,$Z678:$AA678)=0,"",IFERROR(H678+I678,0))</f>
        <v/>
      </c>
      <c r="K678" s="52" t="n"/>
      <c r="L678" s="53">
        <f>IF(COUNTA($A678:$C678,$E678:$I678,$K678,$O678,$R678,$U678:$W678,$Z678:$AA678)=0,"",IFERROR(INDEX('Settings'!$D$10:$D$109,MATCH(C678,'Settings'!$A$10:$A$109,0)),0))</f>
        <v/>
      </c>
      <c r="M678" s="53">
        <f>IF(COUNTA($A678:$C678,$E678:$I678,$K678,$O678,$R678,$U678:$W678,$Z678:$AA678)=0,"",IFERROR(IF(K678&lt;&gt;"",K678,L678),0))</f>
        <v/>
      </c>
      <c r="N678" s="30">
        <f>IF(COUNTA($A678:$C678,$E678:$I678,$K678,$O678,$R678,$U678:$W678,$Z678:$AA678)=0,"",IFERROR(J678*M678,0))</f>
        <v/>
      </c>
      <c r="O678" s="31" t="n"/>
      <c r="P678" s="30">
        <f>IF(COUNTA($A678:$C678,$E678:$I678,$K678,$O678,$R678,$U678:$W678,$Z678:$AA678)=0,"",IFERROR(INDEX('Settings'!$F$10:$F$109,MATCH(C678,'Settings'!$A$10:$A$109,0)),0))</f>
        <v/>
      </c>
      <c r="Q678" s="30">
        <f>IF(COUNTA($A678:$C678,$E678:$I678,$K678,$O678,$R678,$U678:$W678,$Z678:$AA678)=0,"",IFERROR(O678*P678,0))</f>
        <v/>
      </c>
      <c r="R678" s="26" t="n"/>
      <c r="S678" s="30">
        <f>IF(COUNTA($A678:$C678,$E678:$I678,$K678,$O678,$R678,$U678:$W678,$Z678:$AA678)=0,"",IFERROR(INDEX('Settings'!$E$10:$E$109,MATCH(C678,'Settings'!$A$10:$A$109,0)),0))</f>
        <v/>
      </c>
      <c r="T678" s="30">
        <f>IF(COUNTA($A678:$C678,$E678:$I678,$K678,$O678,$R678,$U678:$W678,$Z678:$AA678)=0,"",IFERROR(R678*S678,0))</f>
        <v/>
      </c>
      <c r="U678" s="32" t="n"/>
      <c r="V678" s="32" t="n"/>
      <c r="W678" s="32" t="n"/>
      <c r="X678" s="30">
        <f>IF(COUNTA($A678:$C678,$E678:$I678,$K678,$O678,$R678,$U678:$W678,$Z678:$AA678)=0,"",IFERROR(SUM(N678,Q678,T678,U678),0))</f>
        <v/>
      </c>
      <c r="Y678" s="30">
        <f>IF(COUNTA($A678:$C678,$E678:$I678,$K678,$O678,$R678,$U678:$W678,$Z678:$AA678)=0,"",IFERROR(X678+V678-W678,0))</f>
        <v/>
      </c>
      <c r="Z678" s="23" t="n"/>
      <c r="AA678" s="25" t="n"/>
      <c r="AB678" s="33">
        <f>IF(COUNTA($A678:$C678,$E678:$I678,$K678,$O678,$R678,$U678:$W678,$Z678:$AA678)=0,"",IF(OR(A678="",B678="",C678="",E678=""),"Missing required input",IF(D678="","Driver not found",IF(COUNTIF($E:$E,E678)&gt;1,"Duplicate Trip/Load #",IF(B678&gt;A678,"Trip after period end",IF(B678&lt;=A678-'Settings'!$B$4,"Trip outside pay period",IF(J678&lt;=0,"Check miles",IF(M678&lt;=0,"Check rate",IF(Y678&lt;0,"Negative payable","OK")))))))))</f>
        <v/>
      </c>
    </row>
    <row r="679">
      <c r="A679" s="51" t="n"/>
      <c r="B679" s="51" t="n"/>
      <c r="C679" s="23" t="n"/>
      <c r="D679" s="24">
        <f>IF(COUNTA($A679:$C679,$E679:$I679,$K679,$O679,$R679,$U679:$W679,$Z679:$AA679)=0,"",IFERROR(INDEX('Settings'!$B$10:$B$109,MATCH(C679,'Settings'!$A$10:$A$109,0)),""))</f>
        <v/>
      </c>
      <c r="E679" s="23" t="n"/>
      <c r="F679" s="25" t="n"/>
      <c r="G679" s="25" t="n"/>
      <c r="H679" s="26" t="n"/>
      <c r="I679" s="26" t="n"/>
      <c r="J679" s="27">
        <f>IF(COUNTA($A679:$C679,$E679:$I679,$K679,$O679,$R679,$U679:$W679,$Z679:$AA679)=0,"",IFERROR(H679+I679,0))</f>
        <v/>
      </c>
      <c r="K679" s="52" t="n"/>
      <c r="L679" s="53">
        <f>IF(COUNTA($A679:$C679,$E679:$I679,$K679,$O679,$R679,$U679:$W679,$Z679:$AA679)=0,"",IFERROR(INDEX('Settings'!$D$10:$D$109,MATCH(C679,'Settings'!$A$10:$A$109,0)),0))</f>
        <v/>
      </c>
      <c r="M679" s="53">
        <f>IF(COUNTA($A679:$C679,$E679:$I679,$K679,$O679,$R679,$U679:$W679,$Z679:$AA679)=0,"",IFERROR(IF(K679&lt;&gt;"",K679,L679),0))</f>
        <v/>
      </c>
      <c r="N679" s="30">
        <f>IF(COUNTA($A679:$C679,$E679:$I679,$K679,$O679,$R679,$U679:$W679,$Z679:$AA679)=0,"",IFERROR(J679*M679,0))</f>
        <v/>
      </c>
      <c r="O679" s="31" t="n"/>
      <c r="P679" s="30">
        <f>IF(COUNTA($A679:$C679,$E679:$I679,$K679,$O679,$R679,$U679:$W679,$Z679:$AA679)=0,"",IFERROR(INDEX('Settings'!$F$10:$F$109,MATCH(C679,'Settings'!$A$10:$A$109,0)),0))</f>
        <v/>
      </c>
      <c r="Q679" s="30">
        <f>IF(COUNTA($A679:$C679,$E679:$I679,$K679,$O679,$R679,$U679:$W679,$Z679:$AA679)=0,"",IFERROR(O679*P679,0))</f>
        <v/>
      </c>
      <c r="R679" s="26" t="n"/>
      <c r="S679" s="30">
        <f>IF(COUNTA($A679:$C679,$E679:$I679,$K679,$O679,$R679,$U679:$W679,$Z679:$AA679)=0,"",IFERROR(INDEX('Settings'!$E$10:$E$109,MATCH(C679,'Settings'!$A$10:$A$109,0)),0))</f>
        <v/>
      </c>
      <c r="T679" s="30">
        <f>IF(COUNTA($A679:$C679,$E679:$I679,$K679,$O679,$R679,$U679:$W679,$Z679:$AA679)=0,"",IFERROR(R679*S679,0))</f>
        <v/>
      </c>
      <c r="U679" s="32" t="n"/>
      <c r="V679" s="32" t="n"/>
      <c r="W679" s="32" t="n"/>
      <c r="X679" s="30">
        <f>IF(COUNTA($A679:$C679,$E679:$I679,$K679,$O679,$R679,$U679:$W679,$Z679:$AA679)=0,"",IFERROR(SUM(N679,Q679,T679,U679),0))</f>
        <v/>
      </c>
      <c r="Y679" s="30">
        <f>IF(COUNTA($A679:$C679,$E679:$I679,$K679,$O679,$R679,$U679:$W679,$Z679:$AA679)=0,"",IFERROR(X679+V679-W679,0))</f>
        <v/>
      </c>
      <c r="Z679" s="23" t="n"/>
      <c r="AA679" s="25" t="n"/>
      <c r="AB679" s="33">
        <f>IF(COUNTA($A679:$C679,$E679:$I679,$K679,$O679,$R679,$U679:$W679,$Z679:$AA679)=0,"",IF(OR(A679="",B679="",C679="",E679=""),"Missing required input",IF(D679="","Driver not found",IF(COUNTIF($E:$E,E679)&gt;1,"Duplicate Trip/Load #",IF(B679&gt;A679,"Trip after period end",IF(B679&lt;=A679-'Settings'!$B$4,"Trip outside pay period",IF(J679&lt;=0,"Check miles",IF(M679&lt;=0,"Check rate",IF(Y679&lt;0,"Negative payable","OK")))))))))</f>
        <v/>
      </c>
    </row>
    <row r="680">
      <c r="A680" s="51" t="n"/>
      <c r="B680" s="51" t="n"/>
      <c r="C680" s="23" t="n"/>
      <c r="D680" s="24">
        <f>IF(COUNTA($A680:$C680,$E680:$I680,$K680,$O680,$R680,$U680:$W680,$Z680:$AA680)=0,"",IFERROR(INDEX('Settings'!$B$10:$B$109,MATCH(C680,'Settings'!$A$10:$A$109,0)),""))</f>
        <v/>
      </c>
      <c r="E680" s="23" t="n"/>
      <c r="F680" s="25" t="n"/>
      <c r="G680" s="25" t="n"/>
      <c r="H680" s="26" t="n"/>
      <c r="I680" s="26" t="n"/>
      <c r="J680" s="27">
        <f>IF(COUNTA($A680:$C680,$E680:$I680,$K680,$O680,$R680,$U680:$W680,$Z680:$AA680)=0,"",IFERROR(H680+I680,0))</f>
        <v/>
      </c>
      <c r="K680" s="52" t="n"/>
      <c r="L680" s="53">
        <f>IF(COUNTA($A680:$C680,$E680:$I680,$K680,$O680,$R680,$U680:$W680,$Z680:$AA680)=0,"",IFERROR(INDEX('Settings'!$D$10:$D$109,MATCH(C680,'Settings'!$A$10:$A$109,0)),0))</f>
        <v/>
      </c>
      <c r="M680" s="53">
        <f>IF(COUNTA($A680:$C680,$E680:$I680,$K680,$O680,$R680,$U680:$W680,$Z680:$AA680)=0,"",IFERROR(IF(K680&lt;&gt;"",K680,L680),0))</f>
        <v/>
      </c>
      <c r="N680" s="30">
        <f>IF(COUNTA($A680:$C680,$E680:$I680,$K680,$O680,$R680,$U680:$W680,$Z680:$AA680)=0,"",IFERROR(J680*M680,0))</f>
        <v/>
      </c>
      <c r="O680" s="31" t="n"/>
      <c r="P680" s="30">
        <f>IF(COUNTA($A680:$C680,$E680:$I680,$K680,$O680,$R680,$U680:$W680,$Z680:$AA680)=0,"",IFERROR(INDEX('Settings'!$F$10:$F$109,MATCH(C680,'Settings'!$A$10:$A$109,0)),0))</f>
        <v/>
      </c>
      <c r="Q680" s="30">
        <f>IF(COUNTA($A680:$C680,$E680:$I680,$K680,$O680,$R680,$U680:$W680,$Z680:$AA680)=0,"",IFERROR(O680*P680,0))</f>
        <v/>
      </c>
      <c r="R680" s="26" t="n"/>
      <c r="S680" s="30">
        <f>IF(COUNTA($A680:$C680,$E680:$I680,$K680,$O680,$R680,$U680:$W680,$Z680:$AA680)=0,"",IFERROR(INDEX('Settings'!$E$10:$E$109,MATCH(C680,'Settings'!$A$10:$A$109,0)),0))</f>
        <v/>
      </c>
      <c r="T680" s="30">
        <f>IF(COUNTA($A680:$C680,$E680:$I680,$K680,$O680,$R680,$U680:$W680,$Z680:$AA680)=0,"",IFERROR(R680*S680,0))</f>
        <v/>
      </c>
      <c r="U680" s="32" t="n"/>
      <c r="V680" s="32" t="n"/>
      <c r="W680" s="32" t="n"/>
      <c r="X680" s="30">
        <f>IF(COUNTA($A680:$C680,$E680:$I680,$K680,$O680,$R680,$U680:$W680,$Z680:$AA680)=0,"",IFERROR(SUM(N680,Q680,T680,U680),0))</f>
        <v/>
      </c>
      <c r="Y680" s="30">
        <f>IF(COUNTA($A680:$C680,$E680:$I680,$K680,$O680,$R680,$U680:$W680,$Z680:$AA680)=0,"",IFERROR(X680+V680-W680,0))</f>
        <v/>
      </c>
      <c r="Z680" s="23" t="n"/>
      <c r="AA680" s="25" t="n"/>
      <c r="AB680" s="33">
        <f>IF(COUNTA($A680:$C680,$E680:$I680,$K680,$O680,$R680,$U680:$W680,$Z680:$AA680)=0,"",IF(OR(A680="",B680="",C680="",E680=""),"Missing required input",IF(D680="","Driver not found",IF(COUNTIF($E:$E,E680)&gt;1,"Duplicate Trip/Load #",IF(B680&gt;A680,"Trip after period end",IF(B680&lt;=A680-'Settings'!$B$4,"Trip outside pay period",IF(J680&lt;=0,"Check miles",IF(M680&lt;=0,"Check rate",IF(Y680&lt;0,"Negative payable","OK")))))))))</f>
        <v/>
      </c>
    </row>
    <row r="681">
      <c r="A681" s="51" t="n"/>
      <c r="B681" s="51" t="n"/>
      <c r="C681" s="23" t="n"/>
      <c r="D681" s="24">
        <f>IF(COUNTA($A681:$C681,$E681:$I681,$K681,$O681,$R681,$U681:$W681,$Z681:$AA681)=0,"",IFERROR(INDEX('Settings'!$B$10:$B$109,MATCH(C681,'Settings'!$A$10:$A$109,0)),""))</f>
        <v/>
      </c>
      <c r="E681" s="23" t="n"/>
      <c r="F681" s="25" t="n"/>
      <c r="G681" s="25" t="n"/>
      <c r="H681" s="26" t="n"/>
      <c r="I681" s="26" t="n"/>
      <c r="J681" s="27">
        <f>IF(COUNTA($A681:$C681,$E681:$I681,$K681,$O681,$R681,$U681:$W681,$Z681:$AA681)=0,"",IFERROR(H681+I681,0))</f>
        <v/>
      </c>
      <c r="K681" s="52" t="n"/>
      <c r="L681" s="53">
        <f>IF(COUNTA($A681:$C681,$E681:$I681,$K681,$O681,$R681,$U681:$W681,$Z681:$AA681)=0,"",IFERROR(INDEX('Settings'!$D$10:$D$109,MATCH(C681,'Settings'!$A$10:$A$109,0)),0))</f>
        <v/>
      </c>
      <c r="M681" s="53">
        <f>IF(COUNTA($A681:$C681,$E681:$I681,$K681,$O681,$R681,$U681:$W681,$Z681:$AA681)=0,"",IFERROR(IF(K681&lt;&gt;"",K681,L681),0))</f>
        <v/>
      </c>
      <c r="N681" s="30">
        <f>IF(COUNTA($A681:$C681,$E681:$I681,$K681,$O681,$R681,$U681:$W681,$Z681:$AA681)=0,"",IFERROR(J681*M681,0))</f>
        <v/>
      </c>
      <c r="O681" s="31" t="n"/>
      <c r="P681" s="30">
        <f>IF(COUNTA($A681:$C681,$E681:$I681,$K681,$O681,$R681,$U681:$W681,$Z681:$AA681)=0,"",IFERROR(INDEX('Settings'!$F$10:$F$109,MATCH(C681,'Settings'!$A$10:$A$109,0)),0))</f>
        <v/>
      </c>
      <c r="Q681" s="30">
        <f>IF(COUNTA($A681:$C681,$E681:$I681,$K681,$O681,$R681,$U681:$W681,$Z681:$AA681)=0,"",IFERROR(O681*P681,0))</f>
        <v/>
      </c>
      <c r="R681" s="26" t="n"/>
      <c r="S681" s="30">
        <f>IF(COUNTA($A681:$C681,$E681:$I681,$K681,$O681,$R681,$U681:$W681,$Z681:$AA681)=0,"",IFERROR(INDEX('Settings'!$E$10:$E$109,MATCH(C681,'Settings'!$A$10:$A$109,0)),0))</f>
        <v/>
      </c>
      <c r="T681" s="30">
        <f>IF(COUNTA($A681:$C681,$E681:$I681,$K681,$O681,$R681,$U681:$W681,$Z681:$AA681)=0,"",IFERROR(R681*S681,0))</f>
        <v/>
      </c>
      <c r="U681" s="32" t="n"/>
      <c r="V681" s="32" t="n"/>
      <c r="W681" s="32" t="n"/>
      <c r="X681" s="30">
        <f>IF(COUNTA($A681:$C681,$E681:$I681,$K681,$O681,$R681,$U681:$W681,$Z681:$AA681)=0,"",IFERROR(SUM(N681,Q681,T681,U681),0))</f>
        <v/>
      </c>
      <c r="Y681" s="30">
        <f>IF(COUNTA($A681:$C681,$E681:$I681,$K681,$O681,$R681,$U681:$W681,$Z681:$AA681)=0,"",IFERROR(X681+V681-W681,0))</f>
        <v/>
      </c>
      <c r="Z681" s="23" t="n"/>
      <c r="AA681" s="25" t="n"/>
      <c r="AB681" s="33">
        <f>IF(COUNTA($A681:$C681,$E681:$I681,$K681,$O681,$R681,$U681:$W681,$Z681:$AA681)=0,"",IF(OR(A681="",B681="",C681="",E681=""),"Missing required input",IF(D681="","Driver not found",IF(COUNTIF($E:$E,E681)&gt;1,"Duplicate Trip/Load #",IF(B681&gt;A681,"Trip after period end",IF(B681&lt;=A681-'Settings'!$B$4,"Trip outside pay period",IF(J681&lt;=0,"Check miles",IF(M681&lt;=0,"Check rate",IF(Y681&lt;0,"Negative payable","OK")))))))))</f>
        <v/>
      </c>
    </row>
    <row r="682">
      <c r="A682" s="51" t="n"/>
      <c r="B682" s="51" t="n"/>
      <c r="C682" s="23" t="n"/>
      <c r="D682" s="24">
        <f>IF(COUNTA($A682:$C682,$E682:$I682,$K682,$O682,$R682,$U682:$W682,$Z682:$AA682)=0,"",IFERROR(INDEX('Settings'!$B$10:$B$109,MATCH(C682,'Settings'!$A$10:$A$109,0)),""))</f>
        <v/>
      </c>
      <c r="E682" s="23" t="n"/>
      <c r="F682" s="25" t="n"/>
      <c r="G682" s="25" t="n"/>
      <c r="H682" s="26" t="n"/>
      <c r="I682" s="26" t="n"/>
      <c r="J682" s="27">
        <f>IF(COUNTA($A682:$C682,$E682:$I682,$K682,$O682,$R682,$U682:$W682,$Z682:$AA682)=0,"",IFERROR(H682+I682,0))</f>
        <v/>
      </c>
      <c r="K682" s="52" t="n"/>
      <c r="L682" s="53">
        <f>IF(COUNTA($A682:$C682,$E682:$I682,$K682,$O682,$R682,$U682:$W682,$Z682:$AA682)=0,"",IFERROR(INDEX('Settings'!$D$10:$D$109,MATCH(C682,'Settings'!$A$10:$A$109,0)),0))</f>
        <v/>
      </c>
      <c r="M682" s="53">
        <f>IF(COUNTA($A682:$C682,$E682:$I682,$K682,$O682,$R682,$U682:$W682,$Z682:$AA682)=0,"",IFERROR(IF(K682&lt;&gt;"",K682,L682),0))</f>
        <v/>
      </c>
      <c r="N682" s="30">
        <f>IF(COUNTA($A682:$C682,$E682:$I682,$K682,$O682,$R682,$U682:$W682,$Z682:$AA682)=0,"",IFERROR(J682*M682,0))</f>
        <v/>
      </c>
      <c r="O682" s="31" t="n"/>
      <c r="P682" s="30">
        <f>IF(COUNTA($A682:$C682,$E682:$I682,$K682,$O682,$R682,$U682:$W682,$Z682:$AA682)=0,"",IFERROR(INDEX('Settings'!$F$10:$F$109,MATCH(C682,'Settings'!$A$10:$A$109,0)),0))</f>
        <v/>
      </c>
      <c r="Q682" s="30">
        <f>IF(COUNTA($A682:$C682,$E682:$I682,$K682,$O682,$R682,$U682:$W682,$Z682:$AA682)=0,"",IFERROR(O682*P682,0))</f>
        <v/>
      </c>
      <c r="R682" s="26" t="n"/>
      <c r="S682" s="30">
        <f>IF(COUNTA($A682:$C682,$E682:$I682,$K682,$O682,$R682,$U682:$W682,$Z682:$AA682)=0,"",IFERROR(INDEX('Settings'!$E$10:$E$109,MATCH(C682,'Settings'!$A$10:$A$109,0)),0))</f>
        <v/>
      </c>
      <c r="T682" s="30">
        <f>IF(COUNTA($A682:$C682,$E682:$I682,$K682,$O682,$R682,$U682:$W682,$Z682:$AA682)=0,"",IFERROR(R682*S682,0))</f>
        <v/>
      </c>
      <c r="U682" s="32" t="n"/>
      <c r="V682" s="32" t="n"/>
      <c r="W682" s="32" t="n"/>
      <c r="X682" s="30">
        <f>IF(COUNTA($A682:$C682,$E682:$I682,$K682,$O682,$R682,$U682:$W682,$Z682:$AA682)=0,"",IFERROR(SUM(N682,Q682,T682,U682),0))</f>
        <v/>
      </c>
      <c r="Y682" s="30">
        <f>IF(COUNTA($A682:$C682,$E682:$I682,$K682,$O682,$R682,$U682:$W682,$Z682:$AA682)=0,"",IFERROR(X682+V682-W682,0))</f>
        <v/>
      </c>
      <c r="Z682" s="23" t="n"/>
      <c r="AA682" s="25" t="n"/>
      <c r="AB682" s="33">
        <f>IF(COUNTA($A682:$C682,$E682:$I682,$K682,$O682,$R682,$U682:$W682,$Z682:$AA682)=0,"",IF(OR(A682="",B682="",C682="",E682=""),"Missing required input",IF(D682="","Driver not found",IF(COUNTIF($E:$E,E682)&gt;1,"Duplicate Trip/Load #",IF(B682&gt;A682,"Trip after period end",IF(B682&lt;=A682-'Settings'!$B$4,"Trip outside pay period",IF(J682&lt;=0,"Check miles",IF(M682&lt;=0,"Check rate",IF(Y682&lt;0,"Negative payable","OK")))))))))</f>
        <v/>
      </c>
    </row>
    <row r="683">
      <c r="A683" s="51" t="n"/>
      <c r="B683" s="51" t="n"/>
      <c r="C683" s="23" t="n"/>
      <c r="D683" s="24">
        <f>IF(COUNTA($A683:$C683,$E683:$I683,$K683,$O683,$R683,$U683:$W683,$Z683:$AA683)=0,"",IFERROR(INDEX('Settings'!$B$10:$B$109,MATCH(C683,'Settings'!$A$10:$A$109,0)),""))</f>
        <v/>
      </c>
      <c r="E683" s="23" t="n"/>
      <c r="F683" s="25" t="n"/>
      <c r="G683" s="25" t="n"/>
      <c r="H683" s="26" t="n"/>
      <c r="I683" s="26" t="n"/>
      <c r="J683" s="27">
        <f>IF(COUNTA($A683:$C683,$E683:$I683,$K683,$O683,$R683,$U683:$W683,$Z683:$AA683)=0,"",IFERROR(H683+I683,0))</f>
        <v/>
      </c>
      <c r="K683" s="52" t="n"/>
      <c r="L683" s="53">
        <f>IF(COUNTA($A683:$C683,$E683:$I683,$K683,$O683,$R683,$U683:$W683,$Z683:$AA683)=0,"",IFERROR(INDEX('Settings'!$D$10:$D$109,MATCH(C683,'Settings'!$A$10:$A$109,0)),0))</f>
        <v/>
      </c>
      <c r="M683" s="53">
        <f>IF(COUNTA($A683:$C683,$E683:$I683,$K683,$O683,$R683,$U683:$W683,$Z683:$AA683)=0,"",IFERROR(IF(K683&lt;&gt;"",K683,L683),0))</f>
        <v/>
      </c>
      <c r="N683" s="30">
        <f>IF(COUNTA($A683:$C683,$E683:$I683,$K683,$O683,$R683,$U683:$W683,$Z683:$AA683)=0,"",IFERROR(J683*M683,0))</f>
        <v/>
      </c>
      <c r="O683" s="31" t="n"/>
      <c r="P683" s="30">
        <f>IF(COUNTA($A683:$C683,$E683:$I683,$K683,$O683,$R683,$U683:$W683,$Z683:$AA683)=0,"",IFERROR(INDEX('Settings'!$F$10:$F$109,MATCH(C683,'Settings'!$A$10:$A$109,0)),0))</f>
        <v/>
      </c>
      <c r="Q683" s="30">
        <f>IF(COUNTA($A683:$C683,$E683:$I683,$K683,$O683,$R683,$U683:$W683,$Z683:$AA683)=0,"",IFERROR(O683*P683,0))</f>
        <v/>
      </c>
      <c r="R683" s="26" t="n"/>
      <c r="S683" s="30">
        <f>IF(COUNTA($A683:$C683,$E683:$I683,$K683,$O683,$R683,$U683:$W683,$Z683:$AA683)=0,"",IFERROR(INDEX('Settings'!$E$10:$E$109,MATCH(C683,'Settings'!$A$10:$A$109,0)),0))</f>
        <v/>
      </c>
      <c r="T683" s="30">
        <f>IF(COUNTA($A683:$C683,$E683:$I683,$K683,$O683,$R683,$U683:$W683,$Z683:$AA683)=0,"",IFERROR(R683*S683,0))</f>
        <v/>
      </c>
      <c r="U683" s="32" t="n"/>
      <c r="V683" s="32" t="n"/>
      <c r="W683" s="32" t="n"/>
      <c r="X683" s="30">
        <f>IF(COUNTA($A683:$C683,$E683:$I683,$K683,$O683,$R683,$U683:$W683,$Z683:$AA683)=0,"",IFERROR(SUM(N683,Q683,T683,U683),0))</f>
        <v/>
      </c>
      <c r="Y683" s="30">
        <f>IF(COUNTA($A683:$C683,$E683:$I683,$K683,$O683,$R683,$U683:$W683,$Z683:$AA683)=0,"",IFERROR(X683+V683-W683,0))</f>
        <v/>
      </c>
      <c r="Z683" s="23" t="n"/>
      <c r="AA683" s="25" t="n"/>
      <c r="AB683" s="33">
        <f>IF(COUNTA($A683:$C683,$E683:$I683,$K683,$O683,$R683,$U683:$W683,$Z683:$AA683)=0,"",IF(OR(A683="",B683="",C683="",E683=""),"Missing required input",IF(D683="","Driver not found",IF(COUNTIF($E:$E,E683)&gt;1,"Duplicate Trip/Load #",IF(B683&gt;A683,"Trip after period end",IF(B683&lt;=A683-'Settings'!$B$4,"Trip outside pay period",IF(J683&lt;=0,"Check miles",IF(M683&lt;=0,"Check rate",IF(Y683&lt;0,"Negative payable","OK")))))))))</f>
        <v/>
      </c>
    </row>
    <row r="684">
      <c r="A684" s="51" t="n"/>
      <c r="B684" s="51" t="n"/>
      <c r="C684" s="23" t="n"/>
      <c r="D684" s="24">
        <f>IF(COUNTA($A684:$C684,$E684:$I684,$K684,$O684,$R684,$U684:$W684,$Z684:$AA684)=0,"",IFERROR(INDEX('Settings'!$B$10:$B$109,MATCH(C684,'Settings'!$A$10:$A$109,0)),""))</f>
        <v/>
      </c>
      <c r="E684" s="23" t="n"/>
      <c r="F684" s="25" t="n"/>
      <c r="G684" s="25" t="n"/>
      <c r="H684" s="26" t="n"/>
      <c r="I684" s="26" t="n"/>
      <c r="J684" s="27">
        <f>IF(COUNTA($A684:$C684,$E684:$I684,$K684,$O684,$R684,$U684:$W684,$Z684:$AA684)=0,"",IFERROR(H684+I684,0))</f>
        <v/>
      </c>
      <c r="K684" s="52" t="n"/>
      <c r="L684" s="53">
        <f>IF(COUNTA($A684:$C684,$E684:$I684,$K684,$O684,$R684,$U684:$W684,$Z684:$AA684)=0,"",IFERROR(INDEX('Settings'!$D$10:$D$109,MATCH(C684,'Settings'!$A$10:$A$109,0)),0))</f>
        <v/>
      </c>
      <c r="M684" s="53">
        <f>IF(COUNTA($A684:$C684,$E684:$I684,$K684,$O684,$R684,$U684:$W684,$Z684:$AA684)=0,"",IFERROR(IF(K684&lt;&gt;"",K684,L684),0))</f>
        <v/>
      </c>
      <c r="N684" s="30">
        <f>IF(COUNTA($A684:$C684,$E684:$I684,$K684,$O684,$R684,$U684:$W684,$Z684:$AA684)=0,"",IFERROR(J684*M684,0))</f>
        <v/>
      </c>
      <c r="O684" s="31" t="n"/>
      <c r="P684" s="30">
        <f>IF(COUNTA($A684:$C684,$E684:$I684,$K684,$O684,$R684,$U684:$W684,$Z684:$AA684)=0,"",IFERROR(INDEX('Settings'!$F$10:$F$109,MATCH(C684,'Settings'!$A$10:$A$109,0)),0))</f>
        <v/>
      </c>
      <c r="Q684" s="30">
        <f>IF(COUNTA($A684:$C684,$E684:$I684,$K684,$O684,$R684,$U684:$W684,$Z684:$AA684)=0,"",IFERROR(O684*P684,0))</f>
        <v/>
      </c>
      <c r="R684" s="26" t="n"/>
      <c r="S684" s="30">
        <f>IF(COUNTA($A684:$C684,$E684:$I684,$K684,$O684,$R684,$U684:$W684,$Z684:$AA684)=0,"",IFERROR(INDEX('Settings'!$E$10:$E$109,MATCH(C684,'Settings'!$A$10:$A$109,0)),0))</f>
        <v/>
      </c>
      <c r="T684" s="30">
        <f>IF(COUNTA($A684:$C684,$E684:$I684,$K684,$O684,$R684,$U684:$W684,$Z684:$AA684)=0,"",IFERROR(R684*S684,0))</f>
        <v/>
      </c>
      <c r="U684" s="32" t="n"/>
      <c r="V684" s="32" t="n"/>
      <c r="W684" s="32" t="n"/>
      <c r="X684" s="30">
        <f>IF(COUNTA($A684:$C684,$E684:$I684,$K684,$O684,$R684,$U684:$W684,$Z684:$AA684)=0,"",IFERROR(SUM(N684,Q684,T684,U684),0))</f>
        <v/>
      </c>
      <c r="Y684" s="30">
        <f>IF(COUNTA($A684:$C684,$E684:$I684,$K684,$O684,$R684,$U684:$W684,$Z684:$AA684)=0,"",IFERROR(X684+V684-W684,0))</f>
        <v/>
      </c>
      <c r="Z684" s="23" t="n"/>
      <c r="AA684" s="25" t="n"/>
      <c r="AB684" s="33">
        <f>IF(COUNTA($A684:$C684,$E684:$I684,$K684,$O684,$R684,$U684:$W684,$Z684:$AA684)=0,"",IF(OR(A684="",B684="",C684="",E684=""),"Missing required input",IF(D684="","Driver not found",IF(COUNTIF($E:$E,E684)&gt;1,"Duplicate Trip/Load #",IF(B684&gt;A684,"Trip after period end",IF(B684&lt;=A684-'Settings'!$B$4,"Trip outside pay period",IF(J684&lt;=0,"Check miles",IF(M684&lt;=0,"Check rate",IF(Y684&lt;0,"Negative payable","OK")))))))))</f>
        <v/>
      </c>
    </row>
    <row r="685">
      <c r="A685" s="51" t="n"/>
      <c r="B685" s="51" t="n"/>
      <c r="C685" s="23" t="n"/>
      <c r="D685" s="24">
        <f>IF(COUNTA($A685:$C685,$E685:$I685,$K685,$O685,$R685,$U685:$W685,$Z685:$AA685)=0,"",IFERROR(INDEX('Settings'!$B$10:$B$109,MATCH(C685,'Settings'!$A$10:$A$109,0)),""))</f>
        <v/>
      </c>
      <c r="E685" s="23" t="n"/>
      <c r="F685" s="25" t="n"/>
      <c r="G685" s="25" t="n"/>
      <c r="H685" s="26" t="n"/>
      <c r="I685" s="26" t="n"/>
      <c r="J685" s="27">
        <f>IF(COUNTA($A685:$C685,$E685:$I685,$K685,$O685,$R685,$U685:$W685,$Z685:$AA685)=0,"",IFERROR(H685+I685,0))</f>
        <v/>
      </c>
      <c r="K685" s="52" t="n"/>
      <c r="L685" s="53">
        <f>IF(COUNTA($A685:$C685,$E685:$I685,$K685,$O685,$R685,$U685:$W685,$Z685:$AA685)=0,"",IFERROR(INDEX('Settings'!$D$10:$D$109,MATCH(C685,'Settings'!$A$10:$A$109,0)),0))</f>
        <v/>
      </c>
      <c r="M685" s="53">
        <f>IF(COUNTA($A685:$C685,$E685:$I685,$K685,$O685,$R685,$U685:$W685,$Z685:$AA685)=0,"",IFERROR(IF(K685&lt;&gt;"",K685,L685),0))</f>
        <v/>
      </c>
      <c r="N685" s="30">
        <f>IF(COUNTA($A685:$C685,$E685:$I685,$K685,$O685,$R685,$U685:$W685,$Z685:$AA685)=0,"",IFERROR(J685*M685,0))</f>
        <v/>
      </c>
      <c r="O685" s="31" t="n"/>
      <c r="P685" s="30">
        <f>IF(COUNTA($A685:$C685,$E685:$I685,$K685,$O685,$R685,$U685:$W685,$Z685:$AA685)=0,"",IFERROR(INDEX('Settings'!$F$10:$F$109,MATCH(C685,'Settings'!$A$10:$A$109,0)),0))</f>
        <v/>
      </c>
      <c r="Q685" s="30">
        <f>IF(COUNTA($A685:$C685,$E685:$I685,$K685,$O685,$R685,$U685:$W685,$Z685:$AA685)=0,"",IFERROR(O685*P685,0))</f>
        <v/>
      </c>
      <c r="R685" s="26" t="n"/>
      <c r="S685" s="30">
        <f>IF(COUNTA($A685:$C685,$E685:$I685,$K685,$O685,$R685,$U685:$W685,$Z685:$AA685)=0,"",IFERROR(INDEX('Settings'!$E$10:$E$109,MATCH(C685,'Settings'!$A$10:$A$109,0)),0))</f>
        <v/>
      </c>
      <c r="T685" s="30">
        <f>IF(COUNTA($A685:$C685,$E685:$I685,$K685,$O685,$R685,$U685:$W685,$Z685:$AA685)=0,"",IFERROR(R685*S685,0))</f>
        <v/>
      </c>
      <c r="U685" s="32" t="n"/>
      <c r="V685" s="32" t="n"/>
      <c r="W685" s="32" t="n"/>
      <c r="X685" s="30">
        <f>IF(COUNTA($A685:$C685,$E685:$I685,$K685,$O685,$R685,$U685:$W685,$Z685:$AA685)=0,"",IFERROR(SUM(N685,Q685,T685,U685),0))</f>
        <v/>
      </c>
      <c r="Y685" s="30">
        <f>IF(COUNTA($A685:$C685,$E685:$I685,$K685,$O685,$R685,$U685:$W685,$Z685:$AA685)=0,"",IFERROR(X685+V685-W685,0))</f>
        <v/>
      </c>
      <c r="Z685" s="23" t="n"/>
      <c r="AA685" s="25" t="n"/>
      <c r="AB685" s="33">
        <f>IF(COUNTA($A685:$C685,$E685:$I685,$K685,$O685,$R685,$U685:$W685,$Z685:$AA685)=0,"",IF(OR(A685="",B685="",C685="",E685=""),"Missing required input",IF(D685="","Driver not found",IF(COUNTIF($E:$E,E685)&gt;1,"Duplicate Trip/Load #",IF(B685&gt;A685,"Trip after period end",IF(B685&lt;=A685-'Settings'!$B$4,"Trip outside pay period",IF(J685&lt;=0,"Check miles",IF(M685&lt;=0,"Check rate",IF(Y685&lt;0,"Negative payable","OK")))))))))</f>
        <v/>
      </c>
    </row>
    <row r="686">
      <c r="A686" s="51" t="n"/>
      <c r="B686" s="51" t="n"/>
      <c r="C686" s="23" t="n"/>
      <c r="D686" s="24">
        <f>IF(COUNTA($A686:$C686,$E686:$I686,$K686,$O686,$R686,$U686:$W686,$Z686:$AA686)=0,"",IFERROR(INDEX('Settings'!$B$10:$B$109,MATCH(C686,'Settings'!$A$10:$A$109,0)),""))</f>
        <v/>
      </c>
      <c r="E686" s="23" t="n"/>
      <c r="F686" s="25" t="n"/>
      <c r="G686" s="25" t="n"/>
      <c r="H686" s="26" t="n"/>
      <c r="I686" s="26" t="n"/>
      <c r="J686" s="27">
        <f>IF(COUNTA($A686:$C686,$E686:$I686,$K686,$O686,$R686,$U686:$W686,$Z686:$AA686)=0,"",IFERROR(H686+I686,0))</f>
        <v/>
      </c>
      <c r="K686" s="52" t="n"/>
      <c r="L686" s="53">
        <f>IF(COUNTA($A686:$C686,$E686:$I686,$K686,$O686,$R686,$U686:$W686,$Z686:$AA686)=0,"",IFERROR(INDEX('Settings'!$D$10:$D$109,MATCH(C686,'Settings'!$A$10:$A$109,0)),0))</f>
        <v/>
      </c>
      <c r="M686" s="53">
        <f>IF(COUNTA($A686:$C686,$E686:$I686,$K686,$O686,$R686,$U686:$W686,$Z686:$AA686)=0,"",IFERROR(IF(K686&lt;&gt;"",K686,L686),0))</f>
        <v/>
      </c>
      <c r="N686" s="30">
        <f>IF(COUNTA($A686:$C686,$E686:$I686,$K686,$O686,$R686,$U686:$W686,$Z686:$AA686)=0,"",IFERROR(J686*M686,0))</f>
        <v/>
      </c>
      <c r="O686" s="31" t="n"/>
      <c r="P686" s="30">
        <f>IF(COUNTA($A686:$C686,$E686:$I686,$K686,$O686,$R686,$U686:$W686,$Z686:$AA686)=0,"",IFERROR(INDEX('Settings'!$F$10:$F$109,MATCH(C686,'Settings'!$A$10:$A$109,0)),0))</f>
        <v/>
      </c>
      <c r="Q686" s="30">
        <f>IF(COUNTA($A686:$C686,$E686:$I686,$K686,$O686,$R686,$U686:$W686,$Z686:$AA686)=0,"",IFERROR(O686*P686,0))</f>
        <v/>
      </c>
      <c r="R686" s="26" t="n"/>
      <c r="S686" s="30">
        <f>IF(COUNTA($A686:$C686,$E686:$I686,$K686,$O686,$R686,$U686:$W686,$Z686:$AA686)=0,"",IFERROR(INDEX('Settings'!$E$10:$E$109,MATCH(C686,'Settings'!$A$10:$A$109,0)),0))</f>
        <v/>
      </c>
      <c r="T686" s="30">
        <f>IF(COUNTA($A686:$C686,$E686:$I686,$K686,$O686,$R686,$U686:$W686,$Z686:$AA686)=0,"",IFERROR(R686*S686,0))</f>
        <v/>
      </c>
      <c r="U686" s="32" t="n"/>
      <c r="V686" s="32" t="n"/>
      <c r="W686" s="32" t="n"/>
      <c r="X686" s="30">
        <f>IF(COUNTA($A686:$C686,$E686:$I686,$K686,$O686,$R686,$U686:$W686,$Z686:$AA686)=0,"",IFERROR(SUM(N686,Q686,T686,U686),0))</f>
        <v/>
      </c>
      <c r="Y686" s="30">
        <f>IF(COUNTA($A686:$C686,$E686:$I686,$K686,$O686,$R686,$U686:$W686,$Z686:$AA686)=0,"",IFERROR(X686+V686-W686,0))</f>
        <v/>
      </c>
      <c r="Z686" s="23" t="n"/>
      <c r="AA686" s="25" t="n"/>
      <c r="AB686" s="33">
        <f>IF(COUNTA($A686:$C686,$E686:$I686,$K686,$O686,$R686,$U686:$W686,$Z686:$AA686)=0,"",IF(OR(A686="",B686="",C686="",E686=""),"Missing required input",IF(D686="","Driver not found",IF(COUNTIF($E:$E,E686)&gt;1,"Duplicate Trip/Load #",IF(B686&gt;A686,"Trip after period end",IF(B686&lt;=A686-'Settings'!$B$4,"Trip outside pay period",IF(J686&lt;=0,"Check miles",IF(M686&lt;=0,"Check rate",IF(Y686&lt;0,"Negative payable","OK")))))))))</f>
        <v/>
      </c>
    </row>
    <row r="687">
      <c r="A687" s="51" t="n"/>
      <c r="B687" s="51" t="n"/>
      <c r="C687" s="23" t="n"/>
      <c r="D687" s="24">
        <f>IF(COUNTA($A687:$C687,$E687:$I687,$K687,$O687,$R687,$U687:$W687,$Z687:$AA687)=0,"",IFERROR(INDEX('Settings'!$B$10:$B$109,MATCH(C687,'Settings'!$A$10:$A$109,0)),""))</f>
        <v/>
      </c>
      <c r="E687" s="23" t="n"/>
      <c r="F687" s="25" t="n"/>
      <c r="G687" s="25" t="n"/>
      <c r="H687" s="26" t="n"/>
      <c r="I687" s="26" t="n"/>
      <c r="J687" s="27">
        <f>IF(COUNTA($A687:$C687,$E687:$I687,$K687,$O687,$R687,$U687:$W687,$Z687:$AA687)=0,"",IFERROR(H687+I687,0))</f>
        <v/>
      </c>
      <c r="K687" s="52" t="n"/>
      <c r="L687" s="53">
        <f>IF(COUNTA($A687:$C687,$E687:$I687,$K687,$O687,$R687,$U687:$W687,$Z687:$AA687)=0,"",IFERROR(INDEX('Settings'!$D$10:$D$109,MATCH(C687,'Settings'!$A$10:$A$109,0)),0))</f>
        <v/>
      </c>
      <c r="M687" s="53">
        <f>IF(COUNTA($A687:$C687,$E687:$I687,$K687,$O687,$R687,$U687:$W687,$Z687:$AA687)=0,"",IFERROR(IF(K687&lt;&gt;"",K687,L687),0))</f>
        <v/>
      </c>
      <c r="N687" s="30">
        <f>IF(COUNTA($A687:$C687,$E687:$I687,$K687,$O687,$R687,$U687:$W687,$Z687:$AA687)=0,"",IFERROR(J687*M687,0))</f>
        <v/>
      </c>
      <c r="O687" s="31" t="n"/>
      <c r="P687" s="30">
        <f>IF(COUNTA($A687:$C687,$E687:$I687,$K687,$O687,$R687,$U687:$W687,$Z687:$AA687)=0,"",IFERROR(INDEX('Settings'!$F$10:$F$109,MATCH(C687,'Settings'!$A$10:$A$109,0)),0))</f>
        <v/>
      </c>
      <c r="Q687" s="30">
        <f>IF(COUNTA($A687:$C687,$E687:$I687,$K687,$O687,$R687,$U687:$W687,$Z687:$AA687)=0,"",IFERROR(O687*P687,0))</f>
        <v/>
      </c>
      <c r="R687" s="26" t="n"/>
      <c r="S687" s="30">
        <f>IF(COUNTA($A687:$C687,$E687:$I687,$K687,$O687,$R687,$U687:$W687,$Z687:$AA687)=0,"",IFERROR(INDEX('Settings'!$E$10:$E$109,MATCH(C687,'Settings'!$A$10:$A$109,0)),0))</f>
        <v/>
      </c>
      <c r="T687" s="30">
        <f>IF(COUNTA($A687:$C687,$E687:$I687,$K687,$O687,$R687,$U687:$W687,$Z687:$AA687)=0,"",IFERROR(R687*S687,0))</f>
        <v/>
      </c>
      <c r="U687" s="32" t="n"/>
      <c r="V687" s="32" t="n"/>
      <c r="W687" s="32" t="n"/>
      <c r="X687" s="30">
        <f>IF(COUNTA($A687:$C687,$E687:$I687,$K687,$O687,$R687,$U687:$W687,$Z687:$AA687)=0,"",IFERROR(SUM(N687,Q687,T687,U687),0))</f>
        <v/>
      </c>
      <c r="Y687" s="30">
        <f>IF(COUNTA($A687:$C687,$E687:$I687,$K687,$O687,$R687,$U687:$W687,$Z687:$AA687)=0,"",IFERROR(X687+V687-W687,0))</f>
        <v/>
      </c>
      <c r="Z687" s="23" t="n"/>
      <c r="AA687" s="25" t="n"/>
      <c r="AB687" s="33">
        <f>IF(COUNTA($A687:$C687,$E687:$I687,$K687,$O687,$R687,$U687:$W687,$Z687:$AA687)=0,"",IF(OR(A687="",B687="",C687="",E687=""),"Missing required input",IF(D687="","Driver not found",IF(COUNTIF($E:$E,E687)&gt;1,"Duplicate Trip/Load #",IF(B687&gt;A687,"Trip after period end",IF(B687&lt;=A687-'Settings'!$B$4,"Trip outside pay period",IF(J687&lt;=0,"Check miles",IF(M687&lt;=0,"Check rate",IF(Y687&lt;0,"Negative payable","OK")))))))))</f>
        <v/>
      </c>
    </row>
    <row r="688">
      <c r="A688" s="51" t="n"/>
      <c r="B688" s="51" t="n"/>
      <c r="C688" s="23" t="n"/>
      <c r="D688" s="24">
        <f>IF(COUNTA($A688:$C688,$E688:$I688,$K688,$O688,$R688,$U688:$W688,$Z688:$AA688)=0,"",IFERROR(INDEX('Settings'!$B$10:$B$109,MATCH(C688,'Settings'!$A$10:$A$109,0)),""))</f>
        <v/>
      </c>
      <c r="E688" s="23" t="n"/>
      <c r="F688" s="25" t="n"/>
      <c r="G688" s="25" t="n"/>
      <c r="H688" s="26" t="n"/>
      <c r="I688" s="26" t="n"/>
      <c r="J688" s="27">
        <f>IF(COUNTA($A688:$C688,$E688:$I688,$K688,$O688,$R688,$U688:$W688,$Z688:$AA688)=0,"",IFERROR(H688+I688,0))</f>
        <v/>
      </c>
      <c r="K688" s="52" t="n"/>
      <c r="L688" s="53">
        <f>IF(COUNTA($A688:$C688,$E688:$I688,$K688,$O688,$R688,$U688:$W688,$Z688:$AA688)=0,"",IFERROR(INDEX('Settings'!$D$10:$D$109,MATCH(C688,'Settings'!$A$10:$A$109,0)),0))</f>
        <v/>
      </c>
      <c r="M688" s="53">
        <f>IF(COUNTA($A688:$C688,$E688:$I688,$K688,$O688,$R688,$U688:$W688,$Z688:$AA688)=0,"",IFERROR(IF(K688&lt;&gt;"",K688,L688),0))</f>
        <v/>
      </c>
      <c r="N688" s="30">
        <f>IF(COUNTA($A688:$C688,$E688:$I688,$K688,$O688,$R688,$U688:$W688,$Z688:$AA688)=0,"",IFERROR(J688*M688,0))</f>
        <v/>
      </c>
      <c r="O688" s="31" t="n"/>
      <c r="P688" s="30">
        <f>IF(COUNTA($A688:$C688,$E688:$I688,$K688,$O688,$R688,$U688:$W688,$Z688:$AA688)=0,"",IFERROR(INDEX('Settings'!$F$10:$F$109,MATCH(C688,'Settings'!$A$10:$A$109,0)),0))</f>
        <v/>
      </c>
      <c r="Q688" s="30">
        <f>IF(COUNTA($A688:$C688,$E688:$I688,$K688,$O688,$R688,$U688:$W688,$Z688:$AA688)=0,"",IFERROR(O688*P688,0))</f>
        <v/>
      </c>
      <c r="R688" s="26" t="n"/>
      <c r="S688" s="30">
        <f>IF(COUNTA($A688:$C688,$E688:$I688,$K688,$O688,$R688,$U688:$W688,$Z688:$AA688)=0,"",IFERROR(INDEX('Settings'!$E$10:$E$109,MATCH(C688,'Settings'!$A$10:$A$109,0)),0))</f>
        <v/>
      </c>
      <c r="T688" s="30">
        <f>IF(COUNTA($A688:$C688,$E688:$I688,$K688,$O688,$R688,$U688:$W688,$Z688:$AA688)=0,"",IFERROR(R688*S688,0))</f>
        <v/>
      </c>
      <c r="U688" s="32" t="n"/>
      <c r="V688" s="32" t="n"/>
      <c r="W688" s="32" t="n"/>
      <c r="X688" s="30">
        <f>IF(COUNTA($A688:$C688,$E688:$I688,$K688,$O688,$R688,$U688:$W688,$Z688:$AA688)=0,"",IFERROR(SUM(N688,Q688,T688,U688),0))</f>
        <v/>
      </c>
      <c r="Y688" s="30">
        <f>IF(COUNTA($A688:$C688,$E688:$I688,$K688,$O688,$R688,$U688:$W688,$Z688:$AA688)=0,"",IFERROR(X688+V688-W688,0))</f>
        <v/>
      </c>
      <c r="Z688" s="23" t="n"/>
      <c r="AA688" s="25" t="n"/>
      <c r="AB688" s="33">
        <f>IF(COUNTA($A688:$C688,$E688:$I688,$K688,$O688,$R688,$U688:$W688,$Z688:$AA688)=0,"",IF(OR(A688="",B688="",C688="",E688=""),"Missing required input",IF(D688="","Driver not found",IF(COUNTIF($E:$E,E688)&gt;1,"Duplicate Trip/Load #",IF(B688&gt;A688,"Trip after period end",IF(B688&lt;=A688-'Settings'!$B$4,"Trip outside pay period",IF(J688&lt;=0,"Check miles",IF(M688&lt;=0,"Check rate",IF(Y688&lt;0,"Negative payable","OK")))))))))</f>
        <v/>
      </c>
    </row>
    <row r="689">
      <c r="A689" s="51" t="n"/>
      <c r="B689" s="51" t="n"/>
      <c r="C689" s="23" t="n"/>
      <c r="D689" s="24">
        <f>IF(COUNTA($A689:$C689,$E689:$I689,$K689,$O689,$R689,$U689:$W689,$Z689:$AA689)=0,"",IFERROR(INDEX('Settings'!$B$10:$B$109,MATCH(C689,'Settings'!$A$10:$A$109,0)),""))</f>
        <v/>
      </c>
      <c r="E689" s="23" t="n"/>
      <c r="F689" s="25" t="n"/>
      <c r="G689" s="25" t="n"/>
      <c r="H689" s="26" t="n"/>
      <c r="I689" s="26" t="n"/>
      <c r="J689" s="27">
        <f>IF(COUNTA($A689:$C689,$E689:$I689,$K689,$O689,$R689,$U689:$W689,$Z689:$AA689)=0,"",IFERROR(H689+I689,0))</f>
        <v/>
      </c>
      <c r="K689" s="52" t="n"/>
      <c r="L689" s="53">
        <f>IF(COUNTA($A689:$C689,$E689:$I689,$K689,$O689,$R689,$U689:$W689,$Z689:$AA689)=0,"",IFERROR(INDEX('Settings'!$D$10:$D$109,MATCH(C689,'Settings'!$A$10:$A$109,0)),0))</f>
        <v/>
      </c>
      <c r="M689" s="53">
        <f>IF(COUNTA($A689:$C689,$E689:$I689,$K689,$O689,$R689,$U689:$W689,$Z689:$AA689)=0,"",IFERROR(IF(K689&lt;&gt;"",K689,L689),0))</f>
        <v/>
      </c>
      <c r="N689" s="30">
        <f>IF(COUNTA($A689:$C689,$E689:$I689,$K689,$O689,$R689,$U689:$W689,$Z689:$AA689)=0,"",IFERROR(J689*M689,0))</f>
        <v/>
      </c>
      <c r="O689" s="31" t="n"/>
      <c r="P689" s="30">
        <f>IF(COUNTA($A689:$C689,$E689:$I689,$K689,$O689,$R689,$U689:$W689,$Z689:$AA689)=0,"",IFERROR(INDEX('Settings'!$F$10:$F$109,MATCH(C689,'Settings'!$A$10:$A$109,0)),0))</f>
        <v/>
      </c>
      <c r="Q689" s="30">
        <f>IF(COUNTA($A689:$C689,$E689:$I689,$K689,$O689,$R689,$U689:$W689,$Z689:$AA689)=0,"",IFERROR(O689*P689,0))</f>
        <v/>
      </c>
      <c r="R689" s="26" t="n"/>
      <c r="S689" s="30">
        <f>IF(COUNTA($A689:$C689,$E689:$I689,$K689,$O689,$R689,$U689:$W689,$Z689:$AA689)=0,"",IFERROR(INDEX('Settings'!$E$10:$E$109,MATCH(C689,'Settings'!$A$10:$A$109,0)),0))</f>
        <v/>
      </c>
      <c r="T689" s="30">
        <f>IF(COUNTA($A689:$C689,$E689:$I689,$K689,$O689,$R689,$U689:$W689,$Z689:$AA689)=0,"",IFERROR(R689*S689,0))</f>
        <v/>
      </c>
      <c r="U689" s="32" t="n"/>
      <c r="V689" s="32" t="n"/>
      <c r="W689" s="32" t="n"/>
      <c r="X689" s="30">
        <f>IF(COUNTA($A689:$C689,$E689:$I689,$K689,$O689,$R689,$U689:$W689,$Z689:$AA689)=0,"",IFERROR(SUM(N689,Q689,T689,U689),0))</f>
        <v/>
      </c>
      <c r="Y689" s="30">
        <f>IF(COUNTA($A689:$C689,$E689:$I689,$K689,$O689,$R689,$U689:$W689,$Z689:$AA689)=0,"",IFERROR(X689+V689-W689,0))</f>
        <v/>
      </c>
      <c r="Z689" s="23" t="n"/>
      <c r="AA689" s="25" t="n"/>
      <c r="AB689" s="33">
        <f>IF(COUNTA($A689:$C689,$E689:$I689,$K689,$O689,$R689,$U689:$W689,$Z689:$AA689)=0,"",IF(OR(A689="",B689="",C689="",E689=""),"Missing required input",IF(D689="","Driver not found",IF(COUNTIF($E:$E,E689)&gt;1,"Duplicate Trip/Load #",IF(B689&gt;A689,"Trip after period end",IF(B689&lt;=A689-'Settings'!$B$4,"Trip outside pay period",IF(J689&lt;=0,"Check miles",IF(M689&lt;=0,"Check rate",IF(Y689&lt;0,"Negative payable","OK")))))))))</f>
        <v/>
      </c>
    </row>
    <row r="690">
      <c r="A690" s="51" t="n"/>
      <c r="B690" s="51" t="n"/>
      <c r="C690" s="23" t="n"/>
      <c r="D690" s="24">
        <f>IF(COUNTA($A690:$C690,$E690:$I690,$K690,$O690,$R690,$U690:$W690,$Z690:$AA690)=0,"",IFERROR(INDEX('Settings'!$B$10:$B$109,MATCH(C690,'Settings'!$A$10:$A$109,0)),""))</f>
        <v/>
      </c>
      <c r="E690" s="23" t="n"/>
      <c r="F690" s="25" t="n"/>
      <c r="G690" s="25" t="n"/>
      <c r="H690" s="26" t="n"/>
      <c r="I690" s="26" t="n"/>
      <c r="J690" s="27">
        <f>IF(COUNTA($A690:$C690,$E690:$I690,$K690,$O690,$R690,$U690:$W690,$Z690:$AA690)=0,"",IFERROR(H690+I690,0))</f>
        <v/>
      </c>
      <c r="K690" s="52" t="n"/>
      <c r="L690" s="53">
        <f>IF(COUNTA($A690:$C690,$E690:$I690,$K690,$O690,$R690,$U690:$W690,$Z690:$AA690)=0,"",IFERROR(INDEX('Settings'!$D$10:$D$109,MATCH(C690,'Settings'!$A$10:$A$109,0)),0))</f>
        <v/>
      </c>
      <c r="M690" s="53">
        <f>IF(COUNTA($A690:$C690,$E690:$I690,$K690,$O690,$R690,$U690:$W690,$Z690:$AA690)=0,"",IFERROR(IF(K690&lt;&gt;"",K690,L690),0))</f>
        <v/>
      </c>
      <c r="N690" s="30">
        <f>IF(COUNTA($A690:$C690,$E690:$I690,$K690,$O690,$R690,$U690:$W690,$Z690:$AA690)=0,"",IFERROR(J690*M690,0))</f>
        <v/>
      </c>
      <c r="O690" s="31" t="n"/>
      <c r="P690" s="30">
        <f>IF(COUNTA($A690:$C690,$E690:$I690,$K690,$O690,$R690,$U690:$W690,$Z690:$AA690)=0,"",IFERROR(INDEX('Settings'!$F$10:$F$109,MATCH(C690,'Settings'!$A$10:$A$109,0)),0))</f>
        <v/>
      </c>
      <c r="Q690" s="30">
        <f>IF(COUNTA($A690:$C690,$E690:$I690,$K690,$O690,$R690,$U690:$W690,$Z690:$AA690)=0,"",IFERROR(O690*P690,0))</f>
        <v/>
      </c>
      <c r="R690" s="26" t="n"/>
      <c r="S690" s="30">
        <f>IF(COUNTA($A690:$C690,$E690:$I690,$K690,$O690,$R690,$U690:$W690,$Z690:$AA690)=0,"",IFERROR(INDEX('Settings'!$E$10:$E$109,MATCH(C690,'Settings'!$A$10:$A$109,0)),0))</f>
        <v/>
      </c>
      <c r="T690" s="30">
        <f>IF(COUNTA($A690:$C690,$E690:$I690,$K690,$O690,$R690,$U690:$W690,$Z690:$AA690)=0,"",IFERROR(R690*S690,0))</f>
        <v/>
      </c>
      <c r="U690" s="32" t="n"/>
      <c r="V690" s="32" t="n"/>
      <c r="W690" s="32" t="n"/>
      <c r="X690" s="30">
        <f>IF(COUNTA($A690:$C690,$E690:$I690,$K690,$O690,$R690,$U690:$W690,$Z690:$AA690)=0,"",IFERROR(SUM(N690,Q690,T690,U690),0))</f>
        <v/>
      </c>
      <c r="Y690" s="30">
        <f>IF(COUNTA($A690:$C690,$E690:$I690,$K690,$O690,$R690,$U690:$W690,$Z690:$AA690)=0,"",IFERROR(X690+V690-W690,0))</f>
        <v/>
      </c>
      <c r="Z690" s="23" t="n"/>
      <c r="AA690" s="25" t="n"/>
      <c r="AB690" s="33">
        <f>IF(COUNTA($A690:$C690,$E690:$I690,$K690,$O690,$R690,$U690:$W690,$Z690:$AA690)=0,"",IF(OR(A690="",B690="",C690="",E690=""),"Missing required input",IF(D690="","Driver not found",IF(COUNTIF($E:$E,E690)&gt;1,"Duplicate Trip/Load #",IF(B690&gt;A690,"Trip after period end",IF(B690&lt;=A690-'Settings'!$B$4,"Trip outside pay period",IF(J690&lt;=0,"Check miles",IF(M690&lt;=0,"Check rate",IF(Y690&lt;0,"Negative payable","OK")))))))))</f>
        <v/>
      </c>
    </row>
    <row r="691">
      <c r="A691" s="51" t="n"/>
      <c r="B691" s="51" t="n"/>
      <c r="C691" s="23" t="n"/>
      <c r="D691" s="24">
        <f>IF(COUNTA($A691:$C691,$E691:$I691,$K691,$O691,$R691,$U691:$W691,$Z691:$AA691)=0,"",IFERROR(INDEX('Settings'!$B$10:$B$109,MATCH(C691,'Settings'!$A$10:$A$109,0)),""))</f>
        <v/>
      </c>
      <c r="E691" s="23" t="n"/>
      <c r="F691" s="25" t="n"/>
      <c r="G691" s="25" t="n"/>
      <c r="H691" s="26" t="n"/>
      <c r="I691" s="26" t="n"/>
      <c r="J691" s="27">
        <f>IF(COUNTA($A691:$C691,$E691:$I691,$K691,$O691,$R691,$U691:$W691,$Z691:$AA691)=0,"",IFERROR(H691+I691,0))</f>
        <v/>
      </c>
      <c r="K691" s="52" t="n"/>
      <c r="L691" s="53">
        <f>IF(COUNTA($A691:$C691,$E691:$I691,$K691,$O691,$R691,$U691:$W691,$Z691:$AA691)=0,"",IFERROR(INDEX('Settings'!$D$10:$D$109,MATCH(C691,'Settings'!$A$10:$A$109,0)),0))</f>
        <v/>
      </c>
      <c r="M691" s="53">
        <f>IF(COUNTA($A691:$C691,$E691:$I691,$K691,$O691,$R691,$U691:$W691,$Z691:$AA691)=0,"",IFERROR(IF(K691&lt;&gt;"",K691,L691),0))</f>
        <v/>
      </c>
      <c r="N691" s="30">
        <f>IF(COUNTA($A691:$C691,$E691:$I691,$K691,$O691,$R691,$U691:$W691,$Z691:$AA691)=0,"",IFERROR(J691*M691,0))</f>
        <v/>
      </c>
      <c r="O691" s="31" t="n"/>
      <c r="P691" s="30">
        <f>IF(COUNTA($A691:$C691,$E691:$I691,$K691,$O691,$R691,$U691:$W691,$Z691:$AA691)=0,"",IFERROR(INDEX('Settings'!$F$10:$F$109,MATCH(C691,'Settings'!$A$10:$A$109,0)),0))</f>
        <v/>
      </c>
      <c r="Q691" s="30">
        <f>IF(COUNTA($A691:$C691,$E691:$I691,$K691,$O691,$R691,$U691:$W691,$Z691:$AA691)=0,"",IFERROR(O691*P691,0))</f>
        <v/>
      </c>
      <c r="R691" s="26" t="n"/>
      <c r="S691" s="30">
        <f>IF(COUNTA($A691:$C691,$E691:$I691,$K691,$O691,$R691,$U691:$W691,$Z691:$AA691)=0,"",IFERROR(INDEX('Settings'!$E$10:$E$109,MATCH(C691,'Settings'!$A$10:$A$109,0)),0))</f>
        <v/>
      </c>
      <c r="T691" s="30">
        <f>IF(COUNTA($A691:$C691,$E691:$I691,$K691,$O691,$R691,$U691:$W691,$Z691:$AA691)=0,"",IFERROR(R691*S691,0))</f>
        <v/>
      </c>
      <c r="U691" s="32" t="n"/>
      <c r="V691" s="32" t="n"/>
      <c r="W691" s="32" t="n"/>
      <c r="X691" s="30">
        <f>IF(COUNTA($A691:$C691,$E691:$I691,$K691,$O691,$R691,$U691:$W691,$Z691:$AA691)=0,"",IFERROR(SUM(N691,Q691,T691,U691),0))</f>
        <v/>
      </c>
      <c r="Y691" s="30">
        <f>IF(COUNTA($A691:$C691,$E691:$I691,$K691,$O691,$R691,$U691:$W691,$Z691:$AA691)=0,"",IFERROR(X691+V691-W691,0))</f>
        <v/>
      </c>
      <c r="Z691" s="23" t="n"/>
      <c r="AA691" s="25" t="n"/>
      <c r="AB691" s="33">
        <f>IF(COUNTA($A691:$C691,$E691:$I691,$K691,$O691,$R691,$U691:$W691,$Z691:$AA691)=0,"",IF(OR(A691="",B691="",C691="",E691=""),"Missing required input",IF(D691="","Driver not found",IF(COUNTIF($E:$E,E691)&gt;1,"Duplicate Trip/Load #",IF(B691&gt;A691,"Trip after period end",IF(B691&lt;=A691-'Settings'!$B$4,"Trip outside pay period",IF(J691&lt;=0,"Check miles",IF(M691&lt;=0,"Check rate",IF(Y691&lt;0,"Negative payable","OK")))))))))</f>
        <v/>
      </c>
    </row>
    <row r="692">
      <c r="A692" s="51" t="n"/>
      <c r="B692" s="51" t="n"/>
      <c r="C692" s="23" t="n"/>
      <c r="D692" s="24">
        <f>IF(COUNTA($A692:$C692,$E692:$I692,$K692,$O692,$R692,$U692:$W692,$Z692:$AA692)=0,"",IFERROR(INDEX('Settings'!$B$10:$B$109,MATCH(C692,'Settings'!$A$10:$A$109,0)),""))</f>
        <v/>
      </c>
      <c r="E692" s="23" t="n"/>
      <c r="F692" s="25" t="n"/>
      <c r="G692" s="25" t="n"/>
      <c r="H692" s="26" t="n"/>
      <c r="I692" s="26" t="n"/>
      <c r="J692" s="27">
        <f>IF(COUNTA($A692:$C692,$E692:$I692,$K692,$O692,$R692,$U692:$W692,$Z692:$AA692)=0,"",IFERROR(H692+I692,0))</f>
        <v/>
      </c>
      <c r="K692" s="52" t="n"/>
      <c r="L692" s="53">
        <f>IF(COUNTA($A692:$C692,$E692:$I692,$K692,$O692,$R692,$U692:$W692,$Z692:$AA692)=0,"",IFERROR(INDEX('Settings'!$D$10:$D$109,MATCH(C692,'Settings'!$A$10:$A$109,0)),0))</f>
        <v/>
      </c>
      <c r="M692" s="53">
        <f>IF(COUNTA($A692:$C692,$E692:$I692,$K692,$O692,$R692,$U692:$W692,$Z692:$AA692)=0,"",IFERROR(IF(K692&lt;&gt;"",K692,L692),0))</f>
        <v/>
      </c>
      <c r="N692" s="30">
        <f>IF(COUNTA($A692:$C692,$E692:$I692,$K692,$O692,$R692,$U692:$W692,$Z692:$AA692)=0,"",IFERROR(J692*M692,0))</f>
        <v/>
      </c>
      <c r="O692" s="31" t="n"/>
      <c r="P692" s="30">
        <f>IF(COUNTA($A692:$C692,$E692:$I692,$K692,$O692,$R692,$U692:$W692,$Z692:$AA692)=0,"",IFERROR(INDEX('Settings'!$F$10:$F$109,MATCH(C692,'Settings'!$A$10:$A$109,0)),0))</f>
        <v/>
      </c>
      <c r="Q692" s="30">
        <f>IF(COUNTA($A692:$C692,$E692:$I692,$K692,$O692,$R692,$U692:$W692,$Z692:$AA692)=0,"",IFERROR(O692*P692,0))</f>
        <v/>
      </c>
      <c r="R692" s="26" t="n"/>
      <c r="S692" s="30">
        <f>IF(COUNTA($A692:$C692,$E692:$I692,$K692,$O692,$R692,$U692:$W692,$Z692:$AA692)=0,"",IFERROR(INDEX('Settings'!$E$10:$E$109,MATCH(C692,'Settings'!$A$10:$A$109,0)),0))</f>
        <v/>
      </c>
      <c r="T692" s="30">
        <f>IF(COUNTA($A692:$C692,$E692:$I692,$K692,$O692,$R692,$U692:$W692,$Z692:$AA692)=0,"",IFERROR(R692*S692,0))</f>
        <v/>
      </c>
      <c r="U692" s="32" t="n"/>
      <c r="V692" s="32" t="n"/>
      <c r="W692" s="32" t="n"/>
      <c r="X692" s="30">
        <f>IF(COUNTA($A692:$C692,$E692:$I692,$K692,$O692,$R692,$U692:$W692,$Z692:$AA692)=0,"",IFERROR(SUM(N692,Q692,T692,U692),0))</f>
        <v/>
      </c>
      <c r="Y692" s="30">
        <f>IF(COUNTA($A692:$C692,$E692:$I692,$K692,$O692,$R692,$U692:$W692,$Z692:$AA692)=0,"",IFERROR(X692+V692-W692,0))</f>
        <v/>
      </c>
      <c r="Z692" s="23" t="n"/>
      <c r="AA692" s="25" t="n"/>
      <c r="AB692" s="33">
        <f>IF(COUNTA($A692:$C692,$E692:$I692,$K692,$O692,$R692,$U692:$W692,$Z692:$AA692)=0,"",IF(OR(A692="",B692="",C692="",E692=""),"Missing required input",IF(D692="","Driver not found",IF(COUNTIF($E:$E,E692)&gt;1,"Duplicate Trip/Load #",IF(B692&gt;A692,"Trip after period end",IF(B692&lt;=A692-'Settings'!$B$4,"Trip outside pay period",IF(J692&lt;=0,"Check miles",IF(M692&lt;=0,"Check rate",IF(Y692&lt;0,"Negative payable","OK")))))))))</f>
        <v/>
      </c>
    </row>
    <row r="693">
      <c r="A693" s="51" t="n"/>
      <c r="B693" s="51" t="n"/>
      <c r="C693" s="23" t="n"/>
      <c r="D693" s="24">
        <f>IF(COUNTA($A693:$C693,$E693:$I693,$K693,$O693,$R693,$U693:$W693,$Z693:$AA693)=0,"",IFERROR(INDEX('Settings'!$B$10:$B$109,MATCH(C693,'Settings'!$A$10:$A$109,0)),""))</f>
        <v/>
      </c>
      <c r="E693" s="23" t="n"/>
      <c r="F693" s="25" t="n"/>
      <c r="G693" s="25" t="n"/>
      <c r="H693" s="26" t="n"/>
      <c r="I693" s="26" t="n"/>
      <c r="J693" s="27">
        <f>IF(COUNTA($A693:$C693,$E693:$I693,$K693,$O693,$R693,$U693:$W693,$Z693:$AA693)=0,"",IFERROR(H693+I693,0))</f>
        <v/>
      </c>
      <c r="K693" s="52" t="n"/>
      <c r="L693" s="53">
        <f>IF(COUNTA($A693:$C693,$E693:$I693,$K693,$O693,$R693,$U693:$W693,$Z693:$AA693)=0,"",IFERROR(INDEX('Settings'!$D$10:$D$109,MATCH(C693,'Settings'!$A$10:$A$109,0)),0))</f>
        <v/>
      </c>
      <c r="M693" s="53">
        <f>IF(COUNTA($A693:$C693,$E693:$I693,$K693,$O693,$R693,$U693:$W693,$Z693:$AA693)=0,"",IFERROR(IF(K693&lt;&gt;"",K693,L693),0))</f>
        <v/>
      </c>
      <c r="N693" s="30">
        <f>IF(COUNTA($A693:$C693,$E693:$I693,$K693,$O693,$R693,$U693:$W693,$Z693:$AA693)=0,"",IFERROR(J693*M693,0))</f>
        <v/>
      </c>
      <c r="O693" s="31" t="n"/>
      <c r="P693" s="30">
        <f>IF(COUNTA($A693:$C693,$E693:$I693,$K693,$O693,$R693,$U693:$W693,$Z693:$AA693)=0,"",IFERROR(INDEX('Settings'!$F$10:$F$109,MATCH(C693,'Settings'!$A$10:$A$109,0)),0))</f>
        <v/>
      </c>
      <c r="Q693" s="30">
        <f>IF(COUNTA($A693:$C693,$E693:$I693,$K693,$O693,$R693,$U693:$W693,$Z693:$AA693)=0,"",IFERROR(O693*P693,0))</f>
        <v/>
      </c>
      <c r="R693" s="26" t="n"/>
      <c r="S693" s="30">
        <f>IF(COUNTA($A693:$C693,$E693:$I693,$K693,$O693,$R693,$U693:$W693,$Z693:$AA693)=0,"",IFERROR(INDEX('Settings'!$E$10:$E$109,MATCH(C693,'Settings'!$A$10:$A$109,0)),0))</f>
        <v/>
      </c>
      <c r="T693" s="30">
        <f>IF(COUNTA($A693:$C693,$E693:$I693,$K693,$O693,$R693,$U693:$W693,$Z693:$AA693)=0,"",IFERROR(R693*S693,0))</f>
        <v/>
      </c>
      <c r="U693" s="32" t="n"/>
      <c r="V693" s="32" t="n"/>
      <c r="W693" s="32" t="n"/>
      <c r="X693" s="30">
        <f>IF(COUNTA($A693:$C693,$E693:$I693,$K693,$O693,$R693,$U693:$W693,$Z693:$AA693)=0,"",IFERROR(SUM(N693,Q693,T693,U693),0))</f>
        <v/>
      </c>
      <c r="Y693" s="30">
        <f>IF(COUNTA($A693:$C693,$E693:$I693,$K693,$O693,$R693,$U693:$W693,$Z693:$AA693)=0,"",IFERROR(X693+V693-W693,0))</f>
        <v/>
      </c>
      <c r="Z693" s="23" t="n"/>
      <c r="AA693" s="25" t="n"/>
      <c r="AB693" s="33">
        <f>IF(COUNTA($A693:$C693,$E693:$I693,$K693,$O693,$R693,$U693:$W693,$Z693:$AA693)=0,"",IF(OR(A693="",B693="",C693="",E693=""),"Missing required input",IF(D693="","Driver not found",IF(COUNTIF($E:$E,E693)&gt;1,"Duplicate Trip/Load #",IF(B693&gt;A693,"Trip after period end",IF(B693&lt;=A693-'Settings'!$B$4,"Trip outside pay period",IF(J693&lt;=0,"Check miles",IF(M693&lt;=0,"Check rate",IF(Y693&lt;0,"Negative payable","OK")))))))))</f>
        <v/>
      </c>
    </row>
    <row r="694">
      <c r="A694" s="51" t="n"/>
      <c r="B694" s="51" t="n"/>
      <c r="C694" s="23" t="n"/>
      <c r="D694" s="24">
        <f>IF(COUNTA($A694:$C694,$E694:$I694,$K694,$O694,$R694,$U694:$W694,$Z694:$AA694)=0,"",IFERROR(INDEX('Settings'!$B$10:$B$109,MATCH(C694,'Settings'!$A$10:$A$109,0)),""))</f>
        <v/>
      </c>
      <c r="E694" s="23" t="n"/>
      <c r="F694" s="25" t="n"/>
      <c r="G694" s="25" t="n"/>
      <c r="H694" s="26" t="n"/>
      <c r="I694" s="26" t="n"/>
      <c r="J694" s="27">
        <f>IF(COUNTA($A694:$C694,$E694:$I694,$K694,$O694,$R694,$U694:$W694,$Z694:$AA694)=0,"",IFERROR(H694+I694,0))</f>
        <v/>
      </c>
      <c r="K694" s="52" t="n"/>
      <c r="L694" s="53">
        <f>IF(COUNTA($A694:$C694,$E694:$I694,$K694,$O694,$R694,$U694:$W694,$Z694:$AA694)=0,"",IFERROR(INDEX('Settings'!$D$10:$D$109,MATCH(C694,'Settings'!$A$10:$A$109,0)),0))</f>
        <v/>
      </c>
      <c r="M694" s="53">
        <f>IF(COUNTA($A694:$C694,$E694:$I694,$K694,$O694,$R694,$U694:$W694,$Z694:$AA694)=0,"",IFERROR(IF(K694&lt;&gt;"",K694,L694),0))</f>
        <v/>
      </c>
      <c r="N694" s="30">
        <f>IF(COUNTA($A694:$C694,$E694:$I694,$K694,$O694,$R694,$U694:$W694,$Z694:$AA694)=0,"",IFERROR(J694*M694,0))</f>
        <v/>
      </c>
      <c r="O694" s="31" t="n"/>
      <c r="P694" s="30">
        <f>IF(COUNTA($A694:$C694,$E694:$I694,$K694,$O694,$R694,$U694:$W694,$Z694:$AA694)=0,"",IFERROR(INDEX('Settings'!$F$10:$F$109,MATCH(C694,'Settings'!$A$10:$A$109,0)),0))</f>
        <v/>
      </c>
      <c r="Q694" s="30">
        <f>IF(COUNTA($A694:$C694,$E694:$I694,$K694,$O694,$R694,$U694:$W694,$Z694:$AA694)=0,"",IFERROR(O694*P694,0))</f>
        <v/>
      </c>
      <c r="R694" s="26" t="n"/>
      <c r="S694" s="30">
        <f>IF(COUNTA($A694:$C694,$E694:$I694,$K694,$O694,$R694,$U694:$W694,$Z694:$AA694)=0,"",IFERROR(INDEX('Settings'!$E$10:$E$109,MATCH(C694,'Settings'!$A$10:$A$109,0)),0))</f>
        <v/>
      </c>
      <c r="T694" s="30">
        <f>IF(COUNTA($A694:$C694,$E694:$I694,$K694,$O694,$R694,$U694:$W694,$Z694:$AA694)=0,"",IFERROR(R694*S694,0))</f>
        <v/>
      </c>
      <c r="U694" s="32" t="n"/>
      <c r="V694" s="32" t="n"/>
      <c r="W694" s="32" t="n"/>
      <c r="X694" s="30">
        <f>IF(COUNTA($A694:$C694,$E694:$I694,$K694,$O694,$R694,$U694:$W694,$Z694:$AA694)=0,"",IFERROR(SUM(N694,Q694,T694,U694),0))</f>
        <v/>
      </c>
      <c r="Y694" s="30">
        <f>IF(COUNTA($A694:$C694,$E694:$I694,$K694,$O694,$R694,$U694:$W694,$Z694:$AA694)=0,"",IFERROR(X694+V694-W694,0))</f>
        <v/>
      </c>
      <c r="Z694" s="23" t="n"/>
      <c r="AA694" s="25" t="n"/>
      <c r="AB694" s="33">
        <f>IF(COUNTA($A694:$C694,$E694:$I694,$K694,$O694,$R694,$U694:$W694,$Z694:$AA694)=0,"",IF(OR(A694="",B694="",C694="",E694=""),"Missing required input",IF(D694="","Driver not found",IF(COUNTIF($E:$E,E694)&gt;1,"Duplicate Trip/Load #",IF(B694&gt;A694,"Trip after period end",IF(B694&lt;=A694-'Settings'!$B$4,"Trip outside pay period",IF(J694&lt;=0,"Check miles",IF(M694&lt;=0,"Check rate",IF(Y694&lt;0,"Negative payable","OK")))))))))</f>
        <v/>
      </c>
    </row>
    <row r="695">
      <c r="A695" s="51" t="n"/>
      <c r="B695" s="51" t="n"/>
      <c r="C695" s="23" t="n"/>
      <c r="D695" s="24">
        <f>IF(COUNTA($A695:$C695,$E695:$I695,$K695,$O695,$R695,$U695:$W695,$Z695:$AA695)=0,"",IFERROR(INDEX('Settings'!$B$10:$B$109,MATCH(C695,'Settings'!$A$10:$A$109,0)),""))</f>
        <v/>
      </c>
      <c r="E695" s="23" t="n"/>
      <c r="F695" s="25" t="n"/>
      <c r="G695" s="25" t="n"/>
      <c r="H695" s="26" t="n"/>
      <c r="I695" s="26" t="n"/>
      <c r="J695" s="27">
        <f>IF(COUNTA($A695:$C695,$E695:$I695,$K695,$O695,$R695,$U695:$W695,$Z695:$AA695)=0,"",IFERROR(H695+I695,0))</f>
        <v/>
      </c>
      <c r="K695" s="52" t="n"/>
      <c r="L695" s="53">
        <f>IF(COUNTA($A695:$C695,$E695:$I695,$K695,$O695,$R695,$U695:$W695,$Z695:$AA695)=0,"",IFERROR(INDEX('Settings'!$D$10:$D$109,MATCH(C695,'Settings'!$A$10:$A$109,0)),0))</f>
        <v/>
      </c>
      <c r="M695" s="53">
        <f>IF(COUNTA($A695:$C695,$E695:$I695,$K695,$O695,$R695,$U695:$W695,$Z695:$AA695)=0,"",IFERROR(IF(K695&lt;&gt;"",K695,L695),0))</f>
        <v/>
      </c>
      <c r="N695" s="30">
        <f>IF(COUNTA($A695:$C695,$E695:$I695,$K695,$O695,$R695,$U695:$W695,$Z695:$AA695)=0,"",IFERROR(J695*M695,0))</f>
        <v/>
      </c>
      <c r="O695" s="31" t="n"/>
      <c r="P695" s="30">
        <f>IF(COUNTA($A695:$C695,$E695:$I695,$K695,$O695,$R695,$U695:$W695,$Z695:$AA695)=0,"",IFERROR(INDEX('Settings'!$F$10:$F$109,MATCH(C695,'Settings'!$A$10:$A$109,0)),0))</f>
        <v/>
      </c>
      <c r="Q695" s="30">
        <f>IF(COUNTA($A695:$C695,$E695:$I695,$K695,$O695,$R695,$U695:$W695,$Z695:$AA695)=0,"",IFERROR(O695*P695,0))</f>
        <v/>
      </c>
      <c r="R695" s="26" t="n"/>
      <c r="S695" s="30">
        <f>IF(COUNTA($A695:$C695,$E695:$I695,$K695,$O695,$R695,$U695:$W695,$Z695:$AA695)=0,"",IFERROR(INDEX('Settings'!$E$10:$E$109,MATCH(C695,'Settings'!$A$10:$A$109,0)),0))</f>
        <v/>
      </c>
      <c r="T695" s="30">
        <f>IF(COUNTA($A695:$C695,$E695:$I695,$K695,$O695,$R695,$U695:$W695,$Z695:$AA695)=0,"",IFERROR(R695*S695,0))</f>
        <v/>
      </c>
      <c r="U695" s="32" t="n"/>
      <c r="V695" s="32" t="n"/>
      <c r="W695" s="32" t="n"/>
      <c r="X695" s="30">
        <f>IF(COUNTA($A695:$C695,$E695:$I695,$K695,$O695,$R695,$U695:$W695,$Z695:$AA695)=0,"",IFERROR(SUM(N695,Q695,T695,U695),0))</f>
        <v/>
      </c>
      <c r="Y695" s="30">
        <f>IF(COUNTA($A695:$C695,$E695:$I695,$K695,$O695,$R695,$U695:$W695,$Z695:$AA695)=0,"",IFERROR(X695+V695-W695,0))</f>
        <v/>
      </c>
      <c r="Z695" s="23" t="n"/>
      <c r="AA695" s="25" t="n"/>
      <c r="AB695" s="33">
        <f>IF(COUNTA($A695:$C695,$E695:$I695,$K695,$O695,$R695,$U695:$W695,$Z695:$AA695)=0,"",IF(OR(A695="",B695="",C695="",E695=""),"Missing required input",IF(D695="","Driver not found",IF(COUNTIF($E:$E,E695)&gt;1,"Duplicate Trip/Load #",IF(B695&gt;A695,"Trip after period end",IF(B695&lt;=A695-'Settings'!$B$4,"Trip outside pay period",IF(J695&lt;=0,"Check miles",IF(M695&lt;=0,"Check rate",IF(Y695&lt;0,"Negative payable","OK")))))))))</f>
        <v/>
      </c>
    </row>
    <row r="696">
      <c r="A696" s="51" t="n"/>
      <c r="B696" s="51" t="n"/>
      <c r="C696" s="23" t="n"/>
      <c r="D696" s="24">
        <f>IF(COUNTA($A696:$C696,$E696:$I696,$K696,$O696,$R696,$U696:$W696,$Z696:$AA696)=0,"",IFERROR(INDEX('Settings'!$B$10:$B$109,MATCH(C696,'Settings'!$A$10:$A$109,0)),""))</f>
        <v/>
      </c>
      <c r="E696" s="23" t="n"/>
      <c r="F696" s="25" t="n"/>
      <c r="G696" s="25" t="n"/>
      <c r="H696" s="26" t="n"/>
      <c r="I696" s="26" t="n"/>
      <c r="J696" s="27">
        <f>IF(COUNTA($A696:$C696,$E696:$I696,$K696,$O696,$R696,$U696:$W696,$Z696:$AA696)=0,"",IFERROR(H696+I696,0))</f>
        <v/>
      </c>
      <c r="K696" s="52" t="n"/>
      <c r="L696" s="53">
        <f>IF(COUNTA($A696:$C696,$E696:$I696,$K696,$O696,$R696,$U696:$W696,$Z696:$AA696)=0,"",IFERROR(INDEX('Settings'!$D$10:$D$109,MATCH(C696,'Settings'!$A$10:$A$109,0)),0))</f>
        <v/>
      </c>
      <c r="M696" s="53">
        <f>IF(COUNTA($A696:$C696,$E696:$I696,$K696,$O696,$R696,$U696:$W696,$Z696:$AA696)=0,"",IFERROR(IF(K696&lt;&gt;"",K696,L696),0))</f>
        <v/>
      </c>
      <c r="N696" s="30">
        <f>IF(COUNTA($A696:$C696,$E696:$I696,$K696,$O696,$R696,$U696:$W696,$Z696:$AA696)=0,"",IFERROR(J696*M696,0))</f>
        <v/>
      </c>
      <c r="O696" s="31" t="n"/>
      <c r="P696" s="30">
        <f>IF(COUNTA($A696:$C696,$E696:$I696,$K696,$O696,$R696,$U696:$W696,$Z696:$AA696)=0,"",IFERROR(INDEX('Settings'!$F$10:$F$109,MATCH(C696,'Settings'!$A$10:$A$109,0)),0))</f>
        <v/>
      </c>
      <c r="Q696" s="30">
        <f>IF(COUNTA($A696:$C696,$E696:$I696,$K696,$O696,$R696,$U696:$W696,$Z696:$AA696)=0,"",IFERROR(O696*P696,0))</f>
        <v/>
      </c>
      <c r="R696" s="26" t="n"/>
      <c r="S696" s="30">
        <f>IF(COUNTA($A696:$C696,$E696:$I696,$K696,$O696,$R696,$U696:$W696,$Z696:$AA696)=0,"",IFERROR(INDEX('Settings'!$E$10:$E$109,MATCH(C696,'Settings'!$A$10:$A$109,0)),0))</f>
        <v/>
      </c>
      <c r="T696" s="30">
        <f>IF(COUNTA($A696:$C696,$E696:$I696,$K696,$O696,$R696,$U696:$W696,$Z696:$AA696)=0,"",IFERROR(R696*S696,0))</f>
        <v/>
      </c>
      <c r="U696" s="32" t="n"/>
      <c r="V696" s="32" t="n"/>
      <c r="W696" s="32" t="n"/>
      <c r="X696" s="30">
        <f>IF(COUNTA($A696:$C696,$E696:$I696,$K696,$O696,$R696,$U696:$W696,$Z696:$AA696)=0,"",IFERROR(SUM(N696,Q696,T696,U696),0))</f>
        <v/>
      </c>
      <c r="Y696" s="30">
        <f>IF(COUNTA($A696:$C696,$E696:$I696,$K696,$O696,$R696,$U696:$W696,$Z696:$AA696)=0,"",IFERROR(X696+V696-W696,0))</f>
        <v/>
      </c>
      <c r="Z696" s="23" t="n"/>
      <c r="AA696" s="25" t="n"/>
      <c r="AB696" s="33">
        <f>IF(COUNTA($A696:$C696,$E696:$I696,$K696,$O696,$R696,$U696:$W696,$Z696:$AA696)=0,"",IF(OR(A696="",B696="",C696="",E696=""),"Missing required input",IF(D696="","Driver not found",IF(COUNTIF($E:$E,E696)&gt;1,"Duplicate Trip/Load #",IF(B696&gt;A696,"Trip after period end",IF(B696&lt;=A696-'Settings'!$B$4,"Trip outside pay period",IF(J696&lt;=0,"Check miles",IF(M696&lt;=0,"Check rate",IF(Y696&lt;0,"Negative payable","OK")))))))))</f>
        <v/>
      </c>
    </row>
    <row r="697">
      <c r="A697" s="51" t="n"/>
      <c r="B697" s="51" t="n"/>
      <c r="C697" s="23" t="n"/>
      <c r="D697" s="24">
        <f>IF(COUNTA($A697:$C697,$E697:$I697,$K697,$O697,$R697,$U697:$W697,$Z697:$AA697)=0,"",IFERROR(INDEX('Settings'!$B$10:$B$109,MATCH(C697,'Settings'!$A$10:$A$109,0)),""))</f>
        <v/>
      </c>
      <c r="E697" s="23" t="n"/>
      <c r="F697" s="25" t="n"/>
      <c r="G697" s="25" t="n"/>
      <c r="H697" s="26" t="n"/>
      <c r="I697" s="26" t="n"/>
      <c r="J697" s="27">
        <f>IF(COUNTA($A697:$C697,$E697:$I697,$K697,$O697,$R697,$U697:$W697,$Z697:$AA697)=0,"",IFERROR(H697+I697,0))</f>
        <v/>
      </c>
      <c r="K697" s="52" t="n"/>
      <c r="L697" s="53">
        <f>IF(COUNTA($A697:$C697,$E697:$I697,$K697,$O697,$R697,$U697:$W697,$Z697:$AA697)=0,"",IFERROR(INDEX('Settings'!$D$10:$D$109,MATCH(C697,'Settings'!$A$10:$A$109,0)),0))</f>
        <v/>
      </c>
      <c r="M697" s="53">
        <f>IF(COUNTA($A697:$C697,$E697:$I697,$K697,$O697,$R697,$U697:$W697,$Z697:$AA697)=0,"",IFERROR(IF(K697&lt;&gt;"",K697,L697),0))</f>
        <v/>
      </c>
      <c r="N697" s="30">
        <f>IF(COUNTA($A697:$C697,$E697:$I697,$K697,$O697,$R697,$U697:$W697,$Z697:$AA697)=0,"",IFERROR(J697*M697,0))</f>
        <v/>
      </c>
      <c r="O697" s="31" t="n"/>
      <c r="P697" s="30">
        <f>IF(COUNTA($A697:$C697,$E697:$I697,$K697,$O697,$R697,$U697:$W697,$Z697:$AA697)=0,"",IFERROR(INDEX('Settings'!$F$10:$F$109,MATCH(C697,'Settings'!$A$10:$A$109,0)),0))</f>
        <v/>
      </c>
      <c r="Q697" s="30">
        <f>IF(COUNTA($A697:$C697,$E697:$I697,$K697,$O697,$R697,$U697:$W697,$Z697:$AA697)=0,"",IFERROR(O697*P697,0))</f>
        <v/>
      </c>
      <c r="R697" s="26" t="n"/>
      <c r="S697" s="30">
        <f>IF(COUNTA($A697:$C697,$E697:$I697,$K697,$O697,$R697,$U697:$W697,$Z697:$AA697)=0,"",IFERROR(INDEX('Settings'!$E$10:$E$109,MATCH(C697,'Settings'!$A$10:$A$109,0)),0))</f>
        <v/>
      </c>
      <c r="T697" s="30">
        <f>IF(COUNTA($A697:$C697,$E697:$I697,$K697,$O697,$R697,$U697:$W697,$Z697:$AA697)=0,"",IFERROR(R697*S697,0))</f>
        <v/>
      </c>
      <c r="U697" s="32" t="n"/>
      <c r="V697" s="32" t="n"/>
      <c r="W697" s="32" t="n"/>
      <c r="X697" s="30">
        <f>IF(COUNTA($A697:$C697,$E697:$I697,$K697,$O697,$R697,$U697:$W697,$Z697:$AA697)=0,"",IFERROR(SUM(N697,Q697,T697,U697),0))</f>
        <v/>
      </c>
      <c r="Y697" s="30">
        <f>IF(COUNTA($A697:$C697,$E697:$I697,$K697,$O697,$R697,$U697:$W697,$Z697:$AA697)=0,"",IFERROR(X697+V697-W697,0))</f>
        <v/>
      </c>
      <c r="Z697" s="23" t="n"/>
      <c r="AA697" s="25" t="n"/>
      <c r="AB697" s="33">
        <f>IF(COUNTA($A697:$C697,$E697:$I697,$K697,$O697,$R697,$U697:$W697,$Z697:$AA697)=0,"",IF(OR(A697="",B697="",C697="",E697=""),"Missing required input",IF(D697="","Driver not found",IF(COUNTIF($E:$E,E697)&gt;1,"Duplicate Trip/Load #",IF(B697&gt;A697,"Trip after period end",IF(B697&lt;=A697-'Settings'!$B$4,"Trip outside pay period",IF(J697&lt;=0,"Check miles",IF(M697&lt;=0,"Check rate",IF(Y697&lt;0,"Negative payable","OK")))))))))</f>
        <v/>
      </c>
    </row>
    <row r="698">
      <c r="A698" s="51" t="n"/>
      <c r="B698" s="51" t="n"/>
      <c r="C698" s="23" t="n"/>
      <c r="D698" s="24">
        <f>IF(COUNTA($A698:$C698,$E698:$I698,$K698,$O698,$R698,$U698:$W698,$Z698:$AA698)=0,"",IFERROR(INDEX('Settings'!$B$10:$B$109,MATCH(C698,'Settings'!$A$10:$A$109,0)),""))</f>
        <v/>
      </c>
      <c r="E698" s="23" t="n"/>
      <c r="F698" s="25" t="n"/>
      <c r="G698" s="25" t="n"/>
      <c r="H698" s="26" t="n"/>
      <c r="I698" s="26" t="n"/>
      <c r="J698" s="27">
        <f>IF(COUNTA($A698:$C698,$E698:$I698,$K698,$O698,$R698,$U698:$W698,$Z698:$AA698)=0,"",IFERROR(H698+I698,0))</f>
        <v/>
      </c>
      <c r="K698" s="52" t="n"/>
      <c r="L698" s="53">
        <f>IF(COUNTA($A698:$C698,$E698:$I698,$K698,$O698,$R698,$U698:$W698,$Z698:$AA698)=0,"",IFERROR(INDEX('Settings'!$D$10:$D$109,MATCH(C698,'Settings'!$A$10:$A$109,0)),0))</f>
        <v/>
      </c>
      <c r="M698" s="53">
        <f>IF(COUNTA($A698:$C698,$E698:$I698,$K698,$O698,$R698,$U698:$W698,$Z698:$AA698)=0,"",IFERROR(IF(K698&lt;&gt;"",K698,L698),0))</f>
        <v/>
      </c>
      <c r="N698" s="30">
        <f>IF(COUNTA($A698:$C698,$E698:$I698,$K698,$O698,$R698,$U698:$W698,$Z698:$AA698)=0,"",IFERROR(J698*M698,0))</f>
        <v/>
      </c>
      <c r="O698" s="31" t="n"/>
      <c r="P698" s="30">
        <f>IF(COUNTA($A698:$C698,$E698:$I698,$K698,$O698,$R698,$U698:$W698,$Z698:$AA698)=0,"",IFERROR(INDEX('Settings'!$F$10:$F$109,MATCH(C698,'Settings'!$A$10:$A$109,0)),0))</f>
        <v/>
      </c>
      <c r="Q698" s="30">
        <f>IF(COUNTA($A698:$C698,$E698:$I698,$K698,$O698,$R698,$U698:$W698,$Z698:$AA698)=0,"",IFERROR(O698*P698,0))</f>
        <v/>
      </c>
      <c r="R698" s="26" t="n"/>
      <c r="S698" s="30">
        <f>IF(COUNTA($A698:$C698,$E698:$I698,$K698,$O698,$R698,$U698:$W698,$Z698:$AA698)=0,"",IFERROR(INDEX('Settings'!$E$10:$E$109,MATCH(C698,'Settings'!$A$10:$A$109,0)),0))</f>
        <v/>
      </c>
      <c r="T698" s="30">
        <f>IF(COUNTA($A698:$C698,$E698:$I698,$K698,$O698,$R698,$U698:$W698,$Z698:$AA698)=0,"",IFERROR(R698*S698,0))</f>
        <v/>
      </c>
      <c r="U698" s="32" t="n"/>
      <c r="V698" s="32" t="n"/>
      <c r="W698" s="32" t="n"/>
      <c r="X698" s="30">
        <f>IF(COUNTA($A698:$C698,$E698:$I698,$K698,$O698,$R698,$U698:$W698,$Z698:$AA698)=0,"",IFERROR(SUM(N698,Q698,T698,U698),0))</f>
        <v/>
      </c>
      <c r="Y698" s="30">
        <f>IF(COUNTA($A698:$C698,$E698:$I698,$K698,$O698,$R698,$U698:$W698,$Z698:$AA698)=0,"",IFERROR(X698+V698-W698,0))</f>
        <v/>
      </c>
      <c r="Z698" s="23" t="n"/>
      <c r="AA698" s="25" t="n"/>
      <c r="AB698" s="33">
        <f>IF(COUNTA($A698:$C698,$E698:$I698,$K698,$O698,$R698,$U698:$W698,$Z698:$AA698)=0,"",IF(OR(A698="",B698="",C698="",E698=""),"Missing required input",IF(D698="","Driver not found",IF(COUNTIF($E:$E,E698)&gt;1,"Duplicate Trip/Load #",IF(B698&gt;A698,"Trip after period end",IF(B698&lt;=A698-'Settings'!$B$4,"Trip outside pay period",IF(J698&lt;=0,"Check miles",IF(M698&lt;=0,"Check rate",IF(Y698&lt;0,"Negative payable","OK")))))))))</f>
        <v/>
      </c>
    </row>
    <row r="699">
      <c r="A699" s="51" t="n"/>
      <c r="B699" s="51" t="n"/>
      <c r="C699" s="23" t="n"/>
      <c r="D699" s="24">
        <f>IF(COUNTA($A699:$C699,$E699:$I699,$K699,$O699,$R699,$U699:$W699,$Z699:$AA699)=0,"",IFERROR(INDEX('Settings'!$B$10:$B$109,MATCH(C699,'Settings'!$A$10:$A$109,0)),""))</f>
        <v/>
      </c>
      <c r="E699" s="23" t="n"/>
      <c r="F699" s="25" t="n"/>
      <c r="G699" s="25" t="n"/>
      <c r="H699" s="26" t="n"/>
      <c r="I699" s="26" t="n"/>
      <c r="J699" s="27">
        <f>IF(COUNTA($A699:$C699,$E699:$I699,$K699,$O699,$R699,$U699:$W699,$Z699:$AA699)=0,"",IFERROR(H699+I699,0))</f>
        <v/>
      </c>
      <c r="K699" s="52" t="n"/>
      <c r="L699" s="53">
        <f>IF(COUNTA($A699:$C699,$E699:$I699,$K699,$O699,$R699,$U699:$W699,$Z699:$AA699)=0,"",IFERROR(INDEX('Settings'!$D$10:$D$109,MATCH(C699,'Settings'!$A$10:$A$109,0)),0))</f>
        <v/>
      </c>
      <c r="M699" s="53">
        <f>IF(COUNTA($A699:$C699,$E699:$I699,$K699,$O699,$R699,$U699:$W699,$Z699:$AA699)=0,"",IFERROR(IF(K699&lt;&gt;"",K699,L699),0))</f>
        <v/>
      </c>
      <c r="N699" s="30">
        <f>IF(COUNTA($A699:$C699,$E699:$I699,$K699,$O699,$R699,$U699:$W699,$Z699:$AA699)=0,"",IFERROR(J699*M699,0))</f>
        <v/>
      </c>
      <c r="O699" s="31" t="n"/>
      <c r="P699" s="30">
        <f>IF(COUNTA($A699:$C699,$E699:$I699,$K699,$O699,$R699,$U699:$W699,$Z699:$AA699)=0,"",IFERROR(INDEX('Settings'!$F$10:$F$109,MATCH(C699,'Settings'!$A$10:$A$109,0)),0))</f>
        <v/>
      </c>
      <c r="Q699" s="30">
        <f>IF(COUNTA($A699:$C699,$E699:$I699,$K699,$O699,$R699,$U699:$W699,$Z699:$AA699)=0,"",IFERROR(O699*P699,0))</f>
        <v/>
      </c>
      <c r="R699" s="26" t="n"/>
      <c r="S699" s="30">
        <f>IF(COUNTA($A699:$C699,$E699:$I699,$K699,$O699,$R699,$U699:$W699,$Z699:$AA699)=0,"",IFERROR(INDEX('Settings'!$E$10:$E$109,MATCH(C699,'Settings'!$A$10:$A$109,0)),0))</f>
        <v/>
      </c>
      <c r="T699" s="30">
        <f>IF(COUNTA($A699:$C699,$E699:$I699,$K699,$O699,$R699,$U699:$W699,$Z699:$AA699)=0,"",IFERROR(R699*S699,0))</f>
        <v/>
      </c>
      <c r="U699" s="32" t="n"/>
      <c r="V699" s="32" t="n"/>
      <c r="W699" s="32" t="n"/>
      <c r="X699" s="30">
        <f>IF(COUNTA($A699:$C699,$E699:$I699,$K699,$O699,$R699,$U699:$W699,$Z699:$AA699)=0,"",IFERROR(SUM(N699,Q699,T699,U699),0))</f>
        <v/>
      </c>
      <c r="Y699" s="30">
        <f>IF(COUNTA($A699:$C699,$E699:$I699,$K699,$O699,$R699,$U699:$W699,$Z699:$AA699)=0,"",IFERROR(X699+V699-W699,0))</f>
        <v/>
      </c>
      <c r="Z699" s="23" t="n"/>
      <c r="AA699" s="25" t="n"/>
      <c r="AB699" s="33">
        <f>IF(COUNTA($A699:$C699,$E699:$I699,$K699,$O699,$R699,$U699:$W699,$Z699:$AA699)=0,"",IF(OR(A699="",B699="",C699="",E699=""),"Missing required input",IF(D699="","Driver not found",IF(COUNTIF($E:$E,E699)&gt;1,"Duplicate Trip/Load #",IF(B699&gt;A699,"Trip after period end",IF(B699&lt;=A699-'Settings'!$B$4,"Trip outside pay period",IF(J699&lt;=0,"Check miles",IF(M699&lt;=0,"Check rate",IF(Y699&lt;0,"Negative payable","OK")))))))))</f>
        <v/>
      </c>
    </row>
    <row r="700">
      <c r="A700" s="51" t="n"/>
      <c r="B700" s="51" t="n"/>
      <c r="C700" s="23" t="n"/>
      <c r="D700" s="24">
        <f>IF(COUNTA($A700:$C700,$E700:$I700,$K700,$O700,$R700,$U700:$W700,$Z700:$AA700)=0,"",IFERROR(INDEX('Settings'!$B$10:$B$109,MATCH(C700,'Settings'!$A$10:$A$109,0)),""))</f>
        <v/>
      </c>
      <c r="E700" s="23" t="n"/>
      <c r="F700" s="25" t="n"/>
      <c r="G700" s="25" t="n"/>
      <c r="H700" s="26" t="n"/>
      <c r="I700" s="26" t="n"/>
      <c r="J700" s="27">
        <f>IF(COUNTA($A700:$C700,$E700:$I700,$K700,$O700,$R700,$U700:$W700,$Z700:$AA700)=0,"",IFERROR(H700+I700,0))</f>
        <v/>
      </c>
      <c r="K700" s="52" t="n"/>
      <c r="L700" s="53">
        <f>IF(COUNTA($A700:$C700,$E700:$I700,$K700,$O700,$R700,$U700:$W700,$Z700:$AA700)=0,"",IFERROR(INDEX('Settings'!$D$10:$D$109,MATCH(C700,'Settings'!$A$10:$A$109,0)),0))</f>
        <v/>
      </c>
      <c r="M700" s="53">
        <f>IF(COUNTA($A700:$C700,$E700:$I700,$K700,$O700,$R700,$U700:$W700,$Z700:$AA700)=0,"",IFERROR(IF(K700&lt;&gt;"",K700,L700),0))</f>
        <v/>
      </c>
      <c r="N700" s="30">
        <f>IF(COUNTA($A700:$C700,$E700:$I700,$K700,$O700,$R700,$U700:$W700,$Z700:$AA700)=0,"",IFERROR(J700*M700,0))</f>
        <v/>
      </c>
      <c r="O700" s="31" t="n"/>
      <c r="P700" s="30">
        <f>IF(COUNTA($A700:$C700,$E700:$I700,$K700,$O700,$R700,$U700:$W700,$Z700:$AA700)=0,"",IFERROR(INDEX('Settings'!$F$10:$F$109,MATCH(C700,'Settings'!$A$10:$A$109,0)),0))</f>
        <v/>
      </c>
      <c r="Q700" s="30">
        <f>IF(COUNTA($A700:$C700,$E700:$I700,$K700,$O700,$R700,$U700:$W700,$Z700:$AA700)=0,"",IFERROR(O700*P700,0))</f>
        <v/>
      </c>
      <c r="R700" s="26" t="n"/>
      <c r="S700" s="30">
        <f>IF(COUNTA($A700:$C700,$E700:$I700,$K700,$O700,$R700,$U700:$W700,$Z700:$AA700)=0,"",IFERROR(INDEX('Settings'!$E$10:$E$109,MATCH(C700,'Settings'!$A$10:$A$109,0)),0))</f>
        <v/>
      </c>
      <c r="T700" s="30">
        <f>IF(COUNTA($A700:$C700,$E700:$I700,$K700,$O700,$R700,$U700:$W700,$Z700:$AA700)=0,"",IFERROR(R700*S700,0))</f>
        <v/>
      </c>
      <c r="U700" s="32" t="n"/>
      <c r="V700" s="32" t="n"/>
      <c r="W700" s="32" t="n"/>
      <c r="X700" s="30">
        <f>IF(COUNTA($A700:$C700,$E700:$I700,$K700,$O700,$R700,$U700:$W700,$Z700:$AA700)=0,"",IFERROR(SUM(N700,Q700,T700,U700),0))</f>
        <v/>
      </c>
      <c r="Y700" s="30">
        <f>IF(COUNTA($A700:$C700,$E700:$I700,$K700,$O700,$R700,$U700:$W700,$Z700:$AA700)=0,"",IFERROR(X700+V700-W700,0))</f>
        <v/>
      </c>
      <c r="Z700" s="23" t="n"/>
      <c r="AA700" s="25" t="n"/>
      <c r="AB700" s="33">
        <f>IF(COUNTA($A700:$C700,$E700:$I700,$K700,$O700,$R700,$U700:$W700,$Z700:$AA700)=0,"",IF(OR(A700="",B700="",C700="",E700=""),"Missing required input",IF(D700="","Driver not found",IF(COUNTIF($E:$E,E700)&gt;1,"Duplicate Trip/Load #",IF(B700&gt;A700,"Trip after period end",IF(B700&lt;=A700-'Settings'!$B$4,"Trip outside pay period",IF(J700&lt;=0,"Check miles",IF(M700&lt;=0,"Check rate",IF(Y700&lt;0,"Negative payable","OK")))))))))</f>
        <v/>
      </c>
    </row>
    <row r="701">
      <c r="A701" s="51" t="n"/>
      <c r="B701" s="51" t="n"/>
      <c r="C701" s="23" t="n"/>
      <c r="D701" s="24">
        <f>IF(COUNTA($A701:$C701,$E701:$I701,$K701,$O701,$R701,$U701:$W701,$Z701:$AA701)=0,"",IFERROR(INDEX('Settings'!$B$10:$B$109,MATCH(C701,'Settings'!$A$10:$A$109,0)),""))</f>
        <v/>
      </c>
      <c r="E701" s="23" t="n"/>
      <c r="F701" s="25" t="n"/>
      <c r="G701" s="25" t="n"/>
      <c r="H701" s="26" t="n"/>
      <c r="I701" s="26" t="n"/>
      <c r="J701" s="27">
        <f>IF(COUNTA($A701:$C701,$E701:$I701,$K701,$O701,$R701,$U701:$W701,$Z701:$AA701)=0,"",IFERROR(H701+I701,0))</f>
        <v/>
      </c>
      <c r="K701" s="52" t="n"/>
      <c r="L701" s="53">
        <f>IF(COUNTA($A701:$C701,$E701:$I701,$K701,$O701,$R701,$U701:$W701,$Z701:$AA701)=0,"",IFERROR(INDEX('Settings'!$D$10:$D$109,MATCH(C701,'Settings'!$A$10:$A$109,0)),0))</f>
        <v/>
      </c>
      <c r="M701" s="53">
        <f>IF(COUNTA($A701:$C701,$E701:$I701,$K701,$O701,$R701,$U701:$W701,$Z701:$AA701)=0,"",IFERROR(IF(K701&lt;&gt;"",K701,L701),0))</f>
        <v/>
      </c>
      <c r="N701" s="30">
        <f>IF(COUNTA($A701:$C701,$E701:$I701,$K701,$O701,$R701,$U701:$W701,$Z701:$AA701)=0,"",IFERROR(J701*M701,0))</f>
        <v/>
      </c>
      <c r="O701" s="31" t="n"/>
      <c r="P701" s="30">
        <f>IF(COUNTA($A701:$C701,$E701:$I701,$K701,$O701,$R701,$U701:$W701,$Z701:$AA701)=0,"",IFERROR(INDEX('Settings'!$F$10:$F$109,MATCH(C701,'Settings'!$A$10:$A$109,0)),0))</f>
        <v/>
      </c>
      <c r="Q701" s="30">
        <f>IF(COUNTA($A701:$C701,$E701:$I701,$K701,$O701,$R701,$U701:$W701,$Z701:$AA701)=0,"",IFERROR(O701*P701,0))</f>
        <v/>
      </c>
      <c r="R701" s="26" t="n"/>
      <c r="S701" s="30">
        <f>IF(COUNTA($A701:$C701,$E701:$I701,$K701,$O701,$R701,$U701:$W701,$Z701:$AA701)=0,"",IFERROR(INDEX('Settings'!$E$10:$E$109,MATCH(C701,'Settings'!$A$10:$A$109,0)),0))</f>
        <v/>
      </c>
      <c r="T701" s="30">
        <f>IF(COUNTA($A701:$C701,$E701:$I701,$K701,$O701,$R701,$U701:$W701,$Z701:$AA701)=0,"",IFERROR(R701*S701,0))</f>
        <v/>
      </c>
      <c r="U701" s="32" t="n"/>
      <c r="V701" s="32" t="n"/>
      <c r="W701" s="32" t="n"/>
      <c r="X701" s="30">
        <f>IF(COUNTA($A701:$C701,$E701:$I701,$K701,$O701,$R701,$U701:$W701,$Z701:$AA701)=0,"",IFERROR(SUM(N701,Q701,T701,U701),0))</f>
        <v/>
      </c>
      <c r="Y701" s="30">
        <f>IF(COUNTA($A701:$C701,$E701:$I701,$K701,$O701,$R701,$U701:$W701,$Z701:$AA701)=0,"",IFERROR(X701+V701-W701,0))</f>
        <v/>
      </c>
      <c r="Z701" s="23" t="n"/>
      <c r="AA701" s="25" t="n"/>
      <c r="AB701" s="33">
        <f>IF(COUNTA($A701:$C701,$E701:$I701,$K701,$O701,$R701,$U701:$W701,$Z701:$AA701)=0,"",IF(OR(A701="",B701="",C701="",E701=""),"Missing required input",IF(D701="","Driver not found",IF(COUNTIF($E:$E,E701)&gt;1,"Duplicate Trip/Load #",IF(B701&gt;A701,"Trip after period end",IF(B701&lt;=A701-'Settings'!$B$4,"Trip outside pay period",IF(J701&lt;=0,"Check miles",IF(M701&lt;=0,"Check rate",IF(Y701&lt;0,"Negative payable","OK")))))))))</f>
        <v/>
      </c>
    </row>
    <row r="702">
      <c r="A702" s="51" t="n"/>
      <c r="B702" s="51" t="n"/>
      <c r="C702" s="23" t="n"/>
      <c r="D702" s="24">
        <f>IF(COUNTA($A702:$C702,$E702:$I702,$K702,$O702,$R702,$U702:$W702,$Z702:$AA702)=0,"",IFERROR(INDEX('Settings'!$B$10:$B$109,MATCH(C702,'Settings'!$A$10:$A$109,0)),""))</f>
        <v/>
      </c>
      <c r="E702" s="23" t="n"/>
      <c r="F702" s="25" t="n"/>
      <c r="G702" s="25" t="n"/>
      <c r="H702" s="26" t="n"/>
      <c r="I702" s="26" t="n"/>
      <c r="J702" s="27">
        <f>IF(COUNTA($A702:$C702,$E702:$I702,$K702,$O702,$R702,$U702:$W702,$Z702:$AA702)=0,"",IFERROR(H702+I702,0))</f>
        <v/>
      </c>
      <c r="K702" s="52" t="n"/>
      <c r="L702" s="53">
        <f>IF(COUNTA($A702:$C702,$E702:$I702,$K702,$O702,$R702,$U702:$W702,$Z702:$AA702)=0,"",IFERROR(INDEX('Settings'!$D$10:$D$109,MATCH(C702,'Settings'!$A$10:$A$109,0)),0))</f>
        <v/>
      </c>
      <c r="M702" s="53">
        <f>IF(COUNTA($A702:$C702,$E702:$I702,$K702,$O702,$R702,$U702:$W702,$Z702:$AA702)=0,"",IFERROR(IF(K702&lt;&gt;"",K702,L702),0))</f>
        <v/>
      </c>
      <c r="N702" s="30">
        <f>IF(COUNTA($A702:$C702,$E702:$I702,$K702,$O702,$R702,$U702:$W702,$Z702:$AA702)=0,"",IFERROR(J702*M702,0))</f>
        <v/>
      </c>
      <c r="O702" s="31" t="n"/>
      <c r="P702" s="30">
        <f>IF(COUNTA($A702:$C702,$E702:$I702,$K702,$O702,$R702,$U702:$W702,$Z702:$AA702)=0,"",IFERROR(INDEX('Settings'!$F$10:$F$109,MATCH(C702,'Settings'!$A$10:$A$109,0)),0))</f>
        <v/>
      </c>
      <c r="Q702" s="30">
        <f>IF(COUNTA($A702:$C702,$E702:$I702,$K702,$O702,$R702,$U702:$W702,$Z702:$AA702)=0,"",IFERROR(O702*P702,0))</f>
        <v/>
      </c>
      <c r="R702" s="26" t="n"/>
      <c r="S702" s="30">
        <f>IF(COUNTA($A702:$C702,$E702:$I702,$K702,$O702,$R702,$U702:$W702,$Z702:$AA702)=0,"",IFERROR(INDEX('Settings'!$E$10:$E$109,MATCH(C702,'Settings'!$A$10:$A$109,0)),0))</f>
        <v/>
      </c>
      <c r="T702" s="30">
        <f>IF(COUNTA($A702:$C702,$E702:$I702,$K702,$O702,$R702,$U702:$W702,$Z702:$AA702)=0,"",IFERROR(R702*S702,0))</f>
        <v/>
      </c>
      <c r="U702" s="32" t="n"/>
      <c r="V702" s="32" t="n"/>
      <c r="W702" s="32" t="n"/>
      <c r="X702" s="30">
        <f>IF(COUNTA($A702:$C702,$E702:$I702,$K702,$O702,$R702,$U702:$W702,$Z702:$AA702)=0,"",IFERROR(SUM(N702,Q702,T702,U702),0))</f>
        <v/>
      </c>
      <c r="Y702" s="30">
        <f>IF(COUNTA($A702:$C702,$E702:$I702,$K702,$O702,$R702,$U702:$W702,$Z702:$AA702)=0,"",IFERROR(X702+V702-W702,0))</f>
        <v/>
      </c>
      <c r="Z702" s="23" t="n"/>
      <c r="AA702" s="25" t="n"/>
      <c r="AB702" s="33">
        <f>IF(COUNTA($A702:$C702,$E702:$I702,$K702,$O702,$R702,$U702:$W702,$Z702:$AA702)=0,"",IF(OR(A702="",B702="",C702="",E702=""),"Missing required input",IF(D702="","Driver not found",IF(COUNTIF($E:$E,E702)&gt;1,"Duplicate Trip/Load #",IF(B702&gt;A702,"Trip after period end",IF(B702&lt;=A702-'Settings'!$B$4,"Trip outside pay period",IF(J702&lt;=0,"Check miles",IF(M702&lt;=0,"Check rate",IF(Y702&lt;0,"Negative payable","OK")))))))))</f>
        <v/>
      </c>
    </row>
    <row r="703">
      <c r="A703" s="51" t="n"/>
      <c r="B703" s="51" t="n"/>
      <c r="C703" s="23" t="n"/>
      <c r="D703" s="24">
        <f>IF(COUNTA($A703:$C703,$E703:$I703,$K703,$O703,$R703,$U703:$W703,$Z703:$AA703)=0,"",IFERROR(INDEX('Settings'!$B$10:$B$109,MATCH(C703,'Settings'!$A$10:$A$109,0)),""))</f>
        <v/>
      </c>
      <c r="E703" s="23" t="n"/>
      <c r="F703" s="25" t="n"/>
      <c r="G703" s="25" t="n"/>
      <c r="H703" s="26" t="n"/>
      <c r="I703" s="26" t="n"/>
      <c r="J703" s="27">
        <f>IF(COUNTA($A703:$C703,$E703:$I703,$K703,$O703,$R703,$U703:$W703,$Z703:$AA703)=0,"",IFERROR(H703+I703,0))</f>
        <v/>
      </c>
      <c r="K703" s="52" t="n"/>
      <c r="L703" s="53">
        <f>IF(COUNTA($A703:$C703,$E703:$I703,$K703,$O703,$R703,$U703:$W703,$Z703:$AA703)=0,"",IFERROR(INDEX('Settings'!$D$10:$D$109,MATCH(C703,'Settings'!$A$10:$A$109,0)),0))</f>
        <v/>
      </c>
      <c r="M703" s="53">
        <f>IF(COUNTA($A703:$C703,$E703:$I703,$K703,$O703,$R703,$U703:$W703,$Z703:$AA703)=0,"",IFERROR(IF(K703&lt;&gt;"",K703,L703),0))</f>
        <v/>
      </c>
      <c r="N703" s="30">
        <f>IF(COUNTA($A703:$C703,$E703:$I703,$K703,$O703,$R703,$U703:$W703,$Z703:$AA703)=0,"",IFERROR(J703*M703,0))</f>
        <v/>
      </c>
      <c r="O703" s="31" t="n"/>
      <c r="P703" s="30">
        <f>IF(COUNTA($A703:$C703,$E703:$I703,$K703,$O703,$R703,$U703:$W703,$Z703:$AA703)=0,"",IFERROR(INDEX('Settings'!$F$10:$F$109,MATCH(C703,'Settings'!$A$10:$A$109,0)),0))</f>
        <v/>
      </c>
      <c r="Q703" s="30">
        <f>IF(COUNTA($A703:$C703,$E703:$I703,$K703,$O703,$R703,$U703:$W703,$Z703:$AA703)=0,"",IFERROR(O703*P703,0))</f>
        <v/>
      </c>
      <c r="R703" s="26" t="n"/>
      <c r="S703" s="30">
        <f>IF(COUNTA($A703:$C703,$E703:$I703,$K703,$O703,$R703,$U703:$W703,$Z703:$AA703)=0,"",IFERROR(INDEX('Settings'!$E$10:$E$109,MATCH(C703,'Settings'!$A$10:$A$109,0)),0))</f>
        <v/>
      </c>
      <c r="T703" s="30">
        <f>IF(COUNTA($A703:$C703,$E703:$I703,$K703,$O703,$R703,$U703:$W703,$Z703:$AA703)=0,"",IFERROR(R703*S703,0))</f>
        <v/>
      </c>
      <c r="U703" s="32" t="n"/>
      <c r="V703" s="32" t="n"/>
      <c r="W703" s="32" t="n"/>
      <c r="X703" s="30">
        <f>IF(COUNTA($A703:$C703,$E703:$I703,$K703,$O703,$R703,$U703:$W703,$Z703:$AA703)=0,"",IFERROR(SUM(N703,Q703,T703,U703),0))</f>
        <v/>
      </c>
      <c r="Y703" s="30">
        <f>IF(COUNTA($A703:$C703,$E703:$I703,$K703,$O703,$R703,$U703:$W703,$Z703:$AA703)=0,"",IFERROR(X703+V703-W703,0))</f>
        <v/>
      </c>
      <c r="Z703" s="23" t="n"/>
      <c r="AA703" s="25" t="n"/>
      <c r="AB703" s="33">
        <f>IF(COUNTA($A703:$C703,$E703:$I703,$K703,$O703,$R703,$U703:$W703,$Z703:$AA703)=0,"",IF(OR(A703="",B703="",C703="",E703=""),"Missing required input",IF(D703="","Driver not found",IF(COUNTIF($E:$E,E703)&gt;1,"Duplicate Trip/Load #",IF(B703&gt;A703,"Trip after period end",IF(B703&lt;=A703-'Settings'!$B$4,"Trip outside pay period",IF(J703&lt;=0,"Check miles",IF(M703&lt;=0,"Check rate",IF(Y703&lt;0,"Negative payable","OK")))))))))</f>
        <v/>
      </c>
    </row>
    <row r="704">
      <c r="A704" s="51" t="n"/>
      <c r="B704" s="51" t="n"/>
      <c r="C704" s="23" t="n"/>
      <c r="D704" s="24">
        <f>IF(COUNTA($A704:$C704,$E704:$I704,$K704,$O704,$R704,$U704:$W704,$Z704:$AA704)=0,"",IFERROR(INDEX('Settings'!$B$10:$B$109,MATCH(C704,'Settings'!$A$10:$A$109,0)),""))</f>
        <v/>
      </c>
      <c r="E704" s="23" t="n"/>
      <c r="F704" s="25" t="n"/>
      <c r="G704" s="25" t="n"/>
      <c r="H704" s="26" t="n"/>
      <c r="I704" s="26" t="n"/>
      <c r="J704" s="27">
        <f>IF(COUNTA($A704:$C704,$E704:$I704,$K704,$O704,$R704,$U704:$W704,$Z704:$AA704)=0,"",IFERROR(H704+I704,0))</f>
        <v/>
      </c>
      <c r="K704" s="52" t="n"/>
      <c r="L704" s="53">
        <f>IF(COUNTA($A704:$C704,$E704:$I704,$K704,$O704,$R704,$U704:$W704,$Z704:$AA704)=0,"",IFERROR(INDEX('Settings'!$D$10:$D$109,MATCH(C704,'Settings'!$A$10:$A$109,0)),0))</f>
        <v/>
      </c>
      <c r="M704" s="53">
        <f>IF(COUNTA($A704:$C704,$E704:$I704,$K704,$O704,$R704,$U704:$W704,$Z704:$AA704)=0,"",IFERROR(IF(K704&lt;&gt;"",K704,L704),0))</f>
        <v/>
      </c>
      <c r="N704" s="30">
        <f>IF(COUNTA($A704:$C704,$E704:$I704,$K704,$O704,$R704,$U704:$W704,$Z704:$AA704)=0,"",IFERROR(J704*M704,0))</f>
        <v/>
      </c>
      <c r="O704" s="31" t="n"/>
      <c r="P704" s="30">
        <f>IF(COUNTA($A704:$C704,$E704:$I704,$K704,$O704,$R704,$U704:$W704,$Z704:$AA704)=0,"",IFERROR(INDEX('Settings'!$F$10:$F$109,MATCH(C704,'Settings'!$A$10:$A$109,0)),0))</f>
        <v/>
      </c>
      <c r="Q704" s="30">
        <f>IF(COUNTA($A704:$C704,$E704:$I704,$K704,$O704,$R704,$U704:$W704,$Z704:$AA704)=0,"",IFERROR(O704*P704,0))</f>
        <v/>
      </c>
      <c r="R704" s="26" t="n"/>
      <c r="S704" s="30">
        <f>IF(COUNTA($A704:$C704,$E704:$I704,$K704,$O704,$R704,$U704:$W704,$Z704:$AA704)=0,"",IFERROR(INDEX('Settings'!$E$10:$E$109,MATCH(C704,'Settings'!$A$10:$A$109,0)),0))</f>
        <v/>
      </c>
      <c r="T704" s="30">
        <f>IF(COUNTA($A704:$C704,$E704:$I704,$K704,$O704,$R704,$U704:$W704,$Z704:$AA704)=0,"",IFERROR(R704*S704,0))</f>
        <v/>
      </c>
      <c r="U704" s="32" t="n"/>
      <c r="V704" s="32" t="n"/>
      <c r="W704" s="32" t="n"/>
      <c r="X704" s="30">
        <f>IF(COUNTA($A704:$C704,$E704:$I704,$K704,$O704,$R704,$U704:$W704,$Z704:$AA704)=0,"",IFERROR(SUM(N704,Q704,T704,U704),0))</f>
        <v/>
      </c>
      <c r="Y704" s="30">
        <f>IF(COUNTA($A704:$C704,$E704:$I704,$K704,$O704,$R704,$U704:$W704,$Z704:$AA704)=0,"",IFERROR(X704+V704-W704,0))</f>
        <v/>
      </c>
      <c r="Z704" s="23" t="n"/>
      <c r="AA704" s="25" t="n"/>
      <c r="AB704" s="33">
        <f>IF(COUNTA($A704:$C704,$E704:$I704,$K704,$O704,$R704,$U704:$W704,$Z704:$AA704)=0,"",IF(OR(A704="",B704="",C704="",E704=""),"Missing required input",IF(D704="","Driver not found",IF(COUNTIF($E:$E,E704)&gt;1,"Duplicate Trip/Load #",IF(B704&gt;A704,"Trip after period end",IF(B704&lt;=A704-'Settings'!$B$4,"Trip outside pay period",IF(J704&lt;=0,"Check miles",IF(M704&lt;=0,"Check rate",IF(Y704&lt;0,"Negative payable","OK")))))))))</f>
        <v/>
      </c>
    </row>
    <row r="705">
      <c r="A705" s="51" t="n"/>
      <c r="B705" s="51" t="n"/>
      <c r="C705" s="23" t="n"/>
      <c r="D705" s="24">
        <f>IF(COUNTA($A705:$C705,$E705:$I705,$K705,$O705,$R705,$U705:$W705,$Z705:$AA705)=0,"",IFERROR(INDEX('Settings'!$B$10:$B$109,MATCH(C705,'Settings'!$A$10:$A$109,0)),""))</f>
        <v/>
      </c>
      <c r="E705" s="23" t="n"/>
      <c r="F705" s="25" t="n"/>
      <c r="G705" s="25" t="n"/>
      <c r="H705" s="26" t="n"/>
      <c r="I705" s="26" t="n"/>
      <c r="J705" s="27">
        <f>IF(COUNTA($A705:$C705,$E705:$I705,$K705,$O705,$R705,$U705:$W705,$Z705:$AA705)=0,"",IFERROR(H705+I705,0))</f>
        <v/>
      </c>
      <c r="K705" s="52" t="n"/>
      <c r="L705" s="53">
        <f>IF(COUNTA($A705:$C705,$E705:$I705,$K705,$O705,$R705,$U705:$W705,$Z705:$AA705)=0,"",IFERROR(INDEX('Settings'!$D$10:$D$109,MATCH(C705,'Settings'!$A$10:$A$109,0)),0))</f>
        <v/>
      </c>
      <c r="M705" s="53">
        <f>IF(COUNTA($A705:$C705,$E705:$I705,$K705,$O705,$R705,$U705:$W705,$Z705:$AA705)=0,"",IFERROR(IF(K705&lt;&gt;"",K705,L705),0))</f>
        <v/>
      </c>
      <c r="N705" s="30">
        <f>IF(COUNTA($A705:$C705,$E705:$I705,$K705,$O705,$R705,$U705:$W705,$Z705:$AA705)=0,"",IFERROR(J705*M705,0))</f>
        <v/>
      </c>
      <c r="O705" s="31" t="n"/>
      <c r="P705" s="30">
        <f>IF(COUNTA($A705:$C705,$E705:$I705,$K705,$O705,$R705,$U705:$W705,$Z705:$AA705)=0,"",IFERROR(INDEX('Settings'!$F$10:$F$109,MATCH(C705,'Settings'!$A$10:$A$109,0)),0))</f>
        <v/>
      </c>
      <c r="Q705" s="30">
        <f>IF(COUNTA($A705:$C705,$E705:$I705,$K705,$O705,$R705,$U705:$W705,$Z705:$AA705)=0,"",IFERROR(O705*P705,0))</f>
        <v/>
      </c>
      <c r="R705" s="26" t="n"/>
      <c r="S705" s="30">
        <f>IF(COUNTA($A705:$C705,$E705:$I705,$K705,$O705,$R705,$U705:$W705,$Z705:$AA705)=0,"",IFERROR(INDEX('Settings'!$E$10:$E$109,MATCH(C705,'Settings'!$A$10:$A$109,0)),0))</f>
        <v/>
      </c>
      <c r="T705" s="30">
        <f>IF(COUNTA($A705:$C705,$E705:$I705,$K705,$O705,$R705,$U705:$W705,$Z705:$AA705)=0,"",IFERROR(R705*S705,0))</f>
        <v/>
      </c>
      <c r="U705" s="32" t="n"/>
      <c r="V705" s="32" t="n"/>
      <c r="W705" s="32" t="n"/>
      <c r="X705" s="30">
        <f>IF(COUNTA($A705:$C705,$E705:$I705,$K705,$O705,$R705,$U705:$W705,$Z705:$AA705)=0,"",IFERROR(SUM(N705,Q705,T705,U705),0))</f>
        <v/>
      </c>
      <c r="Y705" s="30">
        <f>IF(COUNTA($A705:$C705,$E705:$I705,$K705,$O705,$R705,$U705:$W705,$Z705:$AA705)=0,"",IFERROR(X705+V705-W705,0))</f>
        <v/>
      </c>
      <c r="Z705" s="23" t="n"/>
      <c r="AA705" s="25" t="n"/>
      <c r="AB705" s="33">
        <f>IF(COUNTA($A705:$C705,$E705:$I705,$K705,$O705,$R705,$U705:$W705,$Z705:$AA705)=0,"",IF(OR(A705="",B705="",C705="",E705=""),"Missing required input",IF(D705="","Driver not found",IF(COUNTIF($E:$E,E705)&gt;1,"Duplicate Trip/Load #",IF(B705&gt;A705,"Trip after period end",IF(B705&lt;=A705-'Settings'!$B$4,"Trip outside pay period",IF(J705&lt;=0,"Check miles",IF(M705&lt;=0,"Check rate",IF(Y705&lt;0,"Negative payable","OK")))))))))</f>
        <v/>
      </c>
    </row>
    <row r="706">
      <c r="A706" s="51" t="n"/>
      <c r="B706" s="51" t="n"/>
      <c r="C706" s="23" t="n"/>
      <c r="D706" s="24">
        <f>IF(COUNTA($A706:$C706,$E706:$I706,$K706,$O706,$R706,$U706:$W706,$Z706:$AA706)=0,"",IFERROR(INDEX('Settings'!$B$10:$B$109,MATCH(C706,'Settings'!$A$10:$A$109,0)),""))</f>
        <v/>
      </c>
      <c r="E706" s="23" t="n"/>
      <c r="F706" s="25" t="n"/>
      <c r="G706" s="25" t="n"/>
      <c r="H706" s="26" t="n"/>
      <c r="I706" s="26" t="n"/>
      <c r="J706" s="27">
        <f>IF(COUNTA($A706:$C706,$E706:$I706,$K706,$O706,$R706,$U706:$W706,$Z706:$AA706)=0,"",IFERROR(H706+I706,0))</f>
        <v/>
      </c>
      <c r="K706" s="52" t="n"/>
      <c r="L706" s="53">
        <f>IF(COUNTA($A706:$C706,$E706:$I706,$K706,$O706,$R706,$U706:$W706,$Z706:$AA706)=0,"",IFERROR(INDEX('Settings'!$D$10:$D$109,MATCH(C706,'Settings'!$A$10:$A$109,0)),0))</f>
        <v/>
      </c>
      <c r="M706" s="53">
        <f>IF(COUNTA($A706:$C706,$E706:$I706,$K706,$O706,$R706,$U706:$W706,$Z706:$AA706)=0,"",IFERROR(IF(K706&lt;&gt;"",K706,L706),0))</f>
        <v/>
      </c>
      <c r="N706" s="30">
        <f>IF(COUNTA($A706:$C706,$E706:$I706,$K706,$O706,$R706,$U706:$W706,$Z706:$AA706)=0,"",IFERROR(J706*M706,0))</f>
        <v/>
      </c>
      <c r="O706" s="31" t="n"/>
      <c r="P706" s="30">
        <f>IF(COUNTA($A706:$C706,$E706:$I706,$K706,$O706,$R706,$U706:$W706,$Z706:$AA706)=0,"",IFERROR(INDEX('Settings'!$F$10:$F$109,MATCH(C706,'Settings'!$A$10:$A$109,0)),0))</f>
        <v/>
      </c>
      <c r="Q706" s="30">
        <f>IF(COUNTA($A706:$C706,$E706:$I706,$K706,$O706,$R706,$U706:$W706,$Z706:$AA706)=0,"",IFERROR(O706*P706,0))</f>
        <v/>
      </c>
      <c r="R706" s="26" t="n"/>
      <c r="S706" s="30">
        <f>IF(COUNTA($A706:$C706,$E706:$I706,$K706,$O706,$R706,$U706:$W706,$Z706:$AA706)=0,"",IFERROR(INDEX('Settings'!$E$10:$E$109,MATCH(C706,'Settings'!$A$10:$A$109,0)),0))</f>
        <v/>
      </c>
      <c r="T706" s="30">
        <f>IF(COUNTA($A706:$C706,$E706:$I706,$K706,$O706,$R706,$U706:$W706,$Z706:$AA706)=0,"",IFERROR(R706*S706,0))</f>
        <v/>
      </c>
      <c r="U706" s="32" t="n"/>
      <c r="V706" s="32" t="n"/>
      <c r="W706" s="32" t="n"/>
      <c r="X706" s="30">
        <f>IF(COUNTA($A706:$C706,$E706:$I706,$K706,$O706,$R706,$U706:$W706,$Z706:$AA706)=0,"",IFERROR(SUM(N706,Q706,T706,U706),0))</f>
        <v/>
      </c>
      <c r="Y706" s="30">
        <f>IF(COUNTA($A706:$C706,$E706:$I706,$K706,$O706,$R706,$U706:$W706,$Z706:$AA706)=0,"",IFERROR(X706+V706-W706,0))</f>
        <v/>
      </c>
      <c r="Z706" s="23" t="n"/>
      <c r="AA706" s="25" t="n"/>
      <c r="AB706" s="33">
        <f>IF(COUNTA($A706:$C706,$E706:$I706,$K706,$O706,$R706,$U706:$W706,$Z706:$AA706)=0,"",IF(OR(A706="",B706="",C706="",E706=""),"Missing required input",IF(D706="","Driver not found",IF(COUNTIF($E:$E,E706)&gt;1,"Duplicate Trip/Load #",IF(B706&gt;A706,"Trip after period end",IF(B706&lt;=A706-'Settings'!$B$4,"Trip outside pay period",IF(J706&lt;=0,"Check miles",IF(M706&lt;=0,"Check rate",IF(Y706&lt;0,"Negative payable","OK")))))))))</f>
        <v/>
      </c>
    </row>
    <row r="707">
      <c r="A707" s="51" t="n"/>
      <c r="B707" s="51" t="n"/>
      <c r="C707" s="23" t="n"/>
      <c r="D707" s="24">
        <f>IF(COUNTA($A707:$C707,$E707:$I707,$K707,$O707,$R707,$U707:$W707,$Z707:$AA707)=0,"",IFERROR(INDEX('Settings'!$B$10:$B$109,MATCH(C707,'Settings'!$A$10:$A$109,0)),""))</f>
        <v/>
      </c>
      <c r="E707" s="23" t="n"/>
      <c r="F707" s="25" t="n"/>
      <c r="G707" s="25" t="n"/>
      <c r="H707" s="26" t="n"/>
      <c r="I707" s="26" t="n"/>
      <c r="J707" s="27">
        <f>IF(COUNTA($A707:$C707,$E707:$I707,$K707,$O707,$R707,$U707:$W707,$Z707:$AA707)=0,"",IFERROR(H707+I707,0))</f>
        <v/>
      </c>
      <c r="K707" s="52" t="n"/>
      <c r="L707" s="53">
        <f>IF(COUNTA($A707:$C707,$E707:$I707,$K707,$O707,$R707,$U707:$W707,$Z707:$AA707)=0,"",IFERROR(INDEX('Settings'!$D$10:$D$109,MATCH(C707,'Settings'!$A$10:$A$109,0)),0))</f>
        <v/>
      </c>
      <c r="M707" s="53">
        <f>IF(COUNTA($A707:$C707,$E707:$I707,$K707,$O707,$R707,$U707:$W707,$Z707:$AA707)=0,"",IFERROR(IF(K707&lt;&gt;"",K707,L707),0))</f>
        <v/>
      </c>
      <c r="N707" s="30">
        <f>IF(COUNTA($A707:$C707,$E707:$I707,$K707,$O707,$R707,$U707:$W707,$Z707:$AA707)=0,"",IFERROR(J707*M707,0))</f>
        <v/>
      </c>
      <c r="O707" s="31" t="n"/>
      <c r="P707" s="30">
        <f>IF(COUNTA($A707:$C707,$E707:$I707,$K707,$O707,$R707,$U707:$W707,$Z707:$AA707)=0,"",IFERROR(INDEX('Settings'!$F$10:$F$109,MATCH(C707,'Settings'!$A$10:$A$109,0)),0))</f>
        <v/>
      </c>
      <c r="Q707" s="30">
        <f>IF(COUNTA($A707:$C707,$E707:$I707,$K707,$O707,$R707,$U707:$W707,$Z707:$AA707)=0,"",IFERROR(O707*P707,0))</f>
        <v/>
      </c>
      <c r="R707" s="26" t="n"/>
      <c r="S707" s="30">
        <f>IF(COUNTA($A707:$C707,$E707:$I707,$K707,$O707,$R707,$U707:$W707,$Z707:$AA707)=0,"",IFERROR(INDEX('Settings'!$E$10:$E$109,MATCH(C707,'Settings'!$A$10:$A$109,0)),0))</f>
        <v/>
      </c>
      <c r="T707" s="30">
        <f>IF(COUNTA($A707:$C707,$E707:$I707,$K707,$O707,$R707,$U707:$W707,$Z707:$AA707)=0,"",IFERROR(R707*S707,0))</f>
        <v/>
      </c>
      <c r="U707" s="32" t="n"/>
      <c r="V707" s="32" t="n"/>
      <c r="W707" s="32" t="n"/>
      <c r="X707" s="30">
        <f>IF(COUNTA($A707:$C707,$E707:$I707,$K707,$O707,$R707,$U707:$W707,$Z707:$AA707)=0,"",IFERROR(SUM(N707,Q707,T707,U707),0))</f>
        <v/>
      </c>
      <c r="Y707" s="30">
        <f>IF(COUNTA($A707:$C707,$E707:$I707,$K707,$O707,$R707,$U707:$W707,$Z707:$AA707)=0,"",IFERROR(X707+V707-W707,0))</f>
        <v/>
      </c>
      <c r="Z707" s="23" t="n"/>
      <c r="AA707" s="25" t="n"/>
      <c r="AB707" s="33">
        <f>IF(COUNTA($A707:$C707,$E707:$I707,$K707,$O707,$R707,$U707:$W707,$Z707:$AA707)=0,"",IF(OR(A707="",B707="",C707="",E707=""),"Missing required input",IF(D707="","Driver not found",IF(COUNTIF($E:$E,E707)&gt;1,"Duplicate Trip/Load #",IF(B707&gt;A707,"Trip after period end",IF(B707&lt;=A707-'Settings'!$B$4,"Trip outside pay period",IF(J707&lt;=0,"Check miles",IF(M707&lt;=0,"Check rate",IF(Y707&lt;0,"Negative payable","OK")))))))))</f>
        <v/>
      </c>
    </row>
    <row r="708">
      <c r="A708" s="51" t="n"/>
      <c r="B708" s="51" t="n"/>
      <c r="C708" s="23" t="n"/>
      <c r="D708" s="24">
        <f>IF(COUNTA($A708:$C708,$E708:$I708,$K708,$O708,$R708,$U708:$W708,$Z708:$AA708)=0,"",IFERROR(INDEX('Settings'!$B$10:$B$109,MATCH(C708,'Settings'!$A$10:$A$109,0)),""))</f>
        <v/>
      </c>
      <c r="E708" s="23" t="n"/>
      <c r="F708" s="25" t="n"/>
      <c r="G708" s="25" t="n"/>
      <c r="H708" s="26" t="n"/>
      <c r="I708" s="26" t="n"/>
      <c r="J708" s="27">
        <f>IF(COUNTA($A708:$C708,$E708:$I708,$K708,$O708,$R708,$U708:$W708,$Z708:$AA708)=0,"",IFERROR(H708+I708,0))</f>
        <v/>
      </c>
      <c r="K708" s="52" t="n"/>
      <c r="L708" s="53">
        <f>IF(COUNTA($A708:$C708,$E708:$I708,$K708,$O708,$R708,$U708:$W708,$Z708:$AA708)=0,"",IFERROR(INDEX('Settings'!$D$10:$D$109,MATCH(C708,'Settings'!$A$10:$A$109,0)),0))</f>
        <v/>
      </c>
      <c r="M708" s="53">
        <f>IF(COUNTA($A708:$C708,$E708:$I708,$K708,$O708,$R708,$U708:$W708,$Z708:$AA708)=0,"",IFERROR(IF(K708&lt;&gt;"",K708,L708),0))</f>
        <v/>
      </c>
      <c r="N708" s="30">
        <f>IF(COUNTA($A708:$C708,$E708:$I708,$K708,$O708,$R708,$U708:$W708,$Z708:$AA708)=0,"",IFERROR(J708*M708,0))</f>
        <v/>
      </c>
      <c r="O708" s="31" t="n"/>
      <c r="P708" s="30">
        <f>IF(COUNTA($A708:$C708,$E708:$I708,$K708,$O708,$R708,$U708:$W708,$Z708:$AA708)=0,"",IFERROR(INDEX('Settings'!$F$10:$F$109,MATCH(C708,'Settings'!$A$10:$A$109,0)),0))</f>
        <v/>
      </c>
      <c r="Q708" s="30">
        <f>IF(COUNTA($A708:$C708,$E708:$I708,$K708,$O708,$R708,$U708:$W708,$Z708:$AA708)=0,"",IFERROR(O708*P708,0))</f>
        <v/>
      </c>
      <c r="R708" s="26" t="n"/>
      <c r="S708" s="30">
        <f>IF(COUNTA($A708:$C708,$E708:$I708,$K708,$O708,$R708,$U708:$W708,$Z708:$AA708)=0,"",IFERROR(INDEX('Settings'!$E$10:$E$109,MATCH(C708,'Settings'!$A$10:$A$109,0)),0))</f>
        <v/>
      </c>
      <c r="T708" s="30">
        <f>IF(COUNTA($A708:$C708,$E708:$I708,$K708,$O708,$R708,$U708:$W708,$Z708:$AA708)=0,"",IFERROR(R708*S708,0))</f>
        <v/>
      </c>
      <c r="U708" s="32" t="n"/>
      <c r="V708" s="32" t="n"/>
      <c r="W708" s="32" t="n"/>
      <c r="X708" s="30">
        <f>IF(COUNTA($A708:$C708,$E708:$I708,$K708,$O708,$R708,$U708:$W708,$Z708:$AA708)=0,"",IFERROR(SUM(N708,Q708,T708,U708),0))</f>
        <v/>
      </c>
      <c r="Y708" s="30">
        <f>IF(COUNTA($A708:$C708,$E708:$I708,$K708,$O708,$R708,$U708:$W708,$Z708:$AA708)=0,"",IFERROR(X708+V708-W708,0))</f>
        <v/>
      </c>
      <c r="Z708" s="23" t="n"/>
      <c r="AA708" s="25" t="n"/>
      <c r="AB708" s="33">
        <f>IF(COUNTA($A708:$C708,$E708:$I708,$K708,$O708,$R708,$U708:$W708,$Z708:$AA708)=0,"",IF(OR(A708="",B708="",C708="",E708=""),"Missing required input",IF(D708="","Driver not found",IF(COUNTIF($E:$E,E708)&gt;1,"Duplicate Trip/Load #",IF(B708&gt;A708,"Trip after period end",IF(B708&lt;=A708-'Settings'!$B$4,"Trip outside pay period",IF(J708&lt;=0,"Check miles",IF(M708&lt;=0,"Check rate",IF(Y708&lt;0,"Negative payable","OK")))))))))</f>
        <v/>
      </c>
    </row>
    <row r="709">
      <c r="A709" s="51" t="n"/>
      <c r="B709" s="51" t="n"/>
      <c r="C709" s="23" t="n"/>
      <c r="D709" s="24">
        <f>IF(COUNTA($A709:$C709,$E709:$I709,$K709,$O709,$R709,$U709:$W709,$Z709:$AA709)=0,"",IFERROR(INDEX('Settings'!$B$10:$B$109,MATCH(C709,'Settings'!$A$10:$A$109,0)),""))</f>
        <v/>
      </c>
      <c r="E709" s="23" t="n"/>
      <c r="F709" s="25" t="n"/>
      <c r="G709" s="25" t="n"/>
      <c r="H709" s="26" t="n"/>
      <c r="I709" s="26" t="n"/>
      <c r="J709" s="27">
        <f>IF(COUNTA($A709:$C709,$E709:$I709,$K709,$O709,$R709,$U709:$W709,$Z709:$AA709)=0,"",IFERROR(H709+I709,0))</f>
        <v/>
      </c>
      <c r="K709" s="52" t="n"/>
      <c r="L709" s="53">
        <f>IF(COUNTA($A709:$C709,$E709:$I709,$K709,$O709,$R709,$U709:$W709,$Z709:$AA709)=0,"",IFERROR(INDEX('Settings'!$D$10:$D$109,MATCH(C709,'Settings'!$A$10:$A$109,0)),0))</f>
        <v/>
      </c>
      <c r="M709" s="53">
        <f>IF(COUNTA($A709:$C709,$E709:$I709,$K709,$O709,$R709,$U709:$W709,$Z709:$AA709)=0,"",IFERROR(IF(K709&lt;&gt;"",K709,L709),0))</f>
        <v/>
      </c>
      <c r="N709" s="30">
        <f>IF(COUNTA($A709:$C709,$E709:$I709,$K709,$O709,$R709,$U709:$W709,$Z709:$AA709)=0,"",IFERROR(J709*M709,0))</f>
        <v/>
      </c>
      <c r="O709" s="31" t="n"/>
      <c r="P709" s="30">
        <f>IF(COUNTA($A709:$C709,$E709:$I709,$K709,$O709,$R709,$U709:$W709,$Z709:$AA709)=0,"",IFERROR(INDEX('Settings'!$F$10:$F$109,MATCH(C709,'Settings'!$A$10:$A$109,0)),0))</f>
        <v/>
      </c>
      <c r="Q709" s="30">
        <f>IF(COUNTA($A709:$C709,$E709:$I709,$K709,$O709,$R709,$U709:$W709,$Z709:$AA709)=0,"",IFERROR(O709*P709,0))</f>
        <v/>
      </c>
      <c r="R709" s="26" t="n"/>
      <c r="S709" s="30">
        <f>IF(COUNTA($A709:$C709,$E709:$I709,$K709,$O709,$R709,$U709:$W709,$Z709:$AA709)=0,"",IFERROR(INDEX('Settings'!$E$10:$E$109,MATCH(C709,'Settings'!$A$10:$A$109,0)),0))</f>
        <v/>
      </c>
      <c r="T709" s="30">
        <f>IF(COUNTA($A709:$C709,$E709:$I709,$K709,$O709,$R709,$U709:$W709,$Z709:$AA709)=0,"",IFERROR(R709*S709,0))</f>
        <v/>
      </c>
      <c r="U709" s="32" t="n"/>
      <c r="V709" s="32" t="n"/>
      <c r="W709" s="32" t="n"/>
      <c r="X709" s="30">
        <f>IF(COUNTA($A709:$C709,$E709:$I709,$K709,$O709,$R709,$U709:$W709,$Z709:$AA709)=0,"",IFERROR(SUM(N709,Q709,T709,U709),0))</f>
        <v/>
      </c>
      <c r="Y709" s="30">
        <f>IF(COUNTA($A709:$C709,$E709:$I709,$K709,$O709,$R709,$U709:$W709,$Z709:$AA709)=0,"",IFERROR(X709+V709-W709,0))</f>
        <v/>
      </c>
      <c r="Z709" s="23" t="n"/>
      <c r="AA709" s="25" t="n"/>
      <c r="AB709" s="33">
        <f>IF(COUNTA($A709:$C709,$E709:$I709,$K709,$O709,$R709,$U709:$W709,$Z709:$AA709)=0,"",IF(OR(A709="",B709="",C709="",E709=""),"Missing required input",IF(D709="","Driver not found",IF(COUNTIF($E:$E,E709)&gt;1,"Duplicate Trip/Load #",IF(B709&gt;A709,"Trip after period end",IF(B709&lt;=A709-'Settings'!$B$4,"Trip outside pay period",IF(J709&lt;=0,"Check miles",IF(M709&lt;=0,"Check rate",IF(Y709&lt;0,"Negative payable","OK")))))))))</f>
        <v/>
      </c>
    </row>
    <row r="710">
      <c r="A710" s="51" t="n"/>
      <c r="B710" s="51" t="n"/>
      <c r="C710" s="23" t="n"/>
      <c r="D710" s="24">
        <f>IF(COUNTA($A710:$C710,$E710:$I710,$K710,$O710,$R710,$U710:$W710,$Z710:$AA710)=0,"",IFERROR(INDEX('Settings'!$B$10:$B$109,MATCH(C710,'Settings'!$A$10:$A$109,0)),""))</f>
        <v/>
      </c>
      <c r="E710" s="23" t="n"/>
      <c r="F710" s="25" t="n"/>
      <c r="G710" s="25" t="n"/>
      <c r="H710" s="26" t="n"/>
      <c r="I710" s="26" t="n"/>
      <c r="J710" s="27">
        <f>IF(COUNTA($A710:$C710,$E710:$I710,$K710,$O710,$R710,$U710:$W710,$Z710:$AA710)=0,"",IFERROR(H710+I710,0))</f>
        <v/>
      </c>
      <c r="K710" s="52" t="n"/>
      <c r="L710" s="53">
        <f>IF(COUNTA($A710:$C710,$E710:$I710,$K710,$O710,$R710,$U710:$W710,$Z710:$AA710)=0,"",IFERROR(INDEX('Settings'!$D$10:$D$109,MATCH(C710,'Settings'!$A$10:$A$109,0)),0))</f>
        <v/>
      </c>
      <c r="M710" s="53">
        <f>IF(COUNTA($A710:$C710,$E710:$I710,$K710,$O710,$R710,$U710:$W710,$Z710:$AA710)=0,"",IFERROR(IF(K710&lt;&gt;"",K710,L710),0))</f>
        <v/>
      </c>
      <c r="N710" s="30">
        <f>IF(COUNTA($A710:$C710,$E710:$I710,$K710,$O710,$R710,$U710:$W710,$Z710:$AA710)=0,"",IFERROR(J710*M710,0))</f>
        <v/>
      </c>
      <c r="O710" s="31" t="n"/>
      <c r="P710" s="30">
        <f>IF(COUNTA($A710:$C710,$E710:$I710,$K710,$O710,$R710,$U710:$W710,$Z710:$AA710)=0,"",IFERROR(INDEX('Settings'!$F$10:$F$109,MATCH(C710,'Settings'!$A$10:$A$109,0)),0))</f>
        <v/>
      </c>
      <c r="Q710" s="30">
        <f>IF(COUNTA($A710:$C710,$E710:$I710,$K710,$O710,$R710,$U710:$W710,$Z710:$AA710)=0,"",IFERROR(O710*P710,0))</f>
        <v/>
      </c>
      <c r="R710" s="26" t="n"/>
      <c r="S710" s="30">
        <f>IF(COUNTA($A710:$C710,$E710:$I710,$K710,$O710,$R710,$U710:$W710,$Z710:$AA710)=0,"",IFERROR(INDEX('Settings'!$E$10:$E$109,MATCH(C710,'Settings'!$A$10:$A$109,0)),0))</f>
        <v/>
      </c>
      <c r="T710" s="30">
        <f>IF(COUNTA($A710:$C710,$E710:$I710,$K710,$O710,$R710,$U710:$W710,$Z710:$AA710)=0,"",IFERROR(R710*S710,0))</f>
        <v/>
      </c>
      <c r="U710" s="32" t="n"/>
      <c r="V710" s="32" t="n"/>
      <c r="W710" s="32" t="n"/>
      <c r="X710" s="30">
        <f>IF(COUNTA($A710:$C710,$E710:$I710,$K710,$O710,$R710,$U710:$W710,$Z710:$AA710)=0,"",IFERROR(SUM(N710,Q710,T710,U710),0))</f>
        <v/>
      </c>
      <c r="Y710" s="30">
        <f>IF(COUNTA($A710:$C710,$E710:$I710,$K710,$O710,$R710,$U710:$W710,$Z710:$AA710)=0,"",IFERROR(X710+V710-W710,0))</f>
        <v/>
      </c>
      <c r="Z710" s="23" t="n"/>
      <c r="AA710" s="25" t="n"/>
      <c r="AB710" s="33">
        <f>IF(COUNTA($A710:$C710,$E710:$I710,$K710,$O710,$R710,$U710:$W710,$Z710:$AA710)=0,"",IF(OR(A710="",B710="",C710="",E710=""),"Missing required input",IF(D710="","Driver not found",IF(COUNTIF($E:$E,E710)&gt;1,"Duplicate Trip/Load #",IF(B710&gt;A710,"Trip after period end",IF(B710&lt;=A710-'Settings'!$B$4,"Trip outside pay period",IF(J710&lt;=0,"Check miles",IF(M710&lt;=0,"Check rate",IF(Y710&lt;0,"Negative payable","OK")))))))))</f>
        <v/>
      </c>
    </row>
    <row r="711">
      <c r="A711" s="51" t="n"/>
      <c r="B711" s="51" t="n"/>
      <c r="C711" s="23" t="n"/>
      <c r="D711" s="24">
        <f>IF(COUNTA($A711:$C711,$E711:$I711,$K711,$O711,$R711,$U711:$W711,$Z711:$AA711)=0,"",IFERROR(INDEX('Settings'!$B$10:$B$109,MATCH(C711,'Settings'!$A$10:$A$109,0)),""))</f>
        <v/>
      </c>
      <c r="E711" s="23" t="n"/>
      <c r="F711" s="25" t="n"/>
      <c r="G711" s="25" t="n"/>
      <c r="H711" s="26" t="n"/>
      <c r="I711" s="26" t="n"/>
      <c r="J711" s="27">
        <f>IF(COUNTA($A711:$C711,$E711:$I711,$K711,$O711,$R711,$U711:$W711,$Z711:$AA711)=0,"",IFERROR(H711+I711,0))</f>
        <v/>
      </c>
      <c r="K711" s="52" t="n"/>
      <c r="L711" s="53">
        <f>IF(COUNTA($A711:$C711,$E711:$I711,$K711,$O711,$R711,$U711:$W711,$Z711:$AA711)=0,"",IFERROR(INDEX('Settings'!$D$10:$D$109,MATCH(C711,'Settings'!$A$10:$A$109,0)),0))</f>
        <v/>
      </c>
      <c r="M711" s="53">
        <f>IF(COUNTA($A711:$C711,$E711:$I711,$K711,$O711,$R711,$U711:$W711,$Z711:$AA711)=0,"",IFERROR(IF(K711&lt;&gt;"",K711,L711),0))</f>
        <v/>
      </c>
      <c r="N711" s="30">
        <f>IF(COUNTA($A711:$C711,$E711:$I711,$K711,$O711,$R711,$U711:$W711,$Z711:$AA711)=0,"",IFERROR(J711*M711,0))</f>
        <v/>
      </c>
      <c r="O711" s="31" t="n"/>
      <c r="P711" s="30">
        <f>IF(COUNTA($A711:$C711,$E711:$I711,$K711,$O711,$R711,$U711:$W711,$Z711:$AA711)=0,"",IFERROR(INDEX('Settings'!$F$10:$F$109,MATCH(C711,'Settings'!$A$10:$A$109,0)),0))</f>
        <v/>
      </c>
      <c r="Q711" s="30">
        <f>IF(COUNTA($A711:$C711,$E711:$I711,$K711,$O711,$R711,$U711:$W711,$Z711:$AA711)=0,"",IFERROR(O711*P711,0))</f>
        <v/>
      </c>
      <c r="R711" s="26" t="n"/>
      <c r="S711" s="30">
        <f>IF(COUNTA($A711:$C711,$E711:$I711,$K711,$O711,$R711,$U711:$W711,$Z711:$AA711)=0,"",IFERROR(INDEX('Settings'!$E$10:$E$109,MATCH(C711,'Settings'!$A$10:$A$109,0)),0))</f>
        <v/>
      </c>
      <c r="T711" s="30">
        <f>IF(COUNTA($A711:$C711,$E711:$I711,$K711,$O711,$R711,$U711:$W711,$Z711:$AA711)=0,"",IFERROR(R711*S711,0))</f>
        <v/>
      </c>
      <c r="U711" s="32" t="n"/>
      <c r="V711" s="32" t="n"/>
      <c r="W711" s="32" t="n"/>
      <c r="X711" s="30">
        <f>IF(COUNTA($A711:$C711,$E711:$I711,$K711,$O711,$R711,$U711:$W711,$Z711:$AA711)=0,"",IFERROR(SUM(N711,Q711,T711,U711),0))</f>
        <v/>
      </c>
      <c r="Y711" s="30">
        <f>IF(COUNTA($A711:$C711,$E711:$I711,$K711,$O711,$R711,$U711:$W711,$Z711:$AA711)=0,"",IFERROR(X711+V711-W711,0))</f>
        <v/>
      </c>
      <c r="Z711" s="23" t="n"/>
      <c r="AA711" s="25" t="n"/>
      <c r="AB711" s="33">
        <f>IF(COUNTA($A711:$C711,$E711:$I711,$K711,$O711,$R711,$U711:$W711,$Z711:$AA711)=0,"",IF(OR(A711="",B711="",C711="",E711=""),"Missing required input",IF(D711="","Driver not found",IF(COUNTIF($E:$E,E711)&gt;1,"Duplicate Trip/Load #",IF(B711&gt;A711,"Trip after period end",IF(B711&lt;=A711-'Settings'!$B$4,"Trip outside pay period",IF(J711&lt;=0,"Check miles",IF(M711&lt;=0,"Check rate",IF(Y711&lt;0,"Negative payable","OK")))))))))</f>
        <v/>
      </c>
    </row>
    <row r="712">
      <c r="A712" s="51" t="n"/>
      <c r="B712" s="51" t="n"/>
      <c r="C712" s="23" t="n"/>
      <c r="D712" s="24">
        <f>IF(COUNTA($A712:$C712,$E712:$I712,$K712,$O712,$R712,$U712:$W712,$Z712:$AA712)=0,"",IFERROR(INDEX('Settings'!$B$10:$B$109,MATCH(C712,'Settings'!$A$10:$A$109,0)),""))</f>
        <v/>
      </c>
      <c r="E712" s="23" t="n"/>
      <c r="F712" s="25" t="n"/>
      <c r="G712" s="25" t="n"/>
      <c r="H712" s="26" t="n"/>
      <c r="I712" s="26" t="n"/>
      <c r="J712" s="27">
        <f>IF(COUNTA($A712:$C712,$E712:$I712,$K712,$O712,$R712,$U712:$W712,$Z712:$AA712)=0,"",IFERROR(H712+I712,0))</f>
        <v/>
      </c>
      <c r="K712" s="52" t="n"/>
      <c r="L712" s="53">
        <f>IF(COUNTA($A712:$C712,$E712:$I712,$K712,$O712,$R712,$U712:$W712,$Z712:$AA712)=0,"",IFERROR(INDEX('Settings'!$D$10:$D$109,MATCH(C712,'Settings'!$A$10:$A$109,0)),0))</f>
        <v/>
      </c>
      <c r="M712" s="53">
        <f>IF(COUNTA($A712:$C712,$E712:$I712,$K712,$O712,$R712,$U712:$W712,$Z712:$AA712)=0,"",IFERROR(IF(K712&lt;&gt;"",K712,L712),0))</f>
        <v/>
      </c>
      <c r="N712" s="30">
        <f>IF(COUNTA($A712:$C712,$E712:$I712,$K712,$O712,$R712,$U712:$W712,$Z712:$AA712)=0,"",IFERROR(J712*M712,0))</f>
        <v/>
      </c>
      <c r="O712" s="31" t="n"/>
      <c r="P712" s="30">
        <f>IF(COUNTA($A712:$C712,$E712:$I712,$K712,$O712,$R712,$U712:$W712,$Z712:$AA712)=0,"",IFERROR(INDEX('Settings'!$F$10:$F$109,MATCH(C712,'Settings'!$A$10:$A$109,0)),0))</f>
        <v/>
      </c>
      <c r="Q712" s="30">
        <f>IF(COUNTA($A712:$C712,$E712:$I712,$K712,$O712,$R712,$U712:$W712,$Z712:$AA712)=0,"",IFERROR(O712*P712,0))</f>
        <v/>
      </c>
      <c r="R712" s="26" t="n"/>
      <c r="S712" s="30">
        <f>IF(COUNTA($A712:$C712,$E712:$I712,$K712,$O712,$R712,$U712:$W712,$Z712:$AA712)=0,"",IFERROR(INDEX('Settings'!$E$10:$E$109,MATCH(C712,'Settings'!$A$10:$A$109,0)),0))</f>
        <v/>
      </c>
      <c r="T712" s="30">
        <f>IF(COUNTA($A712:$C712,$E712:$I712,$K712,$O712,$R712,$U712:$W712,$Z712:$AA712)=0,"",IFERROR(R712*S712,0))</f>
        <v/>
      </c>
      <c r="U712" s="32" t="n"/>
      <c r="V712" s="32" t="n"/>
      <c r="W712" s="32" t="n"/>
      <c r="X712" s="30">
        <f>IF(COUNTA($A712:$C712,$E712:$I712,$K712,$O712,$R712,$U712:$W712,$Z712:$AA712)=0,"",IFERROR(SUM(N712,Q712,T712,U712),0))</f>
        <v/>
      </c>
      <c r="Y712" s="30">
        <f>IF(COUNTA($A712:$C712,$E712:$I712,$K712,$O712,$R712,$U712:$W712,$Z712:$AA712)=0,"",IFERROR(X712+V712-W712,0))</f>
        <v/>
      </c>
      <c r="Z712" s="23" t="n"/>
      <c r="AA712" s="25" t="n"/>
      <c r="AB712" s="33">
        <f>IF(COUNTA($A712:$C712,$E712:$I712,$K712,$O712,$R712,$U712:$W712,$Z712:$AA712)=0,"",IF(OR(A712="",B712="",C712="",E712=""),"Missing required input",IF(D712="","Driver not found",IF(COUNTIF($E:$E,E712)&gt;1,"Duplicate Trip/Load #",IF(B712&gt;A712,"Trip after period end",IF(B712&lt;=A712-'Settings'!$B$4,"Trip outside pay period",IF(J712&lt;=0,"Check miles",IF(M712&lt;=0,"Check rate",IF(Y712&lt;0,"Negative payable","OK")))))))))</f>
        <v/>
      </c>
    </row>
    <row r="713">
      <c r="A713" s="51" t="n"/>
      <c r="B713" s="51" t="n"/>
      <c r="C713" s="23" t="n"/>
      <c r="D713" s="24">
        <f>IF(COUNTA($A713:$C713,$E713:$I713,$K713,$O713,$R713,$U713:$W713,$Z713:$AA713)=0,"",IFERROR(INDEX('Settings'!$B$10:$B$109,MATCH(C713,'Settings'!$A$10:$A$109,0)),""))</f>
        <v/>
      </c>
      <c r="E713" s="23" t="n"/>
      <c r="F713" s="25" t="n"/>
      <c r="G713" s="25" t="n"/>
      <c r="H713" s="26" t="n"/>
      <c r="I713" s="26" t="n"/>
      <c r="J713" s="27">
        <f>IF(COUNTA($A713:$C713,$E713:$I713,$K713,$O713,$R713,$U713:$W713,$Z713:$AA713)=0,"",IFERROR(H713+I713,0))</f>
        <v/>
      </c>
      <c r="K713" s="52" t="n"/>
      <c r="L713" s="53">
        <f>IF(COUNTA($A713:$C713,$E713:$I713,$K713,$O713,$R713,$U713:$W713,$Z713:$AA713)=0,"",IFERROR(INDEX('Settings'!$D$10:$D$109,MATCH(C713,'Settings'!$A$10:$A$109,0)),0))</f>
        <v/>
      </c>
      <c r="M713" s="53">
        <f>IF(COUNTA($A713:$C713,$E713:$I713,$K713,$O713,$R713,$U713:$W713,$Z713:$AA713)=0,"",IFERROR(IF(K713&lt;&gt;"",K713,L713),0))</f>
        <v/>
      </c>
      <c r="N713" s="30">
        <f>IF(COUNTA($A713:$C713,$E713:$I713,$K713,$O713,$R713,$U713:$W713,$Z713:$AA713)=0,"",IFERROR(J713*M713,0))</f>
        <v/>
      </c>
      <c r="O713" s="31" t="n"/>
      <c r="P713" s="30">
        <f>IF(COUNTA($A713:$C713,$E713:$I713,$K713,$O713,$R713,$U713:$W713,$Z713:$AA713)=0,"",IFERROR(INDEX('Settings'!$F$10:$F$109,MATCH(C713,'Settings'!$A$10:$A$109,0)),0))</f>
        <v/>
      </c>
      <c r="Q713" s="30">
        <f>IF(COUNTA($A713:$C713,$E713:$I713,$K713,$O713,$R713,$U713:$W713,$Z713:$AA713)=0,"",IFERROR(O713*P713,0))</f>
        <v/>
      </c>
      <c r="R713" s="26" t="n"/>
      <c r="S713" s="30">
        <f>IF(COUNTA($A713:$C713,$E713:$I713,$K713,$O713,$R713,$U713:$W713,$Z713:$AA713)=0,"",IFERROR(INDEX('Settings'!$E$10:$E$109,MATCH(C713,'Settings'!$A$10:$A$109,0)),0))</f>
        <v/>
      </c>
      <c r="T713" s="30">
        <f>IF(COUNTA($A713:$C713,$E713:$I713,$K713,$O713,$R713,$U713:$W713,$Z713:$AA713)=0,"",IFERROR(R713*S713,0))</f>
        <v/>
      </c>
      <c r="U713" s="32" t="n"/>
      <c r="V713" s="32" t="n"/>
      <c r="W713" s="32" t="n"/>
      <c r="X713" s="30">
        <f>IF(COUNTA($A713:$C713,$E713:$I713,$K713,$O713,$R713,$U713:$W713,$Z713:$AA713)=0,"",IFERROR(SUM(N713,Q713,T713,U713),0))</f>
        <v/>
      </c>
      <c r="Y713" s="30">
        <f>IF(COUNTA($A713:$C713,$E713:$I713,$K713,$O713,$R713,$U713:$W713,$Z713:$AA713)=0,"",IFERROR(X713+V713-W713,0))</f>
        <v/>
      </c>
      <c r="Z713" s="23" t="n"/>
      <c r="AA713" s="25" t="n"/>
      <c r="AB713" s="33">
        <f>IF(COUNTA($A713:$C713,$E713:$I713,$K713,$O713,$R713,$U713:$W713,$Z713:$AA713)=0,"",IF(OR(A713="",B713="",C713="",E713=""),"Missing required input",IF(D713="","Driver not found",IF(COUNTIF($E:$E,E713)&gt;1,"Duplicate Trip/Load #",IF(B713&gt;A713,"Trip after period end",IF(B713&lt;=A713-'Settings'!$B$4,"Trip outside pay period",IF(J713&lt;=0,"Check miles",IF(M713&lt;=0,"Check rate",IF(Y713&lt;0,"Negative payable","OK")))))))))</f>
        <v/>
      </c>
    </row>
    <row r="714">
      <c r="A714" s="51" t="n"/>
      <c r="B714" s="51" t="n"/>
      <c r="C714" s="23" t="n"/>
      <c r="D714" s="24">
        <f>IF(COUNTA($A714:$C714,$E714:$I714,$K714,$O714,$R714,$U714:$W714,$Z714:$AA714)=0,"",IFERROR(INDEX('Settings'!$B$10:$B$109,MATCH(C714,'Settings'!$A$10:$A$109,0)),""))</f>
        <v/>
      </c>
      <c r="E714" s="23" t="n"/>
      <c r="F714" s="25" t="n"/>
      <c r="G714" s="25" t="n"/>
      <c r="H714" s="26" t="n"/>
      <c r="I714" s="26" t="n"/>
      <c r="J714" s="27">
        <f>IF(COUNTA($A714:$C714,$E714:$I714,$K714,$O714,$R714,$U714:$W714,$Z714:$AA714)=0,"",IFERROR(H714+I714,0))</f>
        <v/>
      </c>
      <c r="K714" s="52" t="n"/>
      <c r="L714" s="53">
        <f>IF(COUNTA($A714:$C714,$E714:$I714,$K714,$O714,$R714,$U714:$W714,$Z714:$AA714)=0,"",IFERROR(INDEX('Settings'!$D$10:$D$109,MATCH(C714,'Settings'!$A$10:$A$109,0)),0))</f>
        <v/>
      </c>
      <c r="M714" s="53">
        <f>IF(COUNTA($A714:$C714,$E714:$I714,$K714,$O714,$R714,$U714:$W714,$Z714:$AA714)=0,"",IFERROR(IF(K714&lt;&gt;"",K714,L714),0))</f>
        <v/>
      </c>
      <c r="N714" s="30">
        <f>IF(COUNTA($A714:$C714,$E714:$I714,$K714,$O714,$R714,$U714:$W714,$Z714:$AA714)=0,"",IFERROR(J714*M714,0))</f>
        <v/>
      </c>
      <c r="O714" s="31" t="n"/>
      <c r="P714" s="30">
        <f>IF(COUNTA($A714:$C714,$E714:$I714,$K714,$O714,$R714,$U714:$W714,$Z714:$AA714)=0,"",IFERROR(INDEX('Settings'!$F$10:$F$109,MATCH(C714,'Settings'!$A$10:$A$109,0)),0))</f>
        <v/>
      </c>
      <c r="Q714" s="30">
        <f>IF(COUNTA($A714:$C714,$E714:$I714,$K714,$O714,$R714,$U714:$W714,$Z714:$AA714)=0,"",IFERROR(O714*P714,0))</f>
        <v/>
      </c>
      <c r="R714" s="26" t="n"/>
      <c r="S714" s="30">
        <f>IF(COUNTA($A714:$C714,$E714:$I714,$K714,$O714,$R714,$U714:$W714,$Z714:$AA714)=0,"",IFERROR(INDEX('Settings'!$E$10:$E$109,MATCH(C714,'Settings'!$A$10:$A$109,0)),0))</f>
        <v/>
      </c>
      <c r="T714" s="30">
        <f>IF(COUNTA($A714:$C714,$E714:$I714,$K714,$O714,$R714,$U714:$W714,$Z714:$AA714)=0,"",IFERROR(R714*S714,0))</f>
        <v/>
      </c>
      <c r="U714" s="32" t="n"/>
      <c r="V714" s="32" t="n"/>
      <c r="W714" s="32" t="n"/>
      <c r="X714" s="30">
        <f>IF(COUNTA($A714:$C714,$E714:$I714,$K714,$O714,$R714,$U714:$W714,$Z714:$AA714)=0,"",IFERROR(SUM(N714,Q714,T714,U714),0))</f>
        <v/>
      </c>
      <c r="Y714" s="30">
        <f>IF(COUNTA($A714:$C714,$E714:$I714,$K714,$O714,$R714,$U714:$W714,$Z714:$AA714)=0,"",IFERROR(X714+V714-W714,0))</f>
        <v/>
      </c>
      <c r="Z714" s="23" t="n"/>
      <c r="AA714" s="25" t="n"/>
      <c r="AB714" s="33">
        <f>IF(COUNTA($A714:$C714,$E714:$I714,$K714,$O714,$R714,$U714:$W714,$Z714:$AA714)=0,"",IF(OR(A714="",B714="",C714="",E714=""),"Missing required input",IF(D714="","Driver not found",IF(COUNTIF($E:$E,E714)&gt;1,"Duplicate Trip/Load #",IF(B714&gt;A714,"Trip after period end",IF(B714&lt;=A714-'Settings'!$B$4,"Trip outside pay period",IF(J714&lt;=0,"Check miles",IF(M714&lt;=0,"Check rate",IF(Y714&lt;0,"Negative payable","OK")))))))))</f>
        <v/>
      </c>
    </row>
    <row r="715">
      <c r="A715" s="51" t="n"/>
      <c r="B715" s="51" t="n"/>
      <c r="C715" s="23" t="n"/>
      <c r="D715" s="24">
        <f>IF(COUNTA($A715:$C715,$E715:$I715,$K715,$O715,$R715,$U715:$W715,$Z715:$AA715)=0,"",IFERROR(INDEX('Settings'!$B$10:$B$109,MATCH(C715,'Settings'!$A$10:$A$109,0)),""))</f>
        <v/>
      </c>
      <c r="E715" s="23" t="n"/>
      <c r="F715" s="25" t="n"/>
      <c r="G715" s="25" t="n"/>
      <c r="H715" s="26" t="n"/>
      <c r="I715" s="26" t="n"/>
      <c r="J715" s="27">
        <f>IF(COUNTA($A715:$C715,$E715:$I715,$K715,$O715,$R715,$U715:$W715,$Z715:$AA715)=0,"",IFERROR(H715+I715,0))</f>
        <v/>
      </c>
      <c r="K715" s="52" t="n"/>
      <c r="L715" s="53">
        <f>IF(COUNTA($A715:$C715,$E715:$I715,$K715,$O715,$R715,$U715:$W715,$Z715:$AA715)=0,"",IFERROR(INDEX('Settings'!$D$10:$D$109,MATCH(C715,'Settings'!$A$10:$A$109,0)),0))</f>
        <v/>
      </c>
      <c r="M715" s="53">
        <f>IF(COUNTA($A715:$C715,$E715:$I715,$K715,$O715,$R715,$U715:$W715,$Z715:$AA715)=0,"",IFERROR(IF(K715&lt;&gt;"",K715,L715),0))</f>
        <v/>
      </c>
      <c r="N715" s="30">
        <f>IF(COUNTA($A715:$C715,$E715:$I715,$K715,$O715,$R715,$U715:$W715,$Z715:$AA715)=0,"",IFERROR(J715*M715,0))</f>
        <v/>
      </c>
      <c r="O715" s="31" t="n"/>
      <c r="P715" s="30">
        <f>IF(COUNTA($A715:$C715,$E715:$I715,$K715,$O715,$R715,$U715:$W715,$Z715:$AA715)=0,"",IFERROR(INDEX('Settings'!$F$10:$F$109,MATCH(C715,'Settings'!$A$10:$A$109,0)),0))</f>
        <v/>
      </c>
      <c r="Q715" s="30">
        <f>IF(COUNTA($A715:$C715,$E715:$I715,$K715,$O715,$R715,$U715:$W715,$Z715:$AA715)=0,"",IFERROR(O715*P715,0))</f>
        <v/>
      </c>
      <c r="R715" s="26" t="n"/>
      <c r="S715" s="30">
        <f>IF(COUNTA($A715:$C715,$E715:$I715,$K715,$O715,$R715,$U715:$W715,$Z715:$AA715)=0,"",IFERROR(INDEX('Settings'!$E$10:$E$109,MATCH(C715,'Settings'!$A$10:$A$109,0)),0))</f>
        <v/>
      </c>
      <c r="T715" s="30">
        <f>IF(COUNTA($A715:$C715,$E715:$I715,$K715,$O715,$R715,$U715:$W715,$Z715:$AA715)=0,"",IFERROR(R715*S715,0))</f>
        <v/>
      </c>
      <c r="U715" s="32" t="n"/>
      <c r="V715" s="32" t="n"/>
      <c r="W715" s="32" t="n"/>
      <c r="X715" s="30">
        <f>IF(COUNTA($A715:$C715,$E715:$I715,$K715,$O715,$R715,$U715:$W715,$Z715:$AA715)=0,"",IFERROR(SUM(N715,Q715,T715,U715),0))</f>
        <v/>
      </c>
      <c r="Y715" s="30">
        <f>IF(COUNTA($A715:$C715,$E715:$I715,$K715,$O715,$R715,$U715:$W715,$Z715:$AA715)=0,"",IFERROR(X715+V715-W715,0))</f>
        <v/>
      </c>
      <c r="Z715" s="23" t="n"/>
      <c r="AA715" s="25" t="n"/>
      <c r="AB715" s="33">
        <f>IF(COUNTA($A715:$C715,$E715:$I715,$K715,$O715,$R715,$U715:$W715,$Z715:$AA715)=0,"",IF(OR(A715="",B715="",C715="",E715=""),"Missing required input",IF(D715="","Driver not found",IF(COUNTIF($E:$E,E715)&gt;1,"Duplicate Trip/Load #",IF(B715&gt;A715,"Trip after period end",IF(B715&lt;=A715-'Settings'!$B$4,"Trip outside pay period",IF(J715&lt;=0,"Check miles",IF(M715&lt;=0,"Check rate",IF(Y715&lt;0,"Negative payable","OK")))))))))</f>
        <v/>
      </c>
    </row>
    <row r="716">
      <c r="A716" s="51" t="n"/>
      <c r="B716" s="51" t="n"/>
      <c r="C716" s="23" t="n"/>
      <c r="D716" s="24">
        <f>IF(COUNTA($A716:$C716,$E716:$I716,$K716,$O716,$R716,$U716:$W716,$Z716:$AA716)=0,"",IFERROR(INDEX('Settings'!$B$10:$B$109,MATCH(C716,'Settings'!$A$10:$A$109,0)),""))</f>
        <v/>
      </c>
      <c r="E716" s="23" t="n"/>
      <c r="F716" s="25" t="n"/>
      <c r="G716" s="25" t="n"/>
      <c r="H716" s="26" t="n"/>
      <c r="I716" s="26" t="n"/>
      <c r="J716" s="27">
        <f>IF(COUNTA($A716:$C716,$E716:$I716,$K716,$O716,$R716,$U716:$W716,$Z716:$AA716)=0,"",IFERROR(H716+I716,0))</f>
        <v/>
      </c>
      <c r="K716" s="52" t="n"/>
      <c r="L716" s="53">
        <f>IF(COUNTA($A716:$C716,$E716:$I716,$K716,$O716,$R716,$U716:$W716,$Z716:$AA716)=0,"",IFERROR(INDEX('Settings'!$D$10:$D$109,MATCH(C716,'Settings'!$A$10:$A$109,0)),0))</f>
        <v/>
      </c>
      <c r="M716" s="53">
        <f>IF(COUNTA($A716:$C716,$E716:$I716,$K716,$O716,$R716,$U716:$W716,$Z716:$AA716)=0,"",IFERROR(IF(K716&lt;&gt;"",K716,L716),0))</f>
        <v/>
      </c>
      <c r="N716" s="30">
        <f>IF(COUNTA($A716:$C716,$E716:$I716,$K716,$O716,$R716,$U716:$W716,$Z716:$AA716)=0,"",IFERROR(J716*M716,0))</f>
        <v/>
      </c>
      <c r="O716" s="31" t="n"/>
      <c r="P716" s="30">
        <f>IF(COUNTA($A716:$C716,$E716:$I716,$K716,$O716,$R716,$U716:$W716,$Z716:$AA716)=0,"",IFERROR(INDEX('Settings'!$F$10:$F$109,MATCH(C716,'Settings'!$A$10:$A$109,0)),0))</f>
        <v/>
      </c>
      <c r="Q716" s="30">
        <f>IF(COUNTA($A716:$C716,$E716:$I716,$K716,$O716,$R716,$U716:$W716,$Z716:$AA716)=0,"",IFERROR(O716*P716,0))</f>
        <v/>
      </c>
      <c r="R716" s="26" t="n"/>
      <c r="S716" s="30">
        <f>IF(COUNTA($A716:$C716,$E716:$I716,$K716,$O716,$R716,$U716:$W716,$Z716:$AA716)=0,"",IFERROR(INDEX('Settings'!$E$10:$E$109,MATCH(C716,'Settings'!$A$10:$A$109,0)),0))</f>
        <v/>
      </c>
      <c r="T716" s="30">
        <f>IF(COUNTA($A716:$C716,$E716:$I716,$K716,$O716,$R716,$U716:$W716,$Z716:$AA716)=0,"",IFERROR(R716*S716,0))</f>
        <v/>
      </c>
      <c r="U716" s="32" t="n"/>
      <c r="V716" s="32" t="n"/>
      <c r="W716" s="32" t="n"/>
      <c r="X716" s="30">
        <f>IF(COUNTA($A716:$C716,$E716:$I716,$K716,$O716,$R716,$U716:$W716,$Z716:$AA716)=0,"",IFERROR(SUM(N716,Q716,T716,U716),0))</f>
        <v/>
      </c>
      <c r="Y716" s="30">
        <f>IF(COUNTA($A716:$C716,$E716:$I716,$K716,$O716,$R716,$U716:$W716,$Z716:$AA716)=0,"",IFERROR(X716+V716-W716,0))</f>
        <v/>
      </c>
      <c r="Z716" s="23" t="n"/>
      <c r="AA716" s="25" t="n"/>
      <c r="AB716" s="33">
        <f>IF(COUNTA($A716:$C716,$E716:$I716,$K716,$O716,$R716,$U716:$W716,$Z716:$AA716)=0,"",IF(OR(A716="",B716="",C716="",E716=""),"Missing required input",IF(D716="","Driver not found",IF(COUNTIF($E:$E,E716)&gt;1,"Duplicate Trip/Load #",IF(B716&gt;A716,"Trip after period end",IF(B716&lt;=A716-'Settings'!$B$4,"Trip outside pay period",IF(J716&lt;=0,"Check miles",IF(M716&lt;=0,"Check rate",IF(Y716&lt;0,"Negative payable","OK")))))))))</f>
        <v/>
      </c>
    </row>
    <row r="717">
      <c r="A717" s="51" t="n"/>
      <c r="B717" s="51" t="n"/>
      <c r="C717" s="23" t="n"/>
      <c r="D717" s="24">
        <f>IF(COUNTA($A717:$C717,$E717:$I717,$K717,$O717,$R717,$U717:$W717,$Z717:$AA717)=0,"",IFERROR(INDEX('Settings'!$B$10:$B$109,MATCH(C717,'Settings'!$A$10:$A$109,0)),""))</f>
        <v/>
      </c>
      <c r="E717" s="23" t="n"/>
      <c r="F717" s="25" t="n"/>
      <c r="G717" s="25" t="n"/>
      <c r="H717" s="26" t="n"/>
      <c r="I717" s="26" t="n"/>
      <c r="J717" s="27">
        <f>IF(COUNTA($A717:$C717,$E717:$I717,$K717,$O717,$R717,$U717:$W717,$Z717:$AA717)=0,"",IFERROR(H717+I717,0))</f>
        <v/>
      </c>
      <c r="K717" s="52" t="n"/>
      <c r="L717" s="53">
        <f>IF(COUNTA($A717:$C717,$E717:$I717,$K717,$O717,$R717,$U717:$W717,$Z717:$AA717)=0,"",IFERROR(INDEX('Settings'!$D$10:$D$109,MATCH(C717,'Settings'!$A$10:$A$109,0)),0))</f>
        <v/>
      </c>
      <c r="M717" s="53">
        <f>IF(COUNTA($A717:$C717,$E717:$I717,$K717,$O717,$R717,$U717:$W717,$Z717:$AA717)=0,"",IFERROR(IF(K717&lt;&gt;"",K717,L717),0))</f>
        <v/>
      </c>
      <c r="N717" s="30">
        <f>IF(COUNTA($A717:$C717,$E717:$I717,$K717,$O717,$R717,$U717:$W717,$Z717:$AA717)=0,"",IFERROR(J717*M717,0))</f>
        <v/>
      </c>
      <c r="O717" s="31" t="n"/>
      <c r="P717" s="30">
        <f>IF(COUNTA($A717:$C717,$E717:$I717,$K717,$O717,$R717,$U717:$W717,$Z717:$AA717)=0,"",IFERROR(INDEX('Settings'!$F$10:$F$109,MATCH(C717,'Settings'!$A$10:$A$109,0)),0))</f>
        <v/>
      </c>
      <c r="Q717" s="30">
        <f>IF(COUNTA($A717:$C717,$E717:$I717,$K717,$O717,$R717,$U717:$W717,$Z717:$AA717)=0,"",IFERROR(O717*P717,0))</f>
        <v/>
      </c>
      <c r="R717" s="26" t="n"/>
      <c r="S717" s="30">
        <f>IF(COUNTA($A717:$C717,$E717:$I717,$K717,$O717,$R717,$U717:$W717,$Z717:$AA717)=0,"",IFERROR(INDEX('Settings'!$E$10:$E$109,MATCH(C717,'Settings'!$A$10:$A$109,0)),0))</f>
        <v/>
      </c>
      <c r="T717" s="30">
        <f>IF(COUNTA($A717:$C717,$E717:$I717,$K717,$O717,$R717,$U717:$W717,$Z717:$AA717)=0,"",IFERROR(R717*S717,0))</f>
        <v/>
      </c>
      <c r="U717" s="32" t="n"/>
      <c r="V717" s="32" t="n"/>
      <c r="W717" s="32" t="n"/>
      <c r="X717" s="30">
        <f>IF(COUNTA($A717:$C717,$E717:$I717,$K717,$O717,$R717,$U717:$W717,$Z717:$AA717)=0,"",IFERROR(SUM(N717,Q717,T717,U717),0))</f>
        <v/>
      </c>
      <c r="Y717" s="30">
        <f>IF(COUNTA($A717:$C717,$E717:$I717,$K717,$O717,$R717,$U717:$W717,$Z717:$AA717)=0,"",IFERROR(X717+V717-W717,0))</f>
        <v/>
      </c>
      <c r="Z717" s="23" t="n"/>
      <c r="AA717" s="25" t="n"/>
      <c r="AB717" s="33">
        <f>IF(COUNTA($A717:$C717,$E717:$I717,$K717,$O717,$R717,$U717:$W717,$Z717:$AA717)=0,"",IF(OR(A717="",B717="",C717="",E717=""),"Missing required input",IF(D717="","Driver not found",IF(COUNTIF($E:$E,E717)&gt;1,"Duplicate Trip/Load #",IF(B717&gt;A717,"Trip after period end",IF(B717&lt;=A717-'Settings'!$B$4,"Trip outside pay period",IF(J717&lt;=0,"Check miles",IF(M717&lt;=0,"Check rate",IF(Y717&lt;0,"Negative payable","OK")))))))))</f>
        <v/>
      </c>
    </row>
    <row r="718">
      <c r="A718" s="51" t="n"/>
      <c r="B718" s="51" t="n"/>
      <c r="C718" s="23" t="n"/>
      <c r="D718" s="24">
        <f>IF(COUNTA($A718:$C718,$E718:$I718,$K718,$O718,$R718,$U718:$W718,$Z718:$AA718)=0,"",IFERROR(INDEX('Settings'!$B$10:$B$109,MATCH(C718,'Settings'!$A$10:$A$109,0)),""))</f>
        <v/>
      </c>
      <c r="E718" s="23" t="n"/>
      <c r="F718" s="25" t="n"/>
      <c r="G718" s="25" t="n"/>
      <c r="H718" s="26" t="n"/>
      <c r="I718" s="26" t="n"/>
      <c r="J718" s="27">
        <f>IF(COUNTA($A718:$C718,$E718:$I718,$K718,$O718,$R718,$U718:$W718,$Z718:$AA718)=0,"",IFERROR(H718+I718,0))</f>
        <v/>
      </c>
      <c r="K718" s="52" t="n"/>
      <c r="L718" s="53">
        <f>IF(COUNTA($A718:$C718,$E718:$I718,$K718,$O718,$R718,$U718:$W718,$Z718:$AA718)=0,"",IFERROR(INDEX('Settings'!$D$10:$D$109,MATCH(C718,'Settings'!$A$10:$A$109,0)),0))</f>
        <v/>
      </c>
      <c r="M718" s="53">
        <f>IF(COUNTA($A718:$C718,$E718:$I718,$K718,$O718,$R718,$U718:$W718,$Z718:$AA718)=0,"",IFERROR(IF(K718&lt;&gt;"",K718,L718),0))</f>
        <v/>
      </c>
      <c r="N718" s="30">
        <f>IF(COUNTA($A718:$C718,$E718:$I718,$K718,$O718,$R718,$U718:$W718,$Z718:$AA718)=0,"",IFERROR(J718*M718,0))</f>
        <v/>
      </c>
      <c r="O718" s="31" t="n"/>
      <c r="P718" s="30">
        <f>IF(COUNTA($A718:$C718,$E718:$I718,$K718,$O718,$R718,$U718:$W718,$Z718:$AA718)=0,"",IFERROR(INDEX('Settings'!$F$10:$F$109,MATCH(C718,'Settings'!$A$10:$A$109,0)),0))</f>
        <v/>
      </c>
      <c r="Q718" s="30">
        <f>IF(COUNTA($A718:$C718,$E718:$I718,$K718,$O718,$R718,$U718:$W718,$Z718:$AA718)=0,"",IFERROR(O718*P718,0))</f>
        <v/>
      </c>
      <c r="R718" s="26" t="n"/>
      <c r="S718" s="30">
        <f>IF(COUNTA($A718:$C718,$E718:$I718,$K718,$O718,$R718,$U718:$W718,$Z718:$AA718)=0,"",IFERROR(INDEX('Settings'!$E$10:$E$109,MATCH(C718,'Settings'!$A$10:$A$109,0)),0))</f>
        <v/>
      </c>
      <c r="T718" s="30">
        <f>IF(COUNTA($A718:$C718,$E718:$I718,$K718,$O718,$R718,$U718:$W718,$Z718:$AA718)=0,"",IFERROR(R718*S718,0))</f>
        <v/>
      </c>
      <c r="U718" s="32" t="n"/>
      <c r="V718" s="32" t="n"/>
      <c r="W718" s="32" t="n"/>
      <c r="X718" s="30">
        <f>IF(COUNTA($A718:$C718,$E718:$I718,$K718,$O718,$R718,$U718:$W718,$Z718:$AA718)=0,"",IFERROR(SUM(N718,Q718,T718,U718),0))</f>
        <v/>
      </c>
      <c r="Y718" s="30">
        <f>IF(COUNTA($A718:$C718,$E718:$I718,$K718,$O718,$R718,$U718:$W718,$Z718:$AA718)=0,"",IFERROR(X718+V718-W718,0))</f>
        <v/>
      </c>
      <c r="Z718" s="23" t="n"/>
      <c r="AA718" s="25" t="n"/>
      <c r="AB718" s="33">
        <f>IF(COUNTA($A718:$C718,$E718:$I718,$K718,$O718,$R718,$U718:$W718,$Z718:$AA718)=0,"",IF(OR(A718="",B718="",C718="",E718=""),"Missing required input",IF(D718="","Driver not found",IF(COUNTIF($E:$E,E718)&gt;1,"Duplicate Trip/Load #",IF(B718&gt;A718,"Trip after period end",IF(B718&lt;=A718-'Settings'!$B$4,"Trip outside pay period",IF(J718&lt;=0,"Check miles",IF(M718&lt;=0,"Check rate",IF(Y718&lt;0,"Negative payable","OK")))))))))</f>
        <v/>
      </c>
    </row>
    <row r="719">
      <c r="A719" s="51" t="n"/>
      <c r="B719" s="51" t="n"/>
      <c r="C719" s="23" t="n"/>
      <c r="D719" s="24">
        <f>IF(COUNTA($A719:$C719,$E719:$I719,$K719,$O719,$R719,$U719:$W719,$Z719:$AA719)=0,"",IFERROR(INDEX('Settings'!$B$10:$B$109,MATCH(C719,'Settings'!$A$10:$A$109,0)),""))</f>
        <v/>
      </c>
      <c r="E719" s="23" t="n"/>
      <c r="F719" s="25" t="n"/>
      <c r="G719" s="25" t="n"/>
      <c r="H719" s="26" t="n"/>
      <c r="I719" s="26" t="n"/>
      <c r="J719" s="27">
        <f>IF(COUNTA($A719:$C719,$E719:$I719,$K719,$O719,$R719,$U719:$W719,$Z719:$AA719)=0,"",IFERROR(H719+I719,0))</f>
        <v/>
      </c>
      <c r="K719" s="52" t="n"/>
      <c r="L719" s="53">
        <f>IF(COUNTA($A719:$C719,$E719:$I719,$K719,$O719,$R719,$U719:$W719,$Z719:$AA719)=0,"",IFERROR(INDEX('Settings'!$D$10:$D$109,MATCH(C719,'Settings'!$A$10:$A$109,0)),0))</f>
        <v/>
      </c>
      <c r="M719" s="53">
        <f>IF(COUNTA($A719:$C719,$E719:$I719,$K719,$O719,$R719,$U719:$W719,$Z719:$AA719)=0,"",IFERROR(IF(K719&lt;&gt;"",K719,L719),0))</f>
        <v/>
      </c>
      <c r="N719" s="30">
        <f>IF(COUNTA($A719:$C719,$E719:$I719,$K719,$O719,$R719,$U719:$W719,$Z719:$AA719)=0,"",IFERROR(J719*M719,0))</f>
        <v/>
      </c>
      <c r="O719" s="31" t="n"/>
      <c r="P719" s="30">
        <f>IF(COUNTA($A719:$C719,$E719:$I719,$K719,$O719,$R719,$U719:$W719,$Z719:$AA719)=0,"",IFERROR(INDEX('Settings'!$F$10:$F$109,MATCH(C719,'Settings'!$A$10:$A$109,0)),0))</f>
        <v/>
      </c>
      <c r="Q719" s="30">
        <f>IF(COUNTA($A719:$C719,$E719:$I719,$K719,$O719,$R719,$U719:$W719,$Z719:$AA719)=0,"",IFERROR(O719*P719,0))</f>
        <v/>
      </c>
      <c r="R719" s="26" t="n"/>
      <c r="S719" s="30">
        <f>IF(COUNTA($A719:$C719,$E719:$I719,$K719,$O719,$R719,$U719:$W719,$Z719:$AA719)=0,"",IFERROR(INDEX('Settings'!$E$10:$E$109,MATCH(C719,'Settings'!$A$10:$A$109,0)),0))</f>
        <v/>
      </c>
      <c r="T719" s="30">
        <f>IF(COUNTA($A719:$C719,$E719:$I719,$K719,$O719,$R719,$U719:$W719,$Z719:$AA719)=0,"",IFERROR(R719*S719,0))</f>
        <v/>
      </c>
      <c r="U719" s="32" t="n"/>
      <c r="V719" s="32" t="n"/>
      <c r="W719" s="32" t="n"/>
      <c r="X719" s="30">
        <f>IF(COUNTA($A719:$C719,$E719:$I719,$K719,$O719,$R719,$U719:$W719,$Z719:$AA719)=0,"",IFERROR(SUM(N719,Q719,T719,U719),0))</f>
        <v/>
      </c>
      <c r="Y719" s="30">
        <f>IF(COUNTA($A719:$C719,$E719:$I719,$K719,$O719,$R719,$U719:$W719,$Z719:$AA719)=0,"",IFERROR(X719+V719-W719,0))</f>
        <v/>
      </c>
      <c r="Z719" s="23" t="n"/>
      <c r="AA719" s="25" t="n"/>
      <c r="AB719" s="33">
        <f>IF(COUNTA($A719:$C719,$E719:$I719,$K719,$O719,$R719,$U719:$W719,$Z719:$AA719)=0,"",IF(OR(A719="",B719="",C719="",E719=""),"Missing required input",IF(D719="","Driver not found",IF(COUNTIF($E:$E,E719)&gt;1,"Duplicate Trip/Load #",IF(B719&gt;A719,"Trip after period end",IF(B719&lt;=A719-'Settings'!$B$4,"Trip outside pay period",IF(J719&lt;=0,"Check miles",IF(M719&lt;=0,"Check rate",IF(Y719&lt;0,"Negative payable","OK")))))))))</f>
        <v/>
      </c>
    </row>
    <row r="720">
      <c r="A720" s="51" t="n"/>
      <c r="B720" s="51" t="n"/>
      <c r="C720" s="23" t="n"/>
      <c r="D720" s="24">
        <f>IF(COUNTA($A720:$C720,$E720:$I720,$K720,$O720,$R720,$U720:$W720,$Z720:$AA720)=0,"",IFERROR(INDEX('Settings'!$B$10:$B$109,MATCH(C720,'Settings'!$A$10:$A$109,0)),""))</f>
        <v/>
      </c>
      <c r="E720" s="23" t="n"/>
      <c r="F720" s="25" t="n"/>
      <c r="G720" s="25" t="n"/>
      <c r="H720" s="26" t="n"/>
      <c r="I720" s="26" t="n"/>
      <c r="J720" s="27">
        <f>IF(COUNTA($A720:$C720,$E720:$I720,$K720,$O720,$R720,$U720:$W720,$Z720:$AA720)=0,"",IFERROR(H720+I720,0))</f>
        <v/>
      </c>
      <c r="K720" s="52" t="n"/>
      <c r="L720" s="53">
        <f>IF(COUNTA($A720:$C720,$E720:$I720,$K720,$O720,$R720,$U720:$W720,$Z720:$AA720)=0,"",IFERROR(INDEX('Settings'!$D$10:$D$109,MATCH(C720,'Settings'!$A$10:$A$109,0)),0))</f>
        <v/>
      </c>
      <c r="M720" s="53">
        <f>IF(COUNTA($A720:$C720,$E720:$I720,$K720,$O720,$R720,$U720:$W720,$Z720:$AA720)=0,"",IFERROR(IF(K720&lt;&gt;"",K720,L720),0))</f>
        <v/>
      </c>
      <c r="N720" s="30">
        <f>IF(COUNTA($A720:$C720,$E720:$I720,$K720,$O720,$R720,$U720:$W720,$Z720:$AA720)=0,"",IFERROR(J720*M720,0))</f>
        <v/>
      </c>
      <c r="O720" s="31" t="n"/>
      <c r="P720" s="30">
        <f>IF(COUNTA($A720:$C720,$E720:$I720,$K720,$O720,$R720,$U720:$W720,$Z720:$AA720)=0,"",IFERROR(INDEX('Settings'!$F$10:$F$109,MATCH(C720,'Settings'!$A$10:$A$109,0)),0))</f>
        <v/>
      </c>
      <c r="Q720" s="30">
        <f>IF(COUNTA($A720:$C720,$E720:$I720,$K720,$O720,$R720,$U720:$W720,$Z720:$AA720)=0,"",IFERROR(O720*P720,0))</f>
        <v/>
      </c>
      <c r="R720" s="26" t="n"/>
      <c r="S720" s="30">
        <f>IF(COUNTA($A720:$C720,$E720:$I720,$K720,$O720,$R720,$U720:$W720,$Z720:$AA720)=0,"",IFERROR(INDEX('Settings'!$E$10:$E$109,MATCH(C720,'Settings'!$A$10:$A$109,0)),0))</f>
        <v/>
      </c>
      <c r="T720" s="30">
        <f>IF(COUNTA($A720:$C720,$E720:$I720,$K720,$O720,$R720,$U720:$W720,$Z720:$AA720)=0,"",IFERROR(R720*S720,0))</f>
        <v/>
      </c>
      <c r="U720" s="32" t="n"/>
      <c r="V720" s="32" t="n"/>
      <c r="W720" s="32" t="n"/>
      <c r="X720" s="30">
        <f>IF(COUNTA($A720:$C720,$E720:$I720,$K720,$O720,$R720,$U720:$W720,$Z720:$AA720)=0,"",IFERROR(SUM(N720,Q720,T720,U720),0))</f>
        <v/>
      </c>
      <c r="Y720" s="30">
        <f>IF(COUNTA($A720:$C720,$E720:$I720,$K720,$O720,$R720,$U720:$W720,$Z720:$AA720)=0,"",IFERROR(X720+V720-W720,0))</f>
        <v/>
      </c>
      <c r="Z720" s="23" t="n"/>
      <c r="AA720" s="25" t="n"/>
      <c r="AB720" s="33">
        <f>IF(COUNTA($A720:$C720,$E720:$I720,$K720,$O720,$R720,$U720:$W720,$Z720:$AA720)=0,"",IF(OR(A720="",B720="",C720="",E720=""),"Missing required input",IF(D720="","Driver not found",IF(COUNTIF($E:$E,E720)&gt;1,"Duplicate Trip/Load #",IF(B720&gt;A720,"Trip after period end",IF(B720&lt;=A720-'Settings'!$B$4,"Trip outside pay period",IF(J720&lt;=0,"Check miles",IF(M720&lt;=0,"Check rate",IF(Y720&lt;0,"Negative payable","OK")))))))))</f>
        <v/>
      </c>
    </row>
    <row r="721">
      <c r="A721" s="51" t="n"/>
      <c r="B721" s="51" t="n"/>
      <c r="C721" s="23" t="n"/>
      <c r="D721" s="24">
        <f>IF(COUNTA($A721:$C721,$E721:$I721,$K721,$O721,$R721,$U721:$W721,$Z721:$AA721)=0,"",IFERROR(INDEX('Settings'!$B$10:$B$109,MATCH(C721,'Settings'!$A$10:$A$109,0)),""))</f>
        <v/>
      </c>
      <c r="E721" s="23" t="n"/>
      <c r="F721" s="25" t="n"/>
      <c r="G721" s="25" t="n"/>
      <c r="H721" s="26" t="n"/>
      <c r="I721" s="26" t="n"/>
      <c r="J721" s="27">
        <f>IF(COUNTA($A721:$C721,$E721:$I721,$K721,$O721,$R721,$U721:$W721,$Z721:$AA721)=0,"",IFERROR(H721+I721,0))</f>
        <v/>
      </c>
      <c r="K721" s="52" t="n"/>
      <c r="L721" s="53">
        <f>IF(COUNTA($A721:$C721,$E721:$I721,$K721,$O721,$R721,$U721:$W721,$Z721:$AA721)=0,"",IFERROR(INDEX('Settings'!$D$10:$D$109,MATCH(C721,'Settings'!$A$10:$A$109,0)),0))</f>
        <v/>
      </c>
      <c r="M721" s="53">
        <f>IF(COUNTA($A721:$C721,$E721:$I721,$K721,$O721,$R721,$U721:$W721,$Z721:$AA721)=0,"",IFERROR(IF(K721&lt;&gt;"",K721,L721),0))</f>
        <v/>
      </c>
      <c r="N721" s="30">
        <f>IF(COUNTA($A721:$C721,$E721:$I721,$K721,$O721,$R721,$U721:$W721,$Z721:$AA721)=0,"",IFERROR(J721*M721,0))</f>
        <v/>
      </c>
      <c r="O721" s="31" t="n"/>
      <c r="P721" s="30">
        <f>IF(COUNTA($A721:$C721,$E721:$I721,$K721,$O721,$R721,$U721:$W721,$Z721:$AA721)=0,"",IFERROR(INDEX('Settings'!$F$10:$F$109,MATCH(C721,'Settings'!$A$10:$A$109,0)),0))</f>
        <v/>
      </c>
      <c r="Q721" s="30">
        <f>IF(COUNTA($A721:$C721,$E721:$I721,$K721,$O721,$R721,$U721:$W721,$Z721:$AA721)=0,"",IFERROR(O721*P721,0))</f>
        <v/>
      </c>
      <c r="R721" s="26" t="n"/>
      <c r="S721" s="30">
        <f>IF(COUNTA($A721:$C721,$E721:$I721,$K721,$O721,$R721,$U721:$W721,$Z721:$AA721)=0,"",IFERROR(INDEX('Settings'!$E$10:$E$109,MATCH(C721,'Settings'!$A$10:$A$109,0)),0))</f>
        <v/>
      </c>
      <c r="T721" s="30">
        <f>IF(COUNTA($A721:$C721,$E721:$I721,$K721,$O721,$R721,$U721:$W721,$Z721:$AA721)=0,"",IFERROR(R721*S721,0))</f>
        <v/>
      </c>
      <c r="U721" s="32" t="n"/>
      <c r="V721" s="32" t="n"/>
      <c r="W721" s="32" t="n"/>
      <c r="X721" s="30">
        <f>IF(COUNTA($A721:$C721,$E721:$I721,$K721,$O721,$R721,$U721:$W721,$Z721:$AA721)=0,"",IFERROR(SUM(N721,Q721,T721,U721),0))</f>
        <v/>
      </c>
      <c r="Y721" s="30">
        <f>IF(COUNTA($A721:$C721,$E721:$I721,$K721,$O721,$R721,$U721:$W721,$Z721:$AA721)=0,"",IFERROR(X721+V721-W721,0))</f>
        <v/>
      </c>
      <c r="Z721" s="23" t="n"/>
      <c r="AA721" s="25" t="n"/>
      <c r="AB721" s="33">
        <f>IF(COUNTA($A721:$C721,$E721:$I721,$K721,$O721,$R721,$U721:$W721,$Z721:$AA721)=0,"",IF(OR(A721="",B721="",C721="",E721=""),"Missing required input",IF(D721="","Driver not found",IF(COUNTIF($E:$E,E721)&gt;1,"Duplicate Trip/Load #",IF(B721&gt;A721,"Trip after period end",IF(B721&lt;=A721-'Settings'!$B$4,"Trip outside pay period",IF(J721&lt;=0,"Check miles",IF(M721&lt;=0,"Check rate",IF(Y721&lt;0,"Negative payable","OK")))))))))</f>
        <v/>
      </c>
    </row>
    <row r="722">
      <c r="A722" s="51" t="n"/>
      <c r="B722" s="51" t="n"/>
      <c r="C722" s="23" t="n"/>
      <c r="D722" s="24">
        <f>IF(COUNTA($A722:$C722,$E722:$I722,$K722,$O722,$R722,$U722:$W722,$Z722:$AA722)=0,"",IFERROR(INDEX('Settings'!$B$10:$B$109,MATCH(C722,'Settings'!$A$10:$A$109,0)),""))</f>
        <v/>
      </c>
      <c r="E722" s="23" t="n"/>
      <c r="F722" s="25" t="n"/>
      <c r="G722" s="25" t="n"/>
      <c r="H722" s="26" t="n"/>
      <c r="I722" s="26" t="n"/>
      <c r="J722" s="27">
        <f>IF(COUNTA($A722:$C722,$E722:$I722,$K722,$O722,$R722,$U722:$W722,$Z722:$AA722)=0,"",IFERROR(H722+I722,0))</f>
        <v/>
      </c>
      <c r="K722" s="52" t="n"/>
      <c r="L722" s="53">
        <f>IF(COUNTA($A722:$C722,$E722:$I722,$K722,$O722,$R722,$U722:$W722,$Z722:$AA722)=0,"",IFERROR(INDEX('Settings'!$D$10:$D$109,MATCH(C722,'Settings'!$A$10:$A$109,0)),0))</f>
        <v/>
      </c>
      <c r="M722" s="53">
        <f>IF(COUNTA($A722:$C722,$E722:$I722,$K722,$O722,$R722,$U722:$W722,$Z722:$AA722)=0,"",IFERROR(IF(K722&lt;&gt;"",K722,L722),0))</f>
        <v/>
      </c>
      <c r="N722" s="30">
        <f>IF(COUNTA($A722:$C722,$E722:$I722,$K722,$O722,$R722,$U722:$W722,$Z722:$AA722)=0,"",IFERROR(J722*M722,0))</f>
        <v/>
      </c>
      <c r="O722" s="31" t="n"/>
      <c r="P722" s="30">
        <f>IF(COUNTA($A722:$C722,$E722:$I722,$K722,$O722,$R722,$U722:$W722,$Z722:$AA722)=0,"",IFERROR(INDEX('Settings'!$F$10:$F$109,MATCH(C722,'Settings'!$A$10:$A$109,0)),0))</f>
        <v/>
      </c>
      <c r="Q722" s="30">
        <f>IF(COUNTA($A722:$C722,$E722:$I722,$K722,$O722,$R722,$U722:$W722,$Z722:$AA722)=0,"",IFERROR(O722*P722,0))</f>
        <v/>
      </c>
      <c r="R722" s="26" t="n"/>
      <c r="S722" s="30">
        <f>IF(COUNTA($A722:$C722,$E722:$I722,$K722,$O722,$R722,$U722:$W722,$Z722:$AA722)=0,"",IFERROR(INDEX('Settings'!$E$10:$E$109,MATCH(C722,'Settings'!$A$10:$A$109,0)),0))</f>
        <v/>
      </c>
      <c r="T722" s="30">
        <f>IF(COUNTA($A722:$C722,$E722:$I722,$K722,$O722,$R722,$U722:$W722,$Z722:$AA722)=0,"",IFERROR(R722*S722,0))</f>
        <v/>
      </c>
      <c r="U722" s="32" t="n"/>
      <c r="V722" s="32" t="n"/>
      <c r="W722" s="32" t="n"/>
      <c r="X722" s="30">
        <f>IF(COUNTA($A722:$C722,$E722:$I722,$K722,$O722,$R722,$U722:$W722,$Z722:$AA722)=0,"",IFERROR(SUM(N722,Q722,T722,U722),0))</f>
        <v/>
      </c>
      <c r="Y722" s="30">
        <f>IF(COUNTA($A722:$C722,$E722:$I722,$K722,$O722,$R722,$U722:$W722,$Z722:$AA722)=0,"",IFERROR(X722+V722-W722,0))</f>
        <v/>
      </c>
      <c r="Z722" s="23" t="n"/>
      <c r="AA722" s="25" t="n"/>
      <c r="AB722" s="33">
        <f>IF(COUNTA($A722:$C722,$E722:$I722,$K722,$O722,$R722,$U722:$W722,$Z722:$AA722)=0,"",IF(OR(A722="",B722="",C722="",E722=""),"Missing required input",IF(D722="","Driver not found",IF(COUNTIF($E:$E,E722)&gt;1,"Duplicate Trip/Load #",IF(B722&gt;A722,"Trip after period end",IF(B722&lt;=A722-'Settings'!$B$4,"Trip outside pay period",IF(J722&lt;=0,"Check miles",IF(M722&lt;=0,"Check rate",IF(Y722&lt;0,"Negative payable","OK")))))))))</f>
        <v/>
      </c>
    </row>
    <row r="723">
      <c r="A723" s="51" t="n"/>
      <c r="B723" s="51" t="n"/>
      <c r="C723" s="23" t="n"/>
      <c r="D723" s="24">
        <f>IF(COUNTA($A723:$C723,$E723:$I723,$K723,$O723,$R723,$U723:$W723,$Z723:$AA723)=0,"",IFERROR(INDEX('Settings'!$B$10:$B$109,MATCH(C723,'Settings'!$A$10:$A$109,0)),""))</f>
        <v/>
      </c>
      <c r="E723" s="23" t="n"/>
      <c r="F723" s="25" t="n"/>
      <c r="G723" s="25" t="n"/>
      <c r="H723" s="26" t="n"/>
      <c r="I723" s="26" t="n"/>
      <c r="J723" s="27">
        <f>IF(COUNTA($A723:$C723,$E723:$I723,$K723,$O723,$R723,$U723:$W723,$Z723:$AA723)=0,"",IFERROR(H723+I723,0))</f>
        <v/>
      </c>
      <c r="K723" s="52" t="n"/>
      <c r="L723" s="53">
        <f>IF(COUNTA($A723:$C723,$E723:$I723,$K723,$O723,$R723,$U723:$W723,$Z723:$AA723)=0,"",IFERROR(INDEX('Settings'!$D$10:$D$109,MATCH(C723,'Settings'!$A$10:$A$109,0)),0))</f>
        <v/>
      </c>
      <c r="M723" s="53">
        <f>IF(COUNTA($A723:$C723,$E723:$I723,$K723,$O723,$R723,$U723:$W723,$Z723:$AA723)=0,"",IFERROR(IF(K723&lt;&gt;"",K723,L723),0))</f>
        <v/>
      </c>
      <c r="N723" s="30">
        <f>IF(COUNTA($A723:$C723,$E723:$I723,$K723,$O723,$R723,$U723:$W723,$Z723:$AA723)=0,"",IFERROR(J723*M723,0))</f>
        <v/>
      </c>
      <c r="O723" s="31" t="n"/>
      <c r="P723" s="30">
        <f>IF(COUNTA($A723:$C723,$E723:$I723,$K723,$O723,$R723,$U723:$W723,$Z723:$AA723)=0,"",IFERROR(INDEX('Settings'!$F$10:$F$109,MATCH(C723,'Settings'!$A$10:$A$109,0)),0))</f>
        <v/>
      </c>
      <c r="Q723" s="30">
        <f>IF(COUNTA($A723:$C723,$E723:$I723,$K723,$O723,$R723,$U723:$W723,$Z723:$AA723)=0,"",IFERROR(O723*P723,0))</f>
        <v/>
      </c>
      <c r="R723" s="26" t="n"/>
      <c r="S723" s="30">
        <f>IF(COUNTA($A723:$C723,$E723:$I723,$K723,$O723,$R723,$U723:$W723,$Z723:$AA723)=0,"",IFERROR(INDEX('Settings'!$E$10:$E$109,MATCH(C723,'Settings'!$A$10:$A$109,0)),0))</f>
        <v/>
      </c>
      <c r="T723" s="30">
        <f>IF(COUNTA($A723:$C723,$E723:$I723,$K723,$O723,$R723,$U723:$W723,$Z723:$AA723)=0,"",IFERROR(R723*S723,0))</f>
        <v/>
      </c>
      <c r="U723" s="32" t="n"/>
      <c r="V723" s="32" t="n"/>
      <c r="W723" s="32" t="n"/>
      <c r="X723" s="30">
        <f>IF(COUNTA($A723:$C723,$E723:$I723,$K723,$O723,$R723,$U723:$W723,$Z723:$AA723)=0,"",IFERROR(SUM(N723,Q723,T723,U723),0))</f>
        <v/>
      </c>
      <c r="Y723" s="30">
        <f>IF(COUNTA($A723:$C723,$E723:$I723,$K723,$O723,$R723,$U723:$W723,$Z723:$AA723)=0,"",IFERROR(X723+V723-W723,0))</f>
        <v/>
      </c>
      <c r="Z723" s="23" t="n"/>
      <c r="AA723" s="25" t="n"/>
      <c r="AB723" s="33">
        <f>IF(COUNTA($A723:$C723,$E723:$I723,$K723,$O723,$R723,$U723:$W723,$Z723:$AA723)=0,"",IF(OR(A723="",B723="",C723="",E723=""),"Missing required input",IF(D723="","Driver not found",IF(COUNTIF($E:$E,E723)&gt;1,"Duplicate Trip/Load #",IF(B723&gt;A723,"Trip after period end",IF(B723&lt;=A723-'Settings'!$B$4,"Trip outside pay period",IF(J723&lt;=0,"Check miles",IF(M723&lt;=0,"Check rate",IF(Y723&lt;0,"Negative payable","OK")))))))))</f>
        <v/>
      </c>
    </row>
    <row r="724">
      <c r="A724" s="51" t="n"/>
      <c r="B724" s="51" t="n"/>
      <c r="C724" s="23" t="n"/>
      <c r="D724" s="24">
        <f>IF(COUNTA($A724:$C724,$E724:$I724,$K724,$O724,$R724,$U724:$W724,$Z724:$AA724)=0,"",IFERROR(INDEX('Settings'!$B$10:$B$109,MATCH(C724,'Settings'!$A$10:$A$109,0)),""))</f>
        <v/>
      </c>
      <c r="E724" s="23" t="n"/>
      <c r="F724" s="25" t="n"/>
      <c r="G724" s="25" t="n"/>
      <c r="H724" s="26" t="n"/>
      <c r="I724" s="26" t="n"/>
      <c r="J724" s="27">
        <f>IF(COUNTA($A724:$C724,$E724:$I724,$K724,$O724,$R724,$U724:$W724,$Z724:$AA724)=0,"",IFERROR(H724+I724,0))</f>
        <v/>
      </c>
      <c r="K724" s="52" t="n"/>
      <c r="L724" s="53">
        <f>IF(COUNTA($A724:$C724,$E724:$I724,$K724,$O724,$R724,$U724:$W724,$Z724:$AA724)=0,"",IFERROR(INDEX('Settings'!$D$10:$D$109,MATCH(C724,'Settings'!$A$10:$A$109,0)),0))</f>
        <v/>
      </c>
      <c r="M724" s="53">
        <f>IF(COUNTA($A724:$C724,$E724:$I724,$K724,$O724,$R724,$U724:$W724,$Z724:$AA724)=0,"",IFERROR(IF(K724&lt;&gt;"",K724,L724),0))</f>
        <v/>
      </c>
      <c r="N724" s="30">
        <f>IF(COUNTA($A724:$C724,$E724:$I724,$K724,$O724,$R724,$U724:$W724,$Z724:$AA724)=0,"",IFERROR(J724*M724,0))</f>
        <v/>
      </c>
      <c r="O724" s="31" t="n"/>
      <c r="P724" s="30">
        <f>IF(COUNTA($A724:$C724,$E724:$I724,$K724,$O724,$R724,$U724:$W724,$Z724:$AA724)=0,"",IFERROR(INDEX('Settings'!$F$10:$F$109,MATCH(C724,'Settings'!$A$10:$A$109,0)),0))</f>
        <v/>
      </c>
      <c r="Q724" s="30">
        <f>IF(COUNTA($A724:$C724,$E724:$I724,$K724,$O724,$R724,$U724:$W724,$Z724:$AA724)=0,"",IFERROR(O724*P724,0))</f>
        <v/>
      </c>
      <c r="R724" s="26" t="n"/>
      <c r="S724" s="30">
        <f>IF(COUNTA($A724:$C724,$E724:$I724,$K724,$O724,$R724,$U724:$W724,$Z724:$AA724)=0,"",IFERROR(INDEX('Settings'!$E$10:$E$109,MATCH(C724,'Settings'!$A$10:$A$109,0)),0))</f>
        <v/>
      </c>
      <c r="T724" s="30">
        <f>IF(COUNTA($A724:$C724,$E724:$I724,$K724,$O724,$R724,$U724:$W724,$Z724:$AA724)=0,"",IFERROR(R724*S724,0))</f>
        <v/>
      </c>
      <c r="U724" s="32" t="n"/>
      <c r="V724" s="32" t="n"/>
      <c r="W724" s="32" t="n"/>
      <c r="X724" s="30">
        <f>IF(COUNTA($A724:$C724,$E724:$I724,$K724,$O724,$R724,$U724:$W724,$Z724:$AA724)=0,"",IFERROR(SUM(N724,Q724,T724,U724),0))</f>
        <v/>
      </c>
      <c r="Y724" s="30">
        <f>IF(COUNTA($A724:$C724,$E724:$I724,$K724,$O724,$R724,$U724:$W724,$Z724:$AA724)=0,"",IFERROR(X724+V724-W724,0))</f>
        <v/>
      </c>
      <c r="Z724" s="23" t="n"/>
      <c r="AA724" s="25" t="n"/>
      <c r="AB724" s="33">
        <f>IF(COUNTA($A724:$C724,$E724:$I724,$K724,$O724,$R724,$U724:$W724,$Z724:$AA724)=0,"",IF(OR(A724="",B724="",C724="",E724=""),"Missing required input",IF(D724="","Driver not found",IF(COUNTIF($E:$E,E724)&gt;1,"Duplicate Trip/Load #",IF(B724&gt;A724,"Trip after period end",IF(B724&lt;=A724-'Settings'!$B$4,"Trip outside pay period",IF(J724&lt;=0,"Check miles",IF(M724&lt;=0,"Check rate",IF(Y724&lt;0,"Negative payable","OK")))))))))</f>
        <v/>
      </c>
    </row>
    <row r="725">
      <c r="A725" s="51" t="n"/>
      <c r="B725" s="51" t="n"/>
      <c r="C725" s="23" t="n"/>
      <c r="D725" s="24">
        <f>IF(COUNTA($A725:$C725,$E725:$I725,$K725,$O725,$R725,$U725:$W725,$Z725:$AA725)=0,"",IFERROR(INDEX('Settings'!$B$10:$B$109,MATCH(C725,'Settings'!$A$10:$A$109,0)),""))</f>
        <v/>
      </c>
      <c r="E725" s="23" t="n"/>
      <c r="F725" s="25" t="n"/>
      <c r="G725" s="25" t="n"/>
      <c r="H725" s="26" t="n"/>
      <c r="I725" s="26" t="n"/>
      <c r="J725" s="27">
        <f>IF(COUNTA($A725:$C725,$E725:$I725,$K725,$O725,$R725,$U725:$W725,$Z725:$AA725)=0,"",IFERROR(H725+I725,0))</f>
        <v/>
      </c>
      <c r="K725" s="52" t="n"/>
      <c r="L725" s="53">
        <f>IF(COUNTA($A725:$C725,$E725:$I725,$K725,$O725,$R725,$U725:$W725,$Z725:$AA725)=0,"",IFERROR(INDEX('Settings'!$D$10:$D$109,MATCH(C725,'Settings'!$A$10:$A$109,0)),0))</f>
        <v/>
      </c>
      <c r="M725" s="53">
        <f>IF(COUNTA($A725:$C725,$E725:$I725,$K725,$O725,$R725,$U725:$W725,$Z725:$AA725)=0,"",IFERROR(IF(K725&lt;&gt;"",K725,L725),0))</f>
        <v/>
      </c>
      <c r="N725" s="30">
        <f>IF(COUNTA($A725:$C725,$E725:$I725,$K725,$O725,$R725,$U725:$W725,$Z725:$AA725)=0,"",IFERROR(J725*M725,0))</f>
        <v/>
      </c>
      <c r="O725" s="31" t="n"/>
      <c r="P725" s="30">
        <f>IF(COUNTA($A725:$C725,$E725:$I725,$K725,$O725,$R725,$U725:$W725,$Z725:$AA725)=0,"",IFERROR(INDEX('Settings'!$F$10:$F$109,MATCH(C725,'Settings'!$A$10:$A$109,0)),0))</f>
        <v/>
      </c>
      <c r="Q725" s="30">
        <f>IF(COUNTA($A725:$C725,$E725:$I725,$K725,$O725,$R725,$U725:$W725,$Z725:$AA725)=0,"",IFERROR(O725*P725,0))</f>
        <v/>
      </c>
      <c r="R725" s="26" t="n"/>
      <c r="S725" s="30">
        <f>IF(COUNTA($A725:$C725,$E725:$I725,$K725,$O725,$R725,$U725:$W725,$Z725:$AA725)=0,"",IFERROR(INDEX('Settings'!$E$10:$E$109,MATCH(C725,'Settings'!$A$10:$A$109,0)),0))</f>
        <v/>
      </c>
      <c r="T725" s="30">
        <f>IF(COUNTA($A725:$C725,$E725:$I725,$K725,$O725,$R725,$U725:$W725,$Z725:$AA725)=0,"",IFERROR(R725*S725,0))</f>
        <v/>
      </c>
      <c r="U725" s="32" t="n"/>
      <c r="V725" s="32" t="n"/>
      <c r="W725" s="32" t="n"/>
      <c r="X725" s="30">
        <f>IF(COUNTA($A725:$C725,$E725:$I725,$K725,$O725,$R725,$U725:$W725,$Z725:$AA725)=0,"",IFERROR(SUM(N725,Q725,T725,U725),0))</f>
        <v/>
      </c>
      <c r="Y725" s="30">
        <f>IF(COUNTA($A725:$C725,$E725:$I725,$K725,$O725,$R725,$U725:$W725,$Z725:$AA725)=0,"",IFERROR(X725+V725-W725,0))</f>
        <v/>
      </c>
      <c r="Z725" s="23" t="n"/>
      <c r="AA725" s="25" t="n"/>
      <c r="AB725" s="33">
        <f>IF(COUNTA($A725:$C725,$E725:$I725,$K725,$O725,$R725,$U725:$W725,$Z725:$AA725)=0,"",IF(OR(A725="",B725="",C725="",E725=""),"Missing required input",IF(D725="","Driver not found",IF(COUNTIF($E:$E,E725)&gt;1,"Duplicate Trip/Load #",IF(B725&gt;A725,"Trip after period end",IF(B725&lt;=A725-'Settings'!$B$4,"Trip outside pay period",IF(J725&lt;=0,"Check miles",IF(M725&lt;=0,"Check rate",IF(Y725&lt;0,"Negative payable","OK")))))))))</f>
        <v/>
      </c>
    </row>
    <row r="726">
      <c r="A726" s="51" t="n"/>
      <c r="B726" s="51" t="n"/>
      <c r="C726" s="23" t="n"/>
      <c r="D726" s="24">
        <f>IF(COUNTA($A726:$C726,$E726:$I726,$K726,$O726,$R726,$U726:$W726,$Z726:$AA726)=0,"",IFERROR(INDEX('Settings'!$B$10:$B$109,MATCH(C726,'Settings'!$A$10:$A$109,0)),""))</f>
        <v/>
      </c>
      <c r="E726" s="23" t="n"/>
      <c r="F726" s="25" t="n"/>
      <c r="G726" s="25" t="n"/>
      <c r="H726" s="26" t="n"/>
      <c r="I726" s="26" t="n"/>
      <c r="J726" s="27">
        <f>IF(COUNTA($A726:$C726,$E726:$I726,$K726,$O726,$R726,$U726:$W726,$Z726:$AA726)=0,"",IFERROR(H726+I726,0))</f>
        <v/>
      </c>
      <c r="K726" s="52" t="n"/>
      <c r="L726" s="53">
        <f>IF(COUNTA($A726:$C726,$E726:$I726,$K726,$O726,$R726,$U726:$W726,$Z726:$AA726)=0,"",IFERROR(INDEX('Settings'!$D$10:$D$109,MATCH(C726,'Settings'!$A$10:$A$109,0)),0))</f>
        <v/>
      </c>
      <c r="M726" s="53">
        <f>IF(COUNTA($A726:$C726,$E726:$I726,$K726,$O726,$R726,$U726:$W726,$Z726:$AA726)=0,"",IFERROR(IF(K726&lt;&gt;"",K726,L726),0))</f>
        <v/>
      </c>
      <c r="N726" s="30">
        <f>IF(COUNTA($A726:$C726,$E726:$I726,$K726,$O726,$R726,$U726:$W726,$Z726:$AA726)=0,"",IFERROR(J726*M726,0))</f>
        <v/>
      </c>
      <c r="O726" s="31" t="n"/>
      <c r="P726" s="30">
        <f>IF(COUNTA($A726:$C726,$E726:$I726,$K726,$O726,$R726,$U726:$W726,$Z726:$AA726)=0,"",IFERROR(INDEX('Settings'!$F$10:$F$109,MATCH(C726,'Settings'!$A$10:$A$109,0)),0))</f>
        <v/>
      </c>
      <c r="Q726" s="30">
        <f>IF(COUNTA($A726:$C726,$E726:$I726,$K726,$O726,$R726,$U726:$W726,$Z726:$AA726)=0,"",IFERROR(O726*P726,0))</f>
        <v/>
      </c>
      <c r="R726" s="26" t="n"/>
      <c r="S726" s="30">
        <f>IF(COUNTA($A726:$C726,$E726:$I726,$K726,$O726,$R726,$U726:$W726,$Z726:$AA726)=0,"",IFERROR(INDEX('Settings'!$E$10:$E$109,MATCH(C726,'Settings'!$A$10:$A$109,0)),0))</f>
        <v/>
      </c>
      <c r="T726" s="30">
        <f>IF(COUNTA($A726:$C726,$E726:$I726,$K726,$O726,$R726,$U726:$W726,$Z726:$AA726)=0,"",IFERROR(R726*S726,0))</f>
        <v/>
      </c>
      <c r="U726" s="32" t="n"/>
      <c r="V726" s="32" t="n"/>
      <c r="W726" s="32" t="n"/>
      <c r="X726" s="30">
        <f>IF(COUNTA($A726:$C726,$E726:$I726,$K726,$O726,$R726,$U726:$W726,$Z726:$AA726)=0,"",IFERROR(SUM(N726,Q726,T726,U726),0))</f>
        <v/>
      </c>
      <c r="Y726" s="30">
        <f>IF(COUNTA($A726:$C726,$E726:$I726,$K726,$O726,$R726,$U726:$W726,$Z726:$AA726)=0,"",IFERROR(X726+V726-W726,0))</f>
        <v/>
      </c>
      <c r="Z726" s="23" t="n"/>
      <c r="AA726" s="25" t="n"/>
      <c r="AB726" s="33">
        <f>IF(COUNTA($A726:$C726,$E726:$I726,$K726,$O726,$R726,$U726:$W726,$Z726:$AA726)=0,"",IF(OR(A726="",B726="",C726="",E726=""),"Missing required input",IF(D726="","Driver not found",IF(COUNTIF($E:$E,E726)&gt;1,"Duplicate Trip/Load #",IF(B726&gt;A726,"Trip after period end",IF(B726&lt;=A726-'Settings'!$B$4,"Trip outside pay period",IF(J726&lt;=0,"Check miles",IF(M726&lt;=0,"Check rate",IF(Y726&lt;0,"Negative payable","OK")))))))))</f>
        <v/>
      </c>
    </row>
    <row r="727">
      <c r="A727" s="51" t="n"/>
      <c r="B727" s="51" t="n"/>
      <c r="C727" s="23" t="n"/>
      <c r="D727" s="24">
        <f>IF(COUNTA($A727:$C727,$E727:$I727,$K727,$O727,$R727,$U727:$W727,$Z727:$AA727)=0,"",IFERROR(INDEX('Settings'!$B$10:$B$109,MATCH(C727,'Settings'!$A$10:$A$109,0)),""))</f>
        <v/>
      </c>
      <c r="E727" s="23" t="n"/>
      <c r="F727" s="25" t="n"/>
      <c r="G727" s="25" t="n"/>
      <c r="H727" s="26" t="n"/>
      <c r="I727" s="26" t="n"/>
      <c r="J727" s="27">
        <f>IF(COUNTA($A727:$C727,$E727:$I727,$K727,$O727,$R727,$U727:$W727,$Z727:$AA727)=0,"",IFERROR(H727+I727,0))</f>
        <v/>
      </c>
      <c r="K727" s="52" t="n"/>
      <c r="L727" s="53">
        <f>IF(COUNTA($A727:$C727,$E727:$I727,$K727,$O727,$R727,$U727:$W727,$Z727:$AA727)=0,"",IFERROR(INDEX('Settings'!$D$10:$D$109,MATCH(C727,'Settings'!$A$10:$A$109,0)),0))</f>
        <v/>
      </c>
      <c r="M727" s="53">
        <f>IF(COUNTA($A727:$C727,$E727:$I727,$K727,$O727,$R727,$U727:$W727,$Z727:$AA727)=0,"",IFERROR(IF(K727&lt;&gt;"",K727,L727),0))</f>
        <v/>
      </c>
      <c r="N727" s="30">
        <f>IF(COUNTA($A727:$C727,$E727:$I727,$K727,$O727,$R727,$U727:$W727,$Z727:$AA727)=0,"",IFERROR(J727*M727,0))</f>
        <v/>
      </c>
      <c r="O727" s="31" t="n"/>
      <c r="P727" s="30">
        <f>IF(COUNTA($A727:$C727,$E727:$I727,$K727,$O727,$R727,$U727:$W727,$Z727:$AA727)=0,"",IFERROR(INDEX('Settings'!$F$10:$F$109,MATCH(C727,'Settings'!$A$10:$A$109,0)),0))</f>
        <v/>
      </c>
      <c r="Q727" s="30">
        <f>IF(COUNTA($A727:$C727,$E727:$I727,$K727,$O727,$R727,$U727:$W727,$Z727:$AA727)=0,"",IFERROR(O727*P727,0))</f>
        <v/>
      </c>
      <c r="R727" s="26" t="n"/>
      <c r="S727" s="30">
        <f>IF(COUNTA($A727:$C727,$E727:$I727,$K727,$O727,$R727,$U727:$W727,$Z727:$AA727)=0,"",IFERROR(INDEX('Settings'!$E$10:$E$109,MATCH(C727,'Settings'!$A$10:$A$109,0)),0))</f>
        <v/>
      </c>
      <c r="T727" s="30">
        <f>IF(COUNTA($A727:$C727,$E727:$I727,$K727,$O727,$R727,$U727:$W727,$Z727:$AA727)=0,"",IFERROR(R727*S727,0))</f>
        <v/>
      </c>
      <c r="U727" s="32" t="n"/>
      <c r="V727" s="32" t="n"/>
      <c r="W727" s="32" t="n"/>
      <c r="X727" s="30">
        <f>IF(COUNTA($A727:$C727,$E727:$I727,$K727,$O727,$R727,$U727:$W727,$Z727:$AA727)=0,"",IFERROR(SUM(N727,Q727,T727,U727),0))</f>
        <v/>
      </c>
      <c r="Y727" s="30">
        <f>IF(COUNTA($A727:$C727,$E727:$I727,$K727,$O727,$R727,$U727:$W727,$Z727:$AA727)=0,"",IFERROR(X727+V727-W727,0))</f>
        <v/>
      </c>
      <c r="Z727" s="23" t="n"/>
      <c r="AA727" s="25" t="n"/>
      <c r="AB727" s="33">
        <f>IF(COUNTA($A727:$C727,$E727:$I727,$K727,$O727,$R727,$U727:$W727,$Z727:$AA727)=0,"",IF(OR(A727="",B727="",C727="",E727=""),"Missing required input",IF(D727="","Driver not found",IF(COUNTIF($E:$E,E727)&gt;1,"Duplicate Trip/Load #",IF(B727&gt;A727,"Trip after period end",IF(B727&lt;=A727-'Settings'!$B$4,"Trip outside pay period",IF(J727&lt;=0,"Check miles",IF(M727&lt;=0,"Check rate",IF(Y727&lt;0,"Negative payable","OK")))))))))</f>
        <v/>
      </c>
    </row>
    <row r="728">
      <c r="A728" s="51" t="n"/>
      <c r="B728" s="51" t="n"/>
      <c r="C728" s="23" t="n"/>
      <c r="D728" s="24">
        <f>IF(COUNTA($A728:$C728,$E728:$I728,$K728,$O728,$R728,$U728:$W728,$Z728:$AA728)=0,"",IFERROR(INDEX('Settings'!$B$10:$B$109,MATCH(C728,'Settings'!$A$10:$A$109,0)),""))</f>
        <v/>
      </c>
      <c r="E728" s="23" t="n"/>
      <c r="F728" s="25" t="n"/>
      <c r="G728" s="25" t="n"/>
      <c r="H728" s="26" t="n"/>
      <c r="I728" s="26" t="n"/>
      <c r="J728" s="27">
        <f>IF(COUNTA($A728:$C728,$E728:$I728,$K728,$O728,$R728,$U728:$W728,$Z728:$AA728)=0,"",IFERROR(H728+I728,0))</f>
        <v/>
      </c>
      <c r="K728" s="52" t="n"/>
      <c r="L728" s="53">
        <f>IF(COUNTA($A728:$C728,$E728:$I728,$K728,$O728,$R728,$U728:$W728,$Z728:$AA728)=0,"",IFERROR(INDEX('Settings'!$D$10:$D$109,MATCH(C728,'Settings'!$A$10:$A$109,0)),0))</f>
        <v/>
      </c>
      <c r="M728" s="53">
        <f>IF(COUNTA($A728:$C728,$E728:$I728,$K728,$O728,$R728,$U728:$W728,$Z728:$AA728)=0,"",IFERROR(IF(K728&lt;&gt;"",K728,L728),0))</f>
        <v/>
      </c>
      <c r="N728" s="30">
        <f>IF(COUNTA($A728:$C728,$E728:$I728,$K728,$O728,$R728,$U728:$W728,$Z728:$AA728)=0,"",IFERROR(J728*M728,0))</f>
        <v/>
      </c>
      <c r="O728" s="31" t="n"/>
      <c r="P728" s="30">
        <f>IF(COUNTA($A728:$C728,$E728:$I728,$K728,$O728,$R728,$U728:$W728,$Z728:$AA728)=0,"",IFERROR(INDEX('Settings'!$F$10:$F$109,MATCH(C728,'Settings'!$A$10:$A$109,0)),0))</f>
        <v/>
      </c>
      <c r="Q728" s="30">
        <f>IF(COUNTA($A728:$C728,$E728:$I728,$K728,$O728,$R728,$U728:$W728,$Z728:$AA728)=0,"",IFERROR(O728*P728,0))</f>
        <v/>
      </c>
      <c r="R728" s="26" t="n"/>
      <c r="S728" s="30">
        <f>IF(COUNTA($A728:$C728,$E728:$I728,$K728,$O728,$R728,$U728:$W728,$Z728:$AA728)=0,"",IFERROR(INDEX('Settings'!$E$10:$E$109,MATCH(C728,'Settings'!$A$10:$A$109,0)),0))</f>
        <v/>
      </c>
      <c r="T728" s="30">
        <f>IF(COUNTA($A728:$C728,$E728:$I728,$K728,$O728,$R728,$U728:$W728,$Z728:$AA728)=0,"",IFERROR(R728*S728,0))</f>
        <v/>
      </c>
      <c r="U728" s="32" t="n"/>
      <c r="V728" s="32" t="n"/>
      <c r="W728" s="32" t="n"/>
      <c r="X728" s="30">
        <f>IF(COUNTA($A728:$C728,$E728:$I728,$K728,$O728,$R728,$U728:$W728,$Z728:$AA728)=0,"",IFERROR(SUM(N728,Q728,T728,U728),0))</f>
        <v/>
      </c>
      <c r="Y728" s="30">
        <f>IF(COUNTA($A728:$C728,$E728:$I728,$K728,$O728,$R728,$U728:$W728,$Z728:$AA728)=0,"",IFERROR(X728+V728-W728,0))</f>
        <v/>
      </c>
      <c r="Z728" s="23" t="n"/>
      <c r="AA728" s="25" t="n"/>
      <c r="AB728" s="33">
        <f>IF(COUNTA($A728:$C728,$E728:$I728,$K728,$O728,$R728,$U728:$W728,$Z728:$AA728)=0,"",IF(OR(A728="",B728="",C728="",E728=""),"Missing required input",IF(D728="","Driver not found",IF(COUNTIF($E:$E,E728)&gt;1,"Duplicate Trip/Load #",IF(B728&gt;A728,"Trip after period end",IF(B728&lt;=A728-'Settings'!$B$4,"Trip outside pay period",IF(J728&lt;=0,"Check miles",IF(M728&lt;=0,"Check rate",IF(Y728&lt;0,"Negative payable","OK")))))))))</f>
        <v/>
      </c>
    </row>
    <row r="729">
      <c r="A729" s="51" t="n"/>
      <c r="B729" s="51" t="n"/>
      <c r="C729" s="23" t="n"/>
      <c r="D729" s="24">
        <f>IF(COUNTA($A729:$C729,$E729:$I729,$K729,$O729,$R729,$U729:$W729,$Z729:$AA729)=0,"",IFERROR(INDEX('Settings'!$B$10:$B$109,MATCH(C729,'Settings'!$A$10:$A$109,0)),""))</f>
        <v/>
      </c>
      <c r="E729" s="23" t="n"/>
      <c r="F729" s="25" t="n"/>
      <c r="G729" s="25" t="n"/>
      <c r="H729" s="26" t="n"/>
      <c r="I729" s="26" t="n"/>
      <c r="J729" s="27">
        <f>IF(COUNTA($A729:$C729,$E729:$I729,$K729,$O729,$R729,$U729:$W729,$Z729:$AA729)=0,"",IFERROR(H729+I729,0))</f>
        <v/>
      </c>
      <c r="K729" s="52" t="n"/>
      <c r="L729" s="53">
        <f>IF(COUNTA($A729:$C729,$E729:$I729,$K729,$O729,$R729,$U729:$W729,$Z729:$AA729)=0,"",IFERROR(INDEX('Settings'!$D$10:$D$109,MATCH(C729,'Settings'!$A$10:$A$109,0)),0))</f>
        <v/>
      </c>
      <c r="M729" s="53">
        <f>IF(COUNTA($A729:$C729,$E729:$I729,$K729,$O729,$R729,$U729:$W729,$Z729:$AA729)=0,"",IFERROR(IF(K729&lt;&gt;"",K729,L729),0))</f>
        <v/>
      </c>
      <c r="N729" s="30">
        <f>IF(COUNTA($A729:$C729,$E729:$I729,$K729,$O729,$R729,$U729:$W729,$Z729:$AA729)=0,"",IFERROR(J729*M729,0))</f>
        <v/>
      </c>
      <c r="O729" s="31" t="n"/>
      <c r="P729" s="30">
        <f>IF(COUNTA($A729:$C729,$E729:$I729,$K729,$O729,$R729,$U729:$W729,$Z729:$AA729)=0,"",IFERROR(INDEX('Settings'!$F$10:$F$109,MATCH(C729,'Settings'!$A$10:$A$109,0)),0))</f>
        <v/>
      </c>
      <c r="Q729" s="30">
        <f>IF(COUNTA($A729:$C729,$E729:$I729,$K729,$O729,$R729,$U729:$W729,$Z729:$AA729)=0,"",IFERROR(O729*P729,0))</f>
        <v/>
      </c>
      <c r="R729" s="26" t="n"/>
      <c r="S729" s="30">
        <f>IF(COUNTA($A729:$C729,$E729:$I729,$K729,$O729,$R729,$U729:$W729,$Z729:$AA729)=0,"",IFERROR(INDEX('Settings'!$E$10:$E$109,MATCH(C729,'Settings'!$A$10:$A$109,0)),0))</f>
        <v/>
      </c>
      <c r="T729" s="30">
        <f>IF(COUNTA($A729:$C729,$E729:$I729,$K729,$O729,$R729,$U729:$W729,$Z729:$AA729)=0,"",IFERROR(R729*S729,0))</f>
        <v/>
      </c>
      <c r="U729" s="32" t="n"/>
      <c r="V729" s="32" t="n"/>
      <c r="W729" s="32" t="n"/>
      <c r="X729" s="30">
        <f>IF(COUNTA($A729:$C729,$E729:$I729,$K729,$O729,$R729,$U729:$W729,$Z729:$AA729)=0,"",IFERROR(SUM(N729,Q729,T729,U729),0))</f>
        <v/>
      </c>
      <c r="Y729" s="30">
        <f>IF(COUNTA($A729:$C729,$E729:$I729,$K729,$O729,$R729,$U729:$W729,$Z729:$AA729)=0,"",IFERROR(X729+V729-W729,0))</f>
        <v/>
      </c>
      <c r="Z729" s="23" t="n"/>
      <c r="AA729" s="25" t="n"/>
      <c r="AB729" s="33">
        <f>IF(COUNTA($A729:$C729,$E729:$I729,$K729,$O729,$R729,$U729:$W729,$Z729:$AA729)=0,"",IF(OR(A729="",B729="",C729="",E729=""),"Missing required input",IF(D729="","Driver not found",IF(COUNTIF($E:$E,E729)&gt;1,"Duplicate Trip/Load #",IF(B729&gt;A729,"Trip after period end",IF(B729&lt;=A729-'Settings'!$B$4,"Trip outside pay period",IF(J729&lt;=0,"Check miles",IF(M729&lt;=0,"Check rate",IF(Y729&lt;0,"Negative payable","OK")))))))))</f>
        <v/>
      </c>
    </row>
    <row r="730">
      <c r="A730" s="51" t="n"/>
      <c r="B730" s="51" t="n"/>
      <c r="C730" s="23" t="n"/>
      <c r="D730" s="24">
        <f>IF(COUNTA($A730:$C730,$E730:$I730,$K730,$O730,$R730,$U730:$W730,$Z730:$AA730)=0,"",IFERROR(INDEX('Settings'!$B$10:$B$109,MATCH(C730,'Settings'!$A$10:$A$109,0)),""))</f>
        <v/>
      </c>
      <c r="E730" s="23" t="n"/>
      <c r="F730" s="25" t="n"/>
      <c r="G730" s="25" t="n"/>
      <c r="H730" s="26" t="n"/>
      <c r="I730" s="26" t="n"/>
      <c r="J730" s="27">
        <f>IF(COUNTA($A730:$C730,$E730:$I730,$K730,$O730,$R730,$U730:$W730,$Z730:$AA730)=0,"",IFERROR(H730+I730,0))</f>
        <v/>
      </c>
      <c r="K730" s="52" t="n"/>
      <c r="L730" s="53">
        <f>IF(COUNTA($A730:$C730,$E730:$I730,$K730,$O730,$R730,$U730:$W730,$Z730:$AA730)=0,"",IFERROR(INDEX('Settings'!$D$10:$D$109,MATCH(C730,'Settings'!$A$10:$A$109,0)),0))</f>
        <v/>
      </c>
      <c r="M730" s="53">
        <f>IF(COUNTA($A730:$C730,$E730:$I730,$K730,$O730,$R730,$U730:$W730,$Z730:$AA730)=0,"",IFERROR(IF(K730&lt;&gt;"",K730,L730),0))</f>
        <v/>
      </c>
      <c r="N730" s="30">
        <f>IF(COUNTA($A730:$C730,$E730:$I730,$K730,$O730,$R730,$U730:$W730,$Z730:$AA730)=0,"",IFERROR(J730*M730,0))</f>
        <v/>
      </c>
      <c r="O730" s="31" t="n"/>
      <c r="P730" s="30">
        <f>IF(COUNTA($A730:$C730,$E730:$I730,$K730,$O730,$R730,$U730:$W730,$Z730:$AA730)=0,"",IFERROR(INDEX('Settings'!$F$10:$F$109,MATCH(C730,'Settings'!$A$10:$A$109,0)),0))</f>
        <v/>
      </c>
      <c r="Q730" s="30">
        <f>IF(COUNTA($A730:$C730,$E730:$I730,$K730,$O730,$R730,$U730:$W730,$Z730:$AA730)=0,"",IFERROR(O730*P730,0))</f>
        <v/>
      </c>
      <c r="R730" s="26" t="n"/>
      <c r="S730" s="30">
        <f>IF(COUNTA($A730:$C730,$E730:$I730,$K730,$O730,$R730,$U730:$W730,$Z730:$AA730)=0,"",IFERROR(INDEX('Settings'!$E$10:$E$109,MATCH(C730,'Settings'!$A$10:$A$109,0)),0))</f>
        <v/>
      </c>
      <c r="T730" s="30">
        <f>IF(COUNTA($A730:$C730,$E730:$I730,$K730,$O730,$R730,$U730:$W730,$Z730:$AA730)=0,"",IFERROR(R730*S730,0))</f>
        <v/>
      </c>
      <c r="U730" s="32" t="n"/>
      <c r="V730" s="32" t="n"/>
      <c r="W730" s="32" t="n"/>
      <c r="X730" s="30">
        <f>IF(COUNTA($A730:$C730,$E730:$I730,$K730,$O730,$R730,$U730:$W730,$Z730:$AA730)=0,"",IFERROR(SUM(N730,Q730,T730,U730),0))</f>
        <v/>
      </c>
      <c r="Y730" s="30">
        <f>IF(COUNTA($A730:$C730,$E730:$I730,$K730,$O730,$R730,$U730:$W730,$Z730:$AA730)=0,"",IFERROR(X730+V730-W730,0))</f>
        <v/>
      </c>
      <c r="Z730" s="23" t="n"/>
      <c r="AA730" s="25" t="n"/>
      <c r="AB730" s="33">
        <f>IF(COUNTA($A730:$C730,$E730:$I730,$K730,$O730,$R730,$U730:$W730,$Z730:$AA730)=0,"",IF(OR(A730="",B730="",C730="",E730=""),"Missing required input",IF(D730="","Driver not found",IF(COUNTIF($E:$E,E730)&gt;1,"Duplicate Trip/Load #",IF(B730&gt;A730,"Trip after period end",IF(B730&lt;=A730-'Settings'!$B$4,"Trip outside pay period",IF(J730&lt;=0,"Check miles",IF(M730&lt;=0,"Check rate",IF(Y730&lt;0,"Negative payable","OK")))))))))</f>
        <v/>
      </c>
    </row>
    <row r="731">
      <c r="A731" s="51" t="n"/>
      <c r="B731" s="51" t="n"/>
      <c r="C731" s="23" t="n"/>
      <c r="D731" s="24">
        <f>IF(COUNTA($A731:$C731,$E731:$I731,$K731,$O731,$R731,$U731:$W731,$Z731:$AA731)=0,"",IFERROR(INDEX('Settings'!$B$10:$B$109,MATCH(C731,'Settings'!$A$10:$A$109,0)),""))</f>
        <v/>
      </c>
      <c r="E731" s="23" t="n"/>
      <c r="F731" s="25" t="n"/>
      <c r="G731" s="25" t="n"/>
      <c r="H731" s="26" t="n"/>
      <c r="I731" s="26" t="n"/>
      <c r="J731" s="27">
        <f>IF(COUNTA($A731:$C731,$E731:$I731,$K731,$O731,$R731,$U731:$W731,$Z731:$AA731)=0,"",IFERROR(H731+I731,0))</f>
        <v/>
      </c>
      <c r="K731" s="52" t="n"/>
      <c r="L731" s="53">
        <f>IF(COUNTA($A731:$C731,$E731:$I731,$K731,$O731,$R731,$U731:$W731,$Z731:$AA731)=0,"",IFERROR(INDEX('Settings'!$D$10:$D$109,MATCH(C731,'Settings'!$A$10:$A$109,0)),0))</f>
        <v/>
      </c>
      <c r="M731" s="53">
        <f>IF(COUNTA($A731:$C731,$E731:$I731,$K731,$O731,$R731,$U731:$W731,$Z731:$AA731)=0,"",IFERROR(IF(K731&lt;&gt;"",K731,L731),0))</f>
        <v/>
      </c>
      <c r="N731" s="30">
        <f>IF(COUNTA($A731:$C731,$E731:$I731,$K731,$O731,$R731,$U731:$W731,$Z731:$AA731)=0,"",IFERROR(J731*M731,0))</f>
        <v/>
      </c>
      <c r="O731" s="31" t="n"/>
      <c r="P731" s="30">
        <f>IF(COUNTA($A731:$C731,$E731:$I731,$K731,$O731,$R731,$U731:$W731,$Z731:$AA731)=0,"",IFERROR(INDEX('Settings'!$F$10:$F$109,MATCH(C731,'Settings'!$A$10:$A$109,0)),0))</f>
        <v/>
      </c>
      <c r="Q731" s="30">
        <f>IF(COUNTA($A731:$C731,$E731:$I731,$K731,$O731,$R731,$U731:$W731,$Z731:$AA731)=0,"",IFERROR(O731*P731,0))</f>
        <v/>
      </c>
      <c r="R731" s="26" t="n"/>
      <c r="S731" s="30">
        <f>IF(COUNTA($A731:$C731,$E731:$I731,$K731,$O731,$R731,$U731:$W731,$Z731:$AA731)=0,"",IFERROR(INDEX('Settings'!$E$10:$E$109,MATCH(C731,'Settings'!$A$10:$A$109,0)),0))</f>
        <v/>
      </c>
      <c r="T731" s="30">
        <f>IF(COUNTA($A731:$C731,$E731:$I731,$K731,$O731,$R731,$U731:$W731,$Z731:$AA731)=0,"",IFERROR(R731*S731,0))</f>
        <v/>
      </c>
      <c r="U731" s="32" t="n"/>
      <c r="V731" s="32" t="n"/>
      <c r="W731" s="32" t="n"/>
      <c r="X731" s="30">
        <f>IF(COUNTA($A731:$C731,$E731:$I731,$K731,$O731,$R731,$U731:$W731,$Z731:$AA731)=0,"",IFERROR(SUM(N731,Q731,T731,U731),0))</f>
        <v/>
      </c>
      <c r="Y731" s="30">
        <f>IF(COUNTA($A731:$C731,$E731:$I731,$K731,$O731,$R731,$U731:$W731,$Z731:$AA731)=0,"",IFERROR(X731+V731-W731,0))</f>
        <v/>
      </c>
      <c r="Z731" s="23" t="n"/>
      <c r="AA731" s="25" t="n"/>
      <c r="AB731" s="33">
        <f>IF(COUNTA($A731:$C731,$E731:$I731,$K731,$O731,$R731,$U731:$W731,$Z731:$AA731)=0,"",IF(OR(A731="",B731="",C731="",E731=""),"Missing required input",IF(D731="","Driver not found",IF(COUNTIF($E:$E,E731)&gt;1,"Duplicate Trip/Load #",IF(B731&gt;A731,"Trip after period end",IF(B731&lt;=A731-'Settings'!$B$4,"Trip outside pay period",IF(J731&lt;=0,"Check miles",IF(M731&lt;=0,"Check rate",IF(Y731&lt;0,"Negative payable","OK")))))))))</f>
        <v/>
      </c>
    </row>
    <row r="732">
      <c r="A732" s="51" t="n"/>
      <c r="B732" s="51" t="n"/>
      <c r="C732" s="23" t="n"/>
      <c r="D732" s="24">
        <f>IF(COUNTA($A732:$C732,$E732:$I732,$K732,$O732,$R732,$U732:$W732,$Z732:$AA732)=0,"",IFERROR(INDEX('Settings'!$B$10:$B$109,MATCH(C732,'Settings'!$A$10:$A$109,0)),""))</f>
        <v/>
      </c>
      <c r="E732" s="23" t="n"/>
      <c r="F732" s="25" t="n"/>
      <c r="G732" s="25" t="n"/>
      <c r="H732" s="26" t="n"/>
      <c r="I732" s="26" t="n"/>
      <c r="J732" s="27">
        <f>IF(COUNTA($A732:$C732,$E732:$I732,$K732,$O732,$R732,$U732:$W732,$Z732:$AA732)=0,"",IFERROR(H732+I732,0))</f>
        <v/>
      </c>
      <c r="K732" s="52" t="n"/>
      <c r="L732" s="53">
        <f>IF(COUNTA($A732:$C732,$E732:$I732,$K732,$O732,$R732,$U732:$W732,$Z732:$AA732)=0,"",IFERROR(INDEX('Settings'!$D$10:$D$109,MATCH(C732,'Settings'!$A$10:$A$109,0)),0))</f>
        <v/>
      </c>
      <c r="M732" s="53">
        <f>IF(COUNTA($A732:$C732,$E732:$I732,$K732,$O732,$R732,$U732:$W732,$Z732:$AA732)=0,"",IFERROR(IF(K732&lt;&gt;"",K732,L732),0))</f>
        <v/>
      </c>
      <c r="N732" s="30">
        <f>IF(COUNTA($A732:$C732,$E732:$I732,$K732,$O732,$R732,$U732:$W732,$Z732:$AA732)=0,"",IFERROR(J732*M732,0))</f>
        <v/>
      </c>
      <c r="O732" s="31" t="n"/>
      <c r="P732" s="30">
        <f>IF(COUNTA($A732:$C732,$E732:$I732,$K732,$O732,$R732,$U732:$W732,$Z732:$AA732)=0,"",IFERROR(INDEX('Settings'!$F$10:$F$109,MATCH(C732,'Settings'!$A$10:$A$109,0)),0))</f>
        <v/>
      </c>
      <c r="Q732" s="30">
        <f>IF(COUNTA($A732:$C732,$E732:$I732,$K732,$O732,$R732,$U732:$W732,$Z732:$AA732)=0,"",IFERROR(O732*P732,0))</f>
        <v/>
      </c>
      <c r="R732" s="26" t="n"/>
      <c r="S732" s="30">
        <f>IF(COUNTA($A732:$C732,$E732:$I732,$K732,$O732,$R732,$U732:$W732,$Z732:$AA732)=0,"",IFERROR(INDEX('Settings'!$E$10:$E$109,MATCH(C732,'Settings'!$A$10:$A$109,0)),0))</f>
        <v/>
      </c>
      <c r="T732" s="30">
        <f>IF(COUNTA($A732:$C732,$E732:$I732,$K732,$O732,$R732,$U732:$W732,$Z732:$AA732)=0,"",IFERROR(R732*S732,0))</f>
        <v/>
      </c>
      <c r="U732" s="32" t="n"/>
      <c r="V732" s="32" t="n"/>
      <c r="W732" s="32" t="n"/>
      <c r="X732" s="30">
        <f>IF(COUNTA($A732:$C732,$E732:$I732,$K732,$O732,$R732,$U732:$W732,$Z732:$AA732)=0,"",IFERROR(SUM(N732,Q732,T732,U732),0))</f>
        <v/>
      </c>
      <c r="Y732" s="30">
        <f>IF(COUNTA($A732:$C732,$E732:$I732,$K732,$O732,$R732,$U732:$W732,$Z732:$AA732)=0,"",IFERROR(X732+V732-W732,0))</f>
        <v/>
      </c>
      <c r="Z732" s="23" t="n"/>
      <c r="AA732" s="25" t="n"/>
      <c r="AB732" s="33">
        <f>IF(COUNTA($A732:$C732,$E732:$I732,$K732,$O732,$R732,$U732:$W732,$Z732:$AA732)=0,"",IF(OR(A732="",B732="",C732="",E732=""),"Missing required input",IF(D732="","Driver not found",IF(COUNTIF($E:$E,E732)&gt;1,"Duplicate Trip/Load #",IF(B732&gt;A732,"Trip after period end",IF(B732&lt;=A732-'Settings'!$B$4,"Trip outside pay period",IF(J732&lt;=0,"Check miles",IF(M732&lt;=0,"Check rate",IF(Y732&lt;0,"Negative payable","OK")))))))))</f>
        <v/>
      </c>
    </row>
    <row r="733">
      <c r="A733" s="51" t="n"/>
      <c r="B733" s="51" t="n"/>
      <c r="C733" s="23" t="n"/>
      <c r="D733" s="24">
        <f>IF(COUNTA($A733:$C733,$E733:$I733,$K733,$O733,$R733,$U733:$W733,$Z733:$AA733)=0,"",IFERROR(INDEX('Settings'!$B$10:$B$109,MATCH(C733,'Settings'!$A$10:$A$109,0)),""))</f>
        <v/>
      </c>
      <c r="E733" s="23" t="n"/>
      <c r="F733" s="25" t="n"/>
      <c r="G733" s="25" t="n"/>
      <c r="H733" s="26" t="n"/>
      <c r="I733" s="26" t="n"/>
      <c r="J733" s="27">
        <f>IF(COUNTA($A733:$C733,$E733:$I733,$K733,$O733,$R733,$U733:$W733,$Z733:$AA733)=0,"",IFERROR(H733+I733,0))</f>
        <v/>
      </c>
      <c r="K733" s="52" t="n"/>
      <c r="L733" s="53">
        <f>IF(COUNTA($A733:$C733,$E733:$I733,$K733,$O733,$R733,$U733:$W733,$Z733:$AA733)=0,"",IFERROR(INDEX('Settings'!$D$10:$D$109,MATCH(C733,'Settings'!$A$10:$A$109,0)),0))</f>
        <v/>
      </c>
      <c r="M733" s="53">
        <f>IF(COUNTA($A733:$C733,$E733:$I733,$K733,$O733,$R733,$U733:$W733,$Z733:$AA733)=0,"",IFERROR(IF(K733&lt;&gt;"",K733,L733),0))</f>
        <v/>
      </c>
      <c r="N733" s="30">
        <f>IF(COUNTA($A733:$C733,$E733:$I733,$K733,$O733,$R733,$U733:$W733,$Z733:$AA733)=0,"",IFERROR(J733*M733,0))</f>
        <v/>
      </c>
      <c r="O733" s="31" t="n"/>
      <c r="P733" s="30">
        <f>IF(COUNTA($A733:$C733,$E733:$I733,$K733,$O733,$R733,$U733:$W733,$Z733:$AA733)=0,"",IFERROR(INDEX('Settings'!$F$10:$F$109,MATCH(C733,'Settings'!$A$10:$A$109,0)),0))</f>
        <v/>
      </c>
      <c r="Q733" s="30">
        <f>IF(COUNTA($A733:$C733,$E733:$I733,$K733,$O733,$R733,$U733:$W733,$Z733:$AA733)=0,"",IFERROR(O733*P733,0))</f>
        <v/>
      </c>
      <c r="R733" s="26" t="n"/>
      <c r="S733" s="30">
        <f>IF(COUNTA($A733:$C733,$E733:$I733,$K733,$O733,$R733,$U733:$W733,$Z733:$AA733)=0,"",IFERROR(INDEX('Settings'!$E$10:$E$109,MATCH(C733,'Settings'!$A$10:$A$109,0)),0))</f>
        <v/>
      </c>
      <c r="T733" s="30">
        <f>IF(COUNTA($A733:$C733,$E733:$I733,$K733,$O733,$R733,$U733:$W733,$Z733:$AA733)=0,"",IFERROR(R733*S733,0))</f>
        <v/>
      </c>
      <c r="U733" s="32" t="n"/>
      <c r="V733" s="32" t="n"/>
      <c r="W733" s="32" t="n"/>
      <c r="X733" s="30">
        <f>IF(COUNTA($A733:$C733,$E733:$I733,$K733,$O733,$R733,$U733:$W733,$Z733:$AA733)=0,"",IFERROR(SUM(N733,Q733,T733,U733),0))</f>
        <v/>
      </c>
      <c r="Y733" s="30">
        <f>IF(COUNTA($A733:$C733,$E733:$I733,$K733,$O733,$R733,$U733:$W733,$Z733:$AA733)=0,"",IFERROR(X733+V733-W733,0))</f>
        <v/>
      </c>
      <c r="Z733" s="23" t="n"/>
      <c r="AA733" s="25" t="n"/>
      <c r="AB733" s="33">
        <f>IF(COUNTA($A733:$C733,$E733:$I733,$K733,$O733,$R733,$U733:$W733,$Z733:$AA733)=0,"",IF(OR(A733="",B733="",C733="",E733=""),"Missing required input",IF(D733="","Driver not found",IF(COUNTIF($E:$E,E733)&gt;1,"Duplicate Trip/Load #",IF(B733&gt;A733,"Trip after period end",IF(B733&lt;=A733-'Settings'!$B$4,"Trip outside pay period",IF(J733&lt;=0,"Check miles",IF(M733&lt;=0,"Check rate",IF(Y733&lt;0,"Negative payable","OK")))))))))</f>
        <v/>
      </c>
    </row>
    <row r="734">
      <c r="A734" s="51" t="n"/>
      <c r="B734" s="51" t="n"/>
      <c r="C734" s="23" t="n"/>
      <c r="D734" s="24">
        <f>IF(COUNTA($A734:$C734,$E734:$I734,$K734,$O734,$R734,$U734:$W734,$Z734:$AA734)=0,"",IFERROR(INDEX('Settings'!$B$10:$B$109,MATCH(C734,'Settings'!$A$10:$A$109,0)),""))</f>
        <v/>
      </c>
      <c r="E734" s="23" t="n"/>
      <c r="F734" s="25" t="n"/>
      <c r="G734" s="25" t="n"/>
      <c r="H734" s="26" t="n"/>
      <c r="I734" s="26" t="n"/>
      <c r="J734" s="27">
        <f>IF(COUNTA($A734:$C734,$E734:$I734,$K734,$O734,$R734,$U734:$W734,$Z734:$AA734)=0,"",IFERROR(H734+I734,0))</f>
        <v/>
      </c>
      <c r="K734" s="52" t="n"/>
      <c r="L734" s="53">
        <f>IF(COUNTA($A734:$C734,$E734:$I734,$K734,$O734,$R734,$U734:$W734,$Z734:$AA734)=0,"",IFERROR(INDEX('Settings'!$D$10:$D$109,MATCH(C734,'Settings'!$A$10:$A$109,0)),0))</f>
        <v/>
      </c>
      <c r="M734" s="53">
        <f>IF(COUNTA($A734:$C734,$E734:$I734,$K734,$O734,$R734,$U734:$W734,$Z734:$AA734)=0,"",IFERROR(IF(K734&lt;&gt;"",K734,L734),0))</f>
        <v/>
      </c>
      <c r="N734" s="30">
        <f>IF(COUNTA($A734:$C734,$E734:$I734,$K734,$O734,$R734,$U734:$W734,$Z734:$AA734)=0,"",IFERROR(J734*M734,0))</f>
        <v/>
      </c>
      <c r="O734" s="31" t="n"/>
      <c r="P734" s="30">
        <f>IF(COUNTA($A734:$C734,$E734:$I734,$K734,$O734,$R734,$U734:$W734,$Z734:$AA734)=0,"",IFERROR(INDEX('Settings'!$F$10:$F$109,MATCH(C734,'Settings'!$A$10:$A$109,0)),0))</f>
        <v/>
      </c>
      <c r="Q734" s="30">
        <f>IF(COUNTA($A734:$C734,$E734:$I734,$K734,$O734,$R734,$U734:$W734,$Z734:$AA734)=0,"",IFERROR(O734*P734,0))</f>
        <v/>
      </c>
      <c r="R734" s="26" t="n"/>
      <c r="S734" s="30">
        <f>IF(COUNTA($A734:$C734,$E734:$I734,$K734,$O734,$R734,$U734:$W734,$Z734:$AA734)=0,"",IFERROR(INDEX('Settings'!$E$10:$E$109,MATCH(C734,'Settings'!$A$10:$A$109,0)),0))</f>
        <v/>
      </c>
      <c r="T734" s="30">
        <f>IF(COUNTA($A734:$C734,$E734:$I734,$K734,$O734,$R734,$U734:$W734,$Z734:$AA734)=0,"",IFERROR(R734*S734,0))</f>
        <v/>
      </c>
      <c r="U734" s="32" t="n"/>
      <c r="V734" s="32" t="n"/>
      <c r="W734" s="32" t="n"/>
      <c r="X734" s="30">
        <f>IF(COUNTA($A734:$C734,$E734:$I734,$K734,$O734,$R734,$U734:$W734,$Z734:$AA734)=0,"",IFERROR(SUM(N734,Q734,T734,U734),0))</f>
        <v/>
      </c>
      <c r="Y734" s="30">
        <f>IF(COUNTA($A734:$C734,$E734:$I734,$K734,$O734,$R734,$U734:$W734,$Z734:$AA734)=0,"",IFERROR(X734+V734-W734,0))</f>
        <v/>
      </c>
      <c r="Z734" s="23" t="n"/>
      <c r="AA734" s="25" t="n"/>
      <c r="AB734" s="33">
        <f>IF(COUNTA($A734:$C734,$E734:$I734,$K734,$O734,$R734,$U734:$W734,$Z734:$AA734)=0,"",IF(OR(A734="",B734="",C734="",E734=""),"Missing required input",IF(D734="","Driver not found",IF(COUNTIF($E:$E,E734)&gt;1,"Duplicate Trip/Load #",IF(B734&gt;A734,"Trip after period end",IF(B734&lt;=A734-'Settings'!$B$4,"Trip outside pay period",IF(J734&lt;=0,"Check miles",IF(M734&lt;=0,"Check rate",IF(Y734&lt;0,"Negative payable","OK")))))))))</f>
        <v/>
      </c>
    </row>
    <row r="735">
      <c r="A735" s="51" t="n"/>
      <c r="B735" s="51" t="n"/>
      <c r="C735" s="23" t="n"/>
      <c r="D735" s="24">
        <f>IF(COUNTA($A735:$C735,$E735:$I735,$K735,$O735,$R735,$U735:$W735,$Z735:$AA735)=0,"",IFERROR(INDEX('Settings'!$B$10:$B$109,MATCH(C735,'Settings'!$A$10:$A$109,0)),""))</f>
        <v/>
      </c>
      <c r="E735" s="23" t="n"/>
      <c r="F735" s="25" t="n"/>
      <c r="G735" s="25" t="n"/>
      <c r="H735" s="26" t="n"/>
      <c r="I735" s="26" t="n"/>
      <c r="J735" s="27">
        <f>IF(COUNTA($A735:$C735,$E735:$I735,$K735,$O735,$R735,$U735:$W735,$Z735:$AA735)=0,"",IFERROR(H735+I735,0))</f>
        <v/>
      </c>
      <c r="K735" s="52" t="n"/>
      <c r="L735" s="53">
        <f>IF(COUNTA($A735:$C735,$E735:$I735,$K735,$O735,$R735,$U735:$W735,$Z735:$AA735)=0,"",IFERROR(INDEX('Settings'!$D$10:$D$109,MATCH(C735,'Settings'!$A$10:$A$109,0)),0))</f>
        <v/>
      </c>
      <c r="M735" s="53">
        <f>IF(COUNTA($A735:$C735,$E735:$I735,$K735,$O735,$R735,$U735:$W735,$Z735:$AA735)=0,"",IFERROR(IF(K735&lt;&gt;"",K735,L735),0))</f>
        <v/>
      </c>
      <c r="N735" s="30">
        <f>IF(COUNTA($A735:$C735,$E735:$I735,$K735,$O735,$R735,$U735:$W735,$Z735:$AA735)=0,"",IFERROR(J735*M735,0))</f>
        <v/>
      </c>
      <c r="O735" s="31" t="n"/>
      <c r="P735" s="30">
        <f>IF(COUNTA($A735:$C735,$E735:$I735,$K735,$O735,$R735,$U735:$W735,$Z735:$AA735)=0,"",IFERROR(INDEX('Settings'!$F$10:$F$109,MATCH(C735,'Settings'!$A$10:$A$109,0)),0))</f>
        <v/>
      </c>
      <c r="Q735" s="30">
        <f>IF(COUNTA($A735:$C735,$E735:$I735,$K735,$O735,$R735,$U735:$W735,$Z735:$AA735)=0,"",IFERROR(O735*P735,0))</f>
        <v/>
      </c>
      <c r="R735" s="26" t="n"/>
      <c r="S735" s="30">
        <f>IF(COUNTA($A735:$C735,$E735:$I735,$K735,$O735,$R735,$U735:$W735,$Z735:$AA735)=0,"",IFERROR(INDEX('Settings'!$E$10:$E$109,MATCH(C735,'Settings'!$A$10:$A$109,0)),0))</f>
        <v/>
      </c>
      <c r="T735" s="30">
        <f>IF(COUNTA($A735:$C735,$E735:$I735,$K735,$O735,$R735,$U735:$W735,$Z735:$AA735)=0,"",IFERROR(R735*S735,0))</f>
        <v/>
      </c>
      <c r="U735" s="32" t="n"/>
      <c r="V735" s="32" t="n"/>
      <c r="W735" s="32" t="n"/>
      <c r="X735" s="30">
        <f>IF(COUNTA($A735:$C735,$E735:$I735,$K735,$O735,$R735,$U735:$W735,$Z735:$AA735)=0,"",IFERROR(SUM(N735,Q735,T735,U735),0))</f>
        <v/>
      </c>
      <c r="Y735" s="30">
        <f>IF(COUNTA($A735:$C735,$E735:$I735,$K735,$O735,$R735,$U735:$W735,$Z735:$AA735)=0,"",IFERROR(X735+V735-W735,0))</f>
        <v/>
      </c>
      <c r="Z735" s="23" t="n"/>
      <c r="AA735" s="25" t="n"/>
      <c r="AB735" s="33">
        <f>IF(COUNTA($A735:$C735,$E735:$I735,$K735,$O735,$R735,$U735:$W735,$Z735:$AA735)=0,"",IF(OR(A735="",B735="",C735="",E735=""),"Missing required input",IF(D735="","Driver not found",IF(COUNTIF($E:$E,E735)&gt;1,"Duplicate Trip/Load #",IF(B735&gt;A735,"Trip after period end",IF(B735&lt;=A735-'Settings'!$B$4,"Trip outside pay period",IF(J735&lt;=0,"Check miles",IF(M735&lt;=0,"Check rate",IF(Y735&lt;0,"Negative payable","OK")))))))))</f>
        <v/>
      </c>
    </row>
    <row r="736">
      <c r="A736" s="51" t="n"/>
      <c r="B736" s="51" t="n"/>
      <c r="C736" s="23" t="n"/>
      <c r="D736" s="24">
        <f>IF(COUNTA($A736:$C736,$E736:$I736,$K736,$O736,$R736,$U736:$W736,$Z736:$AA736)=0,"",IFERROR(INDEX('Settings'!$B$10:$B$109,MATCH(C736,'Settings'!$A$10:$A$109,0)),""))</f>
        <v/>
      </c>
      <c r="E736" s="23" t="n"/>
      <c r="F736" s="25" t="n"/>
      <c r="G736" s="25" t="n"/>
      <c r="H736" s="26" t="n"/>
      <c r="I736" s="26" t="n"/>
      <c r="J736" s="27">
        <f>IF(COUNTA($A736:$C736,$E736:$I736,$K736,$O736,$R736,$U736:$W736,$Z736:$AA736)=0,"",IFERROR(H736+I736,0))</f>
        <v/>
      </c>
      <c r="K736" s="52" t="n"/>
      <c r="L736" s="53">
        <f>IF(COUNTA($A736:$C736,$E736:$I736,$K736,$O736,$R736,$U736:$W736,$Z736:$AA736)=0,"",IFERROR(INDEX('Settings'!$D$10:$D$109,MATCH(C736,'Settings'!$A$10:$A$109,0)),0))</f>
        <v/>
      </c>
      <c r="M736" s="53">
        <f>IF(COUNTA($A736:$C736,$E736:$I736,$K736,$O736,$R736,$U736:$W736,$Z736:$AA736)=0,"",IFERROR(IF(K736&lt;&gt;"",K736,L736),0))</f>
        <v/>
      </c>
      <c r="N736" s="30">
        <f>IF(COUNTA($A736:$C736,$E736:$I736,$K736,$O736,$R736,$U736:$W736,$Z736:$AA736)=0,"",IFERROR(J736*M736,0))</f>
        <v/>
      </c>
      <c r="O736" s="31" t="n"/>
      <c r="P736" s="30">
        <f>IF(COUNTA($A736:$C736,$E736:$I736,$K736,$O736,$R736,$U736:$W736,$Z736:$AA736)=0,"",IFERROR(INDEX('Settings'!$F$10:$F$109,MATCH(C736,'Settings'!$A$10:$A$109,0)),0))</f>
        <v/>
      </c>
      <c r="Q736" s="30">
        <f>IF(COUNTA($A736:$C736,$E736:$I736,$K736,$O736,$R736,$U736:$W736,$Z736:$AA736)=0,"",IFERROR(O736*P736,0))</f>
        <v/>
      </c>
      <c r="R736" s="26" t="n"/>
      <c r="S736" s="30">
        <f>IF(COUNTA($A736:$C736,$E736:$I736,$K736,$O736,$R736,$U736:$W736,$Z736:$AA736)=0,"",IFERROR(INDEX('Settings'!$E$10:$E$109,MATCH(C736,'Settings'!$A$10:$A$109,0)),0))</f>
        <v/>
      </c>
      <c r="T736" s="30">
        <f>IF(COUNTA($A736:$C736,$E736:$I736,$K736,$O736,$R736,$U736:$W736,$Z736:$AA736)=0,"",IFERROR(R736*S736,0))</f>
        <v/>
      </c>
      <c r="U736" s="32" t="n"/>
      <c r="V736" s="32" t="n"/>
      <c r="W736" s="32" t="n"/>
      <c r="X736" s="30">
        <f>IF(COUNTA($A736:$C736,$E736:$I736,$K736,$O736,$R736,$U736:$W736,$Z736:$AA736)=0,"",IFERROR(SUM(N736,Q736,T736,U736),0))</f>
        <v/>
      </c>
      <c r="Y736" s="30">
        <f>IF(COUNTA($A736:$C736,$E736:$I736,$K736,$O736,$R736,$U736:$W736,$Z736:$AA736)=0,"",IFERROR(X736+V736-W736,0))</f>
        <v/>
      </c>
      <c r="Z736" s="23" t="n"/>
      <c r="AA736" s="25" t="n"/>
      <c r="AB736" s="33">
        <f>IF(COUNTA($A736:$C736,$E736:$I736,$K736,$O736,$R736,$U736:$W736,$Z736:$AA736)=0,"",IF(OR(A736="",B736="",C736="",E736=""),"Missing required input",IF(D736="","Driver not found",IF(COUNTIF($E:$E,E736)&gt;1,"Duplicate Trip/Load #",IF(B736&gt;A736,"Trip after period end",IF(B736&lt;=A736-'Settings'!$B$4,"Trip outside pay period",IF(J736&lt;=0,"Check miles",IF(M736&lt;=0,"Check rate",IF(Y736&lt;0,"Negative payable","OK")))))))))</f>
        <v/>
      </c>
    </row>
    <row r="737">
      <c r="A737" s="51" t="n"/>
      <c r="B737" s="51" t="n"/>
      <c r="C737" s="23" t="n"/>
      <c r="D737" s="24">
        <f>IF(COUNTA($A737:$C737,$E737:$I737,$K737,$O737,$R737,$U737:$W737,$Z737:$AA737)=0,"",IFERROR(INDEX('Settings'!$B$10:$B$109,MATCH(C737,'Settings'!$A$10:$A$109,0)),""))</f>
        <v/>
      </c>
      <c r="E737" s="23" t="n"/>
      <c r="F737" s="25" t="n"/>
      <c r="G737" s="25" t="n"/>
      <c r="H737" s="26" t="n"/>
      <c r="I737" s="26" t="n"/>
      <c r="J737" s="27">
        <f>IF(COUNTA($A737:$C737,$E737:$I737,$K737,$O737,$R737,$U737:$W737,$Z737:$AA737)=0,"",IFERROR(H737+I737,0))</f>
        <v/>
      </c>
      <c r="K737" s="52" t="n"/>
      <c r="L737" s="53">
        <f>IF(COUNTA($A737:$C737,$E737:$I737,$K737,$O737,$R737,$U737:$W737,$Z737:$AA737)=0,"",IFERROR(INDEX('Settings'!$D$10:$D$109,MATCH(C737,'Settings'!$A$10:$A$109,0)),0))</f>
        <v/>
      </c>
      <c r="M737" s="53">
        <f>IF(COUNTA($A737:$C737,$E737:$I737,$K737,$O737,$R737,$U737:$W737,$Z737:$AA737)=0,"",IFERROR(IF(K737&lt;&gt;"",K737,L737),0))</f>
        <v/>
      </c>
      <c r="N737" s="30">
        <f>IF(COUNTA($A737:$C737,$E737:$I737,$K737,$O737,$R737,$U737:$W737,$Z737:$AA737)=0,"",IFERROR(J737*M737,0))</f>
        <v/>
      </c>
      <c r="O737" s="31" t="n"/>
      <c r="P737" s="30">
        <f>IF(COUNTA($A737:$C737,$E737:$I737,$K737,$O737,$R737,$U737:$W737,$Z737:$AA737)=0,"",IFERROR(INDEX('Settings'!$F$10:$F$109,MATCH(C737,'Settings'!$A$10:$A$109,0)),0))</f>
        <v/>
      </c>
      <c r="Q737" s="30">
        <f>IF(COUNTA($A737:$C737,$E737:$I737,$K737,$O737,$R737,$U737:$W737,$Z737:$AA737)=0,"",IFERROR(O737*P737,0))</f>
        <v/>
      </c>
      <c r="R737" s="26" t="n"/>
      <c r="S737" s="30">
        <f>IF(COUNTA($A737:$C737,$E737:$I737,$K737,$O737,$R737,$U737:$W737,$Z737:$AA737)=0,"",IFERROR(INDEX('Settings'!$E$10:$E$109,MATCH(C737,'Settings'!$A$10:$A$109,0)),0))</f>
        <v/>
      </c>
      <c r="T737" s="30">
        <f>IF(COUNTA($A737:$C737,$E737:$I737,$K737,$O737,$R737,$U737:$W737,$Z737:$AA737)=0,"",IFERROR(R737*S737,0))</f>
        <v/>
      </c>
      <c r="U737" s="32" t="n"/>
      <c r="V737" s="32" t="n"/>
      <c r="W737" s="32" t="n"/>
      <c r="X737" s="30">
        <f>IF(COUNTA($A737:$C737,$E737:$I737,$K737,$O737,$R737,$U737:$W737,$Z737:$AA737)=0,"",IFERROR(SUM(N737,Q737,T737,U737),0))</f>
        <v/>
      </c>
      <c r="Y737" s="30">
        <f>IF(COUNTA($A737:$C737,$E737:$I737,$K737,$O737,$R737,$U737:$W737,$Z737:$AA737)=0,"",IFERROR(X737+V737-W737,0))</f>
        <v/>
      </c>
      <c r="Z737" s="23" t="n"/>
      <c r="AA737" s="25" t="n"/>
      <c r="AB737" s="33">
        <f>IF(COUNTA($A737:$C737,$E737:$I737,$K737,$O737,$R737,$U737:$W737,$Z737:$AA737)=0,"",IF(OR(A737="",B737="",C737="",E737=""),"Missing required input",IF(D737="","Driver not found",IF(COUNTIF($E:$E,E737)&gt;1,"Duplicate Trip/Load #",IF(B737&gt;A737,"Trip after period end",IF(B737&lt;=A737-'Settings'!$B$4,"Trip outside pay period",IF(J737&lt;=0,"Check miles",IF(M737&lt;=0,"Check rate",IF(Y737&lt;0,"Negative payable","OK")))))))))</f>
        <v/>
      </c>
    </row>
    <row r="738">
      <c r="A738" s="51" t="n"/>
      <c r="B738" s="51" t="n"/>
      <c r="C738" s="23" t="n"/>
      <c r="D738" s="24">
        <f>IF(COUNTA($A738:$C738,$E738:$I738,$K738,$O738,$R738,$U738:$W738,$Z738:$AA738)=0,"",IFERROR(INDEX('Settings'!$B$10:$B$109,MATCH(C738,'Settings'!$A$10:$A$109,0)),""))</f>
        <v/>
      </c>
      <c r="E738" s="23" t="n"/>
      <c r="F738" s="25" t="n"/>
      <c r="G738" s="25" t="n"/>
      <c r="H738" s="26" t="n"/>
      <c r="I738" s="26" t="n"/>
      <c r="J738" s="27">
        <f>IF(COUNTA($A738:$C738,$E738:$I738,$K738,$O738,$R738,$U738:$W738,$Z738:$AA738)=0,"",IFERROR(H738+I738,0))</f>
        <v/>
      </c>
      <c r="K738" s="52" t="n"/>
      <c r="L738" s="53">
        <f>IF(COUNTA($A738:$C738,$E738:$I738,$K738,$O738,$R738,$U738:$W738,$Z738:$AA738)=0,"",IFERROR(INDEX('Settings'!$D$10:$D$109,MATCH(C738,'Settings'!$A$10:$A$109,0)),0))</f>
        <v/>
      </c>
      <c r="M738" s="53">
        <f>IF(COUNTA($A738:$C738,$E738:$I738,$K738,$O738,$R738,$U738:$W738,$Z738:$AA738)=0,"",IFERROR(IF(K738&lt;&gt;"",K738,L738),0))</f>
        <v/>
      </c>
      <c r="N738" s="30">
        <f>IF(COUNTA($A738:$C738,$E738:$I738,$K738,$O738,$R738,$U738:$W738,$Z738:$AA738)=0,"",IFERROR(J738*M738,0))</f>
        <v/>
      </c>
      <c r="O738" s="31" t="n"/>
      <c r="P738" s="30">
        <f>IF(COUNTA($A738:$C738,$E738:$I738,$K738,$O738,$R738,$U738:$W738,$Z738:$AA738)=0,"",IFERROR(INDEX('Settings'!$F$10:$F$109,MATCH(C738,'Settings'!$A$10:$A$109,0)),0))</f>
        <v/>
      </c>
      <c r="Q738" s="30">
        <f>IF(COUNTA($A738:$C738,$E738:$I738,$K738,$O738,$R738,$U738:$W738,$Z738:$AA738)=0,"",IFERROR(O738*P738,0))</f>
        <v/>
      </c>
      <c r="R738" s="26" t="n"/>
      <c r="S738" s="30">
        <f>IF(COUNTA($A738:$C738,$E738:$I738,$K738,$O738,$R738,$U738:$W738,$Z738:$AA738)=0,"",IFERROR(INDEX('Settings'!$E$10:$E$109,MATCH(C738,'Settings'!$A$10:$A$109,0)),0))</f>
        <v/>
      </c>
      <c r="T738" s="30">
        <f>IF(COUNTA($A738:$C738,$E738:$I738,$K738,$O738,$R738,$U738:$W738,$Z738:$AA738)=0,"",IFERROR(R738*S738,0))</f>
        <v/>
      </c>
      <c r="U738" s="32" t="n"/>
      <c r="V738" s="32" t="n"/>
      <c r="W738" s="32" t="n"/>
      <c r="X738" s="30">
        <f>IF(COUNTA($A738:$C738,$E738:$I738,$K738,$O738,$R738,$U738:$W738,$Z738:$AA738)=0,"",IFERROR(SUM(N738,Q738,T738,U738),0))</f>
        <v/>
      </c>
      <c r="Y738" s="30">
        <f>IF(COUNTA($A738:$C738,$E738:$I738,$K738,$O738,$R738,$U738:$W738,$Z738:$AA738)=0,"",IFERROR(X738+V738-W738,0))</f>
        <v/>
      </c>
      <c r="Z738" s="23" t="n"/>
      <c r="AA738" s="25" t="n"/>
      <c r="AB738" s="33">
        <f>IF(COUNTA($A738:$C738,$E738:$I738,$K738,$O738,$R738,$U738:$W738,$Z738:$AA738)=0,"",IF(OR(A738="",B738="",C738="",E738=""),"Missing required input",IF(D738="","Driver not found",IF(COUNTIF($E:$E,E738)&gt;1,"Duplicate Trip/Load #",IF(B738&gt;A738,"Trip after period end",IF(B738&lt;=A738-'Settings'!$B$4,"Trip outside pay period",IF(J738&lt;=0,"Check miles",IF(M738&lt;=0,"Check rate",IF(Y738&lt;0,"Negative payable","OK")))))))))</f>
        <v/>
      </c>
    </row>
    <row r="739">
      <c r="A739" s="51" t="n"/>
      <c r="B739" s="51" t="n"/>
      <c r="C739" s="23" t="n"/>
      <c r="D739" s="24">
        <f>IF(COUNTA($A739:$C739,$E739:$I739,$K739,$O739,$R739,$U739:$W739,$Z739:$AA739)=0,"",IFERROR(INDEX('Settings'!$B$10:$B$109,MATCH(C739,'Settings'!$A$10:$A$109,0)),""))</f>
        <v/>
      </c>
      <c r="E739" s="23" t="n"/>
      <c r="F739" s="25" t="n"/>
      <c r="G739" s="25" t="n"/>
      <c r="H739" s="26" t="n"/>
      <c r="I739" s="26" t="n"/>
      <c r="J739" s="27">
        <f>IF(COUNTA($A739:$C739,$E739:$I739,$K739,$O739,$R739,$U739:$W739,$Z739:$AA739)=0,"",IFERROR(H739+I739,0))</f>
        <v/>
      </c>
      <c r="K739" s="52" t="n"/>
      <c r="L739" s="53">
        <f>IF(COUNTA($A739:$C739,$E739:$I739,$K739,$O739,$R739,$U739:$W739,$Z739:$AA739)=0,"",IFERROR(INDEX('Settings'!$D$10:$D$109,MATCH(C739,'Settings'!$A$10:$A$109,0)),0))</f>
        <v/>
      </c>
      <c r="M739" s="53">
        <f>IF(COUNTA($A739:$C739,$E739:$I739,$K739,$O739,$R739,$U739:$W739,$Z739:$AA739)=0,"",IFERROR(IF(K739&lt;&gt;"",K739,L739),0))</f>
        <v/>
      </c>
      <c r="N739" s="30">
        <f>IF(COUNTA($A739:$C739,$E739:$I739,$K739,$O739,$R739,$U739:$W739,$Z739:$AA739)=0,"",IFERROR(J739*M739,0))</f>
        <v/>
      </c>
      <c r="O739" s="31" t="n"/>
      <c r="P739" s="30">
        <f>IF(COUNTA($A739:$C739,$E739:$I739,$K739,$O739,$R739,$U739:$W739,$Z739:$AA739)=0,"",IFERROR(INDEX('Settings'!$F$10:$F$109,MATCH(C739,'Settings'!$A$10:$A$109,0)),0))</f>
        <v/>
      </c>
      <c r="Q739" s="30">
        <f>IF(COUNTA($A739:$C739,$E739:$I739,$K739,$O739,$R739,$U739:$W739,$Z739:$AA739)=0,"",IFERROR(O739*P739,0))</f>
        <v/>
      </c>
      <c r="R739" s="26" t="n"/>
      <c r="S739" s="30">
        <f>IF(COUNTA($A739:$C739,$E739:$I739,$K739,$O739,$R739,$U739:$W739,$Z739:$AA739)=0,"",IFERROR(INDEX('Settings'!$E$10:$E$109,MATCH(C739,'Settings'!$A$10:$A$109,0)),0))</f>
        <v/>
      </c>
      <c r="T739" s="30">
        <f>IF(COUNTA($A739:$C739,$E739:$I739,$K739,$O739,$R739,$U739:$W739,$Z739:$AA739)=0,"",IFERROR(R739*S739,0))</f>
        <v/>
      </c>
      <c r="U739" s="32" t="n"/>
      <c r="V739" s="32" t="n"/>
      <c r="W739" s="32" t="n"/>
      <c r="X739" s="30">
        <f>IF(COUNTA($A739:$C739,$E739:$I739,$K739,$O739,$R739,$U739:$W739,$Z739:$AA739)=0,"",IFERROR(SUM(N739,Q739,T739,U739),0))</f>
        <v/>
      </c>
      <c r="Y739" s="30">
        <f>IF(COUNTA($A739:$C739,$E739:$I739,$K739,$O739,$R739,$U739:$W739,$Z739:$AA739)=0,"",IFERROR(X739+V739-W739,0))</f>
        <v/>
      </c>
      <c r="Z739" s="23" t="n"/>
      <c r="AA739" s="25" t="n"/>
      <c r="AB739" s="33">
        <f>IF(COUNTA($A739:$C739,$E739:$I739,$K739,$O739,$R739,$U739:$W739,$Z739:$AA739)=0,"",IF(OR(A739="",B739="",C739="",E739=""),"Missing required input",IF(D739="","Driver not found",IF(COUNTIF($E:$E,E739)&gt;1,"Duplicate Trip/Load #",IF(B739&gt;A739,"Trip after period end",IF(B739&lt;=A739-'Settings'!$B$4,"Trip outside pay period",IF(J739&lt;=0,"Check miles",IF(M739&lt;=0,"Check rate",IF(Y739&lt;0,"Negative payable","OK")))))))))</f>
        <v/>
      </c>
    </row>
    <row r="740">
      <c r="A740" s="51" t="n"/>
      <c r="B740" s="51" t="n"/>
      <c r="C740" s="23" t="n"/>
      <c r="D740" s="24">
        <f>IF(COUNTA($A740:$C740,$E740:$I740,$K740,$O740,$R740,$U740:$W740,$Z740:$AA740)=0,"",IFERROR(INDEX('Settings'!$B$10:$B$109,MATCH(C740,'Settings'!$A$10:$A$109,0)),""))</f>
        <v/>
      </c>
      <c r="E740" s="23" t="n"/>
      <c r="F740" s="25" t="n"/>
      <c r="G740" s="25" t="n"/>
      <c r="H740" s="26" t="n"/>
      <c r="I740" s="26" t="n"/>
      <c r="J740" s="27">
        <f>IF(COUNTA($A740:$C740,$E740:$I740,$K740,$O740,$R740,$U740:$W740,$Z740:$AA740)=0,"",IFERROR(H740+I740,0))</f>
        <v/>
      </c>
      <c r="K740" s="52" t="n"/>
      <c r="L740" s="53">
        <f>IF(COUNTA($A740:$C740,$E740:$I740,$K740,$O740,$R740,$U740:$W740,$Z740:$AA740)=0,"",IFERROR(INDEX('Settings'!$D$10:$D$109,MATCH(C740,'Settings'!$A$10:$A$109,0)),0))</f>
        <v/>
      </c>
      <c r="M740" s="53">
        <f>IF(COUNTA($A740:$C740,$E740:$I740,$K740,$O740,$R740,$U740:$W740,$Z740:$AA740)=0,"",IFERROR(IF(K740&lt;&gt;"",K740,L740),0))</f>
        <v/>
      </c>
      <c r="N740" s="30">
        <f>IF(COUNTA($A740:$C740,$E740:$I740,$K740,$O740,$R740,$U740:$W740,$Z740:$AA740)=0,"",IFERROR(J740*M740,0))</f>
        <v/>
      </c>
      <c r="O740" s="31" t="n"/>
      <c r="P740" s="30">
        <f>IF(COUNTA($A740:$C740,$E740:$I740,$K740,$O740,$R740,$U740:$W740,$Z740:$AA740)=0,"",IFERROR(INDEX('Settings'!$F$10:$F$109,MATCH(C740,'Settings'!$A$10:$A$109,0)),0))</f>
        <v/>
      </c>
      <c r="Q740" s="30">
        <f>IF(COUNTA($A740:$C740,$E740:$I740,$K740,$O740,$R740,$U740:$W740,$Z740:$AA740)=0,"",IFERROR(O740*P740,0))</f>
        <v/>
      </c>
      <c r="R740" s="26" t="n"/>
      <c r="S740" s="30">
        <f>IF(COUNTA($A740:$C740,$E740:$I740,$K740,$O740,$R740,$U740:$W740,$Z740:$AA740)=0,"",IFERROR(INDEX('Settings'!$E$10:$E$109,MATCH(C740,'Settings'!$A$10:$A$109,0)),0))</f>
        <v/>
      </c>
      <c r="T740" s="30">
        <f>IF(COUNTA($A740:$C740,$E740:$I740,$K740,$O740,$R740,$U740:$W740,$Z740:$AA740)=0,"",IFERROR(R740*S740,0))</f>
        <v/>
      </c>
      <c r="U740" s="32" t="n"/>
      <c r="V740" s="32" t="n"/>
      <c r="W740" s="32" t="n"/>
      <c r="X740" s="30">
        <f>IF(COUNTA($A740:$C740,$E740:$I740,$K740,$O740,$R740,$U740:$W740,$Z740:$AA740)=0,"",IFERROR(SUM(N740,Q740,T740,U740),0))</f>
        <v/>
      </c>
      <c r="Y740" s="30">
        <f>IF(COUNTA($A740:$C740,$E740:$I740,$K740,$O740,$R740,$U740:$W740,$Z740:$AA740)=0,"",IFERROR(X740+V740-W740,0))</f>
        <v/>
      </c>
      <c r="Z740" s="23" t="n"/>
      <c r="AA740" s="25" t="n"/>
      <c r="AB740" s="33">
        <f>IF(COUNTA($A740:$C740,$E740:$I740,$K740,$O740,$R740,$U740:$W740,$Z740:$AA740)=0,"",IF(OR(A740="",B740="",C740="",E740=""),"Missing required input",IF(D740="","Driver not found",IF(COUNTIF($E:$E,E740)&gt;1,"Duplicate Trip/Load #",IF(B740&gt;A740,"Trip after period end",IF(B740&lt;=A740-'Settings'!$B$4,"Trip outside pay period",IF(J740&lt;=0,"Check miles",IF(M740&lt;=0,"Check rate",IF(Y740&lt;0,"Negative payable","OK")))))))))</f>
        <v/>
      </c>
    </row>
    <row r="741">
      <c r="A741" s="51" t="n"/>
      <c r="B741" s="51" t="n"/>
      <c r="C741" s="23" t="n"/>
      <c r="D741" s="24">
        <f>IF(COUNTA($A741:$C741,$E741:$I741,$K741,$O741,$R741,$U741:$W741,$Z741:$AA741)=0,"",IFERROR(INDEX('Settings'!$B$10:$B$109,MATCH(C741,'Settings'!$A$10:$A$109,0)),""))</f>
        <v/>
      </c>
      <c r="E741" s="23" t="n"/>
      <c r="F741" s="25" t="n"/>
      <c r="G741" s="25" t="n"/>
      <c r="H741" s="26" t="n"/>
      <c r="I741" s="26" t="n"/>
      <c r="J741" s="27">
        <f>IF(COUNTA($A741:$C741,$E741:$I741,$K741,$O741,$R741,$U741:$W741,$Z741:$AA741)=0,"",IFERROR(H741+I741,0))</f>
        <v/>
      </c>
      <c r="K741" s="52" t="n"/>
      <c r="L741" s="53">
        <f>IF(COUNTA($A741:$C741,$E741:$I741,$K741,$O741,$R741,$U741:$W741,$Z741:$AA741)=0,"",IFERROR(INDEX('Settings'!$D$10:$D$109,MATCH(C741,'Settings'!$A$10:$A$109,0)),0))</f>
        <v/>
      </c>
      <c r="M741" s="53">
        <f>IF(COUNTA($A741:$C741,$E741:$I741,$K741,$O741,$R741,$U741:$W741,$Z741:$AA741)=0,"",IFERROR(IF(K741&lt;&gt;"",K741,L741),0))</f>
        <v/>
      </c>
      <c r="N741" s="30">
        <f>IF(COUNTA($A741:$C741,$E741:$I741,$K741,$O741,$R741,$U741:$W741,$Z741:$AA741)=0,"",IFERROR(J741*M741,0))</f>
        <v/>
      </c>
      <c r="O741" s="31" t="n"/>
      <c r="P741" s="30">
        <f>IF(COUNTA($A741:$C741,$E741:$I741,$K741,$O741,$R741,$U741:$W741,$Z741:$AA741)=0,"",IFERROR(INDEX('Settings'!$F$10:$F$109,MATCH(C741,'Settings'!$A$10:$A$109,0)),0))</f>
        <v/>
      </c>
      <c r="Q741" s="30">
        <f>IF(COUNTA($A741:$C741,$E741:$I741,$K741,$O741,$R741,$U741:$W741,$Z741:$AA741)=0,"",IFERROR(O741*P741,0))</f>
        <v/>
      </c>
      <c r="R741" s="26" t="n"/>
      <c r="S741" s="30">
        <f>IF(COUNTA($A741:$C741,$E741:$I741,$K741,$O741,$R741,$U741:$W741,$Z741:$AA741)=0,"",IFERROR(INDEX('Settings'!$E$10:$E$109,MATCH(C741,'Settings'!$A$10:$A$109,0)),0))</f>
        <v/>
      </c>
      <c r="T741" s="30">
        <f>IF(COUNTA($A741:$C741,$E741:$I741,$K741,$O741,$R741,$U741:$W741,$Z741:$AA741)=0,"",IFERROR(R741*S741,0))</f>
        <v/>
      </c>
      <c r="U741" s="32" t="n"/>
      <c r="V741" s="32" t="n"/>
      <c r="W741" s="32" t="n"/>
      <c r="X741" s="30">
        <f>IF(COUNTA($A741:$C741,$E741:$I741,$K741,$O741,$R741,$U741:$W741,$Z741:$AA741)=0,"",IFERROR(SUM(N741,Q741,T741,U741),0))</f>
        <v/>
      </c>
      <c r="Y741" s="30">
        <f>IF(COUNTA($A741:$C741,$E741:$I741,$K741,$O741,$R741,$U741:$W741,$Z741:$AA741)=0,"",IFERROR(X741+V741-W741,0))</f>
        <v/>
      </c>
      <c r="Z741" s="23" t="n"/>
      <c r="AA741" s="25" t="n"/>
      <c r="AB741" s="33">
        <f>IF(COUNTA($A741:$C741,$E741:$I741,$K741,$O741,$R741,$U741:$W741,$Z741:$AA741)=0,"",IF(OR(A741="",B741="",C741="",E741=""),"Missing required input",IF(D741="","Driver not found",IF(COUNTIF($E:$E,E741)&gt;1,"Duplicate Trip/Load #",IF(B741&gt;A741,"Trip after period end",IF(B741&lt;=A741-'Settings'!$B$4,"Trip outside pay period",IF(J741&lt;=0,"Check miles",IF(M741&lt;=0,"Check rate",IF(Y741&lt;0,"Negative payable","OK")))))))))</f>
        <v/>
      </c>
    </row>
    <row r="742">
      <c r="A742" s="51" t="n"/>
      <c r="B742" s="51" t="n"/>
      <c r="C742" s="23" t="n"/>
      <c r="D742" s="24">
        <f>IF(COUNTA($A742:$C742,$E742:$I742,$K742,$O742,$R742,$U742:$W742,$Z742:$AA742)=0,"",IFERROR(INDEX('Settings'!$B$10:$B$109,MATCH(C742,'Settings'!$A$10:$A$109,0)),""))</f>
        <v/>
      </c>
      <c r="E742" s="23" t="n"/>
      <c r="F742" s="25" t="n"/>
      <c r="G742" s="25" t="n"/>
      <c r="H742" s="26" t="n"/>
      <c r="I742" s="26" t="n"/>
      <c r="J742" s="27">
        <f>IF(COUNTA($A742:$C742,$E742:$I742,$K742,$O742,$R742,$U742:$W742,$Z742:$AA742)=0,"",IFERROR(H742+I742,0))</f>
        <v/>
      </c>
      <c r="K742" s="52" t="n"/>
      <c r="L742" s="53">
        <f>IF(COUNTA($A742:$C742,$E742:$I742,$K742,$O742,$R742,$U742:$W742,$Z742:$AA742)=0,"",IFERROR(INDEX('Settings'!$D$10:$D$109,MATCH(C742,'Settings'!$A$10:$A$109,0)),0))</f>
        <v/>
      </c>
      <c r="M742" s="53">
        <f>IF(COUNTA($A742:$C742,$E742:$I742,$K742,$O742,$R742,$U742:$W742,$Z742:$AA742)=0,"",IFERROR(IF(K742&lt;&gt;"",K742,L742),0))</f>
        <v/>
      </c>
      <c r="N742" s="30">
        <f>IF(COUNTA($A742:$C742,$E742:$I742,$K742,$O742,$R742,$U742:$W742,$Z742:$AA742)=0,"",IFERROR(J742*M742,0))</f>
        <v/>
      </c>
      <c r="O742" s="31" t="n"/>
      <c r="P742" s="30">
        <f>IF(COUNTA($A742:$C742,$E742:$I742,$K742,$O742,$R742,$U742:$W742,$Z742:$AA742)=0,"",IFERROR(INDEX('Settings'!$F$10:$F$109,MATCH(C742,'Settings'!$A$10:$A$109,0)),0))</f>
        <v/>
      </c>
      <c r="Q742" s="30">
        <f>IF(COUNTA($A742:$C742,$E742:$I742,$K742,$O742,$R742,$U742:$W742,$Z742:$AA742)=0,"",IFERROR(O742*P742,0))</f>
        <v/>
      </c>
      <c r="R742" s="26" t="n"/>
      <c r="S742" s="30">
        <f>IF(COUNTA($A742:$C742,$E742:$I742,$K742,$O742,$R742,$U742:$W742,$Z742:$AA742)=0,"",IFERROR(INDEX('Settings'!$E$10:$E$109,MATCH(C742,'Settings'!$A$10:$A$109,0)),0))</f>
        <v/>
      </c>
      <c r="T742" s="30">
        <f>IF(COUNTA($A742:$C742,$E742:$I742,$K742,$O742,$R742,$U742:$W742,$Z742:$AA742)=0,"",IFERROR(R742*S742,0))</f>
        <v/>
      </c>
      <c r="U742" s="32" t="n"/>
      <c r="V742" s="32" t="n"/>
      <c r="W742" s="32" t="n"/>
      <c r="X742" s="30">
        <f>IF(COUNTA($A742:$C742,$E742:$I742,$K742,$O742,$R742,$U742:$W742,$Z742:$AA742)=0,"",IFERROR(SUM(N742,Q742,T742,U742),0))</f>
        <v/>
      </c>
      <c r="Y742" s="30">
        <f>IF(COUNTA($A742:$C742,$E742:$I742,$K742,$O742,$R742,$U742:$W742,$Z742:$AA742)=0,"",IFERROR(X742+V742-W742,0))</f>
        <v/>
      </c>
      <c r="Z742" s="23" t="n"/>
      <c r="AA742" s="25" t="n"/>
      <c r="AB742" s="33">
        <f>IF(COUNTA($A742:$C742,$E742:$I742,$K742,$O742,$R742,$U742:$W742,$Z742:$AA742)=0,"",IF(OR(A742="",B742="",C742="",E742=""),"Missing required input",IF(D742="","Driver not found",IF(COUNTIF($E:$E,E742)&gt;1,"Duplicate Trip/Load #",IF(B742&gt;A742,"Trip after period end",IF(B742&lt;=A742-'Settings'!$B$4,"Trip outside pay period",IF(J742&lt;=0,"Check miles",IF(M742&lt;=0,"Check rate",IF(Y742&lt;0,"Negative payable","OK")))))))))</f>
        <v/>
      </c>
    </row>
    <row r="743">
      <c r="A743" s="51" t="n"/>
      <c r="B743" s="51" t="n"/>
      <c r="C743" s="23" t="n"/>
      <c r="D743" s="24">
        <f>IF(COUNTA($A743:$C743,$E743:$I743,$K743,$O743,$R743,$U743:$W743,$Z743:$AA743)=0,"",IFERROR(INDEX('Settings'!$B$10:$B$109,MATCH(C743,'Settings'!$A$10:$A$109,0)),""))</f>
        <v/>
      </c>
      <c r="E743" s="23" t="n"/>
      <c r="F743" s="25" t="n"/>
      <c r="G743" s="25" t="n"/>
      <c r="H743" s="26" t="n"/>
      <c r="I743" s="26" t="n"/>
      <c r="J743" s="27">
        <f>IF(COUNTA($A743:$C743,$E743:$I743,$K743,$O743,$R743,$U743:$W743,$Z743:$AA743)=0,"",IFERROR(H743+I743,0))</f>
        <v/>
      </c>
      <c r="K743" s="52" t="n"/>
      <c r="L743" s="53">
        <f>IF(COUNTA($A743:$C743,$E743:$I743,$K743,$O743,$R743,$U743:$W743,$Z743:$AA743)=0,"",IFERROR(INDEX('Settings'!$D$10:$D$109,MATCH(C743,'Settings'!$A$10:$A$109,0)),0))</f>
        <v/>
      </c>
      <c r="M743" s="53">
        <f>IF(COUNTA($A743:$C743,$E743:$I743,$K743,$O743,$R743,$U743:$W743,$Z743:$AA743)=0,"",IFERROR(IF(K743&lt;&gt;"",K743,L743),0))</f>
        <v/>
      </c>
      <c r="N743" s="30">
        <f>IF(COUNTA($A743:$C743,$E743:$I743,$K743,$O743,$R743,$U743:$W743,$Z743:$AA743)=0,"",IFERROR(J743*M743,0))</f>
        <v/>
      </c>
      <c r="O743" s="31" t="n"/>
      <c r="P743" s="30">
        <f>IF(COUNTA($A743:$C743,$E743:$I743,$K743,$O743,$R743,$U743:$W743,$Z743:$AA743)=0,"",IFERROR(INDEX('Settings'!$F$10:$F$109,MATCH(C743,'Settings'!$A$10:$A$109,0)),0))</f>
        <v/>
      </c>
      <c r="Q743" s="30">
        <f>IF(COUNTA($A743:$C743,$E743:$I743,$K743,$O743,$R743,$U743:$W743,$Z743:$AA743)=0,"",IFERROR(O743*P743,0))</f>
        <v/>
      </c>
      <c r="R743" s="26" t="n"/>
      <c r="S743" s="30">
        <f>IF(COUNTA($A743:$C743,$E743:$I743,$K743,$O743,$R743,$U743:$W743,$Z743:$AA743)=0,"",IFERROR(INDEX('Settings'!$E$10:$E$109,MATCH(C743,'Settings'!$A$10:$A$109,0)),0))</f>
        <v/>
      </c>
      <c r="T743" s="30">
        <f>IF(COUNTA($A743:$C743,$E743:$I743,$K743,$O743,$R743,$U743:$W743,$Z743:$AA743)=0,"",IFERROR(R743*S743,0))</f>
        <v/>
      </c>
      <c r="U743" s="32" t="n"/>
      <c r="V743" s="32" t="n"/>
      <c r="W743" s="32" t="n"/>
      <c r="X743" s="30">
        <f>IF(COUNTA($A743:$C743,$E743:$I743,$K743,$O743,$R743,$U743:$W743,$Z743:$AA743)=0,"",IFERROR(SUM(N743,Q743,T743,U743),0))</f>
        <v/>
      </c>
      <c r="Y743" s="30">
        <f>IF(COUNTA($A743:$C743,$E743:$I743,$K743,$O743,$R743,$U743:$W743,$Z743:$AA743)=0,"",IFERROR(X743+V743-W743,0))</f>
        <v/>
      </c>
      <c r="Z743" s="23" t="n"/>
      <c r="AA743" s="25" t="n"/>
      <c r="AB743" s="33">
        <f>IF(COUNTA($A743:$C743,$E743:$I743,$K743,$O743,$R743,$U743:$W743,$Z743:$AA743)=0,"",IF(OR(A743="",B743="",C743="",E743=""),"Missing required input",IF(D743="","Driver not found",IF(COUNTIF($E:$E,E743)&gt;1,"Duplicate Trip/Load #",IF(B743&gt;A743,"Trip after period end",IF(B743&lt;=A743-'Settings'!$B$4,"Trip outside pay period",IF(J743&lt;=0,"Check miles",IF(M743&lt;=0,"Check rate",IF(Y743&lt;0,"Negative payable","OK")))))))))</f>
        <v/>
      </c>
    </row>
    <row r="744">
      <c r="A744" s="51" t="n"/>
      <c r="B744" s="51" t="n"/>
      <c r="C744" s="23" t="n"/>
      <c r="D744" s="24">
        <f>IF(COUNTA($A744:$C744,$E744:$I744,$K744,$O744,$R744,$U744:$W744,$Z744:$AA744)=0,"",IFERROR(INDEX('Settings'!$B$10:$B$109,MATCH(C744,'Settings'!$A$10:$A$109,0)),""))</f>
        <v/>
      </c>
      <c r="E744" s="23" t="n"/>
      <c r="F744" s="25" t="n"/>
      <c r="G744" s="25" t="n"/>
      <c r="H744" s="26" t="n"/>
      <c r="I744" s="26" t="n"/>
      <c r="J744" s="27">
        <f>IF(COUNTA($A744:$C744,$E744:$I744,$K744,$O744,$R744,$U744:$W744,$Z744:$AA744)=0,"",IFERROR(H744+I744,0))</f>
        <v/>
      </c>
      <c r="K744" s="52" t="n"/>
      <c r="L744" s="53">
        <f>IF(COUNTA($A744:$C744,$E744:$I744,$K744,$O744,$R744,$U744:$W744,$Z744:$AA744)=0,"",IFERROR(INDEX('Settings'!$D$10:$D$109,MATCH(C744,'Settings'!$A$10:$A$109,0)),0))</f>
        <v/>
      </c>
      <c r="M744" s="53">
        <f>IF(COUNTA($A744:$C744,$E744:$I744,$K744,$O744,$R744,$U744:$W744,$Z744:$AA744)=0,"",IFERROR(IF(K744&lt;&gt;"",K744,L744),0))</f>
        <v/>
      </c>
      <c r="N744" s="30">
        <f>IF(COUNTA($A744:$C744,$E744:$I744,$K744,$O744,$R744,$U744:$W744,$Z744:$AA744)=0,"",IFERROR(J744*M744,0))</f>
        <v/>
      </c>
      <c r="O744" s="31" t="n"/>
      <c r="P744" s="30">
        <f>IF(COUNTA($A744:$C744,$E744:$I744,$K744,$O744,$R744,$U744:$W744,$Z744:$AA744)=0,"",IFERROR(INDEX('Settings'!$F$10:$F$109,MATCH(C744,'Settings'!$A$10:$A$109,0)),0))</f>
        <v/>
      </c>
      <c r="Q744" s="30">
        <f>IF(COUNTA($A744:$C744,$E744:$I744,$K744,$O744,$R744,$U744:$W744,$Z744:$AA744)=0,"",IFERROR(O744*P744,0))</f>
        <v/>
      </c>
      <c r="R744" s="26" t="n"/>
      <c r="S744" s="30">
        <f>IF(COUNTA($A744:$C744,$E744:$I744,$K744,$O744,$R744,$U744:$W744,$Z744:$AA744)=0,"",IFERROR(INDEX('Settings'!$E$10:$E$109,MATCH(C744,'Settings'!$A$10:$A$109,0)),0))</f>
        <v/>
      </c>
      <c r="T744" s="30">
        <f>IF(COUNTA($A744:$C744,$E744:$I744,$K744,$O744,$R744,$U744:$W744,$Z744:$AA744)=0,"",IFERROR(R744*S744,0))</f>
        <v/>
      </c>
      <c r="U744" s="32" t="n"/>
      <c r="V744" s="32" t="n"/>
      <c r="W744" s="32" t="n"/>
      <c r="X744" s="30">
        <f>IF(COUNTA($A744:$C744,$E744:$I744,$K744,$O744,$R744,$U744:$W744,$Z744:$AA744)=0,"",IFERROR(SUM(N744,Q744,T744,U744),0))</f>
        <v/>
      </c>
      <c r="Y744" s="30">
        <f>IF(COUNTA($A744:$C744,$E744:$I744,$K744,$O744,$R744,$U744:$W744,$Z744:$AA744)=0,"",IFERROR(X744+V744-W744,0))</f>
        <v/>
      </c>
      <c r="Z744" s="23" t="n"/>
      <c r="AA744" s="25" t="n"/>
      <c r="AB744" s="33">
        <f>IF(COUNTA($A744:$C744,$E744:$I744,$K744,$O744,$R744,$U744:$W744,$Z744:$AA744)=0,"",IF(OR(A744="",B744="",C744="",E744=""),"Missing required input",IF(D744="","Driver not found",IF(COUNTIF($E:$E,E744)&gt;1,"Duplicate Trip/Load #",IF(B744&gt;A744,"Trip after period end",IF(B744&lt;=A744-'Settings'!$B$4,"Trip outside pay period",IF(J744&lt;=0,"Check miles",IF(M744&lt;=0,"Check rate",IF(Y744&lt;0,"Negative payable","OK")))))))))</f>
        <v/>
      </c>
    </row>
    <row r="745">
      <c r="A745" s="51" t="n"/>
      <c r="B745" s="51" t="n"/>
      <c r="C745" s="23" t="n"/>
      <c r="D745" s="24">
        <f>IF(COUNTA($A745:$C745,$E745:$I745,$K745,$O745,$R745,$U745:$W745,$Z745:$AA745)=0,"",IFERROR(INDEX('Settings'!$B$10:$B$109,MATCH(C745,'Settings'!$A$10:$A$109,0)),""))</f>
        <v/>
      </c>
      <c r="E745" s="23" t="n"/>
      <c r="F745" s="25" t="n"/>
      <c r="G745" s="25" t="n"/>
      <c r="H745" s="26" t="n"/>
      <c r="I745" s="26" t="n"/>
      <c r="J745" s="27">
        <f>IF(COUNTA($A745:$C745,$E745:$I745,$K745,$O745,$R745,$U745:$W745,$Z745:$AA745)=0,"",IFERROR(H745+I745,0))</f>
        <v/>
      </c>
      <c r="K745" s="52" t="n"/>
      <c r="L745" s="53">
        <f>IF(COUNTA($A745:$C745,$E745:$I745,$K745,$O745,$R745,$U745:$W745,$Z745:$AA745)=0,"",IFERROR(INDEX('Settings'!$D$10:$D$109,MATCH(C745,'Settings'!$A$10:$A$109,0)),0))</f>
        <v/>
      </c>
      <c r="M745" s="53">
        <f>IF(COUNTA($A745:$C745,$E745:$I745,$K745,$O745,$R745,$U745:$W745,$Z745:$AA745)=0,"",IFERROR(IF(K745&lt;&gt;"",K745,L745),0))</f>
        <v/>
      </c>
      <c r="N745" s="30">
        <f>IF(COUNTA($A745:$C745,$E745:$I745,$K745,$O745,$R745,$U745:$W745,$Z745:$AA745)=0,"",IFERROR(J745*M745,0))</f>
        <v/>
      </c>
      <c r="O745" s="31" t="n"/>
      <c r="P745" s="30">
        <f>IF(COUNTA($A745:$C745,$E745:$I745,$K745,$O745,$R745,$U745:$W745,$Z745:$AA745)=0,"",IFERROR(INDEX('Settings'!$F$10:$F$109,MATCH(C745,'Settings'!$A$10:$A$109,0)),0))</f>
        <v/>
      </c>
      <c r="Q745" s="30">
        <f>IF(COUNTA($A745:$C745,$E745:$I745,$K745,$O745,$R745,$U745:$W745,$Z745:$AA745)=0,"",IFERROR(O745*P745,0))</f>
        <v/>
      </c>
      <c r="R745" s="26" t="n"/>
      <c r="S745" s="30">
        <f>IF(COUNTA($A745:$C745,$E745:$I745,$K745,$O745,$R745,$U745:$W745,$Z745:$AA745)=0,"",IFERROR(INDEX('Settings'!$E$10:$E$109,MATCH(C745,'Settings'!$A$10:$A$109,0)),0))</f>
        <v/>
      </c>
      <c r="T745" s="30">
        <f>IF(COUNTA($A745:$C745,$E745:$I745,$K745,$O745,$R745,$U745:$W745,$Z745:$AA745)=0,"",IFERROR(R745*S745,0))</f>
        <v/>
      </c>
      <c r="U745" s="32" t="n"/>
      <c r="V745" s="32" t="n"/>
      <c r="W745" s="32" t="n"/>
      <c r="X745" s="30">
        <f>IF(COUNTA($A745:$C745,$E745:$I745,$K745,$O745,$R745,$U745:$W745,$Z745:$AA745)=0,"",IFERROR(SUM(N745,Q745,T745,U745),0))</f>
        <v/>
      </c>
      <c r="Y745" s="30">
        <f>IF(COUNTA($A745:$C745,$E745:$I745,$K745,$O745,$R745,$U745:$W745,$Z745:$AA745)=0,"",IFERROR(X745+V745-W745,0))</f>
        <v/>
      </c>
      <c r="Z745" s="23" t="n"/>
      <c r="AA745" s="25" t="n"/>
      <c r="AB745" s="33">
        <f>IF(COUNTA($A745:$C745,$E745:$I745,$K745,$O745,$R745,$U745:$W745,$Z745:$AA745)=0,"",IF(OR(A745="",B745="",C745="",E745=""),"Missing required input",IF(D745="","Driver not found",IF(COUNTIF($E:$E,E745)&gt;1,"Duplicate Trip/Load #",IF(B745&gt;A745,"Trip after period end",IF(B745&lt;=A745-'Settings'!$B$4,"Trip outside pay period",IF(J745&lt;=0,"Check miles",IF(M745&lt;=0,"Check rate",IF(Y745&lt;0,"Negative payable","OK")))))))))</f>
        <v/>
      </c>
    </row>
    <row r="746">
      <c r="A746" s="51" t="n"/>
      <c r="B746" s="51" t="n"/>
      <c r="C746" s="23" t="n"/>
      <c r="D746" s="24">
        <f>IF(COUNTA($A746:$C746,$E746:$I746,$K746,$O746,$R746,$U746:$W746,$Z746:$AA746)=0,"",IFERROR(INDEX('Settings'!$B$10:$B$109,MATCH(C746,'Settings'!$A$10:$A$109,0)),""))</f>
        <v/>
      </c>
      <c r="E746" s="23" t="n"/>
      <c r="F746" s="25" t="n"/>
      <c r="G746" s="25" t="n"/>
      <c r="H746" s="26" t="n"/>
      <c r="I746" s="26" t="n"/>
      <c r="J746" s="27">
        <f>IF(COUNTA($A746:$C746,$E746:$I746,$K746,$O746,$R746,$U746:$W746,$Z746:$AA746)=0,"",IFERROR(H746+I746,0))</f>
        <v/>
      </c>
      <c r="K746" s="52" t="n"/>
      <c r="L746" s="53">
        <f>IF(COUNTA($A746:$C746,$E746:$I746,$K746,$O746,$R746,$U746:$W746,$Z746:$AA746)=0,"",IFERROR(INDEX('Settings'!$D$10:$D$109,MATCH(C746,'Settings'!$A$10:$A$109,0)),0))</f>
        <v/>
      </c>
      <c r="M746" s="53">
        <f>IF(COUNTA($A746:$C746,$E746:$I746,$K746,$O746,$R746,$U746:$W746,$Z746:$AA746)=0,"",IFERROR(IF(K746&lt;&gt;"",K746,L746),0))</f>
        <v/>
      </c>
      <c r="N746" s="30">
        <f>IF(COUNTA($A746:$C746,$E746:$I746,$K746,$O746,$R746,$U746:$W746,$Z746:$AA746)=0,"",IFERROR(J746*M746,0))</f>
        <v/>
      </c>
      <c r="O746" s="31" t="n"/>
      <c r="P746" s="30">
        <f>IF(COUNTA($A746:$C746,$E746:$I746,$K746,$O746,$R746,$U746:$W746,$Z746:$AA746)=0,"",IFERROR(INDEX('Settings'!$F$10:$F$109,MATCH(C746,'Settings'!$A$10:$A$109,0)),0))</f>
        <v/>
      </c>
      <c r="Q746" s="30">
        <f>IF(COUNTA($A746:$C746,$E746:$I746,$K746,$O746,$R746,$U746:$W746,$Z746:$AA746)=0,"",IFERROR(O746*P746,0))</f>
        <v/>
      </c>
      <c r="R746" s="26" t="n"/>
      <c r="S746" s="30">
        <f>IF(COUNTA($A746:$C746,$E746:$I746,$K746,$O746,$R746,$U746:$W746,$Z746:$AA746)=0,"",IFERROR(INDEX('Settings'!$E$10:$E$109,MATCH(C746,'Settings'!$A$10:$A$109,0)),0))</f>
        <v/>
      </c>
      <c r="T746" s="30">
        <f>IF(COUNTA($A746:$C746,$E746:$I746,$K746,$O746,$R746,$U746:$W746,$Z746:$AA746)=0,"",IFERROR(R746*S746,0))</f>
        <v/>
      </c>
      <c r="U746" s="32" t="n"/>
      <c r="V746" s="32" t="n"/>
      <c r="W746" s="32" t="n"/>
      <c r="X746" s="30">
        <f>IF(COUNTA($A746:$C746,$E746:$I746,$K746,$O746,$R746,$U746:$W746,$Z746:$AA746)=0,"",IFERROR(SUM(N746,Q746,T746,U746),0))</f>
        <v/>
      </c>
      <c r="Y746" s="30">
        <f>IF(COUNTA($A746:$C746,$E746:$I746,$K746,$O746,$R746,$U746:$W746,$Z746:$AA746)=0,"",IFERROR(X746+V746-W746,0))</f>
        <v/>
      </c>
      <c r="Z746" s="23" t="n"/>
      <c r="AA746" s="25" t="n"/>
      <c r="AB746" s="33">
        <f>IF(COUNTA($A746:$C746,$E746:$I746,$K746,$O746,$R746,$U746:$W746,$Z746:$AA746)=0,"",IF(OR(A746="",B746="",C746="",E746=""),"Missing required input",IF(D746="","Driver not found",IF(COUNTIF($E:$E,E746)&gt;1,"Duplicate Trip/Load #",IF(B746&gt;A746,"Trip after period end",IF(B746&lt;=A746-'Settings'!$B$4,"Trip outside pay period",IF(J746&lt;=0,"Check miles",IF(M746&lt;=0,"Check rate",IF(Y746&lt;0,"Negative payable","OK")))))))))</f>
        <v/>
      </c>
    </row>
    <row r="747">
      <c r="A747" s="51" t="n"/>
      <c r="B747" s="51" t="n"/>
      <c r="C747" s="23" t="n"/>
      <c r="D747" s="24">
        <f>IF(COUNTA($A747:$C747,$E747:$I747,$K747,$O747,$R747,$U747:$W747,$Z747:$AA747)=0,"",IFERROR(INDEX('Settings'!$B$10:$B$109,MATCH(C747,'Settings'!$A$10:$A$109,0)),""))</f>
        <v/>
      </c>
      <c r="E747" s="23" t="n"/>
      <c r="F747" s="25" t="n"/>
      <c r="G747" s="25" t="n"/>
      <c r="H747" s="26" t="n"/>
      <c r="I747" s="26" t="n"/>
      <c r="J747" s="27">
        <f>IF(COUNTA($A747:$C747,$E747:$I747,$K747,$O747,$R747,$U747:$W747,$Z747:$AA747)=0,"",IFERROR(H747+I747,0))</f>
        <v/>
      </c>
      <c r="K747" s="52" t="n"/>
      <c r="L747" s="53">
        <f>IF(COUNTA($A747:$C747,$E747:$I747,$K747,$O747,$R747,$U747:$W747,$Z747:$AA747)=0,"",IFERROR(INDEX('Settings'!$D$10:$D$109,MATCH(C747,'Settings'!$A$10:$A$109,0)),0))</f>
        <v/>
      </c>
      <c r="M747" s="53">
        <f>IF(COUNTA($A747:$C747,$E747:$I747,$K747,$O747,$R747,$U747:$W747,$Z747:$AA747)=0,"",IFERROR(IF(K747&lt;&gt;"",K747,L747),0))</f>
        <v/>
      </c>
      <c r="N747" s="30">
        <f>IF(COUNTA($A747:$C747,$E747:$I747,$K747,$O747,$R747,$U747:$W747,$Z747:$AA747)=0,"",IFERROR(J747*M747,0))</f>
        <v/>
      </c>
      <c r="O747" s="31" t="n"/>
      <c r="P747" s="30">
        <f>IF(COUNTA($A747:$C747,$E747:$I747,$K747,$O747,$R747,$U747:$W747,$Z747:$AA747)=0,"",IFERROR(INDEX('Settings'!$F$10:$F$109,MATCH(C747,'Settings'!$A$10:$A$109,0)),0))</f>
        <v/>
      </c>
      <c r="Q747" s="30">
        <f>IF(COUNTA($A747:$C747,$E747:$I747,$K747,$O747,$R747,$U747:$W747,$Z747:$AA747)=0,"",IFERROR(O747*P747,0))</f>
        <v/>
      </c>
      <c r="R747" s="26" t="n"/>
      <c r="S747" s="30">
        <f>IF(COUNTA($A747:$C747,$E747:$I747,$K747,$O747,$R747,$U747:$W747,$Z747:$AA747)=0,"",IFERROR(INDEX('Settings'!$E$10:$E$109,MATCH(C747,'Settings'!$A$10:$A$109,0)),0))</f>
        <v/>
      </c>
      <c r="T747" s="30">
        <f>IF(COUNTA($A747:$C747,$E747:$I747,$K747,$O747,$R747,$U747:$W747,$Z747:$AA747)=0,"",IFERROR(R747*S747,0))</f>
        <v/>
      </c>
      <c r="U747" s="32" t="n"/>
      <c r="V747" s="32" t="n"/>
      <c r="W747" s="32" t="n"/>
      <c r="X747" s="30">
        <f>IF(COUNTA($A747:$C747,$E747:$I747,$K747,$O747,$R747,$U747:$W747,$Z747:$AA747)=0,"",IFERROR(SUM(N747,Q747,T747,U747),0))</f>
        <v/>
      </c>
      <c r="Y747" s="30">
        <f>IF(COUNTA($A747:$C747,$E747:$I747,$K747,$O747,$R747,$U747:$W747,$Z747:$AA747)=0,"",IFERROR(X747+V747-W747,0))</f>
        <v/>
      </c>
      <c r="Z747" s="23" t="n"/>
      <c r="AA747" s="25" t="n"/>
      <c r="AB747" s="33">
        <f>IF(COUNTA($A747:$C747,$E747:$I747,$K747,$O747,$R747,$U747:$W747,$Z747:$AA747)=0,"",IF(OR(A747="",B747="",C747="",E747=""),"Missing required input",IF(D747="","Driver not found",IF(COUNTIF($E:$E,E747)&gt;1,"Duplicate Trip/Load #",IF(B747&gt;A747,"Trip after period end",IF(B747&lt;=A747-'Settings'!$B$4,"Trip outside pay period",IF(J747&lt;=0,"Check miles",IF(M747&lt;=0,"Check rate",IF(Y747&lt;0,"Negative payable","OK")))))))))</f>
        <v/>
      </c>
    </row>
    <row r="748">
      <c r="A748" s="51" t="n"/>
      <c r="B748" s="51" t="n"/>
      <c r="C748" s="23" t="n"/>
      <c r="D748" s="24">
        <f>IF(COUNTA($A748:$C748,$E748:$I748,$K748,$O748,$R748,$U748:$W748,$Z748:$AA748)=0,"",IFERROR(INDEX('Settings'!$B$10:$B$109,MATCH(C748,'Settings'!$A$10:$A$109,0)),""))</f>
        <v/>
      </c>
      <c r="E748" s="23" t="n"/>
      <c r="F748" s="25" t="n"/>
      <c r="G748" s="25" t="n"/>
      <c r="H748" s="26" t="n"/>
      <c r="I748" s="26" t="n"/>
      <c r="J748" s="27">
        <f>IF(COUNTA($A748:$C748,$E748:$I748,$K748,$O748,$R748,$U748:$W748,$Z748:$AA748)=0,"",IFERROR(H748+I748,0))</f>
        <v/>
      </c>
      <c r="K748" s="52" t="n"/>
      <c r="L748" s="53">
        <f>IF(COUNTA($A748:$C748,$E748:$I748,$K748,$O748,$R748,$U748:$W748,$Z748:$AA748)=0,"",IFERROR(INDEX('Settings'!$D$10:$D$109,MATCH(C748,'Settings'!$A$10:$A$109,0)),0))</f>
        <v/>
      </c>
      <c r="M748" s="53">
        <f>IF(COUNTA($A748:$C748,$E748:$I748,$K748,$O748,$R748,$U748:$W748,$Z748:$AA748)=0,"",IFERROR(IF(K748&lt;&gt;"",K748,L748),0))</f>
        <v/>
      </c>
      <c r="N748" s="30">
        <f>IF(COUNTA($A748:$C748,$E748:$I748,$K748,$O748,$R748,$U748:$W748,$Z748:$AA748)=0,"",IFERROR(J748*M748,0))</f>
        <v/>
      </c>
      <c r="O748" s="31" t="n"/>
      <c r="P748" s="30">
        <f>IF(COUNTA($A748:$C748,$E748:$I748,$K748,$O748,$R748,$U748:$W748,$Z748:$AA748)=0,"",IFERROR(INDEX('Settings'!$F$10:$F$109,MATCH(C748,'Settings'!$A$10:$A$109,0)),0))</f>
        <v/>
      </c>
      <c r="Q748" s="30">
        <f>IF(COUNTA($A748:$C748,$E748:$I748,$K748,$O748,$R748,$U748:$W748,$Z748:$AA748)=0,"",IFERROR(O748*P748,0))</f>
        <v/>
      </c>
      <c r="R748" s="26" t="n"/>
      <c r="S748" s="30">
        <f>IF(COUNTA($A748:$C748,$E748:$I748,$K748,$O748,$R748,$U748:$W748,$Z748:$AA748)=0,"",IFERROR(INDEX('Settings'!$E$10:$E$109,MATCH(C748,'Settings'!$A$10:$A$109,0)),0))</f>
        <v/>
      </c>
      <c r="T748" s="30">
        <f>IF(COUNTA($A748:$C748,$E748:$I748,$K748,$O748,$R748,$U748:$W748,$Z748:$AA748)=0,"",IFERROR(R748*S748,0))</f>
        <v/>
      </c>
      <c r="U748" s="32" t="n"/>
      <c r="V748" s="32" t="n"/>
      <c r="W748" s="32" t="n"/>
      <c r="X748" s="30">
        <f>IF(COUNTA($A748:$C748,$E748:$I748,$K748,$O748,$R748,$U748:$W748,$Z748:$AA748)=0,"",IFERROR(SUM(N748,Q748,T748,U748),0))</f>
        <v/>
      </c>
      <c r="Y748" s="30">
        <f>IF(COUNTA($A748:$C748,$E748:$I748,$K748,$O748,$R748,$U748:$W748,$Z748:$AA748)=0,"",IFERROR(X748+V748-W748,0))</f>
        <v/>
      </c>
      <c r="Z748" s="23" t="n"/>
      <c r="AA748" s="25" t="n"/>
      <c r="AB748" s="33">
        <f>IF(COUNTA($A748:$C748,$E748:$I748,$K748,$O748,$R748,$U748:$W748,$Z748:$AA748)=0,"",IF(OR(A748="",B748="",C748="",E748=""),"Missing required input",IF(D748="","Driver not found",IF(COUNTIF($E:$E,E748)&gt;1,"Duplicate Trip/Load #",IF(B748&gt;A748,"Trip after period end",IF(B748&lt;=A748-'Settings'!$B$4,"Trip outside pay period",IF(J748&lt;=0,"Check miles",IF(M748&lt;=0,"Check rate",IF(Y748&lt;0,"Negative payable","OK")))))))))</f>
        <v/>
      </c>
    </row>
    <row r="749">
      <c r="A749" s="51" t="n"/>
      <c r="B749" s="51" t="n"/>
      <c r="C749" s="23" t="n"/>
      <c r="D749" s="24">
        <f>IF(COUNTA($A749:$C749,$E749:$I749,$K749,$O749,$R749,$U749:$W749,$Z749:$AA749)=0,"",IFERROR(INDEX('Settings'!$B$10:$B$109,MATCH(C749,'Settings'!$A$10:$A$109,0)),""))</f>
        <v/>
      </c>
      <c r="E749" s="23" t="n"/>
      <c r="F749" s="25" t="n"/>
      <c r="G749" s="25" t="n"/>
      <c r="H749" s="26" t="n"/>
      <c r="I749" s="26" t="n"/>
      <c r="J749" s="27">
        <f>IF(COUNTA($A749:$C749,$E749:$I749,$K749,$O749,$R749,$U749:$W749,$Z749:$AA749)=0,"",IFERROR(H749+I749,0))</f>
        <v/>
      </c>
      <c r="K749" s="52" t="n"/>
      <c r="L749" s="53">
        <f>IF(COUNTA($A749:$C749,$E749:$I749,$K749,$O749,$R749,$U749:$W749,$Z749:$AA749)=0,"",IFERROR(INDEX('Settings'!$D$10:$D$109,MATCH(C749,'Settings'!$A$10:$A$109,0)),0))</f>
        <v/>
      </c>
      <c r="M749" s="53">
        <f>IF(COUNTA($A749:$C749,$E749:$I749,$K749,$O749,$R749,$U749:$W749,$Z749:$AA749)=0,"",IFERROR(IF(K749&lt;&gt;"",K749,L749),0))</f>
        <v/>
      </c>
      <c r="N749" s="30">
        <f>IF(COUNTA($A749:$C749,$E749:$I749,$K749,$O749,$R749,$U749:$W749,$Z749:$AA749)=0,"",IFERROR(J749*M749,0))</f>
        <v/>
      </c>
      <c r="O749" s="31" t="n"/>
      <c r="P749" s="30">
        <f>IF(COUNTA($A749:$C749,$E749:$I749,$K749,$O749,$R749,$U749:$W749,$Z749:$AA749)=0,"",IFERROR(INDEX('Settings'!$F$10:$F$109,MATCH(C749,'Settings'!$A$10:$A$109,0)),0))</f>
        <v/>
      </c>
      <c r="Q749" s="30">
        <f>IF(COUNTA($A749:$C749,$E749:$I749,$K749,$O749,$R749,$U749:$W749,$Z749:$AA749)=0,"",IFERROR(O749*P749,0))</f>
        <v/>
      </c>
      <c r="R749" s="26" t="n"/>
      <c r="S749" s="30">
        <f>IF(COUNTA($A749:$C749,$E749:$I749,$K749,$O749,$R749,$U749:$W749,$Z749:$AA749)=0,"",IFERROR(INDEX('Settings'!$E$10:$E$109,MATCH(C749,'Settings'!$A$10:$A$109,0)),0))</f>
        <v/>
      </c>
      <c r="T749" s="30">
        <f>IF(COUNTA($A749:$C749,$E749:$I749,$K749,$O749,$R749,$U749:$W749,$Z749:$AA749)=0,"",IFERROR(R749*S749,0))</f>
        <v/>
      </c>
      <c r="U749" s="32" t="n"/>
      <c r="V749" s="32" t="n"/>
      <c r="W749" s="32" t="n"/>
      <c r="X749" s="30">
        <f>IF(COUNTA($A749:$C749,$E749:$I749,$K749,$O749,$R749,$U749:$W749,$Z749:$AA749)=0,"",IFERROR(SUM(N749,Q749,T749,U749),0))</f>
        <v/>
      </c>
      <c r="Y749" s="30">
        <f>IF(COUNTA($A749:$C749,$E749:$I749,$K749,$O749,$R749,$U749:$W749,$Z749:$AA749)=0,"",IFERROR(X749+V749-W749,0))</f>
        <v/>
      </c>
      <c r="Z749" s="23" t="n"/>
      <c r="AA749" s="25" t="n"/>
      <c r="AB749" s="33">
        <f>IF(COUNTA($A749:$C749,$E749:$I749,$K749,$O749,$R749,$U749:$W749,$Z749:$AA749)=0,"",IF(OR(A749="",B749="",C749="",E749=""),"Missing required input",IF(D749="","Driver not found",IF(COUNTIF($E:$E,E749)&gt;1,"Duplicate Trip/Load #",IF(B749&gt;A749,"Trip after period end",IF(B749&lt;=A749-'Settings'!$B$4,"Trip outside pay period",IF(J749&lt;=0,"Check miles",IF(M749&lt;=0,"Check rate",IF(Y749&lt;0,"Negative payable","OK")))))))))</f>
        <v/>
      </c>
    </row>
    <row r="750">
      <c r="A750" s="51" t="n"/>
      <c r="B750" s="51" t="n"/>
      <c r="C750" s="23" t="n"/>
      <c r="D750" s="24">
        <f>IF(COUNTA($A750:$C750,$E750:$I750,$K750,$O750,$R750,$U750:$W750,$Z750:$AA750)=0,"",IFERROR(INDEX('Settings'!$B$10:$B$109,MATCH(C750,'Settings'!$A$10:$A$109,0)),""))</f>
        <v/>
      </c>
      <c r="E750" s="23" t="n"/>
      <c r="F750" s="25" t="n"/>
      <c r="G750" s="25" t="n"/>
      <c r="H750" s="26" t="n"/>
      <c r="I750" s="26" t="n"/>
      <c r="J750" s="27">
        <f>IF(COUNTA($A750:$C750,$E750:$I750,$K750,$O750,$R750,$U750:$W750,$Z750:$AA750)=0,"",IFERROR(H750+I750,0))</f>
        <v/>
      </c>
      <c r="K750" s="52" t="n"/>
      <c r="L750" s="53">
        <f>IF(COUNTA($A750:$C750,$E750:$I750,$K750,$O750,$R750,$U750:$W750,$Z750:$AA750)=0,"",IFERROR(INDEX('Settings'!$D$10:$D$109,MATCH(C750,'Settings'!$A$10:$A$109,0)),0))</f>
        <v/>
      </c>
      <c r="M750" s="53">
        <f>IF(COUNTA($A750:$C750,$E750:$I750,$K750,$O750,$R750,$U750:$W750,$Z750:$AA750)=0,"",IFERROR(IF(K750&lt;&gt;"",K750,L750),0))</f>
        <v/>
      </c>
      <c r="N750" s="30">
        <f>IF(COUNTA($A750:$C750,$E750:$I750,$K750,$O750,$R750,$U750:$W750,$Z750:$AA750)=0,"",IFERROR(J750*M750,0))</f>
        <v/>
      </c>
      <c r="O750" s="31" t="n"/>
      <c r="P750" s="30">
        <f>IF(COUNTA($A750:$C750,$E750:$I750,$K750,$O750,$R750,$U750:$W750,$Z750:$AA750)=0,"",IFERROR(INDEX('Settings'!$F$10:$F$109,MATCH(C750,'Settings'!$A$10:$A$109,0)),0))</f>
        <v/>
      </c>
      <c r="Q750" s="30">
        <f>IF(COUNTA($A750:$C750,$E750:$I750,$K750,$O750,$R750,$U750:$W750,$Z750:$AA750)=0,"",IFERROR(O750*P750,0))</f>
        <v/>
      </c>
      <c r="R750" s="26" t="n"/>
      <c r="S750" s="30">
        <f>IF(COUNTA($A750:$C750,$E750:$I750,$K750,$O750,$R750,$U750:$W750,$Z750:$AA750)=0,"",IFERROR(INDEX('Settings'!$E$10:$E$109,MATCH(C750,'Settings'!$A$10:$A$109,0)),0))</f>
        <v/>
      </c>
      <c r="T750" s="30">
        <f>IF(COUNTA($A750:$C750,$E750:$I750,$K750,$O750,$R750,$U750:$W750,$Z750:$AA750)=0,"",IFERROR(R750*S750,0))</f>
        <v/>
      </c>
      <c r="U750" s="32" t="n"/>
      <c r="V750" s="32" t="n"/>
      <c r="W750" s="32" t="n"/>
      <c r="X750" s="30">
        <f>IF(COUNTA($A750:$C750,$E750:$I750,$K750,$O750,$R750,$U750:$W750,$Z750:$AA750)=0,"",IFERROR(SUM(N750,Q750,T750,U750),0))</f>
        <v/>
      </c>
      <c r="Y750" s="30">
        <f>IF(COUNTA($A750:$C750,$E750:$I750,$K750,$O750,$R750,$U750:$W750,$Z750:$AA750)=0,"",IFERROR(X750+V750-W750,0))</f>
        <v/>
      </c>
      <c r="Z750" s="23" t="n"/>
      <c r="AA750" s="25" t="n"/>
      <c r="AB750" s="33">
        <f>IF(COUNTA($A750:$C750,$E750:$I750,$K750,$O750,$R750,$U750:$W750,$Z750:$AA750)=0,"",IF(OR(A750="",B750="",C750="",E750=""),"Missing required input",IF(D750="","Driver not found",IF(COUNTIF($E:$E,E750)&gt;1,"Duplicate Trip/Load #",IF(B750&gt;A750,"Trip after period end",IF(B750&lt;=A750-'Settings'!$B$4,"Trip outside pay period",IF(J750&lt;=0,"Check miles",IF(M750&lt;=0,"Check rate",IF(Y750&lt;0,"Negative payable","OK")))))))))</f>
        <v/>
      </c>
    </row>
    <row r="751">
      <c r="A751" s="51" t="n"/>
      <c r="B751" s="51" t="n"/>
      <c r="C751" s="23" t="n"/>
      <c r="D751" s="24">
        <f>IF(COUNTA($A751:$C751,$E751:$I751,$K751,$O751,$R751,$U751:$W751,$Z751:$AA751)=0,"",IFERROR(INDEX('Settings'!$B$10:$B$109,MATCH(C751,'Settings'!$A$10:$A$109,0)),""))</f>
        <v/>
      </c>
      <c r="E751" s="23" t="n"/>
      <c r="F751" s="25" t="n"/>
      <c r="G751" s="25" t="n"/>
      <c r="H751" s="26" t="n"/>
      <c r="I751" s="26" t="n"/>
      <c r="J751" s="27">
        <f>IF(COUNTA($A751:$C751,$E751:$I751,$K751,$O751,$R751,$U751:$W751,$Z751:$AA751)=0,"",IFERROR(H751+I751,0))</f>
        <v/>
      </c>
      <c r="K751" s="52" t="n"/>
      <c r="L751" s="53">
        <f>IF(COUNTA($A751:$C751,$E751:$I751,$K751,$O751,$R751,$U751:$W751,$Z751:$AA751)=0,"",IFERROR(INDEX('Settings'!$D$10:$D$109,MATCH(C751,'Settings'!$A$10:$A$109,0)),0))</f>
        <v/>
      </c>
      <c r="M751" s="53">
        <f>IF(COUNTA($A751:$C751,$E751:$I751,$K751,$O751,$R751,$U751:$W751,$Z751:$AA751)=0,"",IFERROR(IF(K751&lt;&gt;"",K751,L751),0))</f>
        <v/>
      </c>
      <c r="N751" s="30">
        <f>IF(COUNTA($A751:$C751,$E751:$I751,$K751,$O751,$R751,$U751:$W751,$Z751:$AA751)=0,"",IFERROR(J751*M751,0))</f>
        <v/>
      </c>
      <c r="O751" s="31" t="n"/>
      <c r="P751" s="30">
        <f>IF(COUNTA($A751:$C751,$E751:$I751,$K751,$O751,$R751,$U751:$W751,$Z751:$AA751)=0,"",IFERROR(INDEX('Settings'!$F$10:$F$109,MATCH(C751,'Settings'!$A$10:$A$109,0)),0))</f>
        <v/>
      </c>
      <c r="Q751" s="30">
        <f>IF(COUNTA($A751:$C751,$E751:$I751,$K751,$O751,$R751,$U751:$W751,$Z751:$AA751)=0,"",IFERROR(O751*P751,0))</f>
        <v/>
      </c>
      <c r="R751" s="26" t="n"/>
      <c r="S751" s="30">
        <f>IF(COUNTA($A751:$C751,$E751:$I751,$K751,$O751,$R751,$U751:$W751,$Z751:$AA751)=0,"",IFERROR(INDEX('Settings'!$E$10:$E$109,MATCH(C751,'Settings'!$A$10:$A$109,0)),0))</f>
        <v/>
      </c>
      <c r="T751" s="30">
        <f>IF(COUNTA($A751:$C751,$E751:$I751,$K751,$O751,$R751,$U751:$W751,$Z751:$AA751)=0,"",IFERROR(R751*S751,0))</f>
        <v/>
      </c>
      <c r="U751" s="32" t="n"/>
      <c r="V751" s="32" t="n"/>
      <c r="W751" s="32" t="n"/>
      <c r="X751" s="30">
        <f>IF(COUNTA($A751:$C751,$E751:$I751,$K751,$O751,$R751,$U751:$W751,$Z751:$AA751)=0,"",IFERROR(SUM(N751,Q751,T751,U751),0))</f>
        <v/>
      </c>
      <c r="Y751" s="30">
        <f>IF(COUNTA($A751:$C751,$E751:$I751,$K751,$O751,$R751,$U751:$W751,$Z751:$AA751)=0,"",IFERROR(X751+V751-W751,0))</f>
        <v/>
      </c>
      <c r="Z751" s="23" t="n"/>
      <c r="AA751" s="25" t="n"/>
      <c r="AB751" s="33">
        <f>IF(COUNTA($A751:$C751,$E751:$I751,$K751,$O751,$R751,$U751:$W751,$Z751:$AA751)=0,"",IF(OR(A751="",B751="",C751="",E751=""),"Missing required input",IF(D751="","Driver not found",IF(COUNTIF($E:$E,E751)&gt;1,"Duplicate Trip/Load #",IF(B751&gt;A751,"Trip after period end",IF(B751&lt;=A751-'Settings'!$B$4,"Trip outside pay period",IF(J751&lt;=0,"Check miles",IF(M751&lt;=0,"Check rate",IF(Y751&lt;0,"Negative payable","OK")))))))))</f>
        <v/>
      </c>
    </row>
    <row r="752">
      <c r="A752" s="51" t="n"/>
      <c r="B752" s="51" t="n"/>
      <c r="C752" s="23" t="n"/>
      <c r="D752" s="24">
        <f>IF(COUNTA($A752:$C752,$E752:$I752,$K752,$O752,$R752,$U752:$W752,$Z752:$AA752)=0,"",IFERROR(INDEX('Settings'!$B$10:$B$109,MATCH(C752,'Settings'!$A$10:$A$109,0)),""))</f>
        <v/>
      </c>
      <c r="E752" s="23" t="n"/>
      <c r="F752" s="25" t="n"/>
      <c r="G752" s="25" t="n"/>
      <c r="H752" s="26" t="n"/>
      <c r="I752" s="26" t="n"/>
      <c r="J752" s="27">
        <f>IF(COUNTA($A752:$C752,$E752:$I752,$K752,$O752,$R752,$U752:$W752,$Z752:$AA752)=0,"",IFERROR(H752+I752,0))</f>
        <v/>
      </c>
      <c r="K752" s="52" t="n"/>
      <c r="L752" s="53">
        <f>IF(COUNTA($A752:$C752,$E752:$I752,$K752,$O752,$R752,$U752:$W752,$Z752:$AA752)=0,"",IFERROR(INDEX('Settings'!$D$10:$D$109,MATCH(C752,'Settings'!$A$10:$A$109,0)),0))</f>
        <v/>
      </c>
      <c r="M752" s="53">
        <f>IF(COUNTA($A752:$C752,$E752:$I752,$K752,$O752,$R752,$U752:$W752,$Z752:$AA752)=0,"",IFERROR(IF(K752&lt;&gt;"",K752,L752),0))</f>
        <v/>
      </c>
      <c r="N752" s="30">
        <f>IF(COUNTA($A752:$C752,$E752:$I752,$K752,$O752,$R752,$U752:$W752,$Z752:$AA752)=0,"",IFERROR(J752*M752,0))</f>
        <v/>
      </c>
      <c r="O752" s="31" t="n"/>
      <c r="P752" s="30">
        <f>IF(COUNTA($A752:$C752,$E752:$I752,$K752,$O752,$R752,$U752:$W752,$Z752:$AA752)=0,"",IFERROR(INDEX('Settings'!$F$10:$F$109,MATCH(C752,'Settings'!$A$10:$A$109,0)),0))</f>
        <v/>
      </c>
      <c r="Q752" s="30">
        <f>IF(COUNTA($A752:$C752,$E752:$I752,$K752,$O752,$R752,$U752:$W752,$Z752:$AA752)=0,"",IFERROR(O752*P752,0))</f>
        <v/>
      </c>
      <c r="R752" s="26" t="n"/>
      <c r="S752" s="30">
        <f>IF(COUNTA($A752:$C752,$E752:$I752,$K752,$O752,$R752,$U752:$W752,$Z752:$AA752)=0,"",IFERROR(INDEX('Settings'!$E$10:$E$109,MATCH(C752,'Settings'!$A$10:$A$109,0)),0))</f>
        <v/>
      </c>
      <c r="T752" s="30">
        <f>IF(COUNTA($A752:$C752,$E752:$I752,$K752,$O752,$R752,$U752:$W752,$Z752:$AA752)=0,"",IFERROR(R752*S752,0))</f>
        <v/>
      </c>
      <c r="U752" s="32" t="n"/>
      <c r="V752" s="32" t="n"/>
      <c r="W752" s="32" t="n"/>
      <c r="X752" s="30">
        <f>IF(COUNTA($A752:$C752,$E752:$I752,$K752,$O752,$R752,$U752:$W752,$Z752:$AA752)=0,"",IFERROR(SUM(N752,Q752,T752,U752),0))</f>
        <v/>
      </c>
      <c r="Y752" s="30">
        <f>IF(COUNTA($A752:$C752,$E752:$I752,$K752,$O752,$R752,$U752:$W752,$Z752:$AA752)=0,"",IFERROR(X752+V752-W752,0))</f>
        <v/>
      </c>
      <c r="Z752" s="23" t="n"/>
      <c r="AA752" s="25" t="n"/>
      <c r="AB752" s="33">
        <f>IF(COUNTA($A752:$C752,$E752:$I752,$K752,$O752,$R752,$U752:$W752,$Z752:$AA752)=0,"",IF(OR(A752="",B752="",C752="",E752=""),"Missing required input",IF(D752="","Driver not found",IF(COUNTIF($E:$E,E752)&gt;1,"Duplicate Trip/Load #",IF(B752&gt;A752,"Trip after period end",IF(B752&lt;=A752-'Settings'!$B$4,"Trip outside pay period",IF(J752&lt;=0,"Check miles",IF(M752&lt;=0,"Check rate",IF(Y752&lt;0,"Negative payable","OK")))))))))</f>
        <v/>
      </c>
    </row>
    <row r="753">
      <c r="A753" s="51" t="n"/>
      <c r="B753" s="51" t="n"/>
      <c r="C753" s="23" t="n"/>
      <c r="D753" s="24">
        <f>IF(COUNTA($A753:$C753,$E753:$I753,$K753,$O753,$R753,$U753:$W753,$Z753:$AA753)=0,"",IFERROR(INDEX('Settings'!$B$10:$B$109,MATCH(C753,'Settings'!$A$10:$A$109,0)),""))</f>
        <v/>
      </c>
      <c r="E753" s="23" t="n"/>
      <c r="F753" s="25" t="n"/>
      <c r="G753" s="25" t="n"/>
      <c r="H753" s="26" t="n"/>
      <c r="I753" s="26" t="n"/>
      <c r="J753" s="27">
        <f>IF(COUNTA($A753:$C753,$E753:$I753,$K753,$O753,$R753,$U753:$W753,$Z753:$AA753)=0,"",IFERROR(H753+I753,0))</f>
        <v/>
      </c>
      <c r="K753" s="52" t="n"/>
      <c r="L753" s="53">
        <f>IF(COUNTA($A753:$C753,$E753:$I753,$K753,$O753,$R753,$U753:$W753,$Z753:$AA753)=0,"",IFERROR(INDEX('Settings'!$D$10:$D$109,MATCH(C753,'Settings'!$A$10:$A$109,0)),0))</f>
        <v/>
      </c>
      <c r="M753" s="53">
        <f>IF(COUNTA($A753:$C753,$E753:$I753,$K753,$O753,$R753,$U753:$W753,$Z753:$AA753)=0,"",IFERROR(IF(K753&lt;&gt;"",K753,L753),0))</f>
        <v/>
      </c>
      <c r="N753" s="30">
        <f>IF(COUNTA($A753:$C753,$E753:$I753,$K753,$O753,$R753,$U753:$W753,$Z753:$AA753)=0,"",IFERROR(J753*M753,0))</f>
        <v/>
      </c>
      <c r="O753" s="31" t="n"/>
      <c r="P753" s="30">
        <f>IF(COUNTA($A753:$C753,$E753:$I753,$K753,$O753,$R753,$U753:$W753,$Z753:$AA753)=0,"",IFERROR(INDEX('Settings'!$F$10:$F$109,MATCH(C753,'Settings'!$A$10:$A$109,0)),0))</f>
        <v/>
      </c>
      <c r="Q753" s="30">
        <f>IF(COUNTA($A753:$C753,$E753:$I753,$K753,$O753,$R753,$U753:$W753,$Z753:$AA753)=0,"",IFERROR(O753*P753,0))</f>
        <v/>
      </c>
      <c r="R753" s="26" t="n"/>
      <c r="S753" s="30">
        <f>IF(COUNTA($A753:$C753,$E753:$I753,$K753,$O753,$R753,$U753:$W753,$Z753:$AA753)=0,"",IFERROR(INDEX('Settings'!$E$10:$E$109,MATCH(C753,'Settings'!$A$10:$A$109,0)),0))</f>
        <v/>
      </c>
      <c r="T753" s="30">
        <f>IF(COUNTA($A753:$C753,$E753:$I753,$K753,$O753,$R753,$U753:$W753,$Z753:$AA753)=0,"",IFERROR(R753*S753,0))</f>
        <v/>
      </c>
      <c r="U753" s="32" t="n"/>
      <c r="V753" s="32" t="n"/>
      <c r="W753" s="32" t="n"/>
      <c r="X753" s="30">
        <f>IF(COUNTA($A753:$C753,$E753:$I753,$K753,$O753,$R753,$U753:$W753,$Z753:$AA753)=0,"",IFERROR(SUM(N753,Q753,T753,U753),0))</f>
        <v/>
      </c>
      <c r="Y753" s="30">
        <f>IF(COUNTA($A753:$C753,$E753:$I753,$K753,$O753,$R753,$U753:$W753,$Z753:$AA753)=0,"",IFERROR(X753+V753-W753,0))</f>
        <v/>
      </c>
      <c r="Z753" s="23" t="n"/>
      <c r="AA753" s="25" t="n"/>
      <c r="AB753" s="33">
        <f>IF(COUNTA($A753:$C753,$E753:$I753,$K753,$O753,$R753,$U753:$W753,$Z753:$AA753)=0,"",IF(OR(A753="",B753="",C753="",E753=""),"Missing required input",IF(D753="","Driver not found",IF(COUNTIF($E:$E,E753)&gt;1,"Duplicate Trip/Load #",IF(B753&gt;A753,"Trip after period end",IF(B753&lt;=A753-'Settings'!$B$4,"Trip outside pay period",IF(J753&lt;=0,"Check miles",IF(M753&lt;=0,"Check rate",IF(Y753&lt;0,"Negative payable","OK")))))))))</f>
        <v/>
      </c>
    </row>
    <row r="754">
      <c r="A754" s="51" t="n"/>
      <c r="B754" s="51" t="n"/>
      <c r="C754" s="23" t="n"/>
      <c r="D754" s="24">
        <f>IF(COUNTA($A754:$C754,$E754:$I754,$K754,$O754,$R754,$U754:$W754,$Z754:$AA754)=0,"",IFERROR(INDEX('Settings'!$B$10:$B$109,MATCH(C754,'Settings'!$A$10:$A$109,0)),""))</f>
        <v/>
      </c>
      <c r="E754" s="23" t="n"/>
      <c r="F754" s="25" t="n"/>
      <c r="G754" s="25" t="n"/>
      <c r="H754" s="26" t="n"/>
      <c r="I754" s="26" t="n"/>
      <c r="J754" s="27">
        <f>IF(COUNTA($A754:$C754,$E754:$I754,$K754,$O754,$R754,$U754:$W754,$Z754:$AA754)=0,"",IFERROR(H754+I754,0))</f>
        <v/>
      </c>
      <c r="K754" s="52" t="n"/>
      <c r="L754" s="53">
        <f>IF(COUNTA($A754:$C754,$E754:$I754,$K754,$O754,$R754,$U754:$W754,$Z754:$AA754)=0,"",IFERROR(INDEX('Settings'!$D$10:$D$109,MATCH(C754,'Settings'!$A$10:$A$109,0)),0))</f>
        <v/>
      </c>
      <c r="M754" s="53">
        <f>IF(COUNTA($A754:$C754,$E754:$I754,$K754,$O754,$R754,$U754:$W754,$Z754:$AA754)=0,"",IFERROR(IF(K754&lt;&gt;"",K754,L754),0))</f>
        <v/>
      </c>
      <c r="N754" s="30">
        <f>IF(COUNTA($A754:$C754,$E754:$I754,$K754,$O754,$R754,$U754:$W754,$Z754:$AA754)=0,"",IFERROR(J754*M754,0))</f>
        <v/>
      </c>
      <c r="O754" s="31" t="n"/>
      <c r="P754" s="30">
        <f>IF(COUNTA($A754:$C754,$E754:$I754,$K754,$O754,$R754,$U754:$W754,$Z754:$AA754)=0,"",IFERROR(INDEX('Settings'!$F$10:$F$109,MATCH(C754,'Settings'!$A$10:$A$109,0)),0))</f>
        <v/>
      </c>
      <c r="Q754" s="30">
        <f>IF(COUNTA($A754:$C754,$E754:$I754,$K754,$O754,$R754,$U754:$W754,$Z754:$AA754)=0,"",IFERROR(O754*P754,0))</f>
        <v/>
      </c>
      <c r="R754" s="26" t="n"/>
      <c r="S754" s="30">
        <f>IF(COUNTA($A754:$C754,$E754:$I754,$K754,$O754,$R754,$U754:$W754,$Z754:$AA754)=0,"",IFERROR(INDEX('Settings'!$E$10:$E$109,MATCH(C754,'Settings'!$A$10:$A$109,0)),0))</f>
        <v/>
      </c>
      <c r="T754" s="30">
        <f>IF(COUNTA($A754:$C754,$E754:$I754,$K754,$O754,$R754,$U754:$W754,$Z754:$AA754)=0,"",IFERROR(R754*S754,0))</f>
        <v/>
      </c>
      <c r="U754" s="32" t="n"/>
      <c r="V754" s="32" t="n"/>
      <c r="W754" s="32" t="n"/>
      <c r="X754" s="30">
        <f>IF(COUNTA($A754:$C754,$E754:$I754,$K754,$O754,$R754,$U754:$W754,$Z754:$AA754)=0,"",IFERROR(SUM(N754,Q754,T754,U754),0))</f>
        <v/>
      </c>
      <c r="Y754" s="30">
        <f>IF(COUNTA($A754:$C754,$E754:$I754,$K754,$O754,$R754,$U754:$W754,$Z754:$AA754)=0,"",IFERROR(X754+V754-W754,0))</f>
        <v/>
      </c>
      <c r="Z754" s="23" t="n"/>
      <c r="AA754" s="25" t="n"/>
      <c r="AB754" s="33">
        <f>IF(COUNTA($A754:$C754,$E754:$I754,$K754,$O754,$R754,$U754:$W754,$Z754:$AA754)=0,"",IF(OR(A754="",B754="",C754="",E754=""),"Missing required input",IF(D754="","Driver not found",IF(COUNTIF($E:$E,E754)&gt;1,"Duplicate Trip/Load #",IF(B754&gt;A754,"Trip after period end",IF(B754&lt;=A754-'Settings'!$B$4,"Trip outside pay period",IF(J754&lt;=0,"Check miles",IF(M754&lt;=0,"Check rate",IF(Y754&lt;0,"Negative payable","OK")))))))))</f>
        <v/>
      </c>
    </row>
    <row r="755">
      <c r="A755" s="51" t="n"/>
      <c r="B755" s="51" t="n"/>
      <c r="C755" s="23" t="n"/>
      <c r="D755" s="24">
        <f>IF(COUNTA($A755:$C755,$E755:$I755,$K755,$O755,$R755,$U755:$W755,$Z755:$AA755)=0,"",IFERROR(INDEX('Settings'!$B$10:$B$109,MATCH(C755,'Settings'!$A$10:$A$109,0)),""))</f>
        <v/>
      </c>
      <c r="E755" s="23" t="n"/>
      <c r="F755" s="25" t="n"/>
      <c r="G755" s="25" t="n"/>
      <c r="H755" s="26" t="n"/>
      <c r="I755" s="26" t="n"/>
      <c r="J755" s="27">
        <f>IF(COUNTA($A755:$C755,$E755:$I755,$K755,$O755,$R755,$U755:$W755,$Z755:$AA755)=0,"",IFERROR(H755+I755,0))</f>
        <v/>
      </c>
      <c r="K755" s="52" t="n"/>
      <c r="L755" s="53">
        <f>IF(COUNTA($A755:$C755,$E755:$I755,$K755,$O755,$R755,$U755:$W755,$Z755:$AA755)=0,"",IFERROR(INDEX('Settings'!$D$10:$D$109,MATCH(C755,'Settings'!$A$10:$A$109,0)),0))</f>
        <v/>
      </c>
      <c r="M755" s="53">
        <f>IF(COUNTA($A755:$C755,$E755:$I755,$K755,$O755,$R755,$U755:$W755,$Z755:$AA755)=0,"",IFERROR(IF(K755&lt;&gt;"",K755,L755),0))</f>
        <v/>
      </c>
      <c r="N755" s="30">
        <f>IF(COUNTA($A755:$C755,$E755:$I755,$K755,$O755,$R755,$U755:$W755,$Z755:$AA755)=0,"",IFERROR(J755*M755,0))</f>
        <v/>
      </c>
      <c r="O755" s="31" t="n"/>
      <c r="P755" s="30">
        <f>IF(COUNTA($A755:$C755,$E755:$I755,$K755,$O755,$R755,$U755:$W755,$Z755:$AA755)=0,"",IFERROR(INDEX('Settings'!$F$10:$F$109,MATCH(C755,'Settings'!$A$10:$A$109,0)),0))</f>
        <v/>
      </c>
      <c r="Q755" s="30">
        <f>IF(COUNTA($A755:$C755,$E755:$I755,$K755,$O755,$R755,$U755:$W755,$Z755:$AA755)=0,"",IFERROR(O755*P755,0))</f>
        <v/>
      </c>
      <c r="R755" s="26" t="n"/>
      <c r="S755" s="30">
        <f>IF(COUNTA($A755:$C755,$E755:$I755,$K755,$O755,$R755,$U755:$W755,$Z755:$AA755)=0,"",IFERROR(INDEX('Settings'!$E$10:$E$109,MATCH(C755,'Settings'!$A$10:$A$109,0)),0))</f>
        <v/>
      </c>
      <c r="T755" s="30">
        <f>IF(COUNTA($A755:$C755,$E755:$I755,$K755,$O755,$R755,$U755:$W755,$Z755:$AA755)=0,"",IFERROR(R755*S755,0))</f>
        <v/>
      </c>
      <c r="U755" s="32" t="n"/>
      <c r="V755" s="32" t="n"/>
      <c r="W755" s="32" t="n"/>
      <c r="X755" s="30">
        <f>IF(COUNTA($A755:$C755,$E755:$I755,$K755,$O755,$R755,$U755:$W755,$Z755:$AA755)=0,"",IFERROR(SUM(N755,Q755,T755,U755),0))</f>
        <v/>
      </c>
      <c r="Y755" s="30">
        <f>IF(COUNTA($A755:$C755,$E755:$I755,$K755,$O755,$R755,$U755:$W755,$Z755:$AA755)=0,"",IFERROR(X755+V755-W755,0))</f>
        <v/>
      </c>
      <c r="Z755" s="23" t="n"/>
      <c r="AA755" s="25" t="n"/>
      <c r="AB755" s="33">
        <f>IF(COUNTA($A755:$C755,$E755:$I755,$K755,$O755,$R755,$U755:$W755,$Z755:$AA755)=0,"",IF(OR(A755="",B755="",C755="",E755=""),"Missing required input",IF(D755="","Driver not found",IF(COUNTIF($E:$E,E755)&gt;1,"Duplicate Trip/Load #",IF(B755&gt;A755,"Trip after period end",IF(B755&lt;=A755-'Settings'!$B$4,"Trip outside pay period",IF(J755&lt;=0,"Check miles",IF(M755&lt;=0,"Check rate",IF(Y755&lt;0,"Negative payable","OK")))))))))</f>
        <v/>
      </c>
    </row>
    <row r="756">
      <c r="A756" s="51" t="n"/>
      <c r="B756" s="51" t="n"/>
      <c r="C756" s="23" t="n"/>
      <c r="D756" s="24">
        <f>IF(COUNTA($A756:$C756,$E756:$I756,$K756,$O756,$R756,$U756:$W756,$Z756:$AA756)=0,"",IFERROR(INDEX('Settings'!$B$10:$B$109,MATCH(C756,'Settings'!$A$10:$A$109,0)),""))</f>
        <v/>
      </c>
      <c r="E756" s="23" t="n"/>
      <c r="F756" s="25" t="n"/>
      <c r="G756" s="25" t="n"/>
      <c r="H756" s="26" t="n"/>
      <c r="I756" s="26" t="n"/>
      <c r="J756" s="27">
        <f>IF(COUNTA($A756:$C756,$E756:$I756,$K756,$O756,$R756,$U756:$W756,$Z756:$AA756)=0,"",IFERROR(H756+I756,0))</f>
        <v/>
      </c>
      <c r="K756" s="52" t="n"/>
      <c r="L756" s="53">
        <f>IF(COUNTA($A756:$C756,$E756:$I756,$K756,$O756,$R756,$U756:$W756,$Z756:$AA756)=0,"",IFERROR(INDEX('Settings'!$D$10:$D$109,MATCH(C756,'Settings'!$A$10:$A$109,0)),0))</f>
        <v/>
      </c>
      <c r="M756" s="53">
        <f>IF(COUNTA($A756:$C756,$E756:$I756,$K756,$O756,$R756,$U756:$W756,$Z756:$AA756)=0,"",IFERROR(IF(K756&lt;&gt;"",K756,L756),0))</f>
        <v/>
      </c>
      <c r="N756" s="30">
        <f>IF(COUNTA($A756:$C756,$E756:$I756,$K756,$O756,$R756,$U756:$W756,$Z756:$AA756)=0,"",IFERROR(J756*M756,0))</f>
        <v/>
      </c>
      <c r="O756" s="31" t="n"/>
      <c r="P756" s="30">
        <f>IF(COUNTA($A756:$C756,$E756:$I756,$K756,$O756,$R756,$U756:$W756,$Z756:$AA756)=0,"",IFERROR(INDEX('Settings'!$F$10:$F$109,MATCH(C756,'Settings'!$A$10:$A$109,0)),0))</f>
        <v/>
      </c>
      <c r="Q756" s="30">
        <f>IF(COUNTA($A756:$C756,$E756:$I756,$K756,$O756,$R756,$U756:$W756,$Z756:$AA756)=0,"",IFERROR(O756*P756,0))</f>
        <v/>
      </c>
      <c r="R756" s="26" t="n"/>
      <c r="S756" s="30">
        <f>IF(COUNTA($A756:$C756,$E756:$I756,$K756,$O756,$R756,$U756:$W756,$Z756:$AA756)=0,"",IFERROR(INDEX('Settings'!$E$10:$E$109,MATCH(C756,'Settings'!$A$10:$A$109,0)),0))</f>
        <v/>
      </c>
      <c r="T756" s="30">
        <f>IF(COUNTA($A756:$C756,$E756:$I756,$K756,$O756,$R756,$U756:$W756,$Z756:$AA756)=0,"",IFERROR(R756*S756,0))</f>
        <v/>
      </c>
      <c r="U756" s="32" t="n"/>
      <c r="V756" s="32" t="n"/>
      <c r="W756" s="32" t="n"/>
      <c r="X756" s="30">
        <f>IF(COUNTA($A756:$C756,$E756:$I756,$K756,$O756,$R756,$U756:$W756,$Z756:$AA756)=0,"",IFERROR(SUM(N756,Q756,T756,U756),0))</f>
        <v/>
      </c>
      <c r="Y756" s="30">
        <f>IF(COUNTA($A756:$C756,$E756:$I756,$K756,$O756,$R756,$U756:$W756,$Z756:$AA756)=0,"",IFERROR(X756+V756-W756,0))</f>
        <v/>
      </c>
      <c r="Z756" s="23" t="n"/>
      <c r="AA756" s="25" t="n"/>
      <c r="AB756" s="33">
        <f>IF(COUNTA($A756:$C756,$E756:$I756,$K756,$O756,$R756,$U756:$W756,$Z756:$AA756)=0,"",IF(OR(A756="",B756="",C756="",E756=""),"Missing required input",IF(D756="","Driver not found",IF(COUNTIF($E:$E,E756)&gt;1,"Duplicate Trip/Load #",IF(B756&gt;A756,"Trip after period end",IF(B756&lt;=A756-'Settings'!$B$4,"Trip outside pay period",IF(J756&lt;=0,"Check miles",IF(M756&lt;=0,"Check rate",IF(Y756&lt;0,"Negative payable","OK")))))))))</f>
        <v/>
      </c>
    </row>
    <row r="757">
      <c r="A757" s="51" t="n"/>
      <c r="B757" s="51" t="n"/>
      <c r="C757" s="23" t="n"/>
      <c r="D757" s="24">
        <f>IF(COUNTA($A757:$C757,$E757:$I757,$K757,$O757,$R757,$U757:$W757,$Z757:$AA757)=0,"",IFERROR(INDEX('Settings'!$B$10:$B$109,MATCH(C757,'Settings'!$A$10:$A$109,0)),""))</f>
        <v/>
      </c>
      <c r="E757" s="23" t="n"/>
      <c r="F757" s="25" t="n"/>
      <c r="G757" s="25" t="n"/>
      <c r="H757" s="26" t="n"/>
      <c r="I757" s="26" t="n"/>
      <c r="J757" s="27">
        <f>IF(COUNTA($A757:$C757,$E757:$I757,$K757,$O757,$R757,$U757:$W757,$Z757:$AA757)=0,"",IFERROR(H757+I757,0))</f>
        <v/>
      </c>
      <c r="K757" s="52" t="n"/>
      <c r="L757" s="53">
        <f>IF(COUNTA($A757:$C757,$E757:$I757,$K757,$O757,$R757,$U757:$W757,$Z757:$AA757)=0,"",IFERROR(INDEX('Settings'!$D$10:$D$109,MATCH(C757,'Settings'!$A$10:$A$109,0)),0))</f>
        <v/>
      </c>
      <c r="M757" s="53">
        <f>IF(COUNTA($A757:$C757,$E757:$I757,$K757,$O757,$R757,$U757:$W757,$Z757:$AA757)=0,"",IFERROR(IF(K757&lt;&gt;"",K757,L757),0))</f>
        <v/>
      </c>
      <c r="N757" s="30">
        <f>IF(COUNTA($A757:$C757,$E757:$I757,$K757,$O757,$R757,$U757:$W757,$Z757:$AA757)=0,"",IFERROR(J757*M757,0))</f>
        <v/>
      </c>
      <c r="O757" s="31" t="n"/>
      <c r="P757" s="30">
        <f>IF(COUNTA($A757:$C757,$E757:$I757,$K757,$O757,$R757,$U757:$W757,$Z757:$AA757)=0,"",IFERROR(INDEX('Settings'!$F$10:$F$109,MATCH(C757,'Settings'!$A$10:$A$109,0)),0))</f>
        <v/>
      </c>
      <c r="Q757" s="30">
        <f>IF(COUNTA($A757:$C757,$E757:$I757,$K757,$O757,$R757,$U757:$W757,$Z757:$AA757)=0,"",IFERROR(O757*P757,0))</f>
        <v/>
      </c>
      <c r="R757" s="26" t="n"/>
      <c r="S757" s="30">
        <f>IF(COUNTA($A757:$C757,$E757:$I757,$K757,$O757,$R757,$U757:$W757,$Z757:$AA757)=0,"",IFERROR(INDEX('Settings'!$E$10:$E$109,MATCH(C757,'Settings'!$A$10:$A$109,0)),0))</f>
        <v/>
      </c>
      <c r="T757" s="30">
        <f>IF(COUNTA($A757:$C757,$E757:$I757,$K757,$O757,$R757,$U757:$W757,$Z757:$AA757)=0,"",IFERROR(R757*S757,0))</f>
        <v/>
      </c>
      <c r="U757" s="32" t="n"/>
      <c r="V757" s="32" t="n"/>
      <c r="W757" s="32" t="n"/>
      <c r="X757" s="30">
        <f>IF(COUNTA($A757:$C757,$E757:$I757,$K757,$O757,$R757,$U757:$W757,$Z757:$AA757)=0,"",IFERROR(SUM(N757,Q757,T757,U757),0))</f>
        <v/>
      </c>
      <c r="Y757" s="30">
        <f>IF(COUNTA($A757:$C757,$E757:$I757,$K757,$O757,$R757,$U757:$W757,$Z757:$AA757)=0,"",IFERROR(X757+V757-W757,0))</f>
        <v/>
      </c>
      <c r="Z757" s="23" t="n"/>
      <c r="AA757" s="25" t="n"/>
      <c r="AB757" s="33">
        <f>IF(COUNTA($A757:$C757,$E757:$I757,$K757,$O757,$R757,$U757:$W757,$Z757:$AA757)=0,"",IF(OR(A757="",B757="",C757="",E757=""),"Missing required input",IF(D757="","Driver not found",IF(COUNTIF($E:$E,E757)&gt;1,"Duplicate Trip/Load #",IF(B757&gt;A757,"Trip after period end",IF(B757&lt;=A757-'Settings'!$B$4,"Trip outside pay period",IF(J757&lt;=0,"Check miles",IF(M757&lt;=0,"Check rate",IF(Y757&lt;0,"Negative payable","OK")))))))))</f>
        <v/>
      </c>
    </row>
    <row r="758">
      <c r="A758" s="51" t="n"/>
      <c r="B758" s="51" t="n"/>
      <c r="C758" s="23" t="n"/>
      <c r="D758" s="24">
        <f>IF(COUNTA($A758:$C758,$E758:$I758,$K758,$O758,$R758,$U758:$W758,$Z758:$AA758)=0,"",IFERROR(INDEX('Settings'!$B$10:$B$109,MATCH(C758,'Settings'!$A$10:$A$109,0)),""))</f>
        <v/>
      </c>
      <c r="E758" s="23" t="n"/>
      <c r="F758" s="25" t="n"/>
      <c r="G758" s="25" t="n"/>
      <c r="H758" s="26" t="n"/>
      <c r="I758" s="26" t="n"/>
      <c r="J758" s="27">
        <f>IF(COUNTA($A758:$C758,$E758:$I758,$K758,$O758,$R758,$U758:$W758,$Z758:$AA758)=0,"",IFERROR(H758+I758,0))</f>
        <v/>
      </c>
      <c r="K758" s="52" t="n"/>
      <c r="L758" s="53">
        <f>IF(COUNTA($A758:$C758,$E758:$I758,$K758,$O758,$R758,$U758:$W758,$Z758:$AA758)=0,"",IFERROR(INDEX('Settings'!$D$10:$D$109,MATCH(C758,'Settings'!$A$10:$A$109,0)),0))</f>
        <v/>
      </c>
      <c r="M758" s="53">
        <f>IF(COUNTA($A758:$C758,$E758:$I758,$K758,$O758,$R758,$U758:$W758,$Z758:$AA758)=0,"",IFERROR(IF(K758&lt;&gt;"",K758,L758),0))</f>
        <v/>
      </c>
      <c r="N758" s="30">
        <f>IF(COUNTA($A758:$C758,$E758:$I758,$K758,$O758,$R758,$U758:$W758,$Z758:$AA758)=0,"",IFERROR(J758*M758,0))</f>
        <v/>
      </c>
      <c r="O758" s="31" t="n"/>
      <c r="P758" s="30">
        <f>IF(COUNTA($A758:$C758,$E758:$I758,$K758,$O758,$R758,$U758:$W758,$Z758:$AA758)=0,"",IFERROR(INDEX('Settings'!$F$10:$F$109,MATCH(C758,'Settings'!$A$10:$A$109,0)),0))</f>
        <v/>
      </c>
      <c r="Q758" s="30">
        <f>IF(COUNTA($A758:$C758,$E758:$I758,$K758,$O758,$R758,$U758:$W758,$Z758:$AA758)=0,"",IFERROR(O758*P758,0))</f>
        <v/>
      </c>
      <c r="R758" s="26" t="n"/>
      <c r="S758" s="30">
        <f>IF(COUNTA($A758:$C758,$E758:$I758,$K758,$O758,$R758,$U758:$W758,$Z758:$AA758)=0,"",IFERROR(INDEX('Settings'!$E$10:$E$109,MATCH(C758,'Settings'!$A$10:$A$109,0)),0))</f>
        <v/>
      </c>
      <c r="T758" s="30">
        <f>IF(COUNTA($A758:$C758,$E758:$I758,$K758,$O758,$R758,$U758:$W758,$Z758:$AA758)=0,"",IFERROR(R758*S758,0))</f>
        <v/>
      </c>
      <c r="U758" s="32" t="n"/>
      <c r="V758" s="32" t="n"/>
      <c r="W758" s="32" t="n"/>
      <c r="X758" s="30">
        <f>IF(COUNTA($A758:$C758,$E758:$I758,$K758,$O758,$R758,$U758:$W758,$Z758:$AA758)=0,"",IFERROR(SUM(N758,Q758,T758,U758),0))</f>
        <v/>
      </c>
      <c r="Y758" s="30">
        <f>IF(COUNTA($A758:$C758,$E758:$I758,$K758,$O758,$R758,$U758:$W758,$Z758:$AA758)=0,"",IFERROR(X758+V758-W758,0))</f>
        <v/>
      </c>
      <c r="Z758" s="23" t="n"/>
      <c r="AA758" s="25" t="n"/>
      <c r="AB758" s="33">
        <f>IF(COUNTA($A758:$C758,$E758:$I758,$K758,$O758,$R758,$U758:$W758,$Z758:$AA758)=0,"",IF(OR(A758="",B758="",C758="",E758=""),"Missing required input",IF(D758="","Driver not found",IF(COUNTIF($E:$E,E758)&gt;1,"Duplicate Trip/Load #",IF(B758&gt;A758,"Trip after period end",IF(B758&lt;=A758-'Settings'!$B$4,"Trip outside pay period",IF(J758&lt;=0,"Check miles",IF(M758&lt;=0,"Check rate",IF(Y758&lt;0,"Negative payable","OK")))))))))</f>
        <v/>
      </c>
    </row>
    <row r="759">
      <c r="A759" s="51" t="n"/>
      <c r="B759" s="51" t="n"/>
      <c r="C759" s="23" t="n"/>
      <c r="D759" s="24">
        <f>IF(COUNTA($A759:$C759,$E759:$I759,$K759,$O759,$R759,$U759:$W759,$Z759:$AA759)=0,"",IFERROR(INDEX('Settings'!$B$10:$B$109,MATCH(C759,'Settings'!$A$10:$A$109,0)),""))</f>
        <v/>
      </c>
      <c r="E759" s="23" t="n"/>
      <c r="F759" s="25" t="n"/>
      <c r="G759" s="25" t="n"/>
      <c r="H759" s="26" t="n"/>
      <c r="I759" s="26" t="n"/>
      <c r="J759" s="27">
        <f>IF(COUNTA($A759:$C759,$E759:$I759,$K759,$O759,$R759,$U759:$W759,$Z759:$AA759)=0,"",IFERROR(H759+I759,0))</f>
        <v/>
      </c>
      <c r="K759" s="52" t="n"/>
      <c r="L759" s="53">
        <f>IF(COUNTA($A759:$C759,$E759:$I759,$K759,$O759,$R759,$U759:$W759,$Z759:$AA759)=0,"",IFERROR(INDEX('Settings'!$D$10:$D$109,MATCH(C759,'Settings'!$A$10:$A$109,0)),0))</f>
        <v/>
      </c>
      <c r="M759" s="53">
        <f>IF(COUNTA($A759:$C759,$E759:$I759,$K759,$O759,$R759,$U759:$W759,$Z759:$AA759)=0,"",IFERROR(IF(K759&lt;&gt;"",K759,L759),0))</f>
        <v/>
      </c>
      <c r="N759" s="30">
        <f>IF(COUNTA($A759:$C759,$E759:$I759,$K759,$O759,$R759,$U759:$W759,$Z759:$AA759)=0,"",IFERROR(J759*M759,0))</f>
        <v/>
      </c>
      <c r="O759" s="31" t="n"/>
      <c r="P759" s="30">
        <f>IF(COUNTA($A759:$C759,$E759:$I759,$K759,$O759,$R759,$U759:$W759,$Z759:$AA759)=0,"",IFERROR(INDEX('Settings'!$F$10:$F$109,MATCH(C759,'Settings'!$A$10:$A$109,0)),0))</f>
        <v/>
      </c>
      <c r="Q759" s="30">
        <f>IF(COUNTA($A759:$C759,$E759:$I759,$K759,$O759,$R759,$U759:$W759,$Z759:$AA759)=0,"",IFERROR(O759*P759,0))</f>
        <v/>
      </c>
      <c r="R759" s="26" t="n"/>
      <c r="S759" s="30">
        <f>IF(COUNTA($A759:$C759,$E759:$I759,$K759,$O759,$R759,$U759:$W759,$Z759:$AA759)=0,"",IFERROR(INDEX('Settings'!$E$10:$E$109,MATCH(C759,'Settings'!$A$10:$A$109,0)),0))</f>
        <v/>
      </c>
      <c r="T759" s="30">
        <f>IF(COUNTA($A759:$C759,$E759:$I759,$K759,$O759,$R759,$U759:$W759,$Z759:$AA759)=0,"",IFERROR(R759*S759,0))</f>
        <v/>
      </c>
      <c r="U759" s="32" t="n"/>
      <c r="V759" s="32" t="n"/>
      <c r="W759" s="32" t="n"/>
      <c r="X759" s="30">
        <f>IF(COUNTA($A759:$C759,$E759:$I759,$K759,$O759,$R759,$U759:$W759,$Z759:$AA759)=0,"",IFERROR(SUM(N759,Q759,T759,U759),0))</f>
        <v/>
      </c>
      <c r="Y759" s="30">
        <f>IF(COUNTA($A759:$C759,$E759:$I759,$K759,$O759,$R759,$U759:$W759,$Z759:$AA759)=0,"",IFERROR(X759+V759-W759,0))</f>
        <v/>
      </c>
      <c r="Z759" s="23" t="n"/>
      <c r="AA759" s="25" t="n"/>
      <c r="AB759" s="33">
        <f>IF(COUNTA($A759:$C759,$E759:$I759,$K759,$O759,$R759,$U759:$W759,$Z759:$AA759)=0,"",IF(OR(A759="",B759="",C759="",E759=""),"Missing required input",IF(D759="","Driver not found",IF(COUNTIF($E:$E,E759)&gt;1,"Duplicate Trip/Load #",IF(B759&gt;A759,"Trip after period end",IF(B759&lt;=A759-'Settings'!$B$4,"Trip outside pay period",IF(J759&lt;=0,"Check miles",IF(M759&lt;=0,"Check rate",IF(Y759&lt;0,"Negative payable","OK")))))))))</f>
        <v/>
      </c>
    </row>
    <row r="760">
      <c r="A760" s="51" t="n"/>
      <c r="B760" s="51" t="n"/>
      <c r="C760" s="23" t="n"/>
      <c r="D760" s="24">
        <f>IF(COUNTA($A760:$C760,$E760:$I760,$K760,$O760,$R760,$U760:$W760,$Z760:$AA760)=0,"",IFERROR(INDEX('Settings'!$B$10:$B$109,MATCH(C760,'Settings'!$A$10:$A$109,0)),""))</f>
        <v/>
      </c>
      <c r="E760" s="23" t="n"/>
      <c r="F760" s="25" t="n"/>
      <c r="G760" s="25" t="n"/>
      <c r="H760" s="26" t="n"/>
      <c r="I760" s="26" t="n"/>
      <c r="J760" s="27">
        <f>IF(COUNTA($A760:$C760,$E760:$I760,$K760,$O760,$R760,$U760:$W760,$Z760:$AA760)=0,"",IFERROR(H760+I760,0))</f>
        <v/>
      </c>
      <c r="K760" s="52" t="n"/>
      <c r="L760" s="53">
        <f>IF(COUNTA($A760:$C760,$E760:$I760,$K760,$O760,$R760,$U760:$W760,$Z760:$AA760)=0,"",IFERROR(INDEX('Settings'!$D$10:$D$109,MATCH(C760,'Settings'!$A$10:$A$109,0)),0))</f>
        <v/>
      </c>
      <c r="M760" s="53">
        <f>IF(COUNTA($A760:$C760,$E760:$I760,$K760,$O760,$R760,$U760:$W760,$Z760:$AA760)=0,"",IFERROR(IF(K760&lt;&gt;"",K760,L760),0))</f>
        <v/>
      </c>
      <c r="N760" s="30">
        <f>IF(COUNTA($A760:$C760,$E760:$I760,$K760,$O760,$R760,$U760:$W760,$Z760:$AA760)=0,"",IFERROR(J760*M760,0))</f>
        <v/>
      </c>
      <c r="O760" s="31" t="n"/>
      <c r="P760" s="30">
        <f>IF(COUNTA($A760:$C760,$E760:$I760,$K760,$O760,$R760,$U760:$W760,$Z760:$AA760)=0,"",IFERROR(INDEX('Settings'!$F$10:$F$109,MATCH(C760,'Settings'!$A$10:$A$109,0)),0))</f>
        <v/>
      </c>
      <c r="Q760" s="30">
        <f>IF(COUNTA($A760:$C760,$E760:$I760,$K760,$O760,$R760,$U760:$W760,$Z760:$AA760)=0,"",IFERROR(O760*P760,0))</f>
        <v/>
      </c>
      <c r="R760" s="26" t="n"/>
      <c r="S760" s="30">
        <f>IF(COUNTA($A760:$C760,$E760:$I760,$K760,$O760,$R760,$U760:$W760,$Z760:$AA760)=0,"",IFERROR(INDEX('Settings'!$E$10:$E$109,MATCH(C760,'Settings'!$A$10:$A$109,0)),0))</f>
        <v/>
      </c>
      <c r="T760" s="30">
        <f>IF(COUNTA($A760:$C760,$E760:$I760,$K760,$O760,$R760,$U760:$W760,$Z760:$AA760)=0,"",IFERROR(R760*S760,0))</f>
        <v/>
      </c>
      <c r="U760" s="32" t="n"/>
      <c r="V760" s="32" t="n"/>
      <c r="W760" s="32" t="n"/>
      <c r="X760" s="30">
        <f>IF(COUNTA($A760:$C760,$E760:$I760,$K760,$O760,$R760,$U760:$W760,$Z760:$AA760)=0,"",IFERROR(SUM(N760,Q760,T760,U760),0))</f>
        <v/>
      </c>
      <c r="Y760" s="30">
        <f>IF(COUNTA($A760:$C760,$E760:$I760,$K760,$O760,$R760,$U760:$W760,$Z760:$AA760)=0,"",IFERROR(X760+V760-W760,0))</f>
        <v/>
      </c>
      <c r="Z760" s="23" t="n"/>
      <c r="AA760" s="25" t="n"/>
      <c r="AB760" s="33">
        <f>IF(COUNTA($A760:$C760,$E760:$I760,$K760,$O760,$R760,$U760:$W760,$Z760:$AA760)=0,"",IF(OR(A760="",B760="",C760="",E760=""),"Missing required input",IF(D760="","Driver not found",IF(COUNTIF($E:$E,E760)&gt;1,"Duplicate Trip/Load #",IF(B760&gt;A760,"Trip after period end",IF(B760&lt;=A760-'Settings'!$B$4,"Trip outside pay period",IF(J760&lt;=0,"Check miles",IF(M760&lt;=0,"Check rate",IF(Y760&lt;0,"Negative payable","OK")))))))))</f>
        <v/>
      </c>
    </row>
    <row r="761">
      <c r="A761" s="51" t="n"/>
      <c r="B761" s="51" t="n"/>
      <c r="C761" s="23" t="n"/>
      <c r="D761" s="24">
        <f>IF(COUNTA($A761:$C761,$E761:$I761,$K761,$O761,$R761,$U761:$W761,$Z761:$AA761)=0,"",IFERROR(INDEX('Settings'!$B$10:$B$109,MATCH(C761,'Settings'!$A$10:$A$109,0)),""))</f>
        <v/>
      </c>
      <c r="E761" s="23" t="n"/>
      <c r="F761" s="25" t="n"/>
      <c r="G761" s="25" t="n"/>
      <c r="H761" s="26" t="n"/>
      <c r="I761" s="26" t="n"/>
      <c r="J761" s="27">
        <f>IF(COUNTA($A761:$C761,$E761:$I761,$K761,$O761,$R761,$U761:$W761,$Z761:$AA761)=0,"",IFERROR(H761+I761,0))</f>
        <v/>
      </c>
      <c r="K761" s="52" t="n"/>
      <c r="L761" s="53">
        <f>IF(COUNTA($A761:$C761,$E761:$I761,$K761,$O761,$R761,$U761:$W761,$Z761:$AA761)=0,"",IFERROR(INDEX('Settings'!$D$10:$D$109,MATCH(C761,'Settings'!$A$10:$A$109,0)),0))</f>
        <v/>
      </c>
      <c r="M761" s="53">
        <f>IF(COUNTA($A761:$C761,$E761:$I761,$K761,$O761,$R761,$U761:$W761,$Z761:$AA761)=0,"",IFERROR(IF(K761&lt;&gt;"",K761,L761),0))</f>
        <v/>
      </c>
      <c r="N761" s="30">
        <f>IF(COUNTA($A761:$C761,$E761:$I761,$K761,$O761,$R761,$U761:$W761,$Z761:$AA761)=0,"",IFERROR(J761*M761,0))</f>
        <v/>
      </c>
      <c r="O761" s="31" t="n"/>
      <c r="P761" s="30">
        <f>IF(COUNTA($A761:$C761,$E761:$I761,$K761,$O761,$R761,$U761:$W761,$Z761:$AA761)=0,"",IFERROR(INDEX('Settings'!$F$10:$F$109,MATCH(C761,'Settings'!$A$10:$A$109,0)),0))</f>
        <v/>
      </c>
      <c r="Q761" s="30">
        <f>IF(COUNTA($A761:$C761,$E761:$I761,$K761,$O761,$R761,$U761:$W761,$Z761:$AA761)=0,"",IFERROR(O761*P761,0))</f>
        <v/>
      </c>
      <c r="R761" s="26" t="n"/>
      <c r="S761" s="30">
        <f>IF(COUNTA($A761:$C761,$E761:$I761,$K761,$O761,$R761,$U761:$W761,$Z761:$AA761)=0,"",IFERROR(INDEX('Settings'!$E$10:$E$109,MATCH(C761,'Settings'!$A$10:$A$109,0)),0))</f>
        <v/>
      </c>
      <c r="T761" s="30">
        <f>IF(COUNTA($A761:$C761,$E761:$I761,$K761,$O761,$R761,$U761:$W761,$Z761:$AA761)=0,"",IFERROR(R761*S761,0))</f>
        <v/>
      </c>
      <c r="U761" s="32" t="n"/>
      <c r="V761" s="32" t="n"/>
      <c r="W761" s="32" t="n"/>
      <c r="X761" s="30">
        <f>IF(COUNTA($A761:$C761,$E761:$I761,$K761,$O761,$R761,$U761:$W761,$Z761:$AA761)=0,"",IFERROR(SUM(N761,Q761,T761,U761),0))</f>
        <v/>
      </c>
      <c r="Y761" s="30">
        <f>IF(COUNTA($A761:$C761,$E761:$I761,$K761,$O761,$R761,$U761:$W761,$Z761:$AA761)=0,"",IFERROR(X761+V761-W761,0))</f>
        <v/>
      </c>
      <c r="Z761" s="23" t="n"/>
      <c r="AA761" s="25" t="n"/>
      <c r="AB761" s="33">
        <f>IF(COUNTA($A761:$C761,$E761:$I761,$K761,$O761,$R761,$U761:$W761,$Z761:$AA761)=0,"",IF(OR(A761="",B761="",C761="",E761=""),"Missing required input",IF(D761="","Driver not found",IF(COUNTIF($E:$E,E761)&gt;1,"Duplicate Trip/Load #",IF(B761&gt;A761,"Trip after period end",IF(B761&lt;=A761-'Settings'!$B$4,"Trip outside pay period",IF(J761&lt;=0,"Check miles",IF(M761&lt;=0,"Check rate",IF(Y761&lt;0,"Negative payable","OK")))))))))</f>
        <v/>
      </c>
    </row>
    <row r="762">
      <c r="A762" s="51" t="n"/>
      <c r="B762" s="51" t="n"/>
      <c r="C762" s="23" t="n"/>
      <c r="D762" s="24">
        <f>IF(COUNTA($A762:$C762,$E762:$I762,$K762,$O762,$R762,$U762:$W762,$Z762:$AA762)=0,"",IFERROR(INDEX('Settings'!$B$10:$B$109,MATCH(C762,'Settings'!$A$10:$A$109,0)),""))</f>
        <v/>
      </c>
      <c r="E762" s="23" t="n"/>
      <c r="F762" s="25" t="n"/>
      <c r="G762" s="25" t="n"/>
      <c r="H762" s="26" t="n"/>
      <c r="I762" s="26" t="n"/>
      <c r="J762" s="27">
        <f>IF(COUNTA($A762:$C762,$E762:$I762,$K762,$O762,$R762,$U762:$W762,$Z762:$AA762)=0,"",IFERROR(H762+I762,0))</f>
        <v/>
      </c>
      <c r="K762" s="52" t="n"/>
      <c r="L762" s="53">
        <f>IF(COUNTA($A762:$C762,$E762:$I762,$K762,$O762,$R762,$U762:$W762,$Z762:$AA762)=0,"",IFERROR(INDEX('Settings'!$D$10:$D$109,MATCH(C762,'Settings'!$A$10:$A$109,0)),0))</f>
        <v/>
      </c>
      <c r="M762" s="53">
        <f>IF(COUNTA($A762:$C762,$E762:$I762,$K762,$O762,$R762,$U762:$W762,$Z762:$AA762)=0,"",IFERROR(IF(K762&lt;&gt;"",K762,L762),0))</f>
        <v/>
      </c>
      <c r="N762" s="30">
        <f>IF(COUNTA($A762:$C762,$E762:$I762,$K762,$O762,$R762,$U762:$W762,$Z762:$AA762)=0,"",IFERROR(J762*M762,0))</f>
        <v/>
      </c>
      <c r="O762" s="31" t="n"/>
      <c r="P762" s="30">
        <f>IF(COUNTA($A762:$C762,$E762:$I762,$K762,$O762,$R762,$U762:$W762,$Z762:$AA762)=0,"",IFERROR(INDEX('Settings'!$F$10:$F$109,MATCH(C762,'Settings'!$A$10:$A$109,0)),0))</f>
        <v/>
      </c>
      <c r="Q762" s="30">
        <f>IF(COUNTA($A762:$C762,$E762:$I762,$K762,$O762,$R762,$U762:$W762,$Z762:$AA762)=0,"",IFERROR(O762*P762,0))</f>
        <v/>
      </c>
      <c r="R762" s="26" t="n"/>
      <c r="S762" s="30">
        <f>IF(COUNTA($A762:$C762,$E762:$I762,$K762,$O762,$R762,$U762:$W762,$Z762:$AA762)=0,"",IFERROR(INDEX('Settings'!$E$10:$E$109,MATCH(C762,'Settings'!$A$10:$A$109,0)),0))</f>
        <v/>
      </c>
      <c r="T762" s="30">
        <f>IF(COUNTA($A762:$C762,$E762:$I762,$K762,$O762,$R762,$U762:$W762,$Z762:$AA762)=0,"",IFERROR(R762*S762,0))</f>
        <v/>
      </c>
      <c r="U762" s="32" t="n"/>
      <c r="V762" s="32" t="n"/>
      <c r="W762" s="32" t="n"/>
      <c r="X762" s="30">
        <f>IF(COUNTA($A762:$C762,$E762:$I762,$K762,$O762,$R762,$U762:$W762,$Z762:$AA762)=0,"",IFERROR(SUM(N762,Q762,T762,U762),0))</f>
        <v/>
      </c>
      <c r="Y762" s="30">
        <f>IF(COUNTA($A762:$C762,$E762:$I762,$K762,$O762,$R762,$U762:$W762,$Z762:$AA762)=0,"",IFERROR(X762+V762-W762,0))</f>
        <v/>
      </c>
      <c r="Z762" s="23" t="n"/>
      <c r="AA762" s="25" t="n"/>
      <c r="AB762" s="33">
        <f>IF(COUNTA($A762:$C762,$E762:$I762,$K762,$O762,$R762,$U762:$W762,$Z762:$AA762)=0,"",IF(OR(A762="",B762="",C762="",E762=""),"Missing required input",IF(D762="","Driver not found",IF(COUNTIF($E:$E,E762)&gt;1,"Duplicate Trip/Load #",IF(B762&gt;A762,"Trip after period end",IF(B762&lt;=A762-'Settings'!$B$4,"Trip outside pay period",IF(J762&lt;=0,"Check miles",IF(M762&lt;=0,"Check rate",IF(Y762&lt;0,"Negative payable","OK")))))))))</f>
        <v/>
      </c>
    </row>
    <row r="763">
      <c r="A763" s="51" t="n"/>
      <c r="B763" s="51" t="n"/>
      <c r="C763" s="23" t="n"/>
      <c r="D763" s="24">
        <f>IF(COUNTA($A763:$C763,$E763:$I763,$K763,$O763,$R763,$U763:$W763,$Z763:$AA763)=0,"",IFERROR(INDEX('Settings'!$B$10:$B$109,MATCH(C763,'Settings'!$A$10:$A$109,0)),""))</f>
        <v/>
      </c>
      <c r="E763" s="23" t="n"/>
      <c r="F763" s="25" t="n"/>
      <c r="G763" s="25" t="n"/>
      <c r="H763" s="26" t="n"/>
      <c r="I763" s="26" t="n"/>
      <c r="J763" s="27">
        <f>IF(COUNTA($A763:$C763,$E763:$I763,$K763,$O763,$R763,$U763:$W763,$Z763:$AA763)=0,"",IFERROR(H763+I763,0))</f>
        <v/>
      </c>
      <c r="K763" s="52" t="n"/>
      <c r="L763" s="53">
        <f>IF(COUNTA($A763:$C763,$E763:$I763,$K763,$O763,$R763,$U763:$W763,$Z763:$AA763)=0,"",IFERROR(INDEX('Settings'!$D$10:$D$109,MATCH(C763,'Settings'!$A$10:$A$109,0)),0))</f>
        <v/>
      </c>
      <c r="M763" s="53">
        <f>IF(COUNTA($A763:$C763,$E763:$I763,$K763,$O763,$R763,$U763:$W763,$Z763:$AA763)=0,"",IFERROR(IF(K763&lt;&gt;"",K763,L763),0))</f>
        <v/>
      </c>
      <c r="N763" s="30">
        <f>IF(COUNTA($A763:$C763,$E763:$I763,$K763,$O763,$R763,$U763:$W763,$Z763:$AA763)=0,"",IFERROR(J763*M763,0))</f>
        <v/>
      </c>
      <c r="O763" s="31" t="n"/>
      <c r="P763" s="30">
        <f>IF(COUNTA($A763:$C763,$E763:$I763,$K763,$O763,$R763,$U763:$W763,$Z763:$AA763)=0,"",IFERROR(INDEX('Settings'!$F$10:$F$109,MATCH(C763,'Settings'!$A$10:$A$109,0)),0))</f>
        <v/>
      </c>
      <c r="Q763" s="30">
        <f>IF(COUNTA($A763:$C763,$E763:$I763,$K763,$O763,$R763,$U763:$W763,$Z763:$AA763)=0,"",IFERROR(O763*P763,0))</f>
        <v/>
      </c>
      <c r="R763" s="26" t="n"/>
      <c r="S763" s="30">
        <f>IF(COUNTA($A763:$C763,$E763:$I763,$K763,$O763,$R763,$U763:$W763,$Z763:$AA763)=0,"",IFERROR(INDEX('Settings'!$E$10:$E$109,MATCH(C763,'Settings'!$A$10:$A$109,0)),0))</f>
        <v/>
      </c>
      <c r="T763" s="30">
        <f>IF(COUNTA($A763:$C763,$E763:$I763,$K763,$O763,$R763,$U763:$W763,$Z763:$AA763)=0,"",IFERROR(R763*S763,0))</f>
        <v/>
      </c>
      <c r="U763" s="32" t="n"/>
      <c r="V763" s="32" t="n"/>
      <c r="W763" s="32" t="n"/>
      <c r="X763" s="30">
        <f>IF(COUNTA($A763:$C763,$E763:$I763,$K763,$O763,$R763,$U763:$W763,$Z763:$AA763)=0,"",IFERROR(SUM(N763,Q763,T763,U763),0))</f>
        <v/>
      </c>
      <c r="Y763" s="30">
        <f>IF(COUNTA($A763:$C763,$E763:$I763,$K763,$O763,$R763,$U763:$W763,$Z763:$AA763)=0,"",IFERROR(X763+V763-W763,0))</f>
        <v/>
      </c>
      <c r="Z763" s="23" t="n"/>
      <c r="AA763" s="25" t="n"/>
      <c r="AB763" s="33">
        <f>IF(COUNTA($A763:$C763,$E763:$I763,$K763,$O763,$R763,$U763:$W763,$Z763:$AA763)=0,"",IF(OR(A763="",B763="",C763="",E763=""),"Missing required input",IF(D763="","Driver not found",IF(COUNTIF($E:$E,E763)&gt;1,"Duplicate Trip/Load #",IF(B763&gt;A763,"Trip after period end",IF(B763&lt;=A763-'Settings'!$B$4,"Trip outside pay period",IF(J763&lt;=0,"Check miles",IF(M763&lt;=0,"Check rate",IF(Y763&lt;0,"Negative payable","OK")))))))))</f>
        <v/>
      </c>
    </row>
    <row r="764">
      <c r="A764" s="51" t="n"/>
      <c r="B764" s="51" t="n"/>
      <c r="C764" s="23" t="n"/>
      <c r="D764" s="24">
        <f>IF(COUNTA($A764:$C764,$E764:$I764,$K764,$O764,$R764,$U764:$W764,$Z764:$AA764)=0,"",IFERROR(INDEX('Settings'!$B$10:$B$109,MATCH(C764,'Settings'!$A$10:$A$109,0)),""))</f>
        <v/>
      </c>
      <c r="E764" s="23" t="n"/>
      <c r="F764" s="25" t="n"/>
      <c r="G764" s="25" t="n"/>
      <c r="H764" s="26" t="n"/>
      <c r="I764" s="26" t="n"/>
      <c r="J764" s="27">
        <f>IF(COUNTA($A764:$C764,$E764:$I764,$K764,$O764,$R764,$U764:$W764,$Z764:$AA764)=0,"",IFERROR(H764+I764,0))</f>
        <v/>
      </c>
      <c r="K764" s="52" t="n"/>
      <c r="L764" s="53">
        <f>IF(COUNTA($A764:$C764,$E764:$I764,$K764,$O764,$R764,$U764:$W764,$Z764:$AA764)=0,"",IFERROR(INDEX('Settings'!$D$10:$D$109,MATCH(C764,'Settings'!$A$10:$A$109,0)),0))</f>
        <v/>
      </c>
      <c r="M764" s="53">
        <f>IF(COUNTA($A764:$C764,$E764:$I764,$K764,$O764,$R764,$U764:$W764,$Z764:$AA764)=0,"",IFERROR(IF(K764&lt;&gt;"",K764,L764),0))</f>
        <v/>
      </c>
      <c r="N764" s="30">
        <f>IF(COUNTA($A764:$C764,$E764:$I764,$K764,$O764,$R764,$U764:$W764,$Z764:$AA764)=0,"",IFERROR(J764*M764,0))</f>
        <v/>
      </c>
      <c r="O764" s="31" t="n"/>
      <c r="P764" s="30">
        <f>IF(COUNTA($A764:$C764,$E764:$I764,$K764,$O764,$R764,$U764:$W764,$Z764:$AA764)=0,"",IFERROR(INDEX('Settings'!$F$10:$F$109,MATCH(C764,'Settings'!$A$10:$A$109,0)),0))</f>
        <v/>
      </c>
      <c r="Q764" s="30">
        <f>IF(COUNTA($A764:$C764,$E764:$I764,$K764,$O764,$R764,$U764:$W764,$Z764:$AA764)=0,"",IFERROR(O764*P764,0))</f>
        <v/>
      </c>
      <c r="R764" s="26" t="n"/>
      <c r="S764" s="30">
        <f>IF(COUNTA($A764:$C764,$E764:$I764,$K764,$O764,$R764,$U764:$W764,$Z764:$AA764)=0,"",IFERROR(INDEX('Settings'!$E$10:$E$109,MATCH(C764,'Settings'!$A$10:$A$109,0)),0))</f>
        <v/>
      </c>
      <c r="T764" s="30">
        <f>IF(COUNTA($A764:$C764,$E764:$I764,$K764,$O764,$R764,$U764:$W764,$Z764:$AA764)=0,"",IFERROR(R764*S764,0))</f>
        <v/>
      </c>
      <c r="U764" s="32" t="n"/>
      <c r="V764" s="32" t="n"/>
      <c r="W764" s="32" t="n"/>
      <c r="X764" s="30">
        <f>IF(COUNTA($A764:$C764,$E764:$I764,$K764,$O764,$R764,$U764:$W764,$Z764:$AA764)=0,"",IFERROR(SUM(N764,Q764,T764,U764),0))</f>
        <v/>
      </c>
      <c r="Y764" s="30">
        <f>IF(COUNTA($A764:$C764,$E764:$I764,$K764,$O764,$R764,$U764:$W764,$Z764:$AA764)=0,"",IFERROR(X764+V764-W764,0))</f>
        <v/>
      </c>
      <c r="Z764" s="23" t="n"/>
      <c r="AA764" s="25" t="n"/>
      <c r="AB764" s="33">
        <f>IF(COUNTA($A764:$C764,$E764:$I764,$K764,$O764,$R764,$U764:$W764,$Z764:$AA764)=0,"",IF(OR(A764="",B764="",C764="",E764=""),"Missing required input",IF(D764="","Driver not found",IF(COUNTIF($E:$E,E764)&gt;1,"Duplicate Trip/Load #",IF(B764&gt;A764,"Trip after period end",IF(B764&lt;=A764-'Settings'!$B$4,"Trip outside pay period",IF(J764&lt;=0,"Check miles",IF(M764&lt;=0,"Check rate",IF(Y764&lt;0,"Negative payable","OK")))))))))</f>
        <v/>
      </c>
    </row>
    <row r="765">
      <c r="A765" s="51" t="n"/>
      <c r="B765" s="51" t="n"/>
      <c r="C765" s="23" t="n"/>
      <c r="D765" s="24">
        <f>IF(COUNTA($A765:$C765,$E765:$I765,$K765,$O765,$R765,$U765:$W765,$Z765:$AA765)=0,"",IFERROR(INDEX('Settings'!$B$10:$B$109,MATCH(C765,'Settings'!$A$10:$A$109,0)),""))</f>
        <v/>
      </c>
      <c r="E765" s="23" t="n"/>
      <c r="F765" s="25" t="n"/>
      <c r="G765" s="25" t="n"/>
      <c r="H765" s="26" t="n"/>
      <c r="I765" s="26" t="n"/>
      <c r="J765" s="27">
        <f>IF(COUNTA($A765:$C765,$E765:$I765,$K765,$O765,$R765,$U765:$W765,$Z765:$AA765)=0,"",IFERROR(H765+I765,0))</f>
        <v/>
      </c>
      <c r="K765" s="52" t="n"/>
      <c r="L765" s="53">
        <f>IF(COUNTA($A765:$C765,$E765:$I765,$K765,$O765,$R765,$U765:$W765,$Z765:$AA765)=0,"",IFERROR(INDEX('Settings'!$D$10:$D$109,MATCH(C765,'Settings'!$A$10:$A$109,0)),0))</f>
        <v/>
      </c>
      <c r="M765" s="53">
        <f>IF(COUNTA($A765:$C765,$E765:$I765,$K765,$O765,$R765,$U765:$W765,$Z765:$AA765)=0,"",IFERROR(IF(K765&lt;&gt;"",K765,L765),0))</f>
        <v/>
      </c>
      <c r="N765" s="30">
        <f>IF(COUNTA($A765:$C765,$E765:$I765,$K765,$O765,$R765,$U765:$W765,$Z765:$AA765)=0,"",IFERROR(J765*M765,0))</f>
        <v/>
      </c>
      <c r="O765" s="31" t="n"/>
      <c r="P765" s="30">
        <f>IF(COUNTA($A765:$C765,$E765:$I765,$K765,$O765,$R765,$U765:$W765,$Z765:$AA765)=0,"",IFERROR(INDEX('Settings'!$F$10:$F$109,MATCH(C765,'Settings'!$A$10:$A$109,0)),0))</f>
        <v/>
      </c>
      <c r="Q765" s="30">
        <f>IF(COUNTA($A765:$C765,$E765:$I765,$K765,$O765,$R765,$U765:$W765,$Z765:$AA765)=0,"",IFERROR(O765*P765,0))</f>
        <v/>
      </c>
      <c r="R765" s="26" t="n"/>
      <c r="S765" s="30">
        <f>IF(COUNTA($A765:$C765,$E765:$I765,$K765,$O765,$R765,$U765:$W765,$Z765:$AA765)=0,"",IFERROR(INDEX('Settings'!$E$10:$E$109,MATCH(C765,'Settings'!$A$10:$A$109,0)),0))</f>
        <v/>
      </c>
      <c r="T765" s="30">
        <f>IF(COUNTA($A765:$C765,$E765:$I765,$K765,$O765,$R765,$U765:$W765,$Z765:$AA765)=0,"",IFERROR(R765*S765,0))</f>
        <v/>
      </c>
      <c r="U765" s="32" t="n"/>
      <c r="V765" s="32" t="n"/>
      <c r="W765" s="32" t="n"/>
      <c r="X765" s="30">
        <f>IF(COUNTA($A765:$C765,$E765:$I765,$K765,$O765,$R765,$U765:$W765,$Z765:$AA765)=0,"",IFERROR(SUM(N765,Q765,T765,U765),0))</f>
        <v/>
      </c>
      <c r="Y765" s="30">
        <f>IF(COUNTA($A765:$C765,$E765:$I765,$K765,$O765,$R765,$U765:$W765,$Z765:$AA765)=0,"",IFERROR(X765+V765-W765,0))</f>
        <v/>
      </c>
      <c r="Z765" s="23" t="n"/>
      <c r="AA765" s="25" t="n"/>
      <c r="AB765" s="33">
        <f>IF(COUNTA($A765:$C765,$E765:$I765,$K765,$O765,$R765,$U765:$W765,$Z765:$AA765)=0,"",IF(OR(A765="",B765="",C765="",E765=""),"Missing required input",IF(D765="","Driver not found",IF(COUNTIF($E:$E,E765)&gt;1,"Duplicate Trip/Load #",IF(B765&gt;A765,"Trip after period end",IF(B765&lt;=A765-'Settings'!$B$4,"Trip outside pay period",IF(J765&lt;=0,"Check miles",IF(M765&lt;=0,"Check rate",IF(Y765&lt;0,"Negative payable","OK")))))))))</f>
        <v/>
      </c>
    </row>
    <row r="766">
      <c r="A766" s="51" t="n"/>
      <c r="B766" s="51" t="n"/>
      <c r="C766" s="23" t="n"/>
      <c r="D766" s="24">
        <f>IF(COUNTA($A766:$C766,$E766:$I766,$K766,$O766,$R766,$U766:$W766,$Z766:$AA766)=0,"",IFERROR(INDEX('Settings'!$B$10:$B$109,MATCH(C766,'Settings'!$A$10:$A$109,0)),""))</f>
        <v/>
      </c>
      <c r="E766" s="23" t="n"/>
      <c r="F766" s="25" t="n"/>
      <c r="G766" s="25" t="n"/>
      <c r="H766" s="26" t="n"/>
      <c r="I766" s="26" t="n"/>
      <c r="J766" s="27">
        <f>IF(COUNTA($A766:$C766,$E766:$I766,$K766,$O766,$R766,$U766:$W766,$Z766:$AA766)=0,"",IFERROR(H766+I766,0))</f>
        <v/>
      </c>
      <c r="K766" s="52" t="n"/>
      <c r="L766" s="53">
        <f>IF(COUNTA($A766:$C766,$E766:$I766,$K766,$O766,$R766,$U766:$W766,$Z766:$AA766)=0,"",IFERROR(INDEX('Settings'!$D$10:$D$109,MATCH(C766,'Settings'!$A$10:$A$109,0)),0))</f>
        <v/>
      </c>
      <c r="M766" s="53">
        <f>IF(COUNTA($A766:$C766,$E766:$I766,$K766,$O766,$R766,$U766:$W766,$Z766:$AA766)=0,"",IFERROR(IF(K766&lt;&gt;"",K766,L766),0))</f>
        <v/>
      </c>
      <c r="N766" s="30">
        <f>IF(COUNTA($A766:$C766,$E766:$I766,$K766,$O766,$R766,$U766:$W766,$Z766:$AA766)=0,"",IFERROR(J766*M766,0))</f>
        <v/>
      </c>
      <c r="O766" s="31" t="n"/>
      <c r="P766" s="30">
        <f>IF(COUNTA($A766:$C766,$E766:$I766,$K766,$O766,$R766,$U766:$W766,$Z766:$AA766)=0,"",IFERROR(INDEX('Settings'!$F$10:$F$109,MATCH(C766,'Settings'!$A$10:$A$109,0)),0))</f>
        <v/>
      </c>
      <c r="Q766" s="30">
        <f>IF(COUNTA($A766:$C766,$E766:$I766,$K766,$O766,$R766,$U766:$W766,$Z766:$AA766)=0,"",IFERROR(O766*P766,0))</f>
        <v/>
      </c>
      <c r="R766" s="26" t="n"/>
      <c r="S766" s="30">
        <f>IF(COUNTA($A766:$C766,$E766:$I766,$K766,$O766,$R766,$U766:$W766,$Z766:$AA766)=0,"",IFERROR(INDEX('Settings'!$E$10:$E$109,MATCH(C766,'Settings'!$A$10:$A$109,0)),0))</f>
        <v/>
      </c>
      <c r="T766" s="30">
        <f>IF(COUNTA($A766:$C766,$E766:$I766,$K766,$O766,$R766,$U766:$W766,$Z766:$AA766)=0,"",IFERROR(R766*S766,0))</f>
        <v/>
      </c>
      <c r="U766" s="32" t="n"/>
      <c r="V766" s="32" t="n"/>
      <c r="W766" s="32" t="n"/>
      <c r="X766" s="30">
        <f>IF(COUNTA($A766:$C766,$E766:$I766,$K766,$O766,$R766,$U766:$W766,$Z766:$AA766)=0,"",IFERROR(SUM(N766,Q766,T766,U766),0))</f>
        <v/>
      </c>
      <c r="Y766" s="30">
        <f>IF(COUNTA($A766:$C766,$E766:$I766,$K766,$O766,$R766,$U766:$W766,$Z766:$AA766)=0,"",IFERROR(X766+V766-W766,0))</f>
        <v/>
      </c>
      <c r="Z766" s="23" t="n"/>
      <c r="AA766" s="25" t="n"/>
      <c r="AB766" s="33">
        <f>IF(COUNTA($A766:$C766,$E766:$I766,$K766,$O766,$R766,$U766:$W766,$Z766:$AA766)=0,"",IF(OR(A766="",B766="",C766="",E766=""),"Missing required input",IF(D766="","Driver not found",IF(COUNTIF($E:$E,E766)&gt;1,"Duplicate Trip/Load #",IF(B766&gt;A766,"Trip after period end",IF(B766&lt;=A766-'Settings'!$B$4,"Trip outside pay period",IF(J766&lt;=0,"Check miles",IF(M766&lt;=0,"Check rate",IF(Y766&lt;0,"Negative payable","OK")))))))))</f>
        <v/>
      </c>
    </row>
    <row r="767">
      <c r="A767" s="51" t="n"/>
      <c r="B767" s="51" t="n"/>
      <c r="C767" s="23" t="n"/>
      <c r="D767" s="24">
        <f>IF(COUNTA($A767:$C767,$E767:$I767,$K767,$O767,$R767,$U767:$W767,$Z767:$AA767)=0,"",IFERROR(INDEX('Settings'!$B$10:$B$109,MATCH(C767,'Settings'!$A$10:$A$109,0)),""))</f>
        <v/>
      </c>
      <c r="E767" s="23" t="n"/>
      <c r="F767" s="25" t="n"/>
      <c r="G767" s="25" t="n"/>
      <c r="H767" s="26" t="n"/>
      <c r="I767" s="26" t="n"/>
      <c r="J767" s="27">
        <f>IF(COUNTA($A767:$C767,$E767:$I767,$K767,$O767,$R767,$U767:$W767,$Z767:$AA767)=0,"",IFERROR(H767+I767,0))</f>
        <v/>
      </c>
      <c r="K767" s="52" t="n"/>
      <c r="L767" s="53">
        <f>IF(COUNTA($A767:$C767,$E767:$I767,$K767,$O767,$R767,$U767:$W767,$Z767:$AA767)=0,"",IFERROR(INDEX('Settings'!$D$10:$D$109,MATCH(C767,'Settings'!$A$10:$A$109,0)),0))</f>
        <v/>
      </c>
      <c r="M767" s="53">
        <f>IF(COUNTA($A767:$C767,$E767:$I767,$K767,$O767,$R767,$U767:$W767,$Z767:$AA767)=0,"",IFERROR(IF(K767&lt;&gt;"",K767,L767),0))</f>
        <v/>
      </c>
      <c r="N767" s="30">
        <f>IF(COUNTA($A767:$C767,$E767:$I767,$K767,$O767,$R767,$U767:$W767,$Z767:$AA767)=0,"",IFERROR(J767*M767,0))</f>
        <v/>
      </c>
      <c r="O767" s="31" t="n"/>
      <c r="P767" s="30">
        <f>IF(COUNTA($A767:$C767,$E767:$I767,$K767,$O767,$R767,$U767:$W767,$Z767:$AA767)=0,"",IFERROR(INDEX('Settings'!$F$10:$F$109,MATCH(C767,'Settings'!$A$10:$A$109,0)),0))</f>
        <v/>
      </c>
      <c r="Q767" s="30">
        <f>IF(COUNTA($A767:$C767,$E767:$I767,$K767,$O767,$R767,$U767:$W767,$Z767:$AA767)=0,"",IFERROR(O767*P767,0))</f>
        <v/>
      </c>
      <c r="R767" s="26" t="n"/>
      <c r="S767" s="30">
        <f>IF(COUNTA($A767:$C767,$E767:$I767,$K767,$O767,$R767,$U767:$W767,$Z767:$AA767)=0,"",IFERROR(INDEX('Settings'!$E$10:$E$109,MATCH(C767,'Settings'!$A$10:$A$109,0)),0))</f>
        <v/>
      </c>
      <c r="T767" s="30">
        <f>IF(COUNTA($A767:$C767,$E767:$I767,$K767,$O767,$R767,$U767:$W767,$Z767:$AA767)=0,"",IFERROR(R767*S767,0))</f>
        <v/>
      </c>
      <c r="U767" s="32" t="n"/>
      <c r="V767" s="32" t="n"/>
      <c r="W767" s="32" t="n"/>
      <c r="X767" s="30">
        <f>IF(COUNTA($A767:$C767,$E767:$I767,$K767,$O767,$R767,$U767:$W767,$Z767:$AA767)=0,"",IFERROR(SUM(N767,Q767,T767,U767),0))</f>
        <v/>
      </c>
      <c r="Y767" s="30">
        <f>IF(COUNTA($A767:$C767,$E767:$I767,$K767,$O767,$R767,$U767:$W767,$Z767:$AA767)=0,"",IFERROR(X767+V767-W767,0))</f>
        <v/>
      </c>
      <c r="Z767" s="23" t="n"/>
      <c r="AA767" s="25" t="n"/>
      <c r="AB767" s="33">
        <f>IF(COUNTA($A767:$C767,$E767:$I767,$K767,$O767,$R767,$U767:$W767,$Z767:$AA767)=0,"",IF(OR(A767="",B767="",C767="",E767=""),"Missing required input",IF(D767="","Driver not found",IF(COUNTIF($E:$E,E767)&gt;1,"Duplicate Trip/Load #",IF(B767&gt;A767,"Trip after period end",IF(B767&lt;=A767-'Settings'!$B$4,"Trip outside pay period",IF(J767&lt;=0,"Check miles",IF(M767&lt;=0,"Check rate",IF(Y767&lt;0,"Negative payable","OK")))))))))</f>
        <v/>
      </c>
    </row>
    <row r="768">
      <c r="A768" s="51" t="n"/>
      <c r="B768" s="51" t="n"/>
      <c r="C768" s="23" t="n"/>
      <c r="D768" s="24">
        <f>IF(COUNTA($A768:$C768,$E768:$I768,$K768,$O768,$R768,$U768:$W768,$Z768:$AA768)=0,"",IFERROR(INDEX('Settings'!$B$10:$B$109,MATCH(C768,'Settings'!$A$10:$A$109,0)),""))</f>
        <v/>
      </c>
      <c r="E768" s="23" t="n"/>
      <c r="F768" s="25" t="n"/>
      <c r="G768" s="25" t="n"/>
      <c r="H768" s="26" t="n"/>
      <c r="I768" s="26" t="n"/>
      <c r="J768" s="27">
        <f>IF(COUNTA($A768:$C768,$E768:$I768,$K768,$O768,$R768,$U768:$W768,$Z768:$AA768)=0,"",IFERROR(H768+I768,0))</f>
        <v/>
      </c>
      <c r="K768" s="52" t="n"/>
      <c r="L768" s="53">
        <f>IF(COUNTA($A768:$C768,$E768:$I768,$K768,$O768,$R768,$U768:$W768,$Z768:$AA768)=0,"",IFERROR(INDEX('Settings'!$D$10:$D$109,MATCH(C768,'Settings'!$A$10:$A$109,0)),0))</f>
        <v/>
      </c>
      <c r="M768" s="53">
        <f>IF(COUNTA($A768:$C768,$E768:$I768,$K768,$O768,$R768,$U768:$W768,$Z768:$AA768)=0,"",IFERROR(IF(K768&lt;&gt;"",K768,L768),0))</f>
        <v/>
      </c>
      <c r="N768" s="30">
        <f>IF(COUNTA($A768:$C768,$E768:$I768,$K768,$O768,$R768,$U768:$W768,$Z768:$AA768)=0,"",IFERROR(J768*M768,0))</f>
        <v/>
      </c>
      <c r="O768" s="31" t="n"/>
      <c r="P768" s="30">
        <f>IF(COUNTA($A768:$C768,$E768:$I768,$K768,$O768,$R768,$U768:$W768,$Z768:$AA768)=0,"",IFERROR(INDEX('Settings'!$F$10:$F$109,MATCH(C768,'Settings'!$A$10:$A$109,0)),0))</f>
        <v/>
      </c>
      <c r="Q768" s="30">
        <f>IF(COUNTA($A768:$C768,$E768:$I768,$K768,$O768,$R768,$U768:$W768,$Z768:$AA768)=0,"",IFERROR(O768*P768,0))</f>
        <v/>
      </c>
      <c r="R768" s="26" t="n"/>
      <c r="S768" s="30">
        <f>IF(COUNTA($A768:$C768,$E768:$I768,$K768,$O768,$R768,$U768:$W768,$Z768:$AA768)=0,"",IFERROR(INDEX('Settings'!$E$10:$E$109,MATCH(C768,'Settings'!$A$10:$A$109,0)),0))</f>
        <v/>
      </c>
      <c r="T768" s="30">
        <f>IF(COUNTA($A768:$C768,$E768:$I768,$K768,$O768,$R768,$U768:$W768,$Z768:$AA768)=0,"",IFERROR(R768*S768,0))</f>
        <v/>
      </c>
      <c r="U768" s="32" t="n"/>
      <c r="V768" s="32" t="n"/>
      <c r="W768" s="32" t="n"/>
      <c r="X768" s="30">
        <f>IF(COUNTA($A768:$C768,$E768:$I768,$K768,$O768,$R768,$U768:$W768,$Z768:$AA768)=0,"",IFERROR(SUM(N768,Q768,T768,U768),0))</f>
        <v/>
      </c>
      <c r="Y768" s="30">
        <f>IF(COUNTA($A768:$C768,$E768:$I768,$K768,$O768,$R768,$U768:$W768,$Z768:$AA768)=0,"",IFERROR(X768+V768-W768,0))</f>
        <v/>
      </c>
      <c r="Z768" s="23" t="n"/>
      <c r="AA768" s="25" t="n"/>
      <c r="AB768" s="33">
        <f>IF(COUNTA($A768:$C768,$E768:$I768,$K768,$O768,$R768,$U768:$W768,$Z768:$AA768)=0,"",IF(OR(A768="",B768="",C768="",E768=""),"Missing required input",IF(D768="","Driver not found",IF(COUNTIF($E:$E,E768)&gt;1,"Duplicate Trip/Load #",IF(B768&gt;A768,"Trip after period end",IF(B768&lt;=A768-'Settings'!$B$4,"Trip outside pay period",IF(J768&lt;=0,"Check miles",IF(M768&lt;=0,"Check rate",IF(Y768&lt;0,"Negative payable","OK")))))))))</f>
        <v/>
      </c>
    </row>
    <row r="769">
      <c r="A769" s="51" t="n"/>
      <c r="B769" s="51" t="n"/>
      <c r="C769" s="23" t="n"/>
      <c r="D769" s="24">
        <f>IF(COUNTA($A769:$C769,$E769:$I769,$K769,$O769,$R769,$U769:$W769,$Z769:$AA769)=0,"",IFERROR(INDEX('Settings'!$B$10:$B$109,MATCH(C769,'Settings'!$A$10:$A$109,0)),""))</f>
        <v/>
      </c>
      <c r="E769" s="23" t="n"/>
      <c r="F769" s="25" t="n"/>
      <c r="G769" s="25" t="n"/>
      <c r="H769" s="26" t="n"/>
      <c r="I769" s="26" t="n"/>
      <c r="J769" s="27">
        <f>IF(COUNTA($A769:$C769,$E769:$I769,$K769,$O769,$R769,$U769:$W769,$Z769:$AA769)=0,"",IFERROR(H769+I769,0))</f>
        <v/>
      </c>
      <c r="K769" s="52" t="n"/>
      <c r="L769" s="53">
        <f>IF(COUNTA($A769:$C769,$E769:$I769,$K769,$O769,$R769,$U769:$W769,$Z769:$AA769)=0,"",IFERROR(INDEX('Settings'!$D$10:$D$109,MATCH(C769,'Settings'!$A$10:$A$109,0)),0))</f>
        <v/>
      </c>
      <c r="M769" s="53">
        <f>IF(COUNTA($A769:$C769,$E769:$I769,$K769,$O769,$R769,$U769:$W769,$Z769:$AA769)=0,"",IFERROR(IF(K769&lt;&gt;"",K769,L769),0))</f>
        <v/>
      </c>
      <c r="N769" s="30">
        <f>IF(COUNTA($A769:$C769,$E769:$I769,$K769,$O769,$R769,$U769:$W769,$Z769:$AA769)=0,"",IFERROR(J769*M769,0))</f>
        <v/>
      </c>
      <c r="O769" s="31" t="n"/>
      <c r="P769" s="30">
        <f>IF(COUNTA($A769:$C769,$E769:$I769,$K769,$O769,$R769,$U769:$W769,$Z769:$AA769)=0,"",IFERROR(INDEX('Settings'!$F$10:$F$109,MATCH(C769,'Settings'!$A$10:$A$109,0)),0))</f>
        <v/>
      </c>
      <c r="Q769" s="30">
        <f>IF(COUNTA($A769:$C769,$E769:$I769,$K769,$O769,$R769,$U769:$W769,$Z769:$AA769)=0,"",IFERROR(O769*P769,0))</f>
        <v/>
      </c>
      <c r="R769" s="26" t="n"/>
      <c r="S769" s="30">
        <f>IF(COUNTA($A769:$C769,$E769:$I769,$K769,$O769,$R769,$U769:$W769,$Z769:$AA769)=0,"",IFERROR(INDEX('Settings'!$E$10:$E$109,MATCH(C769,'Settings'!$A$10:$A$109,0)),0))</f>
        <v/>
      </c>
      <c r="T769" s="30">
        <f>IF(COUNTA($A769:$C769,$E769:$I769,$K769,$O769,$R769,$U769:$W769,$Z769:$AA769)=0,"",IFERROR(R769*S769,0))</f>
        <v/>
      </c>
      <c r="U769" s="32" t="n"/>
      <c r="V769" s="32" t="n"/>
      <c r="W769" s="32" t="n"/>
      <c r="X769" s="30">
        <f>IF(COUNTA($A769:$C769,$E769:$I769,$K769,$O769,$R769,$U769:$W769,$Z769:$AA769)=0,"",IFERROR(SUM(N769,Q769,T769,U769),0))</f>
        <v/>
      </c>
      <c r="Y769" s="30">
        <f>IF(COUNTA($A769:$C769,$E769:$I769,$K769,$O769,$R769,$U769:$W769,$Z769:$AA769)=0,"",IFERROR(X769+V769-W769,0))</f>
        <v/>
      </c>
      <c r="Z769" s="23" t="n"/>
      <c r="AA769" s="25" t="n"/>
      <c r="AB769" s="33">
        <f>IF(COUNTA($A769:$C769,$E769:$I769,$K769,$O769,$R769,$U769:$W769,$Z769:$AA769)=0,"",IF(OR(A769="",B769="",C769="",E769=""),"Missing required input",IF(D769="","Driver not found",IF(COUNTIF($E:$E,E769)&gt;1,"Duplicate Trip/Load #",IF(B769&gt;A769,"Trip after period end",IF(B769&lt;=A769-'Settings'!$B$4,"Trip outside pay period",IF(J769&lt;=0,"Check miles",IF(M769&lt;=0,"Check rate",IF(Y769&lt;0,"Negative payable","OK")))))))))</f>
        <v/>
      </c>
    </row>
    <row r="770">
      <c r="A770" s="51" t="n"/>
      <c r="B770" s="51" t="n"/>
      <c r="C770" s="23" t="n"/>
      <c r="D770" s="24">
        <f>IF(COUNTA($A770:$C770,$E770:$I770,$K770,$O770,$R770,$U770:$W770,$Z770:$AA770)=0,"",IFERROR(INDEX('Settings'!$B$10:$B$109,MATCH(C770,'Settings'!$A$10:$A$109,0)),""))</f>
        <v/>
      </c>
      <c r="E770" s="23" t="n"/>
      <c r="F770" s="25" t="n"/>
      <c r="G770" s="25" t="n"/>
      <c r="H770" s="26" t="n"/>
      <c r="I770" s="26" t="n"/>
      <c r="J770" s="27">
        <f>IF(COUNTA($A770:$C770,$E770:$I770,$K770,$O770,$R770,$U770:$W770,$Z770:$AA770)=0,"",IFERROR(H770+I770,0))</f>
        <v/>
      </c>
      <c r="K770" s="52" t="n"/>
      <c r="L770" s="53">
        <f>IF(COUNTA($A770:$C770,$E770:$I770,$K770,$O770,$R770,$U770:$W770,$Z770:$AA770)=0,"",IFERROR(INDEX('Settings'!$D$10:$D$109,MATCH(C770,'Settings'!$A$10:$A$109,0)),0))</f>
        <v/>
      </c>
      <c r="M770" s="53">
        <f>IF(COUNTA($A770:$C770,$E770:$I770,$K770,$O770,$R770,$U770:$W770,$Z770:$AA770)=0,"",IFERROR(IF(K770&lt;&gt;"",K770,L770),0))</f>
        <v/>
      </c>
      <c r="N770" s="30">
        <f>IF(COUNTA($A770:$C770,$E770:$I770,$K770,$O770,$R770,$U770:$W770,$Z770:$AA770)=0,"",IFERROR(J770*M770,0))</f>
        <v/>
      </c>
      <c r="O770" s="31" t="n"/>
      <c r="P770" s="30">
        <f>IF(COUNTA($A770:$C770,$E770:$I770,$K770,$O770,$R770,$U770:$W770,$Z770:$AA770)=0,"",IFERROR(INDEX('Settings'!$F$10:$F$109,MATCH(C770,'Settings'!$A$10:$A$109,0)),0))</f>
        <v/>
      </c>
      <c r="Q770" s="30">
        <f>IF(COUNTA($A770:$C770,$E770:$I770,$K770,$O770,$R770,$U770:$W770,$Z770:$AA770)=0,"",IFERROR(O770*P770,0))</f>
        <v/>
      </c>
      <c r="R770" s="26" t="n"/>
      <c r="S770" s="30">
        <f>IF(COUNTA($A770:$C770,$E770:$I770,$K770,$O770,$R770,$U770:$W770,$Z770:$AA770)=0,"",IFERROR(INDEX('Settings'!$E$10:$E$109,MATCH(C770,'Settings'!$A$10:$A$109,0)),0))</f>
        <v/>
      </c>
      <c r="T770" s="30">
        <f>IF(COUNTA($A770:$C770,$E770:$I770,$K770,$O770,$R770,$U770:$W770,$Z770:$AA770)=0,"",IFERROR(R770*S770,0))</f>
        <v/>
      </c>
      <c r="U770" s="32" t="n"/>
      <c r="V770" s="32" t="n"/>
      <c r="W770" s="32" t="n"/>
      <c r="X770" s="30">
        <f>IF(COUNTA($A770:$C770,$E770:$I770,$K770,$O770,$R770,$U770:$W770,$Z770:$AA770)=0,"",IFERROR(SUM(N770,Q770,T770,U770),0))</f>
        <v/>
      </c>
      <c r="Y770" s="30">
        <f>IF(COUNTA($A770:$C770,$E770:$I770,$K770,$O770,$R770,$U770:$W770,$Z770:$AA770)=0,"",IFERROR(X770+V770-W770,0))</f>
        <v/>
      </c>
      <c r="Z770" s="23" t="n"/>
      <c r="AA770" s="25" t="n"/>
      <c r="AB770" s="33">
        <f>IF(COUNTA($A770:$C770,$E770:$I770,$K770,$O770,$R770,$U770:$W770,$Z770:$AA770)=0,"",IF(OR(A770="",B770="",C770="",E770=""),"Missing required input",IF(D770="","Driver not found",IF(COUNTIF($E:$E,E770)&gt;1,"Duplicate Trip/Load #",IF(B770&gt;A770,"Trip after period end",IF(B770&lt;=A770-'Settings'!$B$4,"Trip outside pay period",IF(J770&lt;=0,"Check miles",IF(M770&lt;=0,"Check rate",IF(Y770&lt;0,"Negative payable","OK")))))))))</f>
        <v/>
      </c>
    </row>
    <row r="771">
      <c r="A771" s="51" t="n"/>
      <c r="B771" s="51" t="n"/>
      <c r="C771" s="23" t="n"/>
      <c r="D771" s="24">
        <f>IF(COUNTA($A771:$C771,$E771:$I771,$K771,$O771,$R771,$U771:$W771,$Z771:$AA771)=0,"",IFERROR(INDEX('Settings'!$B$10:$B$109,MATCH(C771,'Settings'!$A$10:$A$109,0)),""))</f>
        <v/>
      </c>
      <c r="E771" s="23" t="n"/>
      <c r="F771" s="25" t="n"/>
      <c r="G771" s="25" t="n"/>
      <c r="H771" s="26" t="n"/>
      <c r="I771" s="26" t="n"/>
      <c r="J771" s="27">
        <f>IF(COUNTA($A771:$C771,$E771:$I771,$K771,$O771,$R771,$U771:$W771,$Z771:$AA771)=0,"",IFERROR(H771+I771,0))</f>
        <v/>
      </c>
      <c r="K771" s="52" t="n"/>
      <c r="L771" s="53">
        <f>IF(COUNTA($A771:$C771,$E771:$I771,$K771,$O771,$R771,$U771:$W771,$Z771:$AA771)=0,"",IFERROR(INDEX('Settings'!$D$10:$D$109,MATCH(C771,'Settings'!$A$10:$A$109,0)),0))</f>
        <v/>
      </c>
      <c r="M771" s="53">
        <f>IF(COUNTA($A771:$C771,$E771:$I771,$K771,$O771,$R771,$U771:$W771,$Z771:$AA771)=0,"",IFERROR(IF(K771&lt;&gt;"",K771,L771),0))</f>
        <v/>
      </c>
      <c r="N771" s="30">
        <f>IF(COUNTA($A771:$C771,$E771:$I771,$K771,$O771,$R771,$U771:$W771,$Z771:$AA771)=0,"",IFERROR(J771*M771,0))</f>
        <v/>
      </c>
      <c r="O771" s="31" t="n"/>
      <c r="P771" s="30">
        <f>IF(COUNTA($A771:$C771,$E771:$I771,$K771,$O771,$R771,$U771:$W771,$Z771:$AA771)=0,"",IFERROR(INDEX('Settings'!$F$10:$F$109,MATCH(C771,'Settings'!$A$10:$A$109,0)),0))</f>
        <v/>
      </c>
      <c r="Q771" s="30">
        <f>IF(COUNTA($A771:$C771,$E771:$I771,$K771,$O771,$R771,$U771:$W771,$Z771:$AA771)=0,"",IFERROR(O771*P771,0))</f>
        <v/>
      </c>
      <c r="R771" s="26" t="n"/>
      <c r="S771" s="30">
        <f>IF(COUNTA($A771:$C771,$E771:$I771,$K771,$O771,$R771,$U771:$W771,$Z771:$AA771)=0,"",IFERROR(INDEX('Settings'!$E$10:$E$109,MATCH(C771,'Settings'!$A$10:$A$109,0)),0))</f>
        <v/>
      </c>
      <c r="T771" s="30">
        <f>IF(COUNTA($A771:$C771,$E771:$I771,$K771,$O771,$R771,$U771:$W771,$Z771:$AA771)=0,"",IFERROR(R771*S771,0))</f>
        <v/>
      </c>
      <c r="U771" s="32" t="n"/>
      <c r="V771" s="32" t="n"/>
      <c r="W771" s="32" t="n"/>
      <c r="X771" s="30">
        <f>IF(COUNTA($A771:$C771,$E771:$I771,$K771,$O771,$R771,$U771:$W771,$Z771:$AA771)=0,"",IFERROR(SUM(N771,Q771,T771,U771),0))</f>
        <v/>
      </c>
      <c r="Y771" s="30">
        <f>IF(COUNTA($A771:$C771,$E771:$I771,$K771,$O771,$R771,$U771:$W771,$Z771:$AA771)=0,"",IFERROR(X771+V771-W771,0))</f>
        <v/>
      </c>
      <c r="Z771" s="23" t="n"/>
      <c r="AA771" s="25" t="n"/>
      <c r="AB771" s="33">
        <f>IF(COUNTA($A771:$C771,$E771:$I771,$K771,$O771,$R771,$U771:$W771,$Z771:$AA771)=0,"",IF(OR(A771="",B771="",C771="",E771=""),"Missing required input",IF(D771="","Driver not found",IF(COUNTIF($E:$E,E771)&gt;1,"Duplicate Trip/Load #",IF(B771&gt;A771,"Trip after period end",IF(B771&lt;=A771-'Settings'!$B$4,"Trip outside pay period",IF(J771&lt;=0,"Check miles",IF(M771&lt;=0,"Check rate",IF(Y771&lt;0,"Negative payable","OK")))))))))</f>
        <v/>
      </c>
    </row>
    <row r="772">
      <c r="A772" s="51" t="n"/>
      <c r="B772" s="51" t="n"/>
      <c r="C772" s="23" t="n"/>
      <c r="D772" s="24">
        <f>IF(COUNTA($A772:$C772,$E772:$I772,$K772,$O772,$R772,$U772:$W772,$Z772:$AA772)=0,"",IFERROR(INDEX('Settings'!$B$10:$B$109,MATCH(C772,'Settings'!$A$10:$A$109,0)),""))</f>
        <v/>
      </c>
      <c r="E772" s="23" t="n"/>
      <c r="F772" s="25" t="n"/>
      <c r="G772" s="25" t="n"/>
      <c r="H772" s="26" t="n"/>
      <c r="I772" s="26" t="n"/>
      <c r="J772" s="27">
        <f>IF(COUNTA($A772:$C772,$E772:$I772,$K772,$O772,$R772,$U772:$W772,$Z772:$AA772)=0,"",IFERROR(H772+I772,0))</f>
        <v/>
      </c>
      <c r="K772" s="52" t="n"/>
      <c r="L772" s="53">
        <f>IF(COUNTA($A772:$C772,$E772:$I772,$K772,$O772,$R772,$U772:$W772,$Z772:$AA772)=0,"",IFERROR(INDEX('Settings'!$D$10:$D$109,MATCH(C772,'Settings'!$A$10:$A$109,0)),0))</f>
        <v/>
      </c>
      <c r="M772" s="53">
        <f>IF(COUNTA($A772:$C772,$E772:$I772,$K772,$O772,$R772,$U772:$W772,$Z772:$AA772)=0,"",IFERROR(IF(K772&lt;&gt;"",K772,L772),0))</f>
        <v/>
      </c>
      <c r="N772" s="30">
        <f>IF(COUNTA($A772:$C772,$E772:$I772,$K772,$O772,$R772,$U772:$W772,$Z772:$AA772)=0,"",IFERROR(J772*M772,0))</f>
        <v/>
      </c>
      <c r="O772" s="31" t="n"/>
      <c r="P772" s="30">
        <f>IF(COUNTA($A772:$C772,$E772:$I772,$K772,$O772,$R772,$U772:$W772,$Z772:$AA772)=0,"",IFERROR(INDEX('Settings'!$F$10:$F$109,MATCH(C772,'Settings'!$A$10:$A$109,0)),0))</f>
        <v/>
      </c>
      <c r="Q772" s="30">
        <f>IF(COUNTA($A772:$C772,$E772:$I772,$K772,$O772,$R772,$U772:$W772,$Z772:$AA772)=0,"",IFERROR(O772*P772,0))</f>
        <v/>
      </c>
      <c r="R772" s="26" t="n"/>
      <c r="S772" s="30">
        <f>IF(COUNTA($A772:$C772,$E772:$I772,$K772,$O772,$R772,$U772:$W772,$Z772:$AA772)=0,"",IFERROR(INDEX('Settings'!$E$10:$E$109,MATCH(C772,'Settings'!$A$10:$A$109,0)),0))</f>
        <v/>
      </c>
      <c r="T772" s="30">
        <f>IF(COUNTA($A772:$C772,$E772:$I772,$K772,$O772,$R772,$U772:$W772,$Z772:$AA772)=0,"",IFERROR(R772*S772,0))</f>
        <v/>
      </c>
      <c r="U772" s="32" t="n"/>
      <c r="V772" s="32" t="n"/>
      <c r="W772" s="32" t="n"/>
      <c r="X772" s="30">
        <f>IF(COUNTA($A772:$C772,$E772:$I772,$K772,$O772,$R772,$U772:$W772,$Z772:$AA772)=0,"",IFERROR(SUM(N772,Q772,T772,U772),0))</f>
        <v/>
      </c>
      <c r="Y772" s="30">
        <f>IF(COUNTA($A772:$C772,$E772:$I772,$K772,$O772,$R772,$U772:$W772,$Z772:$AA772)=0,"",IFERROR(X772+V772-W772,0))</f>
        <v/>
      </c>
      <c r="Z772" s="23" t="n"/>
      <c r="AA772" s="25" t="n"/>
      <c r="AB772" s="33">
        <f>IF(COUNTA($A772:$C772,$E772:$I772,$K772,$O772,$R772,$U772:$W772,$Z772:$AA772)=0,"",IF(OR(A772="",B772="",C772="",E772=""),"Missing required input",IF(D772="","Driver not found",IF(COUNTIF($E:$E,E772)&gt;1,"Duplicate Trip/Load #",IF(B772&gt;A772,"Trip after period end",IF(B772&lt;=A772-'Settings'!$B$4,"Trip outside pay period",IF(J772&lt;=0,"Check miles",IF(M772&lt;=0,"Check rate",IF(Y772&lt;0,"Negative payable","OK")))))))))</f>
        <v/>
      </c>
    </row>
    <row r="773">
      <c r="A773" s="51" t="n"/>
      <c r="B773" s="51" t="n"/>
      <c r="C773" s="23" t="n"/>
      <c r="D773" s="24">
        <f>IF(COUNTA($A773:$C773,$E773:$I773,$K773,$O773,$R773,$U773:$W773,$Z773:$AA773)=0,"",IFERROR(INDEX('Settings'!$B$10:$B$109,MATCH(C773,'Settings'!$A$10:$A$109,0)),""))</f>
        <v/>
      </c>
      <c r="E773" s="23" t="n"/>
      <c r="F773" s="25" t="n"/>
      <c r="G773" s="25" t="n"/>
      <c r="H773" s="26" t="n"/>
      <c r="I773" s="26" t="n"/>
      <c r="J773" s="27">
        <f>IF(COUNTA($A773:$C773,$E773:$I773,$K773,$O773,$R773,$U773:$W773,$Z773:$AA773)=0,"",IFERROR(H773+I773,0))</f>
        <v/>
      </c>
      <c r="K773" s="52" t="n"/>
      <c r="L773" s="53">
        <f>IF(COUNTA($A773:$C773,$E773:$I773,$K773,$O773,$R773,$U773:$W773,$Z773:$AA773)=0,"",IFERROR(INDEX('Settings'!$D$10:$D$109,MATCH(C773,'Settings'!$A$10:$A$109,0)),0))</f>
        <v/>
      </c>
      <c r="M773" s="53">
        <f>IF(COUNTA($A773:$C773,$E773:$I773,$K773,$O773,$R773,$U773:$W773,$Z773:$AA773)=0,"",IFERROR(IF(K773&lt;&gt;"",K773,L773),0))</f>
        <v/>
      </c>
      <c r="N773" s="30">
        <f>IF(COUNTA($A773:$C773,$E773:$I773,$K773,$O773,$R773,$U773:$W773,$Z773:$AA773)=0,"",IFERROR(J773*M773,0))</f>
        <v/>
      </c>
      <c r="O773" s="31" t="n"/>
      <c r="P773" s="30">
        <f>IF(COUNTA($A773:$C773,$E773:$I773,$K773,$O773,$R773,$U773:$W773,$Z773:$AA773)=0,"",IFERROR(INDEX('Settings'!$F$10:$F$109,MATCH(C773,'Settings'!$A$10:$A$109,0)),0))</f>
        <v/>
      </c>
      <c r="Q773" s="30">
        <f>IF(COUNTA($A773:$C773,$E773:$I773,$K773,$O773,$R773,$U773:$W773,$Z773:$AA773)=0,"",IFERROR(O773*P773,0))</f>
        <v/>
      </c>
      <c r="R773" s="26" t="n"/>
      <c r="S773" s="30">
        <f>IF(COUNTA($A773:$C773,$E773:$I773,$K773,$O773,$R773,$U773:$W773,$Z773:$AA773)=0,"",IFERROR(INDEX('Settings'!$E$10:$E$109,MATCH(C773,'Settings'!$A$10:$A$109,0)),0))</f>
        <v/>
      </c>
      <c r="T773" s="30">
        <f>IF(COUNTA($A773:$C773,$E773:$I773,$K773,$O773,$R773,$U773:$W773,$Z773:$AA773)=0,"",IFERROR(R773*S773,0))</f>
        <v/>
      </c>
      <c r="U773" s="32" t="n"/>
      <c r="V773" s="32" t="n"/>
      <c r="W773" s="32" t="n"/>
      <c r="X773" s="30">
        <f>IF(COUNTA($A773:$C773,$E773:$I773,$K773,$O773,$R773,$U773:$W773,$Z773:$AA773)=0,"",IFERROR(SUM(N773,Q773,T773,U773),0))</f>
        <v/>
      </c>
      <c r="Y773" s="30">
        <f>IF(COUNTA($A773:$C773,$E773:$I773,$K773,$O773,$R773,$U773:$W773,$Z773:$AA773)=0,"",IFERROR(X773+V773-W773,0))</f>
        <v/>
      </c>
      <c r="Z773" s="23" t="n"/>
      <c r="AA773" s="25" t="n"/>
      <c r="AB773" s="33">
        <f>IF(COUNTA($A773:$C773,$E773:$I773,$K773,$O773,$R773,$U773:$W773,$Z773:$AA773)=0,"",IF(OR(A773="",B773="",C773="",E773=""),"Missing required input",IF(D773="","Driver not found",IF(COUNTIF($E:$E,E773)&gt;1,"Duplicate Trip/Load #",IF(B773&gt;A773,"Trip after period end",IF(B773&lt;=A773-'Settings'!$B$4,"Trip outside pay period",IF(J773&lt;=0,"Check miles",IF(M773&lt;=0,"Check rate",IF(Y773&lt;0,"Negative payable","OK")))))))))</f>
        <v/>
      </c>
    </row>
    <row r="774">
      <c r="A774" s="51" t="n"/>
      <c r="B774" s="51" t="n"/>
      <c r="C774" s="23" t="n"/>
      <c r="D774" s="24">
        <f>IF(COUNTA($A774:$C774,$E774:$I774,$K774,$O774,$R774,$U774:$W774,$Z774:$AA774)=0,"",IFERROR(INDEX('Settings'!$B$10:$B$109,MATCH(C774,'Settings'!$A$10:$A$109,0)),""))</f>
        <v/>
      </c>
      <c r="E774" s="23" t="n"/>
      <c r="F774" s="25" t="n"/>
      <c r="G774" s="25" t="n"/>
      <c r="H774" s="26" t="n"/>
      <c r="I774" s="26" t="n"/>
      <c r="J774" s="27">
        <f>IF(COUNTA($A774:$C774,$E774:$I774,$K774,$O774,$R774,$U774:$W774,$Z774:$AA774)=0,"",IFERROR(H774+I774,0))</f>
        <v/>
      </c>
      <c r="K774" s="52" t="n"/>
      <c r="L774" s="53">
        <f>IF(COUNTA($A774:$C774,$E774:$I774,$K774,$O774,$R774,$U774:$W774,$Z774:$AA774)=0,"",IFERROR(INDEX('Settings'!$D$10:$D$109,MATCH(C774,'Settings'!$A$10:$A$109,0)),0))</f>
        <v/>
      </c>
      <c r="M774" s="53">
        <f>IF(COUNTA($A774:$C774,$E774:$I774,$K774,$O774,$R774,$U774:$W774,$Z774:$AA774)=0,"",IFERROR(IF(K774&lt;&gt;"",K774,L774),0))</f>
        <v/>
      </c>
      <c r="N774" s="30">
        <f>IF(COUNTA($A774:$C774,$E774:$I774,$K774,$O774,$R774,$U774:$W774,$Z774:$AA774)=0,"",IFERROR(J774*M774,0))</f>
        <v/>
      </c>
      <c r="O774" s="31" t="n"/>
      <c r="P774" s="30">
        <f>IF(COUNTA($A774:$C774,$E774:$I774,$K774,$O774,$R774,$U774:$W774,$Z774:$AA774)=0,"",IFERROR(INDEX('Settings'!$F$10:$F$109,MATCH(C774,'Settings'!$A$10:$A$109,0)),0))</f>
        <v/>
      </c>
      <c r="Q774" s="30">
        <f>IF(COUNTA($A774:$C774,$E774:$I774,$K774,$O774,$R774,$U774:$W774,$Z774:$AA774)=0,"",IFERROR(O774*P774,0))</f>
        <v/>
      </c>
      <c r="R774" s="26" t="n"/>
      <c r="S774" s="30">
        <f>IF(COUNTA($A774:$C774,$E774:$I774,$K774,$O774,$R774,$U774:$W774,$Z774:$AA774)=0,"",IFERROR(INDEX('Settings'!$E$10:$E$109,MATCH(C774,'Settings'!$A$10:$A$109,0)),0))</f>
        <v/>
      </c>
      <c r="T774" s="30">
        <f>IF(COUNTA($A774:$C774,$E774:$I774,$K774,$O774,$R774,$U774:$W774,$Z774:$AA774)=0,"",IFERROR(R774*S774,0))</f>
        <v/>
      </c>
      <c r="U774" s="32" t="n"/>
      <c r="V774" s="32" t="n"/>
      <c r="W774" s="32" t="n"/>
      <c r="X774" s="30">
        <f>IF(COUNTA($A774:$C774,$E774:$I774,$K774,$O774,$R774,$U774:$W774,$Z774:$AA774)=0,"",IFERROR(SUM(N774,Q774,T774,U774),0))</f>
        <v/>
      </c>
      <c r="Y774" s="30">
        <f>IF(COUNTA($A774:$C774,$E774:$I774,$K774,$O774,$R774,$U774:$W774,$Z774:$AA774)=0,"",IFERROR(X774+V774-W774,0))</f>
        <v/>
      </c>
      <c r="Z774" s="23" t="n"/>
      <c r="AA774" s="25" t="n"/>
      <c r="AB774" s="33">
        <f>IF(COUNTA($A774:$C774,$E774:$I774,$K774,$O774,$R774,$U774:$W774,$Z774:$AA774)=0,"",IF(OR(A774="",B774="",C774="",E774=""),"Missing required input",IF(D774="","Driver not found",IF(COUNTIF($E:$E,E774)&gt;1,"Duplicate Trip/Load #",IF(B774&gt;A774,"Trip after period end",IF(B774&lt;=A774-'Settings'!$B$4,"Trip outside pay period",IF(J774&lt;=0,"Check miles",IF(M774&lt;=0,"Check rate",IF(Y774&lt;0,"Negative payable","OK")))))))))</f>
        <v/>
      </c>
    </row>
    <row r="775">
      <c r="A775" s="51" t="n"/>
      <c r="B775" s="51" t="n"/>
      <c r="C775" s="23" t="n"/>
      <c r="D775" s="24">
        <f>IF(COUNTA($A775:$C775,$E775:$I775,$K775,$O775,$R775,$U775:$W775,$Z775:$AA775)=0,"",IFERROR(INDEX('Settings'!$B$10:$B$109,MATCH(C775,'Settings'!$A$10:$A$109,0)),""))</f>
        <v/>
      </c>
      <c r="E775" s="23" t="n"/>
      <c r="F775" s="25" t="n"/>
      <c r="G775" s="25" t="n"/>
      <c r="H775" s="26" t="n"/>
      <c r="I775" s="26" t="n"/>
      <c r="J775" s="27">
        <f>IF(COUNTA($A775:$C775,$E775:$I775,$K775,$O775,$R775,$U775:$W775,$Z775:$AA775)=0,"",IFERROR(H775+I775,0))</f>
        <v/>
      </c>
      <c r="K775" s="52" t="n"/>
      <c r="L775" s="53">
        <f>IF(COUNTA($A775:$C775,$E775:$I775,$K775,$O775,$R775,$U775:$W775,$Z775:$AA775)=0,"",IFERROR(INDEX('Settings'!$D$10:$D$109,MATCH(C775,'Settings'!$A$10:$A$109,0)),0))</f>
        <v/>
      </c>
      <c r="M775" s="53">
        <f>IF(COUNTA($A775:$C775,$E775:$I775,$K775,$O775,$R775,$U775:$W775,$Z775:$AA775)=0,"",IFERROR(IF(K775&lt;&gt;"",K775,L775),0))</f>
        <v/>
      </c>
      <c r="N775" s="30">
        <f>IF(COUNTA($A775:$C775,$E775:$I775,$K775,$O775,$R775,$U775:$W775,$Z775:$AA775)=0,"",IFERROR(J775*M775,0))</f>
        <v/>
      </c>
      <c r="O775" s="31" t="n"/>
      <c r="P775" s="30">
        <f>IF(COUNTA($A775:$C775,$E775:$I775,$K775,$O775,$R775,$U775:$W775,$Z775:$AA775)=0,"",IFERROR(INDEX('Settings'!$F$10:$F$109,MATCH(C775,'Settings'!$A$10:$A$109,0)),0))</f>
        <v/>
      </c>
      <c r="Q775" s="30">
        <f>IF(COUNTA($A775:$C775,$E775:$I775,$K775,$O775,$R775,$U775:$W775,$Z775:$AA775)=0,"",IFERROR(O775*P775,0))</f>
        <v/>
      </c>
      <c r="R775" s="26" t="n"/>
      <c r="S775" s="30">
        <f>IF(COUNTA($A775:$C775,$E775:$I775,$K775,$O775,$R775,$U775:$W775,$Z775:$AA775)=0,"",IFERROR(INDEX('Settings'!$E$10:$E$109,MATCH(C775,'Settings'!$A$10:$A$109,0)),0))</f>
        <v/>
      </c>
      <c r="T775" s="30">
        <f>IF(COUNTA($A775:$C775,$E775:$I775,$K775,$O775,$R775,$U775:$W775,$Z775:$AA775)=0,"",IFERROR(R775*S775,0))</f>
        <v/>
      </c>
      <c r="U775" s="32" t="n"/>
      <c r="V775" s="32" t="n"/>
      <c r="W775" s="32" t="n"/>
      <c r="X775" s="30">
        <f>IF(COUNTA($A775:$C775,$E775:$I775,$K775,$O775,$R775,$U775:$W775,$Z775:$AA775)=0,"",IFERROR(SUM(N775,Q775,T775,U775),0))</f>
        <v/>
      </c>
      <c r="Y775" s="30">
        <f>IF(COUNTA($A775:$C775,$E775:$I775,$K775,$O775,$R775,$U775:$W775,$Z775:$AA775)=0,"",IFERROR(X775+V775-W775,0))</f>
        <v/>
      </c>
      <c r="Z775" s="23" t="n"/>
      <c r="AA775" s="25" t="n"/>
      <c r="AB775" s="33">
        <f>IF(COUNTA($A775:$C775,$E775:$I775,$K775,$O775,$R775,$U775:$W775,$Z775:$AA775)=0,"",IF(OR(A775="",B775="",C775="",E775=""),"Missing required input",IF(D775="","Driver not found",IF(COUNTIF($E:$E,E775)&gt;1,"Duplicate Trip/Load #",IF(B775&gt;A775,"Trip after period end",IF(B775&lt;=A775-'Settings'!$B$4,"Trip outside pay period",IF(J775&lt;=0,"Check miles",IF(M775&lt;=0,"Check rate",IF(Y775&lt;0,"Negative payable","OK")))))))))</f>
        <v/>
      </c>
    </row>
    <row r="776">
      <c r="A776" s="51" t="n"/>
      <c r="B776" s="51" t="n"/>
      <c r="C776" s="23" t="n"/>
      <c r="D776" s="24">
        <f>IF(COUNTA($A776:$C776,$E776:$I776,$K776,$O776,$R776,$U776:$W776,$Z776:$AA776)=0,"",IFERROR(INDEX('Settings'!$B$10:$B$109,MATCH(C776,'Settings'!$A$10:$A$109,0)),""))</f>
        <v/>
      </c>
      <c r="E776" s="23" t="n"/>
      <c r="F776" s="25" t="n"/>
      <c r="G776" s="25" t="n"/>
      <c r="H776" s="26" t="n"/>
      <c r="I776" s="26" t="n"/>
      <c r="J776" s="27">
        <f>IF(COUNTA($A776:$C776,$E776:$I776,$K776,$O776,$R776,$U776:$W776,$Z776:$AA776)=0,"",IFERROR(H776+I776,0))</f>
        <v/>
      </c>
      <c r="K776" s="52" t="n"/>
      <c r="L776" s="53">
        <f>IF(COUNTA($A776:$C776,$E776:$I776,$K776,$O776,$R776,$U776:$W776,$Z776:$AA776)=0,"",IFERROR(INDEX('Settings'!$D$10:$D$109,MATCH(C776,'Settings'!$A$10:$A$109,0)),0))</f>
        <v/>
      </c>
      <c r="M776" s="53">
        <f>IF(COUNTA($A776:$C776,$E776:$I776,$K776,$O776,$R776,$U776:$W776,$Z776:$AA776)=0,"",IFERROR(IF(K776&lt;&gt;"",K776,L776),0))</f>
        <v/>
      </c>
      <c r="N776" s="30">
        <f>IF(COUNTA($A776:$C776,$E776:$I776,$K776,$O776,$R776,$U776:$W776,$Z776:$AA776)=0,"",IFERROR(J776*M776,0))</f>
        <v/>
      </c>
      <c r="O776" s="31" t="n"/>
      <c r="P776" s="30">
        <f>IF(COUNTA($A776:$C776,$E776:$I776,$K776,$O776,$R776,$U776:$W776,$Z776:$AA776)=0,"",IFERROR(INDEX('Settings'!$F$10:$F$109,MATCH(C776,'Settings'!$A$10:$A$109,0)),0))</f>
        <v/>
      </c>
      <c r="Q776" s="30">
        <f>IF(COUNTA($A776:$C776,$E776:$I776,$K776,$O776,$R776,$U776:$W776,$Z776:$AA776)=0,"",IFERROR(O776*P776,0))</f>
        <v/>
      </c>
      <c r="R776" s="26" t="n"/>
      <c r="S776" s="30">
        <f>IF(COUNTA($A776:$C776,$E776:$I776,$K776,$O776,$R776,$U776:$W776,$Z776:$AA776)=0,"",IFERROR(INDEX('Settings'!$E$10:$E$109,MATCH(C776,'Settings'!$A$10:$A$109,0)),0))</f>
        <v/>
      </c>
      <c r="T776" s="30">
        <f>IF(COUNTA($A776:$C776,$E776:$I776,$K776,$O776,$R776,$U776:$W776,$Z776:$AA776)=0,"",IFERROR(R776*S776,0))</f>
        <v/>
      </c>
      <c r="U776" s="32" t="n"/>
      <c r="V776" s="32" t="n"/>
      <c r="W776" s="32" t="n"/>
      <c r="X776" s="30">
        <f>IF(COUNTA($A776:$C776,$E776:$I776,$K776,$O776,$R776,$U776:$W776,$Z776:$AA776)=0,"",IFERROR(SUM(N776,Q776,T776,U776),0))</f>
        <v/>
      </c>
      <c r="Y776" s="30">
        <f>IF(COUNTA($A776:$C776,$E776:$I776,$K776,$O776,$R776,$U776:$W776,$Z776:$AA776)=0,"",IFERROR(X776+V776-W776,0))</f>
        <v/>
      </c>
      <c r="Z776" s="23" t="n"/>
      <c r="AA776" s="25" t="n"/>
      <c r="AB776" s="33">
        <f>IF(COUNTA($A776:$C776,$E776:$I776,$K776,$O776,$R776,$U776:$W776,$Z776:$AA776)=0,"",IF(OR(A776="",B776="",C776="",E776=""),"Missing required input",IF(D776="","Driver not found",IF(COUNTIF($E:$E,E776)&gt;1,"Duplicate Trip/Load #",IF(B776&gt;A776,"Trip after period end",IF(B776&lt;=A776-'Settings'!$B$4,"Trip outside pay period",IF(J776&lt;=0,"Check miles",IF(M776&lt;=0,"Check rate",IF(Y776&lt;0,"Negative payable","OK")))))))))</f>
        <v/>
      </c>
    </row>
    <row r="777">
      <c r="A777" s="51" t="n"/>
      <c r="B777" s="51" t="n"/>
      <c r="C777" s="23" t="n"/>
      <c r="D777" s="24">
        <f>IF(COUNTA($A777:$C777,$E777:$I777,$K777,$O777,$R777,$U777:$W777,$Z777:$AA777)=0,"",IFERROR(INDEX('Settings'!$B$10:$B$109,MATCH(C777,'Settings'!$A$10:$A$109,0)),""))</f>
        <v/>
      </c>
      <c r="E777" s="23" t="n"/>
      <c r="F777" s="25" t="n"/>
      <c r="G777" s="25" t="n"/>
      <c r="H777" s="26" t="n"/>
      <c r="I777" s="26" t="n"/>
      <c r="J777" s="27">
        <f>IF(COUNTA($A777:$C777,$E777:$I777,$K777,$O777,$R777,$U777:$W777,$Z777:$AA777)=0,"",IFERROR(H777+I777,0))</f>
        <v/>
      </c>
      <c r="K777" s="52" t="n"/>
      <c r="L777" s="53">
        <f>IF(COUNTA($A777:$C777,$E777:$I777,$K777,$O777,$R777,$U777:$W777,$Z777:$AA777)=0,"",IFERROR(INDEX('Settings'!$D$10:$D$109,MATCH(C777,'Settings'!$A$10:$A$109,0)),0))</f>
        <v/>
      </c>
      <c r="M777" s="53">
        <f>IF(COUNTA($A777:$C777,$E777:$I777,$K777,$O777,$R777,$U777:$W777,$Z777:$AA777)=0,"",IFERROR(IF(K777&lt;&gt;"",K777,L777),0))</f>
        <v/>
      </c>
      <c r="N777" s="30">
        <f>IF(COUNTA($A777:$C777,$E777:$I777,$K777,$O777,$R777,$U777:$W777,$Z777:$AA777)=0,"",IFERROR(J777*M777,0))</f>
        <v/>
      </c>
      <c r="O777" s="31" t="n"/>
      <c r="P777" s="30">
        <f>IF(COUNTA($A777:$C777,$E777:$I777,$K777,$O777,$R777,$U777:$W777,$Z777:$AA777)=0,"",IFERROR(INDEX('Settings'!$F$10:$F$109,MATCH(C777,'Settings'!$A$10:$A$109,0)),0))</f>
        <v/>
      </c>
      <c r="Q777" s="30">
        <f>IF(COUNTA($A777:$C777,$E777:$I777,$K777,$O777,$R777,$U777:$W777,$Z777:$AA777)=0,"",IFERROR(O777*P777,0))</f>
        <v/>
      </c>
      <c r="R777" s="26" t="n"/>
      <c r="S777" s="30">
        <f>IF(COUNTA($A777:$C777,$E777:$I777,$K777,$O777,$R777,$U777:$W777,$Z777:$AA777)=0,"",IFERROR(INDEX('Settings'!$E$10:$E$109,MATCH(C777,'Settings'!$A$10:$A$109,0)),0))</f>
        <v/>
      </c>
      <c r="T777" s="30">
        <f>IF(COUNTA($A777:$C777,$E777:$I777,$K777,$O777,$R777,$U777:$W777,$Z777:$AA777)=0,"",IFERROR(R777*S777,0))</f>
        <v/>
      </c>
      <c r="U777" s="32" t="n"/>
      <c r="V777" s="32" t="n"/>
      <c r="W777" s="32" t="n"/>
      <c r="X777" s="30">
        <f>IF(COUNTA($A777:$C777,$E777:$I777,$K777,$O777,$R777,$U777:$W777,$Z777:$AA777)=0,"",IFERROR(SUM(N777,Q777,T777,U777),0))</f>
        <v/>
      </c>
      <c r="Y777" s="30">
        <f>IF(COUNTA($A777:$C777,$E777:$I777,$K777,$O777,$R777,$U777:$W777,$Z777:$AA777)=0,"",IFERROR(X777+V777-W777,0))</f>
        <v/>
      </c>
      <c r="Z777" s="23" t="n"/>
      <c r="AA777" s="25" t="n"/>
      <c r="AB777" s="33">
        <f>IF(COUNTA($A777:$C777,$E777:$I777,$K777,$O777,$R777,$U777:$W777,$Z777:$AA777)=0,"",IF(OR(A777="",B777="",C777="",E777=""),"Missing required input",IF(D777="","Driver not found",IF(COUNTIF($E:$E,E777)&gt;1,"Duplicate Trip/Load #",IF(B777&gt;A777,"Trip after period end",IF(B777&lt;=A777-'Settings'!$B$4,"Trip outside pay period",IF(J777&lt;=0,"Check miles",IF(M777&lt;=0,"Check rate",IF(Y777&lt;0,"Negative payable","OK")))))))))</f>
        <v/>
      </c>
    </row>
    <row r="778">
      <c r="A778" s="51" t="n"/>
      <c r="B778" s="51" t="n"/>
      <c r="C778" s="23" t="n"/>
      <c r="D778" s="24">
        <f>IF(COUNTA($A778:$C778,$E778:$I778,$K778,$O778,$R778,$U778:$W778,$Z778:$AA778)=0,"",IFERROR(INDEX('Settings'!$B$10:$B$109,MATCH(C778,'Settings'!$A$10:$A$109,0)),""))</f>
        <v/>
      </c>
      <c r="E778" s="23" t="n"/>
      <c r="F778" s="25" t="n"/>
      <c r="G778" s="25" t="n"/>
      <c r="H778" s="26" t="n"/>
      <c r="I778" s="26" t="n"/>
      <c r="J778" s="27">
        <f>IF(COUNTA($A778:$C778,$E778:$I778,$K778,$O778,$R778,$U778:$W778,$Z778:$AA778)=0,"",IFERROR(H778+I778,0))</f>
        <v/>
      </c>
      <c r="K778" s="52" t="n"/>
      <c r="L778" s="53">
        <f>IF(COUNTA($A778:$C778,$E778:$I778,$K778,$O778,$R778,$U778:$W778,$Z778:$AA778)=0,"",IFERROR(INDEX('Settings'!$D$10:$D$109,MATCH(C778,'Settings'!$A$10:$A$109,0)),0))</f>
        <v/>
      </c>
      <c r="M778" s="53">
        <f>IF(COUNTA($A778:$C778,$E778:$I778,$K778,$O778,$R778,$U778:$W778,$Z778:$AA778)=0,"",IFERROR(IF(K778&lt;&gt;"",K778,L778),0))</f>
        <v/>
      </c>
      <c r="N778" s="30">
        <f>IF(COUNTA($A778:$C778,$E778:$I778,$K778,$O778,$R778,$U778:$W778,$Z778:$AA778)=0,"",IFERROR(J778*M778,0))</f>
        <v/>
      </c>
      <c r="O778" s="31" t="n"/>
      <c r="P778" s="30">
        <f>IF(COUNTA($A778:$C778,$E778:$I778,$K778,$O778,$R778,$U778:$W778,$Z778:$AA778)=0,"",IFERROR(INDEX('Settings'!$F$10:$F$109,MATCH(C778,'Settings'!$A$10:$A$109,0)),0))</f>
        <v/>
      </c>
      <c r="Q778" s="30">
        <f>IF(COUNTA($A778:$C778,$E778:$I778,$K778,$O778,$R778,$U778:$W778,$Z778:$AA778)=0,"",IFERROR(O778*P778,0))</f>
        <v/>
      </c>
      <c r="R778" s="26" t="n"/>
      <c r="S778" s="30">
        <f>IF(COUNTA($A778:$C778,$E778:$I778,$K778,$O778,$R778,$U778:$W778,$Z778:$AA778)=0,"",IFERROR(INDEX('Settings'!$E$10:$E$109,MATCH(C778,'Settings'!$A$10:$A$109,0)),0))</f>
        <v/>
      </c>
      <c r="T778" s="30">
        <f>IF(COUNTA($A778:$C778,$E778:$I778,$K778,$O778,$R778,$U778:$W778,$Z778:$AA778)=0,"",IFERROR(R778*S778,0))</f>
        <v/>
      </c>
      <c r="U778" s="32" t="n"/>
      <c r="V778" s="32" t="n"/>
      <c r="W778" s="32" t="n"/>
      <c r="X778" s="30">
        <f>IF(COUNTA($A778:$C778,$E778:$I778,$K778,$O778,$R778,$U778:$W778,$Z778:$AA778)=0,"",IFERROR(SUM(N778,Q778,T778,U778),0))</f>
        <v/>
      </c>
      <c r="Y778" s="30">
        <f>IF(COUNTA($A778:$C778,$E778:$I778,$K778,$O778,$R778,$U778:$W778,$Z778:$AA778)=0,"",IFERROR(X778+V778-W778,0))</f>
        <v/>
      </c>
      <c r="Z778" s="23" t="n"/>
      <c r="AA778" s="25" t="n"/>
      <c r="AB778" s="33">
        <f>IF(COUNTA($A778:$C778,$E778:$I778,$K778,$O778,$R778,$U778:$W778,$Z778:$AA778)=0,"",IF(OR(A778="",B778="",C778="",E778=""),"Missing required input",IF(D778="","Driver not found",IF(COUNTIF($E:$E,E778)&gt;1,"Duplicate Trip/Load #",IF(B778&gt;A778,"Trip after period end",IF(B778&lt;=A778-'Settings'!$B$4,"Trip outside pay period",IF(J778&lt;=0,"Check miles",IF(M778&lt;=0,"Check rate",IF(Y778&lt;0,"Negative payable","OK")))))))))</f>
        <v/>
      </c>
    </row>
    <row r="779">
      <c r="A779" s="51" t="n"/>
      <c r="B779" s="51" t="n"/>
      <c r="C779" s="23" t="n"/>
      <c r="D779" s="24">
        <f>IF(COUNTA($A779:$C779,$E779:$I779,$K779,$O779,$R779,$U779:$W779,$Z779:$AA779)=0,"",IFERROR(INDEX('Settings'!$B$10:$B$109,MATCH(C779,'Settings'!$A$10:$A$109,0)),""))</f>
        <v/>
      </c>
      <c r="E779" s="23" t="n"/>
      <c r="F779" s="25" t="n"/>
      <c r="G779" s="25" t="n"/>
      <c r="H779" s="26" t="n"/>
      <c r="I779" s="26" t="n"/>
      <c r="J779" s="27">
        <f>IF(COUNTA($A779:$C779,$E779:$I779,$K779,$O779,$R779,$U779:$W779,$Z779:$AA779)=0,"",IFERROR(H779+I779,0))</f>
        <v/>
      </c>
      <c r="K779" s="52" t="n"/>
      <c r="L779" s="53">
        <f>IF(COUNTA($A779:$C779,$E779:$I779,$K779,$O779,$R779,$U779:$W779,$Z779:$AA779)=0,"",IFERROR(INDEX('Settings'!$D$10:$D$109,MATCH(C779,'Settings'!$A$10:$A$109,0)),0))</f>
        <v/>
      </c>
      <c r="M779" s="53">
        <f>IF(COUNTA($A779:$C779,$E779:$I779,$K779,$O779,$R779,$U779:$W779,$Z779:$AA779)=0,"",IFERROR(IF(K779&lt;&gt;"",K779,L779),0))</f>
        <v/>
      </c>
      <c r="N779" s="30">
        <f>IF(COUNTA($A779:$C779,$E779:$I779,$K779,$O779,$R779,$U779:$W779,$Z779:$AA779)=0,"",IFERROR(J779*M779,0))</f>
        <v/>
      </c>
      <c r="O779" s="31" t="n"/>
      <c r="P779" s="30">
        <f>IF(COUNTA($A779:$C779,$E779:$I779,$K779,$O779,$R779,$U779:$W779,$Z779:$AA779)=0,"",IFERROR(INDEX('Settings'!$F$10:$F$109,MATCH(C779,'Settings'!$A$10:$A$109,0)),0))</f>
        <v/>
      </c>
      <c r="Q779" s="30">
        <f>IF(COUNTA($A779:$C779,$E779:$I779,$K779,$O779,$R779,$U779:$W779,$Z779:$AA779)=0,"",IFERROR(O779*P779,0))</f>
        <v/>
      </c>
      <c r="R779" s="26" t="n"/>
      <c r="S779" s="30">
        <f>IF(COUNTA($A779:$C779,$E779:$I779,$K779,$O779,$R779,$U779:$W779,$Z779:$AA779)=0,"",IFERROR(INDEX('Settings'!$E$10:$E$109,MATCH(C779,'Settings'!$A$10:$A$109,0)),0))</f>
        <v/>
      </c>
      <c r="T779" s="30">
        <f>IF(COUNTA($A779:$C779,$E779:$I779,$K779,$O779,$R779,$U779:$W779,$Z779:$AA779)=0,"",IFERROR(R779*S779,0))</f>
        <v/>
      </c>
      <c r="U779" s="32" t="n"/>
      <c r="V779" s="32" t="n"/>
      <c r="W779" s="32" t="n"/>
      <c r="X779" s="30">
        <f>IF(COUNTA($A779:$C779,$E779:$I779,$K779,$O779,$R779,$U779:$W779,$Z779:$AA779)=0,"",IFERROR(SUM(N779,Q779,T779,U779),0))</f>
        <v/>
      </c>
      <c r="Y779" s="30">
        <f>IF(COUNTA($A779:$C779,$E779:$I779,$K779,$O779,$R779,$U779:$W779,$Z779:$AA779)=0,"",IFERROR(X779+V779-W779,0))</f>
        <v/>
      </c>
      <c r="Z779" s="23" t="n"/>
      <c r="AA779" s="25" t="n"/>
      <c r="AB779" s="33">
        <f>IF(COUNTA($A779:$C779,$E779:$I779,$K779,$O779,$R779,$U779:$W779,$Z779:$AA779)=0,"",IF(OR(A779="",B779="",C779="",E779=""),"Missing required input",IF(D779="","Driver not found",IF(COUNTIF($E:$E,E779)&gt;1,"Duplicate Trip/Load #",IF(B779&gt;A779,"Trip after period end",IF(B779&lt;=A779-'Settings'!$B$4,"Trip outside pay period",IF(J779&lt;=0,"Check miles",IF(M779&lt;=0,"Check rate",IF(Y779&lt;0,"Negative payable","OK")))))))))</f>
        <v/>
      </c>
    </row>
    <row r="780">
      <c r="A780" s="51" t="n"/>
      <c r="B780" s="51" t="n"/>
      <c r="C780" s="23" t="n"/>
      <c r="D780" s="24">
        <f>IF(COUNTA($A780:$C780,$E780:$I780,$K780,$O780,$R780,$U780:$W780,$Z780:$AA780)=0,"",IFERROR(INDEX('Settings'!$B$10:$B$109,MATCH(C780,'Settings'!$A$10:$A$109,0)),""))</f>
        <v/>
      </c>
      <c r="E780" s="23" t="n"/>
      <c r="F780" s="25" t="n"/>
      <c r="G780" s="25" t="n"/>
      <c r="H780" s="26" t="n"/>
      <c r="I780" s="26" t="n"/>
      <c r="J780" s="27">
        <f>IF(COUNTA($A780:$C780,$E780:$I780,$K780,$O780,$R780,$U780:$W780,$Z780:$AA780)=0,"",IFERROR(H780+I780,0))</f>
        <v/>
      </c>
      <c r="K780" s="52" t="n"/>
      <c r="L780" s="53">
        <f>IF(COUNTA($A780:$C780,$E780:$I780,$K780,$O780,$R780,$U780:$W780,$Z780:$AA780)=0,"",IFERROR(INDEX('Settings'!$D$10:$D$109,MATCH(C780,'Settings'!$A$10:$A$109,0)),0))</f>
        <v/>
      </c>
      <c r="M780" s="53">
        <f>IF(COUNTA($A780:$C780,$E780:$I780,$K780,$O780,$R780,$U780:$W780,$Z780:$AA780)=0,"",IFERROR(IF(K780&lt;&gt;"",K780,L780),0))</f>
        <v/>
      </c>
      <c r="N780" s="30">
        <f>IF(COUNTA($A780:$C780,$E780:$I780,$K780,$O780,$R780,$U780:$W780,$Z780:$AA780)=0,"",IFERROR(J780*M780,0))</f>
        <v/>
      </c>
      <c r="O780" s="31" t="n"/>
      <c r="P780" s="30">
        <f>IF(COUNTA($A780:$C780,$E780:$I780,$K780,$O780,$R780,$U780:$W780,$Z780:$AA780)=0,"",IFERROR(INDEX('Settings'!$F$10:$F$109,MATCH(C780,'Settings'!$A$10:$A$109,0)),0))</f>
        <v/>
      </c>
      <c r="Q780" s="30">
        <f>IF(COUNTA($A780:$C780,$E780:$I780,$K780,$O780,$R780,$U780:$W780,$Z780:$AA780)=0,"",IFERROR(O780*P780,0))</f>
        <v/>
      </c>
      <c r="R780" s="26" t="n"/>
      <c r="S780" s="30">
        <f>IF(COUNTA($A780:$C780,$E780:$I780,$K780,$O780,$R780,$U780:$W780,$Z780:$AA780)=0,"",IFERROR(INDEX('Settings'!$E$10:$E$109,MATCH(C780,'Settings'!$A$10:$A$109,0)),0))</f>
        <v/>
      </c>
      <c r="T780" s="30">
        <f>IF(COUNTA($A780:$C780,$E780:$I780,$K780,$O780,$R780,$U780:$W780,$Z780:$AA780)=0,"",IFERROR(R780*S780,0))</f>
        <v/>
      </c>
      <c r="U780" s="32" t="n"/>
      <c r="V780" s="32" t="n"/>
      <c r="W780" s="32" t="n"/>
      <c r="X780" s="30">
        <f>IF(COUNTA($A780:$C780,$E780:$I780,$K780,$O780,$R780,$U780:$W780,$Z780:$AA780)=0,"",IFERROR(SUM(N780,Q780,T780,U780),0))</f>
        <v/>
      </c>
      <c r="Y780" s="30">
        <f>IF(COUNTA($A780:$C780,$E780:$I780,$K780,$O780,$R780,$U780:$W780,$Z780:$AA780)=0,"",IFERROR(X780+V780-W780,0))</f>
        <v/>
      </c>
      <c r="Z780" s="23" t="n"/>
      <c r="AA780" s="25" t="n"/>
      <c r="AB780" s="33">
        <f>IF(COUNTA($A780:$C780,$E780:$I780,$K780,$O780,$R780,$U780:$W780,$Z780:$AA780)=0,"",IF(OR(A780="",B780="",C780="",E780=""),"Missing required input",IF(D780="","Driver not found",IF(COUNTIF($E:$E,E780)&gt;1,"Duplicate Trip/Load #",IF(B780&gt;A780,"Trip after period end",IF(B780&lt;=A780-'Settings'!$B$4,"Trip outside pay period",IF(J780&lt;=0,"Check miles",IF(M780&lt;=0,"Check rate",IF(Y780&lt;0,"Negative payable","OK")))))))))</f>
        <v/>
      </c>
    </row>
    <row r="781">
      <c r="A781" s="51" t="n"/>
      <c r="B781" s="51" t="n"/>
      <c r="C781" s="23" t="n"/>
      <c r="D781" s="24">
        <f>IF(COUNTA($A781:$C781,$E781:$I781,$K781,$O781,$R781,$U781:$W781,$Z781:$AA781)=0,"",IFERROR(INDEX('Settings'!$B$10:$B$109,MATCH(C781,'Settings'!$A$10:$A$109,0)),""))</f>
        <v/>
      </c>
      <c r="E781" s="23" t="n"/>
      <c r="F781" s="25" t="n"/>
      <c r="G781" s="25" t="n"/>
      <c r="H781" s="26" t="n"/>
      <c r="I781" s="26" t="n"/>
      <c r="J781" s="27">
        <f>IF(COUNTA($A781:$C781,$E781:$I781,$K781,$O781,$R781,$U781:$W781,$Z781:$AA781)=0,"",IFERROR(H781+I781,0))</f>
        <v/>
      </c>
      <c r="K781" s="52" t="n"/>
      <c r="L781" s="53">
        <f>IF(COUNTA($A781:$C781,$E781:$I781,$K781,$O781,$R781,$U781:$W781,$Z781:$AA781)=0,"",IFERROR(INDEX('Settings'!$D$10:$D$109,MATCH(C781,'Settings'!$A$10:$A$109,0)),0))</f>
        <v/>
      </c>
      <c r="M781" s="53">
        <f>IF(COUNTA($A781:$C781,$E781:$I781,$K781,$O781,$R781,$U781:$W781,$Z781:$AA781)=0,"",IFERROR(IF(K781&lt;&gt;"",K781,L781),0))</f>
        <v/>
      </c>
      <c r="N781" s="30">
        <f>IF(COUNTA($A781:$C781,$E781:$I781,$K781,$O781,$R781,$U781:$W781,$Z781:$AA781)=0,"",IFERROR(J781*M781,0))</f>
        <v/>
      </c>
      <c r="O781" s="31" t="n"/>
      <c r="P781" s="30">
        <f>IF(COUNTA($A781:$C781,$E781:$I781,$K781,$O781,$R781,$U781:$W781,$Z781:$AA781)=0,"",IFERROR(INDEX('Settings'!$F$10:$F$109,MATCH(C781,'Settings'!$A$10:$A$109,0)),0))</f>
        <v/>
      </c>
      <c r="Q781" s="30">
        <f>IF(COUNTA($A781:$C781,$E781:$I781,$K781,$O781,$R781,$U781:$W781,$Z781:$AA781)=0,"",IFERROR(O781*P781,0))</f>
        <v/>
      </c>
      <c r="R781" s="26" t="n"/>
      <c r="S781" s="30">
        <f>IF(COUNTA($A781:$C781,$E781:$I781,$K781,$O781,$R781,$U781:$W781,$Z781:$AA781)=0,"",IFERROR(INDEX('Settings'!$E$10:$E$109,MATCH(C781,'Settings'!$A$10:$A$109,0)),0))</f>
        <v/>
      </c>
      <c r="T781" s="30">
        <f>IF(COUNTA($A781:$C781,$E781:$I781,$K781,$O781,$R781,$U781:$W781,$Z781:$AA781)=0,"",IFERROR(R781*S781,0))</f>
        <v/>
      </c>
      <c r="U781" s="32" t="n"/>
      <c r="V781" s="32" t="n"/>
      <c r="W781" s="32" t="n"/>
      <c r="X781" s="30">
        <f>IF(COUNTA($A781:$C781,$E781:$I781,$K781,$O781,$R781,$U781:$W781,$Z781:$AA781)=0,"",IFERROR(SUM(N781,Q781,T781,U781),0))</f>
        <v/>
      </c>
      <c r="Y781" s="30">
        <f>IF(COUNTA($A781:$C781,$E781:$I781,$K781,$O781,$R781,$U781:$W781,$Z781:$AA781)=0,"",IFERROR(X781+V781-W781,0))</f>
        <v/>
      </c>
      <c r="Z781" s="23" t="n"/>
      <c r="AA781" s="25" t="n"/>
      <c r="AB781" s="33">
        <f>IF(COUNTA($A781:$C781,$E781:$I781,$K781,$O781,$R781,$U781:$W781,$Z781:$AA781)=0,"",IF(OR(A781="",B781="",C781="",E781=""),"Missing required input",IF(D781="","Driver not found",IF(COUNTIF($E:$E,E781)&gt;1,"Duplicate Trip/Load #",IF(B781&gt;A781,"Trip after period end",IF(B781&lt;=A781-'Settings'!$B$4,"Trip outside pay period",IF(J781&lt;=0,"Check miles",IF(M781&lt;=0,"Check rate",IF(Y781&lt;0,"Negative payable","OK")))))))))</f>
        <v/>
      </c>
    </row>
    <row r="782">
      <c r="A782" s="51" t="n"/>
      <c r="B782" s="51" t="n"/>
      <c r="C782" s="23" t="n"/>
      <c r="D782" s="24">
        <f>IF(COUNTA($A782:$C782,$E782:$I782,$K782,$O782,$R782,$U782:$W782,$Z782:$AA782)=0,"",IFERROR(INDEX('Settings'!$B$10:$B$109,MATCH(C782,'Settings'!$A$10:$A$109,0)),""))</f>
        <v/>
      </c>
      <c r="E782" s="23" t="n"/>
      <c r="F782" s="25" t="n"/>
      <c r="G782" s="25" t="n"/>
      <c r="H782" s="26" t="n"/>
      <c r="I782" s="26" t="n"/>
      <c r="J782" s="27">
        <f>IF(COUNTA($A782:$C782,$E782:$I782,$K782,$O782,$R782,$U782:$W782,$Z782:$AA782)=0,"",IFERROR(H782+I782,0))</f>
        <v/>
      </c>
      <c r="K782" s="52" t="n"/>
      <c r="L782" s="53">
        <f>IF(COUNTA($A782:$C782,$E782:$I782,$K782,$O782,$R782,$U782:$W782,$Z782:$AA782)=0,"",IFERROR(INDEX('Settings'!$D$10:$D$109,MATCH(C782,'Settings'!$A$10:$A$109,0)),0))</f>
        <v/>
      </c>
      <c r="M782" s="53">
        <f>IF(COUNTA($A782:$C782,$E782:$I782,$K782,$O782,$R782,$U782:$W782,$Z782:$AA782)=0,"",IFERROR(IF(K782&lt;&gt;"",K782,L782),0))</f>
        <v/>
      </c>
      <c r="N782" s="30">
        <f>IF(COUNTA($A782:$C782,$E782:$I782,$K782,$O782,$R782,$U782:$W782,$Z782:$AA782)=0,"",IFERROR(J782*M782,0))</f>
        <v/>
      </c>
      <c r="O782" s="31" t="n"/>
      <c r="P782" s="30">
        <f>IF(COUNTA($A782:$C782,$E782:$I782,$K782,$O782,$R782,$U782:$W782,$Z782:$AA782)=0,"",IFERROR(INDEX('Settings'!$F$10:$F$109,MATCH(C782,'Settings'!$A$10:$A$109,0)),0))</f>
        <v/>
      </c>
      <c r="Q782" s="30">
        <f>IF(COUNTA($A782:$C782,$E782:$I782,$K782,$O782,$R782,$U782:$W782,$Z782:$AA782)=0,"",IFERROR(O782*P782,0))</f>
        <v/>
      </c>
      <c r="R782" s="26" t="n"/>
      <c r="S782" s="30">
        <f>IF(COUNTA($A782:$C782,$E782:$I782,$K782,$O782,$R782,$U782:$W782,$Z782:$AA782)=0,"",IFERROR(INDEX('Settings'!$E$10:$E$109,MATCH(C782,'Settings'!$A$10:$A$109,0)),0))</f>
        <v/>
      </c>
      <c r="T782" s="30">
        <f>IF(COUNTA($A782:$C782,$E782:$I782,$K782,$O782,$R782,$U782:$W782,$Z782:$AA782)=0,"",IFERROR(R782*S782,0))</f>
        <v/>
      </c>
      <c r="U782" s="32" t="n"/>
      <c r="V782" s="32" t="n"/>
      <c r="W782" s="32" t="n"/>
      <c r="X782" s="30">
        <f>IF(COUNTA($A782:$C782,$E782:$I782,$K782,$O782,$R782,$U782:$W782,$Z782:$AA782)=0,"",IFERROR(SUM(N782,Q782,T782,U782),0))</f>
        <v/>
      </c>
      <c r="Y782" s="30">
        <f>IF(COUNTA($A782:$C782,$E782:$I782,$K782,$O782,$R782,$U782:$W782,$Z782:$AA782)=0,"",IFERROR(X782+V782-W782,0))</f>
        <v/>
      </c>
      <c r="Z782" s="23" t="n"/>
      <c r="AA782" s="25" t="n"/>
      <c r="AB782" s="33">
        <f>IF(COUNTA($A782:$C782,$E782:$I782,$K782,$O782,$R782,$U782:$W782,$Z782:$AA782)=0,"",IF(OR(A782="",B782="",C782="",E782=""),"Missing required input",IF(D782="","Driver not found",IF(COUNTIF($E:$E,E782)&gt;1,"Duplicate Trip/Load #",IF(B782&gt;A782,"Trip after period end",IF(B782&lt;=A782-'Settings'!$B$4,"Trip outside pay period",IF(J782&lt;=0,"Check miles",IF(M782&lt;=0,"Check rate",IF(Y782&lt;0,"Negative payable","OK")))))))))</f>
        <v/>
      </c>
    </row>
    <row r="783">
      <c r="A783" s="51" t="n"/>
      <c r="B783" s="51" t="n"/>
      <c r="C783" s="23" t="n"/>
      <c r="D783" s="24">
        <f>IF(COUNTA($A783:$C783,$E783:$I783,$K783,$O783,$R783,$U783:$W783,$Z783:$AA783)=0,"",IFERROR(INDEX('Settings'!$B$10:$B$109,MATCH(C783,'Settings'!$A$10:$A$109,0)),""))</f>
        <v/>
      </c>
      <c r="E783" s="23" t="n"/>
      <c r="F783" s="25" t="n"/>
      <c r="G783" s="25" t="n"/>
      <c r="H783" s="26" t="n"/>
      <c r="I783" s="26" t="n"/>
      <c r="J783" s="27">
        <f>IF(COUNTA($A783:$C783,$E783:$I783,$K783,$O783,$R783,$U783:$W783,$Z783:$AA783)=0,"",IFERROR(H783+I783,0))</f>
        <v/>
      </c>
      <c r="K783" s="52" t="n"/>
      <c r="L783" s="53">
        <f>IF(COUNTA($A783:$C783,$E783:$I783,$K783,$O783,$R783,$U783:$W783,$Z783:$AA783)=0,"",IFERROR(INDEX('Settings'!$D$10:$D$109,MATCH(C783,'Settings'!$A$10:$A$109,0)),0))</f>
        <v/>
      </c>
      <c r="M783" s="53">
        <f>IF(COUNTA($A783:$C783,$E783:$I783,$K783,$O783,$R783,$U783:$W783,$Z783:$AA783)=0,"",IFERROR(IF(K783&lt;&gt;"",K783,L783),0))</f>
        <v/>
      </c>
      <c r="N783" s="30">
        <f>IF(COUNTA($A783:$C783,$E783:$I783,$K783,$O783,$R783,$U783:$W783,$Z783:$AA783)=0,"",IFERROR(J783*M783,0))</f>
        <v/>
      </c>
      <c r="O783" s="31" t="n"/>
      <c r="P783" s="30">
        <f>IF(COUNTA($A783:$C783,$E783:$I783,$K783,$O783,$R783,$U783:$W783,$Z783:$AA783)=0,"",IFERROR(INDEX('Settings'!$F$10:$F$109,MATCH(C783,'Settings'!$A$10:$A$109,0)),0))</f>
        <v/>
      </c>
      <c r="Q783" s="30">
        <f>IF(COUNTA($A783:$C783,$E783:$I783,$K783,$O783,$R783,$U783:$W783,$Z783:$AA783)=0,"",IFERROR(O783*P783,0))</f>
        <v/>
      </c>
      <c r="R783" s="26" t="n"/>
      <c r="S783" s="30">
        <f>IF(COUNTA($A783:$C783,$E783:$I783,$K783,$O783,$R783,$U783:$W783,$Z783:$AA783)=0,"",IFERROR(INDEX('Settings'!$E$10:$E$109,MATCH(C783,'Settings'!$A$10:$A$109,0)),0))</f>
        <v/>
      </c>
      <c r="T783" s="30">
        <f>IF(COUNTA($A783:$C783,$E783:$I783,$K783,$O783,$R783,$U783:$W783,$Z783:$AA783)=0,"",IFERROR(R783*S783,0))</f>
        <v/>
      </c>
      <c r="U783" s="32" t="n"/>
      <c r="V783" s="32" t="n"/>
      <c r="W783" s="32" t="n"/>
      <c r="X783" s="30">
        <f>IF(COUNTA($A783:$C783,$E783:$I783,$K783,$O783,$R783,$U783:$W783,$Z783:$AA783)=0,"",IFERROR(SUM(N783,Q783,T783,U783),0))</f>
        <v/>
      </c>
      <c r="Y783" s="30">
        <f>IF(COUNTA($A783:$C783,$E783:$I783,$K783,$O783,$R783,$U783:$W783,$Z783:$AA783)=0,"",IFERROR(X783+V783-W783,0))</f>
        <v/>
      </c>
      <c r="Z783" s="23" t="n"/>
      <c r="AA783" s="25" t="n"/>
      <c r="AB783" s="33">
        <f>IF(COUNTA($A783:$C783,$E783:$I783,$K783,$O783,$R783,$U783:$W783,$Z783:$AA783)=0,"",IF(OR(A783="",B783="",C783="",E783=""),"Missing required input",IF(D783="","Driver not found",IF(COUNTIF($E:$E,E783)&gt;1,"Duplicate Trip/Load #",IF(B783&gt;A783,"Trip after period end",IF(B783&lt;=A783-'Settings'!$B$4,"Trip outside pay period",IF(J783&lt;=0,"Check miles",IF(M783&lt;=0,"Check rate",IF(Y783&lt;0,"Negative payable","OK")))))))))</f>
        <v/>
      </c>
    </row>
    <row r="784">
      <c r="A784" s="51" t="n"/>
      <c r="B784" s="51" t="n"/>
      <c r="C784" s="23" t="n"/>
      <c r="D784" s="24">
        <f>IF(COUNTA($A784:$C784,$E784:$I784,$K784,$O784,$R784,$U784:$W784,$Z784:$AA784)=0,"",IFERROR(INDEX('Settings'!$B$10:$B$109,MATCH(C784,'Settings'!$A$10:$A$109,0)),""))</f>
        <v/>
      </c>
      <c r="E784" s="23" t="n"/>
      <c r="F784" s="25" t="n"/>
      <c r="G784" s="25" t="n"/>
      <c r="H784" s="26" t="n"/>
      <c r="I784" s="26" t="n"/>
      <c r="J784" s="27">
        <f>IF(COUNTA($A784:$C784,$E784:$I784,$K784,$O784,$R784,$U784:$W784,$Z784:$AA784)=0,"",IFERROR(H784+I784,0))</f>
        <v/>
      </c>
      <c r="K784" s="52" t="n"/>
      <c r="L784" s="53">
        <f>IF(COUNTA($A784:$C784,$E784:$I784,$K784,$O784,$R784,$U784:$W784,$Z784:$AA784)=0,"",IFERROR(INDEX('Settings'!$D$10:$D$109,MATCH(C784,'Settings'!$A$10:$A$109,0)),0))</f>
        <v/>
      </c>
      <c r="M784" s="53">
        <f>IF(COUNTA($A784:$C784,$E784:$I784,$K784,$O784,$R784,$U784:$W784,$Z784:$AA784)=0,"",IFERROR(IF(K784&lt;&gt;"",K784,L784),0))</f>
        <v/>
      </c>
      <c r="N784" s="30">
        <f>IF(COUNTA($A784:$C784,$E784:$I784,$K784,$O784,$R784,$U784:$W784,$Z784:$AA784)=0,"",IFERROR(J784*M784,0))</f>
        <v/>
      </c>
      <c r="O784" s="31" t="n"/>
      <c r="P784" s="30">
        <f>IF(COUNTA($A784:$C784,$E784:$I784,$K784,$O784,$R784,$U784:$W784,$Z784:$AA784)=0,"",IFERROR(INDEX('Settings'!$F$10:$F$109,MATCH(C784,'Settings'!$A$10:$A$109,0)),0))</f>
        <v/>
      </c>
      <c r="Q784" s="30">
        <f>IF(COUNTA($A784:$C784,$E784:$I784,$K784,$O784,$R784,$U784:$W784,$Z784:$AA784)=0,"",IFERROR(O784*P784,0))</f>
        <v/>
      </c>
      <c r="R784" s="26" t="n"/>
      <c r="S784" s="30">
        <f>IF(COUNTA($A784:$C784,$E784:$I784,$K784,$O784,$R784,$U784:$W784,$Z784:$AA784)=0,"",IFERROR(INDEX('Settings'!$E$10:$E$109,MATCH(C784,'Settings'!$A$10:$A$109,0)),0))</f>
        <v/>
      </c>
      <c r="T784" s="30">
        <f>IF(COUNTA($A784:$C784,$E784:$I784,$K784,$O784,$R784,$U784:$W784,$Z784:$AA784)=0,"",IFERROR(R784*S784,0))</f>
        <v/>
      </c>
      <c r="U784" s="32" t="n"/>
      <c r="V784" s="32" t="n"/>
      <c r="W784" s="32" t="n"/>
      <c r="X784" s="30">
        <f>IF(COUNTA($A784:$C784,$E784:$I784,$K784,$O784,$R784,$U784:$W784,$Z784:$AA784)=0,"",IFERROR(SUM(N784,Q784,T784,U784),0))</f>
        <v/>
      </c>
      <c r="Y784" s="30">
        <f>IF(COUNTA($A784:$C784,$E784:$I784,$K784,$O784,$R784,$U784:$W784,$Z784:$AA784)=0,"",IFERROR(X784+V784-W784,0))</f>
        <v/>
      </c>
      <c r="Z784" s="23" t="n"/>
      <c r="AA784" s="25" t="n"/>
      <c r="AB784" s="33">
        <f>IF(COUNTA($A784:$C784,$E784:$I784,$K784,$O784,$R784,$U784:$W784,$Z784:$AA784)=0,"",IF(OR(A784="",B784="",C784="",E784=""),"Missing required input",IF(D784="","Driver not found",IF(COUNTIF($E:$E,E784)&gt;1,"Duplicate Trip/Load #",IF(B784&gt;A784,"Trip after period end",IF(B784&lt;=A784-'Settings'!$B$4,"Trip outside pay period",IF(J784&lt;=0,"Check miles",IF(M784&lt;=0,"Check rate",IF(Y784&lt;0,"Negative payable","OK")))))))))</f>
        <v/>
      </c>
    </row>
    <row r="785">
      <c r="A785" s="51" t="n"/>
      <c r="B785" s="51" t="n"/>
      <c r="C785" s="23" t="n"/>
      <c r="D785" s="24">
        <f>IF(COUNTA($A785:$C785,$E785:$I785,$K785,$O785,$R785,$U785:$W785,$Z785:$AA785)=0,"",IFERROR(INDEX('Settings'!$B$10:$B$109,MATCH(C785,'Settings'!$A$10:$A$109,0)),""))</f>
        <v/>
      </c>
      <c r="E785" s="23" t="n"/>
      <c r="F785" s="25" t="n"/>
      <c r="G785" s="25" t="n"/>
      <c r="H785" s="26" t="n"/>
      <c r="I785" s="26" t="n"/>
      <c r="J785" s="27">
        <f>IF(COUNTA($A785:$C785,$E785:$I785,$K785,$O785,$R785,$U785:$W785,$Z785:$AA785)=0,"",IFERROR(H785+I785,0))</f>
        <v/>
      </c>
      <c r="K785" s="52" t="n"/>
      <c r="L785" s="53">
        <f>IF(COUNTA($A785:$C785,$E785:$I785,$K785,$O785,$R785,$U785:$W785,$Z785:$AA785)=0,"",IFERROR(INDEX('Settings'!$D$10:$D$109,MATCH(C785,'Settings'!$A$10:$A$109,0)),0))</f>
        <v/>
      </c>
      <c r="M785" s="53">
        <f>IF(COUNTA($A785:$C785,$E785:$I785,$K785,$O785,$R785,$U785:$W785,$Z785:$AA785)=0,"",IFERROR(IF(K785&lt;&gt;"",K785,L785),0))</f>
        <v/>
      </c>
      <c r="N785" s="30">
        <f>IF(COUNTA($A785:$C785,$E785:$I785,$K785,$O785,$R785,$U785:$W785,$Z785:$AA785)=0,"",IFERROR(J785*M785,0))</f>
        <v/>
      </c>
      <c r="O785" s="31" t="n"/>
      <c r="P785" s="30">
        <f>IF(COUNTA($A785:$C785,$E785:$I785,$K785,$O785,$R785,$U785:$W785,$Z785:$AA785)=0,"",IFERROR(INDEX('Settings'!$F$10:$F$109,MATCH(C785,'Settings'!$A$10:$A$109,0)),0))</f>
        <v/>
      </c>
      <c r="Q785" s="30">
        <f>IF(COUNTA($A785:$C785,$E785:$I785,$K785,$O785,$R785,$U785:$W785,$Z785:$AA785)=0,"",IFERROR(O785*P785,0))</f>
        <v/>
      </c>
      <c r="R785" s="26" t="n"/>
      <c r="S785" s="30">
        <f>IF(COUNTA($A785:$C785,$E785:$I785,$K785,$O785,$R785,$U785:$W785,$Z785:$AA785)=0,"",IFERROR(INDEX('Settings'!$E$10:$E$109,MATCH(C785,'Settings'!$A$10:$A$109,0)),0))</f>
        <v/>
      </c>
      <c r="T785" s="30">
        <f>IF(COUNTA($A785:$C785,$E785:$I785,$K785,$O785,$R785,$U785:$W785,$Z785:$AA785)=0,"",IFERROR(R785*S785,0))</f>
        <v/>
      </c>
      <c r="U785" s="32" t="n"/>
      <c r="V785" s="32" t="n"/>
      <c r="W785" s="32" t="n"/>
      <c r="X785" s="30">
        <f>IF(COUNTA($A785:$C785,$E785:$I785,$K785,$O785,$R785,$U785:$W785,$Z785:$AA785)=0,"",IFERROR(SUM(N785,Q785,T785,U785),0))</f>
        <v/>
      </c>
      <c r="Y785" s="30">
        <f>IF(COUNTA($A785:$C785,$E785:$I785,$K785,$O785,$R785,$U785:$W785,$Z785:$AA785)=0,"",IFERROR(X785+V785-W785,0))</f>
        <v/>
      </c>
      <c r="Z785" s="23" t="n"/>
      <c r="AA785" s="25" t="n"/>
      <c r="AB785" s="33">
        <f>IF(COUNTA($A785:$C785,$E785:$I785,$K785,$O785,$R785,$U785:$W785,$Z785:$AA785)=0,"",IF(OR(A785="",B785="",C785="",E785=""),"Missing required input",IF(D785="","Driver not found",IF(COUNTIF($E:$E,E785)&gt;1,"Duplicate Trip/Load #",IF(B785&gt;A785,"Trip after period end",IF(B785&lt;=A785-'Settings'!$B$4,"Trip outside pay period",IF(J785&lt;=0,"Check miles",IF(M785&lt;=0,"Check rate",IF(Y785&lt;0,"Negative payable","OK")))))))))</f>
        <v/>
      </c>
    </row>
    <row r="786">
      <c r="A786" s="51" t="n"/>
      <c r="B786" s="51" t="n"/>
      <c r="C786" s="23" t="n"/>
      <c r="D786" s="24">
        <f>IF(COUNTA($A786:$C786,$E786:$I786,$K786,$O786,$R786,$U786:$W786,$Z786:$AA786)=0,"",IFERROR(INDEX('Settings'!$B$10:$B$109,MATCH(C786,'Settings'!$A$10:$A$109,0)),""))</f>
        <v/>
      </c>
      <c r="E786" s="23" t="n"/>
      <c r="F786" s="25" t="n"/>
      <c r="G786" s="25" t="n"/>
      <c r="H786" s="26" t="n"/>
      <c r="I786" s="26" t="n"/>
      <c r="J786" s="27">
        <f>IF(COUNTA($A786:$C786,$E786:$I786,$K786,$O786,$R786,$U786:$W786,$Z786:$AA786)=0,"",IFERROR(H786+I786,0))</f>
        <v/>
      </c>
      <c r="K786" s="52" t="n"/>
      <c r="L786" s="53">
        <f>IF(COUNTA($A786:$C786,$E786:$I786,$K786,$O786,$R786,$U786:$W786,$Z786:$AA786)=0,"",IFERROR(INDEX('Settings'!$D$10:$D$109,MATCH(C786,'Settings'!$A$10:$A$109,0)),0))</f>
        <v/>
      </c>
      <c r="M786" s="53">
        <f>IF(COUNTA($A786:$C786,$E786:$I786,$K786,$O786,$R786,$U786:$W786,$Z786:$AA786)=0,"",IFERROR(IF(K786&lt;&gt;"",K786,L786),0))</f>
        <v/>
      </c>
      <c r="N786" s="30">
        <f>IF(COUNTA($A786:$C786,$E786:$I786,$K786,$O786,$R786,$U786:$W786,$Z786:$AA786)=0,"",IFERROR(J786*M786,0))</f>
        <v/>
      </c>
      <c r="O786" s="31" t="n"/>
      <c r="P786" s="30">
        <f>IF(COUNTA($A786:$C786,$E786:$I786,$K786,$O786,$R786,$U786:$W786,$Z786:$AA786)=0,"",IFERROR(INDEX('Settings'!$F$10:$F$109,MATCH(C786,'Settings'!$A$10:$A$109,0)),0))</f>
        <v/>
      </c>
      <c r="Q786" s="30">
        <f>IF(COUNTA($A786:$C786,$E786:$I786,$K786,$O786,$R786,$U786:$W786,$Z786:$AA786)=0,"",IFERROR(O786*P786,0))</f>
        <v/>
      </c>
      <c r="R786" s="26" t="n"/>
      <c r="S786" s="30">
        <f>IF(COUNTA($A786:$C786,$E786:$I786,$K786,$O786,$R786,$U786:$W786,$Z786:$AA786)=0,"",IFERROR(INDEX('Settings'!$E$10:$E$109,MATCH(C786,'Settings'!$A$10:$A$109,0)),0))</f>
        <v/>
      </c>
      <c r="T786" s="30">
        <f>IF(COUNTA($A786:$C786,$E786:$I786,$K786,$O786,$R786,$U786:$W786,$Z786:$AA786)=0,"",IFERROR(R786*S786,0))</f>
        <v/>
      </c>
      <c r="U786" s="32" t="n"/>
      <c r="V786" s="32" t="n"/>
      <c r="W786" s="32" t="n"/>
      <c r="X786" s="30">
        <f>IF(COUNTA($A786:$C786,$E786:$I786,$K786,$O786,$R786,$U786:$W786,$Z786:$AA786)=0,"",IFERROR(SUM(N786,Q786,T786,U786),0))</f>
        <v/>
      </c>
      <c r="Y786" s="30">
        <f>IF(COUNTA($A786:$C786,$E786:$I786,$K786,$O786,$R786,$U786:$W786,$Z786:$AA786)=0,"",IFERROR(X786+V786-W786,0))</f>
        <v/>
      </c>
      <c r="Z786" s="23" t="n"/>
      <c r="AA786" s="25" t="n"/>
      <c r="AB786" s="33">
        <f>IF(COUNTA($A786:$C786,$E786:$I786,$K786,$O786,$R786,$U786:$W786,$Z786:$AA786)=0,"",IF(OR(A786="",B786="",C786="",E786=""),"Missing required input",IF(D786="","Driver not found",IF(COUNTIF($E:$E,E786)&gt;1,"Duplicate Trip/Load #",IF(B786&gt;A786,"Trip after period end",IF(B786&lt;=A786-'Settings'!$B$4,"Trip outside pay period",IF(J786&lt;=0,"Check miles",IF(M786&lt;=0,"Check rate",IF(Y786&lt;0,"Negative payable","OK")))))))))</f>
        <v/>
      </c>
    </row>
    <row r="787">
      <c r="A787" s="51" t="n"/>
      <c r="B787" s="51" t="n"/>
      <c r="C787" s="23" t="n"/>
      <c r="D787" s="24">
        <f>IF(COUNTA($A787:$C787,$E787:$I787,$K787,$O787,$R787,$U787:$W787,$Z787:$AA787)=0,"",IFERROR(INDEX('Settings'!$B$10:$B$109,MATCH(C787,'Settings'!$A$10:$A$109,0)),""))</f>
        <v/>
      </c>
      <c r="E787" s="23" t="n"/>
      <c r="F787" s="25" t="n"/>
      <c r="G787" s="25" t="n"/>
      <c r="H787" s="26" t="n"/>
      <c r="I787" s="26" t="n"/>
      <c r="J787" s="27">
        <f>IF(COUNTA($A787:$C787,$E787:$I787,$K787,$O787,$R787,$U787:$W787,$Z787:$AA787)=0,"",IFERROR(H787+I787,0))</f>
        <v/>
      </c>
      <c r="K787" s="52" t="n"/>
      <c r="L787" s="53">
        <f>IF(COUNTA($A787:$C787,$E787:$I787,$K787,$O787,$R787,$U787:$W787,$Z787:$AA787)=0,"",IFERROR(INDEX('Settings'!$D$10:$D$109,MATCH(C787,'Settings'!$A$10:$A$109,0)),0))</f>
        <v/>
      </c>
      <c r="M787" s="53">
        <f>IF(COUNTA($A787:$C787,$E787:$I787,$K787,$O787,$R787,$U787:$W787,$Z787:$AA787)=0,"",IFERROR(IF(K787&lt;&gt;"",K787,L787),0))</f>
        <v/>
      </c>
      <c r="N787" s="30">
        <f>IF(COUNTA($A787:$C787,$E787:$I787,$K787,$O787,$R787,$U787:$W787,$Z787:$AA787)=0,"",IFERROR(J787*M787,0))</f>
        <v/>
      </c>
      <c r="O787" s="31" t="n"/>
      <c r="P787" s="30">
        <f>IF(COUNTA($A787:$C787,$E787:$I787,$K787,$O787,$R787,$U787:$W787,$Z787:$AA787)=0,"",IFERROR(INDEX('Settings'!$F$10:$F$109,MATCH(C787,'Settings'!$A$10:$A$109,0)),0))</f>
        <v/>
      </c>
      <c r="Q787" s="30">
        <f>IF(COUNTA($A787:$C787,$E787:$I787,$K787,$O787,$R787,$U787:$W787,$Z787:$AA787)=0,"",IFERROR(O787*P787,0))</f>
        <v/>
      </c>
      <c r="R787" s="26" t="n"/>
      <c r="S787" s="30">
        <f>IF(COUNTA($A787:$C787,$E787:$I787,$K787,$O787,$R787,$U787:$W787,$Z787:$AA787)=0,"",IFERROR(INDEX('Settings'!$E$10:$E$109,MATCH(C787,'Settings'!$A$10:$A$109,0)),0))</f>
        <v/>
      </c>
      <c r="T787" s="30">
        <f>IF(COUNTA($A787:$C787,$E787:$I787,$K787,$O787,$R787,$U787:$W787,$Z787:$AA787)=0,"",IFERROR(R787*S787,0))</f>
        <v/>
      </c>
      <c r="U787" s="32" t="n"/>
      <c r="V787" s="32" t="n"/>
      <c r="W787" s="32" t="n"/>
      <c r="X787" s="30">
        <f>IF(COUNTA($A787:$C787,$E787:$I787,$K787,$O787,$R787,$U787:$W787,$Z787:$AA787)=0,"",IFERROR(SUM(N787,Q787,T787,U787),0))</f>
        <v/>
      </c>
      <c r="Y787" s="30">
        <f>IF(COUNTA($A787:$C787,$E787:$I787,$K787,$O787,$R787,$U787:$W787,$Z787:$AA787)=0,"",IFERROR(X787+V787-W787,0))</f>
        <v/>
      </c>
      <c r="Z787" s="23" t="n"/>
      <c r="AA787" s="25" t="n"/>
      <c r="AB787" s="33">
        <f>IF(COUNTA($A787:$C787,$E787:$I787,$K787,$O787,$R787,$U787:$W787,$Z787:$AA787)=0,"",IF(OR(A787="",B787="",C787="",E787=""),"Missing required input",IF(D787="","Driver not found",IF(COUNTIF($E:$E,E787)&gt;1,"Duplicate Trip/Load #",IF(B787&gt;A787,"Trip after period end",IF(B787&lt;=A787-'Settings'!$B$4,"Trip outside pay period",IF(J787&lt;=0,"Check miles",IF(M787&lt;=0,"Check rate",IF(Y787&lt;0,"Negative payable","OK")))))))))</f>
        <v/>
      </c>
    </row>
    <row r="788">
      <c r="A788" s="51" t="n"/>
      <c r="B788" s="51" t="n"/>
      <c r="C788" s="23" t="n"/>
      <c r="D788" s="24">
        <f>IF(COUNTA($A788:$C788,$E788:$I788,$K788,$O788,$R788,$U788:$W788,$Z788:$AA788)=0,"",IFERROR(INDEX('Settings'!$B$10:$B$109,MATCH(C788,'Settings'!$A$10:$A$109,0)),""))</f>
        <v/>
      </c>
      <c r="E788" s="23" t="n"/>
      <c r="F788" s="25" t="n"/>
      <c r="G788" s="25" t="n"/>
      <c r="H788" s="26" t="n"/>
      <c r="I788" s="26" t="n"/>
      <c r="J788" s="27">
        <f>IF(COUNTA($A788:$C788,$E788:$I788,$K788,$O788,$R788,$U788:$W788,$Z788:$AA788)=0,"",IFERROR(H788+I788,0))</f>
        <v/>
      </c>
      <c r="K788" s="52" t="n"/>
      <c r="L788" s="53">
        <f>IF(COUNTA($A788:$C788,$E788:$I788,$K788,$O788,$R788,$U788:$W788,$Z788:$AA788)=0,"",IFERROR(INDEX('Settings'!$D$10:$D$109,MATCH(C788,'Settings'!$A$10:$A$109,0)),0))</f>
        <v/>
      </c>
      <c r="M788" s="53">
        <f>IF(COUNTA($A788:$C788,$E788:$I788,$K788,$O788,$R788,$U788:$W788,$Z788:$AA788)=0,"",IFERROR(IF(K788&lt;&gt;"",K788,L788),0))</f>
        <v/>
      </c>
      <c r="N788" s="30">
        <f>IF(COUNTA($A788:$C788,$E788:$I788,$K788,$O788,$R788,$U788:$W788,$Z788:$AA788)=0,"",IFERROR(J788*M788,0))</f>
        <v/>
      </c>
      <c r="O788" s="31" t="n"/>
      <c r="P788" s="30">
        <f>IF(COUNTA($A788:$C788,$E788:$I788,$K788,$O788,$R788,$U788:$W788,$Z788:$AA788)=0,"",IFERROR(INDEX('Settings'!$F$10:$F$109,MATCH(C788,'Settings'!$A$10:$A$109,0)),0))</f>
        <v/>
      </c>
      <c r="Q788" s="30">
        <f>IF(COUNTA($A788:$C788,$E788:$I788,$K788,$O788,$R788,$U788:$W788,$Z788:$AA788)=0,"",IFERROR(O788*P788,0))</f>
        <v/>
      </c>
      <c r="R788" s="26" t="n"/>
      <c r="S788" s="30">
        <f>IF(COUNTA($A788:$C788,$E788:$I788,$K788,$O788,$R788,$U788:$W788,$Z788:$AA788)=0,"",IFERROR(INDEX('Settings'!$E$10:$E$109,MATCH(C788,'Settings'!$A$10:$A$109,0)),0))</f>
        <v/>
      </c>
      <c r="T788" s="30">
        <f>IF(COUNTA($A788:$C788,$E788:$I788,$K788,$O788,$R788,$U788:$W788,$Z788:$AA788)=0,"",IFERROR(R788*S788,0))</f>
        <v/>
      </c>
      <c r="U788" s="32" t="n"/>
      <c r="V788" s="32" t="n"/>
      <c r="W788" s="32" t="n"/>
      <c r="X788" s="30">
        <f>IF(COUNTA($A788:$C788,$E788:$I788,$K788,$O788,$R788,$U788:$W788,$Z788:$AA788)=0,"",IFERROR(SUM(N788,Q788,T788,U788),0))</f>
        <v/>
      </c>
      <c r="Y788" s="30">
        <f>IF(COUNTA($A788:$C788,$E788:$I788,$K788,$O788,$R788,$U788:$W788,$Z788:$AA788)=0,"",IFERROR(X788+V788-W788,0))</f>
        <v/>
      </c>
      <c r="Z788" s="23" t="n"/>
      <c r="AA788" s="25" t="n"/>
      <c r="AB788" s="33">
        <f>IF(COUNTA($A788:$C788,$E788:$I788,$K788,$O788,$R788,$U788:$W788,$Z788:$AA788)=0,"",IF(OR(A788="",B788="",C788="",E788=""),"Missing required input",IF(D788="","Driver not found",IF(COUNTIF($E:$E,E788)&gt;1,"Duplicate Trip/Load #",IF(B788&gt;A788,"Trip after period end",IF(B788&lt;=A788-'Settings'!$B$4,"Trip outside pay period",IF(J788&lt;=0,"Check miles",IF(M788&lt;=0,"Check rate",IF(Y788&lt;0,"Negative payable","OK")))))))))</f>
        <v/>
      </c>
    </row>
    <row r="789">
      <c r="A789" s="51" t="n"/>
      <c r="B789" s="51" t="n"/>
      <c r="C789" s="23" t="n"/>
      <c r="D789" s="24">
        <f>IF(COUNTA($A789:$C789,$E789:$I789,$K789,$O789,$R789,$U789:$W789,$Z789:$AA789)=0,"",IFERROR(INDEX('Settings'!$B$10:$B$109,MATCH(C789,'Settings'!$A$10:$A$109,0)),""))</f>
        <v/>
      </c>
      <c r="E789" s="23" t="n"/>
      <c r="F789" s="25" t="n"/>
      <c r="G789" s="25" t="n"/>
      <c r="H789" s="26" t="n"/>
      <c r="I789" s="26" t="n"/>
      <c r="J789" s="27">
        <f>IF(COUNTA($A789:$C789,$E789:$I789,$K789,$O789,$R789,$U789:$W789,$Z789:$AA789)=0,"",IFERROR(H789+I789,0))</f>
        <v/>
      </c>
      <c r="K789" s="52" t="n"/>
      <c r="L789" s="53">
        <f>IF(COUNTA($A789:$C789,$E789:$I789,$K789,$O789,$R789,$U789:$W789,$Z789:$AA789)=0,"",IFERROR(INDEX('Settings'!$D$10:$D$109,MATCH(C789,'Settings'!$A$10:$A$109,0)),0))</f>
        <v/>
      </c>
      <c r="M789" s="53">
        <f>IF(COUNTA($A789:$C789,$E789:$I789,$K789,$O789,$R789,$U789:$W789,$Z789:$AA789)=0,"",IFERROR(IF(K789&lt;&gt;"",K789,L789),0))</f>
        <v/>
      </c>
      <c r="N789" s="30">
        <f>IF(COUNTA($A789:$C789,$E789:$I789,$K789,$O789,$R789,$U789:$W789,$Z789:$AA789)=0,"",IFERROR(J789*M789,0))</f>
        <v/>
      </c>
      <c r="O789" s="31" t="n"/>
      <c r="P789" s="30">
        <f>IF(COUNTA($A789:$C789,$E789:$I789,$K789,$O789,$R789,$U789:$W789,$Z789:$AA789)=0,"",IFERROR(INDEX('Settings'!$F$10:$F$109,MATCH(C789,'Settings'!$A$10:$A$109,0)),0))</f>
        <v/>
      </c>
      <c r="Q789" s="30">
        <f>IF(COUNTA($A789:$C789,$E789:$I789,$K789,$O789,$R789,$U789:$W789,$Z789:$AA789)=0,"",IFERROR(O789*P789,0))</f>
        <v/>
      </c>
      <c r="R789" s="26" t="n"/>
      <c r="S789" s="30">
        <f>IF(COUNTA($A789:$C789,$E789:$I789,$K789,$O789,$R789,$U789:$W789,$Z789:$AA789)=0,"",IFERROR(INDEX('Settings'!$E$10:$E$109,MATCH(C789,'Settings'!$A$10:$A$109,0)),0))</f>
        <v/>
      </c>
      <c r="T789" s="30">
        <f>IF(COUNTA($A789:$C789,$E789:$I789,$K789,$O789,$R789,$U789:$W789,$Z789:$AA789)=0,"",IFERROR(R789*S789,0))</f>
        <v/>
      </c>
      <c r="U789" s="32" t="n"/>
      <c r="V789" s="32" t="n"/>
      <c r="W789" s="32" t="n"/>
      <c r="X789" s="30">
        <f>IF(COUNTA($A789:$C789,$E789:$I789,$K789,$O789,$R789,$U789:$W789,$Z789:$AA789)=0,"",IFERROR(SUM(N789,Q789,T789,U789),0))</f>
        <v/>
      </c>
      <c r="Y789" s="30">
        <f>IF(COUNTA($A789:$C789,$E789:$I789,$K789,$O789,$R789,$U789:$W789,$Z789:$AA789)=0,"",IFERROR(X789+V789-W789,0))</f>
        <v/>
      </c>
      <c r="Z789" s="23" t="n"/>
      <c r="AA789" s="25" t="n"/>
      <c r="AB789" s="33">
        <f>IF(COUNTA($A789:$C789,$E789:$I789,$K789,$O789,$R789,$U789:$W789,$Z789:$AA789)=0,"",IF(OR(A789="",B789="",C789="",E789=""),"Missing required input",IF(D789="","Driver not found",IF(COUNTIF($E:$E,E789)&gt;1,"Duplicate Trip/Load #",IF(B789&gt;A789,"Trip after period end",IF(B789&lt;=A789-'Settings'!$B$4,"Trip outside pay period",IF(J789&lt;=0,"Check miles",IF(M789&lt;=0,"Check rate",IF(Y789&lt;0,"Negative payable","OK")))))))))</f>
        <v/>
      </c>
    </row>
    <row r="790">
      <c r="A790" s="51" t="n"/>
      <c r="B790" s="51" t="n"/>
      <c r="C790" s="23" t="n"/>
      <c r="D790" s="24">
        <f>IF(COUNTA($A790:$C790,$E790:$I790,$K790,$O790,$R790,$U790:$W790,$Z790:$AA790)=0,"",IFERROR(INDEX('Settings'!$B$10:$B$109,MATCH(C790,'Settings'!$A$10:$A$109,0)),""))</f>
        <v/>
      </c>
      <c r="E790" s="23" t="n"/>
      <c r="F790" s="25" t="n"/>
      <c r="G790" s="25" t="n"/>
      <c r="H790" s="26" t="n"/>
      <c r="I790" s="26" t="n"/>
      <c r="J790" s="27">
        <f>IF(COUNTA($A790:$C790,$E790:$I790,$K790,$O790,$R790,$U790:$W790,$Z790:$AA790)=0,"",IFERROR(H790+I790,0))</f>
        <v/>
      </c>
      <c r="K790" s="52" t="n"/>
      <c r="L790" s="53">
        <f>IF(COUNTA($A790:$C790,$E790:$I790,$K790,$O790,$R790,$U790:$W790,$Z790:$AA790)=0,"",IFERROR(INDEX('Settings'!$D$10:$D$109,MATCH(C790,'Settings'!$A$10:$A$109,0)),0))</f>
        <v/>
      </c>
      <c r="M790" s="53">
        <f>IF(COUNTA($A790:$C790,$E790:$I790,$K790,$O790,$R790,$U790:$W790,$Z790:$AA790)=0,"",IFERROR(IF(K790&lt;&gt;"",K790,L790),0))</f>
        <v/>
      </c>
      <c r="N790" s="30">
        <f>IF(COUNTA($A790:$C790,$E790:$I790,$K790,$O790,$R790,$U790:$W790,$Z790:$AA790)=0,"",IFERROR(J790*M790,0))</f>
        <v/>
      </c>
      <c r="O790" s="31" t="n"/>
      <c r="P790" s="30">
        <f>IF(COUNTA($A790:$C790,$E790:$I790,$K790,$O790,$R790,$U790:$W790,$Z790:$AA790)=0,"",IFERROR(INDEX('Settings'!$F$10:$F$109,MATCH(C790,'Settings'!$A$10:$A$109,0)),0))</f>
        <v/>
      </c>
      <c r="Q790" s="30">
        <f>IF(COUNTA($A790:$C790,$E790:$I790,$K790,$O790,$R790,$U790:$W790,$Z790:$AA790)=0,"",IFERROR(O790*P790,0))</f>
        <v/>
      </c>
      <c r="R790" s="26" t="n"/>
      <c r="S790" s="30">
        <f>IF(COUNTA($A790:$C790,$E790:$I790,$K790,$O790,$R790,$U790:$W790,$Z790:$AA790)=0,"",IFERROR(INDEX('Settings'!$E$10:$E$109,MATCH(C790,'Settings'!$A$10:$A$109,0)),0))</f>
        <v/>
      </c>
      <c r="T790" s="30">
        <f>IF(COUNTA($A790:$C790,$E790:$I790,$K790,$O790,$R790,$U790:$W790,$Z790:$AA790)=0,"",IFERROR(R790*S790,0))</f>
        <v/>
      </c>
      <c r="U790" s="32" t="n"/>
      <c r="V790" s="32" t="n"/>
      <c r="W790" s="32" t="n"/>
      <c r="X790" s="30">
        <f>IF(COUNTA($A790:$C790,$E790:$I790,$K790,$O790,$R790,$U790:$W790,$Z790:$AA790)=0,"",IFERROR(SUM(N790,Q790,T790,U790),0))</f>
        <v/>
      </c>
      <c r="Y790" s="30">
        <f>IF(COUNTA($A790:$C790,$E790:$I790,$K790,$O790,$R790,$U790:$W790,$Z790:$AA790)=0,"",IFERROR(X790+V790-W790,0))</f>
        <v/>
      </c>
      <c r="Z790" s="23" t="n"/>
      <c r="AA790" s="25" t="n"/>
      <c r="AB790" s="33">
        <f>IF(COUNTA($A790:$C790,$E790:$I790,$K790,$O790,$R790,$U790:$W790,$Z790:$AA790)=0,"",IF(OR(A790="",B790="",C790="",E790=""),"Missing required input",IF(D790="","Driver not found",IF(COUNTIF($E:$E,E790)&gt;1,"Duplicate Trip/Load #",IF(B790&gt;A790,"Trip after period end",IF(B790&lt;=A790-'Settings'!$B$4,"Trip outside pay period",IF(J790&lt;=0,"Check miles",IF(M790&lt;=0,"Check rate",IF(Y790&lt;0,"Negative payable","OK")))))))))</f>
        <v/>
      </c>
    </row>
    <row r="791">
      <c r="A791" s="51" t="n"/>
      <c r="B791" s="51" t="n"/>
      <c r="C791" s="23" t="n"/>
      <c r="D791" s="24">
        <f>IF(COUNTA($A791:$C791,$E791:$I791,$K791,$O791,$R791,$U791:$W791,$Z791:$AA791)=0,"",IFERROR(INDEX('Settings'!$B$10:$B$109,MATCH(C791,'Settings'!$A$10:$A$109,0)),""))</f>
        <v/>
      </c>
      <c r="E791" s="23" t="n"/>
      <c r="F791" s="25" t="n"/>
      <c r="G791" s="25" t="n"/>
      <c r="H791" s="26" t="n"/>
      <c r="I791" s="26" t="n"/>
      <c r="J791" s="27">
        <f>IF(COUNTA($A791:$C791,$E791:$I791,$K791,$O791,$R791,$U791:$W791,$Z791:$AA791)=0,"",IFERROR(H791+I791,0))</f>
        <v/>
      </c>
      <c r="K791" s="52" t="n"/>
      <c r="L791" s="53">
        <f>IF(COUNTA($A791:$C791,$E791:$I791,$K791,$O791,$R791,$U791:$W791,$Z791:$AA791)=0,"",IFERROR(INDEX('Settings'!$D$10:$D$109,MATCH(C791,'Settings'!$A$10:$A$109,0)),0))</f>
        <v/>
      </c>
      <c r="M791" s="53">
        <f>IF(COUNTA($A791:$C791,$E791:$I791,$K791,$O791,$R791,$U791:$W791,$Z791:$AA791)=0,"",IFERROR(IF(K791&lt;&gt;"",K791,L791),0))</f>
        <v/>
      </c>
      <c r="N791" s="30">
        <f>IF(COUNTA($A791:$C791,$E791:$I791,$K791,$O791,$R791,$U791:$W791,$Z791:$AA791)=0,"",IFERROR(J791*M791,0))</f>
        <v/>
      </c>
      <c r="O791" s="31" t="n"/>
      <c r="P791" s="30">
        <f>IF(COUNTA($A791:$C791,$E791:$I791,$K791,$O791,$R791,$U791:$W791,$Z791:$AA791)=0,"",IFERROR(INDEX('Settings'!$F$10:$F$109,MATCH(C791,'Settings'!$A$10:$A$109,0)),0))</f>
        <v/>
      </c>
      <c r="Q791" s="30">
        <f>IF(COUNTA($A791:$C791,$E791:$I791,$K791,$O791,$R791,$U791:$W791,$Z791:$AA791)=0,"",IFERROR(O791*P791,0))</f>
        <v/>
      </c>
      <c r="R791" s="26" t="n"/>
      <c r="S791" s="30">
        <f>IF(COUNTA($A791:$C791,$E791:$I791,$K791,$O791,$R791,$U791:$W791,$Z791:$AA791)=0,"",IFERROR(INDEX('Settings'!$E$10:$E$109,MATCH(C791,'Settings'!$A$10:$A$109,0)),0))</f>
        <v/>
      </c>
      <c r="T791" s="30">
        <f>IF(COUNTA($A791:$C791,$E791:$I791,$K791,$O791,$R791,$U791:$W791,$Z791:$AA791)=0,"",IFERROR(R791*S791,0))</f>
        <v/>
      </c>
      <c r="U791" s="32" t="n"/>
      <c r="V791" s="32" t="n"/>
      <c r="W791" s="32" t="n"/>
      <c r="X791" s="30">
        <f>IF(COUNTA($A791:$C791,$E791:$I791,$K791,$O791,$R791,$U791:$W791,$Z791:$AA791)=0,"",IFERROR(SUM(N791,Q791,T791,U791),0))</f>
        <v/>
      </c>
      <c r="Y791" s="30">
        <f>IF(COUNTA($A791:$C791,$E791:$I791,$K791,$O791,$R791,$U791:$W791,$Z791:$AA791)=0,"",IFERROR(X791+V791-W791,0))</f>
        <v/>
      </c>
      <c r="Z791" s="23" t="n"/>
      <c r="AA791" s="25" t="n"/>
      <c r="AB791" s="33">
        <f>IF(COUNTA($A791:$C791,$E791:$I791,$K791,$O791,$R791,$U791:$W791,$Z791:$AA791)=0,"",IF(OR(A791="",B791="",C791="",E791=""),"Missing required input",IF(D791="","Driver not found",IF(COUNTIF($E:$E,E791)&gt;1,"Duplicate Trip/Load #",IF(B791&gt;A791,"Trip after period end",IF(B791&lt;=A791-'Settings'!$B$4,"Trip outside pay period",IF(J791&lt;=0,"Check miles",IF(M791&lt;=0,"Check rate",IF(Y791&lt;0,"Negative payable","OK")))))))))</f>
        <v/>
      </c>
    </row>
    <row r="792">
      <c r="A792" s="51" t="n"/>
      <c r="B792" s="51" t="n"/>
      <c r="C792" s="23" t="n"/>
      <c r="D792" s="24">
        <f>IF(COUNTA($A792:$C792,$E792:$I792,$K792,$O792,$R792,$U792:$W792,$Z792:$AA792)=0,"",IFERROR(INDEX('Settings'!$B$10:$B$109,MATCH(C792,'Settings'!$A$10:$A$109,0)),""))</f>
        <v/>
      </c>
      <c r="E792" s="23" t="n"/>
      <c r="F792" s="25" t="n"/>
      <c r="G792" s="25" t="n"/>
      <c r="H792" s="26" t="n"/>
      <c r="I792" s="26" t="n"/>
      <c r="J792" s="27">
        <f>IF(COUNTA($A792:$C792,$E792:$I792,$K792,$O792,$R792,$U792:$W792,$Z792:$AA792)=0,"",IFERROR(H792+I792,0))</f>
        <v/>
      </c>
      <c r="K792" s="52" t="n"/>
      <c r="L792" s="53">
        <f>IF(COUNTA($A792:$C792,$E792:$I792,$K792,$O792,$R792,$U792:$W792,$Z792:$AA792)=0,"",IFERROR(INDEX('Settings'!$D$10:$D$109,MATCH(C792,'Settings'!$A$10:$A$109,0)),0))</f>
        <v/>
      </c>
      <c r="M792" s="53">
        <f>IF(COUNTA($A792:$C792,$E792:$I792,$K792,$O792,$R792,$U792:$W792,$Z792:$AA792)=0,"",IFERROR(IF(K792&lt;&gt;"",K792,L792),0))</f>
        <v/>
      </c>
      <c r="N792" s="30">
        <f>IF(COUNTA($A792:$C792,$E792:$I792,$K792,$O792,$R792,$U792:$W792,$Z792:$AA792)=0,"",IFERROR(J792*M792,0))</f>
        <v/>
      </c>
      <c r="O792" s="31" t="n"/>
      <c r="P792" s="30">
        <f>IF(COUNTA($A792:$C792,$E792:$I792,$K792,$O792,$R792,$U792:$W792,$Z792:$AA792)=0,"",IFERROR(INDEX('Settings'!$F$10:$F$109,MATCH(C792,'Settings'!$A$10:$A$109,0)),0))</f>
        <v/>
      </c>
      <c r="Q792" s="30">
        <f>IF(COUNTA($A792:$C792,$E792:$I792,$K792,$O792,$R792,$U792:$W792,$Z792:$AA792)=0,"",IFERROR(O792*P792,0))</f>
        <v/>
      </c>
      <c r="R792" s="26" t="n"/>
      <c r="S792" s="30">
        <f>IF(COUNTA($A792:$C792,$E792:$I792,$K792,$O792,$R792,$U792:$W792,$Z792:$AA792)=0,"",IFERROR(INDEX('Settings'!$E$10:$E$109,MATCH(C792,'Settings'!$A$10:$A$109,0)),0))</f>
        <v/>
      </c>
      <c r="T792" s="30">
        <f>IF(COUNTA($A792:$C792,$E792:$I792,$K792,$O792,$R792,$U792:$W792,$Z792:$AA792)=0,"",IFERROR(R792*S792,0))</f>
        <v/>
      </c>
      <c r="U792" s="32" t="n"/>
      <c r="V792" s="32" t="n"/>
      <c r="W792" s="32" t="n"/>
      <c r="X792" s="30">
        <f>IF(COUNTA($A792:$C792,$E792:$I792,$K792,$O792,$R792,$U792:$W792,$Z792:$AA792)=0,"",IFERROR(SUM(N792,Q792,T792,U792),0))</f>
        <v/>
      </c>
      <c r="Y792" s="30">
        <f>IF(COUNTA($A792:$C792,$E792:$I792,$K792,$O792,$R792,$U792:$W792,$Z792:$AA792)=0,"",IFERROR(X792+V792-W792,0))</f>
        <v/>
      </c>
      <c r="Z792" s="23" t="n"/>
      <c r="AA792" s="25" t="n"/>
      <c r="AB792" s="33">
        <f>IF(COUNTA($A792:$C792,$E792:$I792,$K792,$O792,$R792,$U792:$W792,$Z792:$AA792)=0,"",IF(OR(A792="",B792="",C792="",E792=""),"Missing required input",IF(D792="","Driver not found",IF(COUNTIF($E:$E,E792)&gt;1,"Duplicate Trip/Load #",IF(B792&gt;A792,"Trip after period end",IF(B792&lt;=A792-'Settings'!$B$4,"Trip outside pay period",IF(J792&lt;=0,"Check miles",IF(M792&lt;=0,"Check rate",IF(Y792&lt;0,"Negative payable","OK")))))))))</f>
        <v/>
      </c>
    </row>
    <row r="793">
      <c r="A793" s="51" t="n"/>
      <c r="B793" s="51" t="n"/>
      <c r="C793" s="23" t="n"/>
      <c r="D793" s="24">
        <f>IF(COUNTA($A793:$C793,$E793:$I793,$K793,$O793,$R793,$U793:$W793,$Z793:$AA793)=0,"",IFERROR(INDEX('Settings'!$B$10:$B$109,MATCH(C793,'Settings'!$A$10:$A$109,0)),""))</f>
        <v/>
      </c>
      <c r="E793" s="23" t="n"/>
      <c r="F793" s="25" t="n"/>
      <c r="G793" s="25" t="n"/>
      <c r="H793" s="26" t="n"/>
      <c r="I793" s="26" t="n"/>
      <c r="J793" s="27">
        <f>IF(COUNTA($A793:$C793,$E793:$I793,$K793,$O793,$R793,$U793:$W793,$Z793:$AA793)=0,"",IFERROR(H793+I793,0))</f>
        <v/>
      </c>
      <c r="K793" s="52" t="n"/>
      <c r="L793" s="53">
        <f>IF(COUNTA($A793:$C793,$E793:$I793,$K793,$O793,$R793,$U793:$W793,$Z793:$AA793)=0,"",IFERROR(INDEX('Settings'!$D$10:$D$109,MATCH(C793,'Settings'!$A$10:$A$109,0)),0))</f>
        <v/>
      </c>
      <c r="M793" s="53">
        <f>IF(COUNTA($A793:$C793,$E793:$I793,$K793,$O793,$R793,$U793:$W793,$Z793:$AA793)=0,"",IFERROR(IF(K793&lt;&gt;"",K793,L793),0))</f>
        <v/>
      </c>
      <c r="N793" s="30">
        <f>IF(COUNTA($A793:$C793,$E793:$I793,$K793,$O793,$R793,$U793:$W793,$Z793:$AA793)=0,"",IFERROR(J793*M793,0))</f>
        <v/>
      </c>
      <c r="O793" s="31" t="n"/>
      <c r="P793" s="30">
        <f>IF(COUNTA($A793:$C793,$E793:$I793,$K793,$O793,$R793,$U793:$W793,$Z793:$AA793)=0,"",IFERROR(INDEX('Settings'!$F$10:$F$109,MATCH(C793,'Settings'!$A$10:$A$109,0)),0))</f>
        <v/>
      </c>
      <c r="Q793" s="30">
        <f>IF(COUNTA($A793:$C793,$E793:$I793,$K793,$O793,$R793,$U793:$W793,$Z793:$AA793)=0,"",IFERROR(O793*P793,0))</f>
        <v/>
      </c>
      <c r="R793" s="26" t="n"/>
      <c r="S793" s="30">
        <f>IF(COUNTA($A793:$C793,$E793:$I793,$K793,$O793,$R793,$U793:$W793,$Z793:$AA793)=0,"",IFERROR(INDEX('Settings'!$E$10:$E$109,MATCH(C793,'Settings'!$A$10:$A$109,0)),0))</f>
        <v/>
      </c>
      <c r="T793" s="30">
        <f>IF(COUNTA($A793:$C793,$E793:$I793,$K793,$O793,$R793,$U793:$W793,$Z793:$AA793)=0,"",IFERROR(R793*S793,0))</f>
        <v/>
      </c>
      <c r="U793" s="32" t="n"/>
      <c r="V793" s="32" t="n"/>
      <c r="W793" s="32" t="n"/>
      <c r="X793" s="30">
        <f>IF(COUNTA($A793:$C793,$E793:$I793,$K793,$O793,$R793,$U793:$W793,$Z793:$AA793)=0,"",IFERROR(SUM(N793,Q793,T793,U793),0))</f>
        <v/>
      </c>
      <c r="Y793" s="30">
        <f>IF(COUNTA($A793:$C793,$E793:$I793,$K793,$O793,$R793,$U793:$W793,$Z793:$AA793)=0,"",IFERROR(X793+V793-W793,0))</f>
        <v/>
      </c>
      <c r="Z793" s="23" t="n"/>
      <c r="AA793" s="25" t="n"/>
      <c r="AB793" s="33">
        <f>IF(COUNTA($A793:$C793,$E793:$I793,$K793,$O793,$R793,$U793:$W793,$Z793:$AA793)=0,"",IF(OR(A793="",B793="",C793="",E793=""),"Missing required input",IF(D793="","Driver not found",IF(COUNTIF($E:$E,E793)&gt;1,"Duplicate Trip/Load #",IF(B793&gt;A793,"Trip after period end",IF(B793&lt;=A793-'Settings'!$B$4,"Trip outside pay period",IF(J793&lt;=0,"Check miles",IF(M793&lt;=0,"Check rate",IF(Y793&lt;0,"Negative payable","OK")))))))))</f>
        <v/>
      </c>
    </row>
    <row r="794">
      <c r="A794" s="51" t="n"/>
      <c r="B794" s="51" t="n"/>
      <c r="C794" s="23" t="n"/>
      <c r="D794" s="24">
        <f>IF(COUNTA($A794:$C794,$E794:$I794,$K794,$O794,$R794,$U794:$W794,$Z794:$AA794)=0,"",IFERROR(INDEX('Settings'!$B$10:$B$109,MATCH(C794,'Settings'!$A$10:$A$109,0)),""))</f>
        <v/>
      </c>
      <c r="E794" s="23" t="n"/>
      <c r="F794" s="25" t="n"/>
      <c r="G794" s="25" t="n"/>
      <c r="H794" s="26" t="n"/>
      <c r="I794" s="26" t="n"/>
      <c r="J794" s="27">
        <f>IF(COUNTA($A794:$C794,$E794:$I794,$K794,$O794,$R794,$U794:$W794,$Z794:$AA794)=0,"",IFERROR(H794+I794,0))</f>
        <v/>
      </c>
      <c r="K794" s="52" t="n"/>
      <c r="L794" s="53">
        <f>IF(COUNTA($A794:$C794,$E794:$I794,$K794,$O794,$R794,$U794:$W794,$Z794:$AA794)=0,"",IFERROR(INDEX('Settings'!$D$10:$D$109,MATCH(C794,'Settings'!$A$10:$A$109,0)),0))</f>
        <v/>
      </c>
      <c r="M794" s="53">
        <f>IF(COUNTA($A794:$C794,$E794:$I794,$K794,$O794,$R794,$U794:$W794,$Z794:$AA794)=0,"",IFERROR(IF(K794&lt;&gt;"",K794,L794),0))</f>
        <v/>
      </c>
      <c r="N794" s="30">
        <f>IF(COUNTA($A794:$C794,$E794:$I794,$K794,$O794,$R794,$U794:$W794,$Z794:$AA794)=0,"",IFERROR(J794*M794,0))</f>
        <v/>
      </c>
      <c r="O794" s="31" t="n"/>
      <c r="P794" s="30">
        <f>IF(COUNTA($A794:$C794,$E794:$I794,$K794,$O794,$R794,$U794:$W794,$Z794:$AA794)=0,"",IFERROR(INDEX('Settings'!$F$10:$F$109,MATCH(C794,'Settings'!$A$10:$A$109,0)),0))</f>
        <v/>
      </c>
      <c r="Q794" s="30">
        <f>IF(COUNTA($A794:$C794,$E794:$I794,$K794,$O794,$R794,$U794:$W794,$Z794:$AA794)=0,"",IFERROR(O794*P794,0))</f>
        <v/>
      </c>
      <c r="R794" s="26" t="n"/>
      <c r="S794" s="30">
        <f>IF(COUNTA($A794:$C794,$E794:$I794,$K794,$O794,$R794,$U794:$W794,$Z794:$AA794)=0,"",IFERROR(INDEX('Settings'!$E$10:$E$109,MATCH(C794,'Settings'!$A$10:$A$109,0)),0))</f>
        <v/>
      </c>
      <c r="T794" s="30">
        <f>IF(COUNTA($A794:$C794,$E794:$I794,$K794,$O794,$R794,$U794:$W794,$Z794:$AA794)=0,"",IFERROR(R794*S794,0))</f>
        <v/>
      </c>
      <c r="U794" s="32" t="n"/>
      <c r="V794" s="32" t="n"/>
      <c r="W794" s="32" t="n"/>
      <c r="X794" s="30">
        <f>IF(COUNTA($A794:$C794,$E794:$I794,$K794,$O794,$R794,$U794:$W794,$Z794:$AA794)=0,"",IFERROR(SUM(N794,Q794,T794,U794),0))</f>
        <v/>
      </c>
      <c r="Y794" s="30">
        <f>IF(COUNTA($A794:$C794,$E794:$I794,$K794,$O794,$R794,$U794:$W794,$Z794:$AA794)=0,"",IFERROR(X794+V794-W794,0))</f>
        <v/>
      </c>
      <c r="Z794" s="23" t="n"/>
      <c r="AA794" s="25" t="n"/>
      <c r="AB794" s="33">
        <f>IF(COUNTA($A794:$C794,$E794:$I794,$K794,$O794,$R794,$U794:$W794,$Z794:$AA794)=0,"",IF(OR(A794="",B794="",C794="",E794=""),"Missing required input",IF(D794="","Driver not found",IF(COUNTIF($E:$E,E794)&gt;1,"Duplicate Trip/Load #",IF(B794&gt;A794,"Trip after period end",IF(B794&lt;=A794-'Settings'!$B$4,"Trip outside pay period",IF(J794&lt;=0,"Check miles",IF(M794&lt;=0,"Check rate",IF(Y794&lt;0,"Negative payable","OK")))))))))</f>
        <v/>
      </c>
    </row>
    <row r="795">
      <c r="A795" s="51" t="n"/>
      <c r="B795" s="51" t="n"/>
      <c r="C795" s="23" t="n"/>
      <c r="D795" s="24">
        <f>IF(COUNTA($A795:$C795,$E795:$I795,$K795,$O795,$R795,$U795:$W795,$Z795:$AA795)=0,"",IFERROR(INDEX('Settings'!$B$10:$B$109,MATCH(C795,'Settings'!$A$10:$A$109,0)),""))</f>
        <v/>
      </c>
      <c r="E795" s="23" t="n"/>
      <c r="F795" s="25" t="n"/>
      <c r="G795" s="25" t="n"/>
      <c r="H795" s="26" t="n"/>
      <c r="I795" s="26" t="n"/>
      <c r="J795" s="27">
        <f>IF(COUNTA($A795:$C795,$E795:$I795,$K795,$O795,$R795,$U795:$W795,$Z795:$AA795)=0,"",IFERROR(H795+I795,0))</f>
        <v/>
      </c>
      <c r="K795" s="52" t="n"/>
      <c r="L795" s="53">
        <f>IF(COUNTA($A795:$C795,$E795:$I795,$K795,$O795,$R795,$U795:$W795,$Z795:$AA795)=0,"",IFERROR(INDEX('Settings'!$D$10:$D$109,MATCH(C795,'Settings'!$A$10:$A$109,0)),0))</f>
        <v/>
      </c>
      <c r="M795" s="53">
        <f>IF(COUNTA($A795:$C795,$E795:$I795,$K795,$O795,$R795,$U795:$W795,$Z795:$AA795)=0,"",IFERROR(IF(K795&lt;&gt;"",K795,L795),0))</f>
        <v/>
      </c>
      <c r="N795" s="30">
        <f>IF(COUNTA($A795:$C795,$E795:$I795,$K795,$O795,$R795,$U795:$W795,$Z795:$AA795)=0,"",IFERROR(J795*M795,0))</f>
        <v/>
      </c>
      <c r="O795" s="31" t="n"/>
      <c r="P795" s="30">
        <f>IF(COUNTA($A795:$C795,$E795:$I795,$K795,$O795,$R795,$U795:$W795,$Z795:$AA795)=0,"",IFERROR(INDEX('Settings'!$F$10:$F$109,MATCH(C795,'Settings'!$A$10:$A$109,0)),0))</f>
        <v/>
      </c>
      <c r="Q795" s="30">
        <f>IF(COUNTA($A795:$C795,$E795:$I795,$K795,$O795,$R795,$U795:$W795,$Z795:$AA795)=0,"",IFERROR(O795*P795,0))</f>
        <v/>
      </c>
      <c r="R795" s="26" t="n"/>
      <c r="S795" s="30">
        <f>IF(COUNTA($A795:$C795,$E795:$I795,$K795,$O795,$R795,$U795:$W795,$Z795:$AA795)=0,"",IFERROR(INDEX('Settings'!$E$10:$E$109,MATCH(C795,'Settings'!$A$10:$A$109,0)),0))</f>
        <v/>
      </c>
      <c r="T795" s="30">
        <f>IF(COUNTA($A795:$C795,$E795:$I795,$K795,$O795,$R795,$U795:$W795,$Z795:$AA795)=0,"",IFERROR(R795*S795,0))</f>
        <v/>
      </c>
      <c r="U795" s="32" t="n"/>
      <c r="V795" s="32" t="n"/>
      <c r="W795" s="32" t="n"/>
      <c r="X795" s="30">
        <f>IF(COUNTA($A795:$C795,$E795:$I795,$K795,$O795,$R795,$U795:$W795,$Z795:$AA795)=0,"",IFERROR(SUM(N795,Q795,T795,U795),0))</f>
        <v/>
      </c>
      <c r="Y795" s="30">
        <f>IF(COUNTA($A795:$C795,$E795:$I795,$K795,$O795,$R795,$U795:$W795,$Z795:$AA795)=0,"",IFERROR(X795+V795-W795,0))</f>
        <v/>
      </c>
      <c r="Z795" s="23" t="n"/>
      <c r="AA795" s="25" t="n"/>
      <c r="AB795" s="33">
        <f>IF(COUNTA($A795:$C795,$E795:$I795,$K795,$O795,$R795,$U795:$W795,$Z795:$AA795)=0,"",IF(OR(A795="",B795="",C795="",E795=""),"Missing required input",IF(D795="","Driver not found",IF(COUNTIF($E:$E,E795)&gt;1,"Duplicate Trip/Load #",IF(B795&gt;A795,"Trip after period end",IF(B795&lt;=A795-'Settings'!$B$4,"Trip outside pay period",IF(J795&lt;=0,"Check miles",IF(M795&lt;=0,"Check rate",IF(Y795&lt;0,"Negative payable","OK")))))))))</f>
        <v/>
      </c>
    </row>
    <row r="796">
      <c r="A796" s="51" t="n"/>
      <c r="B796" s="51" t="n"/>
      <c r="C796" s="23" t="n"/>
      <c r="D796" s="24">
        <f>IF(COUNTA($A796:$C796,$E796:$I796,$K796,$O796,$R796,$U796:$W796,$Z796:$AA796)=0,"",IFERROR(INDEX('Settings'!$B$10:$B$109,MATCH(C796,'Settings'!$A$10:$A$109,0)),""))</f>
        <v/>
      </c>
      <c r="E796" s="23" t="n"/>
      <c r="F796" s="25" t="n"/>
      <c r="G796" s="25" t="n"/>
      <c r="H796" s="26" t="n"/>
      <c r="I796" s="26" t="n"/>
      <c r="J796" s="27">
        <f>IF(COUNTA($A796:$C796,$E796:$I796,$K796,$O796,$R796,$U796:$W796,$Z796:$AA796)=0,"",IFERROR(H796+I796,0))</f>
        <v/>
      </c>
      <c r="K796" s="52" t="n"/>
      <c r="L796" s="53">
        <f>IF(COUNTA($A796:$C796,$E796:$I796,$K796,$O796,$R796,$U796:$W796,$Z796:$AA796)=0,"",IFERROR(INDEX('Settings'!$D$10:$D$109,MATCH(C796,'Settings'!$A$10:$A$109,0)),0))</f>
        <v/>
      </c>
      <c r="M796" s="53">
        <f>IF(COUNTA($A796:$C796,$E796:$I796,$K796,$O796,$R796,$U796:$W796,$Z796:$AA796)=0,"",IFERROR(IF(K796&lt;&gt;"",K796,L796),0))</f>
        <v/>
      </c>
      <c r="N796" s="30">
        <f>IF(COUNTA($A796:$C796,$E796:$I796,$K796,$O796,$R796,$U796:$W796,$Z796:$AA796)=0,"",IFERROR(J796*M796,0))</f>
        <v/>
      </c>
      <c r="O796" s="31" t="n"/>
      <c r="P796" s="30">
        <f>IF(COUNTA($A796:$C796,$E796:$I796,$K796,$O796,$R796,$U796:$W796,$Z796:$AA796)=0,"",IFERROR(INDEX('Settings'!$F$10:$F$109,MATCH(C796,'Settings'!$A$10:$A$109,0)),0))</f>
        <v/>
      </c>
      <c r="Q796" s="30">
        <f>IF(COUNTA($A796:$C796,$E796:$I796,$K796,$O796,$R796,$U796:$W796,$Z796:$AA796)=0,"",IFERROR(O796*P796,0))</f>
        <v/>
      </c>
      <c r="R796" s="26" t="n"/>
      <c r="S796" s="30">
        <f>IF(COUNTA($A796:$C796,$E796:$I796,$K796,$O796,$R796,$U796:$W796,$Z796:$AA796)=0,"",IFERROR(INDEX('Settings'!$E$10:$E$109,MATCH(C796,'Settings'!$A$10:$A$109,0)),0))</f>
        <v/>
      </c>
      <c r="T796" s="30">
        <f>IF(COUNTA($A796:$C796,$E796:$I796,$K796,$O796,$R796,$U796:$W796,$Z796:$AA796)=0,"",IFERROR(R796*S796,0))</f>
        <v/>
      </c>
      <c r="U796" s="32" t="n"/>
      <c r="V796" s="32" t="n"/>
      <c r="W796" s="32" t="n"/>
      <c r="X796" s="30">
        <f>IF(COUNTA($A796:$C796,$E796:$I796,$K796,$O796,$R796,$U796:$W796,$Z796:$AA796)=0,"",IFERROR(SUM(N796,Q796,T796,U796),0))</f>
        <v/>
      </c>
      <c r="Y796" s="30">
        <f>IF(COUNTA($A796:$C796,$E796:$I796,$K796,$O796,$R796,$U796:$W796,$Z796:$AA796)=0,"",IFERROR(X796+V796-W796,0))</f>
        <v/>
      </c>
      <c r="Z796" s="23" t="n"/>
      <c r="AA796" s="25" t="n"/>
      <c r="AB796" s="33">
        <f>IF(COUNTA($A796:$C796,$E796:$I796,$K796,$O796,$R796,$U796:$W796,$Z796:$AA796)=0,"",IF(OR(A796="",B796="",C796="",E796=""),"Missing required input",IF(D796="","Driver not found",IF(COUNTIF($E:$E,E796)&gt;1,"Duplicate Trip/Load #",IF(B796&gt;A796,"Trip after period end",IF(B796&lt;=A796-'Settings'!$B$4,"Trip outside pay period",IF(J796&lt;=0,"Check miles",IF(M796&lt;=0,"Check rate",IF(Y796&lt;0,"Negative payable","OK")))))))))</f>
        <v/>
      </c>
    </row>
    <row r="797">
      <c r="A797" s="51" t="n"/>
      <c r="B797" s="51" t="n"/>
      <c r="C797" s="23" t="n"/>
      <c r="D797" s="24">
        <f>IF(COUNTA($A797:$C797,$E797:$I797,$K797,$O797,$R797,$U797:$W797,$Z797:$AA797)=0,"",IFERROR(INDEX('Settings'!$B$10:$B$109,MATCH(C797,'Settings'!$A$10:$A$109,0)),""))</f>
        <v/>
      </c>
      <c r="E797" s="23" t="n"/>
      <c r="F797" s="25" t="n"/>
      <c r="G797" s="25" t="n"/>
      <c r="H797" s="26" t="n"/>
      <c r="I797" s="26" t="n"/>
      <c r="J797" s="27">
        <f>IF(COUNTA($A797:$C797,$E797:$I797,$K797,$O797,$R797,$U797:$W797,$Z797:$AA797)=0,"",IFERROR(H797+I797,0))</f>
        <v/>
      </c>
      <c r="K797" s="52" t="n"/>
      <c r="L797" s="53">
        <f>IF(COUNTA($A797:$C797,$E797:$I797,$K797,$O797,$R797,$U797:$W797,$Z797:$AA797)=0,"",IFERROR(INDEX('Settings'!$D$10:$D$109,MATCH(C797,'Settings'!$A$10:$A$109,0)),0))</f>
        <v/>
      </c>
      <c r="M797" s="53">
        <f>IF(COUNTA($A797:$C797,$E797:$I797,$K797,$O797,$R797,$U797:$W797,$Z797:$AA797)=0,"",IFERROR(IF(K797&lt;&gt;"",K797,L797),0))</f>
        <v/>
      </c>
      <c r="N797" s="30">
        <f>IF(COUNTA($A797:$C797,$E797:$I797,$K797,$O797,$R797,$U797:$W797,$Z797:$AA797)=0,"",IFERROR(J797*M797,0))</f>
        <v/>
      </c>
      <c r="O797" s="31" t="n"/>
      <c r="P797" s="30">
        <f>IF(COUNTA($A797:$C797,$E797:$I797,$K797,$O797,$R797,$U797:$W797,$Z797:$AA797)=0,"",IFERROR(INDEX('Settings'!$F$10:$F$109,MATCH(C797,'Settings'!$A$10:$A$109,0)),0))</f>
        <v/>
      </c>
      <c r="Q797" s="30">
        <f>IF(COUNTA($A797:$C797,$E797:$I797,$K797,$O797,$R797,$U797:$W797,$Z797:$AA797)=0,"",IFERROR(O797*P797,0))</f>
        <v/>
      </c>
      <c r="R797" s="26" t="n"/>
      <c r="S797" s="30">
        <f>IF(COUNTA($A797:$C797,$E797:$I797,$K797,$O797,$R797,$U797:$W797,$Z797:$AA797)=0,"",IFERROR(INDEX('Settings'!$E$10:$E$109,MATCH(C797,'Settings'!$A$10:$A$109,0)),0))</f>
        <v/>
      </c>
      <c r="T797" s="30">
        <f>IF(COUNTA($A797:$C797,$E797:$I797,$K797,$O797,$R797,$U797:$W797,$Z797:$AA797)=0,"",IFERROR(R797*S797,0))</f>
        <v/>
      </c>
      <c r="U797" s="32" t="n"/>
      <c r="V797" s="32" t="n"/>
      <c r="W797" s="32" t="n"/>
      <c r="X797" s="30">
        <f>IF(COUNTA($A797:$C797,$E797:$I797,$K797,$O797,$R797,$U797:$W797,$Z797:$AA797)=0,"",IFERROR(SUM(N797,Q797,T797,U797),0))</f>
        <v/>
      </c>
      <c r="Y797" s="30">
        <f>IF(COUNTA($A797:$C797,$E797:$I797,$K797,$O797,$R797,$U797:$W797,$Z797:$AA797)=0,"",IFERROR(X797+V797-W797,0))</f>
        <v/>
      </c>
      <c r="Z797" s="23" t="n"/>
      <c r="AA797" s="25" t="n"/>
      <c r="AB797" s="33">
        <f>IF(COUNTA($A797:$C797,$E797:$I797,$K797,$O797,$R797,$U797:$W797,$Z797:$AA797)=0,"",IF(OR(A797="",B797="",C797="",E797=""),"Missing required input",IF(D797="","Driver not found",IF(COUNTIF($E:$E,E797)&gt;1,"Duplicate Trip/Load #",IF(B797&gt;A797,"Trip after period end",IF(B797&lt;=A797-'Settings'!$B$4,"Trip outside pay period",IF(J797&lt;=0,"Check miles",IF(M797&lt;=0,"Check rate",IF(Y797&lt;0,"Negative payable","OK")))))))))</f>
        <v/>
      </c>
    </row>
    <row r="798">
      <c r="A798" s="51" t="n"/>
      <c r="B798" s="51" t="n"/>
      <c r="C798" s="23" t="n"/>
      <c r="D798" s="24">
        <f>IF(COUNTA($A798:$C798,$E798:$I798,$K798,$O798,$R798,$U798:$W798,$Z798:$AA798)=0,"",IFERROR(INDEX('Settings'!$B$10:$B$109,MATCH(C798,'Settings'!$A$10:$A$109,0)),""))</f>
        <v/>
      </c>
      <c r="E798" s="23" t="n"/>
      <c r="F798" s="25" t="n"/>
      <c r="G798" s="25" t="n"/>
      <c r="H798" s="26" t="n"/>
      <c r="I798" s="26" t="n"/>
      <c r="J798" s="27">
        <f>IF(COUNTA($A798:$C798,$E798:$I798,$K798,$O798,$R798,$U798:$W798,$Z798:$AA798)=0,"",IFERROR(H798+I798,0))</f>
        <v/>
      </c>
      <c r="K798" s="52" t="n"/>
      <c r="L798" s="53">
        <f>IF(COUNTA($A798:$C798,$E798:$I798,$K798,$O798,$R798,$U798:$W798,$Z798:$AA798)=0,"",IFERROR(INDEX('Settings'!$D$10:$D$109,MATCH(C798,'Settings'!$A$10:$A$109,0)),0))</f>
        <v/>
      </c>
      <c r="M798" s="53">
        <f>IF(COUNTA($A798:$C798,$E798:$I798,$K798,$O798,$R798,$U798:$W798,$Z798:$AA798)=0,"",IFERROR(IF(K798&lt;&gt;"",K798,L798),0))</f>
        <v/>
      </c>
      <c r="N798" s="30">
        <f>IF(COUNTA($A798:$C798,$E798:$I798,$K798,$O798,$R798,$U798:$W798,$Z798:$AA798)=0,"",IFERROR(J798*M798,0))</f>
        <v/>
      </c>
      <c r="O798" s="31" t="n"/>
      <c r="P798" s="30">
        <f>IF(COUNTA($A798:$C798,$E798:$I798,$K798,$O798,$R798,$U798:$W798,$Z798:$AA798)=0,"",IFERROR(INDEX('Settings'!$F$10:$F$109,MATCH(C798,'Settings'!$A$10:$A$109,0)),0))</f>
        <v/>
      </c>
      <c r="Q798" s="30">
        <f>IF(COUNTA($A798:$C798,$E798:$I798,$K798,$O798,$R798,$U798:$W798,$Z798:$AA798)=0,"",IFERROR(O798*P798,0))</f>
        <v/>
      </c>
      <c r="R798" s="26" t="n"/>
      <c r="S798" s="30">
        <f>IF(COUNTA($A798:$C798,$E798:$I798,$K798,$O798,$R798,$U798:$W798,$Z798:$AA798)=0,"",IFERROR(INDEX('Settings'!$E$10:$E$109,MATCH(C798,'Settings'!$A$10:$A$109,0)),0))</f>
        <v/>
      </c>
      <c r="T798" s="30">
        <f>IF(COUNTA($A798:$C798,$E798:$I798,$K798,$O798,$R798,$U798:$W798,$Z798:$AA798)=0,"",IFERROR(R798*S798,0))</f>
        <v/>
      </c>
      <c r="U798" s="32" t="n"/>
      <c r="V798" s="32" t="n"/>
      <c r="W798" s="32" t="n"/>
      <c r="X798" s="30">
        <f>IF(COUNTA($A798:$C798,$E798:$I798,$K798,$O798,$R798,$U798:$W798,$Z798:$AA798)=0,"",IFERROR(SUM(N798,Q798,T798,U798),0))</f>
        <v/>
      </c>
      <c r="Y798" s="30">
        <f>IF(COUNTA($A798:$C798,$E798:$I798,$K798,$O798,$R798,$U798:$W798,$Z798:$AA798)=0,"",IFERROR(X798+V798-W798,0))</f>
        <v/>
      </c>
      <c r="Z798" s="23" t="n"/>
      <c r="AA798" s="25" t="n"/>
      <c r="AB798" s="33">
        <f>IF(COUNTA($A798:$C798,$E798:$I798,$K798,$O798,$R798,$U798:$W798,$Z798:$AA798)=0,"",IF(OR(A798="",B798="",C798="",E798=""),"Missing required input",IF(D798="","Driver not found",IF(COUNTIF($E:$E,E798)&gt;1,"Duplicate Trip/Load #",IF(B798&gt;A798,"Trip after period end",IF(B798&lt;=A798-'Settings'!$B$4,"Trip outside pay period",IF(J798&lt;=0,"Check miles",IF(M798&lt;=0,"Check rate",IF(Y798&lt;0,"Negative payable","OK")))))))))</f>
        <v/>
      </c>
    </row>
    <row r="799">
      <c r="A799" s="51" t="n"/>
      <c r="B799" s="51" t="n"/>
      <c r="C799" s="23" t="n"/>
      <c r="D799" s="24">
        <f>IF(COUNTA($A799:$C799,$E799:$I799,$K799,$O799,$R799,$U799:$W799,$Z799:$AA799)=0,"",IFERROR(INDEX('Settings'!$B$10:$B$109,MATCH(C799,'Settings'!$A$10:$A$109,0)),""))</f>
        <v/>
      </c>
      <c r="E799" s="23" t="n"/>
      <c r="F799" s="25" t="n"/>
      <c r="G799" s="25" t="n"/>
      <c r="H799" s="26" t="n"/>
      <c r="I799" s="26" t="n"/>
      <c r="J799" s="27">
        <f>IF(COUNTA($A799:$C799,$E799:$I799,$K799,$O799,$R799,$U799:$W799,$Z799:$AA799)=0,"",IFERROR(H799+I799,0))</f>
        <v/>
      </c>
      <c r="K799" s="52" t="n"/>
      <c r="L799" s="53">
        <f>IF(COUNTA($A799:$C799,$E799:$I799,$K799,$O799,$R799,$U799:$W799,$Z799:$AA799)=0,"",IFERROR(INDEX('Settings'!$D$10:$D$109,MATCH(C799,'Settings'!$A$10:$A$109,0)),0))</f>
        <v/>
      </c>
      <c r="M799" s="53">
        <f>IF(COUNTA($A799:$C799,$E799:$I799,$K799,$O799,$R799,$U799:$W799,$Z799:$AA799)=0,"",IFERROR(IF(K799&lt;&gt;"",K799,L799),0))</f>
        <v/>
      </c>
      <c r="N799" s="30">
        <f>IF(COUNTA($A799:$C799,$E799:$I799,$K799,$O799,$R799,$U799:$W799,$Z799:$AA799)=0,"",IFERROR(J799*M799,0))</f>
        <v/>
      </c>
      <c r="O799" s="31" t="n"/>
      <c r="P799" s="30">
        <f>IF(COUNTA($A799:$C799,$E799:$I799,$K799,$O799,$R799,$U799:$W799,$Z799:$AA799)=0,"",IFERROR(INDEX('Settings'!$F$10:$F$109,MATCH(C799,'Settings'!$A$10:$A$109,0)),0))</f>
        <v/>
      </c>
      <c r="Q799" s="30">
        <f>IF(COUNTA($A799:$C799,$E799:$I799,$K799,$O799,$R799,$U799:$W799,$Z799:$AA799)=0,"",IFERROR(O799*P799,0))</f>
        <v/>
      </c>
      <c r="R799" s="26" t="n"/>
      <c r="S799" s="30">
        <f>IF(COUNTA($A799:$C799,$E799:$I799,$K799,$O799,$R799,$U799:$W799,$Z799:$AA799)=0,"",IFERROR(INDEX('Settings'!$E$10:$E$109,MATCH(C799,'Settings'!$A$10:$A$109,0)),0))</f>
        <v/>
      </c>
      <c r="T799" s="30">
        <f>IF(COUNTA($A799:$C799,$E799:$I799,$K799,$O799,$R799,$U799:$W799,$Z799:$AA799)=0,"",IFERROR(R799*S799,0))</f>
        <v/>
      </c>
      <c r="U799" s="32" t="n"/>
      <c r="V799" s="32" t="n"/>
      <c r="W799" s="32" t="n"/>
      <c r="X799" s="30">
        <f>IF(COUNTA($A799:$C799,$E799:$I799,$K799,$O799,$R799,$U799:$W799,$Z799:$AA799)=0,"",IFERROR(SUM(N799,Q799,T799,U799),0))</f>
        <v/>
      </c>
      <c r="Y799" s="30">
        <f>IF(COUNTA($A799:$C799,$E799:$I799,$K799,$O799,$R799,$U799:$W799,$Z799:$AA799)=0,"",IFERROR(X799+V799-W799,0))</f>
        <v/>
      </c>
      <c r="Z799" s="23" t="n"/>
      <c r="AA799" s="25" t="n"/>
      <c r="AB799" s="33">
        <f>IF(COUNTA($A799:$C799,$E799:$I799,$K799,$O799,$R799,$U799:$W799,$Z799:$AA799)=0,"",IF(OR(A799="",B799="",C799="",E799=""),"Missing required input",IF(D799="","Driver not found",IF(COUNTIF($E:$E,E799)&gt;1,"Duplicate Trip/Load #",IF(B799&gt;A799,"Trip after period end",IF(B799&lt;=A799-'Settings'!$B$4,"Trip outside pay period",IF(J799&lt;=0,"Check miles",IF(M799&lt;=0,"Check rate",IF(Y799&lt;0,"Negative payable","OK")))))))))</f>
        <v/>
      </c>
    </row>
    <row r="800">
      <c r="A800" s="51" t="n"/>
      <c r="B800" s="51" t="n"/>
      <c r="C800" s="23" t="n"/>
      <c r="D800" s="24">
        <f>IF(COUNTA($A800:$C800,$E800:$I800,$K800,$O800,$R800,$U800:$W800,$Z800:$AA800)=0,"",IFERROR(INDEX('Settings'!$B$10:$B$109,MATCH(C800,'Settings'!$A$10:$A$109,0)),""))</f>
        <v/>
      </c>
      <c r="E800" s="23" t="n"/>
      <c r="F800" s="25" t="n"/>
      <c r="G800" s="25" t="n"/>
      <c r="H800" s="26" t="n"/>
      <c r="I800" s="26" t="n"/>
      <c r="J800" s="27">
        <f>IF(COUNTA($A800:$C800,$E800:$I800,$K800,$O800,$R800,$U800:$W800,$Z800:$AA800)=0,"",IFERROR(H800+I800,0))</f>
        <v/>
      </c>
      <c r="K800" s="52" t="n"/>
      <c r="L800" s="53">
        <f>IF(COUNTA($A800:$C800,$E800:$I800,$K800,$O800,$R800,$U800:$W800,$Z800:$AA800)=0,"",IFERROR(INDEX('Settings'!$D$10:$D$109,MATCH(C800,'Settings'!$A$10:$A$109,0)),0))</f>
        <v/>
      </c>
      <c r="M800" s="53">
        <f>IF(COUNTA($A800:$C800,$E800:$I800,$K800,$O800,$R800,$U800:$W800,$Z800:$AA800)=0,"",IFERROR(IF(K800&lt;&gt;"",K800,L800),0))</f>
        <v/>
      </c>
      <c r="N800" s="30">
        <f>IF(COUNTA($A800:$C800,$E800:$I800,$K800,$O800,$R800,$U800:$W800,$Z800:$AA800)=0,"",IFERROR(J800*M800,0))</f>
        <v/>
      </c>
      <c r="O800" s="31" t="n"/>
      <c r="P800" s="30">
        <f>IF(COUNTA($A800:$C800,$E800:$I800,$K800,$O800,$R800,$U800:$W800,$Z800:$AA800)=0,"",IFERROR(INDEX('Settings'!$F$10:$F$109,MATCH(C800,'Settings'!$A$10:$A$109,0)),0))</f>
        <v/>
      </c>
      <c r="Q800" s="30">
        <f>IF(COUNTA($A800:$C800,$E800:$I800,$K800,$O800,$R800,$U800:$W800,$Z800:$AA800)=0,"",IFERROR(O800*P800,0))</f>
        <v/>
      </c>
      <c r="R800" s="26" t="n"/>
      <c r="S800" s="30">
        <f>IF(COUNTA($A800:$C800,$E800:$I800,$K800,$O800,$R800,$U800:$W800,$Z800:$AA800)=0,"",IFERROR(INDEX('Settings'!$E$10:$E$109,MATCH(C800,'Settings'!$A$10:$A$109,0)),0))</f>
        <v/>
      </c>
      <c r="T800" s="30">
        <f>IF(COUNTA($A800:$C800,$E800:$I800,$K800,$O800,$R800,$U800:$W800,$Z800:$AA800)=0,"",IFERROR(R800*S800,0))</f>
        <v/>
      </c>
      <c r="U800" s="32" t="n"/>
      <c r="V800" s="32" t="n"/>
      <c r="W800" s="32" t="n"/>
      <c r="X800" s="30">
        <f>IF(COUNTA($A800:$C800,$E800:$I800,$K800,$O800,$R800,$U800:$W800,$Z800:$AA800)=0,"",IFERROR(SUM(N800,Q800,T800,U800),0))</f>
        <v/>
      </c>
      <c r="Y800" s="30">
        <f>IF(COUNTA($A800:$C800,$E800:$I800,$K800,$O800,$R800,$U800:$W800,$Z800:$AA800)=0,"",IFERROR(X800+V800-W800,0))</f>
        <v/>
      </c>
      <c r="Z800" s="23" t="n"/>
      <c r="AA800" s="25" t="n"/>
      <c r="AB800" s="33">
        <f>IF(COUNTA($A800:$C800,$E800:$I800,$K800,$O800,$R800,$U800:$W800,$Z800:$AA800)=0,"",IF(OR(A800="",B800="",C800="",E800=""),"Missing required input",IF(D800="","Driver not found",IF(COUNTIF($E:$E,E800)&gt;1,"Duplicate Trip/Load #",IF(B800&gt;A800,"Trip after period end",IF(B800&lt;=A800-'Settings'!$B$4,"Trip outside pay period",IF(J800&lt;=0,"Check miles",IF(M800&lt;=0,"Check rate",IF(Y800&lt;0,"Negative payable","OK")))))))))</f>
        <v/>
      </c>
    </row>
    <row r="801">
      <c r="A801" s="51" t="n"/>
      <c r="B801" s="51" t="n"/>
      <c r="C801" s="23" t="n"/>
      <c r="D801" s="24">
        <f>IF(COUNTA($A801:$C801,$E801:$I801,$K801,$O801,$R801,$U801:$W801,$Z801:$AA801)=0,"",IFERROR(INDEX('Settings'!$B$10:$B$109,MATCH(C801,'Settings'!$A$10:$A$109,0)),""))</f>
        <v/>
      </c>
      <c r="E801" s="23" t="n"/>
      <c r="F801" s="25" t="n"/>
      <c r="G801" s="25" t="n"/>
      <c r="H801" s="26" t="n"/>
      <c r="I801" s="26" t="n"/>
      <c r="J801" s="27">
        <f>IF(COUNTA($A801:$C801,$E801:$I801,$K801,$O801,$R801,$U801:$W801,$Z801:$AA801)=0,"",IFERROR(H801+I801,0))</f>
        <v/>
      </c>
      <c r="K801" s="52" t="n"/>
      <c r="L801" s="53">
        <f>IF(COUNTA($A801:$C801,$E801:$I801,$K801,$O801,$R801,$U801:$W801,$Z801:$AA801)=0,"",IFERROR(INDEX('Settings'!$D$10:$D$109,MATCH(C801,'Settings'!$A$10:$A$109,0)),0))</f>
        <v/>
      </c>
      <c r="M801" s="53">
        <f>IF(COUNTA($A801:$C801,$E801:$I801,$K801,$O801,$R801,$U801:$W801,$Z801:$AA801)=0,"",IFERROR(IF(K801&lt;&gt;"",K801,L801),0))</f>
        <v/>
      </c>
      <c r="N801" s="30">
        <f>IF(COUNTA($A801:$C801,$E801:$I801,$K801,$O801,$R801,$U801:$W801,$Z801:$AA801)=0,"",IFERROR(J801*M801,0))</f>
        <v/>
      </c>
      <c r="O801" s="31" t="n"/>
      <c r="P801" s="30">
        <f>IF(COUNTA($A801:$C801,$E801:$I801,$K801,$O801,$R801,$U801:$W801,$Z801:$AA801)=0,"",IFERROR(INDEX('Settings'!$F$10:$F$109,MATCH(C801,'Settings'!$A$10:$A$109,0)),0))</f>
        <v/>
      </c>
      <c r="Q801" s="30">
        <f>IF(COUNTA($A801:$C801,$E801:$I801,$K801,$O801,$R801,$U801:$W801,$Z801:$AA801)=0,"",IFERROR(O801*P801,0))</f>
        <v/>
      </c>
      <c r="R801" s="26" t="n"/>
      <c r="S801" s="30">
        <f>IF(COUNTA($A801:$C801,$E801:$I801,$K801,$O801,$R801,$U801:$W801,$Z801:$AA801)=0,"",IFERROR(INDEX('Settings'!$E$10:$E$109,MATCH(C801,'Settings'!$A$10:$A$109,0)),0))</f>
        <v/>
      </c>
      <c r="T801" s="30">
        <f>IF(COUNTA($A801:$C801,$E801:$I801,$K801,$O801,$R801,$U801:$W801,$Z801:$AA801)=0,"",IFERROR(R801*S801,0))</f>
        <v/>
      </c>
      <c r="U801" s="32" t="n"/>
      <c r="V801" s="32" t="n"/>
      <c r="W801" s="32" t="n"/>
      <c r="X801" s="30">
        <f>IF(COUNTA($A801:$C801,$E801:$I801,$K801,$O801,$R801,$U801:$W801,$Z801:$AA801)=0,"",IFERROR(SUM(N801,Q801,T801,U801),0))</f>
        <v/>
      </c>
      <c r="Y801" s="30">
        <f>IF(COUNTA($A801:$C801,$E801:$I801,$K801,$O801,$R801,$U801:$W801,$Z801:$AA801)=0,"",IFERROR(X801+V801-W801,0))</f>
        <v/>
      </c>
      <c r="Z801" s="23" t="n"/>
      <c r="AA801" s="25" t="n"/>
      <c r="AB801" s="33">
        <f>IF(COUNTA($A801:$C801,$E801:$I801,$K801,$O801,$R801,$U801:$W801,$Z801:$AA801)=0,"",IF(OR(A801="",B801="",C801="",E801=""),"Missing required input",IF(D801="","Driver not found",IF(COUNTIF($E:$E,E801)&gt;1,"Duplicate Trip/Load #",IF(B801&gt;A801,"Trip after period end",IF(B801&lt;=A801-'Settings'!$B$4,"Trip outside pay period",IF(J801&lt;=0,"Check miles",IF(M801&lt;=0,"Check rate",IF(Y801&lt;0,"Negative payable","OK")))))))))</f>
        <v/>
      </c>
    </row>
    <row r="802">
      <c r="A802" s="51" t="n"/>
      <c r="B802" s="51" t="n"/>
      <c r="C802" s="23" t="n"/>
      <c r="D802" s="24">
        <f>IF(COUNTA($A802:$C802,$E802:$I802,$K802,$O802,$R802,$U802:$W802,$Z802:$AA802)=0,"",IFERROR(INDEX('Settings'!$B$10:$B$109,MATCH(C802,'Settings'!$A$10:$A$109,0)),""))</f>
        <v/>
      </c>
      <c r="E802" s="23" t="n"/>
      <c r="F802" s="25" t="n"/>
      <c r="G802" s="25" t="n"/>
      <c r="H802" s="26" t="n"/>
      <c r="I802" s="26" t="n"/>
      <c r="J802" s="27">
        <f>IF(COUNTA($A802:$C802,$E802:$I802,$K802,$O802,$R802,$U802:$W802,$Z802:$AA802)=0,"",IFERROR(H802+I802,0))</f>
        <v/>
      </c>
      <c r="K802" s="52" t="n"/>
      <c r="L802" s="53">
        <f>IF(COUNTA($A802:$C802,$E802:$I802,$K802,$O802,$R802,$U802:$W802,$Z802:$AA802)=0,"",IFERROR(INDEX('Settings'!$D$10:$D$109,MATCH(C802,'Settings'!$A$10:$A$109,0)),0))</f>
        <v/>
      </c>
      <c r="M802" s="53">
        <f>IF(COUNTA($A802:$C802,$E802:$I802,$K802,$O802,$R802,$U802:$W802,$Z802:$AA802)=0,"",IFERROR(IF(K802&lt;&gt;"",K802,L802),0))</f>
        <v/>
      </c>
      <c r="N802" s="30">
        <f>IF(COUNTA($A802:$C802,$E802:$I802,$K802,$O802,$R802,$U802:$W802,$Z802:$AA802)=0,"",IFERROR(J802*M802,0))</f>
        <v/>
      </c>
      <c r="O802" s="31" t="n"/>
      <c r="P802" s="30">
        <f>IF(COUNTA($A802:$C802,$E802:$I802,$K802,$O802,$R802,$U802:$W802,$Z802:$AA802)=0,"",IFERROR(INDEX('Settings'!$F$10:$F$109,MATCH(C802,'Settings'!$A$10:$A$109,0)),0))</f>
        <v/>
      </c>
      <c r="Q802" s="30">
        <f>IF(COUNTA($A802:$C802,$E802:$I802,$K802,$O802,$R802,$U802:$W802,$Z802:$AA802)=0,"",IFERROR(O802*P802,0))</f>
        <v/>
      </c>
      <c r="R802" s="26" t="n"/>
      <c r="S802" s="30">
        <f>IF(COUNTA($A802:$C802,$E802:$I802,$K802,$O802,$R802,$U802:$W802,$Z802:$AA802)=0,"",IFERROR(INDEX('Settings'!$E$10:$E$109,MATCH(C802,'Settings'!$A$10:$A$109,0)),0))</f>
        <v/>
      </c>
      <c r="T802" s="30">
        <f>IF(COUNTA($A802:$C802,$E802:$I802,$K802,$O802,$R802,$U802:$W802,$Z802:$AA802)=0,"",IFERROR(R802*S802,0))</f>
        <v/>
      </c>
      <c r="U802" s="32" t="n"/>
      <c r="V802" s="32" t="n"/>
      <c r="W802" s="32" t="n"/>
      <c r="X802" s="30">
        <f>IF(COUNTA($A802:$C802,$E802:$I802,$K802,$O802,$R802,$U802:$W802,$Z802:$AA802)=0,"",IFERROR(SUM(N802,Q802,T802,U802),0))</f>
        <v/>
      </c>
      <c r="Y802" s="30">
        <f>IF(COUNTA($A802:$C802,$E802:$I802,$K802,$O802,$R802,$U802:$W802,$Z802:$AA802)=0,"",IFERROR(X802+V802-W802,0))</f>
        <v/>
      </c>
      <c r="Z802" s="23" t="n"/>
      <c r="AA802" s="25" t="n"/>
      <c r="AB802" s="33">
        <f>IF(COUNTA($A802:$C802,$E802:$I802,$K802,$O802,$R802,$U802:$W802,$Z802:$AA802)=0,"",IF(OR(A802="",B802="",C802="",E802=""),"Missing required input",IF(D802="","Driver not found",IF(COUNTIF($E:$E,E802)&gt;1,"Duplicate Trip/Load #",IF(B802&gt;A802,"Trip after period end",IF(B802&lt;=A802-'Settings'!$B$4,"Trip outside pay period",IF(J802&lt;=0,"Check miles",IF(M802&lt;=0,"Check rate",IF(Y802&lt;0,"Negative payable","OK")))))))))</f>
        <v/>
      </c>
    </row>
    <row r="803">
      <c r="A803" s="51" t="n"/>
      <c r="B803" s="51" t="n"/>
      <c r="C803" s="23" t="n"/>
      <c r="D803" s="24">
        <f>IF(COUNTA($A803:$C803,$E803:$I803,$K803,$O803,$R803,$U803:$W803,$Z803:$AA803)=0,"",IFERROR(INDEX('Settings'!$B$10:$B$109,MATCH(C803,'Settings'!$A$10:$A$109,0)),""))</f>
        <v/>
      </c>
      <c r="E803" s="23" t="n"/>
      <c r="F803" s="25" t="n"/>
      <c r="G803" s="25" t="n"/>
      <c r="H803" s="26" t="n"/>
      <c r="I803" s="26" t="n"/>
      <c r="J803" s="27">
        <f>IF(COUNTA($A803:$C803,$E803:$I803,$K803,$O803,$R803,$U803:$W803,$Z803:$AA803)=0,"",IFERROR(H803+I803,0))</f>
        <v/>
      </c>
      <c r="K803" s="52" t="n"/>
      <c r="L803" s="53">
        <f>IF(COUNTA($A803:$C803,$E803:$I803,$K803,$O803,$R803,$U803:$W803,$Z803:$AA803)=0,"",IFERROR(INDEX('Settings'!$D$10:$D$109,MATCH(C803,'Settings'!$A$10:$A$109,0)),0))</f>
        <v/>
      </c>
      <c r="M803" s="53">
        <f>IF(COUNTA($A803:$C803,$E803:$I803,$K803,$O803,$R803,$U803:$W803,$Z803:$AA803)=0,"",IFERROR(IF(K803&lt;&gt;"",K803,L803),0))</f>
        <v/>
      </c>
      <c r="N803" s="30">
        <f>IF(COUNTA($A803:$C803,$E803:$I803,$K803,$O803,$R803,$U803:$W803,$Z803:$AA803)=0,"",IFERROR(J803*M803,0))</f>
        <v/>
      </c>
      <c r="O803" s="31" t="n"/>
      <c r="P803" s="30">
        <f>IF(COUNTA($A803:$C803,$E803:$I803,$K803,$O803,$R803,$U803:$W803,$Z803:$AA803)=0,"",IFERROR(INDEX('Settings'!$F$10:$F$109,MATCH(C803,'Settings'!$A$10:$A$109,0)),0))</f>
        <v/>
      </c>
      <c r="Q803" s="30">
        <f>IF(COUNTA($A803:$C803,$E803:$I803,$K803,$O803,$R803,$U803:$W803,$Z803:$AA803)=0,"",IFERROR(O803*P803,0))</f>
        <v/>
      </c>
      <c r="R803" s="26" t="n"/>
      <c r="S803" s="30">
        <f>IF(COUNTA($A803:$C803,$E803:$I803,$K803,$O803,$R803,$U803:$W803,$Z803:$AA803)=0,"",IFERROR(INDEX('Settings'!$E$10:$E$109,MATCH(C803,'Settings'!$A$10:$A$109,0)),0))</f>
        <v/>
      </c>
      <c r="T803" s="30">
        <f>IF(COUNTA($A803:$C803,$E803:$I803,$K803,$O803,$R803,$U803:$W803,$Z803:$AA803)=0,"",IFERROR(R803*S803,0))</f>
        <v/>
      </c>
      <c r="U803" s="32" t="n"/>
      <c r="V803" s="32" t="n"/>
      <c r="W803" s="32" t="n"/>
      <c r="X803" s="30">
        <f>IF(COUNTA($A803:$C803,$E803:$I803,$K803,$O803,$R803,$U803:$W803,$Z803:$AA803)=0,"",IFERROR(SUM(N803,Q803,T803,U803),0))</f>
        <v/>
      </c>
      <c r="Y803" s="30">
        <f>IF(COUNTA($A803:$C803,$E803:$I803,$K803,$O803,$R803,$U803:$W803,$Z803:$AA803)=0,"",IFERROR(X803+V803-W803,0))</f>
        <v/>
      </c>
      <c r="Z803" s="23" t="n"/>
      <c r="AA803" s="25" t="n"/>
      <c r="AB803" s="33">
        <f>IF(COUNTA($A803:$C803,$E803:$I803,$K803,$O803,$R803,$U803:$W803,$Z803:$AA803)=0,"",IF(OR(A803="",B803="",C803="",E803=""),"Missing required input",IF(D803="","Driver not found",IF(COUNTIF($E:$E,E803)&gt;1,"Duplicate Trip/Load #",IF(B803&gt;A803,"Trip after period end",IF(B803&lt;=A803-'Settings'!$B$4,"Trip outside pay period",IF(J803&lt;=0,"Check miles",IF(M803&lt;=0,"Check rate",IF(Y803&lt;0,"Negative payable","OK")))))))))</f>
        <v/>
      </c>
    </row>
    <row r="804">
      <c r="A804" s="51" t="n"/>
      <c r="B804" s="51" t="n"/>
      <c r="C804" s="23" t="n"/>
      <c r="D804" s="24">
        <f>IF(COUNTA($A804:$C804,$E804:$I804,$K804,$O804,$R804,$U804:$W804,$Z804:$AA804)=0,"",IFERROR(INDEX('Settings'!$B$10:$B$109,MATCH(C804,'Settings'!$A$10:$A$109,0)),""))</f>
        <v/>
      </c>
      <c r="E804" s="23" t="n"/>
      <c r="F804" s="25" t="n"/>
      <c r="G804" s="25" t="n"/>
      <c r="H804" s="26" t="n"/>
      <c r="I804" s="26" t="n"/>
      <c r="J804" s="27">
        <f>IF(COUNTA($A804:$C804,$E804:$I804,$K804,$O804,$R804,$U804:$W804,$Z804:$AA804)=0,"",IFERROR(H804+I804,0))</f>
        <v/>
      </c>
      <c r="K804" s="52" t="n"/>
      <c r="L804" s="53">
        <f>IF(COUNTA($A804:$C804,$E804:$I804,$K804,$O804,$R804,$U804:$W804,$Z804:$AA804)=0,"",IFERROR(INDEX('Settings'!$D$10:$D$109,MATCH(C804,'Settings'!$A$10:$A$109,0)),0))</f>
        <v/>
      </c>
      <c r="M804" s="53">
        <f>IF(COUNTA($A804:$C804,$E804:$I804,$K804,$O804,$R804,$U804:$W804,$Z804:$AA804)=0,"",IFERROR(IF(K804&lt;&gt;"",K804,L804),0))</f>
        <v/>
      </c>
      <c r="N804" s="30">
        <f>IF(COUNTA($A804:$C804,$E804:$I804,$K804,$O804,$R804,$U804:$W804,$Z804:$AA804)=0,"",IFERROR(J804*M804,0))</f>
        <v/>
      </c>
      <c r="O804" s="31" t="n"/>
      <c r="P804" s="30">
        <f>IF(COUNTA($A804:$C804,$E804:$I804,$K804,$O804,$R804,$U804:$W804,$Z804:$AA804)=0,"",IFERROR(INDEX('Settings'!$F$10:$F$109,MATCH(C804,'Settings'!$A$10:$A$109,0)),0))</f>
        <v/>
      </c>
      <c r="Q804" s="30">
        <f>IF(COUNTA($A804:$C804,$E804:$I804,$K804,$O804,$R804,$U804:$W804,$Z804:$AA804)=0,"",IFERROR(O804*P804,0))</f>
        <v/>
      </c>
      <c r="R804" s="26" t="n"/>
      <c r="S804" s="30">
        <f>IF(COUNTA($A804:$C804,$E804:$I804,$K804,$O804,$R804,$U804:$W804,$Z804:$AA804)=0,"",IFERROR(INDEX('Settings'!$E$10:$E$109,MATCH(C804,'Settings'!$A$10:$A$109,0)),0))</f>
        <v/>
      </c>
      <c r="T804" s="30">
        <f>IF(COUNTA($A804:$C804,$E804:$I804,$K804,$O804,$R804,$U804:$W804,$Z804:$AA804)=0,"",IFERROR(R804*S804,0))</f>
        <v/>
      </c>
      <c r="U804" s="32" t="n"/>
      <c r="V804" s="32" t="n"/>
      <c r="W804" s="32" t="n"/>
      <c r="X804" s="30">
        <f>IF(COUNTA($A804:$C804,$E804:$I804,$K804,$O804,$R804,$U804:$W804,$Z804:$AA804)=0,"",IFERROR(SUM(N804,Q804,T804,U804),0))</f>
        <v/>
      </c>
      <c r="Y804" s="30">
        <f>IF(COUNTA($A804:$C804,$E804:$I804,$K804,$O804,$R804,$U804:$W804,$Z804:$AA804)=0,"",IFERROR(X804+V804-W804,0))</f>
        <v/>
      </c>
      <c r="Z804" s="23" t="n"/>
      <c r="AA804" s="25" t="n"/>
      <c r="AB804" s="33">
        <f>IF(COUNTA($A804:$C804,$E804:$I804,$K804,$O804,$R804,$U804:$W804,$Z804:$AA804)=0,"",IF(OR(A804="",B804="",C804="",E804=""),"Missing required input",IF(D804="","Driver not found",IF(COUNTIF($E:$E,E804)&gt;1,"Duplicate Trip/Load #",IF(B804&gt;A804,"Trip after period end",IF(B804&lt;=A804-'Settings'!$B$4,"Trip outside pay period",IF(J804&lt;=0,"Check miles",IF(M804&lt;=0,"Check rate",IF(Y804&lt;0,"Negative payable","OK")))))))))</f>
        <v/>
      </c>
    </row>
    <row r="805">
      <c r="A805" s="51" t="n"/>
      <c r="B805" s="51" t="n"/>
      <c r="C805" s="23" t="n"/>
      <c r="D805" s="24">
        <f>IF(COUNTA($A805:$C805,$E805:$I805,$K805,$O805,$R805,$U805:$W805,$Z805:$AA805)=0,"",IFERROR(INDEX('Settings'!$B$10:$B$109,MATCH(C805,'Settings'!$A$10:$A$109,0)),""))</f>
        <v/>
      </c>
      <c r="E805" s="23" t="n"/>
      <c r="F805" s="25" t="n"/>
      <c r="G805" s="25" t="n"/>
      <c r="H805" s="26" t="n"/>
      <c r="I805" s="26" t="n"/>
      <c r="J805" s="27">
        <f>IF(COUNTA($A805:$C805,$E805:$I805,$K805,$O805,$R805,$U805:$W805,$Z805:$AA805)=0,"",IFERROR(H805+I805,0))</f>
        <v/>
      </c>
      <c r="K805" s="52" t="n"/>
      <c r="L805" s="53">
        <f>IF(COUNTA($A805:$C805,$E805:$I805,$K805,$O805,$R805,$U805:$W805,$Z805:$AA805)=0,"",IFERROR(INDEX('Settings'!$D$10:$D$109,MATCH(C805,'Settings'!$A$10:$A$109,0)),0))</f>
        <v/>
      </c>
      <c r="M805" s="53">
        <f>IF(COUNTA($A805:$C805,$E805:$I805,$K805,$O805,$R805,$U805:$W805,$Z805:$AA805)=0,"",IFERROR(IF(K805&lt;&gt;"",K805,L805),0))</f>
        <v/>
      </c>
      <c r="N805" s="30">
        <f>IF(COUNTA($A805:$C805,$E805:$I805,$K805,$O805,$R805,$U805:$W805,$Z805:$AA805)=0,"",IFERROR(J805*M805,0))</f>
        <v/>
      </c>
      <c r="O805" s="31" t="n"/>
      <c r="P805" s="30">
        <f>IF(COUNTA($A805:$C805,$E805:$I805,$K805,$O805,$R805,$U805:$W805,$Z805:$AA805)=0,"",IFERROR(INDEX('Settings'!$F$10:$F$109,MATCH(C805,'Settings'!$A$10:$A$109,0)),0))</f>
        <v/>
      </c>
      <c r="Q805" s="30">
        <f>IF(COUNTA($A805:$C805,$E805:$I805,$K805,$O805,$R805,$U805:$W805,$Z805:$AA805)=0,"",IFERROR(O805*P805,0))</f>
        <v/>
      </c>
      <c r="R805" s="26" t="n"/>
      <c r="S805" s="30">
        <f>IF(COUNTA($A805:$C805,$E805:$I805,$K805,$O805,$R805,$U805:$W805,$Z805:$AA805)=0,"",IFERROR(INDEX('Settings'!$E$10:$E$109,MATCH(C805,'Settings'!$A$10:$A$109,0)),0))</f>
        <v/>
      </c>
      <c r="T805" s="30">
        <f>IF(COUNTA($A805:$C805,$E805:$I805,$K805,$O805,$R805,$U805:$W805,$Z805:$AA805)=0,"",IFERROR(R805*S805,0))</f>
        <v/>
      </c>
      <c r="U805" s="32" t="n"/>
      <c r="V805" s="32" t="n"/>
      <c r="W805" s="32" t="n"/>
      <c r="X805" s="30">
        <f>IF(COUNTA($A805:$C805,$E805:$I805,$K805,$O805,$R805,$U805:$W805,$Z805:$AA805)=0,"",IFERROR(SUM(N805,Q805,T805,U805),0))</f>
        <v/>
      </c>
      <c r="Y805" s="30">
        <f>IF(COUNTA($A805:$C805,$E805:$I805,$K805,$O805,$R805,$U805:$W805,$Z805:$AA805)=0,"",IFERROR(X805+V805-W805,0))</f>
        <v/>
      </c>
      <c r="Z805" s="23" t="n"/>
      <c r="AA805" s="25" t="n"/>
      <c r="AB805" s="33">
        <f>IF(COUNTA($A805:$C805,$E805:$I805,$K805,$O805,$R805,$U805:$W805,$Z805:$AA805)=0,"",IF(OR(A805="",B805="",C805="",E805=""),"Missing required input",IF(D805="","Driver not found",IF(COUNTIF($E:$E,E805)&gt;1,"Duplicate Trip/Load #",IF(B805&gt;A805,"Trip after period end",IF(B805&lt;=A805-'Settings'!$B$4,"Trip outside pay period",IF(J805&lt;=0,"Check miles",IF(M805&lt;=0,"Check rate",IF(Y805&lt;0,"Negative payable","OK")))))))))</f>
        <v/>
      </c>
    </row>
    <row r="806">
      <c r="A806" s="51" t="n"/>
      <c r="B806" s="51" t="n"/>
      <c r="C806" s="23" t="n"/>
      <c r="D806" s="24">
        <f>IF(COUNTA($A806:$C806,$E806:$I806,$K806,$O806,$R806,$U806:$W806,$Z806:$AA806)=0,"",IFERROR(INDEX('Settings'!$B$10:$B$109,MATCH(C806,'Settings'!$A$10:$A$109,0)),""))</f>
        <v/>
      </c>
      <c r="E806" s="23" t="n"/>
      <c r="F806" s="25" t="n"/>
      <c r="G806" s="25" t="n"/>
      <c r="H806" s="26" t="n"/>
      <c r="I806" s="26" t="n"/>
      <c r="J806" s="27">
        <f>IF(COUNTA($A806:$C806,$E806:$I806,$K806,$O806,$R806,$U806:$W806,$Z806:$AA806)=0,"",IFERROR(H806+I806,0))</f>
        <v/>
      </c>
      <c r="K806" s="52" t="n"/>
      <c r="L806" s="53">
        <f>IF(COUNTA($A806:$C806,$E806:$I806,$K806,$O806,$R806,$U806:$W806,$Z806:$AA806)=0,"",IFERROR(INDEX('Settings'!$D$10:$D$109,MATCH(C806,'Settings'!$A$10:$A$109,0)),0))</f>
        <v/>
      </c>
      <c r="M806" s="53">
        <f>IF(COUNTA($A806:$C806,$E806:$I806,$K806,$O806,$R806,$U806:$W806,$Z806:$AA806)=0,"",IFERROR(IF(K806&lt;&gt;"",K806,L806),0))</f>
        <v/>
      </c>
      <c r="N806" s="30">
        <f>IF(COUNTA($A806:$C806,$E806:$I806,$K806,$O806,$R806,$U806:$W806,$Z806:$AA806)=0,"",IFERROR(J806*M806,0))</f>
        <v/>
      </c>
      <c r="O806" s="31" t="n"/>
      <c r="P806" s="30">
        <f>IF(COUNTA($A806:$C806,$E806:$I806,$K806,$O806,$R806,$U806:$W806,$Z806:$AA806)=0,"",IFERROR(INDEX('Settings'!$F$10:$F$109,MATCH(C806,'Settings'!$A$10:$A$109,0)),0))</f>
        <v/>
      </c>
      <c r="Q806" s="30">
        <f>IF(COUNTA($A806:$C806,$E806:$I806,$K806,$O806,$R806,$U806:$W806,$Z806:$AA806)=0,"",IFERROR(O806*P806,0))</f>
        <v/>
      </c>
      <c r="R806" s="26" t="n"/>
      <c r="S806" s="30">
        <f>IF(COUNTA($A806:$C806,$E806:$I806,$K806,$O806,$R806,$U806:$W806,$Z806:$AA806)=0,"",IFERROR(INDEX('Settings'!$E$10:$E$109,MATCH(C806,'Settings'!$A$10:$A$109,0)),0))</f>
        <v/>
      </c>
      <c r="T806" s="30">
        <f>IF(COUNTA($A806:$C806,$E806:$I806,$K806,$O806,$R806,$U806:$W806,$Z806:$AA806)=0,"",IFERROR(R806*S806,0))</f>
        <v/>
      </c>
      <c r="U806" s="32" t="n"/>
      <c r="V806" s="32" t="n"/>
      <c r="W806" s="32" t="n"/>
      <c r="X806" s="30">
        <f>IF(COUNTA($A806:$C806,$E806:$I806,$K806,$O806,$R806,$U806:$W806,$Z806:$AA806)=0,"",IFERROR(SUM(N806,Q806,T806,U806),0))</f>
        <v/>
      </c>
      <c r="Y806" s="30">
        <f>IF(COUNTA($A806:$C806,$E806:$I806,$K806,$O806,$R806,$U806:$W806,$Z806:$AA806)=0,"",IFERROR(X806+V806-W806,0))</f>
        <v/>
      </c>
      <c r="Z806" s="23" t="n"/>
      <c r="AA806" s="25" t="n"/>
      <c r="AB806" s="33">
        <f>IF(COUNTA($A806:$C806,$E806:$I806,$K806,$O806,$R806,$U806:$W806,$Z806:$AA806)=0,"",IF(OR(A806="",B806="",C806="",E806=""),"Missing required input",IF(D806="","Driver not found",IF(COUNTIF($E:$E,E806)&gt;1,"Duplicate Trip/Load #",IF(B806&gt;A806,"Trip after period end",IF(B806&lt;=A806-'Settings'!$B$4,"Trip outside pay period",IF(J806&lt;=0,"Check miles",IF(M806&lt;=0,"Check rate",IF(Y806&lt;0,"Negative payable","OK")))))))))</f>
        <v/>
      </c>
    </row>
    <row r="807">
      <c r="A807" s="51" t="n"/>
      <c r="B807" s="51" t="n"/>
      <c r="C807" s="23" t="n"/>
      <c r="D807" s="24">
        <f>IF(COUNTA($A807:$C807,$E807:$I807,$K807,$O807,$R807,$U807:$W807,$Z807:$AA807)=0,"",IFERROR(INDEX('Settings'!$B$10:$B$109,MATCH(C807,'Settings'!$A$10:$A$109,0)),""))</f>
        <v/>
      </c>
      <c r="E807" s="23" t="n"/>
      <c r="F807" s="25" t="n"/>
      <c r="G807" s="25" t="n"/>
      <c r="H807" s="26" t="n"/>
      <c r="I807" s="26" t="n"/>
      <c r="J807" s="27">
        <f>IF(COUNTA($A807:$C807,$E807:$I807,$K807,$O807,$R807,$U807:$W807,$Z807:$AA807)=0,"",IFERROR(H807+I807,0))</f>
        <v/>
      </c>
      <c r="K807" s="52" t="n"/>
      <c r="L807" s="53">
        <f>IF(COUNTA($A807:$C807,$E807:$I807,$K807,$O807,$R807,$U807:$W807,$Z807:$AA807)=0,"",IFERROR(INDEX('Settings'!$D$10:$D$109,MATCH(C807,'Settings'!$A$10:$A$109,0)),0))</f>
        <v/>
      </c>
      <c r="M807" s="53">
        <f>IF(COUNTA($A807:$C807,$E807:$I807,$K807,$O807,$R807,$U807:$W807,$Z807:$AA807)=0,"",IFERROR(IF(K807&lt;&gt;"",K807,L807),0))</f>
        <v/>
      </c>
      <c r="N807" s="30">
        <f>IF(COUNTA($A807:$C807,$E807:$I807,$K807,$O807,$R807,$U807:$W807,$Z807:$AA807)=0,"",IFERROR(J807*M807,0))</f>
        <v/>
      </c>
      <c r="O807" s="31" t="n"/>
      <c r="P807" s="30">
        <f>IF(COUNTA($A807:$C807,$E807:$I807,$K807,$O807,$R807,$U807:$W807,$Z807:$AA807)=0,"",IFERROR(INDEX('Settings'!$F$10:$F$109,MATCH(C807,'Settings'!$A$10:$A$109,0)),0))</f>
        <v/>
      </c>
      <c r="Q807" s="30">
        <f>IF(COUNTA($A807:$C807,$E807:$I807,$K807,$O807,$R807,$U807:$W807,$Z807:$AA807)=0,"",IFERROR(O807*P807,0))</f>
        <v/>
      </c>
      <c r="R807" s="26" t="n"/>
      <c r="S807" s="30">
        <f>IF(COUNTA($A807:$C807,$E807:$I807,$K807,$O807,$R807,$U807:$W807,$Z807:$AA807)=0,"",IFERROR(INDEX('Settings'!$E$10:$E$109,MATCH(C807,'Settings'!$A$10:$A$109,0)),0))</f>
        <v/>
      </c>
      <c r="T807" s="30">
        <f>IF(COUNTA($A807:$C807,$E807:$I807,$K807,$O807,$R807,$U807:$W807,$Z807:$AA807)=0,"",IFERROR(R807*S807,0))</f>
        <v/>
      </c>
      <c r="U807" s="32" t="n"/>
      <c r="V807" s="32" t="n"/>
      <c r="W807" s="32" t="n"/>
      <c r="X807" s="30">
        <f>IF(COUNTA($A807:$C807,$E807:$I807,$K807,$O807,$R807,$U807:$W807,$Z807:$AA807)=0,"",IFERROR(SUM(N807,Q807,T807,U807),0))</f>
        <v/>
      </c>
      <c r="Y807" s="30">
        <f>IF(COUNTA($A807:$C807,$E807:$I807,$K807,$O807,$R807,$U807:$W807,$Z807:$AA807)=0,"",IFERROR(X807+V807-W807,0))</f>
        <v/>
      </c>
      <c r="Z807" s="23" t="n"/>
      <c r="AA807" s="25" t="n"/>
      <c r="AB807" s="33">
        <f>IF(COUNTA($A807:$C807,$E807:$I807,$K807,$O807,$R807,$U807:$W807,$Z807:$AA807)=0,"",IF(OR(A807="",B807="",C807="",E807=""),"Missing required input",IF(D807="","Driver not found",IF(COUNTIF($E:$E,E807)&gt;1,"Duplicate Trip/Load #",IF(B807&gt;A807,"Trip after period end",IF(B807&lt;=A807-'Settings'!$B$4,"Trip outside pay period",IF(J807&lt;=0,"Check miles",IF(M807&lt;=0,"Check rate",IF(Y807&lt;0,"Negative payable","OK")))))))))</f>
        <v/>
      </c>
    </row>
    <row r="808">
      <c r="A808" s="51" t="n"/>
      <c r="B808" s="51" t="n"/>
      <c r="C808" s="23" t="n"/>
      <c r="D808" s="24">
        <f>IF(COUNTA($A808:$C808,$E808:$I808,$K808,$O808,$R808,$U808:$W808,$Z808:$AA808)=0,"",IFERROR(INDEX('Settings'!$B$10:$B$109,MATCH(C808,'Settings'!$A$10:$A$109,0)),""))</f>
        <v/>
      </c>
      <c r="E808" s="23" t="n"/>
      <c r="F808" s="25" t="n"/>
      <c r="G808" s="25" t="n"/>
      <c r="H808" s="26" t="n"/>
      <c r="I808" s="26" t="n"/>
      <c r="J808" s="27">
        <f>IF(COUNTA($A808:$C808,$E808:$I808,$K808,$O808,$R808,$U808:$W808,$Z808:$AA808)=0,"",IFERROR(H808+I808,0))</f>
        <v/>
      </c>
      <c r="K808" s="52" t="n"/>
      <c r="L808" s="53">
        <f>IF(COUNTA($A808:$C808,$E808:$I808,$K808,$O808,$R808,$U808:$W808,$Z808:$AA808)=0,"",IFERROR(INDEX('Settings'!$D$10:$D$109,MATCH(C808,'Settings'!$A$10:$A$109,0)),0))</f>
        <v/>
      </c>
      <c r="M808" s="53">
        <f>IF(COUNTA($A808:$C808,$E808:$I808,$K808,$O808,$R808,$U808:$W808,$Z808:$AA808)=0,"",IFERROR(IF(K808&lt;&gt;"",K808,L808),0))</f>
        <v/>
      </c>
      <c r="N808" s="30">
        <f>IF(COUNTA($A808:$C808,$E808:$I808,$K808,$O808,$R808,$U808:$W808,$Z808:$AA808)=0,"",IFERROR(J808*M808,0))</f>
        <v/>
      </c>
      <c r="O808" s="31" t="n"/>
      <c r="P808" s="30">
        <f>IF(COUNTA($A808:$C808,$E808:$I808,$K808,$O808,$R808,$U808:$W808,$Z808:$AA808)=0,"",IFERROR(INDEX('Settings'!$F$10:$F$109,MATCH(C808,'Settings'!$A$10:$A$109,0)),0))</f>
        <v/>
      </c>
      <c r="Q808" s="30">
        <f>IF(COUNTA($A808:$C808,$E808:$I808,$K808,$O808,$R808,$U808:$W808,$Z808:$AA808)=0,"",IFERROR(O808*P808,0))</f>
        <v/>
      </c>
      <c r="R808" s="26" t="n"/>
      <c r="S808" s="30">
        <f>IF(COUNTA($A808:$C808,$E808:$I808,$K808,$O808,$R808,$U808:$W808,$Z808:$AA808)=0,"",IFERROR(INDEX('Settings'!$E$10:$E$109,MATCH(C808,'Settings'!$A$10:$A$109,0)),0))</f>
        <v/>
      </c>
      <c r="T808" s="30">
        <f>IF(COUNTA($A808:$C808,$E808:$I808,$K808,$O808,$R808,$U808:$W808,$Z808:$AA808)=0,"",IFERROR(R808*S808,0))</f>
        <v/>
      </c>
      <c r="U808" s="32" t="n"/>
      <c r="V808" s="32" t="n"/>
      <c r="W808" s="32" t="n"/>
      <c r="X808" s="30">
        <f>IF(COUNTA($A808:$C808,$E808:$I808,$K808,$O808,$R808,$U808:$W808,$Z808:$AA808)=0,"",IFERROR(SUM(N808,Q808,T808,U808),0))</f>
        <v/>
      </c>
      <c r="Y808" s="30">
        <f>IF(COUNTA($A808:$C808,$E808:$I808,$K808,$O808,$R808,$U808:$W808,$Z808:$AA808)=0,"",IFERROR(X808+V808-W808,0))</f>
        <v/>
      </c>
      <c r="Z808" s="23" t="n"/>
      <c r="AA808" s="25" t="n"/>
      <c r="AB808" s="33">
        <f>IF(COUNTA($A808:$C808,$E808:$I808,$K808,$O808,$R808,$U808:$W808,$Z808:$AA808)=0,"",IF(OR(A808="",B808="",C808="",E808=""),"Missing required input",IF(D808="","Driver not found",IF(COUNTIF($E:$E,E808)&gt;1,"Duplicate Trip/Load #",IF(B808&gt;A808,"Trip after period end",IF(B808&lt;=A808-'Settings'!$B$4,"Trip outside pay period",IF(J808&lt;=0,"Check miles",IF(M808&lt;=0,"Check rate",IF(Y808&lt;0,"Negative payable","OK")))))))))</f>
        <v/>
      </c>
    </row>
    <row r="809">
      <c r="A809" s="51" t="n"/>
      <c r="B809" s="51" t="n"/>
      <c r="C809" s="23" t="n"/>
      <c r="D809" s="24">
        <f>IF(COUNTA($A809:$C809,$E809:$I809,$K809,$O809,$R809,$U809:$W809,$Z809:$AA809)=0,"",IFERROR(INDEX('Settings'!$B$10:$B$109,MATCH(C809,'Settings'!$A$10:$A$109,0)),""))</f>
        <v/>
      </c>
      <c r="E809" s="23" t="n"/>
      <c r="F809" s="25" t="n"/>
      <c r="G809" s="25" t="n"/>
      <c r="H809" s="26" t="n"/>
      <c r="I809" s="26" t="n"/>
      <c r="J809" s="27">
        <f>IF(COUNTA($A809:$C809,$E809:$I809,$K809,$O809,$R809,$U809:$W809,$Z809:$AA809)=0,"",IFERROR(H809+I809,0))</f>
        <v/>
      </c>
      <c r="K809" s="52" t="n"/>
      <c r="L809" s="53">
        <f>IF(COUNTA($A809:$C809,$E809:$I809,$K809,$O809,$R809,$U809:$W809,$Z809:$AA809)=0,"",IFERROR(INDEX('Settings'!$D$10:$D$109,MATCH(C809,'Settings'!$A$10:$A$109,0)),0))</f>
        <v/>
      </c>
      <c r="M809" s="53">
        <f>IF(COUNTA($A809:$C809,$E809:$I809,$K809,$O809,$R809,$U809:$W809,$Z809:$AA809)=0,"",IFERROR(IF(K809&lt;&gt;"",K809,L809),0))</f>
        <v/>
      </c>
      <c r="N809" s="30">
        <f>IF(COUNTA($A809:$C809,$E809:$I809,$K809,$O809,$R809,$U809:$W809,$Z809:$AA809)=0,"",IFERROR(J809*M809,0))</f>
        <v/>
      </c>
      <c r="O809" s="31" t="n"/>
      <c r="P809" s="30">
        <f>IF(COUNTA($A809:$C809,$E809:$I809,$K809,$O809,$R809,$U809:$W809,$Z809:$AA809)=0,"",IFERROR(INDEX('Settings'!$F$10:$F$109,MATCH(C809,'Settings'!$A$10:$A$109,0)),0))</f>
        <v/>
      </c>
      <c r="Q809" s="30">
        <f>IF(COUNTA($A809:$C809,$E809:$I809,$K809,$O809,$R809,$U809:$W809,$Z809:$AA809)=0,"",IFERROR(O809*P809,0))</f>
        <v/>
      </c>
      <c r="R809" s="26" t="n"/>
      <c r="S809" s="30">
        <f>IF(COUNTA($A809:$C809,$E809:$I809,$K809,$O809,$R809,$U809:$W809,$Z809:$AA809)=0,"",IFERROR(INDEX('Settings'!$E$10:$E$109,MATCH(C809,'Settings'!$A$10:$A$109,0)),0))</f>
        <v/>
      </c>
      <c r="T809" s="30">
        <f>IF(COUNTA($A809:$C809,$E809:$I809,$K809,$O809,$R809,$U809:$W809,$Z809:$AA809)=0,"",IFERROR(R809*S809,0))</f>
        <v/>
      </c>
      <c r="U809" s="32" t="n"/>
      <c r="V809" s="32" t="n"/>
      <c r="W809" s="32" t="n"/>
      <c r="X809" s="30">
        <f>IF(COUNTA($A809:$C809,$E809:$I809,$K809,$O809,$R809,$U809:$W809,$Z809:$AA809)=0,"",IFERROR(SUM(N809,Q809,T809,U809),0))</f>
        <v/>
      </c>
      <c r="Y809" s="30">
        <f>IF(COUNTA($A809:$C809,$E809:$I809,$K809,$O809,$R809,$U809:$W809,$Z809:$AA809)=0,"",IFERROR(X809+V809-W809,0))</f>
        <v/>
      </c>
      <c r="Z809" s="23" t="n"/>
      <c r="AA809" s="25" t="n"/>
      <c r="AB809" s="33">
        <f>IF(COUNTA($A809:$C809,$E809:$I809,$K809,$O809,$R809,$U809:$W809,$Z809:$AA809)=0,"",IF(OR(A809="",B809="",C809="",E809=""),"Missing required input",IF(D809="","Driver not found",IF(COUNTIF($E:$E,E809)&gt;1,"Duplicate Trip/Load #",IF(B809&gt;A809,"Trip after period end",IF(B809&lt;=A809-'Settings'!$B$4,"Trip outside pay period",IF(J809&lt;=0,"Check miles",IF(M809&lt;=0,"Check rate",IF(Y809&lt;0,"Negative payable","OK")))))))))</f>
        <v/>
      </c>
    </row>
    <row r="810">
      <c r="A810" s="51" t="n"/>
      <c r="B810" s="51" t="n"/>
      <c r="C810" s="23" t="n"/>
      <c r="D810" s="24">
        <f>IF(COUNTA($A810:$C810,$E810:$I810,$K810,$O810,$R810,$U810:$W810,$Z810:$AA810)=0,"",IFERROR(INDEX('Settings'!$B$10:$B$109,MATCH(C810,'Settings'!$A$10:$A$109,0)),""))</f>
        <v/>
      </c>
      <c r="E810" s="23" t="n"/>
      <c r="F810" s="25" t="n"/>
      <c r="G810" s="25" t="n"/>
      <c r="H810" s="26" t="n"/>
      <c r="I810" s="26" t="n"/>
      <c r="J810" s="27">
        <f>IF(COUNTA($A810:$C810,$E810:$I810,$K810,$O810,$R810,$U810:$W810,$Z810:$AA810)=0,"",IFERROR(H810+I810,0))</f>
        <v/>
      </c>
      <c r="K810" s="52" t="n"/>
      <c r="L810" s="53">
        <f>IF(COUNTA($A810:$C810,$E810:$I810,$K810,$O810,$R810,$U810:$W810,$Z810:$AA810)=0,"",IFERROR(INDEX('Settings'!$D$10:$D$109,MATCH(C810,'Settings'!$A$10:$A$109,0)),0))</f>
        <v/>
      </c>
      <c r="M810" s="53">
        <f>IF(COUNTA($A810:$C810,$E810:$I810,$K810,$O810,$R810,$U810:$W810,$Z810:$AA810)=0,"",IFERROR(IF(K810&lt;&gt;"",K810,L810),0))</f>
        <v/>
      </c>
      <c r="N810" s="30">
        <f>IF(COUNTA($A810:$C810,$E810:$I810,$K810,$O810,$R810,$U810:$W810,$Z810:$AA810)=0,"",IFERROR(J810*M810,0))</f>
        <v/>
      </c>
      <c r="O810" s="31" t="n"/>
      <c r="P810" s="30">
        <f>IF(COUNTA($A810:$C810,$E810:$I810,$K810,$O810,$R810,$U810:$W810,$Z810:$AA810)=0,"",IFERROR(INDEX('Settings'!$F$10:$F$109,MATCH(C810,'Settings'!$A$10:$A$109,0)),0))</f>
        <v/>
      </c>
      <c r="Q810" s="30">
        <f>IF(COUNTA($A810:$C810,$E810:$I810,$K810,$O810,$R810,$U810:$W810,$Z810:$AA810)=0,"",IFERROR(O810*P810,0))</f>
        <v/>
      </c>
      <c r="R810" s="26" t="n"/>
      <c r="S810" s="30">
        <f>IF(COUNTA($A810:$C810,$E810:$I810,$K810,$O810,$R810,$U810:$W810,$Z810:$AA810)=0,"",IFERROR(INDEX('Settings'!$E$10:$E$109,MATCH(C810,'Settings'!$A$10:$A$109,0)),0))</f>
        <v/>
      </c>
      <c r="T810" s="30">
        <f>IF(COUNTA($A810:$C810,$E810:$I810,$K810,$O810,$R810,$U810:$W810,$Z810:$AA810)=0,"",IFERROR(R810*S810,0))</f>
        <v/>
      </c>
      <c r="U810" s="32" t="n"/>
      <c r="V810" s="32" t="n"/>
      <c r="W810" s="32" t="n"/>
      <c r="X810" s="30">
        <f>IF(COUNTA($A810:$C810,$E810:$I810,$K810,$O810,$R810,$U810:$W810,$Z810:$AA810)=0,"",IFERROR(SUM(N810,Q810,T810,U810),0))</f>
        <v/>
      </c>
      <c r="Y810" s="30">
        <f>IF(COUNTA($A810:$C810,$E810:$I810,$K810,$O810,$R810,$U810:$W810,$Z810:$AA810)=0,"",IFERROR(X810+V810-W810,0))</f>
        <v/>
      </c>
      <c r="Z810" s="23" t="n"/>
      <c r="AA810" s="25" t="n"/>
      <c r="AB810" s="33">
        <f>IF(COUNTA($A810:$C810,$E810:$I810,$K810,$O810,$R810,$U810:$W810,$Z810:$AA810)=0,"",IF(OR(A810="",B810="",C810="",E810=""),"Missing required input",IF(D810="","Driver not found",IF(COUNTIF($E:$E,E810)&gt;1,"Duplicate Trip/Load #",IF(B810&gt;A810,"Trip after period end",IF(B810&lt;=A810-'Settings'!$B$4,"Trip outside pay period",IF(J810&lt;=0,"Check miles",IF(M810&lt;=0,"Check rate",IF(Y810&lt;0,"Negative payable","OK")))))))))</f>
        <v/>
      </c>
    </row>
    <row r="811">
      <c r="A811" s="51" t="n"/>
      <c r="B811" s="51" t="n"/>
      <c r="C811" s="23" t="n"/>
      <c r="D811" s="24">
        <f>IF(COUNTA($A811:$C811,$E811:$I811,$K811,$O811,$R811,$U811:$W811,$Z811:$AA811)=0,"",IFERROR(INDEX('Settings'!$B$10:$B$109,MATCH(C811,'Settings'!$A$10:$A$109,0)),""))</f>
        <v/>
      </c>
      <c r="E811" s="23" t="n"/>
      <c r="F811" s="25" t="n"/>
      <c r="G811" s="25" t="n"/>
      <c r="H811" s="26" t="n"/>
      <c r="I811" s="26" t="n"/>
      <c r="J811" s="27">
        <f>IF(COUNTA($A811:$C811,$E811:$I811,$K811,$O811,$R811,$U811:$W811,$Z811:$AA811)=0,"",IFERROR(H811+I811,0))</f>
        <v/>
      </c>
      <c r="K811" s="52" t="n"/>
      <c r="L811" s="53">
        <f>IF(COUNTA($A811:$C811,$E811:$I811,$K811,$O811,$R811,$U811:$W811,$Z811:$AA811)=0,"",IFERROR(INDEX('Settings'!$D$10:$D$109,MATCH(C811,'Settings'!$A$10:$A$109,0)),0))</f>
        <v/>
      </c>
      <c r="M811" s="53">
        <f>IF(COUNTA($A811:$C811,$E811:$I811,$K811,$O811,$R811,$U811:$W811,$Z811:$AA811)=0,"",IFERROR(IF(K811&lt;&gt;"",K811,L811),0))</f>
        <v/>
      </c>
      <c r="N811" s="30">
        <f>IF(COUNTA($A811:$C811,$E811:$I811,$K811,$O811,$R811,$U811:$W811,$Z811:$AA811)=0,"",IFERROR(J811*M811,0))</f>
        <v/>
      </c>
      <c r="O811" s="31" t="n"/>
      <c r="P811" s="30">
        <f>IF(COUNTA($A811:$C811,$E811:$I811,$K811,$O811,$R811,$U811:$W811,$Z811:$AA811)=0,"",IFERROR(INDEX('Settings'!$F$10:$F$109,MATCH(C811,'Settings'!$A$10:$A$109,0)),0))</f>
        <v/>
      </c>
      <c r="Q811" s="30">
        <f>IF(COUNTA($A811:$C811,$E811:$I811,$K811,$O811,$R811,$U811:$W811,$Z811:$AA811)=0,"",IFERROR(O811*P811,0))</f>
        <v/>
      </c>
      <c r="R811" s="26" t="n"/>
      <c r="S811" s="30">
        <f>IF(COUNTA($A811:$C811,$E811:$I811,$K811,$O811,$R811,$U811:$W811,$Z811:$AA811)=0,"",IFERROR(INDEX('Settings'!$E$10:$E$109,MATCH(C811,'Settings'!$A$10:$A$109,0)),0))</f>
        <v/>
      </c>
      <c r="T811" s="30">
        <f>IF(COUNTA($A811:$C811,$E811:$I811,$K811,$O811,$R811,$U811:$W811,$Z811:$AA811)=0,"",IFERROR(R811*S811,0))</f>
        <v/>
      </c>
      <c r="U811" s="32" t="n"/>
      <c r="V811" s="32" t="n"/>
      <c r="W811" s="32" t="n"/>
      <c r="X811" s="30">
        <f>IF(COUNTA($A811:$C811,$E811:$I811,$K811,$O811,$R811,$U811:$W811,$Z811:$AA811)=0,"",IFERROR(SUM(N811,Q811,T811,U811),0))</f>
        <v/>
      </c>
      <c r="Y811" s="30">
        <f>IF(COUNTA($A811:$C811,$E811:$I811,$K811,$O811,$R811,$U811:$W811,$Z811:$AA811)=0,"",IFERROR(X811+V811-W811,0))</f>
        <v/>
      </c>
      <c r="Z811" s="23" t="n"/>
      <c r="AA811" s="25" t="n"/>
      <c r="AB811" s="33">
        <f>IF(COUNTA($A811:$C811,$E811:$I811,$K811,$O811,$R811,$U811:$W811,$Z811:$AA811)=0,"",IF(OR(A811="",B811="",C811="",E811=""),"Missing required input",IF(D811="","Driver not found",IF(COUNTIF($E:$E,E811)&gt;1,"Duplicate Trip/Load #",IF(B811&gt;A811,"Trip after period end",IF(B811&lt;=A811-'Settings'!$B$4,"Trip outside pay period",IF(J811&lt;=0,"Check miles",IF(M811&lt;=0,"Check rate",IF(Y811&lt;0,"Negative payable","OK")))))))))</f>
        <v/>
      </c>
    </row>
    <row r="812">
      <c r="A812" s="51" t="n"/>
      <c r="B812" s="51" t="n"/>
      <c r="C812" s="23" t="n"/>
      <c r="D812" s="24">
        <f>IF(COUNTA($A812:$C812,$E812:$I812,$K812,$O812,$R812,$U812:$W812,$Z812:$AA812)=0,"",IFERROR(INDEX('Settings'!$B$10:$B$109,MATCH(C812,'Settings'!$A$10:$A$109,0)),""))</f>
        <v/>
      </c>
      <c r="E812" s="23" t="n"/>
      <c r="F812" s="25" t="n"/>
      <c r="G812" s="25" t="n"/>
      <c r="H812" s="26" t="n"/>
      <c r="I812" s="26" t="n"/>
      <c r="J812" s="27">
        <f>IF(COUNTA($A812:$C812,$E812:$I812,$K812,$O812,$R812,$U812:$W812,$Z812:$AA812)=0,"",IFERROR(H812+I812,0))</f>
        <v/>
      </c>
      <c r="K812" s="52" t="n"/>
      <c r="L812" s="53">
        <f>IF(COUNTA($A812:$C812,$E812:$I812,$K812,$O812,$R812,$U812:$W812,$Z812:$AA812)=0,"",IFERROR(INDEX('Settings'!$D$10:$D$109,MATCH(C812,'Settings'!$A$10:$A$109,0)),0))</f>
        <v/>
      </c>
      <c r="M812" s="53">
        <f>IF(COUNTA($A812:$C812,$E812:$I812,$K812,$O812,$R812,$U812:$W812,$Z812:$AA812)=0,"",IFERROR(IF(K812&lt;&gt;"",K812,L812),0))</f>
        <v/>
      </c>
      <c r="N812" s="30">
        <f>IF(COUNTA($A812:$C812,$E812:$I812,$K812,$O812,$R812,$U812:$W812,$Z812:$AA812)=0,"",IFERROR(J812*M812,0))</f>
        <v/>
      </c>
      <c r="O812" s="31" t="n"/>
      <c r="P812" s="30">
        <f>IF(COUNTA($A812:$C812,$E812:$I812,$K812,$O812,$R812,$U812:$W812,$Z812:$AA812)=0,"",IFERROR(INDEX('Settings'!$F$10:$F$109,MATCH(C812,'Settings'!$A$10:$A$109,0)),0))</f>
        <v/>
      </c>
      <c r="Q812" s="30">
        <f>IF(COUNTA($A812:$C812,$E812:$I812,$K812,$O812,$R812,$U812:$W812,$Z812:$AA812)=0,"",IFERROR(O812*P812,0))</f>
        <v/>
      </c>
      <c r="R812" s="26" t="n"/>
      <c r="S812" s="30">
        <f>IF(COUNTA($A812:$C812,$E812:$I812,$K812,$O812,$R812,$U812:$W812,$Z812:$AA812)=0,"",IFERROR(INDEX('Settings'!$E$10:$E$109,MATCH(C812,'Settings'!$A$10:$A$109,0)),0))</f>
        <v/>
      </c>
      <c r="T812" s="30">
        <f>IF(COUNTA($A812:$C812,$E812:$I812,$K812,$O812,$R812,$U812:$W812,$Z812:$AA812)=0,"",IFERROR(R812*S812,0))</f>
        <v/>
      </c>
      <c r="U812" s="32" t="n"/>
      <c r="V812" s="32" t="n"/>
      <c r="W812" s="32" t="n"/>
      <c r="X812" s="30">
        <f>IF(COUNTA($A812:$C812,$E812:$I812,$K812,$O812,$R812,$U812:$W812,$Z812:$AA812)=0,"",IFERROR(SUM(N812,Q812,T812,U812),0))</f>
        <v/>
      </c>
      <c r="Y812" s="30">
        <f>IF(COUNTA($A812:$C812,$E812:$I812,$K812,$O812,$R812,$U812:$W812,$Z812:$AA812)=0,"",IFERROR(X812+V812-W812,0))</f>
        <v/>
      </c>
      <c r="Z812" s="23" t="n"/>
      <c r="AA812" s="25" t="n"/>
      <c r="AB812" s="33">
        <f>IF(COUNTA($A812:$C812,$E812:$I812,$K812,$O812,$R812,$U812:$W812,$Z812:$AA812)=0,"",IF(OR(A812="",B812="",C812="",E812=""),"Missing required input",IF(D812="","Driver not found",IF(COUNTIF($E:$E,E812)&gt;1,"Duplicate Trip/Load #",IF(B812&gt;A812,"Trip after period end",IF(B812&lt;=A812-'Settings'!$B$4,"Trip outside pay period",IF(J812&lt;=0,"Check miles",IF(M812&lt;=0,"Check rate",IF(Y812&lt;0,"Negative payable","OK")))))))))</f>
        <v/>
      </c>
    </row>
    <row r="813">
      <c r="A813" s="51" t="n"/>
      <c r="B813" s="51" t="n"/>
      <c r="C813" s="23" t="n"/>
      <c r="D813" s="24">
        <f>IF(COUNTA($A813:$C813,$E813:$I813,$K813,$O813,$R813,$U813:$W813,$Z813:$AA813)=0,"",IFERROR(INDEX('Settings'!$B$10:$B$109,MATCH(C813,'Settings'!$A$10:$A$109,0)),""))</f>
        <v/>
      </c>
      <c r="E813" s="23" t="n"/>
      <c r="F813" s="25" t="n"/>
      <c r="G813" s="25" t="n"/>
      <c r="H813" s="26" t="n"/>
      <c r="I813" s="26" t="n"/>
      <c r="J813" s="27">
        <f>IF(COUNTA($A813:$C813,$E813:$I813,$K813,$O813,$R813,$U813:$W813,$Z813:$AA813)=0,"",IFERROR(H813+I813,0))</f>
        <v/>
      </c>
      <c r="K813" s="52" t="n"/>
      <c r="L813" s="53">
        <f>IF(COUNTA($A813:$C813,$E813:$I813,$K813,$O813,$R813,$U813:$W813,$Z813:$AA813)=0,"",IFERROR(INDEX('Settings'!$D$10:$D$109,MATCH(C813,'Settings'!$A$10:$A$109,0)),0))</f>
        <v/>
      </c>
      <c r="M813" s="53">
        <f>IF(COUNTA($A813:$C813,$E813:$I813,$K813,$O813,$R813,$U813:$W813,$Z813:$AA813)=0,"",IFERROR(IF(K813&lt;&gt;"",K813,L813),0))</f>
        <v/>
      </c>
      <c r="N813" s="30">
        <f>IF(COUNTA($A813:$C813,$E813:$I813,$K813,$O813,$R813,$U813:$W813,$Z813:$AA813)=0,"",IFERROR(J813*M813,0))</f>
        <v/>
      </c>
      <c r="O813" s="31" t="n"/>
      <c r="P813" s="30">
        <f>IF(COUNTA($A813:$C813,$E813:$I813,$K813,$O813,$R813,$U813:$W813,$Z813:$AA813)=0,"",IFERROR(INDEX('Settings'!$F$10:$F$109,MATCH(C813,'Settings'!$A$10:$A$109,0)),0))</f>
        <v/>
      </c>
      <c r="Q813" s="30">
        <f>IF(COUNTA($A813:$C813,$E813:$I813,$K813,$O813,$R813,$U813:$W813,$Z813:$AA813)=0,"",IFERROR(O813*P813,0))</f>
        <v/>
      </c>
      <c r="R813" s="26" t="n"/>
      <c r="S813" s="30">
        <f>IF(COUNTA($A813:$C813,$E813:$I813,$K813,$O813,$R813,$U813:$W813,$Z813:$AA813)=0,"",IFERROR(INDEX('Settings'!$E$10:$E$109,MATCH(C813,'Settings'!$A$10:$A$109,0)),0))</f>
        <v/>
      </c>
      <c r="T813" s="30">
        <f>IF(COUNTA($A813:$C813,$E813:$I813,$K813,$O813,$R813,$U813:$W813,$Z813:$AA813)=0,"",IFERROR(R813*S813,0))</f>
        <v/>
      </c>
      <c r="U813" s="32" t="n"/>
      <c r="V813" s="32" t="n"/>
      <c r="W813" s="32" t="n"/>
      <c r="X813" s="30">
        <f>IF(COUNTA($A813:$C813,$E813:$I813,$K813,$O813,$R813,$U813:$W813,$Z813:$AA813)=0,"",IFERROR(SUM(N813,Q813,T813,U813),0))</f>
        <v/>
      </c>
      <c r="Y813" s="30">
        <f>IF(COUNTA($A813:$C813,$E813:$I813,$K813,$O813,$R813,$U813:$W813,$Z813:$AA813)=0,"",IFERROR(X813+V813-W813,0))</f>
        <v/>
      </c>
      <c r="Z813" s="23" t="n"/>
      <c r="AA813" s="25" t="n"/>
      <c r="AB813" s="33">
        <f>IF(COUNTA($A813:$C813,$E813:$I813,$K813,$O813,$R813,$U813:$W813,$Z813:$AA813)=0,"",IF(OR(A813="",B813="",C813="",E813=""),"Missing required input",IF(D813="","Driver not found",IF(COUNTIF($E:$E,E813)&gt;1,"Duplicate Trip/Load #",IF(B813&gt;A813,"Trip after period end",IF(B813&lt;=A813-'Settings'!$B$4,"Trip outside pay period",IF(J813&lt;=0,"Check miles",IF(M813&lt;=0,"Check rate",IF(Y813&lt;0,"Negative payable","OK")))))))))</f>
        <v/>
      </c>
    </row>
    <row r="814">
      <c r="A814" s="51" t="n"/>
      <c r="B814" s="51" t="n"/>
      <c r="C814" s="23" t="n"/>
      <c r="D814" s="24">
        <f>IF(COUNTA($A814:$C814,$E814:$I814,$K814,$O814,$R814,$U814:$W814,$Z814:$AA814)=0,"",IFERROR(INDEX('Settings'!$B$10:$B$109,MATCH(C814,'Settings'!$A$10:$A$109,0)),""))</f>
        <v/>
      </c>
      <c r="E814" s="23" t="n"/>
      <c r="F814" s="25" t="n"/>
      <c r="G814" s="25" t="n"/>
      <c r="H814" s="26" t="n"/>
      <c r="I814" s="26" t="n"/>
      <c r="J814" s="27">
        <f>IF(COUNTA($A814:$C814,$E814:$I814,$K814,$O814,$R814,$U814:$W814,$Z814:$AA814)=0,"",IFERROR(H814+I814,0))</f>
        <v/>
      </c>
      <c r="K814" s="52" t="n"/>
      <c r="L814" s="53">
        <f>IF(COUNTA($A814:$C814,$E814:$I814,$K814,$O814,$R814,$U814:$W814,$Z814:$AA814)=0,"",IFERROR(INDEX('Settings'!$D$10:$D$109,MATCH(C814,'Settings'!$A$10:$A$109,0)),0))</f>
        <v/>
      </c>
      <c r="M814" s="53">
        <f>IF(COUNTA($A814:$C814,$E814:$I814,$K814,$O814,$R814,$U814:$W814,$Z814:$AA814)=0,"",IFERROR(IF(K814&lt;&gt;"",K814,L814),0))</f>
        <v/>
      </c>
      <c r="N814" s="30">
        <f>IF(COUNTA($A814:$C814,$E814:$I814,$K814,$O814,$R814,$U814:$W814,$Z814:$AA814)=0,"",IFERROR(J814*M814,0))</f>
        <v/>
      </c>
      <c r="O814" s="31" t="n"/>
      <c r="P814" s="30">
        <f>IF(COUNTA($A814:$C814,$E814:$I814,$K814,$O814,$R814,$U814:$W814,$Z814:$AA814)=0,"",IFERROR(INDEX('Settings'!$F$10:$F$109,MATCH(C814,'Settings'!$A$10:$A$109,0)),0))</f>
        <v/>
      </c>
      <c r="Q814" s="30">
        <f>IF(COUNTA($A814:$C814,$E814:$I814,$K814,$O814,$R814,$U814:$W814,$Z814:$AA814)=0,"",IFERROR(O814*P814,0))</f>
        <v/>
      </c>
      <c r="R814" s="26" t="n"/>
      <c r="S814" s="30">
        <f>IF(COUNTA($A814:$C814,$E814:$I814,$K814,$O814,$R814,$U814:$W814,$Z814:$AA814)=0,"",IFERROR(INDEX('Settings'!$E$10:$E$109,MATCH(C814,'Settings'!$A$10:$A$109,0)),0))</f>
        <v/>
      </c>
      <c r="T814" s="30">
        <f>IF(COUNTA($A814:$C814,$E814:$I814,$K814,$O814,$R814,$U814:$W814,$Z814:$AA814)=0,"",IFERROR(R814*S814,0))</f>
        <v/>
      </c>
      <c r="U814" s="32" t="n"/>
      <c r="V814" s="32" t="n"/>
      <c r="W814" s="32" t="n"/>
      <c r="X814" s="30">
        <f>IF(COUNTA($A814:$C814,$E814:$I814,$K814,$O814,$R814,$U814:$W814,$Z814:$AA814)=0,"",IFERROR(SUM(N814,Q814,T814,U814),0))</f>
        <v/>
      </c>
      <c r="Y814" s="30">
        <f>IF(COUNTA($A814:$C814,$E814:$I814,$K814,$O814,$R814,$U814:$W814,$Z814:$AA814)=0,"",IFERROR(X814+V814-W814,0))</f>
        <v/>
      </c>
      <c r="Z814" s="23" t="n"/>
      <c r="AA814" s="25" t="n"/>
      <c r="AB814" s="33">
        <f>IF(COUNTA($A814:$C814,$E814:$I814,$K814,$O814,$R814,$U814:$W814,$Z814:$AA814)=0,"",IF(OR(A814="",B814="",C814="",E814=""),"Missing required input",IF(D814="","Driver not found",IF(COUNTIF($E:$E,E814)&gt;1,"Duplicate Trip/Load #",IF(B814&gt;A814,"Trip after period end",IF(B814&lt;=A814-'Settings'!$B$4,"Trip outside pay period",IF(J814&lt;=0,"Check miles",IF(M814&lt;=0,"Check rate",IF(Y814&lt;0,"Negative payable","OK")))))))))</f>
        <v/>
      </c>
    </row>
    <row r="815">
      <c r="A815" s="51" t="n"/>
      <c r="B815" s="51" t="n"/>
      <c r="C815" s="23" t="n"/>
      <c r="D815" s="24">
        <f>IF(COUNTA($A815:$C815,$E815:$I815,$K815,$O815,$R815,$U815:$W815,$Z815:$AA815)=0,"",IFERROR(INDEX('Settings'!$B$10:$B$109,MATCH(C815,'Settings'!$A$10:$A$109,0)),""))</f>
        <v/>
      </c>
      <c r="E815" s="23" t="n"/>
      <c r="F815" s="25" t="n"/>
      <c r="G815" s="25" t="n"/>
      <c r="H815" s="26" t="n"/>
      <c r="I815" s="26" t="n"/>
      <c r="J815" s="27">
        <f>IF(COUNTA($A815:$C815,$E815:$I815,$K815,$O815,$R815,$U815:$W815,$Z815:$AA815)=0,"",IFERROR(H815+I815,0))</f>
        <v/>
      </c>
      <c r="K815" s="52" t="n"/>
      <c r="L815" s="53">
        <f>IF(COUNTA($A815:$C815,$E815:$I815,$K815,$O815,$R815,$U815:$W815,$Z815:$AA815)=0,"",IFERROR(INDEX('Settings'!$D$10:$D$109,MATCH(C815,'Settings'!$A$10:$A$109,0)),0))</f>
        <v/>
      </c>
      <c r="M815" s="53">
        <f>IF(COUNTA($A815:$C815,$E815:$I815,$K815,$O815,$R815,$U815:$W815,$Z815:$AA815)=0,"",IFERROR(IF(K815&lt;&gt;"",K815,L815),0))</f>
        <v/>
      </c>
      <c r="N815" s="30">
        <f>IF(COUNTA($A815:$C815,$E815:$I815,$K815,$O815,$R815,$U815:$W815,$Z815:$AA815)=0,"",IFERROR(J815*M815,0))</f>
        <v/>
      </c>
      <c r="O815" s="31" t="n"/>
      <c r="P815" s="30">
        <f>IF(COUNTA($A815:$C815,$E815:$I815,$K815,$O815,$R815,$U815:$W815,$Z815:$AA815)=0,"",IFERROR(INDEX('Settings'!$F$10:$F$109,MATCH(C815,'Settings'!$A$10:$A$109,0)),0))</f>
        <v/>
      </c>
      <c r="Q815" s="30">
        <f>IF(COUNTA($A815:$C815,$E815:$I815,$K815,$O815,$R815,$U815:$W815,$Z815:$AA815)=0,"",IFERROR(O815*P815,0))</f>
        <v/>
      </c>
      <c r="R815" s="26" t="n"/>
      <c r="S815" s="30">
        <f>IF(COUNTA($A815:$C815,$E815:$I815,$K815,$O815,$R815,$U815:$W815,$Z815:$AA815)=0,"",IFERROR(INDEX('Settings'!$E$10:$E$109,MATCH(C815,'Settings'!$A$10:$A$109,0)),0))</f>
        <v/>
      </c>
      <c r="T815" s="30">
        <f>IF(COUNTA($A815:$C815,$E815:$I815,$K815,$O815,$R815,$U815:$W815,$Z815:$AA815)=0,"",IFERROR(R815*S815,0))</f>
        <v/>
      </c>
      <c r="U815" s="32" t="n"/>
      <c r="V815" s="32" t="n"/>
      <c r="W815" s="32" t="n"/>
      <c r="X815" s="30">
        <f>IF(COUNTA($A815:$C815,$E815:$I815,$K815,$O815,$R815,$U815:$W815,$Z815:$AA815)=0,"",IFERROR(SUM(N815,Q815,T815,U815),0))</f>
        <v/>
      </c>
      <c r="Y815" s="30">
        <f>IF(COUNTA($A815:$C815,$E815:$I815,$K815,$O815,$R815,$U815:$W815,$Z815:$AA815)=0,"",IFERROR(X815+V815-W815,0))</f>
        <v/>
      </c>
      <c r="Z815" s="23" t="n"/>
      <c r="AA815" s="25" t="n"/>
      <c r="AB815" s="33">
        <f>IF(COUNTA($A815:$C815,$E815:$I815,$K815,$O815,$R815,$U815:$W815,$Z815:$AA815)=0,"",IF(OR(A815="",B815="",C815="",E815=""),"Missing required input",IF(D815="","Driver not found",IF(COUNTIF($E:$E,E815)&gt;1,"Duplicate Trip/Load #",IF(B815&gt;A815,"Trip after period end",IF(B815&lt;=A815-'Settings'!$B$4,"Trip outside pay period",IF(J815&lt;=0,"Check miles",IF(M815&lt;=0,"Check rate",IF(Y815&lt;0,"Negative payable","OK")))))))))</f>
        <v/>
      </c>
    </row>
    <row r="816">
      <c r="A816" s="51" t="n"/>
      <c r="B816" s="51" t="n"/>
      <c r="C816" s="23" t="n"/>
      <c r="D816" s="24">
        <f>IF(COUNTA($A816:$C816,$E816:$I816,$K816,$O816,$R816,$U816:$W816,$Z816:$AA816)=0,"",IFERROR(INDEX('Settings'!$B$10:$B$109,MATCH(C816,'Settings'!$A$10:$A$109,0)),""))</f>
        <v/>
      </c>
      <c r="E816" s="23" t="n"/>
      <c r="F816" s="25" t="n"/>
      <c r="G816" s="25" t="n"/>
      <c r="H816" s="26" t="n"/>
      <c r="I816" s="26" t="n"/>
      <c r="J816" s="27">
        <f>IF(COUNTA($A816:$C816,$E816:$I816,$K816,$O816,$R816,$U816:$W816,$Z816:$AA816)=0,"",IFERROR(H816+I816,0))</f>
        <v/>
      </c>
      <c r="K816" s="52" t="n"/>
      <c r="L816" s="53">
        <f>IF(COUNTA($A816:$C816,$E816:$I816,$K816,$O816,$R816,$U816:$W816,$Z816:$AA816)=0,"",IFERROR(INDEX('Settings'!$D$10:$D$109,MATCH(C816,'Settings'!$A$10:$A$109,0)),0))</f>
        <v/>
      </c>
      <c r="M816" s="53">
        <f>IF(COUNTA($A816:$C816,$E816:$I816,$K816,$O816,$R816,$U816:$W816,$Z816:$AA816)=0,"",IFERROR(IF(K816&lt;&gt;"",K816,L816),0))</f>
        <v/>
      </c>
      <c r="N816" s="30">
        <f>IF(COUNTA($A816:$C816,$E816:$I816,$K816,$O816,$R816,$U816:$W816,$Z816:$AA816)=0,"",IFERROR(J816*M816,0))</f>
        <v/>
      </c>
      <c r="O816" s="31" t="n"/>
      <c r="P816" s="30">
        <f>IF(COUNTA($A816:$C816,$E816:$I816,$K816,$O816,$R816,$U816:$W816,$Z816:$AA816)=0,"",IFERROR(INDEX('Settings'!$F$10:$F$109,MATCH(C816,'Settings'!$A$10:$A$109,0)),0))</f>
        <v/>
      </c>
      <c r="Q816" s="30">
        <f>IF(COUNTA($A816:$C816,$E816:$I816,$K816,$O816,$R816,$U816:$W816,$Z816:$AA816)=0,"",IFERROR(O816*P816,0))</f>
        <v/>
      </c>
      <c r="R816" s="26" t="n"/>
      <c r="S816" s="30">
        <f>IF(COUNTA($A816:$C816,$E816:$I816,$K816,$O816,$R816,$U816:$W816,$Z816:$AA816)=0,"",IFERROR(INDEX('Settings'!$E$10:$E$109,MATCH(C816,'Settings'!$A$10:$A$109,0)),0))</f>
        <v/>
      </c>
      <c r="T816" s="30">
        <f>IF(COUNTA($A816:$C816,$E816:$I816,$K816,$O816,$R816,$U816:$W816,$Z816:$AA816)=0,"",IFERROR(R816*S816,0))</f>
        <v/>
      </c>
      <c r="U816" s="32" t="n"/>
      <c r="V816" s="32" t="n"/>
      <c r="W816" s="32" t="n"/>
      <c r="X816" s="30">
        <f>IF(COUNTA($A816:$C816,$E816:$I816,$K816,$O816,$R816,$U816:$W816,$Z816:$AA816)=0,"",IFERROR(SUM(N816,Q816,T816,U816),0))</f>
        <v/>
      </c>
      <c r="Y816" s="30">
        <f>IF(COUNTA($A816:$C816,$E816:$I816,$K816,$O816,$R816,$U816:$W816,$Z816:$AA816)=0,"",IFERROR(X816+V816-W816,0))</f>
        <v/>
      </c>
      <c r="Z816" s="23" t="n"/>
      <c r="AA816" s="25" t="n"/>
      <c r="AB816" s="33">
        <f>IF(COUNTA($A816:$C816,$E816:$I816,$K816,$O816,$R816,$U816:$W816,$Z816:$AA816)=0,"",IF(OR(A816="",B816="",C816="",E816=""),"Missing required input",IF(D816="","Driver not found",IF(COUNTIF($E:$E,E816)&gt;1,"Duplicate Trip/Load #",IF(B816&gt;A816,"Trip after period end",IF(B816&lt;=A816-'Settings'!$B$4,"Trip outside pay period",IF(J816&lt;=0,"Check miles",IF(M816&lt;=0,"Check rate",IF(Y816&lt;0,"Negative payable","OK")))))))))</f>
        <v/>
      </c>
    </row>
    <row r="817">
      <c r="A817" s="51" t="n"/>
      <c r="B817" s="51" t="n"/>
      <c r="C817" s="23" t="n"/>
      <c r="D817" s="24">
        <f>IF(COUNTA($A817:$C817,$E817:$I817,$K817,$O817,$R817,$U817:$W817,$Z817:$AA817)=0,"",IFERROR(INDEX('Settings'!$B$10:$B$109,MATCH(C817,'Settings'!$A$10:$A$109,0)),""))</f>
        <v/>
      </c>
      <c r="E817" s="23" t="n"/>
      <c r="F817" s="25" t="n"/>
      <c r="G817" s="25" t="n"/>
      <c r="H817" s="26" t="n"/>
      <c r="I817" s="26" t="n"/>
      <c r="J817" s="27">
        <f>IF(COUNTA($A817:$C817,$E817:$I817,$K817,$O817,$R817,$U817:$W817,$Z817:$AA817)=0,"",IFERROR(H817+I817,0))</f>
        <v/>
      </c>
      <c r="K817" s="52" t="n"/>
      <c r="L817" s="53">
        <f>IF(COUNTA($A817:$C817,$E817:$I817,$K817,$O817,$R817,$U817:$W817,$Z817:$AA817)=0,"",IFERROR(INDEX('Settings'!$D$10:$D$109,MATCH(C817,'Settings'!$A$10:$A$109,0)),0))</f>
        <v/>
      </c>
      <c r="M817" s="53">
        <f>IF(COUNTA($A817:$C817,$E817:$I817,$K817,$O817,$R817,$U817:$W817,$Z817:$AA817)=0,"",IFERROR(IF(K817&lt;&gt;"",K817,L817),0))</f>
        <v/>
      </c>
      <c r="N817" s="30">
        <f>IF(COUNTA($A817:$C817,$E817:$I817,$K817,$O817,$R817,$U817:$W817,$Z817:$AA817)=0,"",IFERROR(J817*M817,0))</f>
        <v/>
      </c>
      <c r="O817" s="31" t="n"/>
      <c r="P817" s="30">
        <f>IF(COUNTA($A817:$C817,$E817:$I817,$K817,$O817,$R817,$U817:$W817,$Z817:$AA817)=0,"",IFERROR(INDEX('Settings'!$F$10:$F$109,MATCH(C817,'Settings'!$A$10:$A$109,0)),0))</f>
        <v/>
      </c>
      <c r="Q817" s="30">
        <f>IF(COUNTA($A817:$C817,$E817:$I817,$K817,$O817,$R817,$U817:$W817,$Z817:$AA817)=0,"",IFERROR(O817*P817,0))</f>
        <v/>
      </c>
      <c r="R817" s="26" t="n"/>
      <c r="S817" s="30">
        <f>IF(COUNTA($A817:$C817,$E817:$I817,$K817,$O817,$R817,$U817:$W817,$Z817:$AA817)=0,"",IFERROR(INDEX('Settings'!$E$10:$E$109,MATCH(C817,'Settings'!$A$10:$A$109,0)),0))</f>
        <v/>
      </c>
      <c r="T817" s="30">
        <f>IF(COUNTA($A817:$C817,$E817:$I817,$K817,$O817,$R817,$U817:$W817,$Z817:$AA817)=0,"",IFERROR(R817*S817,0))</f>
        <v/>
      </c>
      <c r="U817" s="32" t="n"/>
      <c r="V817" s="32" t="n"/>
      <c r="W817" s="32" t="n"/>
      <c r="X817" s="30">
        <f>IF(COUNTA($A817:$C817,$E817:$I817,$K817,$O817,$R817,$U817:$W817,$Z817:$AA817)=0,"",IFERROR(SUM(N817,Q817,T817,U817),0))</f>
        <v/>
      </c>
      <c r="Y817" s="30">
        <f>IF(COUNTA($A817:$C817,$E817:$I817,$K817,$O817,$R817,$U817:$W817,$Z817:$AA817)=0,"",IFERROR(X817+V817-W817,0))</f>
        <v/>
      </c>
      <c r="Z817" s="23" t="n"/>
      <c r="AA817" s="25" t="n"/>
      <c r="AB817" s="33">
        <f>IF(COUNTA($A817:$C817,$E817:$I817,$K817,$O817,$R817,$U817:$W817,$Z817:$AA817)=0,"",IF(OR(A817="",B817="",C817="",E817=""),"Missing required input",IF(D817="","Driver not found",IF(COUNTIF($E:$E,E817)&gt;1,"Duplicate Trip/Load #",IF(B817&gt;A817,"Trip after period end",IF(B817&lt;=A817-'Settings'!$B$4,"Trip outside pay period",IF(J817&lt;=0,"Check miles",IF(M817&lt;=0,"Check rate",IF(Y817&lt;0,"Negative payable","OK")))))))))</f>
        <v/>
      </c>
    </row>
    <row r="818">
      <c r="A818" s="51" t="n"/>
      <c r="B818" s="51" t="n"/>
      <c r="C818" s="23" t="n"/>
      <c r="D818" s="24">
        <f>IF(COUNTA($A818:$C818,$E818:$I818,$K818,$O818,$R818,$U818:$W818,$Z818:$AA818)=0,"",IFERROR(INDEX('Settings'!$B$10:$B$109,MATCH(C818,'Settings'!$A$10:$A$109,0)),""))</f>
        <v/>
      </c>
      <c r="E818" s="23" t="n"/>
      <c r="F818" s="25" t="n"/>
      <c r="G818" s="25" t="n"/>
      <c r="H818" s="26" t="n"/>
      <c r="I818" s="26" t="n"/>
      <c r="J818" s="27">
        <f>IF(COUNTA($A818:$C818,$E818:$I818,$K818,$O818,$R818,$U818:$W818,$Z818:$AA818)=0,"",IFERROR(H818+I818,0))</f>
        <v/>
      </c>
      <c r="K818" s="52" t="n"/>
      <c r="L818" s="53">
        <f>IF(COUNTA($A818:$C818,$E818:$I818,$K818,$O818,$R818,$U818:$W818,$Z818:$AA818)=0,"",IFERROR(INDEX('Settings'!$D$10:$D$109,MATCH(C818,'Settings'!$A$10:$A$109,0)),0))</f>
        <v/>
      </c>
      <c r="M818" s="53">
        <f>IF(COUNTA($A818:$C818,$E818:$I818,$K818,$O818,$R818,$U818:$W818,$Z818:$AA818)=0,"",IFERROR(IF(K818&lt;&gt;"",K818,L818),0))</f>
        <v/>
      </c>
      <c r="N818" s="30">
        <f>IF(COUNTA($A818:$C818,$E818:$I818,$K818,$O818,$R818,$U818:$W818,$Z818:$AA818)=0,"",IFERROR(J818*M818,0))</f>
        <v/>
      </c>
      <c r="O818" s="31" t="n"/>
      <c r="P818" s="30">
        <f>IF(COUNTA($A818:$C818,$E818:$I818,$K818,$O818,$R818,$U818:$W818,$Z818:$AA818)=0,"",IFERROR(INDEX('Settings'!$F$10:$F$109,MATCH(C818,'Settings'!$A$10:$A$109,0)),0))</f>
        <v/>
      </c>
      <c r="Q818" s="30">
        <f>IF(COUNTA($A818:$C818,$E818:$I818,$K818,$O818,$R818,$U818:$W818,$Z818:$AA818)=0,"",IFERROR(O818*P818,0))</f>
        <v/>
      </c>
      <c r="R818" s="26" t="n"/>
      <c r="S818" s="30">
        <f>IF(COUNTA($A818:$C818,$E818:$I818,$K818,$O818,$R818,$U818:$W818,$Z818:$AA818)=0,"",IFERROR(INDEX('Settings'!$E$10:$E$109,MATCH(C818,'Settings'!$A$10:$A$109,0)),0))</f>
        <v/>
      </c>
      <c r="T818" s="30">
        <f>IF(COUNTA($A818:$C818,$E818:$I818,$K818,$O818,$R818,$U818:$W818,$Z818:$AA818)=0,"",IFERROR(R818*S818,0))</f>
        <v/>
      </c>
      <c r="U818" s="32" t="n"/>
      <c r="V818" s="32" t="n"/>
      <c r="W818" s="32" t="n"/>
      <c r="X818" s="30">
        <f>IF(COUNTA($A818:$C818,$E818:$I818,$K818,$O818,$R818,$U818:$W818,$Z818:$AA818)=0,"",IFERROR(SUM(N818,Q818,T818,U818),0))</f>
        <v/>
      </c>
      <c r="Y818" s="30">
        <f>IF(COUNTA($A818:$C818,$E818:$I818,$K818,$O818,$R818,$U818:$W818,$Z818:$AA818)=0,"",IFERROR(X818+V818-W818,0))</f>
        <v/>
      </c>
      <c r="Z818" s="23" t="n"/>
      <c r="AA818" s="25" t="n"/>
      <c r="AB818" s="33">
        <f>IF(COUNTA($A818:$C818,$E818:$I818,$K818,$O818,$R818,$U818:$W818,$Z818:$AA818)=0,"",IF(OR(A818="",B818="",C818="",E818=""),"Missing required input",IF(D818="","Driver not found",IF(COUNTIF($E:$E,E818)&gt;1,"Duplicate Trip/Load #",IF(B818&gt;A818,"Trip after period end",IF(B818&lt;=A818-'Settings'!$B$4,"Trip outside pay period",IF(J818&lt;=0,"Check miles",IF(M818&lt;=0,"Check rate",IF(Y818&lt;0,"Negative payable","OK")))))))))</f>
        <v/>
      </c>
    </row>
    <row r="819">
      <c r="A819" s="51" t="n"/>
      <c r="B819" s="51" t="n"/>
      <c r="C819" s="23" t="n"/>
      <c r="D819" s="24">
        <f>IF(COUNTA($A819:$C819,$E819:$I819,$K819,$O819,$R819,$U819:$W819,$Z819:$AA819)=0,"",IFERROR(INDEX('Settings'!$B$10:$B$109,MATCH(C819,'Settings'!$A$10:$A$109,0)),""))</f>
        <v/>
      </c>
      <c r="E819" s="23" t="n"/>
      <c r="F819" s="25" t="n"/>
      <c r="G819" s="25" t="n"/>
      <c r="H819" s="26" t="n"/>
      <c r="I819" s="26" t="n"/>
      <c r="J819" s="27">
        <f>IF(COUNTA($A819:$C819,$E819:$I819,$K819,$O819,$R819,$U819:$W819,$Z819:$AA819)=0,"",IFERROR(H819+I819,0))</f>
        <v/>
      </c>
      <c r="K819" s="52" t="n"/>
      <c r="L819" s="53">
        <f>IF(COUNTA($A819:$C819,$E819:$I819,$K819,$O819,$R819,$U819:$W819,$Z819:$AA819)=0,"",IFERROR(INDEX('Settings'!$D$10:$D$109,MATCH(C819,'Settings'!$A$10:$A$109,0)),0))</f>
        <v/>
      </c>
      <c r="M819" s="53">
        <f>IF(COUNTA($A819:$C819,$E819:$I819,$K819,$O819,$R819,$U819:$W819,$Z819:$AA819)=0,"",IFERROR(IF(K819&lt;&gt;"",K819,L819),0))</f>
        <v/>
      </c>
      <c r="N819" s="30">
        <f>IF(COUNTA($A819:$C819,$E819:$I819,$K819,$O819,$R819,$U819:$W819,$Z819:$AA819)=0,"",IFERROR(J819*M819,0))</f>
        <v/>
      </c>
      <c r="O819" s="31" t="n"/>
      <c r="P819" s="30">
        <f>IF(COUNTA($A819:$C819,$E819:$I819,$K819,$O819,$R819,$U819:$W819,$Z819:$AA819)=0,"",IFERROR(INDEX('Settings'!$F$10:$F$109,MATCH(C819,'Settings'!$A$10:$A$109,0)),0))</f>
        <v/>
      </c>
      <c r="Q819" s="30">
        <f>IF(COUNTA($A819:$C819,$E819:$I819,$K819,$O819,$R819,$U819:$W819,$Z819:$AA819)=0,"",IFERROR(O819*P819,0))</f>
        <v/>
      </c>
      <c r="R819" s="26" t="n"/>
      <c r="S819" s="30">
        <f>IF(COUNTA($A819:$C819,$E819:$I819,$K819,$O819,$R819,$U819:$W819,$Z819:$AA819)=0,"",IFERROR(INDEX('Settings'!$E$10:$E$109,MATCH(C819,'Settings'!$A$10:$A$109,0)),0))</f>
        <v/>
      </c>
      <c r="T819" s="30">
        <f>IF(COUNTA($A819:$C819,$E819:$I819,$K819,$O819,$R819,$U819:$W819,$Z819:$AA819)=0,"",IFERROR(R819*S819,0))</f>
        <v/>
      </c>
      <c r="U819" s="32" t="n"/>
      <c r="V819" s="32" t="n"/>
      <c r="W819" s="32" t="n"/>
      <c r="X819" s="30">
        <f>IF(COUNTA($A819:$C819,$E819:$I819,$K819,$O819,$R819,$U819:$W819,$Z819:$AA819)=0,"",IFERROR(SUM(N819,Q819,T819,U819),0))</f>
        <v/>
      </c>
      <c r="Y819" s="30">
        <f>IF(COUNTA($A819:$C819,$E819:$I819,$K819,$O819,$R819,$U819:$W819,$Z819:$AA819)=0,"",IFERROR(X819+V819-W819,0))</f>
        <v/>
      </c>
      <c r="Z819" s="23" t="n"/>
      <c r="AA819" s="25" t="n"/>
      <c r="AB819" s="33">
        <f>IF(COUNTA($A819:$C819,$E819:$I819,$K819,$O819,$R819,$U819:$W819,$Z819:$AA819)=0,"",IF(OR(A819="",B819="",C819="",E819=""),"Missing required input",IF(D819="","Driver not found",IF(COUNTIF($E:$E,E819)&gt;1,"Duplicate Trip/Load #",IF(B819&gt;A819,"Trip after period end",IF(B819&lt;=A819-'Settings'!$B$4,"Trip outside pay period",IF(J819&lt;=0,"Check miles",IF(M819&lt;=0,"Check rate",IF(Y819&lt;0,"Negative payable","OK")))))))))</f>
        <v/>
      </c>
    </row>
    <row r="820">
      <c r="A820" s="51" t="n"/>
      <c r="B820" s="51" t="n"/>
      <c r="C820" s="23" t="n"/>
      <c r="D820" s="24">
        <f>IF(COUNTA($A820:$C820,$E820:$I820,$K820,$O820,$R820,$U820:$W820,$Z820:$AA820)=0,"",IFERROR(INDEX('Settings'!$B$10:$B$109,MATCH(C820,'Settings'!$A$10:$A$109,0)),""))</f>
        <v/>
      </c>
      <c r="E820" s="23" t="n"/>
      <c r="F820" s="25" t="n"/>
      <c r="G820" s="25" t="n"/>
      <c r="H820" s="26" t="n"/>
      <c r="I820" s="26" t="n"/>
      <c r="J820" s="27">
        <f>IF(COUNTA($A820:$C820,$E820:$I820,$K820,$O820,$R820,$U820:$W820,$Z820:$AA820)=0,"",IFERROR(H820+I820,0))</f>
        <v/>
      </c>
      <c r="K820" s="52" t="n"/>
      <c r="L820" s="53">
        <f>IF(COUNTA($A820:$C820,$E820:$I820,$K820,$O820,$R820,$U820:$W820,$Z820:$AA820)=0,"",IFERROR(INDEX('Settings'!$D$10:$D$109,MATCH(C820,'Settings'!$A$10:$A$109,0)),0))</f>
        <v/>
      </c>
      <c r="M820" s="53">
        <f>IF(COUNTA($A820:$C820,$E820:$I820,$K820,$O820,$R820,$U820:$W820,$Z820:$AA820)=0,"",IFERROR(IF(K820&lt;&gt;"",K820,L820),0))</f>
        <v/>
      </c>
      <c r="N820" s="30">
        <f>IF(COUNTA($A820:$C820,$E820:$I820,$K820,$O820,$R820,$U820:$W820,$Z820:$AA820)=0,"",IFERROR(J820*M820,0))</f>
        <v/>
      </c>
      <c r="O820" s="31" t="n"/>
      <c r="P820" s="30">
        <f>IF(COUNTA($A820:$C820,$E820:$I820,$K820,$O820,$R820,$U820:$W820,$Z820:$AA820)=0,"",IFERROR(INDEX('Settings'!$F$10:$F$109,MATCH(C820,'Settings'!$A$10:$A$109,0)),0))</f>
        <v/>
      </c>
      <c r="Q820" s="30">
        <f>IF(COUNTA($A820:$C820,$E820:$I820,$K820,$O820,$R820,$U820:$W820,$Z820:$AA820)=0,"",IFERROR(O820*P820,0))</f>
        <v/>
      </c>
      <c r="R820" s="26" t="n"/>
      <c r="S820" s="30">
        <f>IF(COUNTA($A820:$C820,$E820:$I820,$K820,$O820,$R820,$U820:$W820,$Z820:$AA820)=0,"",IFERROR(INDEX('Settings'!$E$10:$E$109,MATCH(C820,'Settings'!$A$10:$A$109,0)),0))</f>
        <v/>
      </c>
      <c r="T820" s="30">
        <f>IF(COUNTA($A820:$C820,$E820:$I820,$K820,$O820,$R820,$U820:$W820,$Z820:$AA820)=0,"",IFERROR(R820*S820,0))</f>
        <v/>
      </c>
      <c r="U820" s="32" t="n"/>
      <c r="V820" s="32" t="n"/>
      <c r="W820" s="32" t="n"/>
      <c r="X820" s="30">
        <f>IF(COUNTA($A820:$C820,$E820:$I820,$K820,$O820,$R820,$U820:$W820,$Z820:$AA820)=0,"",IFERROR(SUM(N820,Q820,T820,U820),0))</f>
        <v/>
      </c>
      <c r="Y820" s="30">
        <f>IF(COUNTA($A820:$C820,$E820:$I820,$K820,$O820,$R820,$U820:$W820,$Z820:$AA820)=0,"",IFERROR(X820+V820-W820,0))</f>
        <v/>
      </c>
      <c r="Z820" s="23" t="n"/>
      <c r="AA820" s="25" t="n"/>
      <c r="AB820" s="33">
        <f>IF(COUNTA($A820:$C820,$E820:$I820,$K820,$O820,$R820,$U820:$W820,$Z820:$AA820)=0,"",IF(OR(A820="",B820="",C820="",E820=""),"Missing required input",IF(D820="","Driver not found",IF(COUNTIF($E:$E,E820)&gt;1,"Duplicate Trip/Load #",IF(B820&gt;A820,"Trip after period end",IF(B820&lt;=A820-'Settings'!$B$4,"Trip outside pay period",IF(J820&lt;=0,"Check miles",IF(M820&lt;=0,"Check rate",IF(Y820&lt;0,"Negative payable","OK")))))))))</f>
        <v/>
      </c>
    </row>
    <row r="821">
      <c r="A821" s="51" t="n"/>
      <c r="B821" s="51" t="n"/>
      <c r="C821" s="23" t="n"/>
      <c r="D821" s="24">
        <f>IF(COUNTA($A821:$C821,$E821:$I821,$K821,$O821,$R821,$U821:$W821,$Z821:$AA821)=0,"",IFERROR(INDEX('Settings'!$B$10:$B$109,MATCH(C821,'Settings'!$A$10:$A$109,0)),""))</f>
        <v/>
      </c>
      <c r="E821" s="23" t="n"/>
      <c r="F821" s="25" t="n"/>
      <c r="G821" s="25" t="n"/>
      <c r="H821" s="26" t="n"/>
      <c r="I821" s="26" t="n"/>
      <c r="J821" s="27">
        <f>IF(COUNTA($A821:$C821,$E821:$I821,$K821,$O821,$R821,$U821:$W821,$Z821:$AA821)=0,"",IFERROR(H821+I821,0))</f>
        <v/>
      </c>
      <c r="K821" s="52" t="n"/>
      <c r="L821" s="53">
        <f>IF(COUNTA($A821:$C821,$E821:$I821,$K821,$O821,$R821,$U821:$W821,$Z821:$AA821)=0,"",IFERROR(INDEX('Settings'!$D$10:$D$109,MATCH(C821,'Settings'!$A$10:$A$109,0)),0))</f>
        <v/>
      </c>
      <c r="M821" s="53">
        <f>IF(COUNTA($A821:$C821,$E821:$I821,$K821,$O821,$R821,$U821:$W821,$Z821:$AA821)=0,"",IFERROR(IF(K821&lt;&gt;"",K821,L821),0))</f>
        <v/>
      </c>
      <c r="N821" s="30">
        <f>IF(COUNTA($A821:$C821,$E821:$I821,$K821,$O821,$R821,$U821:$W821,$Z821:$AA821)=0,"",IFERROR(J821*M821,0))</f>
        <v/>
      </c>
      <c r="O821" s="31" t="n"/>
      <c r="P821" s="30">
        <f>IF(COUNTA($A821:$C821,$E821:$I821,$K821,$O821,$R821,$U821:$W821,$Z821:$AA821)=0,"",IFERROR(INDEX('Settings'!$F$10:$F$109,MATCH(C821,'Settings'!$A$10:$A$109,0)),0))</f>
        <v/>
      </c>
      <c r="Q821" s="30">
        <f>IF(COUNTA($A821:$C821,$E821:$I821,$K821,$O821,$R821,$U821:$W821,$Z821:$AA821)=0,"",IFERROR(O821*P821,0))</f>
        <v/>
      </c>
      <c r="R821" s="26" t="n"/>
      <c r="S821" s="30">
        <f>IF(COUNTA($A821:$C821,$E821:$I821,$K821,$O821,$R821,$U821:$W821,$Z821:$AA821)=0,"",IFERROR(INDEX('Settings'!$E$10:$E$109,MATCH(C821,'Settings'!$A$10:$A$109,0)),0))</f>
        <v/>
      </c>
      <c r="T821" s="30">
        <f>IF(COUNTA($A821:$C821,$E821:$I821,$K821,$O821,$R821,$U821:$W821,$Z821:$AA821)=0,"",IFERROR(R821*S821,0))</f>
        <v/>
      </c>
      <c r="U821" s="32" t="n"/>
      <c r="V821" s="32" t="n"/>
      <c r="W821" s="32" t="n"/>
      <c r="X821" s="30">
        <f>IF(COUNTA($A821:$C821,$E821:$I821,$K821,$O821,$R821,$U821:$W821,$Z821:$AA821)=0,"",IFERROR(SUM(N821,Q821,T821,U821),0))</f>
        <v/>
      </c>
      <c r="Y821" s="30">
        <f>IF(COUNTA($A821:$C821,$E821:$I821,$K821,$O821,$R821,$U821:$W821,$Z821:$AA821)=0,"",IFERROR(X821+V821-W821,0))</f>
        <v/>
      </c>
      <c r="Z821" s="23" t="n"/>
      <c r="AA821" s="25" t="n"/>
      <c r="AB821" s="33">
        <f>IF(COUNTA($A821:$C821,$E821:$I821,$K821,$O821,$R821,$U821:$W821,$Z821:$AA821)=0,"",IF(OR(A821="",B821="",C821="",E821=""),"Missing required input",IF(D821="","Driver not found",IF(COUNTIF($E:$E,E821)&gt;1,"Duplicate Trip/Load #",IF(B821&gt;A821,"Trip after period end",IF(B821&lt;=A821-'Settings'!$B$4,"Trip outside pay period",IF(J821&lt;=0,"Check miles",IF(M821&lt;=0,"Check rate",IF(Y821&lt;0,"Negative payable","OK")))))))))</f>
        <v/>
      </c>
    </row>
    <row r="822">
      <c r="A822" s="51" t="n"/>
      <c r="B822" s="51" t="n"/>
      <c r="C822" s="23" t="n"/>
      <c r="D822" s="24">
        <f>IF(COUNTA($A822:$C822,$E822:$I822,$K822,$O822,$R822,$U822:$W822,$Z822:$AA822)=0,"",IFERROR(INDEX('Settings'!$B$10:$B$109,MATCH(C822,'Settings'!$A$10:$A$109,0)),""))</f>
        <v/>
      </c>
      <c r="E822" s="23" t="n"/>
      <c r="F822" s="25" t="n"/>
      <c r="G822" s="25" t="n"/>
      <c r="H822" s="26" t="n"/>
      <c r="I822" s="26" t="n"/>
      <c r="J822" s="27">
        <f>IF(COUNTA($A822:$C822,$E822:$I822,$K822,$O822,$R822,$U822:$W822,$Z822:$AA822)=0,"",IFERROR(H822+I822,0))</f>
        <v/>
      </c>
      <c r="K822" s="52" t="n"/>
      <c r="L822" s="53">
        <f>IF(COUNTA($A822:$C822,$E822:$I822,$K822,$O822,$R822,$U822:$W822,$Z822:$AA822)=0,"",IFERROR(INDEX('Settings'!$D$10:$D$109,MATCH(C822,'Settings'!$A$10:$A$109,0)),0))</f>
        <v/>
      </c>
      <c r="M822" s="53">
        <f>IF(COUNTA($A822:$C822,$E822:$I822,$K822,$O822,$R822,$U822:$W822,$Z822:$AA822)=0,"",IFERROR(IF(K822&lt;&gt;"",K822,L822),0))</f>
        <v/>
      </c>
      <c r="N822" s="30">
        <f>IF(COUNTA($A822:$C822,$E822:$I822,$K822,$O822,$R822,$U822:$W822,$Z822:$AA822)=0,"",IFERROR(J822*M822,0))</f>
        <v/>
      </c>
      <c r="O822" s="31" t="n"/>
      <c r="P822" s="30">
        <f>IF(COUNTA($A822:$C822,$E822:$I822,$K822,$O822,$R822,$U822:$W822,$Z822:$AA822)=0,"",IFERROR(INDEX('Settings'!$F$10:$F$109,MATCH(C822,'Settings'!$A$10:$A$109,0)),0))</f>
        <v/>
      </c>
      <c r="Q822" s="30">
        <f>IF(COUNTA($A822:$C822,$E822:$I822,$K822,$O822,$R822,$U822:$W822,$Z822:$AA822)=0,"",IFERROR(O822*P822,0))</f>
        <v/>
      </c>
      <c r="R822" s="26" t="n"/>
      <c r="S822" s="30">
        <f>IF(COUNTA($A822:$C822,$E822:$I822,$K822,$O822,$R822,$U822:$W822,$Z822:$AA822)=0,"",IFERROR(INDEX('Settings'!$E$10:$E$109,MATCH(C822,'Settings'!$A$10:$A$109,0)),0))</f>
        <v/>
      </c>
      <c r="T822" s="30">
        <f>IF(COUNTA($A822:$C822,$E822:$I822,$K822,$O822,$R822,$U822:$W822,$Z822:$AA822)=0,"",IFERROR(R822*S822,0))</f>
        <v/>
      </c>
      <c r="U822" s="32" t="n"/>
      <c r="V822" s="32" t="n"/>
      <c r="W822" s="32" t="n"/>
      <c r="X822" s="30">
        <f>IF(COUNTA($A822:$C822,$E822:$I822,$K822,$O822,$R822,$U822:$W822,$Z822:$AA822)=0,"",IFERROR(SUM(N822,Q822,T822,U822),0))</f>
        <v/>
      </c>
      <c r="Y822" s="30">
        <f>IF(COUNTA($A822:$C822,$E822:$I822,$K822,$O822,$R822,$U822:$W822,$Z822:$AA822)=0,"",IFERROR(X822+V822-W822,0))</f>
        <v/>
      </c>
      <c r="Z822" s="23" t="n"/>
      <c r="AA822" s="25" t="n"/>
      <c r="AB822" s="33">
        <f>IF(COUNTA($A822:$C822,$E822:$I822,$K822,$O822,$R822,$U822:$W822,$Z822:$AA822)=0,"",IF(OR(A822="",B822="",C822="",E822=""),"Missing required input",IF(D822="","Driver not found",IF(COUNTIF($E:$E,E822)&gt;1,"Duplicate Trip/Load #",IF(B822&gt;A822,"Trip after period end",IF(B822&lt;=A822-'Settings'!$B$4,"Trip outside pay period",IF(J822&lt;=0,"Check miles",IF(M822&lt;=0,"Check rate",IF(Y822&lt;0,"Negative payable","OK")))))))))</f>
        <v/>
      </c>
    </row>
    <row r="823">
      <c r="A823" s="51" t="n"/>
      <c r="B823" s="51" t="n"/>
      <c r="C823" s="23" t="n"/>
      <c r="D823" s="24">
        <f>IF(COUNTA($A823:$C823,$E823:$I823,$K823,$O823,$R823,$U823:$W823,$Z823:$AA823)=0,"",IFERROR(INDEX('Settings'!$B$10:$B$109,MATCH(C823,'Settings'!$A$10:$A$109,0)),""))</f>
        <v/>
      </c>
      <c r="E823" s="23" t="n"/>
      <c r="F823" s="25" t="n"/>
      <c r="G823" s="25" t="n"/>
      <c r="H823" s="26" t="n"/>
      <c r="I823" s="26" t="n"/>
      <c r="J823" s="27">
        <f>IF(COUNTA($A823:$C823,$E823:$I823,$K823,$O823,$R823,$U823:$W823,$Z823:$AA823)=0,"",IFERROR(H823+I823,0))</f>
        <v/>
      </c>
      <c r="K823" s="52" t="n"/>
      <c r="L823" s="53">
        <f>IF(COUNTA($A823:$C823,$E823:$I823,$K823,$O823,$R823,$U823:$W823,$Z823:$AA823)=0,"",IFERROR(INDEX('Settings'!$D$10:$D$109,MATCH(C823,'Settings'!$A$10:$A$109,0)),0))</f>
        <v/>
      </c>
      <c r="M823" s="53">
        <f>IF(COUNTA($A823:$C823,$E823:$I823,$K823,$O823,$R823,$U823:$W823,$Z823:$AA823)=0,"",IFERROR(IF(K823&lt;&gt;"",K823,L823),0))</f>
        <v/>
      </c>
      <c r="N823" s="30">
        <f>IF(COUNTA($A823:$C823,$E823:$I823,$K823,$O823,$R823,$U823:$W823,$Z823:$AA823)=0,"",IFERROR(J823*M823,0))</f>
        <v/>
      </c>
      <c r="O823" s="31" t="n"/>
      <c r="P823" s="30">
        <f>IF(COUNTA($A823:$C823,$E823:$I823,$K823,$O823,$R823,$U823:$W823,$Z823:$AA823)=0,"",IFERROR(INDEX('Settings'!$F$10:$F$109,MATCH(C823,'Settings'!$A$10:$A$109,0)),0))</f>
        <v/>
      </c>
      <c r="Q823" s="30">
        <f>IF(COUNTA($A823:$C823,$E823:$I823,$K823,$O823,$R823,$U823:$W823,$Z823:$AA823)=0,"",IFERROR(O823*P823,0))</f>
        <v/>
      </c>
      <c r="R823" s="26" t="n"/>
      <c r="S823" s="30">
        <f>IF(COUNTA($A823:$C823,$E823:$I823,$K823,$O823,$R823,$U823:$W823,$Z823:$AA823)=0,"",IFERROR(INDEX('Settings'!$E$10:$E$109,MATCH(C823,'Settings'!$A$10:$A$109,0)),0))</f>
        <v/>
      </c>
      <c r="T823" s="30">
        <f>IF(COUNTA($A823:$C823,$E823:$I823,$K823,$O823,$R823,$U823:$W823,$Z823:$AA823)=0,"",IFERROR(R823*S823,0))</f>
        <v/>
      </c>
      <c r="U823" s="32" t="n"/>
      <c r="V823" s="32" t="n"/>
      <c r="W823" s="32" t="n"/>
      <c r="X823" s="30">
        <f>IF(COUNTA($A823:$C823,$E823:$I823,$K823,$O823,$R823,$U823:$W823,$Z823:$AA823)=0,"",IFERROR(SUM(N823,Q823,T823,U823),0))</f>
        <v/>
      </c>
      <c r="Y823" s="30">
        <f>IF(COUNTA($A823:$C823,$E823:$I823,$K823,$O823,$R823,$U823:$W823,$Z823:$AA823)=0,"",IFERROR(X823+V823-W823,0))</f>
        <v/>
      </c>
      <c r="Z823" s="23" t="n"/>
      <c r="AA823" s="25" t="n"/>
      <c r="AB823" s="33">
        <f>IF(COUNTA($A823:$C823,$E823:$I823,$K823,$O823,$R823,$U823:$W823,$Z823:$AA823)=0,"",IF(OR(A823="",B823="",C823="",E823=""),"Missing required input",IF(D823="","Driver not found",IF(COUNTIF($E:$E,E823)&gt;1,"Duplicate Trip/Load #",IF(B823&gt;A823,"Trip after period end",IF(B823&lt;=A823-'Settings'!$B$4,"Trip outside pay period",IF(J823&lt;=0,"Check miles",IF(M823&lt;=0,"Check rate",IF(Y823&lt;0,"Negative payable","OK")))))))))</f>
        <v/>
      </c>
    </row>
    <row r="824">
      <c r="A824" s="51" t="n"/>
      <c r="B824" s="51" t="n"/>
      <c r="C824" s="23" t="n"/>
      <c r="D824" s="24">
        <f>IF(COUNTA($A824:$C824,$E824:$I824,$K824,$O824,$R824,$U824:$W824,$Z824:$AA824)=0,"",IFERROR(INDEX('Settings'!$B$10:$B$109,MATCH(C824,'Settings'!$A$10:$A$109,0)),""))</f>
        <v/>
      </c>
      <c r="E824" s="23" t="n"/>
      <c r="F824" s="25" t="n"/>
      <c r="G824" s="25" t="n"/>
      <c r="H824" s="26" t="n"/>
      <c r="I824" s="26" t="n"/>
      <c r="J824" s="27">
        <f>IF(COUNTA($A824:$C824,$E824:$I824,$K824,$O824,$R824,$U824:$W824,$Z824:$AA824)=0,"",IFERROR(H824+I824,0))</f>
        <v/>
      </c>
      <c r="K824" s="52" t="n"/>
      <c r="L824" s="53">
        <f>IF(COUNTA($A824:$C824,$E824:$I824,$K824,$O824,$R824,$U824:$W824,$Z824:$AA824)=0,"",IFERROR(INDEX('Settings'!$D$10:$D$109,MATCH(C824,'Settings'!$A$10:$A$109,0)),0))</f>
        <v/>
      </c>
      <c r="M824" s="53">
        <f>IF(COUNTA($A824:$C824,$E824:$I824,$K824,$O824,$R824,$U824:$W824,$Z824:$AA824)=0,"",IFERROR(IF(K824&lt;&gt;"",K824,L824),0))</f>
        <v/>
      </c>
      <c r="N824" s="30">
        <f>IF(COUNTA($A824:$C824,$E824:$I824,$K824,$O824,$R824,$U824:$W824,$Z824:$AA824)=0,"",IFERROR(J824*M824,0))</f>
        <v/>
      </c>
      <c r="O824" s="31" t="n"/>
      <c r="P824" s="30">
        <f>IF(COUNTA($A824:$C824,$E824:$I824,$K824,$O824,$R824,$U824:$W824,$Z824:$AA824)=0,"",IFERROR(INDEX('Settings'!$F$10:$F$109,MATCH(C824,'Settings'!$A$10:$A$109,0)),0))</f>
        <v/>
      </c>
      <c r="Q824" s="30">
        <f>IF(COUNTA($A824:$C824,$E824:$I824,$K824,$O824,$R824,$U824:$W824,$Z824:$AA824)=0,"",IFERROR(O824*P824,0))</f>
        <v/>
      </c>
      <c r="R824" s="26" t="n"/>
      <c r="S824" s="30">
        <f>IF(COUNTA($A824:$C824,$E824:$I824,$K824,$O824,$R824,$U824:$W824,$Z824:$AA824)=0,"",IFERROR(INDEX('Settings'!$E$10:$E$109,MATCH(C824,'Settings'!$A$10:$A$109,0)),0))</f>
        <v/>
      </c>
      <c r="T824" s="30">
        <f>IF(COUNTA($A824:$C824,$E824:$I824,$K824,$O824,$R824,$U824:$W824,$Z824:$AA824)=0,"",IFERROR(R824*S824,0))</f>
        <v/>
      </c>
      <c r="U824" s="32" t="n"/>
      <c r="V824" s="32" t="n"/>
      <c r="W824" s="32" t="n"/>
      <c r="X824" s="30">
        <f>IF(COUNTA($A824:$C824,$E824:$I824,$K824,$O824,$R824,$U824:$W824,$Z824:$AA824)=0,"",IFERROR(SUM(N824,Q824,T824,U824),0))</f>
        <v/>
      </c>
      <c r="Y824" s="30">
        <f>IF(COUNTA($A824:$C824,$E824:$I824,$K824,$O824,$R824,$U824:$W824,$Z824:$AA824)=0,"",IFERROR(X824+V824-W824,0))</f>
        <v/>
      </c>
      <c r="Z824" s="23" t="n"/>
      <c r="AA824" s="25" t="n"/>
      <c r="AB824" s="33">
        <f>IF(COUNTA($A824:$C824,$E824:$I824,$K824,$O824,$R824,$U824:$W824,$Z824:$AA824)=0,"",IF(OR(A824="",B824="",C824="",E824=""),"Missing required input",IF(D824="","Driver not found",IF(COUNTIF($E:$E,E824)&gt;1,"Duplicate Trip/Load #",IF(B824&gt;A824,"Trip after period end",IF(B824&lt;=A824-'Settings'!$B$4,"Trip outside pay period",IF(J824&lt;=0,"Check miles",IF(M824&lt;=0,"Check rate",IF(Y824&lt;0,"Negative payable","OK")))))))))</f>
        <v/>
      </c>
    </row>
    <row r="825">
      <c r="A825" s="51" t="n"/>
      <c r="B825" s="51" t="n"/>
      <c r="C825" s="23" t="n"/>
      <c r="D825" s="24">
        <f>IF(COUNTA($A825:$C825,$E825:$I825,$K825,$O825,$R825,$U825:$W825,$Z825:$AA825)=0,"",IFERROR(INDEX('Settings'!$B$10:$B$109,MATCH(C825,'Settings'!$A$10:$A$109,0)),""))</f>
        <v/>
      </c>
      <c r="E825" s="23" t="n"/>
      <c r="F825" s="25" t="n"/>
      <c r="G825" s="25" t="n"/>
      <c r="H825" s="26" t="n"/>
      <c r="I825" s="26" t="n"/>
      <c r="J825" s="27">
        <f>IF(COUNTA($A825:$C825,$E825:$I825,$K825,$O825,$R825,$U825:$W825,$Z825:$AA825)=0,"",IFERROR(H825+I825,0))</f>
        <v/>
      </c>
      <c r="K825" s="52" t="n"/>
      <c r="L825" s="53">
        <f>IF(COUNTA($A825:$C825,$E825:$I825,$K825,$O825,$R825,$U825:$W825,$Z825:$AA825)=0,"",IFERROR(INDEX('Settings'!$D$10:$D$109,MATCH(C825,'Settings'!$A$10:$A$109,0)),0))</f>
        <v/>
      </c>
      <c r="M825" s="53">
        <f>IF(COUNTA($A825:$C825,$E825:$I825,$K825,$O825,$R825,$U825:$W825,$Z825:$AA825)=0,"",IFERROR(IF(K825&lt;&gt;"",K825,L825),0))</f>
        <v/>
      </c>
      <c r="N825" s="30">
        <f>IF(COUNTA($A825:$C825,$E825:$I825,$K825,$O825,$R825,$U825:$W825,$Z825:$AA825)=0,"",IFERROR(J825*M825,0))</f>
        <v/>
      </c>
      <c r="O825" s="31" t="n"/>
      <c r="P825" s="30">
        <f>IF(COUNTA($A825:$C825,$E825:$I825,$K825,$O825,$R825,$U825:$W825,$Z825:$AA825)=0,"",IFERROR(INDEX('Settings'!$F$10:$F$109,MATCH(C825,'Settings'!$A$10:$A$109,0)),0))</f>
        <v/>
      </c>
      <c r="Q825" s="30">
        <f>IF(COUNTA($A825:$C825,$E825:$I825,$K825,$O825,$R825,$U825:$W825,$Z825:$AA825)=0,"",IFERROR(O825*P825,0))</f>
        <v/>
      </c>
      <c r="R825" s="26" t="n"/>
      <c r="S825" s="30">
        <f>IF(COUNTA($A825:$C825,$E825:$I825,$K825,$O825,$R825,$U825:$W825,$Z825:$AA825)=0,"",IFERROR(INDEX('Settings'!$E$10:$E$109,MATCH(C825,'Settings'!$A$10:$A$109,0)),0))</f>
        <v/>
      </c>
      <c r="T825" s="30">
        <f>IF(COUNTA($A825:$C825,$E825:$I825,$K825,$O825,$R825,$U825:$W825,$Z825:$AA825)=0,"",IFERROR(R825*S825,0))</f>
        <v/>
      </c>
      <c r="U825" s="32" t="n"/>
      <c r="V825" s="32" t="n"/>
      <c r="W825" s="32" t="n"/>
      <c r="X825" s="30">
        <f>IF(COUNTA($A825:$C825,$E825:$I825,$K825,$O825,$R825,$U825:$W825,$Z825:$AA825)=0,"",IFERROR(SUM(N825,Q825,T825,U825),0))</f>
        <v/>
      </c>
      <c r="Y825" s="30">
        <f>IF(COUNTA($A825:$C825,$E825:$I825,$K825,$O825,$R825,$U825:$W825,$Z825:$AA825)=0,"",IFERROR(X825+V825-W825,0))</f>
        <v/>
      </c>
      <c r="Z825" s="23" t="n"/>
      <c r="AA825" s="25" t="n"/>
      <c r="AB825" s="33">
        <f>IF(COUNTA($A825:$C825,$E825:$I825,$K825,$O825,$R825,$U825:$W825,$Z825:$AA825)=0,"",IF(OR(A825="",B825="",C825="",E825=""),"Missing required input",IF(D825="","Driver not found",IF(COUNTIF($E:$E,E825)&gt;1,"Duplicate Trip/Load #",IF(B825&gt;A825,"Trip after period end",IF(B825&lt;=A825-'Settings'!$B$4,"Trip outside pay period",IF(J825&lt;=0,"Check miles",IF(M825&lt;=0,"Check rate",IF(Y825&lt;0,"Negative payable","OK")))))))))</f>
        <v/>
      </c>
    </row>
    <row r="826">
      <c r="A826" s="51" t="n"/>
      <c r="B826" s="51" t="n"/>
      <c r="C826" s="23" t="n"/>
      <c r="D826" s="24">
        <f>IF(COUNTA($A826:$C826,$E826:$I826,$K826,$O826,$R826,$U826:$W826,$Z826:$AA826)=0,"",IFERROR(INDEX('Settings'!$B$10:$B$109,MATCH(C826,'Settings'!$A$10:$A$109,0)),""))</f>
        <v/>
      </c>
      <c r="E826" s="23" t="n"/>
      <c r="F826" s="25" t="n"/>
      <c r="G826" s="25" t="n"/>
      <c r="H826" s="26" t="n"/>
      <c r="I826" s="26" t="n"/>
      <c r="J826" s="27">
        <f>IF(COUNTA($A826:$C826,$E826:$I826,$K826,$O826,$R826,$U826:$W826,$Z826:$AA826)=0,"",IFERROR(H826+I826,0))</f>
        <v/>
      </c>
      <c r="K826" s="52" t="n"/>
      <c r="L826" s="53">
        <f>IF(COUNTA($A826:$C826,$E826:$I826,$K826,$O826,$R826,$U826:$W826,$Z826:$AA826)=0,"",IFERROR(INDEX('Settings'!$D$10:$D$109,MATCH(C826,'Settings'!$A$10:$A$109,0)),0))</f>
        <v/>
      </c>
      <c r="M826" s="53">
        <f>IF(COUNTA($A826:$C826,$E826:$I826,$K826,$O826,$R826,$U826:$W826,$Z826:$AA826)=0,"",IFERROR(IF(K826&lt;&gt;"",K826,L826),0))</f>
        <v/>
      </c>
      <c r="N826" s="30">
        <f>IF(COUNTA($A826:$C826,$E826:$I826,$K826,$O826,$R826,$U826:$W826,$Z826:$AA826)=0,"",IFERROR(J826*M826,0))</f>
        <v/>
      </c>
      <c r="O826" s="31" t="n"/>
      <c r="P826" s="30">
        <f>IF(COUNTA($A826:$C826,$E826:$I826,$K826,$O826,$R826,$U826:$W826,$Z826:$AA826)=0,"",IFERROR(INDEX('Settings'!$F$10:$F$109,MATCH(C826,'Settings'!$A$10:$A$109,0)),0))</f>
        <v/>
      </c>
      <c r="Q826" s="30">
        <f>IF(COUNTA($A826:$C826,$E826:$I826,$K826,$O826,$R826,$U826:$W826,$Z826:$AA826)=0,"",IFERROR(O826*P826,0))</f>
        <v/>
      </c>
      <c r="R826" s="26" t="n"/>
      <c r="S826" s="30">
        <f>IF(COUNTA($A826:$C826,$E826:$I826,$K826,$O826,$R826,$U826:$W826,$Z826:$AA826)=0,"",IFERROR(INDEX('Settings'!$E$10:$E$109,MATCH(C826,'Settings'!$A$10:$A$109,0)),0))</f>
        <v/>
      </c>
      <c r="T826" s="30">
        <f>IF(COUNTA($A826:$C826,$E826:$I826,$K826,$O826,$R826,$U826:$W826,$Z826:$AA826)=0,"",IFERROR(R826*S826,0))</f>
        <v/>
      </c>
      <c r="U826" s="32" t="n"/>
      <c r="V826" s="32" t="n"/>
      <c r="W826" s="32" t="n"/>
      <c r="X826" s="30">
        <f>IF(COUNTA($A826:$C826,$E826:$I826,$K826,$O826,$R826,$U826:$W826,$Z826:$AA826)=0,"",IFERROR(SUM(N826,Q826,T826,U826),0))</f>
        <v/>
      </c>
      <c r="Y826" s="30">
        <f>IF(COUNTA($A826:$C826,$E826:$I826,$K826,$O826,$R826,$U826:$W826,$Z826:$AA826)=0,"",IFERROR(X826+V826-W826,0))</f>
        <v/>
      </c>
      <c r="Z826" s="23" t="n"/>
      <c r="AA826" s="25" t="n"/>
      <c r="AB826" s="33">
        <f>IF(COUNTA($A826:$C826,$E826:$I826,$K826,$O826,$R826,$U826:$W826,$Z826:$AA826)=0,"",IF(OR(A826="",B826="",C826="",E826=""),"Missing required input",IF(D826="","Driver not found",IF(COUNTIF($E:$E,E826)&gt;1,"Duplicate Trip/Load #",IF(B826&gt;A826,"Trip after period end",IF(B826&lt;=A826-'Settings'!$B$4,"Trip outside pay period",IF(J826&lt;=0,"Check miles",IF(M826&lt;=0,"Check rate",IF(Y826&lt;0,"Negative payable","OK")))))))))</f>
        <v/>
      </c>
    </row>
    <row r="827">
      <c r="A827" s="51" t="n"/>
      <c r="B827" s="51" t="n"/>
      <c r="C827" s="23" t="n"/>
      <c r="D827" s="24">
        <f>IF(COUNTA($A827:$C827,$E827:$I827,$K827,$O827,$R827,$U827:$W827,$Z827:$AA827)=0,"",IFERROR(INDEX('Settings'!$B$10:$B$109,MATCH(C827,'Settings'!$A$10:$A$109,0)),""))</f>
        <v/>
      </c>
      <c r="E827" s="23" t="n"/>
      <c r="F827" s="25" t="n"/>
      <c r="G827" s="25" t="n"/>
      <c r="H827" s="26" t="n"/>
      <c r="I827" s="26" t="n"/>
      <c r="J827" s="27">
        <f>IF(COUNTA($A827:$C827,$E827:$I827,$K827,$O827,$R827,$U827:$W827,$Z827:$AA827)=0,"",IFERROR(H827+I827,0))</f>
        <v/>
      </c>
      <c r="K827" s="52" t="n"/>
      <c r="L827" s="53">
        <f>IF(COUNTA($A827:$C827,$E827:$I827,$K827,$O827,$R827,$U827:$W827,$Z827:$AA827)=0,"",IFERROR(INDEX('Settings'!$D$10:$D$109,MATCH(C827,'Settings'!$A$10:$A$109,0)),0))</f>
        <v/>
      </c>
      <c r="M827" s="53">
        <f>IF(COUNTA($A827:$C827,$E827:$I827,$K827,$O827,$R827,$U827:$W827,$Z827:$AA827)=0,"",IFERROR(IF(K827&lt;&gt;"",K827,L827),0))</f>
        <v/>
      </c>
      <c r="N827" s="30">
        <f>IF(COUNTA($A827:$C827,$E827:$I827,$K827,$O827,$R827,$U827:$W827,$Z827:$AA827)=0,"",IFERROR(J827*M827,0))</f>
        <v/>
      </c>
      <c r="O827" s="31" t="n"/>
      <c r="P827" s="30">
        <f>IF(COUNTA($A827:$C827,$E827:$I827,$K827,$O827,$R827,$U827:$W827,$Z827:$AA827)=0,"",IFERROR(INDEX('Settings'!$F$10:$F$109,MATCH(C827,'Settings'!$A$10:$A$109,0)),0))</f>
        <v/>
      </c>
      <c r="Q827" s="30">
        <f>IF(COUNTA($A827:$C827,$E827:$I827,$K827,$O827,$R827,$U827:$W827,$Z827:$AA827)=0,"",IFERROR(O827*P827,0))</f>
        <v/>
      </c>
      <c r="R827" s="26" t="n"/>
      <c r="S827" s="30">
        <f>IF(COUNTA($A827:$C827,$E827:$I827,$K827,$O827,$R827,$U827:$W827,$Z827:$AA827)=0,"",IFERROR(INDEX('Settings'!$E$10:$E$109,MATCH(C827,'Settings'!$A$10:$A$109,0)),0))</f>
        <v/>
      </c>
      <c r="T827" s="30">
        <f>IF(COUNTA($A827:$C827,$E827:$I827,$K827,$O827,$R827,$U827:$W827,$Z827:$AA827)=0,"",IFERROR(R827*S827,0))</f>
        <v/>
      </c>
      <c r="U827" s="32" t="n"/>
      <c r="V827" s="32" t="n"/>
      <c r="W827" s="32" t="n"/>
      <c r="X827" s="30">
        <f>IF(COUNTA($A827:$C827,$E827:$I827,$K827,$O827,$R827,$U827:$W827,$Z827:$AA827)=0,"",IFERROR(SUM(N827,Q827,T827,U827),0))</f>
        <v/>
      </c>
      <c r="Y827" s="30">
        <f>IF(COUNTA($A827:$C827,$E827:$I827,$K827,$O827,$R827,$U827:$W827,$Z827:$AA827)=0,"",IFERROR(X827+V827-W827,0))</f>
        <v/>
      </c>
      <c r="Z827" s="23" t="n"/>
      <c r="AA827" s="25" t="n"/>
      <c r="AB827" s="33">
        <f>IF(COUNTA($A827:$C827,$E827:$I827,$K827,$O827,$R827,$U827:$W827,$Z827:$AA827)=0,"",IF(OR(A827="",B827="",C827="",E827=""),"Missing required input",IF(D827="","Driver not found",IF(COUNTIF($E:$E,E827)&gt;1,"Duplicate Trip/Load #",IF(B827&gt;A827,"Trip after period end",IF(B827&lt;=A827-'Settings'!$B$4,"Trip outside pay period",IF(J827&lt;=0,"Check miles",IF(M827&lt;=0,"Check rate",IF(Y827&lt;0,"Negative payable","OK")))))))))</f>
        <v/>
      </c>
    </row>
    <row r="828">
      <c r="A828" s="51" t="n"/>
      <c r="B828" s="51" t="n"/>
      <c r="C828" s="23" t="n"/>
      <c r="D828" s="24">
        <f>IF(COUNTA($A828:$C828,$E828:$I828,$K828,$O828,$R828,$U828:$W828,$Z828:$AA828)=0,"",IFERROR(INDEX('Settings'!$B$10:$B$109,MATCH(C828,'Settings'!$A$10:$A$109,0)),""))</f>
        <v/>
      </c>
      <c r="E828" s="23" t="n"/>
      <c r="F828" s="25" t="n"/>
      <c r="G828" s="25" t="n"/>
      <c r="H828" s="26" t="n"/>
      <c r="I828" s="26" t="n"/>
      <c r="J828" s="27">
        <f>IF(COUNTA($A828:$C828,$E828:$I828,$K828,$O828,$R828,$U828:$W828,$Z828:$AA828)=0,"",IFERROR(H828+I828,0))</f>
        <v/>
      </c>
      <c r="K828" s="52" t="n"/>
      <c r="L828" s="53">
        <f>IF(COUNTA($A828:$C828,$E828:$I828,$K828,$O828,$R828,$U828:$W828,$Z828:$AA828)=0,"",IFERROR(INDEX('Settings'!$D$10:$D$109,MATCH(C828,'Settings'!$A$10:$A$109,0)),0))</f>
        <v/>
      </c>
      <c r="M828" s="53">
        <f>IF(COUNTA($A828:$C828,$E828:$I828,$K828,$O828,$R828,$U828:$W828,$Z828:$AA828)=0,"",IFERROR(IF(K828&lt;&gt;"",K828,L828),0))</f>
        <v/>
      </c>
      <c r="N828" s="30">
        <f>IF(COUNTA($A828:$C828,$E828:$I828,$K828,$O828,$R828,$U828:$W828,$Z828:$AA828)=0,"",IFERROR(J828*M828,0))</f>
        <v/>
      </c>
      <c r="O828" s="31" t="n"/>
      <c r="P828" s="30">
        <f>IF(COUNTA($A828:$C828,$E828:$I828,$K828,$O828,$R828,$U828:$W828,$Z828:$AA828)=0,"",IFERROR(INDEX('Settings'!$F$10:$F$109,MATCH(C828,'Settings'!$A$10:$A$109,0)),0))</f>
        <v/>
      </c>
      <c r="Q828" s="30">
        <f>IF(COUNTA($A828:$C828,$E828:$I828,$K828,$O828,$R828,$U828:$W828,$Z828:$AA828)=0,"",IFERROR(O828*P828,0))</f>
        <v/>
      </c>
      <c r="R828" s="26" t="n"/>
      <c r="S828" s="30">
        <f>IF(COUNTA($A828:$C828,$E828:$I828,$K828,$O828,$R828,$U828:$W828,$Z828:$AA828)=0,"",IFERROR(INDEX('Settings'!$E$10:$E$109,MATCH(C828,'Settings'!$A$10:$A$109,0)),0))</f>
        <v/>
      </c>
      <c r="T828" s="30">
        <f>IF(COUNTA($A828:$C828,$E828:$I828,$K828,$O828,$R828,$U828:$W828,$Z828:$AA828)=0,"",IFERROR(R828*S828,0))</f>
        <v/>
      </c>
      <c r="U828" s="32" t="n"/>
      <c r="V828" s="32" t="n"/>
      <c r="W828" s="32" t="n"/>
      <c r="X828" s="30">
        <f>IF(COUNTA($A828:$C828,$E828:$I828,$K828,$O828,$R828,$U828:$W828,$Z828:$AA828)=0,"",IFERROR(SUM(N828,Q828,T828,U828),0))</f>
        <v/>
      </c>
      <c r="Y828" s="30">
        <f>IF(COUNTA($A828:$C828,$E828:$I828,$K828,$O828,$R828,$U828:$W828,$Z828:$AA828)=0,"",IFERROR(X828+V828-W828,0))</f>
        <v/>
      </c>
      <c r="Z828" s="23" t="n"/>
      <c r="AA828" s="25" t="n"/>
      <c r="AB828" s="33">
        <f>IF(COUNTA($A828:$C828,$E828:$I828,$K828,$O828,$R828,$U828:$W828,$Z828:$AA828)=0,"",IF(OR(A828="",B828="",C828="",E828=""),"Missing required input",IF(D828="","Driver not found",IF(COUNTIF($E:$E,E828)&gt;1,"Duplicate Trip/Load #",IF(B828&gt;A828,"Trip after period end",IF(B828&lt;=A828-'Settings'!$B$4,"Trip outside pay period",IF(J828&lt;=0,"Check miles",IF(M828&lt;=0,"Check rate",IF(Y828&lt;0,"Negative payable","OK")))))))))</f>
        <v/>
      </c>
    </row>
    <row r="829">
      <c r="A829" s="51" t="n"/>
      <c r="B829" s="51" t="n"/>
      <c r="C829" s="23" t="n"/>
      <c r="D829" s="24">
        <f>IF(COUNTA($A829:$C829,$E829:$I829,$K829,$O829,$R829,$U829:$W829,$Z829:$AA829)=0,"",IFERROR(INDEX('Settings'!$B$10:$B$109,MATCH(C829,'Settings'!$A$10:$A$109,0)),""))</f>
        <v/>
      </c>
      <c r="E829" s="23" t="n"/>
      <c r="F829" s="25" t="n"/>
      <c r="G829" s="25" t="n"/>
      <c r="H829" s="26" t="n"/>
      <c r="I829" s="26" t="n"/>
      <c r="J829" s="27">
        <f>IF(COUNTA($A829:$C829,$E829:$I829,$K829,$O829,$R829,$U829:$W829,$Z829:$AA829)=0,"",IFERROR(H829+I829,0))</f>
        <v/>
      </c>
      <c r="K829" s="52" t="n"/>
      <c r="L829" s="53">
        <f>IF(COUNTA($A829:$C829,$E829:$I829,$K829,$O829,$R829,$U829:$W829,$Z829:$AA829)=0,"",IFERROR(INDEX('Settings'!$D$10:$D$109,MATCH(C829,'Settings'!$A$10:$A$109,0)),0))</f>
        <v/>
      </c>
      <c r="M829" s="53">
        <f>IF(COUNTA($A829:$C829,$E829:$I829,$K829,$O829,$R829,$U829:$W829,$Z829:$AA829)=0,"",IFERROR(IF(K829&lt;&gt;"",K829,L829),0))</f>
        <v/>
      </c>
      <c r="N829" s="30">
        <f>IF(COUNTA($A829:$C829,$E829:$I829,$K829,$O829,$R829,$U829:$W829,$Z829:$AA829)=0,"",IFERROR(J829*M829,0))</f>
        <v/>
      </c>
      <c r="O829" s="31" t="n"/>
      <c r="P829" s="30">
        <f>IF(COUNTA($A829:$C829,$E829:$I829,$K829,$O829,$R829,$U829:$W829,$Z829:$AA829)=0,"",IFERROR(INDEX('Settings'!$F$10:$F$109,MATCH(C829,'Settings'!$A$10:$A$109,0)),0))</f>
        <v/>
      </c>
      <c r="Q829" s="30">
        <f>IF(COUNTA($A829:$C829,$E829:$I829,$K829,$O829,$R829,$U829:$W829,$Z829:$AA829)=0,"",IFERROR(O829*P829,0))</f>
        <v/>
      </c>
      <c r="R829" s="26" t="n"/>
      <c r="S829" s="30">
        <f>IF(COUNTA($A829:$C829,$E829:$I829,$K829,$O829,$R829,$U829:$W829,$Z829:$AA829)=0,"",IFERROR(INDEX('Settings'!$E$10:$E$109,MATCH(C829,'Settings'!$A$10:$A$109,0)),0))</f>
        <v/>
      </c>
      <c r="T829" s="30">
        <f>IF(COUNTA($A829:$C829,$E829:$I829,$K829,$O829,$R829,$U829:$W829,$Z829:$AA829)=0,"",IFERROR(R829*S829,0))</f>
        <v/>
      </c>
      <c r="U829" s="32" t="n"/>
      <c r="V829" s="32" t="n"/>
      <c r="W829" s="32" t="n"/>
      <c r="X829" s="30">
        <f>IF(COUNTA($A829:$C829,$E829:$I829,$K829,$O829,$R829,$U829:$W829,$Z829:$AA829)=0,"",IFERROR(SUM(N829,Q829,T829,U829),0))</f>
        <v/>
      </c>
      <c r="Y829" s="30">
        <f>IF(COUNTA($A829:$C829,$E829:$I829,$K829,$O829,$R829,$U829:$W829,$Z829:$AA829)=0,"",IFERROR(X829+V829-W829,0))</f>
        <v/>
      </c>
      <c r="Z829" s="23" t="n"/>
      <c r="AA829" s="25" t="n"/>
      <c r="AB829" s="33">
        <f>IF(COUNTA($A829:$C829,$E829:$I829,$K829,$O829,$R829,$U829:$W829,$Z829:$AA829)=0,"",IF(OR(A829="",B829="",C829="",E829=""),"Missing required input",IF(D829="","Driver not found",IF(COUNTIF($E:$E,E829)&gt;1,"Duplicate Trip/Load #",IF(B829&gt;A829,"Trip after period end",IF(B829&lt;=A829-'Settings'!$B$4,"Trip outside pay period",IF(J829&lt;=0,"Check miles",IF(M829&lt;=0,"Check rate",IF(Y829&lt;0,"Negative payable","OK")))))))))</f>
        <v/>
      </c>
    </row>
    <row r="830">
      <c r="A830" s="51" t="n"/>
      <c r="B830" s="51" t="n"/>
      <c r="C830" s="23" t="n"/>
      <c r="D830" s="24">
        <f>IF(COUNTA($A830:$C830,$E830:$I830,$K830,$O830,$R830,$U830:$W830,$Z830:$AA830)=0,"",IFERROR(INDEX('Settings'!$B$10:$B$109,MATCH(C830,'Settings'!$A$10:$A$109,0)),""))</f>
        <v/>
      </c>
      <c r="E830" s="23" t="n"/>
      <c r="F830" s="25" t="n"/>
      <c r="G830" s="25" t="n"/>
      <c r="H830" s="26" t="n"/>
      <c r="I830" s="26" t="n"/>
      <c r="J830" s="27">
        <f>IF(COUNTA($A830:$C830,$E830:$I830,$K830,$O830,$R830,$U830:$W830,$Z830:$AA830)=0,"",IFERROR(H830+I830,0))</f>
        <v/>
      </c>
      <c r="K830" s="52" t="n"/>
      <c r="L830" s="53">
        <f>IF(COUNTA($A830:$C830,$E830:$I830,$K830,$O830,$R830,$U830:$W830,$Z830:$AA830)=0,"",IFERROR(INDEX('Settings'!$D$10:$D$109,MATCH(C830,'Settings'!$A$10:$A$109,0)),0))</f>
        <v/>
      </c>
      <c r="M830" s="53">
        <f>IF(COUNTA($A830:$C830,$E830:$I830,$K830,$O830,$R830,$U830:$W830,$Z830:$AA830)=0,"",IFERROR(IF(K830&lt;&gt;"",K830,L830),0))</f>
        <v/>
      </c>
      <c r="N830" s="30">
        <f>IF(COUNTA($A830:$C830,$E830:$I830,$K830,$O830,$R830,$U830:$W830,$Z830:$AA830)=0,"",IFERROR(J830*M830,0))</f>
        <v/>
      </c>
      <c r="O830" s="31" t="n"/>
      <c r="P830" s="30">
        <f>IF(COUNTA($A830:$C830,$E830:$I830,$K830,$O830,$R830,$U830:$W830,$Z830:$AA830)=0,"",IFERROR(INDEX('Settings'!$F$10:$F$109,MATCH(C830,'Settings'!$A$10:$A$109,0)),0))</f>
        <v/>
      </c>
      <c r="Q830" s="30">
        <f>IF(COUNTA($A830:$C830,$E830:$I830,$K830,$O830,$R830,$U830:$W830,$Z830:$AA830)=0,"",IFERROR(O830*P830,0))</f>
        <v/>
      </c>
      <c r="R830" s="26" t="n"/>
      <c r="S830" s="30">
        <f>IF(COUNTA($A830:$C830,$E830:$I830,$K830,$O830,$R830,$U830:$W830,$Z830:$AA830)=0,"",IFERROR(INDEX('Settings'!$E$10:$E$109,MATCH(C830,'Settings'!$A$10:$A$109,0)),0))</f>
        <v/>
      </c>
      <c r="T830" s="30">
        <f>IF(COUNTA($A830:$C830,$E830:$I830,$K830,$O830,$R830,$U830:$W830,$Z830:$AA830)=0,"",IFERROR(R830*S830,0))</f>
        <v/>
      </c>
      <c r="U830" s="32" t="n"/>
      <c r="V830" s="32" t="n"/>
      <c r="W830" s="32" t="n"/>
      <c r="X830" s="30">
        <f>IF(COUNTA($A830:$C830,$E830:$I830,$K830,$O830,$R830,$U830:$W830,$Z830:$AA830)=0,"",IFERROR(SUM(N830,Q830,T830,U830),0))</f>
        <v/>
      </c>
      <c r="Y830" s="30">
        <f>IF(COUNTA($A830:$C830,$E830:$I830,$K830,$O830,$R830,$U830:$W830,$Z830:$AA830)=0,"",IFERROR(X830+V830-W830,0))</f>
        <v/>
      </c>
      <c r="Z830" s="23" t="n"/>
      <c r="AA830" s="25" t="n"/>
      <c r="AB830" s="33">
        <f>IF(COUNTA($A830:$C830,$E830:$I830,$K830,$O830,$R830,$U830:$W830,$Z830:$AA830)=0,"",IF(OR(A830="",B830="",C830="",E830=""),"Missing required input",IF(D830="","Driver not found",IF(COUNTIF($E:$E,E830)&gt;1,"Duplicate Trip/Load #",IF(B830&gt;A830,"Trip after period end",IF(B830&lt;=A830-'Settings'!$B$4,"Trip outside pay period",IF(J830&lt;=0,"Check miles",IF(M830&lt;=0,"Check rate",IF(Y830&lt;0,"Negative payable","OK")))))))))</f>
        <v/>
      </c>
    </row>
    <row r="831">
      <c r="A831" s="51" t="n"/>
      <c r="B831" s="51" t="n"/>
      <c r="C831" s="23" t="n"/>
      <c r="D831" s="24">
        <f>IF(COUNTA($A831:$C831,$E831:$I831,$K831,$O831,$R831,$U831:$W831,$Z831:$AA831)=0,"",IFERROR(INDEX('Settings'!$B$10:$B$109,MATCH(C831,'Settings'!$A$10:$A$109,0)),""))</f>
        <v/>
      </c>
      <c r="E831" s="23" t="n"/>
      <c r="F831" s="25" t="n"/>
      <c r="G831" s="25" t="n"/>
      <c r="H831" s="26" t="n"/>
      <c r="I831" s="26" t="n"/>
      <c r="J831" s="27">
        <f>IF(COUNTA($A831:$C831,$E831:$I831,$K831,$O831,$R831,$U831:$W831,$Z831:$AA831)=0,"",IFERROR(H831+I831,0))</f>
        <v/>
      </c>
      <c r="K831" s="52" t="n"/>
      <c r="L831" s="53">
        <f>IF(COUNTA($A831:$C831,$E831:$I831,$K831,$O831,$R831,$U831:$W831,$Z831:$AA831)=0,"",IFERROR(INDEX('Settings'!$D$10:$D$109,MATCH(C831,'Settings'!$A$10:$A$109,0)),0))</f>
        <v/>
      </c>
      <c r="M831" s="53">
        <f>IF(COUNTA($A831:$C831,$E831:$I831,$K831,$O831,$R831,$U831:$W831,$Z831:$AA831)=0,"",IFERROR(IF(K831&lt;&gt;"",K831,L831),0))</f>
        <v/>
      </c>
      <c r="N831" s="30">
        <f>IF(COUNTA($A831:$C831,$E831:$I831,$K831,$O831,$R831,$U831:$W831,$Z831:$AA831)=0,"",IFERROR(J831*M831,0))</f>
        <v/>
      </c>
      <c r="O831" s="31" t="n"/>
      <c r="P831" s="30">
        <f>IF(COUNTA($A831:$C831,$E831:$I831,$K831,$O831,$R831,$U831:$W831,$Z831:$AA831)=0,"",IFERROR(INDEX('Settings'!$F$10:$F$109,MATCH(C831,'Settings'!$A$10:$A$109,0)),0))</f>
        <v/>
      </c>
      <c r="Q831" s="30">
        <f>IF(COUNTA($A831:$C831,$E831:$I831,$K831,$O831,$R831,$U831:$W831,$Z831:$AA831)=0,"",IFERROR(O831*P831,0))</f>
        <v/>
      </c>
      <c r="R831" s="26" t="n"/>
      <c r="S831" s="30">
        <f>IF(COUNTA($A831:$C831,$E831:$I831,$K831,$O831,$R831,$U831:$W831,$Z831:$AA831)=0,"",IFERROR(INDEX('Settings'!$E$10:$E$109,MATCH(C831,'Settings'!$A$10:$A$109,0)),0))</f>
        <v/>
      </c>
      <c r="T831" s="30">
        <f>IF(COUNTA($A831:$C831,$E831:$I831,$K831,$O831,$R831,$U831:$W831,$Z831:$AA831)=0,"",IFERROR(R831*S831,0))</f>
        <v/>
      </c>
      <c r="U831" s="32" t="n"/>
      <c r="V831" s="32" t="n"/>
      <c r="W831" s="32" t="n"/>
      <c r="X831" s="30">
        <f>IF(COUNTA($A831:$C831,$E831:$I831,$K831,$O831,$R831,$U831:$W831,$Z831:$AA831)=0,"",IFERROR(SUM(N831,Q831,T831,U831),0))</f>
        <v/>
      </c>
      <c r="Y831" s="30">
        <f>IF(COUNTA($A831:$C831,$E831:$I831,$K831,$O831,$R831,$U831:$W831,$Z831:$AA831)=0,"",IFERROR(X831+V831-W831,0))</f>
        <v/>
      </c>
      <c r="Z831" s="23" t="n"/>
      <c r="AA831" s="25" t="n"/>
      <c r="AB831" s="33">
        <f>IF(COUNTA($A831:$C831,$E831:$I831,$K831,$O831,$R831,$U831:$W831,$Z831:$AA831)=0,"",IF(OR(A831="",B831="",C831="",E831=""),"Missing required input",IF(D831="","Driver not found",IF(COUNTIF($E:$E,E831)&gt;1,"Duplicate Trip/Load #",IF(B831&gt;A831,"Trip after period end",IF(B831&lt;=A831-'Settings'!$B$4,"Trip outside pay period",IF(J831&lt;=0,"Check miles",IF(M831&lt;=0,"Check rate",IF(Y831&lt;0,"Negative payable","OK")))))))))</f>
        <v/>
      </c>
    </row>
    <row r="832">
      <c r="A832" s="51" t="n"/>
      <c r="B832" s="51" t="n"/>
      <c r="C832" s="23" t="n"/>
      <c r="D832" s="24">
        <f>IF(COUNTA($A832:$C832,$E832:$I832,$K832,$O832,$R832,$U832:$W832,$Z832:$AA832)=0,"",IFERROR(INDEX('Settings'!$B$10:$B$109,MATCH(C832,'Settings'!$A$10:$A$109,0)),""))</f>
        <v/>
      </c>
      <c r="E832" s="23" t="n"/>
      <c r="F832" s="25" t="n"/>
      <c r="G832" s="25" t="n"/>
      <c r="H832" s="26" t="n"/>
      <c r="I832" s="26" t="n"/>
      <c r="J832" s="27">
        <f>IF(COUNTA($A832:$C832,$E832:$I832,$K832,$O832,$R832,$U832:$W832,$Z832:$AA832)=0,"",IFERROR(H832+I832,0))</f>
        <v/>
      </c>
      <c r="K832" s="52" t="n"/>
      <c r="L832" s="53">
        <f>IF(COUNTA($A832:$C832,$E832:$I832,$K832,$O832,$R832,$U832:$W832,$Z832:$AA832)=0,"",IFERROR(INDEX('Settings'!$D$10:$D$109,MATCH(C832,'Settings'!$A$10:$A$109,0)),0))</f>
        <v/>
      </c>
      <c r="M832" s="53">
        <f>IF(COUNTA($A832:$C832,$E832:$I832,$K832,$O832,$R832,$U832:$W832,$Z832:$AA832)=0,"",IFERROR(IF(K832&lt;&gt;"",K832,L832),0))</f>
        <v/>
      </c>
      <c r="N832" s="30">
        <f>IF(COUNTA($A832:$C832,$E832:$I832,$K832,$O832,$R832,$U832:$W832,$Z832:$AA832)=0,"",IFERROR(J832*M832,0))</f>
        <v/>
      </c>
      <c r="O832" s="31" t="n"/>
      <c r="P832" s="30">
        <f>IF(COUNTA($A832:$C832,$E832:$I832,$K832,$O832,$R832,$U832:$W832,$Z832:$AA832)=0,"",IFERROR(INDEX('Settings'!$F$10:$F$109,MATCH(C832,'Settings'!$A$10:$A$109,0)),0))</f>
        <v/>
      </c>
      <c r="Q832" s="30">
        <f>IF(COUNTA($A832:$C832,$E832:$I832,$K832,$O832,$R832,$U832:$W832,$Z832:$AA832)=0,"",IFERROR(O832*P832,0))</f>
        <v/>
      </c>
      <c r="R832" s="26" t="n"/>
      <c r="S832" s="30">
        <f>IF(COUNTA($A832:$C832,$E832:$I832,$K832,$O832,$R832,$U832:$W832,$Z832:$AA832)=0,"",IFERROR(INDEX('Settings'!$E$10:$E$109,MATCH(C832,'Settings'!$A$10:$A$109,0)),0))</f>
        <v/>
      </c>
      <c r="T832" s="30">
        <f>IF(COUNTA($A832:$C832,$E832:$I832,$K832,$O832,$R832,$U832:$W832,$Z832:$AA832)=0,"",IFERROR(R832*S832,0))</f>
        <v/>
      </c>
      <c r="U832" s="32" t="n"/>
      <c r="V832" s="32" t="n"/>
      <c r="W832" s="32" t="n"/>
      <c r="X832" s="30">
        <f>IF(COUNTA($A832:$C832,$E832:$I832,$K832,$O832,$R832,$U832:$W832,$Z832:$AA832)=0,"",IFERROR(SUM(N832,Q832,T832,U832),0))</f>
        <v/>
      </c>
      <c r="Y832" s="30">
        <f>IF(COUNTA($A832:$C832,$E832:$I832,$K832,$O832,$R832,$U832:$W832,$Z832:$AA832)=0,"",IFERROR(X832+V832-W832,0))</f>
        <v/>
      </c>
      <c r="Z832" s="23" t="n"/>
      <c r="AA832" s="25" t="n"/>
      <c r="AB832" s="33">
        <f>IF(COUNTA($A832:$C832,$E832:$I832,$K832,$O832,$R832,$U832:$W832,$Z832:$AA832)=0,"",IF(OR(A832="",B832="",C832="",E832=""),"Missing required input",IF(D832="","Driver not found",IF(COUNTIF($E:$E,E832)&gt;1,"Duplicate Trip/Load #",IF(B832&gt;A832,"Trip after period end",IF(B832&lt;=A832-'Settings'!$B$4,"Trip outside pay period",IF(J832&lt;=0,"Check miles",IF(M832&lt;=0,"Check rate",IF(Y832&lt;0,"Negative payable","OK")))))))))</f>
        <v/>
      </c>
    </row>
    <row r="833">
      <c r="A833" s="51" t="n"/>
      <c r="B833" s="51" t="n"/>
      <c r="C833" s="23" t="n"/>
      <c r="D833" s="24">
        <f>IF(COUNTA($A833:$C833,$E833:$I833,$K833,$O833,$R833,$U833:$W833,$Z833:$AA833)=0,"",IFERROR(INDEX('Settings'!$B$10:$B$109,MATCH(C833,'Settings'!$A$10:$A$109,0)),""))</f>
        <v/>
      </c>
      <c r="E833" s="23" t="n"/>
      <c r="F833" s="25" t="n"/>
      <c r="G833" s="25" t="n"/>
      <c r="H833" s="26" t="n"/>
      <c r="I833" s="26" t="n"/>
      <c r="J833" s="27">
        <f>IF(COUNTA($A833:$C833,$E833:$I833,$K833,$O833,$R833,$U833:$W833,$Z833:$AA833)=0,"",IFERROR(H833+I833,0))</f>
        <v/>
      </c>
      <c r="K833" s="52" t="n"/>
      <c r="L833" s="53">
        <f>IF(COUNTA($A833:$C833,$E833:$I833,$K833,$O833,$R833,$U833:$W833,$Z833:$AA833)=0,"",IFERROR(INDEX('Settings'!$D$10:$D$109,MATCH(C833,'Settings'!$A$10:$A$109,0)),0))</f>
        <v/>
      </c>
      <c r="M833" s="53">
        <f>IF(COUNTA($A833:$C833,$E833:$I833,$K833,$O833,$R833,$U833:$W833,$Z833:$AA833)=0,"",IFERROR(IF(K833&lt;&gt;"",K833,L833),0))</f>
        <v/>
      </c>
      <c r="N833" s="30">
        <f>IF(COUNTA($A833:$C833,$E833:$I833,$K833,$O833,$R833,$U833:$W833,$Z833:$AA833)=0,"",IFERROR(J833*M833,0))</f>
        <v/>
      </c>
      <c r="O833" s="31" t="n"/>
      <c r="P833" s="30">
        <f>IF(COUNTA($A833:$C833,$E833:$I833,$K833,$O833,$R833,$U833:$W833,$Z833:$AA833)=0,"",IFERROR(INDEX('Settings'!$F$10:$F$109,MATCH(C833,'Settings'!$A$10:$A$109,0)),0))</f>
        <v/>
      </c>
      <c r="Q833" s="30">
        <f>IF(COUNTA($A833:$C833,$E833:$I833,$K833,$O833,$R833,$U833:$W833,$Z833:$AA833)=0,"",IFERROR(O833*P833,0))</f>
        <v/>
      </c>
      <c r="R833" s="26" t="n"/>
      <c r="S833" s="30">
        <f>IF(COUNTA($A833:$C833,$E833:$I833,$K833,$O833,$R833,$U833:$W833,$Z833:$AA833)=0,"",IFERROR(INDEX('Settings'!$E$10:$E$109,MATCH(C833,'Settings'!$A$10:$A$109,0)),0))</f>
        <v/>
      </c>
      <c r="T833" s="30">
        <f>IF(COUNTA($A833:$C833,$E833:$I833,$K833,$O833,$R833,$U833:$W833,$Z833:$AA833)=0,"",IFERROR(R833*S833,0))</f>
        <v/>
      </c>
      <c r="U833" s="32" t="n"/>
      <c r="V833" s="32" t="n"/>
      <c r="W833" s="32" t="n"/>
      <c r="X833" s="30">
        <f>IF(COUNTA($A833:$C833,$E833:$I833,$K833,$O833,$R833,$U833:$W833,$Z833:$AA833)=0,"",IFERROR(SUM(N833,Q833,T833,U833),0))</f>
        <v/>
      </c>
      <c r="Y833" s="30">
        <f>IF(COUNTA($A833:$C833,$E833:$I833,$K833,$O833,$R833,$U833:$W833,$Z833:$AA833)=0,"",IFERROR(X833+V833-W833,0))</f>
        <v/>
      </c>
      <c r="Z833" s="23" t="n"/>
      <c r="AA833" s="25" t="n"/>
      <c r="AB833" s="33">
        <f>IF(COUNTA($A833:$C833,$E833:$I833,$K833,$O833,$R833,$U833:$W833,$Z833:$AA833)=0,"",IF(OR(A833="",B833="",C833="",E833=""),"Missing required input",IF(D833="","Driver not found",IF(COUNTIF($E:$E,E833)&gt;1,"Duplicate Trip/Load #",IF(B833&gt;A833,"Trip after period end",IF(B833&lt;=A833-'Settings'!$B$4,"Trip outside pay period",IF(J833&lt;=0,"Check miles",IF(M833&lt;=0,"Check rate",IF(Y833&lt;0,"Negative payable","OK")))))))))</f>
        <v/>
      </c>
    </row>
    <row r="834">
      <c r="A834" s="51" t="n"/>
      <c r="B834" s="51" t="n"/>
      <c r="C834" s="23" t="n"/>
      <c r="D834" s="24">
        <f>IF(COUNTA($A834:$C834,$E834:$I834,$K834,$O834,$R834,$U834:$W834,$Z834:$AA834)=0,"",IFERROR(INDEX('Settings'!$B$10:$B$109,MATCH(C834,'Settings'!$A$10:$A$109,0)),""))</f>
        <v/>
      </c>
      <c r="E834" s="23" t="n"/>
      <c r="F834" s="25" t="n"/>
      <c r="G834" s="25" t="n"/>
      <c r="H834" s="26" t="n"/>
      <c r="I834" s="26" t="n"/>
      <c r="J834" s="27">
        <f>IF(COUNTA($A834:$C834,$E834:$I834,$K834,$O834,$R834,$U834:$W834,$Z834:$AA834)=0,"",IFERROR(H834+I834,0))</f>
        <v/>
      </c>
      <c r="K834" s="52" t="n"/>
      <c r="L834" s="53">
        <f>IF(COUNTA($A834:$C834,$E834:$I834,$K834,$O834,$R834,$U834:$W834,$Z834:$AA834)=0,"",IFERROR(INDEX('Settings'!$D$10:$D$109,MATCH(C834,'Settings'!$A$10:$A$109,0)),0))</f>
        <v/>
      </c>
      <c r="M834" s="53">
        <f>IF(COUNTA($A834:$C834,$E834:$I834,$K834,$O834,$R834,$U834:$W834,$Z834:$AA834)=0,"",IFERROR(IF(K834&lt;&gt;"",K834,L834),0))</f>
        <v/>
      </c>
      <c r="N834" s="30">
        <f>IF(COUNTA($A834:$C834,$E834:$I834,$K834,$O834,$R834,$U834:$W834,$Z834:$AA834)=0,"",IFERROR(J834*M834,0))</f>
        <v/>
      </c>
      <c r="O834" s="31" t="n"/>
      <c r="P834" s="30">
        <f>IF(COUNTA($A834:$C834,$E834:$I834,$K834,$O834,$R834,$U834:$W834,$Z834:$AA834)=0,"",IFERROR(INDEX('Settings'!$F$10:$F$109,MATCH(C834,'Settings'!$A$10:$A$109,0)),0))</f>
        <v/>
      </c>
      <c r="Q834" s="30">
        <f>IF(COUNTA($A834:$C834,$E834:$I834,$K834,$O834,$R834,$U834:$W834,$Z834:$AA834)=0,"",IFERROR(O834*P834,0))</f>
        <v/>
      </c>
      <c r="R834" s="26" t="n"/>
      <c r="S834" s="30">
        <f>IF(COUNTA($A834:$C834,$E834:$I834,$K834,$O834,$R834,$U834:$W834,$Z834:$AA834)=0,"",IFERROR(INDEX('Settings'!$E$10:$E$109,MATCH(C834,'Settings'!$A$10:$A$109,0)),0))</f>
        <v/>
      </c>
      <c r="T834" s="30">
        <f>IF(COUNTA($A834:$C834,$E834:$I834,$K834,$O834,$R834,$U834:$W834,$Z834:$AA834)=0,"",IFERROR(R834*S834,0))</f>
        <v/>
      </c>
      <c r="U834" s="32" t="n"/>
      <c r="V834" s="32" t="n"/>
      <c r="W834" s="32" t="n"/>
      <c r="X834" s="30">
        <f>IF(COUNTA($A834:$C834,$E834:$I834,$K834,$O834,$R834,$U834:$W834,$Z834:$AA834)=0,"",IFERROR(SUM(N834,Q834,T834,U834),0))</f>
        <v/>
      </c>
      <c r="Y834" s="30">
        <f>IF(COUNTA($A834:$C834,$E834:$I834,$K834,$O834,$R834,$U834:$W834,$Z834:$AA834)=0,"",IFERROR(X834+V834-W834,0))</f>
        <v/>
      </c>
      <c r="Z834" s="23" t="n"/>
      <c r="AA834" s="25" t="n"/>
      <c r="AB834" s="33">
        <f>IF(COUNTA($A834:$C834,$E834:$I834,$K834,$O834,$R834,$U834:$W834,$Z834:$AA834)=0,"",IF(OR(A834="",B834="",C834="",E834=""),"Missing required input",IF(D834="","Driver not found",IF(COUNTIF($E:$E,E834)&gt;1,"Duplicate Trip/Load #",IF(B834&gt;A834,"Trip after period end",IF(B834&lt;=A834-'Settings'!$B$4,"Trip outside pay period",IF(J834&lt;=0,"Check miles",IF(M834&lt;=0,"Check rate",IF(Y834&lt;0,"Negative payable","OK")))))))))</f>
        <v/>
      </c>
    </row>
    <row r="835">
      <c r="A835" s="51" t="n"/>
      <c r="B835" s="51" t="n"/>
      <c r="C835" s="23" t="n"/>
      <c r="D835" s="24">
        <f>IF(COUNTA($A835:$C835,$E835:$I835,$K835,$O835,$R835,$U835:$W835,$Z835:$AA835)=0,"",IFERROR(INDEX('Settings'!$B$10:$B$109,MATCH(C835,'Settings'!$A$10:$A$109,0)),""))</f>
        <v/>
      </c>
      <c r="E835" s="23" t="n"/>
      <c r="F835" s="25" t="n"/>
      <c r="G835" s="25" t="n"/>
      <c r="H835" s="26" t="n"/>
      <c r="I835" s="26" t="n"/>
      <c r="J835" s="27">
        <f>IF(COUNTA($A835:$C835,$E835:$I835,$K835,$O835,$R835,$U835:$W835,$Z835:$AA835)=0,"",IFERROR(H835+I835,0))</f>
        <v/>
      </c>
      <c r="K835" s="52" t="n"/>
      <c r="L835" s="53">
        <f>IF(COUNTA($A835:$C835,$E835:$I835,$K835,$O835,$R835,$U835:$W835,$Z835:$AA835)=0,"",IFERROR(INDEX('Settings'!$D$10:$D$109,MATCH(C835,'Settings'!$A$10:$A$109,0)),0))</f>
        <v/>
      </c>
      <c r="M835" s="53">
        <f>IF(COUNTA($A835:$C835,$E835:$I835,$K835,$O835,$R835,$U835:$W835,$Z835:$AA835)=0,"",IFERROR(IF(K835&lt;&gt;"",K835,L835),0))</f>
        <v/>
      </c>
      <c r="N835" s="30">
        <f>IF(COUNTA($A835:$C835,$E835:$I835,$K835,$O835,$R835,$U835:$W835,$Z835:$AA835)=0,"",IFERROR(J835*M835,0))</f>
        <v/>
      </c>
      <c r="O835" s="31" t="n"/>
      <c r="P835" s="30">
        <f>IF(COUNTA($A835:$C835,$E835:$I835,$K835,$O835,$R835,$U835:$W835,$Z835:$AA835)=0,"",IFERROR(INDEX('Settings'!$F$10:$F$109,MATCH(C835,'Settings'!$A$10:$A$109,0)),0))</f>
        <v/>
      </c>
      <c r="Q835" s="30">
        <f>IF(COUNTA($A835:$C835,$E835:$I835,$K835,$O835,$R835,$U835:$W835,$Z835:$AA835)=0,"",IFERROR(O835*P835,0))</f>
        <v/>
      </c>
      <c r="R835" s="26" t="n"/>
      <c r="S835" s="30">
        <f>IF(COUNTA($A835:$C835,$E835:$I835,$K835,$O835,$R835,$U835:$W835,$Z835:$AA835)=0,"",IFERROR(INDEX('Settings'!$E$10:$E$109,MATCH(C835,'Settings'!$A$10:$A$109,0)),0))</f>
        <v/>
      </c>
      <c r="T835" s="30">
        <f>IF(COUNTA($A835:$C835,$E835:$I835,$K835,$O835,$R835,$U835:$W835,$Z835:$AA835)=0,"",IFERROR(R835*S835,0))</f>
        <v/>
      </c>
      <c r="U835" s="32" t="n"/>
      <c r="V835" s="32" t="n"/>
      <c r="W835" s="32" t="n"/>
      <c r="X835" s="30">
        <f>IF(COUNTA($A835:$C835,$E835:$I835,$K835,$O835,$R835,$U835:$W835,$Z835:$AA835)=0,"",IFERROR(SUM(N835,Q835,T835,U835),0))</f>
        <v/>
      </c>
      <c r="Y835" s="30">
        <f>IF(COUNTA($A835:$C835,$E835:$I835,$K835,$O835,$R835,$U835:$W835,$Z835:$AA835)=0,"",IFERROR(X835+V835-W835,0))</f>
        <v/>
      </c>
      <c r="Z835" s="23" t="n"/>
      <c r="AA835" s="25" t="n"/>
      <c r="AB835" s="33">
        <f>IF(COUNTA($A835:$C835,$E835:$I835,$K835,$O835,$R835,$U835:$W835,$Z835:$AA835)=0,"",IF(OR(A835="",B835="",C835="",E835=""),"Missing required input",IF(D835="","Driver not found",IF(COUNTIF($E:$E,E835)&gt;1,"Duplicate Trip/Load #",IF(B835&gt;A835,"Trip after period end",IF(B835&lt;=A835-'Settings'!$B$4,"Trip outside pay period",IF(J835&lt;=0,"Check miles",IF(M835&lt;=0,"Check rate",IF(Y835&lt;0,"Negative payable","OK")))))))))</f>
        <v/>
      </c>
    </row>
    <row r="836">
      <c r="A836" s="51" t="n"/>
      <c r="B836" s="51" t="n"/>
      <c r="C836" s="23" t="n"/>
      <c r="D836" s="24">
        <f>IF(COUNTA($A836:$C836,$E836:$I836,$K836,$O836,$R836,$U836:$W836,$Z836:$AA836)=0,"",IFERROR(INDEX('Settings'!$B$10:$B$109,MATCH(C836,'Settings'!$A$10:$A$109,0)),""))</f>
        <v/>
      </c>
      <c r="E836" s="23" t="n"/>
      <c r="F836" s="25" t="n"/>
      <c r="G836" s="25" t="n"/>
      <c r="H836" s="26" t="n"/>
      <c r="I836" s="26" t="n"/>
      <c r="J836" s="27">
        <f>IF(COUNTA($A836:$C836,$E836:$I836,$K836,$O836,$R836,$U836:$W836,$Z836:$AA836)=0,"",IFERROR(H836+I836,0))</f>
        <v/>
      </c>
      <c r="K836" s="52" t="n"/>
      <c r="L836" s="53">
        <f>IF(COUNTA($A836:$C836,$E836:$I836,$K836,$O836,$R836,$U836:$W836,$Z836:$AA836)=0,"",IFERROR(INDEX('Settings'!$D$10:$D$109,MATCH(C836,'Settings'!$A$10:$A$109,0)),0))</f>
        <v/>
      </c>
      <c r="M836" s="53">
        <f>IF(COUNTA($A836:$C836,$E836:$I836,$K836,$O836,$R836,$U836:$W836,$Z836:$AA836)=0,"",IFERROR(IF(K836&lt;&gt;"",K836,L836),0))</f>
        <v/>
      </c>
      <c r="N836" s="30">
        <f>IF(COUNTA($A836:$C836,$E836:$I836,$K836,$O836,$R836,$U836:$W836,$Z836:$AA836)=0,"",IFERROR(J836*M836,0))</f>
        <v/>
      </c>
      <c r="O836" s="31" t="n"/>
      <c r="P836" s="30">
        <f>IF(COUNTA($A836:$C836,$E836:$I836,$K836,$O836,$R836,$U836:$W836,$Z836:$AA836)=0,"",IFERROR(INDEX('Settings'!$F$10:$F$109,MATCH(C836,'Settings'!$A$10:$A$109,0)),0))</f>
        <v/>
      </c>
      <c r="Q836" s="30">
        <f>IF(COUNTA($A836:$C836,$E836:$I836,$K836,$O836,$R836,$U836:$W836,$Z836:$AA836)=0,"",IFERROR(O836*P836,0))</f>
        <v/>
      </c>
      <c r="R836" s="26" t="n"/>
      <c r="S836" s="30">
        <f>IF(COUNTA($A836:$C836,$E836:$I836,$K836,$O836,$R836,$U836:$W836,$Z836:$AA836)=0,"",IFERROR(INDEX('Settings'!$E$10:$E$109,MATCH(C836,'Settings'!$A$10:$A$109,0)),0))</f>
        <v/>
      </c>
      <c r="T836" s="30">
        <f>IF(COUNTA($A836:$C836,$E836:$I836,$K836,$O836,$R836,$U836:$W836,$Z836:$AA836)=0,"",IFERROR(R836*S836,0))</f>
        <v/>
      </c>
      <c r="U836" s="32" t="n"/>
      <c r="V836" s="32" t="n"/>
      <c r="W836" s="32" t="n"/>
      <c r="X836" s="30">
        <f>IF(COUNTA($A836:$C836,$E836:$I836,$K836,$O836,$R836,$U836:$W836,$Z836:$AA836)=0,"",IFERROR(SUM(N836,Q836,T836,U836),0))</f>
        <v/>
      </c>
      <c r="Y836" s="30">
        <f>IF(COUNTA($A836:$C836,$E836:$I836,$K836,$O836,$R836,$U836:$W836,$Z836:$AA836)=0,"",IFERROR(X836+V836-W836,0))</f>
        <v/>
      </c>
      <c r="Z836" s="23" t="n"/>
      <c r="AA836" s="25" t="n"/>
      <c r="AB836" s="33">
        <f>IF(COUNTA($A836:$C836,$E836:$I836,$K836,$O836,$R836,$U836:$W836,$Z836:$AA836)=0,"",IF(OR(A836="",B836="",C836="",E836=""),"Missing required input",IF(D836="","Driver not found",IF(COUNTIF($E:$E,E836)&gt;1,"Duplicate Trip/Load #",IF(B836&gt;A836,"Trip after period end",IF(B836&lt;=A836-'Settings'!$B$4,"Trip outside pay period",IF(J836&lt;=0,"Check miles",IF(M836&lt;=0,"Check rate",IF(Y836&lt;0,"Negative payable","OK")))))))))</f>
        <v/>
      </c>
    </row>
    <row r="837">
      <c r="A837" s="51" t="n"/>
      <c r="B837" s="51" t="n"/>
      <c r="C837" s="23" t="n"/>
      <c r="D837" s="24">
        <f>IF(COUNTA($A837:$C837,$E837:$I837,$K837,$O837,$R837,$U837:$W837,$Z837:$AA837)=0,"",IFERROR(INDEX('Settings'!$B$10:$B$109,MATCH(C837,'Settings'!$A$10:$A$109,0)),""))</f>
        <v/>
      </c>
      <c r="E837" s="23" t="n"/>
      <c r="F837" s="25" t="n"/>
      <c r="G837" s="25" t="n"/>
      <c r="H837" s="26" t="n"/>
      <c r="I837" s="26" t="n"/>
      <c r="J837" s="27">
        <f>IF(COUNTA($A837:$C837,$E837:$I837,$K837,$O837,$R837,$U837:$W837,$Z837:$AA837)=0,"",IFERROR(H837+I837,0))</f>
        <v/>
      </c>
      <c r="K837" s="52" t="n"/>
      <c r="L837" s="53">
        <f>IF(COUNTA($A837:$C837,$E837:$I837,$K837,$O837,$R837,$U837:$W837,$Z837:$AA837)=0,"",IFERROR(INDEX('Settings'!$D$10:$D$109,MATCH(C837,'Settings'!$A$10:$A$109,0)),0))</f>
        <v/>
      </c>
      <c r="M837" s="53">
        <f>IF(COUNTA($A837:$C837,$E837:$I837,$K837,$O837,$R837,$U837:$W837,$Z837:$AA837)=0,"",IFERROR(IF(K837&lt;&gt;"",K837,L837),0))</f>
        <v/>
      </c>
      <c r="N837" s="30">
        <f>IF(COUNTA($A837:$C837,$E837:$I837,$K837,$O837,$R837,$U837:$W837,$Z837:$AA837)=0,"",IFERROR(J837*M837,0))</f>
        <v/>
      </c>
      <c r="O837" s="31" t="n"/>
      <c r="P837" s="30">
        <f>IF(COUNTA($A837:$C837,$E837:$I837,$K837,$O837,$R837,$U837:$W837,$Z837:$AA837)=0,"",IFERROR(INDEX('Settings'!$F$10:$F$109,MATCH(C837,'Settings'!$A$10:$A$109,0)),0))</f>
        <v/>
      </c>
      <c r="Q837" s="30">
        <f>IF(COUNTA($A837:$C837,$E837:$I837,$K837,$O837,$R837,$U837:$W837,$Z837:$AA837)=0,"",IFERROR(O837*P837,0))</f>
        <v/>
      </c>
      <c r="R837" s="26" t="n"/>
      <c r="S837" s="30">
        <f>IF(COUNTA($A837:$C837,$E837:$I837,$K837,$O837,$R837,$U837:$W837,$Z837:$AA837)=0,"",IFERROR(INDEX('Settings'!$E$10:$E$109,MATCH(C837,'Settings'!$A$10:$A$109,0)),0))</f>
        <v/>
      </c>
      <c r="T837" s="30">
        <f>IF(COUNTA($A837:$C837,$E837:$I837,$K837,$O837,$R837,$U837:$W837,$Z837:$AA837)=0,"",IFERROR(R837*S837,0))</f>
        <v/>
      </c>
      <c r="U837" s="32" t="n"/>
      <c r="V837" s="32" t="n"/>
      <c r="W837" s="32" t="n"/>
      <c r="X837" s="30">
        <f>IF(COUNTA($A837:$C837,$E837:$I837,$K837,$O837,$R837,$U837:$W837,$Z837:$AA837)=0,"",IFERROR(SUM(N837,Q837,T837,U837),0))</f>
        <v/>
      </c>
      <c r="Y837" s="30">
        <f>IF(COUNTA($A837:$C837,$E837:$I837,$K837,$O837,$R837,$U837:$W837,$Z837:$AA837)=0,"",IFERROR(X837+V837-W837,0))</f>
        <v/>
      </c>
      <c r="Z837" s="23" t="n"/>
      <c r="AA837" s="25" t="n"/>
      <c r="AB837" s="33">
        <f>IF(COUNTA($A837:$C837,$E837:$I837,$K837,$O837,$R837,$U837:$W837,$Z837:$AA837)=0,"",IF(OR(A837="",B837="",C837="",E837=""),"Missing required input",IF(D837="","Driver not found",IF(COUNTIF($E:$E,E837)&gt;1,"Duplicate Trip/Load #",IF(B837&gt;A837,"Trip after period end",IF(B837&lt;=A837-'Settings'!$B$4,"Trip outside pay period",IF(J837&lt;=0,"Check miles",IF(M837&lt;=0,"Check rate",IF(Y837&lt;0,"Negative payable","OK")))))))))</f>
        <v/>
      </c>
    </row>
    <row r="838">
      <c r="A838" s="51" t="n"/>
      <c r="B838" s="51" t="n"/>
      <c r="C838" s="23" t="n"/>
      <c r="D838" s="24">
        <f>IF(COUNTA($A838:$C838,$E838:$I838,$K838,$O838,$R838,$U838:$W838,$Z838:$AA838)=0,"",IFERROR(INDEX('Settings'!$B$10:$B$109,MATCH(C838,'Settings'!$A$10:$A$109,0)),""))</f>
        <v/>
      </c>
      <c r="E838" s="23" t="n"/>
      <c r="F838" s="25" t="n"/>
      <c r="G838" s="25" t="n"/>
      <c r="H838" s="26" t="n"/>
      <c r="I838" s="26" t="n"/>
      <c r="J838" s="27">
        <f>IF(COUNTA($A838:$C838,$E838:$I838,$K838,$O838,$R838,$U838:$W838,$Z838:$AA838)=0,"",IFERROR(H838+I838,0))</f>
        <v/>
      </c>
      <c r="K838" s="52" t="n"/>
      <c r="L838" s="53">
        <f>IF(COUNTA($A838:$C838,$E838:$I838,$K838,$O838,$R838,$U838:$W838,$Z838:$AA838)=0,"",IFERROR(INDEX('Settings'!$D$10:$D$109,MATCH(C838,'Settings'!$A$10:$A$109,0)),0))</f>
        <v/>
      </c>
      <c r="M838" s="53">
        <f>IF(COUNTA($A838:$C838,$E838:$I838,$K838,$O838,$R838,$U838:$W838,$Z838:$AA838)=0,"",IFERROR(IF(K838&lt;&gt;"",K838,L838),0))</f>
        <v/>
      </c>
      <c r="N838" s="30">
        <f>IF(COUNTA($A838:$C838,$E838:$I838,$K838,$O838,$R838,$U838:$W838,$Z838:$AA838)=0,"",IFERROR(J838*M838,0))</f>
        <v/>
      </c>
      <c r="O838" s="31" t="n"/>
      <c r="P838" s="30">
        <f>IF(COUNTA($A838:$C838,$E838:$I838,$K838,$O838,$R838,$U838:$W838,$Z838:$AA838)=0,"",IFERROR(INDEX('Settings'!$F$10:$F$109,MATCH(C838,'Settings'!$A$10:$A$109,0)),0))</f>
        <v/>
      </c>
      <c r="Q838" s="30">
        <f>IF(COUNTA($A838:$C838,$E838:$I838,$K838,$O838,$R838,$U838:$W838,$Z838:$AA838)=0,"",IFERROR(O838*P838,0))</f>
        <v/>
      </c>
      <c r="R838" s="26" t="n"/>
      <c r="S838" s="30">
        <f>IF(COUNTA($A838:$C838,$E838:$I838,$K838,$O838,$R838,$U838:$W838,$Z838:$AA838)=0,"",IFERROR(INDEX('Settings'!$E$10:$E$109,MATCH(C838,'Settings'!$A$10:$A$109,0)),0))</f>
        <v/>
      </c>
      <c r="T838" s="30">
        <f>IF(COUNTA($A838:$C838,$E838:$I838,$K838,$O838,$R838,$U838:$W838,$Z838:$AA838)=0,"",IFERROR(R838*S838,0))</f>
        <v/>
      </c>
      <c r="U838" s="32" t="n"/>
      <c r="V838" s="32" t="n"/>
      <c r="W838" s="32" t="n"/>
      <c r="X838" s="30">
        <f>IF(COUNTA($A838:$C838,$E838:$I838,$K838,$O838,$R838,$U838:$W838,$Z838:$AA838)=0,"",IFERROR(SUM(N838,Q838,T838,U838),0))</f>
        <v/>
      </c>
      <c r="Y838" s="30">
        <f>IF(COUNTA($A838:$C838,$E838:$I838,$K838,$O838,$R838,$U838:$W838,$Z838:$AA838)=0,"",IFERROR(X838+V838-W838,0))</f>
        <v/>
      </c>
      <c r="Z838" s="23" t="n"/>
      <c r="AA838" s="25" t="n"/>
      <c r="AB838" s="33">
        <f>IF(COUNTA($A838:$C838,$E838:$I838,$K838,$O838,$R838,$U838:$W838,$Z838:$AA838)=0,"",IF(OR(A838="",B838="",C838="",E838=""),"Missing required input",IF(D838="","Driver not found",IF(COUNTIF($E:$E,E838)&gt;1,"Duplicate Trip/Load #",IF(B838&gt;A838,"Trip after period end",IF(B838&lt;=A838-'Settings'!$B$4,"Trip outside pay period",IF(J838&lt;=0,"Check miles",IF(M838&lt;=0,"Check rate",IF(Y838&lt;0,"Negative payable","OK")))))))))</f>
        <v/>
      </c>
    </row>
    <row r="839">
      <c r="A839" s="51" t="n"/>
      <c r="B839" s="51" t="n"/>
      <c r="C839" s="23" t="n"/>
      <c r="D839" s="24">
        <f>IF(COUNTA($A839:$C839,$E839:$I839,$K839,$O839,$R839,$U839:$W839,$Z839:$AA839)=0,"",IFERROR(INDEX('Settings'!$B$10:$B$109,MATCH(C839,'Settings'!$A$10:$A$109,0)),""))</f>
        <v/>
      </c>
      <c r="E839" s="23" t="n"/>
      <c r="F839" s="25" t="n"/>
      <c r="G839" s="25" t="n"/>
      <c r="H839" s="26" t="n"/>
      <c r="I839" s="26" t="n"/>
      <c r="J839" s="27">
        <f>IF(COUNTA($A839:$C839,$E839:$I839,$K839,$O839,$R839,$U839:$W839,$Z839:$AA839)=0,"",IFERROR(H839+I839,0))</f>
        <v/>
      </c>
      <c r="K839" s="52" t="n"/>
      <c r="L839" s="53">
        <f>IF(COUNTA($A839:$C839,$E839:$I839,$K839,$O839,$R839,$U839:$W839,$Z839:$AA839)=0,"",IFERROR(INDEX('Settings'!$D$10:$D$109,MATCH(C839,'Settings'!$A$10:$A$109,0)),0))</f>
        <v/>
      </c>
      <c r="M839" s="53">
        <f>IF(COUNTA($A839:$C839,$E839:$I839,$K839,$O839,$R839,$U839:$W839,$Z839:$AA839)=0,"",IFERROR(IF(K839&lt;&gt;"",K839,L839),0))</f>
        <v/>
      </c>
      <c r="N839" s="30">
        <f>IF(COUNTA($A839:$C839,$E839:$I839,$K839,$O839,$R839,$U839:$W839,$Z839:$AA839)=0,"",IFERROR(J839*M839,0))</f>
        <v/>
      </c>
      <c r="O839" s="31" t="n"/>
      <c r="P839" s="30">
        <f>IF(COUNTA($A839:$C839,$E839:$I839,$K839,$O839,$R839,$U839:$W839,$Z839:$AA839)=0,"",IFERROR(INDEX('Settings'!$F$10:$F$109,MATCH(C839,'Settings'!$A$10:$A$109,0)),0))</f>
        <v/>
      </c>
      <c r="Q839" s="30">
        <f>IF(COUNTA($A839:$C839,$E839:$I839,$K839,$O839,$R839,$U839:$W839,$Z839:$AA839)=0,"",IFERROR(O839*P839,0))</f>
        <v/>
      </c>
      <c r="R839" s="26" t="n"/>
      <c r="S839" s="30">
        <f>IF(COUNTA($A839:$C839,$E839:$I839,$K839,$O839,$R839,$U839:$W839,$Z839:$AA839)=0,"",IFERROR(INDEX('Settings'!$E$10:$E$109,MATCH(C839,'Settings'!$A$10:$A$109,0)),0))</f>
        <v/>
      </c>
      <c r="T839" s="30">
        <f>IF(COUNTA($A839:$C839,$E839:$I839,$K839,$O839,$R839,$U839:$W839,$Z839:$AA839)=0,"",IFERROR(R839*S839,0))</f>
        <v/>
      </c>
      <c r="U839" s="32" t="n"/>
      <c r="V839" s="32" t="n"/>
      <c r="W839" s="32" t="n"/>
      <c r="X839" s="30">
        <f>IF(COUNTA($A839:$C839,$E839:$I839,$K839,$O839,$R839,$U839:$W839,$Z839:$AA839)=0,"",IFERROR(SUM(N839,Q839,T839,U839),0))</f>
        <v/>
      </c>
      <c r="Y839" s="30">
        <f>IF(COUNTA($A839:$C839,$E839:$I839,$K839,$O839,$R839,$U839:$W839,$Z839:$AA839)=0,"",IFERROR(X839+V839-W839,0))</f>
        <v/>
      </c>
      <c r="Z839" s="23" t="n"/>
      <c r="AA839" s="25" t="n"/>
      <c r="AB839" s="33">
        <f>IF(COUNTA($A839:$C839,$E839:$I839,$K839,$O839,$R839,$U839:$W839,$Z839:$AA839)=0,"",IF(OR(A839="",B839="",C839="",E839=""),"Missing required input",IF(D839="","Driver not found",IF(COUNTIF($E:$E,E839)&gt;1,"Duplicate Trip/Load #",IF(B839&gt;A839,"Trip after period end",IF(B839&lt;=A839-'Settings'!$B$4,"Trip outside pay period",IF(J839&lt;=0,"Check miles",IF(M839&lt;=0,"Check rate",IF(Y839&lt;0,"Negative payable","OK")))))))))</f>
        <v/>
      </c>
    </row>
    <row r="840">
      <c r="A840" s="51" t="n"/>
      <c r="B840" s="51" t="n"/>
      <c r="C840" s="23" t="n"/>
      <c r="D840" s="24">
        <f>IF(COUNTA($A840:$C840,$E840:$I840,$K840,$O840,$R840,$U840:$W840,$Z840:$AA840)=0,"",IFERROR(INDEX('Settings'!$B$10:$B$109,MATCH(C840,'Settings'!$A$10:$A$109,0)),""))</f>
        <v/>
      </c>
      <c r="E840" s="23" t="n"/>
      <c r="F840" s="25" t="n"/>
      <c r="G840" s="25" t="n"/>
      <c r="H840" s="26" t="n"/>
      <c r="I840" s="26" t="n"/>
      <c r="J840" s="27">
        <f>IF(COUNTA($A840:$C840,$E840:$I840,$K840,$O840,$R840,$U840:$W840,$Z840:$AA840)=0,"",IFERROR(H840+I840,0))</f>
        <v/>
      </c>
      <c r="K840" s="52" t="n"/>
      <c r="L840" s="53">
        <f>IF(COUNTA($A840:$C840,$E840:$I840,$K840,$O840,$R840,$U840:$W840,$Z840:$AA840)=0,"",IFERROR(INDEX('Settings'!$D$10:$D$109,MATCH(C840,'Settings'!$A$10:$A$109,0)),0))</f>
        <v/>
      </c>
      <c r="M840" s="53">
        <f>IF(COUNTA($A840:$C840,$E840:$I840,$K840,$O840,$R840,$U840:$W840,$Z840:$AA840)=0,"",IFERROR(IF(K840&lt;&gt;"",K840,L840),0))</f>
        <v/>
      </c>
      <c r="N840" s="30">
        <f>IF(COUNTA($A840:$C840,$E840:$I840,$K840,$O840,$R840,$U840:$W840,$Z840:$AA840)=0,"",IFERROR(J840*M840,0))</f>
        <v/>
      </c>
      <c r="O840" s="31" t="n"/>
      <c r="P840" s="30">
        <f>IF(COUNTA($A840:$C840,$E840:$I840,$K840,$O840,$R840,$U840:$W840,$Z840:$AA840)=0,"",IFERROR(INDEX('Settings'!$F$10:$F$109,MATCH(C840,'Settings'!$A$10:$A$109,0)),0))</f>
        <v/>
      </c>
      <c r="Q840" s="30">
        <f>IF(COUNTA($A840:$C840,$E840:$I840,$K840,$O840,$R840,$U840:$W840,$Z840:$AA840)=0,"",IFERROR(O840*P840,0))</f>
        <v/>
      </c>
      <c r="R840" s="26" t="n"/>
      <c r="S840" s="30">
        <f>IF(COUNTA($A840:$C840,$E840:$I840,$K840,$O840,$R840,$U840:$W840,$Z840:$AA840)=0,"",IFERROR(INDEX('Settings'!$E$10:$E$109,MATCH(C840,'Settings'!$A$10:$A$109,0)),0))</f>
        <v/>
      </c>
      <c r="T840" s="30">
        <f>IF(COUNTA($A840:$C840,$E840:$I840,$K840,$O840,$R840,$U840:$W840,$Z840:$AA840)=0,"",IFERROR(R840*S840,0))</f>
        <v/>
      </c>
      <c r="U840" s="32" t="n"/>
      <c r="V840" s="32" t="n"/>
      <c r="W840" s="32" t="n"/>
      <c r="X840" s="30">
        <f>IF(COUNTA($A840:$C840,$E840:$I840,$K840,$O840,$R840,$U840:$W840,$Z840:$AA840)=0,"",IFERROR(SUM(N840,Q840,T840,U840),0))</f>
        <v/>
      </c>
      <c r="Y840" s="30">
        <f>IF(COUNTA($A840:$C840,$E840:$I840,$K840,$O840,$R840,$U840:$W840,$Z840:$AA840)=0,"",IFERROR(X840+V840-W840,0))</f>
        <v/>
      </c>
      <c r="Z840" s="23" t="n"/>
      <c r="AA840" s="25" t="n"/>
      <c r="AB840" s="33">
        <f>IF(COUNTA($A840:$C840,$E840:$I840,$K840,$O840,$R840,$U840:$W840,$Z840:$AA840)=0,"",IF(OR(A840="",B840="",C840="",E840=""),"Missing required input",IF(D840="","Driver not found",IF(COUNTIF($E:$E,E840)&gt;1,"Duplicate Trip/Load #",IF(B840&gt;A840,"Trip after period end",IF(B840&lt;=A840-'Settings'!$B$4,"Trip outside pay period",IF(J840&lt;=0,"Check miles",IF(M840&lt;=0,"Check rate",IF(Y840&lt;0,"Negative payable","OK")))))))))</f>
        <v/>
      </c>
    </row>
    <row r="841">
      <c r="A841" s="51" t="n"/>
      <c r="B841" s="51" t="n"/>
      <c r="C841" s="23" t="n"/>
      <c r="D841" s="24">
        <f>IF(COUNTA($A841:$C841,$E841:$I841,$K841,$O841,$R841,$U841:$W841,$Z841:$AA841)=0,"",IFERROR(INDEX('Settings'!$B$10:$B$109,MATCH(C841,'Settings'!$A$10:$A$109,0)),""))</f>
        <v/>
      </c>
      <c r="E841" s="23" t="n"/>
      <c r="F841" s="25" t="n"/>
      <c r="G841" s="25" t="n"/>
      <c r="H841" s="26" t="n"/>
      <c r="I841" s="26" t="n"/>
      <c r="J841" s="27">
        <f>IF(COUNTA($A841:$C841,$E841:$I841,$K841,$O841,$R841,$U841:$W841,$Z841:$AA841)=0,"",IFERROR(H841+I841,0))</f>
        <v/>
      </c>
      <c r="K841" s="52" t="n"/>
      <c r="L841" s="53">
        <f>IF(COUNTA($A841:$C841,$E841:$I841,$K841,$O841,$R841,$U841:$W841,$Z841:$AA841)=0,"",IFERROR(INDEX('Settings'!$D$10:$D$109,MATCH(C841,'Settings'!$A$10:$A$109,0)),0))</f>
        <v/>
      </c>
      <c r="M841" s="53">
        <f>IF(COUNTA($A841:$C841,$E841:$I841,$K841,$O841,$R841,$U841:$W841,$Z841:$AA841)=0,"",IFERROR(IF(K841&lt;&gt;"",K841,L841),0))</f>
        <v/>
      </c>
      <c r="N841" s="30">
        <f>IF(COUNTA($A841:$C841,$E841:$I841,$K841,$O841,$R841,$U841:$W841,$Z841:$AA841)=0,"",IFERROR(J841*M841,0))</f>
        <v/>
      </c>
      <c r="O841" s="31" t="n"/>
      <c r="P841" s="30">
        <f>IF(COUNTA($A841:$C841,$E841:$I841,$K841,$O841,$R841,$U841:$W841,$Z841:$AA841)=0,"",IFERROR(INDEX('Settings'!$F$10:$F$109,MATCH(C841,'Settings'!$A$10:$A$109,0)),0))</f>
        <v/>
      </c>
      <c r="Q841" s="30">
        <f>IF(COUNTA($A841:$C841,$E841:$I841,$K841,$O841,$R841,$U841:$W841,$Z841:$AA841)=0,"",IFERROR(O841*P841,0))</f>
        <v/>
      </c>
      <c r="R841" s="26" t="n"/>
      <c r="S841" s="30">
        <f>IF(COUNTA($A841:$C841,$E841:$I841,$K841,$O841,$R841,$U841:$W841,$Z841:$AA841)=0,"",IFERROR(INDEX('Settings'!$E$10:$E$109,MATCH(C841,'Settings'!$A$10:$A$109,0)),0))</f>
        <v/>
      </c>
      <c r="T841" s="30">
        <f>IF(COUNTA($A841:$C841,$E841:$I841,$K841,$O841,$R841,$U841:$W841,$Z841:$AA841)=0,"",IFERROR(R841*S841,0))</f>
        <v/>
      </c>
      <c r="U841" s="32" t="n"/>
      <c r="V841" s="32" t="n"/>
      <c r="W841" s="32" t="n"/>
      <c r="X841" s="30">
        <f>IF(COUNTA($A841:$C841,$E841:$I841,$K841,$O841,$R841,$U841:$W841,$Z841:$AA841)=0,"",IFERROR(SUM(N841,Q841,T841,U841),0))</f>
        <v/>
      </c>
      <c r="Y841" s="30">
        <f>IF(COUNTA($A841:$C841,$E841:$I841,$K841,$O841,$R841,$U841:$W841,$Z841:$AA841)=0,"",IFERROR(X841+V841-W841,0))</f>
        <v/>
      </c>
      <c r="Z841" s="23" t="n"/>
      <c r="AA841" s="25" t="n"/>
      <c r="AB841" s="33">
        <f>IF(COUNTA($A841:$C841,$E841:$I841,$K841,$O841,$R841,$U841:$W841,$Z841:$AA841)=0,"",IF(OR(A841="",B841="",C841="",E841=""),"Missing required input",IF(D841="","Driver not found",IF(COUNTIF($E:$E,E841)&gt;1,"Duplicate Trip/Load #",IF(B841&gt;A841,"Trip after period end",IF(B841&lt;=A841-'Settings'!$B$4,"Trip outside pay period",IF(J841&lt;=0,"Check miles",IF(M841&lt;=0,"Check rate",IF(Y841&lt;0,"Negative payable","OK")))))))))</f>
        <v/>
      </c>
    </row>
    <row r="842">
      <c r="A842" s="51" t="n"/>
      <c r="B842" s="51" t="n"/>
      <c r="C842" s="23" t="n"/>
      <c r="D842" s="24">
        <f>IF(COUNTA($A842:$C842,$E842:$I842,$K842,$O842,$R842,$U842:$W842,$Z842:$AA842)=0,"",IFERROR(INDEX('Settings'!$B$10:$B$109,MATCH(C842,'Settings'!$A$10:$A$109,0)),""))</f>
        <v/>
      </c>
      <c r="E842" s="23" t="n"/>
      <c r="F842" s="25" t="n"/>
      <c r="G842" s="25" t="n"/>
      <c r="H842" s="26" t="n"/>
      <c r="I842" s="26" t="n"/>
      <c r="J842" s="27">
        <f>IF(COUNTA($A842:$C842,$E842:$I842,$K842,$O842,$R842,$U842:$W842,$Z842:$AA842)=0,"",IFERROR(H842+I842,0))</f>
        <v/>
      </c>
      <c r="K842" s="52" t="n"/>
      <c r="L842" s="53">
        <f>IF(COUNTA($A842:$C842,$E842:$I842,$K842,$O842,$R842,$U842:$W842,$Z842:$AA842)=0,"",IFERROR(INDEX('Settings'!$D$10:$D$109,MATCH(C842,'Settings'!$A$10:$A$109,0)),0))</f>
        <v/>
      </c>
      <c r="M842" s="53">
        <f>IF(COUNTA($A842:$C842,$E842:$I842,$K842,$O842,$R842,$U842:$W842,$Z842:$AA842)=0,"",IFERROR(IF(K842&lt;&gt;"",K842,L842),0))</f>
        <v/>
      </c>
      <c r="N842" s="30">
        <f>IF(COUNTA($A842:$C842,$E842:$I842,$K842,$O842,$R842,$U842:$W842,$Z842:$AA842)=0,"",IFERROR(J842*M842,0))</f>
        <v/>
      </c>
      <c r="O842" s="31" t="n"/>
      <c r="P842" s="30">
        <f>IF(COUNTA($A842:$C842,$E842:$I842,$K842,$O842,$R842,$U842:$W842,$Z842:$AA842)=0,"",IFERROR(INDEX('Settings'!$F$10:$F$109,MATCH(C842,'Settings'!$A$10:$A$109,0)),0))</f>
        <v/>
      </c>
      <c r="Q842" s="30">
        <f>IF(COUNTA($A842:$C842,$E842:$I842,$K842,$O842,$R842,$U842:$W842,$Z842:$AA842)=0,"",IFERROR(O842*P842,0))</f>
        <v/>
      </c>
      <c r="R842" s="26" t="n"/>
      <c r="S842" s="30">
        <f>IF(COUNTA($A842:$C842,$E842:$I842,$K842,$O842,$R842,$U842:$W842,$Z842:$AA842)=0,"",IFERROR(INDEX('Settings'!$E$10:$E$109,MATCH(C842,'Settings'!$A$10:$A$109,0)),0))</f>
        <v/>
      </c>
      <c r="T842" s="30">
        <f>IF(COUNTA($A842:$C842,$E842:$I842,$K842,$O842,$R842,$U842:$W842,$Z842:$AA842)=0,"",IFERROR(R842*S842,0))</f>
        <v/>
      </c>
      <c r="U842" s="32" t="n"/>
      <c r="V842" s="32" t="n"/>
      <c r="W842" s="32" t="n"/>
      <c r="X842" s="30">
        <f>IF(COUNTA($A842:$C842,$E842:$I842,$K842,$O842,$R842,$U842:$W842,$Z842:$AA842)=0,"",IFERROR(SUM(N842,Q842,T842,U842),0))</f>
        <v/>
      </c>
      <c r="Y842" s="30">
        <f>IF(COUNTA($A842:$C842,$E842:$I842,$K842,$O842,$R842,$U842:$W842,$Z842:$AA842)=0,"",IFERROR(X842+V842-W842,0))</f>
        <v/>
      </c>
      <c r="Z842" s="23" t="n"/>
      <c r="AA842" s="25" t="n"/>
      <c r="AB842" s="33">
        <f>IF(COUNTA($A842:$C842,$E842:$I842,$K842,$O842,$R842,$U842:$W842,$Z842:$AA842)=0,"",IF(OR(A842="",B842="",C842="",E842=""),"Missing required input",IF(D842="","Driver not found",IF(COUNTIF($E:$E,E842)&gt;1,"Duplicate Trip/Load #",IF(B842&gt;A842,"Trip after period end",IF(B842&lt;=A842-'Settings'!$B$4,"Trip outside pay period",IF(J842&lt;=0,"Check miles",IF(M842&lt;=0,"Check rate",IF(Y842&lt;0,"Negative payable","OK")))))))))</f>
        <v/>
      </c>
    </row>
    <row r="843">
      <c r="A843" s="51" t="n"/>
      <c r="B843" s="51" t="n"/>
      <c r="C843" s="23" t="n"/>
      <c r="D843" s="24">
        <f>IF(COUNTA($A843:$C843,$E843:$I843,$K843,$O843,$R843,$U843:$W843,$Z843:$AA843)=0,"",IFERROR(INDEX('Settings'!$B$10:$B$109,MATCH(C843,'Settings'!$A$10:$A$109,0)),""))</f>
        <v/>
      </c>
      <c r="E843" s="23" t="n"/>
      <c r="F843" s="25" t="n"/>
      <c r="G843" s="25" t="n"/>
      <c r="H843" s="26" t="n"/>
      <c r="I843" s="26" t="n"/>
      <c r="J843" s="27">
        <f>IF(COUNTA($A843:$C843,$E843:$I843,$K843,$O843,$R843,$U843:$W843,$Z843:$AA843)=0,"",IFERROR(H843+I843,0))</f>
        <v/>
      </c>
      <c r="K843" s="52" t="n"/>
      <c r="L843" s="53">
        <f>IF(COUNTA($A843:$C843,$E843:$I843,$K843,$O843,$R843,$U843:$W843,$Z843:$AA843)=0,"",IFERROR(INDEX('Settings'!$D$10:$D$109,MATCH(C843,'Settings'!$A$10:$A$109,0)),0))</f>
        <v/>
      </c>
      <c r="M843" s="53">
        <f>IF(COUNTA($A843:$C843,$E843:$I843,$K843,$O843,$R843,$U843:$W843,$Z843:$AA843)=0,"",IFERROR(IF(K843&lt;&gt;"",K843,L843),0))</f>
        <v/>
      </c>
      <c r="N843" s="30">
        <f>IF(COUNTA($A843:$C843,$E843:$I843,$K843,$O843,$R843,$U843:$W843,$Z843:$AA843)=0,"",IFERROR(J843*M843,0))</f>
        <v/>
      </c>
      <c r="O843" s="31" t="n"/>
      <c r="P843" s="30">
        <f>IF(COUNTA($A843:$C843,$E843:$I843,$K843,$O843,$R843,$U843:$W843,$Z843:$AA843)=0,"",IFERROR(INDEX('Settings'!$F$10:$F$109,MATCH(C843,'Settings'!$A$10:$A$109,0)),0))</f>
        <v/>
      </c>
      <c r="Q843" s="30">
        <f>IF(COUNTA($A843:$C843,$E843:$I843,$K843,$O843,$R843,$U843:$W843,$Z843:$AA843)=0,"",IFERROR(O843*P843,0))</f>
        <v/>
      </c>
      <c r="R843" s="26" t="n"/>
      <c r="S843" s="30">
        <f>IF(COUNTA($A843:$C843,$E843:$I843,$K843,$O843,$R843,$U843:$W843,$Z843:$AA843)=0,"",IFERROR(INDEX('Settings'!$E$10:$E$109,MATCH(C843,'Settings'!$A$10:$A$109,0)),0))</f>
        <v/>
      </c>
      <c r="T843" s="30">
        <f>IF(COUNTA($A843:$C843,$E843:$I843,$K843,$O843,$R843,$U843:$W843,$Z843:$AA843)=0,"",IFERROR(R843*S843,0))</f>
        <v/>
      </c>
      <c r="U843" s="32" t="n"/>
      <c r="V843" s="32" t="n"/>
      <c r="W843" s="32" t="n"/>
      <c r="X843" s="30">
        <f>IF(COUNTA($A843:$C843,$E843:$I843,$K843,$O843,$R843,$U843:$W843,$Z843:$AA843)=0,"",IFERROR(SUM(N843,Q843,T843,U843),0))</f>
        <v/>
      </c>
      <c r="Y843" s="30">
        <f>IF(COUNTA($A843:$C843,$E843:$I843,$K843,$O843,$R843,$U843:$W843,$Z843:$AA843)=0,"",IFERROR(X843+V843-W843,0))</f>
        <v/>
      </c>
      <c r="Z843" s="23" t="n"/>
      <c r="AA843" s="25" t="n"/>
      <c r="AB843" s="33">
        <f>IF(COUNTA($A843:$C843,$E843:$I843,$K843,$O843,$R843,$U843:$W843,$Z843:$AA843)=0,"",IF(OR(A843="",B843="",C843="",E843=""),"Missing required input",IF(D843="","Driver not found",IF(COUNTIF($E:$E,E843)&gt;1,"Duplicate Trip/Load #",IF(B843&gt;A843,"Trip after period end",IF(B843&lt;=A843-'Settings'!$B$4,"Trip outside pay period",IF(J843&lt;=0,"Check miles",IF(M843&lt;=0,"Check rate",IF(Y843&lt;0,"Negative payable","OK")))))))))</f>
        <v/>
      </c>
    </row>
    <row r="844">
      <c r="A844" s="51" t="n"/>
      <c r="B844" s="51" t="n"/>
      <c r="C844" s="23" t="n"/>
      <c r="D844" s="24">
        <f>IF(COUNTA($A844:$C844,$E844:$I844,$K844,$O844,$R844,$U844:$W844,$Z844:$AA844)=0,"",IFERROR(INDEX('Settings'!$B$10:$B$109,MATCH(C844,'Settings'!$A$10:$A$109,0)),""))</f>
        <v/>
      </c>
      <c r="E844" s="23" t="n"/>
      <c r="F844" s="25" t="n"/>
      <c r="G844" s="25" t="n"/>
      <c r="H844" s="26" t="n"/>
      <c r="I844" s="26" t="n"/>
      <c r="J844" s="27">
        <f>IF(COUNTA($A844:$C844,$E844:$I844,$K844,$O844,$R844,$U844:$W844,$Z844:$AA844)=0,"",IFERROR(H844+I844,0))</f>
        <v/>
      </c>
      <c r="K844" s="52" t="n"/>
      <c r="L844" s="53">
        <f>IF(COUNTA($A844:$C844,$E844:$I844,$K844,$O844,$R844,$U844:$W844,$Z844:$AA844)=0,"",IFERROR(INDEX('Settings'!$D$10:$D$109,MATCH(C844,'Settings'!$A$10:$A$109,0)),0))</f>
        <v/>
      </c>
      <c r="M844" s="53">
        <f>IF(COUNTA($A844:$C844,$E844:$I844,$K844,$O844,$R844,$U844:$W844,$Z844:$AA844)=0,"",IFERROR(IF(K844&lt;&gt;"",K844,L844),0))</f>
        <v/>
      </c>
      <c r="N844" s="30">
        <f>IF(COUNTA($A844:$C844,$E844:$I844,$K844,$O844,$R844,$U844:$W844,$Z844:$AA844)=0,"",IFERROR(J844*M844,0))</f>
        <v/>
      </c>
      <c r="O844" s="31" t="n"/>
      <c r="P844" s="30">
        <f>IF(COUNTA($A844:$C844,$E844:$I844,$K844,$O844,$R844,$U844:$W844,$Z844:$AA844)=0,"",IFERROR(INDEX('Settings'!$F$10:$F$109,MATCH(C844,'Settings'!$A$10:$A$109,0)),0))</f>
        <v/>
      </c>
      <c r="Q844" s="30">
        <f>IF(COUNTA($A844:$C844,$E844:$I844,$K844,$O844,$R844,$U844:$W844,$Z844:$AA844)=0,"",IFERROR(O844*P844,0))</f>
        <v/>
      </c>
      <c r="R844" s="26" t="n"/>
      <c r="S844" s="30">
        <f>IF(COUNTA($A844:$C844,$E844:$I844,$K844,$O844,$R844,$U844:$W844,$Z844:$AA844)=0,"",IFERROR(INDEX('Settings'!$E$10:$E$109,MATCH(C844,'Settings'!$A$10:$A$109,0)),0))</f>
        <v/>
      </c>
      <c r="T844" s="30">
        <f>IF(COUNTA($A844:$C844,$E844:$I844,$K844,$O844,$R844,$U844:$W844,$Z844:$AA844)=0,"",IFERROR(R844*S844,0))</f>
        <v/>
      </c>
      <c r="U844" s="32" t="n"/>
      <c r="V844" s="32" t="n"/>
      <c r="W844" s="32" t="n"/>
      <c r="X844" s="30">
        <f>IF(COUNTA($A844:$C844,$E844:$I844,$K844,$O844,$R844,$U844:$W844,$Z844:$AA844)=0,"",IFERROR(SUM(N844,Q844,T844,U844),0))</f>
        <v/>
      </c>
      <c r="Y844" s="30">
        <f>IF(COUNTA($A844:$C844,$E844:$I844,$K844,$O844,$R844,$U844:$W844,$Z844:$AA844)=0,"",IFERROR(X844+V844-W844,0))</f>
        <v/>
      </c>
      <c r="Z844" s="23" t="n"/>
      <c r="AA844" s="25" t="n"/>
      <c r="AB844" s="33">
        <f>IF(COUNTA($A844:$C844,$E844:$I844,$K844,$O844,$R844,$U844:$W844,$Z844:$AA844)=0,"",IF(OR(A844="",B844="",C844="",E844=""),"Missing required input",IF(D844="","Driver not found",IF(COUNTIF($E:$E,E844)&gt;1,"Duplicate Trip/Load #",IF(B844&gt;A844,"Trip after period end",IF(B844&lt;=A844-'Settings'!$B$4,"Trip outside pay period",IF(J844&lt;=0,"Check miles",IF(M844&lt;=0,"Check rate",IF(Y844&lt;0,"Negative payable","OK")))))))))</f>
        <v/>
      </c>
    </row>
    <row r="845">
      <c r="A845" s="51" t="n"/>
      <c r="B845" s="51" t="n"/>
      <c r="C845" s="23" t="n"/>
      <c r="D845" s="24">
        <f>IF(COUNTA($A845:$C845,$E845:$I845,$K845,$O845,$R845,$U845:$W845,$Z845:$AA845)=0,"",IFERROR(INDEX('Settings'!$B$10:$B$109,MATCH(C845,'Settings'!$A$10:$A$109,0)),""))</f>
        <v/>
      </c>
      <c r="E845" s="23" t="n"/>
      <c r="F845" s="25" t="n"/>
      <c r="G845" s="25" t="n"/>
      <c r="H845" s="26" t="n"/>
      <c r="I845" s="26" t="n"/>
      <c r="J845" s="27">
        <f>IF(COUNTA($A845:$C845,$E845:$I845,$K845,$O845,$R845,$U845:$W845,$Z845:$AA845)=0,"",IFERROR(H845+I845,0))</f>
        <v/>
      </c>
      <c r="K845" s="52" t="n"/>
      <c r="L845" s="53">
        <f>IF(COUNTA($A845:$C845,$E845:$I845,$K845,$O845,$R845,$U845:$W845,$Z845:$AA845)=0,"",IFERROR(INDEX('Settings'!$D$10:$D$109,MATCH(C845,'Settings'!$A$10:$A$109,0)),0))</f>
        <v/>
      </c>
      <c r="M845" s="53">
        <f>IF(COUNTA($A845:$C845,$E845:$I845,$K845,$O845,$R845,$U845:$W845,$Z845:$AA845)=0,"",IFERROR(IF(K845&lt;&gt;"",K845,L845),0))</f>
        <v/>
      </c>
      <c r="N845" s="30">
        <f>IF(COUNTA($A845:$C845,$E845:$I845,$K845,$O845,$R845,$U845:$W845,$Z845:$AA845)=0,"",IFERROR(J845*M845,0))</f>
        <v/>
      </c>
      <c r="O845" s="31" t="n"/>
      <c r="P845" s="30">
        <f>IF(COUNTA($A845:$C845,$E845:$I845,$K845,$O845,$R845,$U845:$W845,$Z845:$AA845)=0,"",IFERROR(INDEX('Settings'!$F$10:$F$109,MATCH(C845,'Settings'!$A$10:$A$109,0)),0))</f>
        <v/>
      </c>
      <c r="Q845" s="30">
        <f>IF(COUNTA($A845:$C845,$E845:$I845,$K845,$O845,$R845,$U845:$W845,$Z845:$AA845)=0,"",IFERROR(O845*P845,0))</f>
        <v/>
      </c>
      <c r="R845" s="26" t="n"/>
      <c r="S845" s="30">
        <f>IF(COUNTA($A845:$C845,$E845:$I845,$K845,$O845,$R845,$U845:$W845,$Z845:$AA845)=0,"",IFERROR(INDEX('Settings'!$E$10:$E$109,MATCH(C845,'Settings'!$A$10:$A$109,0)),0))</f>
        <v/>
      </c>
      <c r="T845" s="30">
        <f>IF(COUNTA($A845:$C845,$E845:$I845,$K845,$O845,$R845,$U845:$W845,$Z845:$AA845)=0,"",IFERROR(R845*S845,0))</f>
        <v/>
      </c>
      <c r="U845" s="32" t="n"/>
      <c r="V845" s="32" t="n"/>
      <c r="W845" s="32" t="n"/>
      <c r="X845" s="30">
        <f>IF(COUNTA($A845:$C845,$E845:$I845,$K845,$O845,$R845,$U845:$W845,$Z845:$AA845)=0,"",IFERROR(SUM(N845,Q845,T845,U845),0))</f>
        <v/>
      </c>
      <c r="Y845" s="30">
        <f>IF(COUNTA($A845:$C845,$E845:$I845,$K845,$O845,$R845,$U845:$W845,$Z845:$AA845)=0,"",IFERROR(X845+V845-W845,0))</f>
        <v/>
      </c>
      <c r="Z845" s="23" t="n"/>
      <c r="AA845" s="25" t="n"/>
      <c r="AB845" s="33">
        <f>IF(COUNTA($A845:$C845,$E845:$I845,$K845,$O845,$R845,$U845:$W845,$Z845:$AA845)=0,"",IF(OR(A845="",B845="",C845="",E845=""),"Missing required input",IF(D845="","Driver not found",IF(COUNTIF($E:$E,E845)&gt;1,"Duplicate Trip/Load #",IF(B845&gt;A845,"Trip after period end",IF(B845&lt;=A845-'Settings'!$B$4,"Trip outside pay period",IF(J845&lt;=0,"Check miles",IF(M845&lt;=0,"Check rate",IF(Y845&lt;0,"Negative payable","OK")))))))))</f>
        <v/>
      </c>
    </row>
    <row r="846">
      <c r="A846" s="51" t="n"/>
      <c r="B846" s="51" t="n"/>
      <c r="C846" s="23" t="n"/>
      <c r="D846" s="24">
        <f>IF(COUNTA($A846:$C846,$E846:$I846,$K846,$O846,$R846,$U846:$W846,$Z846:$AA846)=0,"",IFERROR(INDEX('Settings'!$B$10:$B$109,MATCH(C846,'Settings'!$A$10:$A$109,0)),""))</f>
        <v/>
      </c>
      <c r="E846" s="23" t="n"/>
      <c r="F846" s="25" t="n"/>
      <c r="G846" s="25" t="n"/>
      <c r="H846" s="26" t="n"/>
      <c r="I846" s="26" t="n"/>
      <c r="J846" s="27">
        <f>IF(COUNTA($A846:$C846,$E846:$I846,$K846,$O846,$R846,$U846:$W846,$Z846:$AA846)=0,"",IFERROR(H846+I846,0))</f>
        <v/>
      </c>
      <c r="K846" s="52" t="n"/>
      <c r="L846" s="53">
        <f>IF(COUNTA($A846:$C846,$E846:$I846,$K846,$O846,$R846,$U846:$W846,$Z846:$AA846)=0,"",IFERROR(INDEX('Settings'!$D$10:$D$109,MATCH(C846,'Settings'!$A$10:$A$109,0)),0))</f>
        <v/>
      </c>
      <c r="M846" s="53">
        <f>IF(COUNTA($A846:$C846,$E846:$I846,$K846,$O846,$R846,$U846:$W846,$Z846:$AA846)=0,"",IFERROR(IF(K846&lt;&gt;"",K846,L846),0))</f>
        <v/>
      </c>
      <c r="N846" s="30">
        <f>IF(COUNTA($A846:$C846,$E846:$I846,$K846,$O846,$R846,$U846:$W846,$Z846:$AA846)=0,"",IFERROR(J846*M846,0))</f>
        <v/>
      </c>
      <c r="O846" s="31" t="n"/>
      <c r="P846" s="30">
        <f>IF(COUNTA($A846:$C846,$E846:$I846,$K846,$O846,$R846,$U846:$W846,$Z846:$AA846)=0,"",IFERROR(INDEX('Settings'!$F$10:$F$109,MATCH(C846,'Settings'!$A$10:$A$109,0)),0))</f>
        <v/>
      </c>
      <c r="Q846" s="30">
        <f>IF(COUNTA($A846:$C846,$E846:$I846,$K846,$O846,$R846,$U846:$W846,$Z846:$AA846)=0,"",IFERROR(O846*P846,0))</f>
        <v/>
      </c>
      <c r="R846" s="26" t="n"/>
      <c r="S846" s="30">
        <f>IF(COUNTA($A846:$C846,$E846:$I846,$K846,$O846,$R846,$U846:$W846,$Z846:$AA846)=0,"",IFERROR(INDEX('Settings'!$E$10:$E$109,MATCH(C846,'Settings'!$A$10:$A$109,0)),0))</f>
        <v/>
      </c>
      <c r="T846" s="30">
        <f>IF(COUNTA($A846:$C846,$E846:$I846,$K846,$O846,$R846,$U846:$W846,$Z846:$AA846)=0,"",IFERROR(R846*S846,0))</f>
        <v/>
      </c>
      <c r="U846" s="32" t="n"/>
      <c r="V846" s="32" t="n"/>
      <c r="W846" s="32" t="n"/>
      <c r="X846" s="30">
        <f>IF(COUNTA($A846:$C846,$E846:$I846,$K846,$O846,$R846,$U846:$W846,$Z846:$AA846)=0,"",IFERROR(SUM(N846,Q846,T846,U846),0))</f>
        <v/>
      </c>
      <c r="Y846" s="30">
        <f>IF(COUNTA($A846:$C846,$E846:$I846,$K846,$O846,$R846,$U846:$W846,$Z846:$AA846)=0,"",IFERROR(X846+V846-W846,0))</f>
        <v/>
      </c>
      <c r="Z846" s="23" t="n"/>
      <c r="AA846" s="25" t="n"/>
      <c r="AB846" s="33">
        <f>IF(COUNTA($A846:$C846,$E846:$I846,$K846,$O846,$R846,$U846:$W846,$Z846:$AA846)=0,"",IF(OR(A846="",B846="",C846="",E846=""),"Missing required input",IF(D846="","Driver not found",IF(COUNTIF($E:$E,E846)&gt;1,"Duplicate Trip/Load #",IF(B846&gt;A846,"Trip after period end",IF(B846&lt;=A846-'Settings'!$B$4,"Trip outside pay period",IF(J846&lt;=0,"Check miles",IF(M846&lt;=0,"Check rate",IF(Y846&lt;0,"Negative payable","OK")))))))))</f>
        <v/>
      </c>
    </row>
    <row r="847">
      <c r="A847" s="51" t="n"/>
      <c r="B847" s="51" t="n"/>
      <c r="C847" s="23" t="n"/>
      <c r="D847" s="24">
        <f>IF(COUNTA($A847:$C847,$E847:$I847,$K847,$O847,$R847,$U847:$W847,$Z847:$AA847)=0,"",IFERROR(INDEX('Settings'!$B$10:$B$109,MATCH(C847,'Settings'!$A$10:$A$109,0)),""))</f>
        <v/>
      </c>
      <c r="E847" s="23" t="n"/>
      <c r="F847" s="25" t="n"/>
      <c r="G847" s="25" t="n"/>
      <c r="H847" s="26" t="n"/>
      <c r="I847" s="26" t="n"/>
      <c r="J847" s="27">
        <f>IF(COUNTA($A847:$C847,$E847:$I847,$K847,$O847,$R847,$U847:$W847,$Z847:$AA847)=0,"",IFERROR(H847+I847,0))</f>
        <v/>
      </c>
      <c r="K847" s="52" t="n"/>
      <c r="L847" s="53">
        <f>IF(COUNTA($A847:$C847,$E847:$I847,$K847,$O847,$R847,$U847:$W847,$Z847:$AA847)=0,"",IFERROR(INDEX('Settings'!$D$10:$D$109,MATCH(C847,'Settings'!$A$10:$A$109,0)),0))</f>
        <v/>
      </c>
      <c r="M847" s="53">
        <f>IF(COUNTA($A847:$C847,$E847:$I847,$K847,$O847,$R847,$U847:$W847,$Z847:$AA847)=0,"",IFERROR(IF(K847&lt;&gt;"",K847,L847),0))</f>
        <v/>
      </c>
      <c r="N847" s="30">
        <f>IF(COUNTA($A847:$C847,$E847:$I847,$K847,$O847,$R847,$U847:$W847,$Z847:$AA847)=0,"",IFERROR(J847*M847,0))</f>
        <v/>
      </c>
      <c r="O847" s="31" t="n"/>
      <c r="P847" s="30">
        <f>IF(COUNTA($A847:$C847,$E847:$I847,$K847,$O847,$R847,$U847:$W847,$Z847:$AA847)=0,"",IFERROR(INDEX('Settings'!$F$10:$F$109,MATCH(C847,'Settings'!$A$10:$A$109,0)),0))</f>
        <v/>
      </c>
      <c r="Q847" s="30">
        <f>IF(COUNTA($A847:$C847,$E847:$I847,$K847,$O847,$R847,$U847:$W847,$Z847:$AA847)=0,"",IFERROR(O847*P847,0))</f>
        <v/>
      </c>
      <c r="R847" s="26" t="n"/>
      <c r="S847" s="30">
        <f>IF(COUNTA($A847:$C847,$E847:$I847,$K847,$O847,$R847,$U847:$W847,$Z847:$AA847)=0,"",IFERROR(INDEX('Settings'!$E$10:$E$109,MATCH(C847,'Settings'!$A$10:$A$109,0)),0))</f>
        <v/>
      </c>
      <c r="T847" s="30">
        <f>IF(COUNTA($A847:$C847,$E847:$I847,$K847,$O847,$R847,$U847:$W847,$Z847:$AA847)=0,"",IFERROR(R847*S847,0))</f>
        <v/>
      </c>
      <c r="U847" s="32" t="n"/>
      <c r="V847" s="32" t="n"/>
      <c r="W847" s="32" t="n"/>
      <c r="X847" s="30">
        <f>IF(COUNTA($A847:$C847,$E847:$I847,$K847,$O847,$R847,$U847:$W847,$Z847:$AA847)=0,"",IFERROR(SUM(N847,Q847,T847,U847),0))</f>
        <v/>
      </c>
      <c r="Y847" s="30">
        <f>IF(COUNTA($A847:$C847,$E847:$I847,$K847,$O847,$R847,$U847:$W847,$Z847:$AA847)=0,"",IFERROR(X847+V847-W847,0))</f>
        <v/>
      </c>
      <c r="Z847" s="23" t="n"/>
      <c r="AA847" s="25" t="n"/>
      <c r="AB847" s="33">
        <f>IF(COUNTA($A847:$C847,$E847:$I847,$K847,$O847,$R847,$U847:$W847,$Z847:$AA847)=0,"",IF(OR(A847="",B847="",C847="",E847=""),"Missing required input",IF(D847="","Driver not found",IF(COUNTIF($E:$E,E847)&gt;1,"Duplicate Trip/Load #",IF(B847&gt;A847,"Trip after period end",IF(B847&lt;=A847-'Settings'!$B$4,"Trip outside pay period",IF(J847&lt;=0,"Check miles",IF(M847&lt;=0,"Check rate",IF(Y847&lt;0,"Negative payable","OK")))))))))</f>
        <v/>
      </c>
    </row>
    <row r="848">
      <c r="A848" s="51" t="n"/>
      <c r="B848" s="51" t="n"/>
      <c r="C848" s="23" t="n"/>
      <c r="D848" s="24">
        <f>IF(COUNTA($A848:$C848,$E848:$I848,$K848,$O848,$R848,$U848:$W848,$Z848:$AA848)=0,"",IFERROR(INDEX('Settings'!$B$10:$B$109,MATCH(C848,'Settings'!$A$10:$A$109,0)),""))</f>
        <v/>
      </c>
      <c r="E848" s="23" t="n"/>
      <c r="F848" s="25" t="n"/>
      <c r="G848" s="25" t="n"/>
      <c r="H848" s="26" t="n"/>
      <c r="I848" s="26" t="n"/>
      <c r="J848" s="27">
        <f>IF(COUNTA($A848:$C848,$E848:$I848,$K848,$O848,$R848,$U848:$W848,$Z848:$AA848)=0,"",IFERROR(H848+I848,0))</f>
        <v/>
      </c>
      <c r="K848" s="52" t="n"/>
      <c r="L848" s="53">
        <f>IF(COUNTA($A848:$C848,$E848:$I848,$K848,$O848,$R848,$U848:$W848,$Z848:$AA848)=0,"",IFERROR(INDEX('Settings'!$D$10:$D$109,MATCH(C848,'Settings'!$A$10:$A$109,0)),0))</f>
        <v/>
      </c>
      <c r="M848" s="53">
        <f>IF(COUNTA($A848:$C848,$E848:$I848,$K848,$O848,$R848,$U848:$W848,$Z848:$AA848)=0,"",IFERROR(IF(K848&lt;&gt;"",K848,L848),0))</f>
        <v/>
      </c>
      <c r="N848" s="30">
        <f>IF(COUNTA($A848:$C848,$E848:$I848,$K848,$O848,$R848,$U848:$W848,$Z848:$AA848)=0,"",IFERROR(J848*M848,0))</f>
        <v/>
      </c>
      <c r="O848" s="31" t="n"/>
      <c r="P848" s="30">
        <f>IF(COUNTA($A848:$C848,$E848:$I848,$K848,$O848,$R848,$U848:$W848,$Z848:$AA848)=0,"",IFERROR(INDEX('Settings'!$F$10:$F$109,MATCH(C848,'Settings'!$A$10:$A$109,0)),0))</f>
        <v/>
      </c>
      <c r="Q848" s="30">
        <f>IF(COUNTA($A848:$C848,$E848:$I848,$K848,$O848,$R848,$U848:$W848,$Z848:$AA848)=0,"",IFERROR(O848*P848,0))</f>
        <v/>
      </c>
      <c r="R848" s="26" t="n"/>
      <c r="S848" s="30">
        <f>IF(COUNTA($A848:$C848,$E848:$I848,$K848,$O848,$R848,$U848:$W848,$Z848:$AA848)=0,"",IFERROR(INDEX('Settings'!$E$10:$E$109,MATCH(C848,'Settings'!$A$10:$A$109,0)),0))</f>
        <v/>
      </c>
      <c r="T848" s="30">
        <f>IF(COUNTA($A848:$C848,$E848:$I848,$K848,$O848,$R848,$U848:$W848,$Z848:$AA848)=0,"",IFERROR(R848*S848,0))</f>
        <v/>
      </c>
      <c r="U848" s="32" t="n"/>
      <c r="V848" s="32" t="n"/>
      <c r="W848" s="32" t="n"/>
      <c r="X848" s="30">
        <f>IF(COUNTA($A848:$C848,$E848:$I848,$K848,$O848,$R848,$U848:$W848,$Z848:$AA848)=0,"",IFERROR(SUM(N848,Q848,T848,U848),0))</f>
        <v/>
      </c>
      <c r="Y848" s="30">
        <f>IF(COUNTA($A848:$C848,$E848:$I848,$K848,$O848,$R848,$U848:$W848,$Z848:$AA848)=0,"",IFERROR(X848+V848-W848,0))</f>
        <v/>
      </c>
      <c r="Z848" s="23" t="n"/>
      <c r="AA848" s="25" t="n"/>
      <c r="AB848" s="33">
        <f>IF(COUNTA($A848:$C848,$E848:$I848,$K848,$O848,$R848,$U848:$W848,$Z848:$AA848)=0,"",IF(OR(A848="",B848="",C848="",E848=""),"Missing required input",IF(D848="","Driver not found",IF(COUNTIF($E:$E,E848)&gt;1,"Duplicate Trip/Load #",IF(B848&gt;A848,"Trip after period end",IF(B848&lt;=A848-'Settings'!$B$4,"Trip outside pay period",IF(J848&lt;=0,"Check miles",IF(M848&lt;=0,"Check rate",IF(Y848&lt;0,"Negative payable","OK")))))))))</f>
        <v/>
      </c>
    </row>
    <row r="849">
      <c r="A849" s="51" t="n"/>
      <c r="B849" s="51" t="n"/>
      <c r="C849" s="23" t="n"/>
      <c r="D849" s="24">
        <f>IF(COUNTA($A849:$C849,$E849:$I849,$K849,$O849,$R849,$U849:$W849,$Z849:$AA849)=0,"",IFERROR(INDEX('Settings'!$B$10:$B$109,MATCH(C849,'Settings'!$A$10:$A$109,0)),""))</f>
        <v/>
      </c>
      <c r="E849" s="23" t="n"/>
      <c r="F849" s="25" t="n"/>
      <c r="G849" s="25" t="n"/>
      <c r="H849" s="26" t="n"/>
      <c r="I849" s="26" t="n"/>
      <c r="J849" s="27">
        <f>IF(COUNTA($A849:$C849,$E849:$I849,$K849,$O849,$R849,$U849:$W849,$Z849:$AA849)=0,"",IFERROR(H849+I849,0))</f>
        <v/>
      </c>
      <c r="K849" s="52" t="n"/>
      <c r="L849" s="53">
        <f>IF(COUNTA($A849:$C849,$E849:$I849,$K849,$O849,$R849,$U849:$W849,$Z849:$AA849)=0,"",IFERROR(INDEX('Settings'!$D$10:$D$109,MATCH(C849,'Settings'!$A$10:$A$109,0)),0))</f>
        <v/>
      </c>
      <c r="M849" s="53">
        <f>IF(COUNTA($A849:$C849,$E849:$I849,$K849,$O849,$R849,$U849:$W849,$Z849:$AA849)=0,"",IFERROR(IF(K849&lt;&gt;"",K849,L849),0))</f>
        <v/>
      </c>
      <c r="N849" s="30">
        <f>IF(COUNTA($A849:$C849,$E849:$I849,$K849,$O849,$R849,$U849:$W849,$Z849:$AA849)=0,"",IFERROR(J849*M849,0))</f>
        <v/>
      </c>
      <c r="O849" s="31" t="n"/>
      <c r="P849" s="30">
        <f>IF(COUNTA($A849:$C849,$E849:$I849,$K849,$O849,$R849,$U849:$W849,$Z849:$AA849)=0,"",IFERROR(INDEX('Settings'!$F$10:$F$109,MATCH(C849,'Settings'!$A$10:$A$109,0)),0))</f>
        <v/>
      </c>
      <c r="Q849" s="30">
        <f>IF(COUNTA($A849:$C849,$E849:$I849,$K849,$O849,$R849,$U849:$W849,$Z849:$AA849)=0,"",IFERROR(O849*P849,0))</f>
        <v/>
      </c>
      <c r="R849" s="26" t="n"/>
      <c r="S849" s="30">
        <f>IF(COUNTA($A849:$C849,$E849:$I849,$K849,$O849,$R849,$U849:$W849,$Z849:$AA849)=0,"",IFERROR(INDEX('Settings'!$E$10:$E$109,MATCH(C849,'Settings'!$A$10:$A$109,0)),0))</f>
        <v/>
      </c>
      <c r="T849" s="30">
        <f>IF(COUNTA($A849:$C849,$E849:$I849,$K849,$O849,$R849,$U849:$W849,$Z849:$AA849)=0,"",IFERROR(R849*S849,0))</f>
        <v/>
      </c>
      <c r="U849" s="32" t="n"/>
      <c r="V849" s="32" t="n"/>
      <c r="W849" s="32" t="n"/>
      <c r="X849" s="30">
        <f>IF(COUNTA($A849:$C849,$E849:$I849,$K849,$O849,$R849,$U849:$W849,$Z849:$AA849)=0,"",IFERROR(SUM(N849,Q849,T849,U849),0))</f>
        <v/>
      </c>
      <c r="Y849" s="30">
        <f>IF(COUNTA($A849:$C849,$E849:$I849,$K849,$O849,$R849,$U849:$W849,$Z849:$AA849)=0,"",IFERROR(X849+V849-W849,0))</f>
        <v/>
      </c>
      <c r="Z849" s="23" t="n"/>
      <c r="AA849" s="25" t="n"/>
      <c r="AB849" s="33">
        <f>IF(COUNTA($A849:$C849,$E849:$I849,$K849,$O849,$R849,$U849:$W849,$Z849:$AA849)=0,"",IF(OR(A849="",B849="",C849="",E849=""),"Missing required input",IF(D849="","Driver not found",IF(COUNTIF($E:$E,E849)&gt;1,"Duplicate Trip/Load #",IF(B849&gt;A849,"Trip after period end",IF(B849&lt;=A849-'Settings'!$B$4,"Trip outside pay period",IF(J849&lt;=0,"Check miles",IF(M849&lt;=0,"Check rate",IF(Y849&lt;0,"Negative payable","OK")))))))))</f>
        <v/>
      </c>
    </row>
    <row r="850">
      <c r="A850" s="51" t="n"/>
      <c r="B850" s="51" t="n"/>
      <c r="C850" s="23" t="n"/>
      <c r="D850" s="24">
        <f>IF(COUNTA($A850:$C850,$E850:$I850,$K850,$O850,$R850,$U850:$W850,$Z850:$AA850)=0,"",IFERROR(INDEX('Settings'!$B$10:$B$109,MATCH(C850,'Settings'!$A$10:$A$109,0)),""))</f>
        <v/>
      </c>
      <c r="E850" s="23" t="n"/>
      <c r="F850" s="25" t="n"/>
      <c r="G850" s="25" t="n"/>
      <c r="H850" s="26" t="n"/>
      <c r="I850" s="26" t="n"/>
      <c r="J850" s="27">
        <f>IF(COUNTA($A850:$C850,$E850:$I850,$K850,$O850,$R850,$U850:$W850,$Z850:$AA850)=0,"",IFERROR(H850+I850,0))</f>
        <v/>
      </c>
      <c r="K850" s="52" t="n"/>
      <c r="L850" s="53">
        <f>IF(COUNTA($A850:$C850,$E850:$I850,$K850,$O850,$R850,$U850:$W850,$Z850:$AA850)=0,"",IFERROR(INDEX('Settings'!$D$10:$D$109,MATCH(C850,'Settings'!$A$10:$A$109,0)),0))</f>
        <v/>
      </c>
      <c r="M850" s="53">
        <f>IF(COUNTA($A850:$C850,$E850:$I850,$K850,$O850,$R850,$U850:$W850,$Z850:$AA850)=0,"",IFERROR(IF(K850&lt;&gt;"",K850,L850),0))</f>
        <v/>
      </c>
      <c r="N850" s="30">
        <f>IF(COUNTA($A850:$C850,$E850:$I850,$K850,$O850,$R850,$U850:$W850,$Z850:$AA850)=0,"",IFERROR(J850*M850,0))</f>
        <v/>
      </c>
      <c r="O850" s="31" t="n"/>
      <c r="P850" s="30">
        <f>IF(COUNTA($A850:$C850,$E850:$I850,$K850,$O850,$R850,$U850:$W850,$Z850:$AA850)=0,"",IFERROR(INDEX('Settings'!$F$10:$F$109,MATCH(C850,'Settings'!$A$10:$A$109,0)),0))</f>
        <v/>
      </c>
      <c r="Q850" s="30">
        <f>IF(COUNTA($A850:$C850,$E850:$I850,$K850,$O850,$R850,$U850:$W850,$Z850:$AA850)=0,"",IFERROR(O850*P850,0))</f>
        <v/>
      </c>
      <c r="R850" s="26" t="n"/>
      <c r="S850" s="30">
        <f>IF(COUNTA($A850:$C850,$E850:$I850,$K850,$O850,$R850,$U850:$W850,$Z850:$AA850)=0,"",IFERROR(INDEX('Settings'!$E$10:$E$109,MATCH(C850,'Settings'!$A$10:$A$109,0)),0))</f>
        <v/>
      </c>
      <c r="T850" s="30">
        <f>IF(COUNTA($A850:$C850,$E850:$I850,$K850,$O850,$R850,$U850:$W850,$Z850:$AA850)=0,"",IFERROR(R850*S850,0))</f>
        <v/>
      </c>
      <c r="U850" s="32" t="n"/>
      <c r="V850" s="32" t="n"/>
      <c r="W850" s="32" t="n"/>
      <c r="X850" s="30">
        <f>IF(COUNTA($A850:$C850,$E850:$I850,$K850,$O850,$R850,$U850:$W850,$Z850:$AA850)=0,"",IFERROR(SUM(N850,Q850,T850,U850),0))</f>
        <v/>
      </c>
      <c r="Y850" s="30">
        <f>IF(COUNTA($A850:$C850,$E850:$I850,$K850,$O850,$R850,$U850:$W850,$Z850:$AA850)=0,"",IFERROR(X850+V850-W850,0))</f>
        <v/>
      </c>
      <c r="Z850" s="23" t="n"/>
      <c r="AA850" s="25" t="n"/>
      <c r="AB850" s="33">
        <f>IF(COUNTA($A850:$C850,$E850:$I850,$K850,$O850,$R850,$U850:$W850,$Z850:$AA850)=0,"",IF(OR(A850="",B850="",C850="",E850=""),"Missing required input",IF(D850="","Driver not found",IF(COUNTIF($E:$E,E850)&gt;1,"Duplicate Trip/Load #",IF(B850&gt;A850,"Trip after period end",IF(B850&lt;=A850-'Settings'!$B$4,"Trip outside pay period",IF(J850&lt;=0,"Check miles",IF(M850&lt;=0,"Check rate",IF(Y850&lt;0,"Negative payable","OK")))))))))</f>
        <v/>
      </c>
    </row>
    <row r="851">
      <c r="A851" s="51" t="n"/>
      <c r="B851" s="51" t="n"/>
      <c r="C851" s="23" t="n"/>
      <c r="D851" s="24">
        <f>IF(COUNTA($A851:$C851,$E851:$I851,$K851,$O851,$R851,$U851:$W851,$Z851:$AA851)=0,"",IFERROR(INDEX('Settings'!$B$10:$B$109,MATCH(C851,'Settings'!$A$10:$A$109,0)),""))</f>
        <v/>
      </c>
      <c r="E851" s="23" t="n"/>
      <c r="F851" s="25" t="n"/>
      <c r="G851" s="25" t="n"/>
      <c r="H851" s="26" t="n"/>
      <c r="I851" s="26" t="n"/>
      <c r="J851" s="27">
        <f>IF(COUNTA($A851:$C851,$E851:$I851,$K851,$O851,$R851,$U851:$W851,$Z851:$AA851)=0,"",IFERROR(H851+I851,0))</f>
        <v/>
      </c>
      <c r="K851" s="52" t="n"/>
      <c r="L851" s="53">
        <f>IF(COUNTA($A851:$C851,$E851:$I851,$K851,$O851,$R851,$U851:$W851,$Z851:$AA851)=0,"",IFERROR(INDEX('Settings'!$D$10:$D$109,MATCH(C851,'Settings'!$A$10:$A$109,0)),0))</f>
        <v/>
      </c>
      <c r="M851" s="53">
        <f>IF(COUNTA($A851:$C851,$E851:$I851,$K851,$O851,$R851,$U851:$W851,$Z851:$AA851)=0,"",IFERROR(IF(K851&lt;&gt;"",K851,L851),0))</f>
        <v/>
      </c>
      <c r="N851" s="30">
        <f>IF(COUNTA($A851:$C851,$E851:$I851,$K851,$O851,$R851,$U851:$W851,$Z851:$AA851)=0,"",IFERROR(J851*M851,0))</f>
        <v/>
      </c>
      <c r="O851" s="31" t="n"/>
      <c r="P851" s="30">
        <f>IF(COUNTA($A851:$C851,$E851:$I851,$K851,$O851,$R851,$U851:$W851,$Z851:$AA851)=0,"",IFERROR(INDEX('Settings'!$F$10:$F$109,MATCH(C851,'Settings'!$A$10:$A$109,0)),0))</f>
        <v/>
      </c>
      <c r="Q851" s="30">
        <f>IF(COUNTA($A851:$C851,$E851:$I851,$K851,$O851,$R851,$U851:$W851,$Z851:$AA851)=0,"",IFERROR(O851*P851,0))</f>
        <v/>
      </c>
      <c r="R851" s="26" t="n"/>
      <c r="S851" s="30">
        <f>IF(COUNTA($A851:$C851,$E851:$I851,$K851,$O851,$R851,$U851:$W851,$Z851:$AA851)=0,"",IFERROR(INDEX('Settings'!$E$10:$E$109,MATCH(C851,'Settings'!$A$10:$A$109,0)),0))</f>
        <v/>
      </c>
      <c r="T851" s="30">
        <f>IF(COUNTA($A851:$C851,$E851:$I851,$K851,$O851,$R851,$U851:$W851,$Z851:$AA851)=0,"",IFERROR(R851*S851,0))</f>
        <v/>
      </c>
      <c r="U851" s="32" t="n"/>
      <c r="V851" s="32" t="n"/>
      <c r="W851" s="32" t="n"/>
      <c r="X851" s="30">
        <f>IF(COUNTA($A851:$C851,$E851:$I851,$K851,$O851,$R851,$U851:$W851,$Z851:$AA851)=0,"",IFERROR(SUM(N851,Q851,T851,U851),0))</f>
        <v/>
      </c>
      <c r="Y851" s="30">
        <f>IF(COUNTA($A851:$C851,$E851:$I851,$K851,$O851,$R851,$U851:$W851,$Z851:$AA851)=0,"",IFERROR(X851+V851-W851,0))</f>
        <v/>
      </c>
      <c r="Z851" s="23" t="n"/>
      <c r="AA851" s="25" t="n"/>
      <c r="AB851" s="33">
        <f>IF(COUNTA($A851:$C851,$E851:$I851,$K851,$O851,$R851,$U851:$W851,$Z851:$AA851)=0,"",IF(OR(A851="",B851="",C851="",E851=""),"Missing required input",IF(D851="","Driver not found",IF(COUNTIF($E:$E,E851)&gt;1,"Duplicate Trip/Load #",IF(B851&gt;A851,"Trip after period end",IF(B851&lt;=A851-'Settings'!$B$4,"Trip outside pay period",IF(J851&lt;=0,"Check miles",IF(M851&lt;=0,"Check rate",IF(Y851&lt;0,"Negative payable","OK")))))))))</f>
        <v/>
      </c>
    </row>
    <row r="852">
      <c r="A852" s="51" t="n"/>
      <c r="B852" s="51" t="n"/>
      <c r="C852" s="23" t="n"/>
      <c r="D852" s="24">
        <f>IF(COUNTA($A852:$C852,$E852:$I852,$K852,$O852,$R852,$U852:$W852,$Z852:$AA852)=0,"",IFERROR(INDEX('Settings'!$B$10:$B$109,MATCH(C852,'Settings'!$A$10:$A$109,0)),""))</f>
        <v/>
      </c>
      <c r="E852" s="23" t="n"/>
      <c r="F852" s="25" t="n"/>
      <c r="G852" s="25" t="n"/>
      <c r="H852" s="26" t="n"/>
      <c r="I852" s="26" t="n"/>
      <c r="J852" s="27">
        <f>IF(COUNTA($A852:$C852,$E852:$I852,$K852,$O852,$R852,$U852:$W852,$Z852:$AA852)=0,"",IFERROR(H852+I852,0))</f>
        <v/>
      </c>
      <c r="K852" s="52" t="n"/>
      <c r="L852" s="53">
        <f>IF(COUNTA($A852:$C852,$E852:$I852,$K852,$O852,$R852,$U852:$W852,$Z852:$AA852)=0,"",IFERROR(INDEX('Settings'!$D$10:$D$109,MATCH(C852,'Settings'!$A$10:$A$109,0)),0))</f>
        <v/>
      </c>
      <c r="M852" s="53">
        <f>IF(COUNTA($A852:$C852,$E852:$I852,$K852,$O852,$R852,$U852:$W852,$Z852:$AA852)=0,"",IFERROR(IF(K852&lt;&gt;"",K852,L852),0))</f>
        <v/>
      </c>
      <c r="N852" s="30">
        <f>IF(COUNTA($A852:$C852,$E852:$I852,$K852,$O852,$R852,$U852:$W852,$Z852:$AA852)=0,"",IFERROR(J852*M852,0))</f>
        <v/>
      </c>
      <c r="O852" s="31" t="n"/>
      <c r="P852" s="30">
        <f>IF(COUNTA($A852:$C852,$E852:$I852,$K852,$O852,$R852,$U852:$W852,$Z852:$AA852)=0,"",IFERROR(INDEX('Settings'!$F$10:$F$109,MATCH(C852,'Settings'!$A$10:$A$109,0)),0))</f>
        <v/>
      </c>
      <c r="Q852" s="30">
        <f>IF(COUNTA($A852:$C852,$E852:$I852,$K852,$O852,$R852,$U852:$W852,$Z852:$AA852)=0,"",IFERROR(O852*P852,0))</f>
        <v/>
      </c>
      <c r="R852" s="26" t="n"/>
      <c r="S852" s="30">
        <f>IF(COUNTA($A852:$C852,$E852:$I852,$K852,$O852,$R852,$U852:$W852,$Z852:$AA852)=0,"",IFERROR(INDEX('Settings'!$E$10:$E$109,MATCH(C852,'Settings'!$A$10:$A$109,0)),0))</f>
        <v/>
      </c>
      <c r="T852" s="30">
        <f>IF(COUNTA($A852:$C852,$E852:$I852,$K852,$O852,$R852,$U852:$W852,$Z852:$AA852)=0,"",IFERROR(R852*S852,0))</f>
        <v/>
      </c>
      <c r="U852" s="32" t="n"/>
      <c r="V852" s="32" t="n"/>
      <c r="W852" s="32" t="n"/>
      <c r="X852" s="30">
        <f>IF(COUNTA($A852:$C852,$E852:$I852,$K852,$O852,$R852,$U852:$W852,$Z852:$AA852)=0,"",IFERROR(SUM(N852,Q852,T852,U852),0))</f>
        <v/>
      </c>
      <c r="Y852" s="30">
        <f>IF(COUNTA($A852:$C852,$E852:$I852,$K852,$O852,$R852,$U852:$W852,$Z852:$AA852)=0,"",IFERROR(X852+V852-W852,0))</f>
        <v/>
      </c>
      <c r="Z852" s="23" t="n"/>
      <c r="AA852" s="25" t="n"/>
      <c r="AB852" s="33">
        <f>IF(COUNTA($A852:$C852,$E852:$I852,$K852,$O852,$R852,$U852:$W852,$Z852:$AA852)=0,"",IF(OR(A852="",B852="",C852="",E852=""),"Missing required input",IF(D852="","Driver not found",IF(COUNTIF($E:$E,E852)&gt;1,"Duplicate Trip/Load #",IF(B852&gt;A852,"Trip after period end",IF(B852&lt;=A852-'Settings'!$B$4,"Trip outside pay period",IF(J852&lt;=0,"Check miles",IF(M852&lt;=0,"Check rate",IF(Y852&lt;0,"Negative payable","OK")))))))))</f>
        <v/>
      </c>
    </row>
    <row r="853">
      <c r="A853" s="51" t="n"/>
      <c r="B853" s="51" t="n"/>
      <c r="C853" s="23" t="n"/>
      <c r="D853" s="24">
        <f>IF(COUNTA($A853:$C853,$E853:$I853,$K853,$O853,$R853,$U853:$W853,$Z853:$AA853)=0,"",IFERROR(INDEX('Settings'!$B$10:$B$109,MATCH(C853,'Settings'!$A$10:$A$109,0)),""))</f>
        <v/>
      </c>
      <c r="E853" s="23" t="n"/>
      <c r="F853" s="25" t="n"/>
      <c r="G853" s="25" t="n"/>
      <c r="H853" s="26" t="n"/>
      <c r="I853" s="26" t="n"/>
      <c r="J853" s="27">
        <f>IF(COUNTA($A853:$C853,$E853:$I853,$K853,$O853,$R853,$U853:$W853,$Z853:$AA853)=0,"",IFERROR(H853+I853,0))</f>
        <v/>
      </c>
      <c r="K853" s="52" t="n"/>
      <c r="L853" s="53">
        <f>IF(COUNTA($A853:$C853,$E853:$I853,$K853,$O853,$R853,$U853:$W853,$Z853:$AA853)=0,"",IFERROR(INDEX('Settings'!$D$10:$D$109,MATCH(C853,'Settings'!$A$10:$A$109,0)),0))</f>
        <v/>
      </c>
      <c r="M853" s="53">
        <f>IF(COUNTA($A853:$C853,$E853:$I853,$K853,$O853,$R853,$U853:$W853,$Z853:$AA853)=0,"",IFERROR(IF(K853&lt;&gt;"",K853,L853),0))</f>
        <v/>
      </c>
      <c r="N853" s="30">
        <f>IF(COUNTA($A853:$C853,$E853:$I853,$K853,$O853,$R853,$U853:$W853,$Z853:$AA853)=0,"",IFERROR(J853*M853,0))</f>
        <v/>
      </c>
      <c r="O853" s="31" t="n"/>
      <c r="P853" s="30">
        <f>IF(COUNTA($A853:$C853,$E853:$I853,$K853,$O853,$R853,$U853:$W853,$Z853:$AA853)=0,"",IFERROR(INDEX('Settings'!$F$10:$F$109,MATCH(C853,'Settings'!$A$10:$A$109,0)),0))</f>
        <v/>
      </c>
      <c r="Q853" s="30">
        <f>IF(COUNTA($A853:$C853,$E853:$I853,$K853,$O853,$R853,$U853:$W853,$Z853:$AA853)=0,"",IFERROR(O853*P853,0))</f>
        <v/>
      </c>
      <c r="R853" s="26" t="n"/>
      <c r="S853" s="30">
        <f>IF(COUNTA($A853:$C853,$E853:$I853,$K853,$O853,$R853,$U853:$W853,$Z853:$AA853)=0,"",IFERROR(INDEX('Settings'!$E$10:$E$109,MATCH(C853,'Settings'!$A$10:$A$109,0)),0))</f>
        <v/>
      </c>
      <c r="T853" s="30">
        <f>IF(COUNTA($A853:$C853,$E853:$I853,$K853,$O853,$R853,$U853:$W853,$Z853:$AA853)=0,"",IFERROR(R853*S853,0))</f>
        <v/>
      </c>
      <c r="U853" s="32" t="n"/>
      <c r="V853" s="32" t="n"/>
      <c r="W853" s="32" t="n"/>
      <c r="X853" s="30">
        <f>IF(COUNTA($A853:$C853,$E853:$I853,$K853,$O853,$R853,$U853:$W853,$Z853:$AA853)=0,"",IFERROR(SUM(N853,Q853,T853,U853),0))</f>
        <v/>
      </c>
      <c r="Y853" s="30">
        <f>IF(COUNTA($A853:$C853,$E853:$I853,$K853,$O853,$R853,$U853:$W853,$Z853:$AA853)=0,"",IFERROR(X853+V853-W853,0))</f>
        <v/>
      </c>
      <c r="Z853" s="23" t="n"/>
      <c r="AA853" s="25" t="n"/>
      <c r="AB853" s="33">
        <f>IF(COUNTA($A853:$C853,$E853:$I853,$K853,$O853,$R853,$U853:$W853,$Z853:$AA853)=0,"",IF(OR(A853="",B853="",C853="",E853=""),"Missing required input",IF(D853="","Driver not found",IF(COUNTIF($E:$E,E853)&gt;1,"Duplicate Trip/Load #",IF(B853&gt;A853,"Trip after period end",IF(B853&lt;=A853-'Settings'!$B$4,"Trip outside pay period",IF(J853&lt;=0,"Check miles",IF(M853&lt;=0,"Check rate",IF(Y853&lt;0,"Negative payable","OK")))))))))</f>
        <v/>
      </c>
    </row>
    <row r="854">
      <c r="A854" s="51" t="n"/>
      <c r="B854" s="51" t="n"/>
      <c r="C854" s="23" t="n"/>
      <c r="D854" s="24">
        <f>IF(COUNTA($A854:$C854,$E854:$I854,$K854,$O854,$R854,$U854:$W854,$Z854:$AA854)=0,"",IFERROR(INDEX('Settings'!$B$10:$B$109,MATCH(C854,'Settings'!$A$10:$A$109,0)),""))</f>
        <v/>
      </c>
      <c r="E854" s="23" t="n"/>
      <c r="F854" s="25" t="n"/>
      <c r="G854" s="25" t="n"/>
      <c r="H854" s="26" t="n"/>
      <c r="I854" s="26" t="n"/>
      <c r="J854" s="27">
        <f>IF(COUNTA($A854:$C854,$E854:$I854,$K854,$O854,$R854,$U854:$W854,$Z854:$AA854)=0,"",IFERROR(H854+I854,0))</f>
        <v/>
      </c>
      <c r="K854" s="52" t="n"/>
      <c r="L854" s="53">
        <f>IF(COUNTA($A854:$C854,$E854:$I854,$K854,$O854,$R854,$U854:$W854,$Z854:$AA854)=0,"",IFERROR(INDEX('Settings'!$D$10:$D$109,MATCH(C854,'Settings'!$A$10:$A$109,0)),0))</f>
        <v/>
      </c>
      <c r="M854" s="53">
        <f>IF(COUNTA($A854:$C854,$E854:$I854,$K854,$O854,$R854,$U854:$W854,$Z854:$AA854)=0,"",IFERROR(IF(K854&lt;&gt;"",K854,L854),0))</f>
        <v/>
      </c>
      <c r="N854" s="30">
        <f>IF(COUNTA($A854:$C854,$E854:$I854,$K854,$O854,$R854,$U854:$W854,$Z854:$AA854)=0,"",IFERROR(J854*M854,0))</f>
        <v/>
      </c>
      <c r="O854" s="31" t="n"/>
      <c r="P854" s="30">
        <f>IF(COUNTA($A854:$C854,$E854:$I854,$K854,$O854,$R854,$U854:$W854,$Z854:$AA854)=0,"",IFERROR(INDEX('Settings'!$F$10:$F$109,MATCH(C854,'Settings'!$A$10:$A$109,0)),0))</f>
        <v/>
      </c>
      <c r="Q854" s="30">
        <f>IF(COUNTA($A854:$C854,$E854:$I854,$K854,$O854,$R854,$U854:$W854,$Z854:$AA854)=0,"",IFERROR(O854*P854,0))</f>
        <v/>
      </c>
      <c r="R854" s="26" t="n"/>
      <c r="S854" s="30">
        <f>IF(COUNTA($A854:$C854,$E854:$I854,$K854,$O854,$R854,$U854:$W854,$Z854:$AA854)=0,"",IFERROR(INDEX('Settings'!$E$10:$E$109,MATCH(C854,'Settings'!$A$10:$A$109,0)),0))</f>
        <v/>
      </c>
      <c r="T854" s="30">
        <f>IF(COUNTA($A854:$C854,$E854:$I854,$K854,$O854,$R854,$U854:$W854,$Z854:$AA854)=0,"",IFERROR(R854*S854,0))</f>
        <v/>
      </c>
      <c r="U854" s="32" t="n"/>
      <c r="V854" s="32" t="n"/>
      <c r="W854" s="32" t="n"/>
      <c r="X854" s="30">
        <f>IF(COUNTA($A854:$C854,$E854:$I854,$K854,$O854,$R854,$U854:$W854,$Z854:$AA854)=0,"",IFERROR(SUM(N854,Q854,T854,U854),0))</f>
        <v/>
      </c>
      <c r="Y854" s="30">
        <f>IF(COUNTA($A854:$C854,$E854:$I854,$K854,$O854,$R854,$U854:$W854,$Z854:$AA854)=0,"",IFERROR(X854+V854-W854,0))</f>
        <v/>
      </c>
      <c r="Z854" s="23" t="n"/>
      <c r="AA854" s="25" t="n"/>
      <c r="AB854" s="33">
        <f>IF(COUNTA($A854:$C854,$E854:$I854,$K854,$O854,$R854,$U854:$W854,$Z854:$AA854)=0,"",IF(OR(A854="",B854="",C854="",E854=""),"Missing required input",IF(D854="","Driver not found",IF(COUNTIF($E:$E,E854)&gt;1,"Duplicate Trip/Load #",IF(B854&gt;A854,"Trip after period end",IF(B854&lt;=A854-'Settings'!$B$4,"Trip outside pay period",IF(J854&lt;=0,"Check miles",IF(M854&lt;=0,"Check rate",IF(Y854&lt;0,"Negative payable","OK")))))))))</f>
        <v/>
      </c>
    </row>
    <row r="855">
      <c r="A855" s="51" t="n"/>
      <c r="B855" s="51" t="n"/>
      <c r="C855" s="23" t="n"/>
      <c r="D855" s="24">
        <f>IF(COUNTA($A855:$C855,$E855:$I855,$K855,$O855,$R855,$U855:$W855,$Z855:$AA855)=0,"",IFERROR(INDEX('Settings'!$B$10:$B$109,MATCH(C855,'Settings'!$A$10:$A$109,0)),""))</f>
        <v/>
      </c>
      <c r="E855" s="23" t="n"/>
      <c r="F855" s="25" t="n"/>
      <c r="G855" s="25" t="n"/>
      <c r="H855" s="26" t="n"/>
      <c r="I855" s="26" t="n"/>
      <c r="J855" s="27">
        <f>IF(COUNTA($A855:$C855,$E855:$I855,$K855,$O855,$R855,$U855:$W855,$Z855:$AA855)=0,"",IFERROR(H855+I855,0))</f>
        <v/>
      </c>
      <c r="K855" s="52" t="n"/>
      <c r="L855" s="53">
        <f>IF(COUNTA($A855:$C855,$E855:$I855,$K855,$O855,$R855,$U855:$W855,$Z855:$AA855)=0,"",IFERROR(INDEX('Settings'!$D$10:$D$109,MATCH(C855,'Settings'!$A$10:$A$109,0)),0))</f>
        <v/>
      </c>
      <c r="M855" s="53">
        <f>IF(COUNTA($A855:$C855,$E855:$I855,$K855,$O855,$R855,$U855:$W855,$Z855:$AA855)=0,"",IFERROR(IF(K855&lt;&gt;"",K855,L855),0))</f>
        <v/>
      </c>
      <c r="N855" s="30">
        <f>IF(COUNTA($A855:$C855,$E855:$I855,$K855,$O855,$R855,$U855:$W855,$Z855:$AA855)=0,"",IFERROR(J855*M855,0))</f>
        <v/>
      </c>
      <c r="O855" s="31" t="n"/>
      <c r="P855" s="30">
        <f>IF(COUNTA($A855:$C855,$E855:$I855,$K855,$O855,$R855,$U855:$W855,$Z855:$AA855)=0,"",IFERROR(INDEX('Settings'!$F$10:$F$109,MATCH(C855,'Settings'!$A$10:$A$109,0)),0))</f>
        <v/>
      </c>
      <c r="Q855" s="30">
        <f>IF(COUNTA($A855:$C855,$E855:$I855,$K855,$O855,$R855,$U855:$W855,$Z855:$AA855)=0,"",IFERROR(O855*P855,0))</f>
        <v/>
      </c>
      <c r="R855" s="26" t="n"/>
      <c r="S855" s="30">
        <f>IF(COUNTA($A855:$C855,$E855:$I855,$K855,$O855,$R855,$U855:$W855,$Z855:$AA855)=0,"",IFERROR(INDEX('Settings'!$E$10:$E$109,MATCH(C855,'Settings'!$A$10:$A$109,0)),0))</f>
        <v/>
      </c>
      <c r="T855" s="30">
        <f>IF(COUNTA($A855:$C855,$E855:$I855,$K855,$O855,$R855,$U855:$W855,$Z855:$AA855)=0,"",IFERROR(R855*S855,0))</f>
        <v/>
      </c>
      <c r="U855" s="32" t="n"/>
      <c r="V855" s="32" t="n"/>
      <c r="W855" s="32" t="n"/>
      <c r="X855" s="30">
        <f>IF(COUNTA($A855:$C855,$E855:$I855,$K855,$O855,$R855,$U855:$W855,$Z855:$AA855)=0,"",IFERROR(SUM(N855,Q855,T855,U855),0))</f>
        <v/>
      </c>
      <c r="Y855" s="30">
        <f>IF(COUNTA($A855:$C855,$E855:$I855,$K855,$O855,$R855,$U855:$W855,$Z855:$AA855)=0,"",IFERROR(X855+V855-W855,0))</f>
        <v/>
      </c>
      <c r="Z855" s="23" t="n"/>
      <c r="AA855" s="25" t="n"/>
      <c r="AB855" s="33">
        <f>IF(COUNTA($A855:$C855,$E855:$I855,$K855,$O855,$R855,$U855:$W855,$Z855:$AA855)=0,"",IF(OR(A855="",B855="",C855="",E855=""),"Missing required input",IF(D855="","Driver not found",IF(COUNTIF($E:$E,E855)&gt;1,"Duplicate Trip/Load #",IF(B855&gt;A855,"Trip after period end",IF(B855&lt;=A855-'Settings'!$B$4,"Trip outside pay period",IF(J855&lt;=0,"Check miles",IF(M855&lt;=0,"Check rate",IF(Y855&lt;0,"Negative payable","OK")))))))))</f>
        <v/>
      </c>
    </row>
    <row r="856">
      <c r="A856" s="51" t="n"/>
      <c r="B856" s="51" t="n"/>
      <c r="C856" s="23" t="n"/>
      <c r="D856" s="24">
        <f>IF(COUNTA($A856:$C856,$E856:$I856,$K856,$O856,$R856,$U856:$W856,$Z856:$AA856)=0,"",IFERROR(INDEX('Settings'!$B$10:$B$109,MATCH(C856,'Settings'!$A$10:$A$109,0)),""))</f>
        <v/>
      </c>
      <c r="E856" s="23" t="n"/>
      <c r="F856" s="25" t="n"/>
      <c r="G856" s="25" t="n"/>
      <c r="H856" s="26" t="n"/>
      <c r="I856" s="26" t="n"/>
      <c r="J856" s="27">
        <f>IF(COUNTA($A856:$C856,$E856:$I856,$K856,$O856,$R856,$U856:$W856,$Z856:$AA856)=0,"",IFERROR(H856+I856,0))</f>
        <v/>
      </c>
      <c r="K856" s="52" t="n"/>
      <c r="L856" s="53">
        <f>IF(COUNTA($A856:$C856,$E856:$I856,$K856,$O856,$R856,$U856:$W856,$Z856:$AA856)=0,"",IFERROR(INDEX('Settings'!$D$10:$D$109,MATCH(C856,'Settings'!$A$10:$A$109,0)),0))</f>
        <v/>
      </c>
      <c r="M856" s="53">
        <f>IF(COUNTA($A856:$C856,$E856:$I856,$K856,$O856,$R856,$U856:$W856,$Z856:$AA856)=0,"",IFERROR(IF(K856&lt;&gt;"",K856,L856),0))</f>
        <v/>
      </c>
      <c r="N856" s="30">
        <f>IF(COUNTA($A856:$C856,$E856:$I856,$K856,$O856,$R856,$U856:$W856,$Z856:$AA856)=0,"",IFERROR(J856*M856,0))</f>
        <v/>
      </c>
      <c r="O856" s="31" t="n"/>
      <c r="P856" s="30">
        <f>IF(COUNTA($A856:$C856,$E856:$I856,$K856,$O856,$R856,$U856:$W856,$Z856:$AA856)=0,"",IFERROR(INDEX('Settings'!$F$10:$F$109,MATCH(C856,'Settings'!$A$10:$A$109,0)),0))</f>
        <v/>
      </c>
      <c r="Q856" s="30">
        <f>IF(COUNTA($A856:$C856,$E856:$I856,$K856,$O856,$R856,$U856:$W856,$Z856:$AA856)=0,"",IFERROR(O856*P856,0))</f>
        <v/>
      </c>
      <c r="R856" s="26" t="n"/>
      <c r="S856" s="30">
        <f>IF(COUNTA($A856:$C856,$E856:$I856,$K856,$O856,$R856,$U856:$W856,$Z856:$AA856)=0,"",IFERROR(INDEX('Settings'!$E$10:$E$109,MATCH(C856,'Settings'!$A$10:$A$109,0)),0))</f>
        <v/>
      </c>
      <c r="T856" s="30">
        <f>IF(COUNTA($A856:$C856,$E856:$I856,$K856,$O856,$R856,$U856:$W856,$Z856:$AA856)=0,"",IFERROR(R856*S856,0))</f>
        <v/>
      </c>
      <c r="U856" s="32" t="n"/>
      <c r="V856" s="32" t="n"/>
      <c r="W856" s="32" t="n"/>
      <c r="X856" s="30">
        <f>IF(COUNTA($A856:$C856,$E856:$I856,$K856,$O856,$R856,$U856:$W856,$Z856:$AA856)=0,"",IFERROR(SUM(N856,Q856,T856,U856),0))</f>
        <v/>
      </c>
      <c r="Y856" s="30">
        <f>IF(COUNTA($A856:$C856,$E856:$I856,$K856,$O856,$R856,$U856:$W856,$Z856:$AA856)=0,"",IFERROR(X856+V856-W856,0))</f>
        <v/>
      </c>
      <c r="Z856" s="23" t="n"/>
      <c r="AA856" s="25" t="n"/>
      <c r="AB856" s="33">
        <f>IF(COUNTA($A856:$C856,$E856:$I856,$K856,$O856,$R856,$U856:$W856,$Z856:$AA856)=0,"",IF(OR(A856="",B856="",C856="",E856=""),"Missing required input",IF(D856="","Driver not found",IF(COUNTIF($E:$E,E856)&gt;1,"Duplicate Trip/Load #",IF(B856&gt;A856,"Trip after period end",IF(B856&lt;=A856-'Settings'!$B$4,"Trip outside pay period",IF(J856&lt;=0,"Check miles",IF(M856&lt;=0,"Check rate",IF(Y856&lt;0,"Negative payable","OK")))))))))</f>
        <v/>
      </c>
    </row>
    <row r="857">
      <c r="A857" s="51" t="n"/>
      <c r="B857" s="51" t="n"/>
      <c r="C857" s="23" t="n"/>
      <c r="D857" s="24">
        <f>IF(COUNTA($A857:$C857,$E857:$I857,$K857,$O857,$R857,$U857:$W857,$Z857:$AA857)=0,"",IFERROR(INDEX('Settings'!$B$10:$B$109,MATCH(C857,'Settings'!$A$10:$A$109,0)),""))</f>
        <v/>
      </c>
      <c r="E857" s="23" t="n"/>
      <c r="F857" s="25" t="n"/>
      <c r="G857" s="25" t="n"/>
      <c r="H857" s="26" t="n"/>
      <c r="I857" s="26" t="n"/>
      <c r="J857" s="27">
        <f>IF(COUNTA($A857:$C857,$E857:$I857,$K857,$O857,$R857,$U857:$W857,$Z857:$AA857)=0,"",IFERROR(H857+I857,0))</f>
        <v/>
      </c>
      <c r="K857" s="52" t="n"/>
      <c r="L857" s="53">
        <f>IF(COUNTA($A857:$C857,$E857:$I857,$K857,$O857,$R857,$U857:$W857,$Z857:$AA857)=0,"",IFERROR(INDEX('Settings'!$D$10:$D$109,MATCH(C857,'Settings'!$A$10:$A$109,0)),0))</f>
        <v/>
      </c>
      <c r="M857" s="53">
        <f>IF(COUNTA($A857:$C857,$E857:$I857,$K857,$O857,$R857,$U857:$W857,$Z857:$AA857)=0,"",IFERROR(IF(K857&lt;&gt;"",K857,L857),0))</f>
        <v/>
      </c>
      <c r="N857" s="30">
        <f>IF(COUNTA($A857:$C857,$E857:$I857,$K857,$O857,$R857,$U857:$W857,$Z857:$AA857)=0,"",IFERROR(J857*M857,0))</f>
        <v/>
      </c>
      <c r="O857" s="31" t="n"/>
      <c r="P857" s="30">
        <f>IF(COUNTA($A857:$C857,$E857:$I857,$K857,$O857,$R857,$U857:$W857,$Z857:$AA857)=0,"",IFERROR(INDEX('Settings'!$F$10:$F$109,MATCH(C857,'Settings'!$A$10:$A$109,0)),0))</f>
        <v/>
      </c>
      <c r="Q857" s="30">
        <f>IF(COUNTA($A857:$C857,$E857:$I857,$K857,$O857,$R857,$U857:$W857,$Z857:$AA857)=0,"",IFERROR(O857*P857,0))</f>
        <v/>
      </c>
      <c r="R857" s="26" t="n"/>
      <c r="S857" s="30">
        <f>IF(COUNTA($A857:$C857,$E857:$I857,$K857,$O857,$R857,$U857:$W857,$Z857:$AA857)=0,"",IFERROR(INDEX('Settings'!$E$10:$E$109,MATCH(C857,'Settings'!$A$10:$A$109,0)),0))</f>
        <v/>
      </c>
      <c r="T857" s="30">
        <f>IF(COUNTA($A857:$C857,$E857:$I857,$K857,$O857,$R857,$U857:$W857,$Z857:$AA857)=0,"",IFERROR(R857*S857,0))</f>
        <v/>
      </c>
      <c r="U857" s="32" t="n"/>
      <c r="V857" s="32" t="n"/>
      <c r="W857" s="32" t="n"/>
      <c r="X857" s="30">
        <f>IF(COUNTA($A857:$C857,$E857:$I857,$K857,$O857,$R857,$U857:$W857,$Z857:$AA857)=0,"",IFERROR(SUM(N857,Q857,T857,U857),0))</f>
        <v/>
      </c>
      <c r="Y857" s="30">
        <f>IF(COUNTA($A857:$C857,$E857:$I857,$K857,$O857,$R857,$U857:$W857,$Z857:$AA857)=0,"",IFERROR(X857+V857-W857,0))</f>
        <v/>
      </c>
      <c r="Z857" s="23" t="n"/>
      <c r="AA857" s="25" t="n"/>
      <c r="AB857" s="33">
        <f>IF(COUNTA($A857:$C857,$E857:$I857,$K857,$O857,$R857,$U857:$W857,$Z857:$AA857)=0,"",IF(OR(A857="",B857="",C857="",E857=""),"Missing required input",IF(D857="","Driver not found",IF(COUNTIF($E:$E,E857)&gt;1,"Duplicate Trip/Load #",IF(B857&gt;A857,"Trip after period end",IF(B857&lt;=A857-'Settings'!$B$4,"Trip outside pay period",IF(J857&lt;=0,"Check miles",IF(M857&lt;=0,"Check rate",IF(Y857&lt;0,"Negative payable","OK")))))))))</f>
        <v/>
      </c>
    </row>
    <row r="858">
      <c r="A858" s="51" t="n"/>
      <c r="B858" s="51" t="n"/>
      <c r="C858" s="23" t="n"/>
      <c r="D858" s="24">
        <f>IF(COUNTA($A858:$C858,$E858:$I858,$K858,$O858,$R858,$U858:$W858,$Z858:$AA858)=0,"",IFERROR(INDEX('Settings'!$B$10:$B$109,MATCH(C858,'Settings'!$A$10:$A$109,0)),""))</f>
        <v/>
      </c>
      <c r="E858" s="23" t="n"/>
      <c r="F858" s="25" t="n"/>
      <c r="G858" s="25" t="n"/>
      <c r="H858" s="26" t="n"/>
      <c r="I858" s="26" t="n"/>
      <c r="J858" s="27">
        <f>IF(COUNTA($A858:$C858,$E858:$I858,$K858,$O858,$R858,$U858:$W858,$Z858:$AA858)=0,"",IFERROR(H858+I858,0))</f>
        <v/>
      </c>
      <c r="K858" s="52" t="n"/>
      <c r="L858" s="53">
        <f>IF(COUNTA($A858:$C858,$E858:$I858,$K858,$O858,$R858,$U858:$W858,$Z858:$AA858)=0,"",IFERROR(INDEX('Settings'!$D$10:$D$109,MATCH(C858,'Settings'!$A$10:$A$109,0)),0))</f>
        <v/>
      </c>
      <c r="M858" s="53">
        <f>IF(COUNTA($A858:$C858,$E858:$I858,$K858,$O858,$R858,$U858:$W858,$Z858:$AA858)=0,"",IFERROR(IF(K858&lt;&gt;"",K858,L858),0))</f>
        <v/>
      </c>
      <c r="N858" s="30">
        <f>IF(COUNTA($A858:$C858,$E858:$I858,$K858,$O858,$R858,$U858:$W858,$Z858:$AA858)=0,"",IFERROR(J858*M858,0))</f>
        <v/>
      </c>
      <c r="O858" s="31" t="n"/>
      <c r="P858" s="30">
        <f>IF(COUNTA($A858:$C858,$E858:$I858,$K858,$O858,$R858,$U858:$W858,$Z858:$AA858)=0,"",IFERROR(INDEX('Settings'!$F$10:$F$109,MATCH(C858,'Settings'!$A$10:$A$109,0)),0))</f>
        <v/>
      </c>
      <c r="Q858" s="30">
        <f>IF(COUNTA($A858:$C858,$E858:$I858,$K858,$O858,$R858,$U858:$W858,$Z858:$AA858)=0,"",IFERROR(O858*P858,0))</f>
        <v/>
      </c>
      <c r="R858" s="26" t="n"/>
      <c r="S858" s="30">
        <f>IF(COUNTA($A858:$C858,$E858:$I858,$K858,$O858,$R858,$U858:$W858,$Z858:$AA858)=0,"",IFERROR(INDEX('Settings'!$E$10:$E$109,MATCH(C858,'Settings'!$A$10:$A$109,0)),0))</f>
        <v/>
      </c>
      <c r="T858" s="30">
        <f>IF(COUNTA($A858:$C858,$E858:$I858,$K858,$O858,$R858,$U858:$W858,$Z858:$AA858)=0,"",IFERROR(R858*S858,0))</f>
        <v/>
      </c>
      <c r="U858" s="32" t="n"/>
      <c r="V858" s="32" t="n"/>
      <c r="W858" s="32" t="n"/>
      <c r="X858" s="30">
        <f>IF(COUNTA($A858:$C858,$E858:$I858,$K858,$O858,$R858,$U858:$W858,$Z858:$AA858)=0,"",IFERROR(SUM(N858,Q858,T858,U858),0))</f>
        <v/>
      </c>
      <c r="Y858" s="30">
        <f>IF(COUNTA($A858:$C858,$E858:$I858,$K858,$O858,$R858,$U858:$W858,$Z858:$AA858)=0,"",IFERROR(X858+V858-W858,0))</f>
        <v/>
      </c>
      <c r="Z858" s="23" t="n"/>
      <c r="AA858" s="25" t="n"/>
      <c r="AB858" s="33">
        <f>IF(COUNTA($A858:$C858,$E858:$I858,$K858,$O858,$R858,$U858:$W858,$Z858:$AA858)=0,"",IF(OR(A858="",B858="",C858="",E858=""),"Missing required input",IF(D858="","Driver not found",IF(COUNTIF($E:$E,E858)&gt;1,"Duplicate Trip/Load #",IF(B858&gt;A858,"Trip after period end",IF(B858&lt;=A858-'Settings'!$B$4,"Trip outside pay period",IF(J858&lt;=0,"Check miles",IF(M858&lt;=0,"Check rate",IF(Y858&lt;0,"Negative payable","OK")))))))))</f>
        <v/>
      </c>
    </row>
    <row r="859">
      <c r="A859" s="51" t="n"/>
      <c r="B859" s="51" t="n"/>
      <c r="C859" s="23" t="n"/>
      <c r="D859" s="24">
        <f>IF(COUNTA($A859:$C859,$E859:$I859,$K859,$O859,$R859,$U859:$W859,$Z859:$AA859)=0,"",IFERROR(INDEX('Settings'!$B$10:$B$109,MATCH(C859,'Settings'!$A$10:$A$109,0)),""))</f>
        <v/>
      </c>
      <c r="E859" s="23" t="n"/>
      <c r="F859" s="25" t="n"/>
      <c r="G859" s="25" t="n"/>
      <c r="H859" s="26" t="n"/>
      <c r="I859" s="26" t="n"/>
      <c r="J859" s="27">
        <f>IF(COUNTA($A859:$C859,$E859:$I859,$K859,$O859,$R859,$U859:$W859,$Z859:$AA859)=0,"",IFERROR(H859+I859,0))</f>
        <v/>
      </c>
      <c r="K859" s="52" t="n"/>
      <c r="L859" s="53">
        <f>IF(COUNTA($A859:$C859,$E859:$I859,$K859,$O859,$R859,$U859:$W859,$Z859:$AA859)=0,"",IFERROR(INDEX('Settings'!$D$10:$D$109,MATCH(C859,'Settings'!$A$10:$A$109,0)),0))</f>
        <v/>
      </c>
      <c r="M859" s="53">
        <f>IF(COUNTA($A859:$C859,$E859:$I859,$K859,$O859,$R859,$U859:$W859,$Z859:$AA859)=0,"",IFERROR(IF(K859&lt;&gt;"",K859,L859),0))</f>
        <v/>
      </c>
      <c r="N859" s="30">
        <f>IF(COUNTA($A859:$C859,$E859:$I859,$K859,$O859,$R859,$U859:$W859,$Z859:$AA859)=0,"",IFERROR(J859*M859,0))</f>
        <v/>
      </c>
      <c r="O859" s="31" t="n"/>
      <c r="P859" s="30">
        <f>IF(COUNTA($A859:$C859,$E859:$I859,$K859,$O859,$R859,$U859:$W859,$Z859:$AA859)=0,"",IFERROR(INDEX('Settings'!$F$10:$F$109,MATCH(C859,'Settings'!$A$10:$A$109,0)),0))</f>
        <v/>
      </c>
      <c r="Q859" s="30">
        <f>IF(COUNTA($A859:$C859,$E859:$I859,$K859,$O859,$R859,$U859:$W859,$Z859:$AA859)=0,"",IFERROR(O859*P859,0))</f>
        <v/>
      </c>
      <c r="R859" s="26" t="n"/>
      <c r="S859" s="30">
        <f>IF(COUNTA($A859:$C859,$E859:$I859,$K859,$O859,$R859,$U859:$W859,$Z859:$AA859)=0,"",IFERROR(INDEX('Settings'!$E$10:$E$109,MATCH(C859,'Settings'!$A$10:$A$109,0)),0))</f>
        <v/>
      </c>
      <c r="T859" s="30">
        <f>IF(COUNTA($A859:$C859,$E859:$I859,$K859,$O859,$R859,$U859:$W859,$Z859:$AA859)=0,"",IFERROR(R859*S859,0))</f>
        <v/>
      </c>
      <c r="U859" s="32" t="n"/>
      <c r="V859" s="32" t="n"/>
      <c r="W859" s="32" t="n"/>
      <c r="X859" s="30">
        <f>IF(COUNTA($A859:$C859,$E859:$I859,$K859,$O859,$R859,$U859:$W859,$Z859:$AA859)=0,"",IFERROR(SUM(N859,Q859,T859,U859),0))</f>
        <v/>
      </c>
      <c r="Y859" s="30">
        <f>IF(COUNTA($A859:$C859,$E859:$I859,$K859,$O859,$R859,$U859:$W859,$Z859:$AA859)=0,"",IFERROR(X859+V859-W859,0))</f>
        <v/>
      </c>
      <c r="Z859" s="23" t="n"/>
      <c r="AA859" s="25" t="n"/>
      <c r="AB859" s="33">
        <f>IF(COUNTA($A859:$C859,$E859:$I859,$K859,$O859,$R859,$U859:$W859,$Z859:$AA859)=0,"",IF(OR(A859="",B859="",C859="",E859=""),"Missing required input",IF(D859="","Driver not found",IF(COUNTIF($E:$E,E859)&gt;1,"Duplicate Trip/Load #",IF(B859&gt;A859,"Trip after period end",IF(B859&lt;=A859-'Settings'!$B$4,"Trip outside pay period",IF(J859&lt;=0,"Check miles",IF(M859&lt;=0,"Check rate",IF(Y859&lt;0,"Negative payable","OK")))))))))</f>
        <v/>
      </c>
    </row>
    <row r="860">
      <c r="A860" s="51" t="n"/>
      <c r="B860" s="51" t="n"/>
      <c r="C860" s="23" t="n"/>
      <c r="D860" s="24">
        <f>IF(COUNTA($A860:$C860,$E860:$I860,$K860,$O860,$R860,$U860:$W860,$Z860:$AA860)=0,"",IFERROR(INDEX('Settings'!$B$10:$B$109,MATCH(C860,'Settings'!$A$10:$A$109,0)),""))</f>
        <v/>
      </c>
      <c r="E860" s="23" t="n"/>
      <c r="F860" s="25" t="n"/>
      <c r="G860" s="25" t="n"/>
      <c r="H860" s="26" t="n"/>
      <c r="I860" s="26" t="n"/>
      <c r="J860" s="27">
        <f>IF(COUNTA($A860:$C860,$E860:$I860,$K860,$O860,$R860,$U860:$W860,$Z860:$AA860)=0,"",IFERROR(H860+I860,0))</f>
        <v/>
      </c>
      <c r="K860" s="52" t="n"/>
      <c r="L860" s="53">
        <f>IF(COUNTA($A860:$C860,$E860:$I860,$K860,$O860,$R860,$U860:$W860,$Z860:$AA860)=0,"",IFERROR(INDEX('Settings'!$D$10:$D$109,MATCH(C860,'Settings'!$A$10:$A$109,0)),0))</f>
        <v/>
      </c>
      <c r="M860" s="53">
        <f>IF(COUNTA($A860:$C860,$E860:$I860,$K860,$O860,$R860,$U860:$W860,$Z860:$AA860)=0,"",IFERROR(IF(K860&lt;&gt;"",K860,L860),0))</f>
        <v/>
      </c>
      <c r="N860" s="30">
        <f>IF(COUNTA($A860:$C860,$E860:$I860,$K860,$O860,$R860,$U860:$W860,$Z860:$AA860)=0,"",IFERROR(J860*M860,0))</f>
        <v/>
      </c>
      <c r="O860" s="31" t="n"/>
      <c r="P860" s="30">
        <f>IF(COUNTA($A860:$C860,$E860:$I860,$K860,$O860,$R860,$U860:$W860,$Z860:$AA860)=0,"",IFERROR(INDEX('Settings'!$F$10:$F$109,MATCH(C860,'Settings'!$A$10:$A$109,0)),0))</f>
        <v/>
      </c>
      <c r="Q860" s="30">
        <f>IF(COUNTA($A860:$C860,$E860:$I860,$K860,$O860,$R860,$U860:$W860,$Z860:$AA860)=0,"",IFERROR(O860*P860,0))</f>
        <v/>
      </c>
      <c r="R860" s="26" t="n"/>
      <c r="S860" s="30">
        <f>IF(COUNTA($A860:$C860,$E860:$I860,$K860,$O860,$R860,$U860:$W860,$Z860:$AA860)=0,"",IFERROR(INDEX('Settings'!$E$10:$E$109,MATCH(C860,'Settings'!$A$10:$A$109,0)),0))</f>
        <v/>
      </c>
      <c r="T860" s="30">
        <f>IF(COUNTA($A860:$C860,$E860:$I860,$K860,$O860,$R860,$U860:$W860,$Z860:$AA860)=0,"",IFERROR(R860*S860,0))</f>
        <v/>
      </c>
      <c r="U860" s="32" t="n"/>
      <c r="V860" s="32" t="n"/>
      <c r="W860" s="32" t="n"/>
      <c r="X860" s="30">
        <f>IF(COUNTA($A860:$C860,$E860:$I860,$K860,$O860,$R860,$U860:$W860,$Z860:$AA860)=0,"",IFERROR(SUM(N860,Q860,T860,U860),0))</f>
        <v/>
      </c>
      <c r="Y860" s="30">
        <f>IF(COUNTA($A860:$C860,$E860:$I860,$K860,$O860,$R860,$U860:$W860,$Z860:$AA860)=0,"",IFERROR(X860+V860-W860,0))</f>
        <v/>
      </c>
      <c r="Z860" s="23" t="n"/>
      <c r="AA860" s="25" t="n"/>
      <c r="AB860" s="33">
        <f>IF(COUNTA($A860:$C860,$E860:$I860,$K860,$O860,$R860,$U860:$W860,$Z860:$AA860)=0,"",IF(OR(A860="",B860="",C860="",E860=""),"Missing required input",IF(D860="","Driver not found",IF(COUNTIF($E:$E,E860)&gt;1,"Duplicate Trip/Load #",IF(B860&gt;A860,"Trip after period end",IF(B860&lt;=A860-'Settings'!$B$4,"Trip outside pay period",IF(J860&lt;=0,"Check miles",IF(M860&lt;=0,"Check rate",IF(Y860&lt;0,"Negative payable","OK")))))))))</f>
        <v/>
      </c>
    </row>
    <row r="861">
      <c r="A861" s="51" t="n"/>
      <c r="B861" s="51" t="n"/>
      <c r="C861" s="23" t="n"/>
      <c r="D861" s="24">
        <f>IF(COUNTA($A861:$C861,$E861:$I861,$K861,$O861,$R861,$U861:$W861,$Z861:$AA861)=0,"",IFERROR(INDEX('Settings'!$B$10:$B$109,MATCH(C861,'Settings'!$A$10:$A$109,0)),""))</f>
        <v/>
      </c>
      <c r="E861" s="23" t="n"/>
      <c r="F861" s="25" t="n"/>
      <c r="G861" s="25" t="n"/>
      <c r="H861" s="26" t="n"/>
      <c r="I861" s="26" t="n"/>
      <c r="J861" s="27">
        <f>IF(COUNTA($A861:$C861,$E861:$I861,$K861,$O861,$R861,$U861:$W861,$Z861:$AA861)=0,"",IFERROR(H861+I861,0))</f>
        <v/>
      </c>
      <c r="K861" s="52" t="n"/>
      <c r="L861" s="53">
        <f>IF(COUNTA($A861:$C861,$E861:$I861,$K861,$O861,$R861,$U861:$W861,$Z861:$AA861)=0,"",IFERROR(INDEX('Settings'!$D$10:$D$109,MATCH(C861,'Settings'!$A$10:$A$109,0)),0))</f>
        <v/>
      </c>
      <c r="M861" s="53">
        <f>IF(COUNTA($A861:$C861,$E861:$I861,$K861,$O861,$R861,$U861:$W861,$Z861:$AA861)=0,"",IFERROR(IF(K861&lt;&gt;"",K861,L861),0))</f>
        <v/>
      </c>
      <c r="N861" s="30">
        <f>IF(COUNTA($A861:$C861,$E861:$I861,$K861,$O861,$R861,$U861:$W861,$Z861:$AA861)=0,"",IFERROR(J861*M861,0))</f>
        <v/>
      </c>
      <c r="O861" s="31" t="n"/>
      <c r="P861" s="30">
        <f>IF(COUNTA($A861:$C861,$E861:$I861,$K861,$O861,$R861,$U861:$W861,$Z861:$AA861)=0,"",IFERROR(INDEX('Settings'!$F$10:$F$109,MATCH(C861,'Settings'!$A$10:$A$109,0)),0))</f>
        <v/>
      </c>
      <c r="Q861" s="30">
        <f>IF(COUNTA($A861:$C861,$E861:$I861,$K861,$O861,$R861,$U861:$W861,$Z861:$AA861)=0,"",IFERROR(O861*P861,0))</f>
        <v/>
      </c>
      <c r="R861" s="26" t="n"/>
      <c r="S861" s="30">
        <f>IF(COUNTA($A861:$C861,$E861:$I861,$K861,$O861,$R861,$U861:$W861,$Z861:$AA861)=0,"",IFERROR(INDEX('Settings'!$E$10:$E$109,MATCH(C861,'Settings'!$A$10:$A$109,0)),0))</f>
        <v/>
      </c>
      <c r="T861" s="30">
        <f>IF(COUNTA($A861:$C861,$E861:$I861,$K861,$O861,$R861,$U861:$W861,$Z861:$AA861)=0,"",IFERROR(R861*S861,0))</f>
        <v/>
      </c>
      <c r="U861" s="32" t="n"/>
      <c r="V861" s="32" t="n"/>
      <c r="W861" s="32" t="n"/>
      <c r="X861" s="30">
        <f>IF(COUNTA($A861:$C861,$E861:$I861,$K861,$O861,$R861,$U861:$W861,$Z861:$AA861)=0,"",IFERROR(SUM(N861,Q861,T861,U861),0))</f>
        <v/>
      </c>
      <c r="Y861" s="30">
        <f>IF(COUNTA($A861:$C861,$E861:$I861,$K861,$O861,$R861,$U861:$W861,$Z861:$AA861)=0,"",IFERROR(X861+V861-W861,0))</f>
        <v/>
      </c>
      <c r="Z861" s="23" t="n"/>
      <c r="AA861" s="25" t="n"/>
      <c r="AB861" s="33">
        <f>IF(COUNTA($A861:$C861,$E861:$I861,$K861,$O861,$R861,$U861:$W861,$Z861:$AA861)=0,"",IF(OR(A861="",B861="",C861="",E861=""),"Missing required input",IF(D861="","Driver not found",IF(COUNTIF($E:$E,E861)&gt;1,"Duplicate Trip/Load #",IF(B861&gt;A861,"Trip after period end",IF(B861&lt;=A861-'Settings'!$B$4,"Trip outside pay period",IF(J861&lt;=0,"Check miles",IF(M861&lt;=0,"Check rate",IF(Y861&lt;0,"Negative payable","OK")))))))))</f>
        <v/>
      </c>
    </row>
    <row r="862">
      <c r="A862" s="51" t="n"/>
      <c r="B862" s="51" t="n"/>
      <c r="C862" s="23" t="n"/>
      <c r="D862" s="24">
        <f>IF(COUNTA($A862:$C862,$E862:$I862,$K862,$O862,$R862,$U862:$W862,$Z862:$AA862)=0,"",IFERROR(INDEX('Settings'!$B$10:$B$109,MATCH(C862,'Settings'!$A$10:$A$109,0)),""))</f>
        <v/>
      </c>
      <c r="E862" s="23" t="n"/>
      <c r="F862" s="25" t="n"/>
      <c r="G862" s="25" t="n"/>
      <c r="H862" s="26" t="n"/>
      <c r="I862" s="26" t="n"/>
      <c r="J862" s="27">
        <f>IF(COUNTA($A862:$C862,$E862:$I862,$K862,$O862,$R862,$U862:$W862,$Z862:$AA862)=0,"",IFERROR(H862+I862,0))</f>
        <v/>
      </c>
      <c r="K862" s="52" t="n"/>
      <c r="L862" s="53">
        <f>IF(COUNTA($A862:$C862,$E862:$I862,$K862,$O862,$R862,$U862:$W862,$Z862:$AA862)=0,"",IFERROR(INDEX('Settings'!$D$10:$D$109,MATCH(C862,'Settings'!$A$10:$A$109,0)),0))</f>
        <v/>
      </c>
      <c r="M862" s="53">
        <f>IF(COUNTA($A862:$C862,$E862:$I862,$K862,$O862,$R862,$U862:$W862,$Z862:$AA862)=0,"",IFERROR(IF(K862&lt;&gt;"",K862,L862),0))</f>
        <v/>
      </c>
      <c r="N862" s="30">
        <f>IF(COUNTA($A862:$C862,$E862:$I862,$K862,$O862,$R862,$U862:$W862,$Z862:$AA862)=0,"",IFERROR(J862*M862,0))</f>
        <v/>
      </c>
      <c r="O862" s="31" t="n"/>
      <c r="P862" s="30">
        <f>IF(COUNTA($A862:$C862,$E862:$I862,$K862,$O862,$R862,$U862:$W862,$Z862:$AA862)=0,"",IFERROR(INDEX('Settings'!$F$10:$F$109,MATCH(C862,'Settings'!$A$10:$A$109,0)),0))</f>
        <v/>
      </c>
      <c r="Q862" s="30">
        <f>IF(COUNTA($A862:$C862,$E862:$I862,$K862,$O862,$R862,$U862:$W862,$Z862:$AA862)=0,"",IFERROR(O862*P862,0))</f>
        <v/>
      </c>
      <c r="R862" s="26" t="n"/>
      <c r="S862" s="30">
        <f>IF(COUNTA($A862:$C862,$E862:$I862,$K862,$O862,$R862,$U862:$W862,$Z862:$AA862)=0,"",IFERROR(INDEX('Settings'!$E$10:$E$109,MATCH(C862,'Settings'!$A$10:$A$109,0)),0))</f>
        <v/>
      </c>
      <c r="T862" s="30">
        <f>IF(COUNTA($A862:$C862,$E862:$I862,$K862,$O862,$R862,$U862:$W862,$Z862:$AA862)=0,"",IFERROR(R862*S862,0))</f>
        <v/>
      </c>
      <c r="U862" s="32" t="n"/>
      <c r="V862" s="32" t="n"/>
      <c r="W862" s="32" t="n"/>
      <c r="X862" s="30">
        <f>IF(COUNTA($A862:$C862,$E862:$I862,$K862,$O862,$R862,$U862:$W862,$Z862:$AA862)=0,"",IFERROR(SUM(N862,Q862,T862,U862),0))</f>
        <v/>
      </c>
      <c r="Y862" s="30">
        <f>IF(COUNTA($A862:$C862,$E862:$I862,$K862,$O862,$R862,$U862:$W862,$Z862:$AA862)=0,"",IFERROR(X862+V862-W862,0))</f>
        <v/>
      </c>
      <c r="Z862" s="23" t="n"/>
      <c r="AA862" s="25" t="n"/>
      <c r="AB862" s="33">
        <f>IF(COUNTA($A862:$C862,$E862:$I862,$K862,$O862,$R862,$U862:$W862,$Z862:$AA862)=0,"",IF(OR(A862="",B862="",C862="",E862=""),"Missing required input",IF(D862="","Driver not found",IF(COUNTIF($E:$E,E862)&gt;1,"Duplicate Trip/Load #",IF(B862&gt;A862,"Trip after period end",IF(B862&lt;=A862-'Settings'!$B$4,"Trip outside pay period",IF(J862&lt;=0,"Check miles",IF(M862&lt;=0,"Check rate",IF(Y862&lt;0,"Negative payable","OK")))))))))</f>
        <v/>
      </c>
    </row>
    <row r="863">
      <c r="A863" s="51" t="n"/>
      <c r="B863" s="51" t="n"/>
      <c r="C863" s="23" t="n"/>
      <c r="D863" s="24">
        <f>IF(COUNTA($A863:$C863,$E863:$I863,$K863,$O863,$R863,$U863:$W863,$Z863:$AA863)=0,"",IFERROR(INDEX('Settings'!$B$10:$B$109,MATCH(C863,'Settings'!$A$10:$A$109,0)),""))</f>
        <v/>
      </c>
      <c r="E863" s="23" t="n"/>
      <c r="F863" s="25" t="n"/>
      <c r="G863" s="25" t="n"/>
      <c r="H863" s="26" t="n"/>
      <c r="I863" s="26" t="n"/>
      <c r="J863" s="27">
        <f>IF(COUNTA($A863:$C863,$E863:$I863,$K863,$O863,$R863,$U863:$W863,$Z863:$AA863)=0,"",IFERROR(H863+I863,0))</f>
        <v/>
      </c>
      <c r="K863" s="52" t="n"/>
      <c r="L863" s="53">
        <f>IF(COUNTA($A863:$C863,$E863:$I863,$K863,$O863,$R863,$U863:$W863,$Z863:$AA863)=0,"",IFERROR(INDEX('Settings'!$D$10:$D$109,MATCH(C863,'Settings'!$A$10:$A$109,0)),0))</f>
        <v/>
      </c>
      <c r="M863" s="53">
        <f>IF(COUNTA($A863:$C863,$E863:$I863,$K863,$O863,$R863,$U863:$W863,$Z863:$AA863)=0,"",IFERROR(IF(K863&lt;&gt;"",K863,L863),0))</f>
        <v/>
      </c>
      <c r="N863" s="30">
        <f>IF(COUNTA($A863:$C863,$E863:$I863,$K863,$O863,$R863,$U863:$W863,$Z863:$AA863)=0,"",IFERROR(J863*M863,0))</f>
        <v/>
      </c>
      <c r="O863" s="31" t="n"/>
      <c r="P863" s="30">
        <f>IF(COUNTA($A863:$C863,$E863:$I863,$K863,$O863,$R863,$U863:$W863,$Z863:$AA863)=0,"",IFERROR(INDEX('Settings'!$F$10:$F$109,MATCH(C863,'Settings'!$A$10:$A$109,0)),0))</f>
        <v/>
      </c>
      <c r="Q863" s="30">
        <f>IF(COUNTA($A863:$C863,$E863:$I863,$K863,$O863,$R863,$U863:$W863,$Z863:$AA863)=0,"",IFERROR(O863*P863,0))</f>
        <v/>
      </c>
      <c r="R863" s="26" t="n"/>
      <c r="S863" s="30">
        <f>IF(COUNTA($A863:$C863,$E863:$I863,$K863,$O863,$R863,$U863:$W863,$Z863:$AA863)=0,"",IFERROR(INDEX('Settings'!$E$10:$E$109,MATCH(C863,'Settings'!$A$10:$A$109,0)),0))</f>
        <v/>
      </c>
      <c r="T863" s="30">
        <f>IF(COUNTA($A863:$C863,$E863:$I863,$K863,$O863,$R863,$U863:$W863,$Z863:$AA863)=0,"",IFERROR(R863*S863,0))</f>
        <v/>
      </c>
      <c r="U863" s="32" t="n"/>
      <c r="V863" s="32" t="n"/>
      <c r="W863" s="32" t="n"/>
      <c r="X863" s="30">
        <f>IF(COUNTA($A863:$C863,$E863:$I863,$K863,$O863,$R863,$U863:$W863,$Z863:$AA863)=0,"",IFERROR(SUM(N863,Q863,T863,U863),0))</f>
        <v/>
      </c>
      <c r="Y863" s="30">
        <f>IF(COUNTA($A863:$C863,$E863:$I863,$K863,$O863,$R863,$U863:$W863,$Z863:$AA863)=0,"",IFERROR(X863+V863-W863,0))</f>
        <v/>
      </c>
      <c r="Z863" s="23" t="n"/>
      <c r="AA863" s="25" t="n"/>
      <c r="AB863" s="33">
        <f>IF(COUNTA($A863:$C863,$E863:$I863,$K863,$O863,$R863,$U863:$W863,$Z863:$AA863)=0,"",IF(OR(A863="",B863="",C863="",E863=""),"Missing required input",IF(D863="","Driver not found",IF(COUNTIF($E:$E,E863)&gt;1,"Duplicate Trip/Load #",IF(B863&gt;A863,"Trip after period end",IF(B863&lt;=A863-'Settings'!$B$4,"Trip outside pay period",IF(J863&lt;=0,"Check miles",IF(M863&lt;=0,"Check rate",IF(Y863&lt;0,"Negative payable","OK")))))))))</f>
        <v/>
      </c>
    </row>
    <row r="864">
      <c r="A864" s="51" t="n"/>
      <c r="B864" s="51" t="n"/>
      <c r="C864" s="23" t="n"/>
      <c r="D864" s="24">
        <f>IF(COUNTA($A864:$C864,$E864:$I864,$K864,$O864,$R864,$U864:$W864,$Z864:$AA864)=0,"",IFERROR(INDEX('Settings'!$B$10:$B$109,MATCH(C864,'Settings'!$A$10:$A$109,0)),""))</f>
        <v/>
      </c>
      <c r="E864" s="23" t="n"/>
      <c r="F864" s="25" t="n"/>
      <c r="G864" s="25" t="n"/>
      <c r="H864" s="26" t="n"/>
      <c r="I864" s="26" t="n"/>
      <c r="J864" s="27">
        <f>IF(COUNTA($A864:$C864,$E864:$I864,$K864,$O864,$R864,$U864:$W864,$Z864:$AA864)=0,"",IFERROR(H864+I864,0))</f>
        <v/>
      </c>
      <c r="K864" s="52" t="n"/>
      <c r="L864" s="53">
        <f>IF(COUNTA($A864:$C864,$E864:$I864,$K864,$O864,$R864,$U864:$W864,$Z864:$AA864)=0,"",IFERROR(INDEX('Settings'!$D$10:$D$109,MATCH(C864,'Settings'!$A$10:$A$109,0)),0))</f>
        <v/>
      </c>
      <c r="M864" s="53">
        <f>IF(COUNTA($A864:$C864,$E864:$I864,$K864,$O864,$R864,$U864:$W864,$Z864:$AA864)=0,"",IFERROR(IF(K864&lt;&gt;"",K864,L864),0))</f>
        <v/>
      </c>
      <c r="N864" s="30">
        <f>IF(COUNTA($A864:$C864,$E864:$I864,$K864,$O864,$R864,$U864:$W864,$Z864:$AA864)=0,"",IFERROR(J864*M864,0))</f>
        <v/>
      </c>
      <c r="O864" s="31" t="n"/>
      <c r="P864" s="30">
        <f>IF(COUNTA($A864:$C864,$E864:$I864,$K864,$O864,$R864,$U864:$W864,$Z864:$AA864)=0,"",IFERROR(INDEX('Settings'!$F$10:$F$109,MATCH(C864,'Settings'!$A$10:$A$109,0)),0))</f>
        <v/>
      </c>
      <c r="Q864" s="30">
        <f>IF(COUNTA($A864:$C864,$E864:$I864,$K864,$O864,$R864,$U864:$W864,$Z864:$AA864)=0,"",IFERROR(O864*P864,0))</f>
        <v/>
      </c>
      <c r="R864" s="26" t="n"/>
      <c r="S864" s="30">
        <f>IF(COUNTA($A864:$C864,$E864:$I864,$K864,$O864,$R864,$U864:$W864,$Z864:$AA864)=0,"",IFERROR(INDEX('Settings'!$E$10:$E$109,MATCH(C864,'Settings'!$A$10:$A$109,0)),0))</f>
        <v/>
      </c>
      <c r="T864" s="30">
        <f>IF(COUNTA($A864:$C864,$E864:$I864,$K864,$O864,$R864,$U864:$W864,$Z864:$AA864)=0,"",IFERROR(R864*S864,0))</f>
        <v/>
      </c>
      <c r="U864" s="32" t="n"/>
      <c r="V864" s="32" t="n"/>
      <c r="W864" s="32" t="n"/>
      <c r="X864" s="30">
        <f>IF(COUNTA($A864:$C864,$E864:$I864,$K864,$O864,$R864,$U864:$W864,$Z864:$AA864)=0,"",IFERROR(SUM(N864,Q864,T864,U864),0))</f>
        <v/>
      </c>
      <c r="Y864" s="30">
        <f>IF(COUNTA($A864:$C864,$E864:$I864,$K864,$O864,$R864,$U864:$W864,$Z864:$AA864)=0,"",IFERROR(X864+V864-W864,0))</f>
        <v/>
      </c>
      <c r="Z864" s="23" t="n"/>
      <c r="AA864" s="25" t="n"/>
      <c r="AB864" s="33">
        <f>IF(COUNTA($A864:$C864,$E864:$I864,$K864,$O864,$R864,$U864:$W864,$Z864:$AA864)=0,"",IF(OR(A864="",B864="",C864="",E864=""),"Missing required input",IF(D864="","Driver not found",IF(COUNTIF($E:$E,E864)&gt;1,"Duplicate Trip/Load #",IF(B864&gt;A864,"Trip after period end",IF(B864&lt;=A864-'Settings'!$B$4,"Trip outside pay period",IF(J864&lt;=0,"Check miles",IF(M864&lt;=0,"Check rate",IF(Y864&lt;0,"Negative payable","OK")))))))))</f>
        <v/>
      </c>
    </row>
    <row r="865">
      <c r="A865" s="51" t="n"/>
      <c r="B865" s="51" t="n"/>
      <c r="C865" s="23" t="n"/>
      <c r="D865" s="24">
        <f>IF(COUNTA($A865:$C865,$E865:$I865,$K865,$O865,$R865,$U865:$W865,$Z865:$AA865)=0,"",IFERROR(INDEX('Settings'!$B$10:$B$109,MATCH(C865,'Settings'!$A$10:$A$109,0)),""))</f>
        <v/>
      </c>
      <c r="E865" s="23" t="n"/>
      <c r="F865" s="25" t="n"/>
      <c r="G865" s="25" t="n"/>
      <c r="H865" s="26" t="n"/>
      <c r="I865" s="26" t="n"/>
      <c r="J865" s="27">
        <f>IF(COUNTA($A865:$C865,$E865:$I865,$K865,$O865,$R865,$U865:$W865,$Z865:$AA865)=0,"",IFERROR(H865+I865,0))</f>
        <v/>
      </c>
      <c r="K865" s="52" t="n"/>
      <c r="L865" s="53">
        <f>IF(COUNTA($A865:$C865,$E865:$I865,$K865,$O865,$R865,$U865:$W865,$Z865:$AA865)=0,"",IFERROR(INDEX('Settings'!$D$10:$D$109,MATCH(C865,'Settings'!$A$10:$A$109,0)),0))</f>
        <v/>
      </c>
      <c r="M865" s="53">
        <f>IF(COUNTA($A865:$C865,$E865:$I865,$K865,$O865,$R865,$U865:$W865,$Z865:$AA865)=0,"",IFERROR(IF(K865&lt;&gt;"",K865,L865),0))</f>
        <v/>
      </c>
      <c r="N865" s="30">
        <f>IF(COUNTA($A865:$C865,$E865:$I865,$K865,$O865,$R865,$U865:$W865,$Z865:$AA865)=0,"",IFERROR(J865*M865,0))</f>
        <v/>
      </c>
      <c r="O865" s="31" t="n"/>
      <c r="P865" s="30">
        <f>IF(COUNTA($A865:$C865,$E865:$I865,$K865,$O865,$R865,$U865:$W865,$Z865:$AA865)=0,"",IFERROR(INDEX('Settings'!$F$10:$F$109,MATCH(C865,'Settings'!$A$10:$A$109,0)),0))</f>
        <v/>
      </c>
      <c r="Q865" s="30">
        <f>IF(COUNTA($A865:$C865,$E865:$I865,$K865,$O865,$R865,$U865:$W865,$Z865:$AA865)=0,"",IFERROR(O865*P865,0))</f>
        <v/>
      </c>
      <c r="R865" s="26" t="n"/>
      <c r="S865" s="30">
        <f>IF(COUNTA($A865:$C865,$E865:$I865,$K865,$O865,$R865,$U865:$W865,$Z865:$AA865)=0,"",IFERROR(INDEX('Settings'!$E$10:$E$109,MATCH(C865,'Settings'!$A$10:$A$109,0)),0))</f>
        <v/>
      </c>
      <c r="T865" s="30">
        <f>IF(COUNTA($A865:$C865,$E865:$I865,$K865,$O865,$R865,$U865:$W865,$Z865:$AA865)=0,"",IFERROR(R865*S865,0))</f>
        <v/>
      </c>
      <c r="U865" s="32" t="n"/>
      <c r="V865" s="32" t="n"/>
      <c r="W865" s="32" t="n"/>
      <c r="X865" s="30">
        <f>IF(COUNTA($A865:$C865,$E865:$I865,$K865,$O865,$R865,$U865:$W865,$Z865:$AA865)=0,"",IFERROR(SUM(N865,Q865,T865,U865),0))</f>
        <v/>
      </c>
      <c r="Y865" s="30">
        <f>IF(COUNTA($A865:$C865,$E865:$I865,$K865,$O865,$R865,$U865:$W865,$Z865:$AA865)=0,"",IFERROR(X865+V865-W865,0))</f>
        <v/>
      </c>
      <c r="Z865" s="23" t="n"/>
      <c r="AA865" s="25" t="n"/>
      <c r="AB865" s="33">
        <f>IF(COUNTA($A865:$C865,$E865:$I865,$K865,$O865,$R865,$U865:$W865,$Z865:$AA865)=0,"",IF(OR(A865="",B865="",C865="",E865=""),"Missing required input",IF(D865="","Driver not found",IF(COUNTIF($E:$E,E865)&gt;1,"Duplicate Trip/Load #",IF(B865&gt;A865,"Trip after period end",IF(B865&lt;=A865-'Settings'!$B$4,"Trip outside pay period",IF(J865&lt;=0,"Check miles",IF(M865&lt;=0,"Check rate",IF(Y865&lt;0,"Negative payable","OK")))))))))</f>
        <v/>
      </c>
    </row>
    <row r="866">
      <c r="A866" s="51" t="n"/>
      <c r="B866" s="51" t="n"/>
      <c r="C866" s="23" t="n"/>
      <c r="D866" s="24">
        <f>IF(COUNTA($A866:$C866,$E866:$I866,$K866,$O866,$R866,$U866:$W866,$Z866:$AA866)=0,"",IFERROR(INDEX('Settings'!$B$10:$B$109,MATCH(C866,'Settings'!$A$10:$A$109,0)),""))</f>
        <v/>
      </c>
      <c r="E866" s="23" t="n"/>
      <c r="F866" s="25" t="n"/>
      <c r="G866" s="25" t="n"/>
      <c r="H866" s="26" t="n"/>
      <c r="I866" s="26" t="n"/>
      <c r="J866" s="27">
        <f>IF(COUNTA($A866:$C866,$E866:$I866,$K866,$O866,$R866,$U866:$W866,$Z866:$AA866)=0,"",IFERROR(H866+I866,0))</f>
        <v/>
      </c>
      <c r="K866" s="52" t="n"/>
      <c r="L866" s="53">
        <f>IF(COUNTA($A866:$C866,$E866:$I866,$K866,$O866,$R866,$U866:$W866,$Z866:$AA866)=0,"",IFERROR(INDEX('Settings'!$D$10:$D$109,MATCH(C866,'Settings'!$A$10:$A$109,0)),0))</f>
        <v/>
      </c>
      <c r="M866" s="53">
        <f>IF(COUNTA($A866:$C866,$E866:$I866,$K866,$O866,$R866,$U866:$W866,$Z866:$AA866)=0,"",IFERROR(IF(K866&lt;&gt;"",K866,L866),0))</f>
        <v/>
      </c>
      <c r="N866" s="30">
        <f>IF(COUNTA($A866:$C866,$E866:$I866,$K866,$O866,$R866,$U866:$W866,$Z866:$AA866)=0,"",IFERROR(J866*M866,0))</f>
        <v/>
      </c>
      <c r="O866" s="31" t="n"/>
      <c r="P866" s="30">
        <f>IF(COUNTA($A866:$C866,$E866:$I866,$K866,$O866,$R866,$U866:$W866,$Z866:$AA866)=0,"",IFERROR(INDEX('Settings'!$F$10:$F$109,MATCH(C866,'Settings'!$A$10:$A$109,0)),0))</f>
        <v/>
      </c>
      <c r="Q866" s="30">
        <f>IF(COUNTA($A866:$C866,$E866:$I866,$K866,$O866,$R866,$U866:$W866,$Z866:$AA866)=0,"",IFERROR(O866*P866,0))</f>
        <v/>
      </c>
      <c r="R866" s="26" t="n"/>
      <c r="S866" s="30">
        <f>IF(COUNTA($A866:$C866,$E866:$I866,$K866,$O866,$R866,$U866:$W866,$Z866:$AA866)=0,"",IFERROR(INDEX('Settings'!$E$10:$E$109,MATCH(C866,'Settings'!$A$10:$A$109,0)),0))</f>
        <v/>
      </c>
      <c r="T866" s="30">
        <f>IF(COUNTA($A866:$C866,$E866:$I866,$K866,$O866,$R866,$U866:$W866,$Z866:$AA866)=0,"",IFERROR(R866*S866,0))</f>
        <v/>
      </c>
      <c r="U866" s="32" t="n"/>
      <c r="V866" s="32" t="n"/>
      <c r="W866" s="32" t="n"/>
      <c r="X866" s="30">
        <f>IF(COUNTA($A866:$C866,$E866:$I866,$K866,$O866,$R866,$U866:$W866,$Z866:$AA866)=0,"",IFERROR(SUM(N866,Q866,T866,U866),0))</f>
        <v/>
      </c>
      <c r="Y866" s="30">
        <f>IF(COUNTA($A866:$C866,$E866:$I866,$K866,$O866,$R866,$U866:$W866,$Z866:$AA866)=0,"",IFERROR(X866+V866-W866,0))</f>
        <v/>
      </c>
      <c r="Z866" s="23" t="n"/>
      <c r="AA866" s="25" t="n"/>
      <c r="AB866" s="33">
        <f>IF(COUNTA($A866:$C866,$E866:$I866,$K866,$O866,$R866,$U866:$W866,$Z866:$AA866)=0,"",IF(OR(A866="",B866="",C866="",E866=""),"Missing required input",IF(D866="","Driver not found",IF(COUNTIF($E:$E,E866)&gt;1,"Duplicate Trip/Load #",IF(B866&gt;A866,"Trip after period end",IF(B866&lt;=A866-'Settings'!$B$4,"Trip outside pay period",IF(J866&lt;=0,"Check miles",IF(M866&lt;=0,"Check rate",IF(Y866&lt;0,"Negative payable","OK")))))))))</f>
        <v/>
      </c>
    </row>
    <row r="867">
      <c r="A867" s="51" t="n"/>
      <c r="B867" s="51" t="n"/>
      <c r="C867" s="23" t="n"/>
      <c r="D867" s="24">
        <f>IF(COUNTA($A867:$C867,$E867:$I867,$K867,$O867,$R867,$U867:$W867,$Z867:$AA867)=0,"",IFERROR(INDEX('Settings'!$B$10:$B$109,MATCH(C867,'Settings'!$A$10:$A$109,0)),""))</f>
        <v/>
      </c>
      <c r="E867" s="23" t="n"/>
      <c r="F867" s="25" t="n"/>
      <c r="G867" s="25" t="n"/>
      <c r="H867" s="26" t="n"/>
      <c r="I867" s="26" t="n"/>
      <c r="J867" s="27">
        <f>IF(COUNTA($A867:$C867,$E867:$I867,$K867,$O867,$R867,$U867:$W867,$Z867:$AA867)=0,"",IFERROR(H867+I867,0))</f>
        <v/>
      </c>
      <c r="K867" s="52" t="n"/>
      <c r="L867" s="53">
        <f>IF(COUNTA($A867:$C867,$E867:$I867,$K867,$O867,$R867,$U867:$W867,$Z867:$AA867)=0,"",IFERROR(INDEX('Settings'!$D$10:$D$109,MATCH(C867,'Settings'!$A$10:$A$109,0)),0))</f>
        <v/>
      </c>
      <c r="M867" s="53">
        <f>IF(COUNTA($A867:$C867,$E867:$I867,$K867,$O867,$R867,$U867:$W867,$Z867:$AA867)=0,"",IFERROR(IF(K867&lt;&gt;"",K867,L867),0))</f>
        <v/>
      </c>
      <c r="N867" s="30">
        <f>IF(COUNTA($A867:$C867,$E867:$I867,$K867,$O867,$R867,$U867:$W867,$Z867:$AA867)=0,"",IFERROR(J867*M867,0))</f>
        <v/>
      </c>
      <c r="O867" s="31" t="n"/>
      <c r="P867" s="30">
        <f>IF(COUNTA($A867:$C867,$E867:$I867,$K867,$O867,$R867,$U867:$W867,$Z867:$AA867)=0,"",IFERROR(INDEX('Settings'!$F$10:$F$109,MATCH(C867,'Settings'!$A$10:$A$109,0)),0))</f>
        <v/>
      </c>
      <c r="Q867" s="30">
        <f>IF(COUNTA($A867:$C867,$E867:$I867,$K867,$O867,$R867,$U867:$W867,$Z867:$AA867)=0,"",IFERROR(O867*P867,0))</f>
        <v/>
      </c>
      <c r="R867" s="26" t="n"/>
      <c r="S867" s="30">
        <f>IF(COUNTA($A867:$C867,$E867:$I867,$K867,$O867,$R867,$U867:$W867,$Z867:$AA867)=0,"",IFERROR(INDEX('Settings'!$E$10:$E$109,MATCH(C867,'Settings'!$A$10:$A$109,0)),0))</f>
        <v/>
      </c>
      <c r="T867" s="30">
        <f>IF(COUNTA($A867:$C867,$E867:$I867,$K867,$O867,$R867,$U867:$W867,$Z867:$AA867)=0,"",IFERROR(R867*S867,0))</f>
        <v/>
      </c>
      <c r="U867" s="32" t="n"/>
      <c r="V867" s="32" t="n"/>
      <c r="W867" s="32" t="n"/>
      <c r="X867" s="30">
        <f>IF(COUNTA($A867:$C867,$E867:$I867,$K867,$O867,$R867,$U867:$W867,$Z867:$AA867)=0,"",IFERROR(SUM(N867,Q867,T867,U867),0))</f>
        <v/>
      </c>
      <c r="Y867" s="30">
        <f>IF(COUNTA($A867:$C867,$E867:$I867,$K867,$O867,$R867,$U867:$W867,$Z867:$AA867)=0,"",IFERROR(X867+V867-W867,0))</f>
        <v/>
      </c>
      <c r="Z867" s="23" t="n"/>
      <c r="AA867" s="25" t="n"/>
      <c r="AB867" s="33">
        <f>IF(COUNTA($A867:$C867,$E867:$I867,$K867,$O867,$R867,$U867:$W867,$Z867:$AA867)=0,"",IF(OR(A867="",B867="",C867="",E867=""),"Missing required input",IF(D867="","Driver not found",IF(COUNTIF($E:$E,E867)&gt;1,"Duplicate Trip/Load #",IF(B867&gt;A867,"Trip after period end",IF(B867&lt;=A867-'Settings'!$B$4,"Trip outside pay period",IF(J867&lt;=0,"Check miles",IF(M867&lt;=0,"Check rate",IF(Y867&lt;0,"Negative payable","OK")))))))))</f>
        <v/>
      </c>
    </row>
    <row r="868">
      <c r="A868" s="51" t="n"/>
      <c r="B868" s="51" t="n"/>
      <c r="C868" s="23" t="n"/>
      <c r="D868" s="24">
        <f>IF(COUNTA($A868:$C868,$E868:$I868,$K868,$O868,$R868,$U868:$W868,$Z868:$AA868)=0,"",IFERROR(INDEX('Settings'!$B$10:$B$109,MATCH(C868,'Settings'!$A$10:$A$109,0)),""))</f>
        <v/>
      </c>
      <c r="E868" s="23" t="n"/>
      <c r="F868" s="25" t="n"/>
      <c r="G868" s="25" t="n"/>
      <c r="H868" s="26" t="n"/>
      <c r="I868" s="26" t="n"/>
      <c r="J868" s="27">
        <f>IF(COUNTA($A868:$C868,$E868:$I868,$K868,$O868,$R868,$U868:$W868,$Z868:$AA868)=0,"",IFERROR(H868+I868,0))</f>
        <v/>
      </c>
      <c r="K868" s="52" t="n"/>
      <c r="L868" s="53">
        <f>IF(COUNTA($A868:$C868,$E868:$I868,$K868,$O868,$R868,$U868:$W868,$Z868:$AA868)=0,"",IFERROR(INDEX('Settings'!$D$10:$D$109,MATCH(C868,'Settings'!$A$10:$A$109,0)),0))</f>
        <v/>
      </c>
      <c r="M868" s="53">
        <f>IF(COUNTA($A868:$C868,$E868:$I868,$K868,$O868,$R868,$U868:$W868,$Z868:$AA868)=0,"",IFERROR(IF(K868&lt;&gt;"",K868,L868),0))</f>
        <v/>
      </c>
      <c r="N868" s="30">
        <f>IF(COUNTA($A868:$C868,$E868:$I868,$K868,$O868,$R868,$U868:$W868,$Z868:$AA868)=0,"",IFERROR(J868*M868,0))</f>
        <v/>
      </c>
      <c r="O868" s="31" t="n"/>
      <c r="P868" s="30">
        <f>IF(COUNTA($A868:$C868,$E868:$I868,$K868,$O868,$R868,$U868:$W868,$Z868:$AA868)=0,"",IFERROR(INDEX('Settings'!$F$10:$F$109,MATCH(C868,'Settings'!$A$10:$A$109,0)),0))</f>
        <v/>
      </c>
      <c r="Q868" s="30">
        <f>IF(COUNTA($A868:$C868,$E868:$I868,$K868,$O868,$R868,$U868:$W868,$Z868:$AA868)=0,"",IFERROR(O868*P868,0))</f>
        <v/>
      </c>
      <c r="R868" s="26" t="n"/>
      <c r="S868" s="30">
        <f>IF(COUNTA($A868:$C868,$E868:$I868,$K868,$O868,$R868,$U868:$W868,$Z868:$AA868)=0,"",IFERROR(INDEX('Settings'!$E$10:$E$109,MATCH(C868,'Settings'!$A$10:$A$109,0)),0))</f>
        <v/>
      </c>
      <c r="T868" s="30">
        <f>IF(COUNTA($A868:$C868,$E868:$I868,$K868,$O868,$R868,$U868:$W868,$Z868:$AA868)=0,"",IFERROR(R868*S868,0))</f>
        <v/>
      </c>
      <c r="U868" s="32" t="n"/>
      <c r="V868" s="32" t="n"/>
      <c r="W868" s="32" t="n"/>
      <c r="X868" s="30">
        <f>IF(COUNTA($A868:$C868,$E868:$I868,$K868,$O868,$R868,$U868:$W868,$Z868:$AA868)=0,"",IFERROR(SUM(N868,Q868,T868,U868),0))</f>
        <v/>
      </c>
      <c r="Y868" s="30">
        <f>IF(COUNTA($A868:$C868,$E868:$I868,$K868,$O868,$R868,$U868:$W868,$Z868:$AA868)=0,"",IFERROR(X868+V868-W868,0))</f>
        <v/>
      </c>
      <c r="Z868" s="23" t="n"/>
      <c r="AA868" s="25" t="n"/>
      <c r="AB868" s="33">
        <f>IF(COUNTA($A868:$C868,$E868:$I868,$K868,$O868,$R868,$U868:$W868,$Z868:$AA868)=0,"",IF(OR(A868="",B868="",C868="",E868=""),"Missing required input",IF(D868="","Driver not found",IF(COUNTIF($E:$E,E868)&gt;1,"Duplicate Trip/Load #",IF(B868&gt;A868,"Trip after period end",IF(B868&lt;=A868-'Settings'!$B$4,"Trip outside pay period",IF(J868&lt;=0,"Check miles",IF(M868&lt;=0,"Check rate",IF(Y868&lt;0,"Negative payable","OK")))))))))</f>
        <v/>
      </c>
    </row>
    <row r="869">
      <c r="A869" s="51" t="n"/>
      <c r="B869" s="51" t="n"/>
      <c r="C869" s="23" t="n"/>
      <c r="D869" s="24">
        <f>IF(COUNTA($A869:$C869,$E869:$I869,$K869,$O869,$R869,$U869:$W869,$Z869:$AA869)=0,"",IFERROR(INDEX('Settings'!$B$10:$B$109,MATCH(C869,'Settings'!$A$10:$A$109,0)),""))</f>
        <v/>
      </c>
      <c r="E869" s="23" t="n"/>
      <c r="F869" s="25" t="n"/>
      <c r="G869" s="25" t="n"/>
      <c r="H869" s="26" t="n"/>
      <c r="I869" s="26" t="n"/>
      <c r="J869" s="27">
        <f>IF(COUNTA($A869:$C869,$E869:$I869,$K869,$O869,$R869,$U869:$W869,$Z869:$AA869)=0,"",IFERROR(H869+I869,0))</f>
        <v/>
      </c>
      <c r="K869" s="52" t="n"/>
      <c r="L869" s="53">
        <f>IF(COUNTA($A869:$C869,$E869:$I869,$K869,$O869,$R869,$U869:$W869,$Z869:$AA869)=0,"",IFERROR(INDEX('Settings'!$D$10:$D$109,MATCH(C869,'Settings'!$A$10:$A$109,0)),0))</f>
        <v/>
      </c>
      <c r="M869" s="53">
        <f>IF(COUNTA($A869:$C869,$E869:$I869,$K869,$O869,$R869,$U869:$W869,$Z869:$AA869)=0,"",IFERROR(IF(K869&lt;&gt;"",K869,L869),0))</f>
        <v/>
      </c>
      <c r="N869" s="30">
        <f>IF(COUNTA($A869:$C869,$E869:$I869,$K869,$O869,$R869,$U869:$W869,$Z869:$AA869)=0,"",IFERROR(J869*M869,0))</f>
        <v/>
      </c>
      <c r="O869" s="31" t="n"/>
      <c r="P869" s="30">
        <f>IF(COUNTA($A869:$C869,$E869:$I869,$K869,$O869,$R869,$U869:$W869,$Z869:$AA869)=0,"",IFERROR(INDEX('Settings'!$F$10:$F$109,MATCH(C869,'Settings'!$A$10:$A$109,0)),0))</f>
        <v/>
      </c>
      <c r="Q869" s="30">
        <f>IF(COUNTA($A869:$C869,$E869:$I869,$K869,$O869,$R869,$U869:$W869,$Z869:$AA869)=0,"",IFERROR(O869*P869,0))</f>
        <v/>
      </c>
      <c r="R869" s="26" t="n"/>
      <c r="S869" s="30">
        <f>IF(COUNTA($A869:$C869,$E869:$I869,$K869,$O869,$R869,$U869:$W869,$Z869:$AA869)=0,"",IFERROR(INDEX('Settings'!$E$10:$E$109,MATCH(C869,'Settings'!$A$10:$A$109,0)),0))</f>
        <v/>
      </c>
      <c r="T869" s="30">
        <f>IF(COUNTA($A869:$C869,$E869:$I869,$K869,$O869,$R869,$U869:$W869,$Z869:$AA869)=0,"",IFERROR(R869*S869,0))</f>
        <v/>
      </c>
      <c r="U869" s="32" t="n"/>
      <c r="V869" s="32" t="n"/>
      <c r="W869" s="32" t="n"/>
      <c r="X869" s="30">
        <f>IF(COUNTA($A869:$C869,$E869:$I869,$K869,$O869,$R869,$U869:$W869,$Z869:$AA869)=0,"",IFERROR(SUM(N869,Q869,T869,U869),0))</f>
        <v/>
      </c>
      <c r="Y869" s="30">
        <f>IF(COUNTA($A869:$C869,$E869:$I869,$K869,$O869,$R869,$U869:$W869,$Z869:$AA869)=0,"",IFERROR(X869+V869-W869,0))</f>
        <v/>
      </c>
      <c r="Z869" s="23" t="n"/>
      <c r="AA869" s="25" t="n"/>
      <c r="AB869" s="33">
        <f>IF(COUNTA($A869:$C869,$E869:$I869,$K869,$O869,$R869,$U869:$W869,$Z869:$AA869)=0,"",IF(OR(A869="",B869="",C869="",E869=""),"Missing required input",IF(D869="","Driver not found",IF(COUNTIF($E:$E,E869)&gt;1,"Duplicate Trip/Load #",IF(B869&gt;A869,"Trip after period end",IF(B869&lt;=A869-'Settings'!$B$4,"Trip outside pay period",IF(J869&lt;=0,"Check miles",IF(M869&lt;=0,"Check rate",IF(Y869&lt;0,"Negative payable","OK")))))))))</f>
        <v/>
      </c>
    </row>
    <row r="870">
      <c r="A870" s="51" t="n"/>
      <c r="B870" s="51" t="n"/>
      <c r="C870" s="23" t="n"/>
      <c r="D870" s="24">
        <f>IF(COUNTA($A870:$C870,$E870:$I870,$K870,$O870,$R870,$U870:$W870,$Z870:$AA870)=0,"",IFERROR(INDEX('Settings'!$B$10:$B$109,MATCH(C870,'Settings'!$A$10:$A$109,0)),""))</f>
        <v/>
      </c>
      <c r="E870" s="23" t="n"/>
      <c r="F870" s="25" t="n"/>
      <c r="G870" s="25" t="n"/>
      <c r="H870" s="26" t="n"/>
      <c r="I870" s="26" t="n"/>
      <c r="J870" s="27">
        <f>IF(COUNTA($A870:$C870,$E870:$I870,$K870,$O870,$R870,$U870:$W870,$Z870:$AA870)=0,"",IFERROR(H870+I870,0))</f>
        <v/>
      </c>
      <c r="K870" s="52" t="n"/>
      <c r="L870" s="53">
        <f>IF(COUNTA($A870:$C870,$E870:$I870,$K870,$O870,$R870,$U870:$W870,$Z870:$AA870)=0,"",IFERROR(INDEX('Settings'!$D$10:$D$109,MATCH(C870,'Settings'!$A$10:$A$109,0)),0))</f>
        <v/>
      </c>
      <c r="M870" s="53">
        <f>IF(COUNTA($A870:$C870,$E870:$I870,$K870,$O870,$R870,$U870:$W870,$Z870:$AA870)=0,"",IFERROR(IF(K870&lt;&gt;"",K870,L870),0))</f>
        <v/>
      </c>
      <c r="N870" s="30">
        <f>IF(COUNTA($A870:$C870,$E870:$I870,$K870,$O870,$R870,$U870:$W870,$Z870:$AA870)=0,"",IFERROR(J870*M870,0))</f>
        <v/>
      </c>
      <c r="O870" s="31" t="n"/>
      <c r="P870" s="30">
        <f>IF(COUNTA($A870:$C870,$E870:$I870,$K870,$O870,$R870,$U870:$W870,$Z870:$AA870)=0,"",IFERROR(INDEX('Settings'!$F$10:$F$109,MATCH(C870,'Settings'!$A$10:$A$109,0)),0))</f>
        <v/>
      </c>
      <c r="Q870" s="30">
        <f>IF(COUNTA($A870:$C870,$E870:$I870,$K870,$O870,$R870,$U870:$W870,$Z870:$AA870)=0,"",IFERROR(O870*P870,0))</f>
        <v/>
      </c>
      <c r="R870" s="26" t="n"/>
      <c r="S870" s="30">
        <f>IF(COUNTA($A870:$C870,$E870:$I870,$K870,$O870,$R870,$U870:$W870,$Z870:$AA870)=0,"",IFERROR(INDEX('Settings'!$E$10:$E$109,MATCH(C870,'Settings'!$A$10:$A$109,0)),0))</f>
        <v/>
      </c>
      <c r="T870" s="30">
        <f>IF(COUNTA($A870:$C870,$E870:$I870,$K870,$O870,$R870,$U870:$W870,$Z870:$AA870)=0,"",IFERROR(R870*S870,0))</f>
        <v/>
      </c>
      <c r="U870" s="32" t="n"/>
      <c r="V870" s="32" t="n"/>
      <c r="W870" s="32" t="n"/>
      <c r="X870" s="30">
        <f>IF(COUNTA($A870:$C870,$E870:$I870,$K870,$O870,$R870,$U870:$W870,$Z870:$AA870)=0,"",IFERROR(SUM(N870,Q870,T870,U870),0))</f>
        <v/>
      </c>
      <c r="Y870" s="30">
        <f>IF(COUNTA($A870:$C870,$E870:$I870,$K870,$O870,$R870,$U870:$W870,$Z870:$AA870)=0,"",IFERROR(X870+V870-W870,0))</f>
        <v/>
      </c>
      <c r="Z870" s="23" t="n"/>
      <c r="AA870" s="25" t="n"/>
      <c r="AB870" s="33">
        <f>IF(COUNTA($A870:$C870,$E870:$I870,$K870,$O870,$R870,$U870:$W870,$Z870:$AA870)=0,"",IF(OR(A870="",B870="",C870="",E870=""),"Missing required input",IF(D870="","Driver not found",IF(COUNTIF($E:$E,E870)&gt;1,"Duplicate Trip/Load #",IF(B870&gt;A870,"Trip after period end",IF(B870&lt;=A870-'Settings'!$B$4,"Trip outside pay period",IF(J870&lt;=0,"Check miles",IF(M870&lt;=0,"Check rate",IF(Y870&lt;0,"Negative payable","OK")))))))))</f>
        <v/>
      </c>
    </row>
    <row r="871">
      <c r="A871" s="51" t="n"/>
      <c r="B871" s="51" t="n"/>
      <c r="C871" s="23" t="n"/>
      <c r="D871" s="24">
        <f>IF(COUNTA($A871:$C871,$E871:$I871,$K871,$O871,$R871,$U871:$W871,$Z871:$AA871)=0,"",IFERROR(INDEX('Settings'!$B$10:$B$109,MATCH(C871,'Settings'!$A$10:$A$109,0)),""))</f>
        <v/>
      </c>
      <c r="E871" s="23" t="n"/>
      <c r="F871" s="25" t="n"/>
      <c r="G871" s="25" t="n"/>
      <c r="H871" s="26" t="n"/>
      <c r="I871" s="26" t="n"/>
      <c r="J871" s="27">
        <f>IF(COUNTA($A871:$C871,$E871:$I871,$K871,$O871,$R871,$U871:$W871,$Z871:$AA871)=0,"",IFERROR(H871+I871,0))</f>
        <v/>
      </c>
      <c r="K871" s="52" t="n"/>
      <c r="L871" s="53">
        <f>IF(COUNTA($A871:$C871,$E871:$I871,$K871,$O871,$R871,$U871:$W871,$Z871:$AA871)=0,"",IFERROR(INDEX('Settings'!$D$10:$D$109,MATCH(C871,'Settings'!$A$10:$A$109,0)),0))</f>
        <v/>
      </c>
      <c r="M871" s="53">
        <f>IF(COUNTA($A871:$C871,$E871:$I871,$K871,$O871,$R871,$U871:$W871,$Z871:$AA871)=0,"",IFERROR(IF(K871&lt;&gt;"",K871,L871),0))</f>
        <v/>
      </c>
      <c r="N871" s="30">
        <f>IF(COUNTA($A871:$C871,$E871:$I871,$K871,$O871,$R871,$U871:$W871,$Z871:$AA871)=0,"",IFERROR(J871*M871,0))</f>
        <v/>
      </c>
      <c r="O871" s="31" t="n"/>
      <c r="P871" s="30">
        <f>IF(COUNTA($A871:$C871,$E871:$I871,$K871,$O871,$R871,$U871:$W871,$Z871:$AA871)=0,"",IFERROR(INDEX('Settings'!$F$10:$F$109,MATCH(C871,'Settings'!$A$10:$A$109,0)),0))</f>
        <v/>
      </c>
      <c r="Q871" s="30">
        <f>IF(COUNTA($A871:$C871,$E871:$I871,$K871,$O871,$R871,$U871:$W871,$Z871:$AA871)=0,"",IFERROR(O871*P871,0))</f>
        <v/>
      </c>
      <c r="R871" s="26" t="n"/>
      <c r="S871" s="30">
        <f>IF(COUNTA($A871:$C871,$E871:$I871,$K871,$O871,$R871,$U871:$W871,$Z871:$AA871)=0,"",IFERROR(INDEX('Settings'!$E$10:$E$109,MATCH(C871,'Settings'!$A$10:$A$109,0)),0))</f>
        <v/>
      </c>
      <c r="T871" s="30">
        <f>IF(COUNTA($A871:$C871,$E871:$I871,$K871,$O871,$R871,$U871:$W871,$Z871:$AA871)=0,"",IFERROR(R871*S871,0))</f>
        <v/>
      </c>
      <c r="U871" s="32" t="n"/>
      <c r="V871" s="32" t="n"/>
      <c r="W871" s="32" t="n"/>
      <c r="X871" s="30">
        <f>IF(COUNTA($A871:$C871,$E871:$I871,$K871,$O871,$R871,$U871:$W871,$Z871:$AA871)=0,"",IFERROR(SUM(N871,Q871,T871,U871),0))</f>
        <v/>
      </c>
      <c r="Y871" s="30">
        <f>IF(COUNTA($A871:$C871,$E871:$I871,$K871,$O871,$R871,$U871:$W871,$Z871:$AA871)=0,"",IFERROR(X871+V871-W871,0))</f>
        <v/>
      </c>
      <c r="Z871" s="23" t="n"/>
      <c r="AA871" s="25" t="n"/>
      <c r="AB871" s="33">
        <f>IF(COUNTA($A871:$C871,$E871:$I871,$K871,$O871,$R871,$U871:$W871,$Z871:$AA871)=0,"",IF(OR(A871="",B871="",C871="",E871=""),"Missing required input",IF(D871="","Driver not found",IF(COUNTIF($E:$E,E871)&gt;1,"Duplicate Trip/Load #",IF(B871&gt;A871,"Trip after period end",IF(B871&lt;=A871-'Settings'!$B$4,"Trip outside pay period",IF(J871&lt;=0,"Check miles",IF(M871&lt;=0,"Check rate",IF(Y871&lt;0,"Negative payable","OK")))))))))</f>
        <v/>
      </c>
    </row>
    <row r="872">
      <c r="A872" s="51" t="n"/>
      <c r="B872" s="51" t="n"/>
      <c r="C872" s="23" t="n"/>
      <c r="D872" s="24">
        <f>IF(COUNTA($A872:$C872,$E872:$I872,$K872,$O872,$R872,$U872:$W872,$Z872:$AA872)=0,"",IFERROR(INDEX('Settings'!$B$10:$B$109,MATCH(C872,'Settings'!$A$10:$A$109,0)),""))</f>
        <v/>
      </c>
      <c r="E872" s="23" t="n"/>
      <c r="F872" s="25" t="n"/>
      <c r="G872" s="25" t="n"/>
      <c r="H872" s="26" t="n"/>
      <c r="I872" s="26" t="n"/>
      <c r="J872" s="27">
        <f>IF(COUNTA($A872:$C872,$E872:$I872,$K872,$O872,$R872,$U872:$W872,$Z872:$AA872)=0,"",IFERROR(H872+I872,0))</f>
        <v/>
      </c>
      <c r="K872" s="52" t="n"/>
      <c r="L872" s="53">
        <f>IF(COUNTA($A872:$C872,$E872:$I872,$K872,$O872,$R872,$U872:$W872,$Z872:$AA872)=0,"",IFERROR(INDEX('Settings'!$D$10:$D$109,MATCH(C872,'Settings'!$A$10:$A$109,0)),0))</f>
        <v/>
      </c>
      <c r="M872" s="53">
        <f>IF(COUNTA($A872:$C872,$E872:$I872,$K872,$O872,$R872,$U872:$W872,$Z872:$AA872)=0,"",IFERROR(IF(K872&lt;&gt;"",K872,L872),0))</f>
        <v/>
      </c>
      <c r="N872" s="30">
        <f>IF(COUNTA($A872:$C872,$E872:$I872,$K872,$O872,$R872,$U872:$W872,$Z872:$AA872)=0,"",IFERROR(J872*M872,0))</f>
        <v/>
      </c>
      <c r="O872" s="31" t="n"/>
      <c r="P872" s="30">
        <f>IF(COUNTA($A872:$C872,$E872:$I872,$K872,$O872,$R872,$U872:$W872,$Z872:$AA872)=0,"",IFERROR(INDEX('Settings'!$F$10:$F$109,MATCH(C872,'Settings'!$A$10:$A$109,0)),0))</f>
        <v/>
      </c>
      <c r="Q872" s="30">
        <f>IF(COUNTA($A872:$C872,$E872:$I872,$K872,$O872,$R872,$U872:$W872,$Z872:$AA872)=0,"",IFERROR(O872*P872,0))</f>
        <v/>
      </c>
      <c r="R872" s="26" t="n"/>
      <c r="S872" s="30">
        <f>IF(COUNTA($A872:$C872,$E872:$I872,$K872,$O872,$R872,$U872:$W872,$Z872:$AA872)=0,"",IFERROR(INDEX('Settings'!$E$10:$E$109,MATCH(C872,'Settings'!$A$10:$A$109,0)),0))</f>
        <v/>
      </c>
      <c r="T872" s="30">
        <f>IF(COUNTA($A872:$C872,$E872:$I872,$K872,$O872,$R872,$U872:$W872,$Z872:$AA872)=0,"",IFERROR(R872*S872,0))</f>
        <v/>
      </c>
      <c r="U872" s="32" t="n"/>
      <c r="V872" s="32" t="n"/>
      <c r="W872" s="32" t="n"/>
      <c r="X872" s="30">
        <f>IF(COUNTA($A872:$C872,$E872:$I872,$K872,$O872,$R872,$U872:$W872,$Z872:$AA872)=0,"",IFERROR(SUM(N872,Q872,T872,U872),0))</f>
        <v/>
      </c>
      <c r="Y872" s="30">
        <f>IF(COUNTA($A872:$C872,$E872:$I872,$K872,$O872,$R872,$U872:$W872,$Z872:$AA872)=0,"",IFERROR(X872+V872-W872,0))</f>
        <v/>
      </c>
      <c r="Z872" s="23" t="n"/>
      <c r="AA872" s="25" t="n"/>
      <c r="AB872" s="33">
        <f>IF(COUNTA($A872:$C872,$E872:$I872,$K872,$O872,$R872,$U872:$W872,$Z872:$AA872)=0,"",IF(OR(A872="",B872="",C872="",E872=""),"Missing required input",IF(D872="","Driver not found",IF(COUNTIF($E:$E,E872)&gt;1,"Duplicate Trip/Load #",IF(B872&gt;A872,"Trip after period end",IF(B872&lt;=A872-'Settings'!$B$4,"Trip outside pay period",IF(J872&lt;=0,"Check miles",IF(M872&lt;=0,"Check rate",IF(Y872&lt;0,"Negative payable","OK")))))))))</f>
        <v/>
      </c>
    </row>
    <row r="873">
      <c r="A873" s="51" t="n"/>
      <c r="B873" s="51" t="n"/>
      <c r="C873" s="23" t="n"/>
      <c r="D873" s="24">
        <f>IF(COUNTA($A873:$C873,$E873:$I873,$K873,$O873,$R873,$U873:$W873,$Z873:$AA873)=0,"",IFERROR(INDEX('Settings'!$B$10:$B$109,MATCH(C873,'Settings'!$A$10:$A$109,0)),""))</f>
        <v/>
      </c>
      <c r="E873" s="23" t="n"/>
      <c r="F873" s="25" t="n"/>
      <c r="G873" s="25" t="n"/>
      <c r="H873" s="26" t="n"/>
      <c r="I873" s="26" t="n"/>
      <c r="J873" s="27">
        <f>IF(COUNTA($A873:$C873,$E873:$I873,$K873,$O873,$R873,$U873:$W873,$Z873:$AA873)=0,"",IFERROR(H873+I873,0))</f>
        <v/>
      </c>
      <c r="K873" s="52" t="n"/>
      <c r="L873" s="53">
        <f>IF(COUNTA($A873:$C873,$E873:$I873,$K873,$O873,$R873,$U873:$W873,$Z873:$AA873)=0,"",IFERROR(INDEX('Settings'!$D$10:$D$109,MATCH(C873,'Settings'!$A$10:$A$109,0)),0))</f>
        <v/>
      </c>
      <c r="M873" s="53">
        <f>IF(COUNTA($A873:$C873,$E873:$I873,$K873,$O873,$R873,$U873:$W873,$Z873:$AA873)=0,"",IFERROR(IF(K873&lt;&gt;"",K873,L873),0))</f>
        <v/>
      </c>
      <c r="N873" s="30">
        <f>IF(COUNTA($A873:$C873,$E873:$I873,$K873,$O873,$R873,$U873:$W873,$Z873:$AA873)=0,"",IFERROR(J873*M873,0))</f>
        <v/>
      </c>
      <c r="O873" s="31" t="n"/>
      <c r="P873" s="30">
        <f>IF(COUNTA($A873:$C873,$E873:$I873,$K873,$O873,$R873,$U873:$W873,$Z873:$AA873)=0,"",IFERROR(INDEX('Settings'!$F$10:$F$109,MATCH(C873,'Settings'!$A$10:$A$109,0)),0))</f>
        <v/>
      </c>
      <c r="Q873" s="30">
        <f>IF(COUNTA($A873:$C873,$E873:$I873,$K873,$O873,$R873,$U873:$W873,$Z873:$AA873)=0,"",IFERROR(O873*P873,0))</f>
        <v/>
      </c>
      <c r="R873" s="26" t="n"/>
      <c r="S873" s="30">
        <f>IF(COUNTA($A873:$C873,$E873:$I873,$K873,$O873,$R873,$U873:$W873,$Z873:$AA873)=0,"",IFERROR(INDEX('Settings'!$E$10:$E$109,MATCH(C873,'Settings'!$A$10:$A$109,0)),0))</f>
        <v/>
      </c>
      <c r="T873" s="30">
        <f>IF(COUNTA($A873:$C873,$E873:$I873,$K873,$O873,$R873,$U873:$W873,$Z873:$AA873)=0,"",IFERROR(R873*S873,0))</f>
        <v/>
      </c>
      <c r="U873" s="32" t="n"/>
      <c r="V873" s="32" t="n"/>
      <c r="W873" s="32" t="n"/>
      <c r="X873" s="30">
        <f>IF(COUNTA($A873:$C873,$E873:$I873,$K873,$O873,$R873,$U873:$W873,$Z873:$AA873)=0,"",IFERROR(SUM(N873,Q873,T873,U873),0))</f>
        <v/>
      </c>
      <c r="Y873" s="30">
        <f>IF(COUNTA($A873:$C873,$E873:$I873,$K873,$O873,$R873,$U873:$W873,$Z873:$AA873)=0,"",IFERROR(X873+V873-W873,0))</f>
        <v/>
      </c>
      <c r="Z873" s="23" t="n"/>
      <c r="AA873" s="25" t="n"/>
      <c r="AB873" s="33">
        <f>IF(COUNTA($A873:$C873,$E873:$I873,$K873,$O873,$R873,$U873:$W873,$Z873:$AA873)=0,"",IF(OR(A873="",B873="",C873="",E873=""),"Missing required input",IF(D873="","Driver not found",IF(COUNTIF($E:$E,E873)&gt;1,"Duplicate Trip/Load #",IF(B873&gt;A873,"Trip after period end",IF(B873&lt;=A873-'Settings'!$B$4,"Trip outside pay period",IF(J873&lt;=0,"Check miles",IF(M873&lt;=0,"Check rate",IF(Y873&lt;0,"Negative payable","OK")))))))))</f>
        <v/>
      </c>
    </row>
    <row r="874">
      <c r="A874" s="51" t="n"/>
      <c r="B874" s="51" t="n"/>
      <c r="C874" s="23" t="n"/>
      <c r="D874" s="24">
        <f>IF(COUNTA($A874:$C874,$E874:$I874,$K874,$O874,$R874,$U874:$W874,$Z874:$AA874)=0,"",IFERROR(INDEX('Settings'!$B$10:$B$109,MATCH(C874,'Settings'!$A$10:$A$109,0)),""))</f>
        <v/>
      </c>
      <c r="E874" s="23" t="n"/>
      <c r="F874" s="25" t="n"/>
      <c r="G874" s="25" t="n"/>
      <c r="H874" s="26" t="n"/>
      <c r="I874" s="26" t="n"/>
      <c r="J874" s="27">
        <f>IF(COUNTA($A874:$C874,$E874:$I874,$K874,$O874,$R874,$U874:$W874,$Z874:$AA874)=0,"",IFERROR(H874+I874,0))</f>
        <v/>
      </c>
      <c r="K874" s="52" t="n"/>
      <c r="L874" s="53">
        <f>IF(COUNTA($A874:$C874,$E874:$I874,$K874,$O874,$R874,$U874:$W874,$Z874:$AA874)=0,"",IFERROR(INDEX('Settings'!$D$10:$D$109,MATCH(C874,'Settings'!$A$10:$A$109,0)),0))</f>
        <v/>
      </c>
      <c r="M874" s="53">
        <f>IF(COUNTA($A874:$C874,$E874:$I874,$K874,$O874,$R874,$U874:$W874,$Z874:$AA874)=0,"",IFERROR(IF(K874&lt;&gt;"",K874,L874),0))</f>
        <v/>
      </c>
      <c r="N874" s="30">
        <f>IF(COUNTA($A874:$C874,$E874:$I874,$K874,$O874,$R874,$U874:$W874,$Z874:$AA874)=0,"",IFERROR(J874*M874,0))</f>
        <v/>
      </c>
      <c r="O874" s="31" t="n"/>
      <c r="P874" s="30">
        <f>IF(COUNTA($A874:$C874,$E874:$I874,$K874,$O874,$R874,$U874:$W874,$Z874:$AA874)=0,"",IFERROR(INDEX('Settings'!$F$10:$F$109,MATCH(C874,'Settings'!$A$10:$A$109,0)),0))</f>
        <v/>
      </c>
      <c r="Q874" s="30">
        <f>IF(COUNTA($A874:$C874,$E874:$I874,$K874,$O874,$R874,$U874:$W874,$Z874:$AA874)=0,"",IFERROR(O874*P874,0))</f>
        <v/>
      </c>
      <c r="R874" s="26" t="n"/>
      <c r="S874" s="30">
        <f>IF(COUNTA($A874:$C874,$E874:$I874,$K874,$O874,$R874,$U874:$W874,$Z874:$AA874)=0,"",IFERROR(INDEX('Settings'!$E$10:$E$109,MATCH(C874,'Settings'!$A$10:$A$109,0)),0))</f>
        <v/>
      </c>
      <c r="T874" s="30">
        <f>IF(COUNTA($A874:$C874,$E874:$I874,$K874,$O874,$R874,$U874:$W874,$Z874:$AA874)=0,"",IFERROR(R874*S874,0))</f>
        <v/>
      </c>
      <c r="U874" s="32" t="n"/>
      <c r="V874" s="32" t="n"/>
      <c r="W874" s="32" t="n"/>
      <c r="X874" s="30">
        <f>IF(COUNTA($A874:$C874,$E874:$I874,$K874,$O874,$R874,$U874:$W874,$Z874:$AA874)=0,"",IFERROR(SUM(N874,Q874,T874,U874),0))</f>
        <v/>
      </c>
      <c r="Y874" s="30">
        <f>IF(COUNTA($A874:$C874,$E874:$I874,$K874,$O874,$R874,$U874:$W874,$Z874:$AA874)=0,"",IFERROR(X874+V874-W874,0))</f>
        <v/>
      </c>
      <c r="Z874" s="23" t="n"/>
      <c r="AA874" s="25" t="n"/>
      <c r="AB874" s="33">
        <f>IF(COUNTA($A874:$C874,$E874:$I874,$K874,$O874,$R874,$U874:$W874,$Z874:$AA874)=0,"",IF(OR(A874="",B874="",C874="",E874=""),"Missing required input",IF(D874="","Driver not found",IF(COUNTIF($E:$E,E874)&gt;1,"Duplicate Trip/Load #",IF(B874&gt;A874,"Trip after period end",IF(B874&lt;=A874-'Settings'!$B$4,"Trip outside pay period",IF(J874&lt;=0,"Check miles",IF(M874&lt;=0,"Check rate",IF(Y874&lt;0,"Negative payable","OK")))))))))</f>
        <v/>
      </c>
    </row>
    <row r="875">
      <c r="A875" s="51" t="n"/>
      <c r="B875" s="51" t="n"/>
      <c r="C875" s="23" t="n"/>
      <c r="D875" s="24">
        <f>IF(COUNTA($A875:$C875,$E875:$I875,$K875,$O875,$R875,$U875:$W875,$Z875:$AA875)=0,"",IFERROR(INDEX('Settings'!$B$10:$B$109,MATCH(C875,'Settings'!$A$10:$A$109,0)),""))</f>
        <v/>
      </c>
      <c r="E875" s="23" t="n"/>
      <c r="F875" s="25" t="n"/>
      <c r="G875" s="25" t="n"/>
      <c r="H875" s="26" t="n"/>
      <c r="I875" s="26" t="n"/>
      <c r="J875" s="27">
        <f>IF(COUNTA($A875:$C875,$E875:$I875,$K875,$O875,$R875,$U875:$W875,$Z875:$AA875)=0,"",IFERROR(H875+I875,0))</f>
        <v/>
      </c>
      <c r="K875" s="52" t="n"/>
      <c r="L875" s="53">
        <f>IF(COUNTA($A875:$C875,$E875:$I875,$K875,$O875,$R875,$U875:$W875,$Z875:$AA875)=0,"",IFERROR(INDEX('Settings'!$D$10:$D$109,MATCH(C875,'Settings'!$A$10:$A$109,0)),0))</f>
        <v/>
      </c>
      <c r="M875" s="53">
        <f>IF(COUNTA($A875:$C875,$E875:$I875,$K875,$O875,$R875,$U875:$W875,$Z875:$AA875)=0,"",IFERROR(IF(K875&lt;&gt;"",K875,L875),0))</f>
        <v/>
      </c>
      <c r="N875" s="30">
        <f>IF(COUNTA($A875:$C875,$E875:$I875,$K875,$O875,$R875,$U875:$W875,$Z875:$AA875)=0,"",IFERROR(J875*M875,0))</f>
        <v/>
      </c>
      <c r="O875" s="31" t="n"/>
      <c r="P875" s="30">
        <f>IF(COUNTA($A875:$C875,$E875:$I875,$K875,$O875,$R875,$U875:$W875,$Z875:$AA875)=0,"",IFERROR(INDEX('Settings'!$F$10:$F$109,MATCH(C875,'Settings'!$A$10:$A$109,0)),0))</f>
        <v/>
      </c>
      <c r="Q875" s="30">
        <f>IF(COUNTA($A875:$C875,$E875:$I875,$K875,$O875,$R875,$U875:$W875,$Z875:$AA875)=0,"",IFERROR(O875*P875,0))</f>
        <v/>
      </c>
      <c r="R875" s="26" t="n"/>
      <c r="S875" s="30">
        <f>IF(COUNTA($A875:$C875,$E875:$I875,$K875,$O875,$R875,$U875:$W875,$Z875:$AA875)=0,"",IFERROR(INDEX('Settings'!$E$10:$E$109,MATCH(C875,'Settings'!$A$10:$A$109,0)),0))</f>
        <v/>
      </c>
      <c r="T875" s="30">
        <f>IF(COUNTA($A875:$C875,$E875:$I875,$K875,$O875,$R875,$U875:$W875,$Z875:$AA875)=0,"",IFERROR(R875*S875,0))</f>
        <v/>
      </c>
      <c r="U875" s="32" t="n"/>
      <c r="V875" s="32" t="n"/>
      <c r="W875" s="32" t="n"/>
      <c r="X875" s="30">
        <f>IF(COUNTA($A875:$C875,$E875:$I875,$K875,$O875,$R875,$U875:$W875,$Z875:$AA875)=0,"",IFERROR(SUM(N875,Q875,T875,U875),0))</f>
        <v/>
      </c>
      <c r="Y875" s="30">
        <f>IF(COUNTA($A875:$C875,$E875:$I875,$K875,$O875,$R875,$U875:$W875,$Z875:$AA875)=0,"",IFERROR(X875+V875-W875,0))</f>
        <v/>
      </c>
      <c r="Z875" s="23" t="n"/>
      <c r="AA875" s="25" t="n"/>
      <c r="AB875" s="33">
        <f>IF(COUNTA($A875:$C875,$E875:$I875,$K875,$O875,$R875,$U875:$W875,$Z875:$AA875)=0,"",IF(OR(A875="",B875="",C875="",E875=""),"Missing required input",IF(D875="","Driver not found",IF(COUNTIF($E:$E,E875)&gt;1,"Duplicate Trip/Load #",IF(B875&gt;A875,"Trip after period end",IF(B875&lt;=A875-'Settings'!$B$4,"Trip outside pay period",IF(J875&lt;=0,"Check miles",IF(M875&lt;=0,"Check rate",IF(Y875&lt;0,"Negative payable","OK")))))))))</f>
        <v/>
      </c>
    </row>
    <row r="876">
      <c r="A876" s="51" t="n"/>
      <c r="B876" s="51" t="n"/>
      <c r="C876" s="23" t="n"/>
      <c r="D876" s="24">
        <f>IF(COUNTA($A876:$C876,$E876:$I876,$K876,$O876,$R876,$U876:$W876,$Z876:$AA876)=0,"",IFERROR(INDEX('Settings'!$B$10:$B$109,MATCH(C876,'Settings'!$A$10:$A$109,0)),""))</f>
        <v/>
      </c>
      <c r="E876" s="23" t="n"/>
      <c r="F876" s="25" t="n"/>
      <c r="G876" s="25" t="n"/>
      <c r="H876" s="26" t="n"/>
      <c r="I876" s="26" t="n"/>
      <c r="J876" s="27">
        <f>IF(COUNTA($A876:$C876,$E876:$I876,$K876,$O876,$R876,$U876:$W876,$Z876:$AA876)=0,"",IFERROR(H876+I876,0))</f>
        <v/>
      </c>
      <c r="K876" s="52" t="n"/>
      <c r="L876" s="53">
        <f>IF(COUNTA($A876:$C876,$E876:$I876,$K876,$O876,$R876,$U876:$W876,$Z876:$AA876)=0,"",IFERROR(INDEX('Settings'!$D$10:$D$109,MATCH(C876,'Settings'!$A$10:$A$109,0)),0))</f>
        <v/>
      </c>
      <c r="M876" s="53">
        <f>IF(COUNTA($A876:$C876,$E876:$I876,$K876,$O876,$R876,$U876:$W876,$Z876:$AA876)=0,"",IFERROR(IF(K876&lt;&gt;"",K876,L876),0))</f>
        <v/>
      </c>
      <c r="N876" s="30">
        <f>IF(COUNTA($A876:$C876,$E876:$I876,$K876,$O876,$R876,$U876:$W876,$Z876:$AA876)=0,"",IFERROR(J876*M876,0))</f>
        <v/>
      </c>
      <c r="O876" s="31" t="n"/>
      <c r="P876" s="30">
        <f>IF(COUNTA($A876:$C876,$E876:$I876,$K876,$O876,$R876,$U876:$W876,$Z876:$AA876)=0,"",IFERROR(INDEX('Settings'!$F$10:$F$109,MATCH(C876,'Settings'!$A$10:$A$109,0)),0))</f>
        <v/>
      </c>
      <c r="Q876" s="30">
        <f>IF(COUNTA($A876:$C876,$E876:$I876,$K876,$O876,$R876,$U876:$W876,$Z876:$AA876)=0,"",IFERROR(O876*P876,0))</f>
        <v/>
      </c>
      <c r="R876" s="26" t="n"/>
      <c r="S876" s="30">
        <f>IF(COUNTA($A876:$C876,$E876:$I876,$K876,$O876,$R876,$U876:$W876,$Z876:$AA876)=0,"",IFERROR(INDEX('Settings'!$E$10:$E$109,MATCH(C876,'Settings'!$A$10:$A$109,0)),0))</f>
        <v/>
      </c>
      <c r="T876" s="30">
        <f>IF(COUNTA($A876:$C876,$E876:$I876,$K876,$O876,$R876,$U876:$W876,$Z876:$AA876)=0,"",IFERROR(R876*S876,0))</f>
        <v/>
      </c>
      <c r="U876" s="32" t="n"/>
      <c r="V876" s="32" t="n"/>
      <c r="W876" s="32" t="n"/>
      <c r="X876" s="30">
        <f>IF(COUNTA($A876:$C876,$E876:$I876,$K876,$O876,$R876,$U876:$W876,$Z876:$AA876)=0,"",IFERROR(SUM(N876,Q876,T876,U876),0))</f>
        <v/>
      </c>
      <c r="Y876" s="30">
        <f>IF(COUNTA($A876:$C876,$E876:$I876,$K876,$O876,$R876,$U876:$W876,$Z876:$AA876)=0,"",IFERROR(X876+V876-W876,0))</f>
        <v/>
      </c>
      <c r="Z876" s="23" t="n"/>
      <c r="AA876" s="25" t="n"/>
      <c r="AB876" s="33">
        <f>IF(COUNTA($A876:$C876,$E876:$I876,$K876,$O876,$R876,$U876:$W876,$Z876:$AA876)=0,"",IF(OR(A876="",B876="",C876="",E876=""),"Missing required input",IF(D876="","Driver not found",IF(COUNTIF($E:$E,E876)&gt;1,"Duplicate Trip/Load #",IF(B876&gt;A876,"Trip after period end",IF(B876&lt;=A876-'Settings'!$B$4,"Trip outside pay period",IF(J876&lt;=0,"Check miles",IF(M876&lt;=0,"Check rate",IF(Y876&lt;0,"Negative payable","OK")))))))))</f>
        <v/>
      </c>
    </row>
    <row r="877">
      <c r="A877" s="51" t="n"/>
      <c r="B877" s="51" t="n"/>
      <c r="C877" s="23" t="n"/>
      <c r="D877" s="24">
        <f>IF(COUNTA($A877:$C877,$E877:$I877,$K877,$O877,$R877,$U877:$W877,$Z877:$AA877)=0,"",IFERROR(INDEX('Settings'!$B$10:$B$109,MATCH(C877,'Settings'!$A$10:$A$109,0)),""))</f>
        <v/>
      </c>
      <c r="E877" s="23" t="n"/>
      <c r="F877" s="25" t="n"/>
      <c r="G877" s="25" t="n"/>
      <c r="H877" s="26" t="n"/>
      <c r="I877" s="26" t="n"/>
      <c r="J877" s="27">
        <f>IF(COUNTA($A877:$C877,$E877:$I877,$K877,$O877,$R877,$U877:$W877,$Z877:$AA877)=0,"",IFERROR(H877+I877,0))</f>
        <v/>
      </c>
      <c r="K877" s="52" t="n"/>
      <c r="L877" s="53">
        <f>IF(COUNTA($A877:$C877,$E877:$I877,$K877,$O877,$R877,$U877:$W877,$Z877:$AA877)=0,"",IFERROR(INDEX('Settings'!$D$10:$D$109,MATCH(C877,'Settings'!$A$10:$A$109,0)),0))</f>
        <v/>
      </c>
      <c r="M877" s="53">
        <f>IF(COUNTA($A877:$C877,$E877:$I877,$K877,$O877,$R877,$U877:$W877,$Z877:$AA877)=0,"",IFERROR(IF(K877&lt;&gt;"",K877,L877),0))</f>
        <v/>
      </c>
      <c r="N877" s="30">
        <f>IF(COUNTA($A877:$C877,$E877:$I877,$K877,$O877,$R877,$U877:$W877,$Z877:$AA877)=0,"",IFERROR(J877*M877,0))</f>
        <v/>
      </c>
      <c r="O877" s="31" t="n"/>
      <c r="P877" s="30">
        <f>IF(COUNTA($A877:$C877,$E877:$I877,$K877,$O877,$R877,$U877:$W877,$Z877:$AA877)=0,"",IFERROR(INDEX('Settings'!$F$10:$F$109,MATCH(C877,'Settings'!$A$10:$A$109,0)),0))</f>
        <v/>
      </c>
      <c r="Q877" s="30">
        <f>IF(COUNTA($A877:$C877,$E877:$I877,$K877,$O877,$R877,$U877:$W877,$Z877:$AA877)=0,"",IFERROR(O877*P877,0))</f>
        <v/>
      </c>
      <c r="R877" s="26" t="n"/>
      <c r="S877" s="30">
        <f>IF(COUNTA($A877:$C877,$E877:$I877,$K877,$O877,$R877,$U877:$W877,$Z877:$AA877)=0,"",IFERROR(INDEX('Settings'!$E$10:$E$109,MATCH(C877,'Settings'!$A$10:$A$109,0)),0))</f>
        <v/>
      </c>
      <c r="T877" s="30">
        <f>IF(COUNTA($A877:$C877,$E877:$I877,$K877,$O877,$R877,$U877:$W877,$Z877:$AA877)=0,"",IFERROR(R877*S877,0))</f>
        <v/>
      </c>
      <c r="U877" s="32" t="n"/>
      <c r="V877" s="32" t="n"/>
      <c r="W877" s="32" t="n"/>
      <c r="X877" s="30">
        <f>IF(COUNTA($A877:$C877,$E877:$I877,$K877,$O877,$R877,$U877:$W877,$Z877:$AA877)=0,"",IFERROR(SUM(N877,Q877,T877,U877),0))</f>
        <v/>
      </c>
      <c r="Y877" s="30">
        <f>IF(COUNTA($A877:$C877,$E877:$I877,$K877,$O877,$R877,$U877:$W877,$Z877:$AA877)=0,"",IFERROR(X877+V877-W877,0))</f>
        <v/>
      </c>
      <c r="Z877" s="23" t="n"/>
      <c r="AA877" s="25" t="n"/>
      <c r="AB877" s="33">
        <f>IF(COUNTA($A877:$C877,$E877:$I877,$K877,$O877,$R877,$U877:$W877,$Z877:$AA877)=0,"",IF(OR(A877="",B877="",C877="",E877=""),"Missing required input",IF(D877="","Driver not found",IF(COUNTIF($E:$E,E877)&gt;1,"Duplicate Trip/Load #",IF(B877&gt;A877,"Trip after period end",IF(B877&lt;=A877-'Settings'!$B$4,"Trip outside pay period",IF(J877&lt;=0,"Check miles",IF(M877&lt;=0,"Check rate",IF(Y877&lt;0,"Negative payable","OK")))))))))</f>
        <v/>
      </c>
    </row>
    <row r="878">
      <c r="A878" s="51" t="n"/>
      <c r="B878" s="51" t="n"/>
      <c r="C878" s="23" t="n"/>
      <c r="D878" s="24">
        <f>IF(COUNTA($A878:$C878,$E878:$I878,$K878,$O878,$R878,$U878:$W878,$Z878:$AA878)=0,"",IFERROR(INDEX('Settings'!$B$10:$B$109,MATCH(C878,'Settings'!$A$10:$A$109,0)),""))</f>
        <v/>
      </c>
      <c r="E878" s="23" t="n"/>
      <c r="F878" s="25" t="n"/>
      <c r="G878" s="25" t="n"/>
      <c r="H878" s="26" t="n"/>
      <c r="I878" s="26" t="n"/>
      <c r="J878" s="27">
        <f>IF(COUNTA($A878:$C878,$E878:$I878,$K878,$O878,$R878,$U878:$W878,$Z878:$AA878)=0,"",IFERROR(H878+I878,0))</f>
        <v/>
      </c>
      <c r="K878" s="52" t="n"/>
      <c r="L878" s="53">
        <f>IF(COUNTA($A878:$C878,$E878:$I878,$K878,$O878,$R878,$U878:$W878,$Z878:$AA878)=0,"",IFERROR(INDEX('Settings'!$D$10:$D$109,MATCH(C878,'Settings'!$A$10:$A$109,0)),0))</f>
        <v/>
      </c>
      <c r="M878" s="53">
        <f>IF(COUNTA($A878:$C878,$E878:$I878,$K878,$O878,$R878,$U878:$W878,$Z878:$AA878)=0,"",IFERROR(IF(K878&lt;&gt;"",K878,L878),0))</f>
        <v/>
      </c>
      <c r="N878" s="30">
        <f>IF(COUNTA($A878:$C878,$E878:$I878,$K878,$O878,$R878,$U878:$W878,$Z878:$AA878)=0,"",IFERROR(J878*M878,0))</f>
        <v/>
      </c>
      <c r="O878" s="31" t="n"/>
      <c r="P878" s="30">
        <f>IF(COUNTA($A878:$C878,$E878:$I878,$K878,$O878,$R878,$U878:$W878,$Z878:$AA878)=0,"",IFERROR(INDEX('Settings'!$F$10:$F$109,MATCH(C878,'Settings'!$A$10:$A$109,0)),0))</f>
        <v/>
      </c>
      <c r="Q878" s="30">
        <f>IF(COUNTA($A878:$C878,$E878:$I878,$K878,$O878,$R878,$U878:$W878,$Z878:$AA878)=0,"",IFERROR(O878*P878,0))</f>
        <v/>
      </c>
      <c r="R878" s="26" t="n"/>
      <c r="S878" s="30">
        <f>IF(COUNTA($A878:$C878,$E878:$I878,$K878,$O878,$R878,$U878:$W878,$Z878:$AA878)=0,"",IFERROR(INDEX('Settings'!$E$10:$E$109,MATCH(C878,'Settings'!$A$10:$A$109,0)),0))</f>
        <v/>
      </c>
      <c r="T878" s="30">
        <f>IF(COUNTA($A878:$C878,$E878:$I878,$K878,$O878,$R878,$U878:$W878,$Z878:$AA878)=0,"",IFERROR(R878*S878,0))</f>
        <v/>
      </c>
      <c r="U878" s="32" t="n"/>
      <c r="V878" s="32" t="n"/>
      <c r="W878" s="32" t="n"/>
      <c r="X878" s="30">
        <f>IF(COUNTA($A878:$C878,$E878:$I878,$K878,$O878,$R878,$U878:$W878,$Z878:$AA878)=0,"",IFERROR(SUM(N878,Q878,T878,U878),0))</f>
        <v/>
      </c>
      <c r="Y878" s="30">
        <f>IF(COUNTA($A878:$C878,$E878:$I878,$K878,$O878,$R878,$U878:$W878,$Z878:$AA878)=0,"",IFERROR(X878+V878-W878,0))</f>
        <v/>
      </c>
      <c r="Z878" s="23" t="n"/>
      <c r="AA878" s="25" t="n"/>
      <c r="AB878" s="33">
        <f>IF(COUNTA($A878:$C878,$E878:$I878,$K878,$O878,$R878,$U878:$W878,$Z878:$AA878)=0,"",IF(OR(A878="",B878="",C878="",E878=""),"Missing required input",IF(D878="","Driver not found",IF(COUNTIF($E:$E,E878)&gt;1,"Duplicate Trip/Load #",IF(B878&gt;A878,"Trip after period end",IF(B878&lt;=A878-'Settings'!$B$4,"Trip outside pay period",IF(J878&lt;=0,"Check miles",IF(M878&lt;=0,"Check rate",IF(Y878&lt;0,"Negative payable","OK")))))))))</f>
        <v/>
      </c>
    </row>
    <row r="879">
      <c r="A879" s="51" t="n"/>
      <c r="B879" s="51" t="n"/>
      <c r="C879" s="23" t="n"/>
      <c r="D879" s="24">
        <f>IF(COUNTA($A879:$C879,$E879:$I879,$K879,$O879,$R879,$U879:$W879,$Z879:$AA879)=0,"",IFERROR(INDEX('Settings'!$B$10:$B$109,MATCH(C879,'Settings'!$A$10:$A$109,0)),""))</f>
        <v/>
      </c>
      <c r="E879" s="23" t="n"/>
      <c r="F879" s="25" t="n"/>
      <c r="G879" s="25" t="n"/>
      <c r="H879" s="26" t="n"/>
      <c r="I879" s="26" t="n"/>
      <c r="J879" s="27">
        <f>IF(COUNTA($A879:$C879,$E879:$I879,$K879,$O879,$R879,$U879:$W879,$Z879:$AA879)=0,"",IFERROR(H879+I879,0))</f>
        <v/>
      </c>
      <c r="K879" s="52" t="n"/>
      <c r="L879" s="53">
        <f>IF(COUNTA($A879:$C879,$E879:$I879,$K879,$O879,$R879,$U879:$W879,$Z879:$AA879)=0,"",IFERROR(INDEX('Settings'!$D$10:$D$109,MATCH(C879,'Settings'!$A$10:$A$109,0)),0))</f>
        <v/>
      </c>
      <c r="M879" s="53">
        <f>IF(COUNTA($A879:$C879,$E879:$I879,$K879,$O879,$R879,$U879:$W879,$Z879:$AA879)=0,"",IFERROR(IF(K879&lt;&gt;"",K879,L879),0))</f>
        <v/>
      </c>
      <c r="N879" s="30">
        <f>IF(COUNTA($A879:$C879,$E879:$I879,$K879,$O879,$R879,$U879:$W879,$Z879:$AA879)=0,"",IFERROR(J879*M879,0))</f>
        <v/>
      </c>
      <c r="O879" s="31" t="n"/>
      <c r="P879" s="30">
        <f>IF(COUNTA($A879:$C879,$E879:$I879,$K879,$O879,$R879,$U879:$W879,$Z879:$AA879)=0,"",IFERROR(INDEX('Settings'!$F$10:$F$109,MATCH(C879,'Settings'!$A$10:$A$109,0)),0))</f>
        <v/>
      </c>
      <c r="Q879" s="30">
        <f>IF(COUNTA($A879:$C879,$E879:$I879,$K879,$O879,$R879,$U879:$W879,$Z879:$AA879)=0,"",IFERROR(O879*P879,0))</f>
        <v/>
      </c>
      <c r="R879" s="26" t="n"/>
      <c r="S879" s="30">
        <f>IF(COUNTA($A879:$C879,$E879:$I879,$K879,$O879,$R879,$U879:$W879,$Z879:$AA879)=0,"",IFERROR(INDEX('Settings'!$E$10:$E$109,MATCH(C879,'Settings'!$A$10:$A$109,0)),0))</f>
        <v/>
      </c>
      <c r="T879" s="30">
        <f>IF(COUNTA($A879:$C879,$E879:$I879,$K879,$O879,$R879,$U879:$W879,$Z879:$AA879)=0,"",IFERROR(R879*S879,0))</f>
        <v/>
      </c>
      <c r="U879" s="32" t="n"/>
      <c r="V879" s="32" t="n"/>
      <c r="W879" s="32" t="n"/>
      <c r="X879" s="30">
        <f>IF(COUNTA($A879:$C879,$E879:$I879,$K879,$O879,$R879,$U879:$W879,$Z879:$AA879)=0,"",IFERROR(SUM(N879,Q879,T879,U879),0))</f>
        <v/>
      </c>
      <c r="Y879" s="30">
        <f>IF(COUNTA($A879:$C879,$E879:$I879,$K879,$O879,$R879,$U879:$W879,$Z879:$AA879)=0,"",IFERROR(X879+V879-W879,0))</f>
        <v/>
      </c>
      <c r="Z879" s="23" t="n"/>
      <c r="AA879" s="25" t="n"/>
      <c r="AB879" s="33">
        <f>IF(COUNTA($A879:$C879,$E879:$I879,$K879,$O879,$R879,$U879:$W879,$Z879:$AA879)=0,"",IF(OR(A879="",B879="",C879="",E879=""),"Missing required input",IF(D879="","Driver not found",IF(COUNTIF($E:$E,E879)&gt;1,"Duplicate Trip/Load #",IF(B879&gt;A879,"Trip after period end",IF(B879&lt;=A879-'Settings'!$B$4,"Trip outside pay period",IF(J879&lt;=0,"Check miles",IF(M879&lt;=0,"Check rate",IF(Y879&lt;0,"Negative payable","OK")))))))))</f>
        <v/>
      </c>
    </row>
    <row r="880">
      <c r="A880" s="51" t="n"/>
      <c r="B880" s="51" t="n"/>
      <c r="C880" s="23" t="n"/>
      <c r="D880" s="24">
        <f>IF(COUNTA($A880:$C880,$E880:$I880,$K880,$O880,$R880,$U880:$W880,$Z880:$AA880)=0,"",IFERROR(INDEX('Settings'!$B$10:$B$109,MATCH(C880,'Settings'!$A$10:$A$109,0)),""))</f>
        <v/>
      </c>
      <c r="E880" s="23" t="n"/>
      <c r="F880" s="25" t="n"/>
      <c r="G880" s="25" t="n"/>
      <c r="H880" s="26" t="n"/>
      <c r="I880" s="26" t="n"/>
      <c r="J880" s="27">
        <f>IF(COUNTA($A880:$C880,$E880:$I880,$K880,$O880,$R880,$U880:$W880,$Z880:$AA880)=0,"",IFERROR(H880+I880,0))</f>
        <v/>
      </c>
      <c r="K880" s="52" t="n"/>
      <c r="L880" s="53">
        <f>IF(COUNTA($A880:$C880,$E880:$I880,$K880,$O880,$R880,$U880:$W880,$Z880:$AA880)=0,"",IFERROR(INDEX('Settings'!$D$10:$D$109,MATCH(C880,'Settings'!$A$10:$A$109,0)),0))</f>
        <v/>
      </c>
      <c r="M880" s="53">
        <f>IF(COUNTA($A880:$C880,$E880:$I880,$K880,$O880,$R880,$U880:$W880,$Z880:$AA880)=0,"",IFERROR(IF(K880&lt;&gt;"",K880,L880),0))</f>
        <v/>
      </c>
      <c r="N880" s="30">
        <f>IF(COUNTA($A880:$C880,$E880:$I880,$K880,$O880,$R880,$U880:$W880,$Z880:$AA880)=0,"",IFERROR(J880*M880,0))</f>
        <v/>
      </c>
      <c r="O880" s="31" t="n"/>
      <c r="P880" s="30">
        <f>IF(COUNTA($A880:$C880,$E880:$I880,$K880,$O880,$R880,$U880:$W880,$Z880:$AA880)=0,"",IFERROR(INDEX('Settings'!$F$10:$F$109,MATCH(C880,'Settings'!$A$10:$A$109,0)),0))</f>
        <v/>
      </c>
      <c r="Q880" s="30">
        <f>IF(COUNTA($A880:$C880,$E880:$I880,$K880,$O880,$R880,$U880:$W880,$Z880:$AA880)=0,"",IFERROR(O880*P880,0))</f>
        <v/>
      </c>
      <c r="R880" s="26" t="n"/>
      <c r="S880" s="30">
        <f>IF(COUNTA($A880:$C880,$E880:$I880,$K880,$O880,$R880,$U880:$W880,$Z880:$AA880)=0,"",IFERROR(INDEX('Settings'!$E$10:$E$109,MATCH(C880,'Settings'!$A$10:$A$109,0)),0))</f>
        <v/>
      </c>
      <c r="T880" s="30">
        <f>IF(COUNTA($A880:$C880,$E880:$I880,$K880,$O880,$R880,$U880:$W880,$Z880:$AA880)=0,"",IFERROR(R880*S880,0))</f>
        <v/>
      </c>
      <c r="U880" s="32" t="n"/>
      <c r="V880" s="32" t="n"/>
      <c r="W880" s="32" t="n"/>
      <c r="X880" s="30">
        <f>IF(COUNTA($A880:$C880,$E880:$I880,$K880,$O880,$R880,$U880:$W880,$Z880:$AA880)=0,"",IFERROR(SUM(N880,Q880,T880,U880),0))</f>
        <v/>
      </c>
      <c r="Y880" s="30">
        <f>IF(COUNTA($A880:$C880,$E880:$I880,$K880,$O880,$R880,$U880:$W880,$Z880:$AA880)=0,"",IFERROR(X880+V880-W880,0))</f>
        <v/>
      </c>
      <c r="Z880" s="23" t="n"/>
      <c r="AA880" s="25" t="n"/>
      <c r="AB880" s="33">
        <f>IF(COUNTA($A880:$C880,$E880:$I880,$K880,$O880,$R880,$U880:$W880,$Z880:$AA880)=0,"",IF(OR(A880="",B880="",C880="",E880=""),"Missing required input",IF(D880="","Driver not found",IF(COUNTIF($E:$E,E880)&gt;1,"Duplicate Trip/Load #",IF(B880&gt;A880,"Trip after period end",IF(B880&lt;=A880-'Settings'!$B$4,"Trip outside pay period",IF(J880&lt;=0,"Check miles",IF(M880&lt;=0,"Check rate",IF(Y880&lt;0,"Negative payable","OK")))))))))</f>
        <v/>
      </c>
    </row>
    <row r="881">
      <c r="A881" s="51" t="n"/>
      <c r="B881" s="51" t="n"/>
      <c r="C881" s="23" t="n"/>
      <c r="D881" s="24">
        <f>IF(COUNTA($A881:$C881,$E881:$I881,$K881,$O881,$R881,$U881:$W881,$Z881:$AA881)=0,"",IFERROR(INDEX('Settings'!$B$10:$B$109,MATCH(C881,'Settings'!$A$10:$A$109,0)),""))</f>
        <v/>
      </c>
      <c r="E881" s="23" t="n"/>
      <c r="F881" s="25" t="n"/>
      <c r="G881" s="25" t="n"/>
      <c r="H881" s="26" t="n"/>
      <c r="I881" s="26" t="n"/>
      <c r="J881" s="27">
        <f>IF(COUNTA($A881:$C881,$E881:$I881,$K881,$O881,$R881,$U881:$W881,$Z881:$AA881)=0,"",IFERROR(H881+I881,0))</f>
        <v/>
      </c>
      <c r="K881" s="52" t="n"/>
      <c r="L881" s="53">
        <f>IF(COUNTA($A881:$C881,$E881:$I881,$K881,$O881,$R881,$U881:$W881,$Z881:$AA881)=0,"",IFERROR(INDEX('Settings'!$D$10:$D$109,MATCH(C881,'Settings'!$A$10:$A$109,0)),0))</f>
        <v/>
      </c>
      <c r="M881" s="53">
        <f>IF(COUNTA($A881:$C881,$E881:$I881,$K881,$O881,$R881,$U881:$W881,$Z881:$AA881)=0,"",IFERROR(IF(K881&lt;&gt;"",K881,L881),0))</f>
        <v/>
      </c>
      <c r="N881" s="30">
        <f>IF(COUNTA($A881:$C881,$E881:$I881,$K881,$O881,$R881,$U881:$W881,$Z881:$AA881)=0,"",IFERROR(J881*M881,0))</f>
        <v/>
      </c>
      <c r="O881" s="31" t="n"/>
      <c r="P881" s="30">
        <f>IF(COUNTA($A881:$C881,$E881:$I881,$K881,$O881,$R881,$U881:$W881,$Z881:$AA881)=0,"",IFERROR(INDEX('Settings'!$F$10:$F$109,MATCH(C881,'Settings'!$A$10:$A$109,0)),0))</f>
        <v/>
      </c>
      <c r="Q881" s="30">
        <f>IF(COUNTA($A881:$C881,$E881:$I881,$K881,$O881,$R881,$U881:$W881,$Z881:$AA881)=0,"",IFERROR(O881*P881,0))</f>
        <v/>
      </c>
      <c r="R881" s="26" t="n"/>
      <c r="S881" s="30">
        <f>IF(COUNTA($A881:$C881,$E881:$I881,$K881,$O881,$R881,$U881:$W881,$Z881:$AA881)=0,"",IFERROR(INDEX('Settings'!$E$10:$E$109,MATCH(C881,'Settings'!$A$10:$A$109,0)),0))</f>
        <v/>
      </c>
      <c r="T881" s="30">
        <f>IF(COUNTA($A881:$C881,$E881:$I881,$K881,$O881,$R881,$U881:$W881,$Z881:$AA881)=0,"",IFERROR(R881*S881,0))</f>
        <v/>
      </c>
      <c r="U881" s="32" t="n"/>
      <c r="V881" s="32" t="n"/>
      <c r="W881" s="32" t="n"/>
      <c r="X881" s="30">
        <f>IF(COUNTA($A881:$C881,$E881:$I881,$K881,$O881,$R881,$U881:$W881,$Z881:$AA881)=0,"",IFERROR(SUM(N881,Q881,T881,U881),0))</f>
        <v/>
      </c>
      <c r="Y881" s="30">
        <f>IF(COUNTA($A881:$C881,$E881:$I881,$K881,$O881,$R881,$U881:$W881,$Z881:$AA881)=0,"",IFERROR(X881+V881-W881,0))</f>
        <v/>
      </c>
      <c r="Z881" s="23" t="n"/>
      <c r="AA881" s="25" t="n"/>
      <c r="AB881" s="33">
        <f>IF(COUNTA($A881:$C881,$E881:$I881,$K881,$O881,$R881,$U881:$W881,$Z881:$AA881)=0,"",IF(OR(A881="",B881="",C881="",E881=""),"Missing required input",IF(D881="","Driver not found",IF(COUNTIF($E:$E,E881)&gt;1,"Duplicate Trip/Load #",IF(B881&gt;A881,"Trip after period end",IF(B881&lt;=A881-'Settings'!$B$4,"Trip outside pay period",IF(J881&lt;=0,"Check miles",IF(M881&lt;=0,"Check rate",IF(Y881&lt;0,"Negative payable","OK")))))))))</f>
        <v/>
      </c>
    </row>
    <row r="882">
      <c r="A882" s="51" t="n"/>
      <c r="B882" s="51" t="n"/>
      <c r="C882" s="23" t="n"/>
      <c r="D882" s="24">
        <f>IF(COUNTA($A882:$C882,$E882:$I882,$K882,$O882,$R882,$U882:$W882,$Z882:$AA882)=0,"",IFERROR(INDEX('Settings'!$B$10:$B$109,MATCH(C882,'Settings'!$A$10:$A$109,0)),""))</f>
        <v/>
      </c>
      <c r="E882" s="23" t="n"/>
      <c r="F882" s="25" t="n"/>
      <c r="G882" s="25" t="n"/>
      <c r="H882" s="26" t="n"/>
      <c r="I882" s="26" t="n"/>
      <c r="J882" s="27">
        <f>IF(COUNTA($A882:$C882,$E882:$I882,$K882,$O882,$R882,$U882:$W882,$Z882:$AA882)=0,"",IFERROR(H882+I882,0))</f>
        <v/>
      </c>
      <c r="K882" s="52" t="n"/>
      <c r="L882" s="53">
        <f>IF(COUNTA($A882:$C882,$E882:$I882,$K882,$O882,$R882,$U882:$W882,$Z882:$AA882)=0,"",IFERROR(INDEX('Settings'!$D$10:$D$109,MATCH(C882,'Settings'!$A$10:$A$109,0)),0))</f>
        <v/>
      </c>
      <c r="M882" s="53">
        <f>IF(COUNTA($A882:$C882,$E882:$I882,$K882,$O882,$R882,$U882:$W882,$Z882:$AA882)=0,"",IFERROR(IF(K882&lt;&gt;"",K882,L882),0))</f>
        <v/>
      </c>
      <c r="N882" s="30">
        <f>IF(COUNTA($A882:$C882,$E882:$I882,$K882,$O882,$R882,$U882:$W882,$Z882:$AA882)=0,"",IFERROR(J882*M882,0))</f>
        <v/>
      </c>
      <c r="O882" s="31" t="n"/>
      <c r="P882" s="30">
        <f>IF(COUNTA($A882:$C882,$E882:$I882,$K882,$O882,$R882,$U882:$W882,$Z882:$AA882)=0,"",IFERROR(INDEX('Settings'!$F$10:$F$109,MATCH(C882,'Settings'!$A$10:$A$109,0)),0))</f>
        <v/>
      </c>
      <c r="Q882" s="30">
        <f>IF(COUNTA($A882:$C882,$E882:$I882,$K882,$O882,$R882,$U882:$W882,$Z882:$AA882)=0,"",IFERROR(O882*P882,0))</f>
        <v/>
      </c>
      <c r="R882" s="26" t="n"/>
      <c r="S882" s="30">
        <f>IF(COUNTA($A882:$C882,$E882:$I882,$K882,$O882,$R882,$U882:$W882,$Z882:$AA882)=0,"",IFERROR(INDEX('Settings'!$E$10:$E$109,MATCH(C882,'Settings'!$A$10:$A$109,0)),0))</f>
        <v/>
      </c>
      <c r="T882" s="30">
        <f>IF(COUNTA($A882:$C882,$E882:$I882,$K882,$O882,$R882,$U882:$W882,$Z882:$AA882)=0,"",IFERROR(R882*S882,0))</f>
        <v/>
      </c>
      <c r="U882" s="32" t="n"/>
      <c r="V882" s="32" t="n"/>
      <c r="W882" s="32" t="n"/>
      <c r="X882" s="30">
        <f>IF(COUNTA($A882:$C882,$E882:$I882,$K882,$O882,$R882,$U882:$W882,$Z882:$AA882)=0,"",IFERROR(SUM(N882,Q882,T882,U882),0))</f>
        <v/>
      </c>
      <c r="Y882" s="30">
        <f>IF(COUNTA($A882:$C882,$E882:$I882,$K882,$O882,$R882,$U882:$W882,$Z882:$AA882)=0,"",IFERROR(X882+V882-W882,0))</f>
        <v/>
      </c>
      <c r="Z882" s="23" t="n"/>
      <c r="AA882" s="25" t="n"/>
      <c r="AB882" s="33">
        <f>IF(COUNTA($A882:$C882,$E882:$I882,$K882,$O882,$R882,$U882:$W882,$Z882:$AA882)=0,"",IF(OR(A882="",B882="",C882="",E882=""),"Missing required input",IF(D882="","Driver not found",IF(COUNTIF($E:$E,E882)&gt;1,"Duplicate Trip/Load #",IF(B882&gt;A882,"Trip after period end",IF(B882&lt;=A882-'Settings'!$B$4,"Trip outside pay period",IF(J882&lt;=0,"Check miles",IF(M882&lt;=0,"Check rate",IF(Y882&lt;0,"Negative payable","OK")))))))))</f>
        <v/>
      </c>
    </row>
    <row r="883">
      <c r="A883" s="51" t="n"/>
      <c r="B883" s="51" t="n"/>
      <c r="C883" s="23" t="n"/>
      <c r="D883" s="24">
        <f>IF(COUNTA($A883:$C883,$E883:$I883,$K883,$O883,$R883,$U883:$W883,$Z883:$AA883)=0,"",IFERROR(INDEX('Settings'!$B$10:$B$109,MATCH(C883,'Settings'!$A$10:$A$109,0)),""))</f>
        <v/>
      </c>
      <c r="E883" s="23" t="n"/>
      <c r="F883" s="25" t="n"/>
      <c r="G883" s="25" t="n"/>
      <c r="H883" s="26" t="n"/>
      <c r="I883" s="26" t="n"/>
      <c r="J883" s="27">
        <f>IF(COUNTA($A883:$C883,$E883:$I883,$K883,$O883,$R883,$U883:$W883,$Z883:$AA883)=0,"",IFERROR(H883+I883,0))</f>
        <v/>
      </c>
      <c r="K883" s="52" t="n"/>
      <c r="L883" s="53">
        <f>IF(COUNTA($A883:$C883,$E883:$I883,$K883,$O883,$R883,$U883:$W883,$Z883:$AA883)=0,"",IFERROR(INDEX('Settings'!$D$10:$D$109,MATCH(C883,'Settings'!$A$10:$A$109,0)),0))</f>
        <v/>
      </c>
      <c r="M883" s="53">
        <f>IF(COUNTA($A883:$C883,$E883:$I883,$K883,$O883,$R883,$U883:$W883,$Z883:$AA883)=0,"",IFERROR(IF(K883&lt;&gt;"",K883,L883),0))</f>
        <v/>
      </c>
      <c r="N883" s="30">
        <f>IF(COUNTA($A883:$C883,$E883:$I883,$K883,$O883,$R883,$U883:$W883,$Z883:$AA883)=0,"",IFERROR(J883*M883,0))</f>
        <v/>
      </c>
      <c r="O883" s="31" t="n"/>
      <c r="P883" s="30">
        <f>IF(COUNTA($A883:$C883,$E883:$I883,$K883,$O883,$R883,$U883:$W883,$Z883:$AA883)=0,"",IFERROR(INDEX('Settings'!$F$10:$F$109,MATCH(C883,'Settings'!$A$10:$A$109,0)),0))</f>
        <v/>
      </c>
      <c r="Q883" s="30">
        <f>IF(COUNTA($A883:$C883,$E883:$I883,$K883,$O883,$R883,$U883:$W883,$Z883:$AA883)=0,"",IFERROR(O883*P883,0))</f>
        <v/>
      </c>
      <c r="R883" s="26" t="n"/>
      <c r="S883" s="30">
        <f>IF(COUNTA($A883:$C883,$E883:$I883,$K883,$O883,$R883,$U883:$W883,$Z883:$AA883)=0,"",IFERROR(INDEX('Settings'!$E$10:$E$109,MATCH(C883,'Settings'!$A$10:$A$109,0)),0))</f>
        <v/>
      </c>
      <c r="T883" s="30">
        <f>IF(COUNTA($A883:$C883,$E883:$I883,$K883,$O883,$R883,$U883:$W883,$Z883:$AA883)=0,"",IFERROR(R883*S883,0))</f>
        <v/>
      </c>
      <c r="U883" s="32" t="n"/>
      <c r="V883" s="32" t="n"/>
      <c r="W883" s="32" t="n"/>
      <c r="X883" s="30">
        <f>IF(COUNTA($A883:$C883,$E883:$I883,$K883,$O883,$R883,$U883:$W883,$Z883:$AA883)=0,"",IFERROR(SUM(N883,Q883,T883,U883),0))</f>
        <v/>
      </c>
      <c r="Y883" s="30">
        <f>IF(COUNTA($A883:$C883,$E883:$I883,$K883,$O883,$R883,$U883:$W883,$Z883:$AA883)=0,"",IFERROR(X883+V883-W883,0))</f>
        <v/>
      </c>
      <c r="Z883" s="23" t="n"/>
      <c r="AA883" s="25" t="n"/>
      <c r="AB883" s="33">
        <f>IF(COUNTA($A883:$C883,$E883:$I883,$K883,$O883,$R883,$U883:$W883,$Z883:$AA883)=0,"",IF(OR(A883="",B883="",C883="",E883=""),"Missing required input",IF(D883="","Driver not found",IF(COUNTIF($E:$E,E883)&gt;1,"Duplicate Trip/Load #",IF(B883&gt;A883,"Trip after period end",IF(B883&lt;=A883-'Settings'!$B$4,"Trip outside pay period",IF(J883&lt;=0,"Check miles",IF(M883&lt;=0,"Check rate",IF(Y883&lt;0,"Negative payable","OK")))))))))</f>
        <v/>
      </c>
    </row>
    <row r="884">
      <c r="A884" s="51" t="n"/>
      <c r="B884" s="51" t="n"/>
      <c r="C884" s="23" t="n"/>
      <c r="D884" s="24">
        <f>IF(COUNTA($A884:$C884,$E884:$I884,$K884,$O884,$R884,$U884:$W884,$Z884:$AA884)=0,"",IFERROR(INDEX('Settings'!$B$10:$B$109,MATCH(C884,'Settings'!$A$10:$A$109,0)),""))</f>
        <v/>
      </c>
      <c r="E884" s="23" t="n"/>
      <c r="F884" s="25" t="n"/>
      <c r="G884" s="25" t="n"/>
      <c r="H884" s="26" t="n"/>
      <c r="I884" s="26" t="n"/>
      <c r="J884" s="27">
        <f>IF(COUNTA($A884:$C884,$E884:$I884,$K884,$O884,$R884,$U884:$W884,$Z884:$AA884)=0,"",IFERROR(H884+I884,0))</f>
        <v/>
      </c>
      <c r="K884" s="52" t="n"/>
      <c r="L884" s="53">
        <f>IF(COUNTA($A884:$C884,$E884:$I884,$K884,$O884,$R884,$U884:$W884,$Z884:$AA884)=0,"",IFERROR(INDEX('Settings'!$D$10:$D$109,MATCH(C884,'Settings'!$A$10:$A$109,0)),0))</f>
        <v/>
      </c>
      <c r="M884" s="53">
        <f>IF(COUNTA($A884:$C884,$E884:$I884,$K884,$O884,$R884,$U884:$W884,$Z884:$AA884)=0,"",IFERROR(IF(K884&lt;&gt;"",K884,L884),0))</f>
        <v/>
      </c>
      <c r="N884" s="30">
        <f>IF(COUNTA($A884:$C884,$E884:$I884,$K884,$O884,$R884,$U884:$W884,$Z884:$AA884)=0,"",IFERROR(J884*M884,0))</f>
        <v/>
      </c>
      <c r="O884" s="31" t="n"/>
      <c r="P884" s="30">
        <f>IF(COUNTA($A884:$C884,$E884:$I884,$K884,$O884,$R884,$U884:$W884,$Z884:$AA884)=0,"",IFERROR(INDEX('Settings'!$F$10:$F$109,MATCH(C884,'Settings'!$A$10:$A$109,0)),0))</f>
        <v/>
      </c>
      <c r="Q884" s="30">
        <f>IF(COUNTA($A884:$C884,$E884:$I884,$K884,$O884,$R884,$U884:$W884,$Z884:$AA884)=0,"",IFERROR(O884*P884,0))</f>
        <v/>
      </c>
      <c r="R884" s="26" t="n"/>
      <c r="S884" s="30">
        <f>IF(COUNTA($A884:$C884,$E884:$I884,$K884,$O884,$R884,$U884:$W884,$Z884:$AA884)=0,"",IFERROR(INDEX('Settings'!$E$10:$E$109,MATCH(C884,'Settings'!$A$10:$A$109,0)),0))</f>
        <v/>
      </c>
      <c r="T884" s="30">
        <f>IF(COUNTA($A884:$C884,$E884:$I884,$K884,$O884,$R884,$U884:$W884,$Z884:$AA884)=0,"",IFERROR(R884*S884,0))</f>
        <v/>
      </c>
      <c r="U884" s="32" t="n"/>
      <c r="V884" s="32" t="n"/>
      <c r="W884" s="32" t="n"/>
      <c r="X884" s="30">
        <f>IF(COUNTA($A884:$C884,$E884:$I884,$K884,$O884,$R884,$U884:$W884,$Z884:$AA884)=0,"",IFERROR(SUM(N884,Q884,T884,U884),0))</f>
        <v/>
      </c>
      <c r="Y884" s="30">
        <f>IF(COUNTA($A884:$C884,$E884:$I884,$K884,$O884,$R884,$U884:$W884,$Z884:$AA884)=0,"",IFERROR(X884+V884-W884,0))</f>
        <v/>
      </c>
      <c r="Z884" s="23" t="n"/>
      <c r="AA884" s="25" t="n"/>
      <c r="AB884" s="33">
        <f>IF(COUNTA($A884:$C884,$E884:$I884,$K884,$O884,$R884,$U884:$W884,$Z884:$AA884)=0,"",IF(OR(A884="",B884="",C884="",E884=""),"Missing required input",IF(D884="","Driver not found",IF(COUNTIF($E:$E,E884)&gt;1,"Duplicate Trip/Load #",IF(B884&gt;A884,"Trip after period end",IF(B884&lt;=A884-'Settings'!$B$4,"Trip outside pay period",IF(J884&lt;=0,"Check miles",IF(M884&lt;=0,"Check rate",IF(Y884&lt;0,"Negative payable","OK")))))))))</f>
        <v/>
      </c>
    </row>
    <row r="885">
      <c r="A885" s="51" t="n"/>
      <c r="B885" s="51" t="n"/>
      <c r="C885" s="23" t="n"/>
      <c r="D885" s="24">
        <f>IF(COUNTA($A885:$C885,$E885:$I885,$K885,$O885,$R885,$U885:$W885,$Z885:$AA885)=0,"",IFERROR(INDEX('Settings'!$B$10:$B$109,MATCH(C885,'Settings'!$A$10:$A$109,0)),""))</f>
        <v/>
      </c>
      <c r="E885" s="23" t="n"/>
      <c r="F885" s="25" t="n"/>
      <c r="G885" s="25" t="n"/>
      <c r="H885" s="26" t="n"/>
      <c r="I885" s="26" t="n"/>
      <c r="J885" s="27">
        <f>IF(COUNTA($A885:$C885,$E885:$I885,$K885,$O885,$R885,$U885:$W885,$Z885:$AA885)=0,"",IFERROR(H885+I885,0))</f>
        <v/>
      </c>
      <c r="K885" s="52" t="n"/>
      <c r="L885" s="53">
        <f>IF(COUNTA($A885:$C885,$E885:$I885,$K885,$O885,$R885,$U885:$W885,$Z885:$AA885)=0,"",IFERROR(INDEX('Settings'!$D$10:$D$109,MATCH(C885,'Settings'!$A$10:$A$109,0)),0))</f>
        <v/>
      </c>
      <c r="M885" s="53">
        <f>IF(COUNTA($A885:$C885,$E885:$I885,$K885,$O885,$R885,$U885:$W885,$Z885:$AA885)=0,"",IFERROR(IF(K885&lt;&gt;"",K885,L885),0))</f>
        <v/>
      </c>
      <c r="N885" s="30">
        <f>IF(COUNTA($A885:$C885,$E885:$I885,$K885,$O885,$R885,$U885:$W885,$Z885:$AA885)=0,"",IFERROR(J885*M885,0))</f>
        <v/>
      </c>
      <c r="O885" s="31" t="n"/>
      <c r="P885" s="30">
        <f>IF(COUNTA($A885:$C885,$E885:$I885,$K885,$O885,$R885,$U885:$W885,$Z885:$AA885)=0,"",IFERROR(INDEX('Settings'!$F$10:$F$109,MATCH(C885,'Settings'!$A$10:$A$109,0)),0))</f>
        <v/>
      </c>
      <c r="Q885" s="30">
        <f>IF(COUNTA($A885:$C885,$E885:$I885,$K885,$O885,$R885,$U885:$W885,$Z885:$AA885)=0,"",IFERROR(O885*P885,0))</f>
        <v/>
      </c>
      <c r="R885" s="26" t="n"/>
      <c r="S885" s="30">
        <f>IF(COUNTA($A885:$C885,$E885:$I885,$K885,$O885,$R885,$U885:$W885,$Z885:$AA885)=0,"",IFERROR(INDEX('Settings'!$E$10:$E$109,MATCH(C885,'Settings'!$A$10:$A$109,0)),0))</f>
        <v/>
      </c>
      <c r="T885" s="30">
        <f>IF(COUNTA($A885:$C885,$E885:$I885,$K885,$O885,$R885,$U885:$W885,$Z885:$AA885)=0,"",IFERROR(R885*S885,0))</f>
        <v/>
      </c>
      <c r="U885" s="32" t="n"/>
      <c r="V885" s="32" t="n"/>
      <c r="W885" s="32" t="n"/>
      <c r="X885" s="30">
        <f>IF(COUNTA($A885:$C885,$E885:$I885,$K885,$O885,$R885,$U885:$W885,$Z885:$AA885)=0,"",IFERROR(SUM(N885,Q885,T885,U885),0))</f>
        <v/>
      </c>
      <c r="Y885" s="30">
        <f>IF(COUNTA($A885:$C885,$E885:$I885,$K885,$O885,$R885,$U885:$W885,$Z885:$AA885)=0,"",IFERROR(X885+V885-W885,0))</f>
        <v/>
      </c>
      <c r="Z885" s="23" t="n"/>
      <c r="AA885" s="25" t="n"/>
      <c r="AB885" s="33">
        <f>IF(COUNTA($A885:$C885,$E885:$I885,$K885,$O885,$R885,$U885:$W885,$Z885:$AA885)=0,"",IF(OR(A885="",B885="",C885="",E885=""),"Missing required input",IF(D885="","Driver not found",IF(COUNTIF($E:$E,E885)&gt;1,"Duplicate Trip/Load #",IF(B885&gt;A885,"Trip after period end",IF(B885&lt;=A885-'Settings'!$B$4,"Trip outside pay period",IF(J885&lt;=0,"Check miles",IF(M885&lt;=0,"Check rate",IF(Y885&lt;0,"Negative payable","OK")))))))))</f>
        <v/>
      </c>
    </row>
    <row r="886">
      <c r="A886" s="51" t="n"/>
      <c r="B886" s="51" t="n"/>
      <c r="C886" s="23" t="n"/>
      <c r="D886" s="24">
        <f>IF(COUNTA($A886:$C886,$E886:$I886,$K886,$O886,$R886,$U886:$W886,$Z886:$AA886)=0,"",IFERROR(INDEX('Settings'!$B$10:$B$109,MATCH(C886,'Settings'!$A$10:$A$109,0)),""))</f>
        <v/>
      </c>
      <c r="E886" s="23" t="n"/>
      <c r="F886" s="25" t="n"/>
      <c r="G886" s="25" t="n"/>
      <c r="H886" s="26" t="n"/>
      <c r="I886" s="26" t="n"/>
      <c r="J886" s="27">
        <f>IF(COUNTA($A886:$C886,$E886:$I886,$K886,$O886,$R886,$U886:$W886,$Z886:$AA886)=0,"",IFERROR(H886+I886,0))</f>
        <v/>
      </c>
      <c r="K886" s="52" t="n"/>
      <c r="L886" s="53">
        <f>IF(COUNTA($A886:$C886,$E886:$I886,$K886,$O886,$R886,$U886:$W886,$Z886:$AA886)=0,"",IFERROR(INDEX('Settings'!$D$10:$D$109,MATCH(C886,'Settings'!$A$10:$A$109,0)),0))</f>
        <v/>
      </c>
      <c r="M886" s="53">
        <f>IF(COUNTA($A886:$C886,$E886:$I886,$K886,$O886,$R886,$U886:$W886,$Z886:$AA886)=0,"",IFERROR(IF(K886&lt;&gt;"",K886,L886),0))</f>
        <v/>
      </c>
      <c r="N886" s="30">
        <f>IF(COUNTA($A886:$C886,$E886:$I886,$K886,$O886,$R886,$U886:$W886,$Z886:$AA886)=0,"",IFERROR(J886*M886,0))</f>
        <v/>
      </c>
      <c r="O886" s="31" t="n"/>
      <c r="P886" s="30">
        <f>IF(COUNTA($A886:$C886,$E886:$I886,$K886,$O886,$R886,$U886:$W886,$Z886:$AA886)=0,"",IFERROR(INDEX('Settings'!$F$10:$F$109,MATCH(C886,'Settings'!$A$10:$A$109,0)),0))</f>
        <v/>
      </c>
      <c r="Q886" s="30">
        <f>IF(COUNTA($A886:$C886,$E886:$I886,$K886,$O886,$R886,$U886:$W886,$Z886:$AA886)=0,"",IFERROR(O886*P886,0))</f>
        <v/>
      </c>
      <c r="R886" s="26" t="n"/>
      <c r="S886" s="30">
        <f>IF(COUNTA($A886:$C886,$E886:$I886,$K886,$O886,$R886,$U886:$W886,$Z886:$AA886)=0,"",IFERROR(INDEX('Settings'!$E$10:$E$109,MATCH(C886,'Settings'!$A$10:$A$109,0)),0))</f>
        <v/>
      </c>
      <c r="T886" s="30">
        <f>IF(COUNTA($A886:$C886,$E886:$I886,$K886,$O886,$R886,$U886:$W886,$Z886:$AA886)=0,"",IFERROR(R886*S886,0))</f>
        <v/>
      </c>
      <c r="U886" s="32" t="n"/>
      <c r="V886" s="32" t="n"/>
      <c r="W886" s="32" t="n"/>
      <c r="X886" s="30">
        <f>IF(COUNTA($A886:$C886,$E886:$I886,$K886,$O886,$R886,$U886:$W886,$Z886:$AA886)=0,"",IFERROR(SUM(N886,Q886,T886,U886),0))</f>
        <v/>
      </c>
      <c r="Y886" s="30">
        <f>IF(COUNTA($A886:$C886,$E886:$I886,$K886,$O886,$R886,$U886:$W886,$Z886:$AA886)=0,"",IFERROR(X886+V886-W886,0))</f>
        <v/>
      </c>
      <c r="Z886" s="23" t="n"/>
      <c r="AA886" s="25" t="n"/>
      <c r="AB886" s="33">
        <f>IF(COUNTA($A886:$C886,$E886:$I886,$K886,$O886,$R886,$U886:$W886,$Z886:$AA886)=0,"",IF(OR(A886="",B886="",C886="",E886=""),"Missing required input",IF(D886="","Driver not found",IF(COUNTIF($E:$E,E886)&gt;1,"Duplicate Trip/Load #",IF(B886&gt;A886,"Trip after period end",IF(B886&lt;=A886-'Settings'!$B$4,"Trip outside pay period",IF(J886&lt;=0,"Check miles",IF(M886&lt;=0,"Check rate",IF(Y886&lt;0,"Negative payable","OK")))))))))</f>
        <v/>
      </c>
    </row>
    <row r="887">
      <c r="A887" s="51" t="n"/>
      <c r="B887" s="51" t="n"/>
      <c r="C887" s="23" t="n"/>
      <c r="D887" s="24">
        <f>IF(COUNTA($A887:$C887,$E887:$I887,$K887,$O887,$R887,$U887:$W887,$Z887:$AA887)=0,"",IFERROR(INDEX('Settings'!$B$10:$B$109,MATCH(C887,'Settings'!$A$10:$A$109,0)),""))</f>
        <v/>
      </c>
      <c r="E887" s="23" t="n"/>
      <c r="F887" s="25" t="n"/>
      <c r="G887" s="25" t="n"/>
      <c r="H887" s="26" t="n"/>
      <c r="I887" s="26" t="n"/>
      <c r="J887" s="27">
        <f>IF(COUNTA($A887:$C887,$E887:$I887,$K887,$O887,$R887,$U887:$W887,$Z887:$AA887)=0,"",IFERROR(H887+I887,0))</f>
        <v/>
      </c>
      <c r="K887" s="52" t="n"/>
      <c r="L887" s="53">
        <f>IF(COUNTA($A887:$C887,$E887:$I887,$K887,$O887,$R887,$U887:$W887,$Z887:$AA887)=0,"",IFERROR(INDEX('Settings'!$D$10:$D$109,MATCH(C887,'Settings'!$A$10:$A$109,0)),0))</f>
        <v/>
      </c>
      <c r="M887" s="53">
        <f>IF(COUNTA($A887:$C887,$E887:$I887,$K887,$O887,$R887,$U887:$W887,$Z887:$AA887)=0,"",IFERROR(IF(K887&lt;&gt;"",K887,L887),0))</f>
        <v/>
      </c>
      <c r="N887" s="30">
        <f>IF(COUNTA($A887:$C887,$E887:$I887,$K887,$O887,$R887,$U887:$W887,$Z887:$AA887)=0,"",IFERROR(J887*M887,0))</f>
        <v/>
      </c>
      <c r="O887" s="31" t="n"/>
      <c r="P887" s="30">
        <f>IF(COUNTA($A887:$C887,$E887:$I887,$K887,$O887,$R887,$U887:$W887,$Z887:$AA887)=0,"",IFERROR(INDEX('Settings'!$F$10:$F$109,MATCH(C887,'Settings'!$A$10:$A$109,0)),0))</f>
        <v/>
      </c>
      <c r="Q887" s="30">
        <f>IF(COUNTA($A887:$C887,$E887:$I887,$K887,$O887,$R887,$U887:$W887,$Z887:$AA887)=0,"",IFERROR(O887*P887,0))</f>
        <v/>
      </c>
      <c r="R887" s="26" t="n"/>
      <c r="S887" s="30">
        <f>IF(COUNTA($A887:$C887,$E887:$I887,$K887,$O887,$R887,$U887:$W887,$Z887:$AA887)=0,"",IFERROR(INDEX('Settings'!$E$10:$E$109,MATCH(C887,'Settings'!$A$10:$A$109,0)),0))</f>
        <v/>
      </c>
      <c r="T887" s="30">
        <f>IF(COUNTA($A887:$C887,$E887:$I887,$K887,$O887,$R887,$U887:$W887,$Z887:$AA887)=0,"",IFERROR(R887*S887,0))</f>
        <v/>
      </c>
      <c r="U887" s="32" t="n"/>
      <c r="V887" s="32" t="n"/>
      <c r="W887" s="32" t="n"/>
      <c r="X887" s="30">
        <f>IF(COUNTA($A887:$C887,$E887:$I887,$K887,$O887,$R887,$U887:$W887,$Z887:$AA887)=0,"",IFERROR(SUM(N887,Q887,T887,U887),0))</f>
        <v/>
      </c>
      <c r="Y887" s="30">
        <f>IF(COUNTA($A887:$C887,$E887:$I887,$K887,$O887,$R887,$U887:$W887,$Z887:$AA887)=0,"",IFERROR(X887+V887-W887,0))</f>
        <v/>
      </c>
      <c r="Z887" s="23" t="n"/>
      <c r="AA887" s="25" t="n"/>
      <c r="AB887" s="33">
        <f>IF(COUNTA($A887:$C887,$E887:$I887,$K887,$O887,$R887,$U887:$W887,$Z887:$AA887)=0,"",IF(OR(A887="",B887="",C887="",E887=""),"Missing required input",IF(D887="","Driver not found",IF(COUNTIF($E:$E,E887)&gt;1,"Duplicate Trip/Load #",IF(B887&gt;A887,"Trip after period end",IF(B887&lt;=A887-'Settings'!$B$4,"Trip outside pay period",IF(J887&lt;=0,"Check miles",IF(M887&lt;=0,"Check rate",IF(Y887&lt;0,"Negative payable","OK")))))))))</f>
        <v/>
      </c>
    </row>
    <row r="888">
      <c r="A888" s="51" t="n"/>
      <c r="B888" s="51" t="n"/>
      <c r="C888" s="23" t="n"/>
      <c r="D888" s="24">
        <f>IF(COUNTA($A888:$C888,$E888:$I888,$K888,$O888,$R888,$U888:$W888,$Z888:$AA888)=0,"",IFERROR(INDEX('Settings'!$B$10:$B$109,MATCH(C888,'Settings'!$A$10:$A$109,0)),""))</f>
        <v/>
      </c>
      <c r="E888" s="23" t="n"/>
      <c r="F888" s="25" t="n"/>
      <c r="G888" s="25" t="n"/>
      <c r="H888" s="26" t="n"/>
      <c r="I888" s="26" t="n"/>
      <c r="J888" s="27">
        <f>IF(COUNTA($A888:$C888,$E888:$I888,$K888,$O888,$R888,$U888:$W888,$Z888:$AA888)=0,"",IFERROR(H888+I888,0))</f>
        <v/>
      </c>
      <c r="K888" s="52" t="n"/>
      <c r="L888" s="53">
        <f>IF(COUNTA($A888:$C888,$E888:$I888,$K888,$O888,$R888,$U888:$W888,$Z888:$AA888)=0,"",IFERROR(INDEX('Settings'!$D$10:$D$109,MATCH(C888,'Settings'!$A$10:$A$109,0)),0))</f>
        <v/>
      </c>
      <c r="M888" s="53">
        <f>IF(COUNTA($A888:$C888,$E888:$I888,$K888,$O888,$R888,$U888:$W888,$Z888:$AA888)=0,"",IFERROR(IF(K888&lt;&gt;"",K888,L888),0))</f>
        <v/>
      </c>
      <c r="N888" s="30">
        <f>IF(COUNTA($A888:$C888,$E888:$I888,$K888,$O888,$R888,$U888:$W888,$Z888:$AA888)=0,"",IFERROR(J888*M888,0))</f>
        <v/>
      </c>
      <c r="O888" s="31" t="n"/>
      <c r="P888" s="30">
        <f>IF(COUNTA($A888:$C888,$E888:$I888,$K888,$O888,$R888,$U888:$W888,$Z888:$AA888)=0,"",IFERROR(INDEX('Settings'!$F$10:$F$109,MATCH(C888,'Settings'!$A$10:$A$109,0)),0))</f>
        <v/>
      </c>
      <c r="Q888" s="30">
        <f>IF(COUNTA($A888:$C888,$E888:$I888,$K888,$O888,$R888,$U888:$W888,$Z888:$AA888)=0,"",IFERROR(O888*P888,0))</f>
        <v/>
      </c>
      <c r="R888" s="26" t="n"/>
      <c r="S888" s="30">
        <f>IF(COUNTA($A888:$C888,$E888:$I888,$K888,$O888,$R888,$U888:$W888,$Z888:$AA888)=0,"",IFERROR(INDEX('Settings'!$E$10:$E$109,MATCH(C888,'Settings'!$A$10:$A$109,0)),0))</f>
        <v/>
      </c>
      <c r="T888" s="30">
        <f>IF(COUNTA($A888:$C888,$E888:$I888,$K888,$O888,$R888,$U888:$W888,$Z888:$AA888)=0,"",IFERROR(R888*S888,0))</f>
        <v/>
      </c>
      <c r="U888" s="32" t="n"/>
      <c r="V888" s="32" t="n"/>
      <c r="W888" s="32" t="n"/>
      <c r="X888" s="30">
        <f>IF(COUNTA($A888:$C888,$E888:$I888,$K888,$O888,$R888,$U888:$W888,$Z888:$AA888)=0,"",IFERROR(SUM(N888,Q888,T888,U888),0))</f>
        <v/>
      </c>
      <c r="Y888" s="30">
        <f>IF(COUNTA($A888:$C888,$E888:$I888,$K888,$O888,$R888,$U888:$W888,$Z888:$AA888)=0,"",IFERROR(X888+V888-W888,0))</f>
        <v/>
      </c>
      <c r="Z888" s="23" t="n"/>
      <c r="AA888" s="25" t="n"/>
      <c r="AB888" s="33">
        <f>IF(COUNTA($A888:$C888,$E888:$I888,$K888,$O888,$R888,$U888:$W888,$Z888:$AA888)=0,"",IF(OR(A888="",B888="",C888="",E888=""),"Missing required input",IF(D888="","Driver not found",IF(COUNTIF($E:$E,E888)&gt;1,"Duplicate Trip/Load #",IF(B888&gt;A888,"Trip after period end",IF(B888&lt;=A888-'Settings'!$B$4,"Trip outside pay period",IF(J888&lt;=0,"Check miles",IF(M888&lt;=0,"Check rate",IF(Y888&lt;0,"Negative payable","OK")))))))))</f>
        <v/>
      </c>
    </row>
    <row r="889">
      <c r="A889" s="51" t="n"/>
      <c r="B889" s="51" t="n"/>
      <c r="C889" s="23" t="n"/>
      <c r="D889" s="24">
        <f>IF(COUNTA($A889:$C889,$E889:$I889,$K889,$O889,$R889,$U889:$W889,$Z889:$AA889)=0,"",IFERROR(INDEX('Settings'!$B$10:$B$109,MATCH(C889,'Settings'!$A$10:$A$109,0)),""))</f>
        <v/>
      </c>
      <c r="E889" s="23" t="n"/>
      <c r="F889" s="25" t="n"/>
      <c r="G889" s="25" t="n"/>
      <c r="H889" s="26" t="n"/>
      <c r="I889" s="26" t="n"/>
      <c r="J889" s="27">
        <f>IF(COUNTA($A889:$C889,$E889:$I889,$K889,$O889,$R889,$U889:$W889,$Z889:$AA889)=0,"",IFERROR(H889+I889,0))</f>
        <v/>
      </c>
      <c r="K889" s="52" t="n"/>
      <c r="L889" s="53">
        <f>IF(COUNTA($A889:$C889,$E889:$I889,$K889,$O889,$R889,$U889:$W889,$Z889:$AA889)=0,"",IFERROR(INDEX('Settings'!$D$10:$D$109,MATCH(C889,'Settings'!$A$10:$A$109,0)),0))</f>
        <v/>
      </c>
      <c r="M889" s="53">
        <f>IF(COUNTA($A889:$C889,$E889:$I889,$K889,$O889,$R889,$U889:$W889,$Z889:$AA889)=0,"",IFERROR(IF(K889&lt;&gt;"",K889,L889),0))</f>
        <v/>
      </c>
      <c r="N889" s="30">
        <f>IF(COUNTA($A889:$C889,$E889:$I889,$K889,$O889,$R889,$U889:$W889,$Z889:$AA889)=0,"",IFERROR(J889*M889,0))</f>
        <v/>
      </c>
      <c r="O889" s="31" t="n"/>
      <c r="P889" s="30">
        <f>IF(COUNTA($A889:$C889,$E889:$I889,$K889,$O889,$R889,$U889:$W889,$Z889:$AA889)=0,"",IFERROR(INDEX('Settings'!$F$10:$F$109,MATCH(C889,'Settings'!$A$10:$A$109,0)),0))</f>
        <v/>
      </c>
      <c r="Q889" s="30">
        <f>IF(COUNTA($A889:$C889,$E889:$I889,$K889,$O889,$R889,$U889:$W889,$Z889:$AA889)=0,"",IFERROR(O889*P889,0))</f>
        <v/>
      </c>
      <c r="R889" s="26" t="n"/>
      <c r="S889" s="30">
        <f>IF(COUNTA($A889:$C889,$E889:$I889,$K889,$O889,$R889,$U889:$W889,$Z889:$AA889)=0,"",IFERROR(INDEX('Settings'!$E$10:$E$109,MATCH(C889,'Settings'!$A$10:$A$109,0)),0))</f>
        <v/>
      </c>
      <c r="T889" s="30">
        <f>IF(COUNTA($A889:$C889,$E889:$I889,$K889,$O889,$R889,$U889:$W889,$Z889:$AA889)=0,"",IFERROR(R889*S889,0))</f>
        <v/>
      </c>
      <c r="U889" s="32" t="n"/>
      <c r="V889" s="32" t="n"/>
      <c r="W889" s="32" t="n"/>
      <c r="X889" s="30">
        <f>IF(COUNTA($A889:$C889,$E889:$I889,$K889,$O889,$R889,$U889:$W889,$Z889:$AA889)=0,"",IFERROR(SUM(N889,Q889,T889,U889),0))</f>
        <v/>
      </c>
      <c r="Y889" s="30">
        <f>IF(COUNTA($A889:$C889,$E889:$I889,$K889,$O889,$R889,$U889:$W889,$Z889:$AA889)=0,"",IFERROR(X889+V889-W889,0))</f>
        <v/>
      </c>
      <c r="Z889" s="23" t="n"/>
      <c r="AA889" s="25" t="n"/>
      <c r="AB889" s="33">
        <f>IF(COUNTA($A889:$C889,$E889:$I889,$K889,$O889,$R889,$U889:$W889,$Z889:$AA889)=0,"",IF(OR(A889="",B889="",C889="",E889=""),"Missing required input",IF(D889="","Driver not found",IF(COUNTIF($E:$E,E889)&gt;1,"Duplicate Trip/Load #",IF(B889&gt;A889,"Trip after period end",IF(B889&lt;=A889-'Settings'!$B$4,"Trip outside pay period",IF(J889&lt;=0,"Check miles",IF(M889&lt;=0,"Check rate",IF(Y889&lt;0,"Negative payable","OK")))))))))</f>
        <v/>
      </c>
    </row>
    <row r="890">
      <c r="A890" s="51" t="n"/>
      <c r="B890" s="51" t="n"/>
      <c r="C890" s="23" t="n"/>
      <c r="D890" s="24">
        <f>IF(COUNTA($A890:$C890,$E890:$I890,$K890,$O890,$R890,$U890:$W890,$Z890:$AA890)=0,"",IFERROR(INDEX('Settings'!$B$10:$B$109,MATCH(C890,'Settings'!$A$10:$A$109,0)),""))</f>
        <v/>
      </c>
      <c r="E890" s="23" t="n"/>
      <c r="F890" s="25" t="n"/>
      <c r="G890" s="25" t="n"/>
      <c r="H890" s="26" t="n"/>
      <c r="I890" s="26" t="n"/>
      <c r="J890" s="27">
        <f>IF(COUNTA($A890:$C890,$E890:$I890,$K890,$O890,$R890,$U890:$W890,$Z890:$AA890)=0,"",IFERROR(H890+I890,0))</f>
        <v/>
      </c>
      <c r="K890" s="52" t="n"/>
      <c r="L890" s="53">
        <f>IF(COUNTA($A890:$C890,$E890:$I890,$K890,$O890,$R890,$U890:$W890,$Z890:$AA890)=0,"",IFERROR(INDEX('Settings'!$D$10:$D$109,MATCH(C890,'Settings'!$A$10:$A$109,0)),0))</f>
        <v/>
      </c>
      <c r="M890" s="53">
        <f>IF(COUNTA($A890:$C890,$E890:$I890,$K890,$O890,$R890,$U890:$W890,$Z890:$AA890)=0,"",IFERROR(IF(K890&lt;&gt;"",K890,L890),0))</f>
        <v/>
      </c>
      <c r="N890" s="30">
        <f>IF(COUNTA($A890:$C890,$E890:$I890,$K890,$O890,$R890,$U890:$W890,$Z890:$AA890)=0,"",IFERROR(J890*M890,0))</f>
        <v/>
      </c>
      <c r="O890" s="31" t="n"/>
      <c r="P890" s="30">
        <f>IF(COUNTA($A890:$C890,$E890:$I890,$K890,$O890,$R890,$U890:$W890,$Z890:$AA890)=0,"",IFERROR(INDEX('Settings'!$F$10:$F$109,MATCH(C890,'Settings'!$A$10:$A$109,0)),0))</f>
        <v/>
      </c>
      <c r="Q890" s="30">
        <f>IF(COUNTA($A890:$C890,$E890:$I890,$K890,$O890,$R890,$U890:$W890,$Z890:$AA890)=0,"",IFERROR(O890*P890,0))</f>
        <v/>
      </c>
      <c r="R890" s="26" t="n"/>
      <c r="S890" s="30">
        <f>IF(COUNTA($A890:$C890,$E890:$I890,$K890,$O890,$R890,$U890:$W890,$Z890:$AA890)=0,"",IFERROR(INDEX('Settings'!$E$10:$E$109,MATCH(C890,'Settings'!$A$10:$A$109,0)),0))</f>
        <v/>
      </c>
      <c r="T890" s="30">
        <f>IF(COUNTA($A890:$C890,$E890:$I890,$K890,$O890,$R890,$U890:$W890,$Z890:$AA890)=0,"",IFERROR(R890*S890,0))</f>
        <v/>
      </c>
      <c r="U890" s="32" t="n"/>
      <c r="V890" s="32" t="n"/>
      <c r="W890" s="32" t="n"/>
      <c r="X890" s="30">
        <f>IF(COUNTA($A890:$C890,$E890:$I890,$K890,$O890,$R890,$U890:$W890,$Z890:$AA890)=0,"",IFERROR(SUM(N890,Q890,T890,U890),0))</f>
        <v/>
      </c>
      <c r="Y890" s="30">
        <f>IF(COUNTA($A890:$C890,$E890:$I890,$K890,$O890,$R890,$U890:$W890,$Z890:$AA890)=0,"",IFERROR(X890+V890-W890,0))</f>
        <v/>
      </c>
      <c r="Z890" s="23" t="n"/>
      <c r="AA890" s="25" t="n"/>
      <c r="AB890" s="33">
        <f>IF(COUNTA($A890:$C890,$E890:$I890,$K890,$O890,$R890,$U890:$W890,$Z890:$AA890)=0,"",IF(OR(A890="",B890="",C890="",E890=""),"Missing required input",IF(D890="","Driver not found",IF(COUNTIF($E:$E,E890)&gt;1,"Duplicate Trip/Load #",IF(B890&gt;A890,"Trip after period end",IF(B890&lt;=A890-'Settings'!$B$4,"Trip outside pay period",IF(J890&lt;=0,"Check miles",IF(M890&lt;=0,"Check rate",IF(Y890&lt;0,"Negative payable","OK")))))))))</f>
        <v/>
      </c>
    </row>
    <row r="891">
      <c r="A891" s="51" t="n"/>
      <c r="B891" s="51" t="n"/>
      <c r="C891" s="23" t="n"/>
      <c r="D891" s="24">
        <f>IF(COUNTA($A891:$C891,$E891:$I891,$K891,$O891,$R891,$U891:$W891,$Z891:$AA891)=0,"",IFERROR(INDEX('Settings'!$B$10:$B$109,MATCH(C891,'Settings'!$A$10:$A$109,0)),""))</f>
        <v/>
      </c>
      <c r="E891" s="23" t="n"/>
      <c r="F891" s="25" t="n"/>
      <c r="G891" s="25" t="n"/>
      <c r="H891" s="26" t="n"/>
      <c r="I891" s="26" t="n"/>
      <c r="J891" s="27">
        <f>IF(COUNTA($A891:$C891,$E891:$I891,$K891,$O891,$R891,$U891:$W891,$Z891:$AA891)=0,"",IFERROR(H891+I891,0))</f>
        <v/>
      </c>
      <c r="K891" s="52" t="n"/>
      <c r="L891" s="53">
        <f>IF(COUNTA($A891:$C891,$E891:$I891,$K891,$O891,$R891,$U891:$W891,$Z891:$AA891)=0,"",IFERROR(INDEX('Settings'!$D$10:$D$109,MATCH(C891,'Settings'!$A$10:$A$109,0)),0))</f>
        <v/>
      </c>
      <c r="M891" s="53">
        <f>IF(COUNTA($A891:$C891,$E891:$I891,$K891,$O891,$R891,$U891:$W891,$Z891:$AA891)=0,"",IFERROR(IF(K891&lt;&gt;"",K891,L891),0))</f>
        <v/>
      </c>
      <c r="N891" s="30">
        <f>IF(COUNTA($A891:$C891,$E891:$I891,$K891,$O891,$R891,$U891:$W891,$Z891:$AA891)=0,"",IFERROR(J891*M891,0))</f>
        <v/>
      </c>
      <c r="O891" s="31" t="n"/>
      <c r="P891" s="30">
        <f>IF(COUNTA($A891:$C891,$E891:$I891,$K891,$O891,$R891,$U891:$W891,$Z891:$AA891)=0,"",IFERROR(INDEX('Settings'!$F$10:$F$109,MATCH(C891,'Settings'!$A$10:$A$109,0)),0))</f>
        <v/>
      </c>
      <c r="Q891" s="30">
        <f>IF(COUNTA($A891:$C891,$E891:$I891,$K891,$O891,$R891,$U891:$W891,$Z891:$AA891)=0,"",IFERROR(O891*P891,0))</f>
        <v/>
      </c>
      <c r="R891" s="26" t="n"/>
      <c r="S891" s="30">
        <f>IF(COUNTA($A891:$C891,$E891:$I891,$K891,$O891,$R891,$U891:$W891,$Z891:$AA891)=0,"",IFERROR(INDEX('Settings'!$E$10:$E$109,MATCH(C891,'Settings'!$A$10:$A$109,0)),0))</f>
        <v/>
      </c>
      <c r="T891" s="30">
        <f>IF(COUNTA($A891:$C891,$E891:$I891,$K891,$O891,$R891,$U891:$W891,$Z891:$AA891)=0,"",IFERROR(R891*S891,0))</f>
        <v/>
      </c>
      <c r="U891" s="32" t="n"/>
      <c r="V891" s="32" t="n"/>
      <c r="W891" s="32" t="n"/>
      <c r="X891" s="30">
        <f>IF(COUNTA($A891:$C891,$E891:$I891,$K891,$O891,$R891,$U891:$W891,$Z891:$AA891)=0,"",IFERROR(SUM(N891,Q891,T891,U891),0))</f>
        <v/>
      </c>
      <c r="Y891" s="30">
        <f>IF(COUNTA($A891:$C891,$E891:$I891,$K891,$O891,$R891,$U891:$W891,$Z891:$AA891)=0,"",IFERROR(X891+V891-W891,0))</f>
        <v/>
      </c>
      <c r="Z891" s="23" t="n"/>
      <c r="AA891" s="25" t="n"/>
      <c r="AB891" s="33">
        <f>IF(COUNTA($A891:$C891,$E891:$I891,$K891,$O891,$R891,$U891:$W891,$Z891:$AA891)=0,"",IF(OR(A891="",B891="",C891="",E891=""),"Missing required input",IF(D891="","Driver not found",IF(COUNTIF($E:$E,E891)&gt;1,"Duplicate Trip/Load #",IF(B891&gt;A891,"Trip after period end",IF(B891&lt;=A891-'Settings'!$B$4,"Trip outside pay period",IF(J891&lt;=0,"Check miles",IF(M891&lt;=0,"Check rate",IF(Y891&lt;0,"Negative payable","OK")))))))))</f>
        <v/>
      </c>
    </row>
    <row r="892">
      <c r="A892" s="51" t="n"/>
      <c r="B892" s="51" t="n"/>
      <c r="C892" s="23" t="n"/>
      <c r="D892" s="24">
        <f>IF(COUNTA($A892:$C892,$E892:$I892,$K892,$O892,$R892,$U892:$W892,$Z892:$AA892)=0,"",IFERROR(INDEX('Settings'!$B$10:$B$109,MATCH(C892,'Settings'!$A$10:$A$109,0)),""))</f>
        <v/>
      </c>
      <c r="E892" s="23" t="n"/>
      <c r="F892" s="25" t="n"/>
      <c r="G892" s="25" t="n"/>
      <c r="H892" s="26" t="n"/>
      <c r="I892" s="26" t="n"/>
      <c r="J892" s="27">
        <f>IF(COUNTA($A892:$C892,$E892:$I892,$K892,$O892,$R892,$U892:$W892,$Z892:$AA892)=0,"",IFERROR(H892+I892,0))</f>
        <v/>
      </c>
      <c r="K892" s="52" t="n"/>
      <c r="L892" s="53">
        <f>IF(COUNTA($A892:$C892,$E892:$I892,$K892,$O892,$R892,$U892:$W892,$Z892:$AA892)=0,"",IFERROR(INDEX('Settings'!$D$10:$D$109,MATCH(C892,'Settings'!$A$10:$A$109,0)),0))</f>
        <v/>
      </c>
      <c r="M892" s="53">
        <f>IF(COUNTA($A892:$C892,$E892:$I892,$K892,$O892,$R892,$U892:$W892,$Z892:$AA892)=0,"",IFERROR(IF(K892&lt;&gt;"",K892,L892),0))</f>
        <v/>
      </c>
      <c r="N892" s="30">
        <f>IF(COUNTA($A892:$C892,$E892:$I892,$K892,$O892,$R892,$U892:$W892,$Z892:$AA892)=0,"",IFERROR(J892*M892,0))</f>
        <v/>
      </c>
      <c r="O892" s="31" t="n"/>
      <c r="P892" s="30">
        <f>IF(COUNTA($A892:$C892,$E892:$I892,$K892,$O892,$R892,$U892:$W892,$Z892:$AA892)=0,"",IFERROR(INDEX('Settings'!$F$10:$F$109,MATCH(C892,'Settings'!$A$10:$A$109,0)),0))</f>
        <v/>
      </c>
      <c r="Q892" s="30">
        <f>IF(COUNTA($A892:$C892,$E892:$I892,$K892,$O892,$R892,$U892:$W892,$Z892:$AA892)=0,"",IFERROR(O892*P892,0))</f>
        <v/>
      </c>
      <c r="R892" s="26" t="n"/>
      <c r="S892" s="30">
        <f>IF(COUNTA($A892:$C892,$E892:$I892,$K892,$O892,$R892,$U892:$W892,$Z892:$AA892)=0,"",IFERROR(INDEX('Settings'!$E$10:$E$109,MATCH(C892,'Settings'!$A$10:$A$109,0)),0))</f>
        <v/>
      </c>
      <c r="T892" s="30">
        <f>IF(COUNTA($A892:$C892,$E892:$I892,$K892,$O892,$R892,$U892:$W892,$Z892:$AA892)=0,"",IFERROR(R892*S892,0))</f>
        <v/>
      </c>
      <c r="U892" s="32" t="n"/>
      <c r="V892" s="32" t="n"/>
      <c r="W892" s="32" t="n"/>
      <c r="X892" s="30">
        <f>IF(COUNTA($A892:$C892,$E892:$I892,$K892,$O892,$R892,$U892:$W892,$Z892:$AA892)=0,"",IFERROR(SUM(N892,Q892,T892,U892),0))</f>
        <v/>
      </c>
      <c r="Y892" s="30">
        <f>IF(COUNTA($A892:$C892,$E892:$I892,$K892,$O892,$R892,$U892:$W892,$Z892:$AA892)=0,"",IFERROR(X892+V892-W892,0))</f>
        <v/>
      </c>
      <c r="Z892" s="23" t="n"/>
      <c r="AA892" s="25" t="n"/>
      <c r="AB892" s="33">
        <f>IF(COUNTA($A892:$C892,$E892:$I892,$K892,$O892,$R892,$U892:$W892,$Z892:$AA892)=0,"",IF(OR(A892="",B892="",C892="",E892=""),"Missing required input",IF(D892="","Driver not found",IF(COUNTIF($E:$E,E892)&gt;1,"Duplicate Trip/Load #",IF(B892&gt;A892,"Trip after period end",IF(B892&lt;=A892-'Settings'!$B$4,"Trip outside pay period",IF(J892&lt;=0,"Check miles",IF(M892&lt;=0,"Check rate",IF(Y892&lt;0,"Negative payable","OK")))))))))</f>
        <v/>
      </c>
    </row>
    <row r="893">
      <c r="A893" s="51" t="n"/>
      <c r="B893" s="51" t="n"/>
      <c r="C893" s="23" t="n"/>
      <c r="D893" s="24">
        <f>IF(COUNTA($A893:$C893,$E893:$I893,$K893,$O893,$R893,$U893:$W893,$Z893:$AA893)=0,"",IFERROR(INDEX('Settings'!$B$10:$B$109,MATCH(C893,'Settings'!$A$10:$A$109,0)),""))</f>
        <v/>
      </c>
      <c r="E893" s="23" t="n"/>
      <c r="F893" s="25" t="n"/>
      <c r="G893" s="25" t="n"/>
      <c r="H893" s="26" t="n"/>
      <c r="I893" s="26" t="n"/>
      <c r="J893" s="27">
        <f>IF(COUNTA($A893:$C893,$E893:$I893,$K893,$O893,$R893,$U893:$W893,$Z893:$AA893)=0,"",IFERROR(H893+I893,0))</f>
        <v/>
      </c>
      <c r="K893" s="52" t="n"/>
      <c r="L893" s="53">
        <f>IF(COUNTA($A893:$C893,$E893:$I893,$K893,$O893,$R893,$U893:$W893,$Z893:$AA893)=0,"",IFERROR(INDEX('Settings'!$D$10:$D$109,MATCH(C893,'Settings'!$A$10:$A$109,0)),0))</f>
        <v/>
      </c>
      <c r="M893" s="53">
        <f>IF(COUNTA($A893:$C893,$E893:$I893,$K893,$O893,$R893,$U893:$W893,$Z893:$AA893)=0,"",IFERROR(IF(K893&lt;&gt;"",K893,L893),0))</f>
        <v/>
      </c>
      <c r="N893" s="30">
        <f>IF(COUNTA($A893:$C893,$E893:$I893,$K893,$O893,$R893,$U893:$W893,$Z893:$AA893)=0,"",IFERROR(J893*M893,0))</f>
        <v/>
      </c>
      <c r="O893" s="31" t="n"/>
      <c r="P893" s="30">
        <f>IF(COUNTA($A893:$C893,$E893:$I893,$K893,$O893,$R893,$U893:$W893,$Z893:$AA893)=0,"",IFERROR(INDEX('Settings'!$F$10:$F$109,MATCH(C893,'Settings'!$A$10:$A$109,0)),0))</f>
        <v/>
      </c>
      <c r="Q893" s="30">
        <f>IF(COUNTA($A893:$C893,$E893:$I893,$K893,$O893,$R893,$U893:$W893,$Z893:$AA893)=0,"",IFERROR(O893*P893,0))</f>
        <v/>
      </c>
      <c r="R893" s="26" t="n"/>
      <c r="S893" s="30">
        <f>IF(COUNTA($A893:$C893,$E893:$I893,$K893,$O893,$R893,$U893:$W893,$Z893:$AA893)=0,"",IFERROR(INDEX('Settings'!$E$10:$E$109,MATCH(C893,'Settings'!$A$10:$A$109,0)),0))</f>
        <v/>
      </c>
      <c r="T893" s="30">
        <f>IF(COUNTA($A893:$C893,$E893:$I893,$K893,$O893,$R893,$U893:$W893,$Z893:$AA893)=0,"",IFERROR(R893*S893,0))</f>
        <v/>
      </c>
      <c r="U893" s="32" t="n"/>
      <c r="V893" s="32" t="n"/>
      <c r="W893" s="32" t="n"/>
      <c r="X893" s="30">
        <f>IF(COUNTA($A893:$C893,$E893:$I893,$K893,$O893,$R893,$U893:$W893,$Z893:$AA893)=0,"",IFERROR(SUM(N893,Q893,T893,U893),0))</f>
        <v/>
      </c>
      <c r="Y893" s="30">
        <f>IF(COUNTA($A893:$C893,$E893:$I893,$K893,$O893,$R893,$U893:$W893,$Z893:$AA893)=0,"",IFERROR(X893+V893-W893,0))</f>
        <v/>
      </c>
      <c r="Z893" s="23" t="n"/>
      <c r="AA893" s="25" t="n"/>
      <c r="AB893" s="33">
        <f>IF(COUNTA($A893:$C893,$E893:$I893,$K893,$O893,$R893,$U893:$W893,$Z893:$AA893)=0,"",IF(OR(A893="",B893="",C893="",E893=""),"Missing required input",IF(D893="","Driver not found",IF(COUNTIF($E:$E,E893)&gt;1,"Duplicate Trip/Load #",IF(B893&gt;A893,"Trip after period end",IF(B893&lt;=A893-'Settings'!$B$4,"Trip outside pay period",IF(J893&lt;=0,"Check miles",IF(M893&lt;=0,"Check rate",IF(Y893&lt;0,"Negative payable","OK")))))))))</f>
        <v/>
      </c>
    </row>
    <row r="894">
      <c r="A894" s="51" t="n"/>
      <c r="B894" s="51" t="n"/>
      <c r="C894" s="23" t="n"/>
      <c r="D894" s="24">
        <f>IF(COUNTA($A894:$C894,$E894:$I894,$K894,$O894,$R894,$U894:$W894,$Z894:$AA894)=0,"",IFERROR(INDEX('Settings'!$B$10:$B$109,MATCH(C894,'Settings'!$A$10:$A$109,0)),""))</f>
        <v/>
      </c>
      <c r="E894" s="23" t="n"/>
      <c r="F894" s="25" t="n"/>
      <c r="G894" s="25" t="n"/>
      <c r="H894" s="26" t="n"/>
      <c r="I894" s="26" t="n"/>
      <c r="J894" s="27">
        <f>IF(COUNTA($A894:$C894,$E894:$I894,$K894,$O894,$R894,$U894:$W894,$Z894:$AA894)=0,"",IFERROR(H894+I894,0))</f>
        <v/>
      </c>
      <c r="K894" s="52" t="n"/>
      <c r="L894" s="53">
        <f>IF(COUNTA($A894:$C894,$E894:$I894,$K894,$O894,$R894,$U894:$W894,$Z894:$AA894)=0,"",IFERROR(INDEX('Settings'!$D$10:$D$109,MATCH(C894,'Settings'!$A$10:$A$109,0)),0))</f>
        <v/>
      </c>
      <c r="M894" s="53">
        <f>IF(COUNTA($A894:$C894,$E894:$I894,$K894,$O894,$R894,$U894:$W894,$Z894:$AA894)=0,"",IFERROR(IF(K894&lt;&gt;"",K894,L894),0))</f>
        <v/>
      </c>
      <c r="N894" s="30">
        <f>IF(COUNTA($A894:$C894,$E894:$I894,$K894,$O894,$R894,$U894:$W894,$Z894:$AA894)=0,"",IFERROR(J894*M894,0))</f>
        <v/>
      </c>
      <c r="O894" s="31" t="n"/>
      <c r="P894" s="30">
        <f>IF(COUNTA($A894:$C894,$E894:$I894,$K894,$O894,$R894,$U894:$W894,$Z894:$AA894)=0,"",IFERROR(INDEX('Settings'!$F$10:$F$109,MATCH(C894,'Settings'!$A$10:$A$109,0)),0))</f>
        <v/>
      </c>
      <c r="Q894" s="30">
        <f>IF(COUNTA($A894:$C894,$E894:$I894,$K894,$O894,$R894,$U894:$W894,$Z894:$AA894)=0,"",IFERROR(O894*P894,0))</f>
        <v/>
      </c>
      <c r="R894" s="26" t="n"/>
      <c r="S894" s="30">
        <f>IF(COUNTA($A894:$C894,$E894:$I894,$K894,$O894,$R894,$U894:$W894,$Z894:$AA894)=0,"",IFERROR(INDEX('Settings'!$E$10:$E$109,MATCH(C894,'Settings'!$A$10:$A$109,0)),0))</f>
        <v/>
      </c>
      <c r="T894" s="30">
        <f>IF(COUNTA($A894:$C894,$E894:$I894,$K894,$O894,$R894,$U894:$W894,$Z894:$AA894)=0,"",IFERROR(R894*S894,0))</f>
        <v/>
      </c>
      <c r="U894" s="32" t="n"/>
      <c r="V894" s="32" t="n"/>
      <c r="W894" s="32" t="n"/>
      <c r="X894" s="30">
        <f>IF(COUNTA($A894:$C894,$E894:$I894,$K894,$O894,$R894,$U894:$W894,$Z894:$AA894)=0,"",IFERROR(SUM(N894,Q894,T894,U894),0))</f>
        <v/>
      </c>
      <c r="Y894" s="30">
        <f>IF(COUNTA($A894:$C894,$E894:$I894,$K894,$O894,$R894,$U894:$W894,$Z894:$AA894)=0,"",IFERROR(X894+V894-W894,0))</f>
        <v/>
      </c>
      <c r="Z894" s="23" t="n"/>
      <c r="AA894" s="25" t="n"/>
      <c r="AB894" s="33">
        <f>IF(COUNTA($A894:$C894,$E894:$I894,$K894,$O894,$R894,$U894:$W894,$Z894:$AA894)=0,"",IF(OR(A894="",B894="",C894="",E894=""),"Missing required input",IF(D894="","Driver not found",IF(COUNTIF($E:$E,E894)&gt;1,"Duplicate Trip/Load #",IF(B894&gt;A894,"Trip after period end",IF(B894&lt;=A894-'Settings'!$B$4,"Trip outside pay period",IF(J894&lt;=0,"Check miles",IF(M894&lt;=0,"Check rate",IF(Y894&lt;0,"Negative payable","OK")))))))))</f>
        <v/>
      </c>
    </row>
    <row r="895">
      <c r="A895" s="51" t="n"/>
      <c r="B895" s="51" t="n"/>
      <c r="C895" s="23" t="n"/>
      <c r="D895" s="24">
        <f>IF(COUNTA($A895:$C895,$E895:$I895,$K895,$O895,$R895,$U895:$W895,$Z895:$AA895)=0,"",IFERROR(INDEX('Settings'!$B$10:$B$109,MATCH(C895,'Settings'!$A$10:$A$109,0)),""))</f>
        <v/>
      </c>
      <c r="E895" s="23" t="n"/>
      <c r="F895" s="25" t="n"/>
      <c r="G895" s="25" t="n"/>
      <c r="H895" s="26" t="n"/>
      <c r="I895" s="26" t="n"/>
      <c r="J895" s="27">
        <f>IF(COUNTA($A895:$C895,$E895:$I895,$K895,$O895,$R895,$U895:$W895,$Z895:$AA895)=0,"",IFERROR(H895+I895,0))</f>
        <v/>
      </c>
      <c r="K895" s="52" t="n"/>
      <c r="L895" s="53">
        <f>IF(COUNTA($A895:$C895,$E895:$I895,$K895,$O895,$R895,$U895:$W895,$Z895:$AA895)=0,"",IFERROR(INDEX('Settings'!$D$10:$D$109,MATCH(C895,'Settings'!$A$10:$A$109,0)),0))</f>
        <v/>
      </c>
      <c r="M895" s="53">
        <f>IF(COUNTA($A895:$C895,$E895:$I895,$K895,$O895,$R895,$U895:$W895,$Z895:$AA895)=0,"",IFERROR(IF(K895&lt;&gt;"",K895,L895),0))</f>
        <v/>
      </c>
      <c r="N895" s="30">
        <f>IF(COUNTA($A895:$C895,$E895:$I895,$K895,$O895,$R895,$U895:$W895,$Z895:$AA895)=0,"",IFERROR(J895*M895,0))</f>
        <v/>
      </c>
      <c r="O895" s="31" t="n"/>
      <c r="P895" s="30">
        <f>IF(COUNTA($A895:$C895,$E895:$I895,$K895,$O895,$R895,$U895:$W895,$Z895:$AA895)=0,"",IFERROR(INDEX('Settings'!$F$10:$F$109,MATCH(C895,'Settings'!$A$10:$A$109,0)),0))</f>
        <v/>
      </c>
      <c r="Q895" s="30">
        <f>IF(COUNTA($A895:$C895,$E895:$I895,$K895,$O895,$R895,$U895:$W895,$Z895:$AA895)=0,"",IFERROR(O895*P895,0))</f>
        <v/>
      </c>
      <c r="R895" s="26" t="n"/>
      <c r="S895" s="30">
        <f>IF(COUNTA($A895:$C895,$E895:$I895,$K895,$O895,$R895,$U895:$W895,$Z895:$AA895)=0,"",IFERROR(INDEX('Settings'!$E$10:$E$109,MATCH(C895,'Settings'!$A$10:$A$109,0)),0))</f>
        <v/>
      </c>
      <c r="T895" s="30">
        <f>IF(COUNTA($A895:$C895,$E895:$I895,$K895,$O895,$R895,$U895:$W895,$Z895:$AA895)=0,"",IFERROR(R895*S895,0))</f>
        <v/>
      </c>
      <c r="U895" s="32" t="n"/>
      <c r="V895" s="32" t="n"/>
      <c r="W895" s="32" t="n"/>
      <c r="X895" s="30">
        <f>IF(COUNTA($A895:$C895,$E895:$I895,$K895,$O895,$R895,$U895:$W895,$Z895:$AA895)=0,"",IFERROR(SUM(N895,Q895,T895,U895),0))</f>
        <v/>
      </c>
      <c r="Y895" s="30">
        <f>IF(COUNTA($A895:$C895,$E895:$I895,$K895,$O895,$R895,$U895:$W895,$Z895:$AA895)=0,"",IFERROR(X895+V895-W895,0))</f>
        <v/>
      </c>
      <c r="Z895" s="23" t="n"/>
      <c r="AA895" s="25" t="n"/>
      <c r="AB895" s="33">
        <f>IF(COUNTA($A895:$C895,$E895:$I895,$K895,$O895,$R895,$U895:$W895,$Z895:$AA895)=0,"",IF(OR(A895="",B895="",C895="",E895=""),"Missing required input",IF(D895="","Driver not found",IF(COUNTIF($E:$E,E895)&gt;1,"Duplicate Trip/Load #",IF(B895&gt;A895,"Trip after period end",IF(B895&lt;=A895-'Settings'!$B$4,"Trip outside pay period",IF(J895&lt;=0,"Check miles",IF(M895&lt;=0,"Check rate",IF(Y895&lt;0,"Negative payable","OK")))))))))</f>
        <v/>
      </c>
    </row>
    <row r="896">
      <c r="A896" s="51" t="n"/>
      <c r="B896" s="51" t="n"/>
      <c r="C896" s="23" t="n"/>
      <c r="D896" s="24">
        <f>IF(COUNTA($A896:$C896,$E896:$I896,$K896,$O896,$R896,$U896:$W896,$Z896:$AA896)=0,"",IFERROR(INDEX('Settings'!$B$10:$B$109,MATCH(C896,'Settings'!$A$10:$A$109,0)),""))</f>
        <v/>
      </c>
      <c r="E896" s="23" t="n"/>
      <c r="F896" s="25" t="n"/>
      <c r="G896" s="25" t="n"/>
      <c r="H896" s="26" t="n"/>
      <c r="I896" s="26" t="n"/>
      <c r="J896" s="27">
        <f>IF(COUNTA($A896:$C896,$E896:$I896,$K896,$O896,$R896,$U896:$W896,$Z896:$AA896)=0,"",IFERROR(H896+I896,0))</f>
        <v/>
      </c>
      <c r="K896" s="52" t="n"/>
      <c r="L896" s="53">
        <f>IF(COUNTA($A896:$C896,$E896:$I896,$K896,$O896,$R896,$U896:$W896,$Z896:$AA896)=0,"",IFERROR(INDEX('Settings'!$D$10:$D$109,MATCH(C896,'Settings'!$A$10:$A$109,0)),0))</f>
        <v/>
      </c>
      <c r="M896" s="53">
        <f>IF(COUNTA($A896:$C896,$E896:$I896,$K896,$O896,$R896,$U896:$W896,$Z896:$AA896)=0,"",IFERROR(IF(K896&lt;&gt;"",K896,L896),0))</f>
        <v/>
      </c>
      <c r="N896" s="30">
        <f>IF(COUNTA($A896:$C896,$E896:$I896,$K896,$O896,$R896,$U896:$W896,$Z896:$AA896)=0,"",IFERROR(J896*M896,0))</f>
        <v/>
      </c>
      <c r="O896" s="31" t="n"/>
      <c r="P896" s="30">
        <f>IF(COUNTA($A896:$C896,$E896:$I896,$K896,$O896,$R896,$U896:$W896,$Z896:$AA896)=0,"",IFERROR(INDEX('Settings'!$F$10:$F$109,MATCH(C896,'Settings'!$A$10:$A$109,0)),0))</f>
        <v/>
      </c>
      <c r="Q896" s="30">
        <f>IF(COUNTA($A896:$C896,$E896:$I896,$K896,$O896,$R896,$U896:$W896,$Z896:$AA896)=0,"",IFERROR(O896*P896,0))</f>
        <v/>
      </c>
      <c r="R896" s="26" t="n"/>
      <c r="S896" s="30">
        <f>IF(COUNTA($A896:$C896,$E896:$I896,$K896,$O896,$R896,$U896:$W896,$Z896:$AA896)=0,"",IFERROR(INDEX('Settings'!$E$10:$E$109,MATCH(C896,'Settings'!$A$10:$A$109,0)),0))</f>
        <v/>
      </c>
      <c r="T896" s="30">
        <f>IF(COUNTA($A896:$C896,$E896:$I896,$K896,$O896,$R896,$U896:$W896,$Z896:$AA896)=0,"",IFERROR(R896*S896,0))</f>
        <v/>
      </c>
      <c r="U896" s="32" t="n"/>
      <c r="V896" s="32" t="n"/>
      <c r="W896" s="32" t="n"/>
      <c r="X896" s="30">
        <f>IF(COUNTA($A896:$C896,$E896:$I896,$K896,$O896,$R896,$U896:$W896,$Z896:$AA896)=0,"",IFERROR(SUM(N896,Q896,T896,U896),0))</f>
        <v/>
      </c>
      <c r="Y896" s="30">
        <f>IF(COUNTA($A896:$C896,$E896:$I896,$K896,$O896,$R896,$U896:$W896,$Z896:$AA896)=0,"",IFERROR(X896+V896-W896,0))</f>
        <v/>
      </c>
      <c r="Z896" s="23" t="n"/>
      <c r="AA896" s="25" t="n"/>
      <c r="AB896" s="33">
        <f>IF(COUNTA($A896:$C896,$E896:$I896,$K896,$O896,$R896,$U896:$W896,$Z896:$AA896)=0,"",IF(OR(A896="",B896="",C896="",E896=""),"Missing required input",IF(D896="","Driver not found",IF(COUNTIF($E:$E,E896)&gt;1,"Duplicate Trip/Load #",IF(B896&gt;A896,"Trip after period end",IF(B896&lt;=A896-'Settings'!$B$4,"Trip outside pay period",IF(J896&lt;=0,"Check miles",IF(M896&lt;=0,"Check rate",IF(Y896&lt;0,"Negative payable","OK")))))))))</f>
        <v/>
      </c>
    </row>
    <row r="897">
      <c r="A897" s="51" t="n"/>
      <c r="B897" s="51" t="n"/>
      <c r="C897" s="23" t="n"/>
      <c r="D897" s="24">
        <f>IF(COUNTA($A897:$C897,$E897:$I897,$K897,$O897,$R897,$U897:$W897,$Z897:$AA897)=0,"",IFERROR(INDEX('Settings'!$B$10:$B$109,MATCH(C897,'Settings'!$A$10:$A$109,0)),""))</f>
        <v/>
      </c>
      <c r="E897" s="23" t="n"/>
      <c r="F897" s="25" t="n"/>
      <c r="G897" s="25" t="n"/>
      <c r="H897" s="26" t="n"/>
      <c r="I897" s="26" t="n"/>
      <c r="J897" s="27">
        <f>IF(COUNTA($A897:$C897,$E897:$I897,$K897,$O897,$R897,$U897:$W897,$Z897:$AA897)=0,"",IFERROR(H897+I897,0))</f>
        <v/>
      </c>
      <c r="K897" s="52" t="n"/>
      <c r="L897" s="53">
        <f>IF(COUNTA($A897:$C897,$E897:$I897,$K897,$O897,$R897,$U897:$W897,$Z897:$AA897)=0,"",IFERROR(INDEX('Settings'!$D$10:$D$109,MATCH(C897,'Settings'!$A$10:$A$109,0)),0))</f>
        <v/>
      </c>
      <c r="M897" s="53">
        <f>IF(COUNTA($A897:$C897,$E897:$I897,$K897,$O897,$R897,$U897:$W897,$Z897:$AA897)=0,"",IFERROR(IF(K897&lt;&gt;"",K897,L897),0))</f>
        <v/>
      </c>
      <c r="N897" s="30">
        <f>IF(COUNTA($A897:$C897,$E897:$I897,$K897,$O897,$R897,$U897:$W897,$Z897:$AA897)=0,"",IFERROR(J897*M897,0))</f>
        <v/>
      </c>
      <c r="O897" s="31" t="n"/>
      <c r="P897" s="30">
        <f>IF(COUNTA($A897:$C897,$E897:$I897,$K897,$O897,$R897,$U897:$W897,$Z897:$AA897)=0,"",IFERROR(INDEX('Settings'!$F$10:$F$109,MATCH(C897,'Settings'!$A$10:$A$109,0)),0))</f>
        <v/>
      </c>
      <c r="Q897" s="30">
        <f>IF(COUNTA($A897:$C897,$E897:$I897,$K897,$O897,$R897,$U897:$W897,$Z897:$AA897)=0,"",IFERROR(O897*P897,0))</f>
        <v/>
      </c>
      <c r="R897" s="26" t="n"/>
      <c r="S897" s="30">
        <f>IF(COUNTA($A897:$C897,$E897:$I897,$K897,$O897,$R897,$U897:$W897,$Z897:$AA897)=0,"",IFERROR(INDEX('Settings'!$E$10:$E$109,MATCH(C897,'Settings'!$A$10:$A$109,0)),0))</f>
        <v/>
      </c>
      <c r="T897" s="30">
        <f>IF(COUNTA($A897:$C897,$E897:$I897,$K897,$O897,$R897,$U897:$W897,$Z897:$AA897)=0,"",IFERROR(R897*S897,0))</f>
        <v/>
      </c>
      <c r="U897" s="32" t="n"/>
      <c r="V897" s="32" t="n"/>
      <c r="W897" s="32" t="n"/>
      <c r="X897" s="30">
        <f>IF(COUNTA($A897:$C897,$E897:$I897,$K897,$O897,$R897,$U897:$W897,$Z897:$AA897)=0,"",IFERROR(SUM(N897,Q897,T897,U897),0))</f>
        <v/>
      </c>
      <c r="Y897" s="30">
        <f>IF(COUNTA($A897:$C897,$E897:$I897,$K897,$O897,$R897,$U897:$W897,$Z897:$AA897)=0,"",IFERROR(X897+V897-W897,0))</f>
        <v/>
      </c>
      <c r="Z897" s="23" t="n"/>
      <c r="AA897" s="25" t="n"/>
      <c r="AB897" s="33">
        <f>IF(COUNTA($A897:$C897,$E897:$I897,$K897,$O897,$R897,$U897:$W897,$Z897:$AA897)=0,"",IF(OR(A897="",B897="",C897="",E897=""),"Missing required input",IF(D897="","Driver not found",IF(COUNTIF($E:$E,E897)&gt;1,"Duplicate Trip/Load #",IF(B897&gt;A897,"Trip after period end",IF(B897&lt;=A897-'Settings'!$B$4,"Trip outside pay period",IF(J897&lt;=0,"Check miles",IF(M897&lt;=0,"Check rate",IF(Y897&lt;0,"Negative payable","OK")))))))))</f>
        <v/>
      </c>
    </row>
    <row r="898">
      <c r="A898" s="51" t="n"/>
      <c r="B898" s="51" t="n"/>
      <c r="C898" s="23" t="n"/>
      <c r="D898" s="24">
        <f>IF(COUNTA($A898:$C898,$E898:$I898,$K898,$O898,$R898,$U898:$W898,$Z898:$AA898)=0,"",IFERROR(INDEX('Settings'!$B$10:$B$109,MATCH(C898,'Settings'!$A$10:$A$109,0)),""))</f>
        <v/>
      </c>
      <c r="E898" s="23" t="n"/>
      <c r="F898" s="25" t="n"/>
      <c r="G898" s="25" t="n"/>
      <c r="H898" s="26" t="n"/>
      <c r="I898" s="26" t="n"/>
      <c r="J898" s="27">
        <f>IF(COUNTA($A898:$C898,$E898:$I898,$K898,$O898,$R898,$U898:$W898,$Z898:$AA898)=0,"",IFERROR(H898+I898,0))</f>
        <v/>
      </c>
      <c r="K898" s="52" t="n"/>
      <c r="L898" s="53">
        <f>IF(COUNTA($A898:$C898,$E898:$I898,$K898,$O898,$R898,$U898:$W898,$Z898:$AA898)=0,"",IFERROR(INDEX('Settings'!$D$10:$D$109,MATCH(C898,'Settings'!$A$10:$A$109,0)),0))</f>
        <v/>
      </c>
      <c r="M898" s="53">
        <f>IF(COUNTA($A898:$C898,$E898:$I898,$K898,$O898,$R898,$U898:$W898,$Z898:$AA898)=0,"",IFERROR(IF(K898&lt;&gt;"",K898,L898),0))</f>
        <v/>
      </c>
      <c r="N898" s="30">
        <f>IF(COUNTA($A898:$C898,$E898:$I898,$K898,$O898,$R898,$U898:$W898,$Z898:$AA898)=0,"",IFERROR(J898*M898,0))</f>
        <v/>
      </c>
      <c r="O898" s="31" t="n"/>
      <c r="P898" s="30">
        <f>IF(COUNTA($A898:$C898,$E898:$I898,$K898,$O898,$R898,$U898:$W898,$Z898:$AA898)=0,"",IFERROR(INDEX('Settings'!$F$10:$F$109,MATCH(C898,'Settings'!$A$10:$A$109,0)),0))</f>
        <v/>
      </c>
      <c r="Q898" s="30">
        <f>IF(COUNTA($A898:$C898,$E898:$I898,$K898,$O898,$R898,$U898:$W898,$Z898:$AA898)=0,"",IFERROR(O898*P898,0))</f>
        <v/>
      </c>
      <c r="R898" s="26" t="n"/>
      <c r="S898" s="30">
        <f>IF(COUNTA($A898:$C898,$E898:$I898,$K898,$O898,$R898,$U898:$W898,$Z898:$AA898)=0,"",IFERROR(INDEX('Settings'!$E$10:$E$109,MATCH(C898,'Settings'!$A$10:$A$109,0)),0))</f>
        <v/>
      </c>
      <c r="T898" s="30">
        <f>IF(COUNTA($A898:$C898,$E898:$I898,$K898,$O898,$R898,$U898:$W898,$Z898:$AA898)=0,"",IFERROR(R898*S898,0))</f>
        <v/>
      </c>
      <c r="U898" s="32" t="n"/>
      <c r="V898" s="32" t="n"/>
      <c r="W898" s="32" t="n"/>
      <c r="X898" s="30">
        <f>IF(COUNTA($A898:$C898,$E898:$I898,$K898,$O898,$R898,$U898:$W898,$Z898:$AA898)=0,"",IFERROR(SUM(N898,Q898,T898,U898),0))</f>
        <v/>
      </c>
      <c r="Y898" s="30">
        <f>IF(COUNTA($A898:$C898,$E898:$I898,$K898,$O898,$R898,$U898:$W898,$Z898:$AA898)=0,"",IFERROR(X898+V898-W898,0))</f>
        <v/>
      </c>
      <c r="Z898" s="23" t="n"/>
      <c r="AA898" s="25" t="n"/>
      <c r="AB898" s="33">
        <f>IF(COUNTA($A898:$C898,$E898:$I898,$K898,$O898,$R898,$U898:$W898,$Z898:$AA898)=0,"",IF(OR(A898="",B898="",C898="",E898=""),"Missing required input",IF(D898="","Driver not found",IF(COUNTIF($E:$E,E898)&gt;1,"Duplicate Trip/Load #",IF(B898&gt;A898,"Trip after period end",IF(B898&lt;=A898-'Settings'!$B$4,"Trip outside pay period",IF(J898&lt;=0,"Check miles",IF(M898&lt;=0,"Check rate",IF(Y898&lt;0,"Negative payable","OK")))))))))</f>
        <v/>
      </c>
    </row>
    <row r="899">
      <c r="A899" s="51" t="n"/>
      <c r="B899" s="51" t="n"/>
      <c r="C899" s="23" t="n"/>
      <c r="D899" s="24">
        <f>IF(COUNTA($A899:$C899,$E899:$I899,$K899,$O899,$R899,$U899:$W899,$Z899:$AA899)=0,"",IFERROR(INDEX('Settings'!$B$10:$B$109,MATCH(C899,'Settings'!$A$10:$A$109,0)),""))</f>
        <v/>
      </c>
      <c r="E899" s="23" t="n"/>
      <c r="F899" s="25" t="n"/>
      <c r="G899" s="25" t="n"/>
      <c r="H899" s="26" t="n"/>
      <c r="I899" s="26" t="n"/>
      <c r="J899" s="27">
        <f>IF(COUNTA($A899:$C899,$E899:$I899,$K899,$O899,$R899,$U899:$W899,$Z899:$AA899)=0,"",IFERROR(H899+I899,0))</f>
        <v/>
      </c>
      <c r="K899" s="52" t="n"/>
      <c r="L899" s="53">
        <f>IF(COUNTA($A899:$C899,$E899:$I899,$K899,$O899,$R899,$U899:$W899,$Z899:$AA899)=0,"",IFERROR(INDEX('Settings'!$D$10:$D$109,MATCH(C899,'Settings'!$A$10:$A$109,0)),0))</f>
        <v/>
      </c>
      <c r="M899" s="53">
        <f>IF(COUNTA($A899:$C899,$E899:$I899,$K899,$O899,$R899,$U899:$W899,$Z899:$AA899)=0,"",IFERROR(IF(K899&lt;&gt;"",K899,L899),0))</f>
        <v/>
      </c>
      <c r="N899" s="30">
        <f>IF(COUNTA($A899:$C899,$E899:$I899,$K899,$O899,$R899,$U899:$W899,$Z899:$AA899)=0,"",IFERROR(J899*M899,0))</f>
        <v/>
      </c>
      <c r="O899" s="31" t="n"/>
      <c r="P899" s="30">
        <f>IF(COUNTA($A899:$C899,$E899:$I899,$K899,$O899,$R899,$U899:$W899,$Z899:$AA899)=0,"",IFERROR(INDEX('Settings'!$F$10:$F$109,MATCH(C899,'Settings'!$A$10:$A$109,0)),0))</f>
        <v/>
      </c>
      <c r="Q899" s="30">
        <f>IF(COUNTA($A899:$C899,$E899:$I899,$K899,$O899,$R899,$U899:$W899,$Z899:$AA899)=0,"",IFERROR(O899*P899,0))</f>
        <v/>
      </c>
      <c r="R899" s="26" t="n"/>
      <c r="S899" s="30">
        <f>IF(COUNTA($A899:$C899,$E899:$I899,$K899,$O899,$R899,$U899:$W899,$Z899:$AA899)=0,"",IFERROR(INDEX('Settings'!$E$10:$E$109,MATCH(C899,'Settings'!$A$10:$A$109,0)),0))</f>
        <v/>
      </c>
      <c r="T899" s="30">
        <f>IF(COUNTA($A899:$C899,$E899:$I899,$K899,$O899,$R899,$U899:$W899,$Z899:$AA899)=0,"",IFERROR(R899*S899,0))</f>
        <v/>
      </c>
      <c r="U899" s="32" t="n"/>
      <c r="V899" s="32" t="n"/>
      <c r="W899" s="32" t="n"/>
      <c r="X899" s="30">
        <f>IF(COUNTA($A899:$C899,$E899:$I899,$K899,$O899,$R899,$U899:$W899,$Z899:$AA899)=0,"",IFERROR(SUM(N899,Q899,T899,U899),0))</f>
        <v/>
      </c>
      <c r="Y899" s="30">
        <f>IF(COUNTA($A899:$C899,$E899:$I899,$K899,$O899,$R899,$U899:$W899,$Z899:$AA899)=0,"",IFERROR(X899+V899-W899,0))</f>
        <v/>
      </c>
      <c r="Z899" s="23" t="n"/>
      <c r="AA899" s="25" t="n"/>
      <c r="AB899" s="33">
        <f>IF(COUNTA($A899:$C899,$E899:$I899,$K899,$O899,$R899,$U899:$W899,$Z899:$AA899)=0,"",IF(OR(A899="",B899="",C899="",E899=""),"Missing required input",IF(D899="","Driver not found",IF(COUNTIF($E:$E,E899)&gt;1,"Duplicate Trip/Load #",IF(B899&gt;A899,"Trip after period end",IF(B899&lt;=A899-'Settings'!$B$4,"Trip outside pay period",IF(J899&lt;=0,"Check miles",IF(M899&lt;=0,"Check rate",IF(Y899&lt;0,"Negative payable","OK")))))))))</f>
        <v/>
      </c>
    </row>
    <row r="900">
      <c r="A900" s="51" t="n"/>
      <c r="B900" s="51" t="n"/>
      <c r="C900" s="23" t="n"/>
      <c r="D900" s="24">
        <f>IF(COUNTA($A900:$C900,$E900:$I900,$K900,$O900,$R900,$U900:$W900,$Z900:$AA900)=0,"",IFERROR(INDEX('Settings'!$B$10:$B$109,MATCH(C900,'Settings'!$A$10:$A$109,0)),""))</f>
        <v/>
      </c>
      <c r="E900" s="23" t="n"/>
      <c r="F900" s="25" t="n"/>
      <c r="G900" s="25" t="n"/>
      <c r="H900" s="26" t="n"/>
      <c r="I900" s="26" t="n"/>
      <c r="J900" s="27">
        <f>IF(COUNTA($A900:$C900,$E900:$I900,$K900,$O900,$R900,$U900:$W900,$Z900:$AA900)=0,"",IFERROR(H900+I900,0))</f>
        <v/>
      </c>
      <c r="K900" s="52" t="n"/>
      <c r="L900" s="53">
        <f>IF(COUNTA($A900:$C900,$E900:$I900,$K900,$O900,$R900,$U900:$W900,$Z900:$AA900)=0,"",IFERROR(INDEX('Settings'!$D$10:$D$109,MATCH(C900,'Settings'!$A$10:$A$109,0)),0))</f>
        <v/>
      </c>
      <c r="M900" s="53">
        <f>IF(COUNTA($A900:$C900,$E900:$I900,$K900,$O900,$R900,$U900:$W900,$Z900:$AA900)=0,"",IFERROR(IF(K900&lt;&gt;"",K900,L900),0))</f>
        <v/>
      </c>
      <c r="N900" s="30">
        <f>IF(COUNTA($A900:$C900,$E900:$I900,$K900,$O900,$R900,$U900:$W900,$Z900:$AA900)=0,"",IFERROR(J900*M900,0))</f>
        <v/>
      </c>
      <c r="O900" s="31" t="n"/>
      <c r="P900" s="30">
        <f>IF(COUNTA($A900:$C900,$E900:$I900,$K900,$O900,$R900,$U900:$W900,$Z900:$AA900)=0,"",IFERROR(INDEX('Settings'!$F$10:$F$109,MATCH(C900,'Settings'!$A$10:$A$109,0)),0))</f>
        <v/>
      </c>
      <c r="Q900" s="30">
        <f>IF(COUNTA($A900:$C900,$E900:$I900,$K900,$O900,$R900,$U900:$W900,$Z900:$AA900)=0,"",IFERROR(O900*P900,0))</f>
        <v/>
      </c>
      <c r="R900" s="26" t="n"/>
      <c r="S900" s="30">
        <f>IF(COUNTA($A900:$C900,$E900:$I900,$K900,$O900,$R900,$U900:$W900,$Z900:$AA900)=0,"",IFERROR(INDEX('Settings'!$E$10:$E$109,MATCH(C900,'Settings'!$A$10:$A$109,0)),0))</f>
        <v/>
      </c>
      <c r="T900" s="30">
        <f>IF(COUNTA($A900:$C900,$E900:$I900,$K900,$O900,$R900,$U900:$W900,$Z900:$AA900)=0,"",IFERROR(R900*S900,0))</f>
        <v/>
      </c>
      <c r="U900" s="32" t="n"/>
      <c r="V900" s="32" t="n"/>
      <c r="W900" s="32" t="n"/>
      <c r="X900" s="30">
        <f>IF(COUNTA($A900:$C900,$E900:$I900,$K900,$O900,$R900,$U900:$W900,$Z900:$AA900)=0,"",IFERROR(SUM(N900,Q900,T900,U900),0))</f>
        <v/>
      </c>
      <c r="Y900" s="30">
        <f>IF(COUNTA($A900:$C900,$E900:$I900,$K900,$O900,$R900,$U900:$W900,$Z900:$AA900)=0,"",IFERROR(X900+V900-W900,0))</f>
        <v/>
      </c>
      <c r="Z900" s="23" t="n"/>
      <c r="AA900" s="25" t="n"/>
      <c r="AB900" s="33">
        <f>IF(COUNTA($A900:$C900,$E900:$I900,$K900,$O900,$R900,$U900:$W900,$Z900:$AA900)=0,"",IF(OR(A900="",B900="",C900="",E900=""),"Missing required input",IF(D900="","Driver not found",IF(COUNTIF($E:$E,E900)&gt;1,"Duplicate Trip/Load #",IF(B900&gt;A900,"Trip after period end",IF(B900&lt;=A900-'Settings'!$B$4,"Trip outside pay period",IF(J900&lt;=0,"Check miles",IF(M900&lt;=0,"Check rate",IF(Y900&lt;0,"Negative payable","OK")))))))))</f>
        <v/>
      </c>
    </row>
    <row r="901">
      <c r="A901" s="51" t="n"/>
      <c r="B901" s="51" t="n"/>
      <c r="C901" s="23" t="n"/>
      <c r="D901" s="24">
        <f>IF(COUNTA($A901:$C901,$E901:$I901,$K901,$O901,$R901,$U901:$W901,$Z901:$AA901)=0,"",IFERROR(INDEX('Settings'!$B$10:$B$109,MATCH(C901,'Settings'!$A$10:$A$109,0)),""))</f>
        <v/>
      </c>
      <c r="E901" s="23" t="n"/>
      <c r="F901" s="25" t="n"/>
      <c r="G901" s="25" t="n"/>
      <c r="H901" s="26" t="n"/>
      <c r="I901" s="26" t="n"/>
      <c r="J901" s="27">
        <f>IF(COUNTA($A901:$C901,$E901:$I901,$K901,$O901,$R901,$U901:$W901,$Z901:$AA901)=0,"",IFERROR(H901+I901,0))</f>
        <v/>
      </c>
      <c r="K901" s="52" t="n"/>
      <c r="L901" s="53">
        <f>IF(COUNTA($A901:$C901,$E901:$I901,$K901,$O901,$R901,$U901:$W901,$Z901:$AA901)=0,"",IFERROR(INDEX('Settings'!$D$10:$D$109,MATCH(C901,'Settings'!$A$10:$A$109,0)),0))</f>
        <v/>
      </c>
      <c r="M901" s="53">
        <f>IF(COUNTA($A901:$C901,$E901:$I901,$K901,$O901,$R901,$U901:$W901,$Z901:$AA901)=0,"",IFERROR(IF(K901&lt;&gt;"",K901,L901),0))</f>
        <v/>
      </c>
      <c r="N901" s="30">
        <f>IF(COUNTA($A901:$C901,$E901:$I901,$K901,$O901,$R901,$U901:$W901,$Z901:$AA901)=0,"",IFERROR(J901*M901,0))</f>
        <v/>
      </c>
      <c r="O901" s="31" t="n"/>
      <c r="P901" s="30">
        <f>IF(COUNTA($A901:$C901,$E901:$I901,$K901,$O901,$R901,$U901:$W901,$Z901:$AA901)=0,"",IFERROR(INDEX('Settings'!$F$10:$F$109,MATCH(C901,'Settings'!$A$10:$A$109,0)),0))</f>
        <v/>
      </c>
      <c r="Q901" s="30">
        <f>IF(COUNTA($A901:$C901,$E901:$I901,$K901,$O901,$R901,$U901:$W901,$Z901:$AA901)=0,"",IFERROR(O901*P901,0))</f>
        <v/>
      </c>
      <c r="R901" s="26" t="n"/>
      <c r="S901" s="30">
        <f>IF(COUNTA($A901:$C901,$E901:$I901,$K901,$O901,$R901,$U901:$W901,$Z901:$AA901)=0,"",IFERROR(INDEX('Settings'!$E$10:$E$109,MATCH(C901,'Settings'!$A$10:$A$109,0)),0))</f>
        <v/>
      </c>
      <c r="T901" s="30">
        <f>IF(COUNTA($A901:$C901,$E901:$I901,$K901,$O901,$R901,$U901:$W901,$Z901:$AA901)=0,"",IFERROR(R901*S901,0))</f>
        <v/>
      </c>
      <c r="U901" s="32" t="n"/>
      <c r="V901" s="32" t="n"/>
      <c r="W901" s="32" t="n"/>
      <c r="X901" s="30">
        <f>IF(COUNTA($A901:$C901,$E901:$I901,$K901,$O901,$R901,$U901:$W901,$Z901:$AA901)=0,"",IFERROR(SUM(N901,Q901,T901,U901),0))</f>
        <v/>
      </c>
      <c r="Y901" s="30">
        <f>IF(COUNTA($A901:$C901,$E901:$I901,$K901,$O901,$R901,$U901:$W901,$Z901:$AA901)=0,"",IFERROR(X901+V901-W901,0))</f>
        <v/>
      </c>
      <c r="Z901" s="23" t="n"/>
      <c r="AA901" s="25" t="n"/>
      <c r="AB901" s="33">
        <f>IF(COUNTA($A901:$C901,$E901:$I901,$K901,$O901,$R901,$U901:$W901,$Z901:$AA901)=0,"",IF(OR(A901="",B901="",C901="",E901=""),"Missing required input",IF(D901="","Driver not found",IF(COUNTIF($E:$E,E901)&gt;1,"Duplicate Trip/Load #",IF(B901&gt;A901,"Trip after period end",IF(B901&lt;=A901-'Settings'!$B$4,"Trip outside pay period",IF(J901&lt;=0,"Check miles",IF(M901&lt;=0,"Check rate",IF(Y901&lt;0,"Negative payable","OK")))))))))</f>
        <v/>
      </c>
    </row>
    <row r="902">
      <c r="A902" s="51" t="n"/>
      <c r="B902" s="51" t="n"/>
      <c r="C902" s="23" t="n"/>
      <c r="D902" s="24">
        <f>IF(COUNTA($A902:$C902,$E902:$I902,$K902,$O902,$R902,$U902:$W902,$Z902:$AA902)=0,"",IFERROR(INDEX('Settings'!$B$10:$B$109,MATCH(C902,'Settings'!$A$10:$A$109,0)),""))</f>
        <v/>
      </c>
      <c r="E902" s="23" t="n"/>
      <c r="F902" s="25" t="n"/>
      <c r="G902" s="25" t="n"/>
      <c r="H902" s="26" t="n"/>
      <c r="I902" s="26" t="n"/>
      <c r="J902" s="27">
        <f>IF(COUNTA($A902:$C902,$E902:$I902,$K902,$O902,$R902,$U902:$W902,$Z902:$AA902)=0,"",IFERROR(H902+I902,0))</f>
        <v/>
      </c>
      <c r="K902" s="52" t="n"/>
      <c r="L902" s="53">
        <f>IF(COUNTA($A902:$C902,$E902:$I902,$K902,$O902,$R902,$U902:$W902,$Z902:$AA902)=0,"",IFERROR(INDEX('Settings'!$D$10:$D$109,MATCH(C902,'Settings'!$A$10:$A$109,0)),0))</f>
        <v/>
      </c>
      <c r="M902" s="53">
        <f>IF(COUNTA($A902:$C902,$E902:$I902,$K902,$O902,$R902,$U902:$W902,$Z902:$AA902)=0,"",IFERROR(IF(K902&lt;&gt;"",K902,L902),0))</f>
        <v/>
      </c>
      <c r="N902" s="30">
        <f>IF(COUNTA($A902:$C902,$E902:$I902,$K902,$O902,$R902,$U902:$W902,$Z902:$AA902)=0,"",IFERROR(J902*M902,0))</f>
        <v/>
      </c>
      <c r="O902" s="31" t="n"/>
      <c r="P902" s="30">
        <f>IF(COUNTA($A902:$C902,$E902:$I902,$K902,$O902,$R902,$U902:$W902,$Z902:$AA902)=0,"",IFERROR(INDEX('Settings'!$F$10:$F$109,MATCH(C902,'Settings'!$A$10:$A$109,0)),0))</f>
        <v/>
      </c>
      <c r="Q902" s="30">
        <f>IF(COUNTA($A902:$C902,$E902:$I902,$K902,$O902,$R902,$U902:$W902,$Z902:$AA902)=0,"",IFERROR(O902*P902,0))</f>
        <v/>
      </c>
      <c r="R902" s="26" t="n"/>
      <c r="S902" s="30">
        <f>IF(COUNTA($A902:$C902,$E902:$I902,$K902,$O902,$R902,$U902:$W902,$Z902:$AA902)=0,"",IFERROR(INDEX('Settings'!$E$10:$E$109,MATCH(C902,'Settings'!$A$10:$A$109,0)),0))</f>
        <v/>
      </c>
      <c r="T902" s="30">
        <f>IF(COUNTA($A902:$C902,$E902:$I902,$K902,$O902,$R902,$U902:$W902,$Z902:$AA902)=0,"",IFERROR(R902*S902,0))</f>
        <v/>
      </c>
      <c r="U902" s="32" t="n"/>
      <c r="V902" s="32" t="n"/>
      <c r="W902" s="32" t="n"/>
      <c r="X902" s="30">
        <f>IF(COUNTA($A902:$C902,$E902:$I902,$K902,$O902,$R902,$U902:$W902,$Z902:$AA902)=0,"",IFERROR(SUM(N902,Q902,T902,U902),0))</f>
        <v/>
      </c>
      <c r="Y902" s="30">
        <f>IF(COUNTA($A902:$C902,$E902:$I902,$K902,$O902,$R902,$U902:$W902,$Z902:$AA902)=0,"",IFERROR(X902+V902-W902,0))</f>
        <v/>
      </c>
      <c r="Z902" s="23" t="n"/>
      <c r="AA902" s="25" t="n"/>
      <c r="AB902" s="33">
        <f>IF(COUNTA($A902:$C902,$E902:$I902,$K902,$O902,$R902,$U902:$W902,$Z902:$AA902)=0,"",IF(OR(A902="",B902="",C902="",E902=""),"Missing required input",IF(D902="","Driver not found",IF(COUNTIF($E:$E,E902)&gt;1,"Duplicate Trip/Load #",IF(B902&gt;A902,"Trip after period end",IF(B902&lt;=A902-'Settings'!$B$4,"Trip outside pay period",IF(J902&lt;=0,"Check miles",IF(M902&lt;=0,"Check rate",IF(Y902&lt;0,"Negative payable","OK")))))))))</f>
        <v/>
      </c>
    </row>
    <row r="903">
      <c r="A903" s="51" t="n"/>
      <c r="B903" s="51" t="n"/>
      <c r="C903" s="23" t="n"/>
      <c r="D903" s="24">
        <f>IF(COUNTA($A903:$C903,$E903:$I903,$K903,$O903,$R903,$U903:$W903,$Z903:$AA903)=0,"",IFERROR(INDEX('Settings'!$B$10:$B$109,MATCH(C903,'Settings'!$A$10:$A$109,0)),""))</f>
        <v/>
      </c>
      <c r="E903" s="23" t="n"/>
      <c r="F903" s="25" t="n"/>
      <c r="G903" s="25" t="n"/>
      <c r="H903" s="26" t="n"/>
      <c r="I903" s="26" t="n"/>
      <c r="J903" s="27">
        <f>IF(COUNTA($A903:$C903,$E903:$I903,$K903,$O903,$R903,$U903:$W903,$Z903:$AA903)=0,"",IFERROR(H903+I903,0))</f>
        <v/>
      </c>
      <c r="K903" s="52" t="n"/>
      <c r="L903" s="53">
        <f>IF(COUNTA($A903:$C903,$E903:$I903,$K903,$O903,$R903,$U903:$W903,$Z903:$AA903)=0,"",IFERROR(INDEX('Settings'!$D$10:$D$109,MATCH(C903,'Settings'!$A$10:$A$109,0)),0))</f>
        <v/>
      </c>
      <c r="M903" s="53">
        <f>IF(COUNTA($A903:$C903,$E903:$I903,$K903,$O903,$R903,$U903:$W903,$Z903:$AA903)=0,"",IFERROR(IF(K903&lt;&gt;"",K903,L903),0))</f>
        <v/>
      </c>
      <c r="N903" s="30">
        <f>IF(COUNTA($A903:$C903,$E903:$I903,$K903,$O903,$R903,$U903:$W903,$Z903:$AA903)=0,"",IFERROR(J903*M903,0))</f>
        <v/>
      </c>
      <c r="O903" s="31" t="n"/>
      <c r="P903" s="30">
        <f>IF(COUNTA($A903:$C903,$E903:$I903,$K903,$O903,$R903,$U903:$W903,$Z903:$AA903)=0,"",IFERROR(INDEX('Settings'!$F$10:$F$109,MATCH(C903,'Settings'!$A$10:$A$109,0)),0))</f>
        <v/>
      </c>
      <c r="Q903" s="30">
        <f>IF(COUNTA($A903:$C903,$E903:$I903,$K903,$O903,$R903,$U903:$W903,$Z903:$AA903)=0,"",IFERROR(O903*P903,0))</f>
        <v/>
      </c>
      <c r="R903" s="26" t="n"/>
      <c r="S903" s="30">
        <f>IF(COUNTA($A903:$C903,$E903:$I903,$K903,$O903,$R903,$U903:$W903,$Z903:$AA903)=0,"",IFERROR(INDEX('Settings'!$E$10:$E$109,MATCH(C903,'Settings'!$A$10:$A$109,0)),0))</f>
        <v/>
      </c>
      <c r="T903" s="30">
        <f>IF(COUNTA($A903:$C903,$E903:$I903,$K903,$O903,$R903,$U903:$W903,$Z903:$AA903)=0,"",IFERROR(R903*S903,0))</f>
        <v/>
      </c>
      <c r="U903" s="32" t="n"/>
      <c r="V903" s="32" t="n"/>
      <c r="W903" s="32" t="n"/>
      <c r="X903" s="30">
        <f>IF(COUNTA($A903:$C903,$E903:$I903,$K903,$O903,$R903,$U903:$W903,$Z903:$AA903)=0,"",IFERROR(SUM(N903,Q903,T903,U903),0))</f>
        <v/>
      </c>
      <c r="Y903" s="30">
        <f>IF(COUNTA($A903:$C903,$E903:$I903,$K903,$O903,$R903,$U903:$W903,$Z903:$AA903)=0,"",IFERROR(X903+V903-W903,0))</f>
        <v/>
      </c>
      <c r="Z903" s="23" t="n"/>
      <c r="AA903" s="25" t="n"/>
      <c r="AB903" s="33">
        <f>IF(COUNTA($A903:$C903,$E903:$I903,$K903,$O903,$R903,$U903:$W903,$Z903:$AA903)=0,"",IF(OR(A903="",B903="",C903="",E903=""),"Missing required input",IF(D903="","Driver not found",IF(COUNTIF($E:$E,E903)&gt;1,"Duplicate Trip/Load #",IF(B903&gt;A903,"Trip after period end",IF(B903&lt;=A903-'Settings'!$B$4,"Trip outside pay period",IF(J903&lt;=0,"Check miles",IF(M903&lt;=0,"Check rate",IF(Y903&lt;0,"Negative payable","OK")))))))))</f>
        <v/>
      </c>
    </row>
    <row r="904">
      <c r="A904" s="51" t="n"/>
      <c r="B904" s="51" t="n"/>
      <c r="C904" s="23" t="n"/>
      <c r="D904" s="24">
        <f>IF(COUNTA($A904:$C904,$E904:$I904,$K904,$O904,$R904,$U904:$W904,$Z904:$AA904)=0,"",IFERROR(INDEX('Settings'!$B$10:$B$109,MATCH(C904,'Settings'!$A$10:$A$109,0)),""))</f>
        <v/>
      </c>
      <c r="E904" s="23" t="n"/>
      <c r="F904" s="25" t="n"/>
      <c r="G904" s="25" t="n"/>
      <c r="H904" s="26" t="n"/>
      <c r="I904" s="26" t="n"/>
      <c r="J904" s="27">
        <f>IF(COUNTA($A904:$C904,$E904:$I904,$K904,$O904,$R904,$U904:$W904,$Z904:$AA904)=0,"",IFERROR(H904+I904,0))</f>
        <v/>
      </c>
      <c r="K904" s="52" t="n"/>
      <c r="L904" s="53">
        <f>IF(COUNTA($A904:$C904,$E904:$I904,$K904,$O904,$R904,$U904:$W904,$Z904:$AA904)=0,"",IFERROR(INDEX('Settings'!$D$10:$D$109,MATCH(C904,'Settings'!$A$10:$A$109,0)),0))</f>
        <v/>
      </c>
      <c r="M904" s="53">
        <f>IF(COUNTA($A904:$C904,$E904:$I904,$K904,$O904,$R904,$U904:$W904,$Z904:$AA904)=0,"",IFERROR(IF(K904&lt;&gt;"",K904,L904),0))</f>
        <v/>
      </c>
      <c r="N904" s="30">
        <f>IF(COUNTA($A904:$C904,$E904:$I904,$K904,$O904,$R904,$U904:$W904,$Z904:$AA904)=0,"",IFERROR(J904*M904,0))</f>
        <v/>
      </c>
      <c r="O904" s="31" t="n"/>
      <c r="P904" s="30">
        <f>IF(COUNTA($A904:$C904,$E904:$I904,$K904,$O904,$R904,$U904:$W904,$Z904:$AA904)=0,"",IFERROR(INDEX('Settings'!$F$10:$F$109,MATCH(C904,'Settings'!$A$10:$A$109,0)),0))</f>
        <v/>
      </c>
      <c r="Q904" s="30">
        <f>IF(COUNTA($A904:$C904,$E904:$I904,$K904,$O904,$R904,$U904:$W904,$Z904:$AA904)=0,"",IFERROR(O904*P904,0))</f>
        <v/>
      </c>
      <c r="R904" s="26" t="n"/>
      <c r="S904" s="30">
        <f>IF(COUNTA($A904:$C904,$E904:$I904,$K904,$O904,$R904,$U904:$W904,$Z904:$AA904)=0,"",IFERROR(INDEX('Settings'!$E$10:$E$109,MATCH(C904,'Settings'!$A$10:$A$109,0)),0))</f>
        <v/>
      </c>
      <c r="T904" s="30">
        <f>IF(COUNTA($A904:$C904,$E904:$I904,$K904,$O904,$R904,$U904:$W904,$Z904:$AA904)=0,"",IFERROR(R904*S904,0))</f>
        <v/>
      </c>
      <c r="U904" s="32" t="n"/>
      <c r="V904" s="32" t="n"/>
      <c r="W904" s="32" t="n"/>
      <c r="X904" s="30">
        <f>IF(COUNTA($A904:$C904,$E904:$I904,$K904,$O904,$R904,$U904:$W904,$Z904:$AA904)=0,"",IFERROR(SUM(N904,Q904,T904,U904),0))</f>
        <v/>
      </c>
      <c r="Y904" s="30">
        <f>IF(COUNTA($A904:$C904,$E904:$I904,$K904,$O904,$R904,$U904:$W904,$Z904:$AA904)=0,"",IFERROR(X904+V904-W904,0))</f>
        <v/>
      </c>
      <c r="Z904" s="23" t="n"/>
      <c r="AA904" s="25" t="n"/>
      <c r="AB904" s="33">
        <f>IF(COUNTA($A904:$C904,$E904:$I904,$K904,$O904,$R904,$U904:$W904,$Z904:$AA904)=0,"",IF(OR(A904="",B904="",C904="",E904=""),"Missing required input",IF(D904="","Driver not found",IF(COUNTIF($E:$E,E904)&gt;1,"Duplicate Trip/Load #",IF(B904&gt;A904,"Trip after period end",IF(B904&lt;=A904-'Settings'!$B$4,"Trip outside pay period",IF(J904&lt;=0,"Check miles",IF(M904&lt;=0,"Check rate",IF(Y904&lt;0,"Negative payable","OK")))))))))</f>
        <v/>
      </c>
    </row>
    <row r="905">
      <c r="A905" s="51" t="n"/>
      <c r="B905" s="51" t="n"/>
      <c r="C905" s="23" t="n"/>
      <c r="D905" s="24">
        <f>IF(COUNTA($A905:$C905,$E905:$I905,$K905,$O905,$R905,$U905:$W905,$Z905:$AA905)=0,"",IFERROR(INDEX('Settings'!$B$10:$B$109,MATCH(C905,'Settings'!$A$10:$A$109,0)),""))</f>
        <v/>
      </c>
      <c r="E905" s="23" t="n"/>
      <c r="F905" s="25" t="n"/>
      <c r="G905" s="25" t="n"/>
      <c r="H905" s="26" t="n"/>
      <c r="I905" s="26" t="n"/>
      <c r="J905" s="27">
        <f>IF(COUNTA($A905:$C905,$E905:$I905,$K905,$O905,$R905,$U905:$W905,$Z905:$AA905)=0,"",IFERROR(H905+I905,0))</f>
        <v/>
      </c>
      <c r="K905" s="52" t="n"/>
      <c r="L905" s="53">
        <f>IF(COUNTA($A905:$C905,$E905:$I905,$K905,$O905,$R905,$U905:$W905,$Z905:$AA905)=0,"",IFERROR(INDEX('Settings'!$D$10:$D$109,MATCH(C905,'Settings'!$A$10:$A$109,0)),0))</f>
        <v/>
      </c>
      <c r="M905" s="53">
        <f>IF(COUNTA($A905:$C905,$E905:$I905,$K905,$O905,$R905,$U905:$W905,$Z905:$AA905)=0,"",IFERROR(IF(K905&lt;&gt;"",K905,L905),0))</f>
        <v/>
      </c>
      <c r="N905" s="30">
        <f>IF(COUNTA($A905:$C905,$E905:$I905,$K905,$O905,$R905,$U905:$W905,$Z905:$AA905)=0,"",IFERROR(J905*M905,0))</f>
        <v/>
      </c>
      <c r="O905" s="31" t="n"/>
      <c r="P905" s="30">
        <f>IF(COUNTA($A905:$C905,$E905:$I905,$K905,$O905,$R905,$U905:$W905,$Z905:$AA905)=0,"",IFERROR(INDEX('Settings'!$F$10:$F$109,MATCH(C905,'Settings'!$A$10:$A$109,0)),0))</f>
        <v/>
      </c>
      <c r="Q905" s="30">
        <f>IF(COUNTA($A905:$C905,$E905:$I905,$K905,$O905,$R905,$U905:$W905,$Z905:$AA905)=0,"",IFERROR(O905*P905,0))</f>
        <v/>
      </c>
      <c r="R905" s="26" t="n"/>
      <c r="S905" s="30">
        <f>IF(COUNTA($A905:$C905,$E905:$I905,$K905,$O905,$R905,$U905:$W905,$Z905:$AA905)=0,"",IFERROR(INDEX('Settings'!$E$10:$E$109,MATCH(C905,'Settings'!$A$10:$A$109,0)),0))</f>
        <v/>
      </c>
      <c r="T905" s="30">
        <f>IF(COUNTA($A905:$C905,$E905:$I905,$K905,$O905,$R905,$U905:$W905,$Z905:$AA905)=0,"",IFERROR(R905*S905,0))</f>
        <v/>
      </c>
      <c r="U905" s="32" t="n"/>
      <c r="V905" s="32" t="n"/>
      <c r="W905" s="32" t="n"/>
      <c r="X905" s="30">
        <f>IF(COUNTA($A905:$C905,$E905:$I905,$K905,$O905,$R905,$U905:$W905,$Z905:$AA905)=0,"",IFERROR(SUM(N905,Q905,T905,U905),0))</f>
        <v/>
      </c>
      <c r="Y905" s="30">
        <f>IF(COUNTA($A905:$C905,$E905:$I905,$K905,$O905,$R905,$U905:$W905,$Z905:$AA905)=0,"",IFERROR(X905+V905-W905,0))</f>
        <v/>
      </c>
      <c r="Z905" s="23" t="n"/>
      <c r="AA905" s="25" t="n"/>
      <c r="AB905" s="33">
        <f>IF(COUNTA($A905:$C905,$E905:$I905,$K905,$O905,$R905,$U905:$W905,$Z905:$AA905)=0,"",IF(OR(A905="",B905="",C905="",E905=""),"Missing required input",IF(D905="","Driver not found",IF(COUNTIF($E:$E,E905)&gt;1,"Duplicate Trip/Load #",IF(B905&gt;A905,"Trip after period end",IF(B905&lt;=A905-'Settings'!$B$4,"Trip outside pay period",IF(J905&lt;=0,"Check miles",IF(M905&lt;=0,"Check rate",IF(Y905&lt;0,"Negative payable","OK")))))))))</f>
        <v/>
      </c>
    </row>
    <row r="906">
      <c r="A906" s="51" t="n"/>
      <c r="B906" s="51" t="n"/>
      <c r="C906" s="23" t="n"/>
      <c r="D906" s="24">
        <f>IF(COUNTA($A906:$C906,$E906:$I906,$K906,$O906,$R906,$U906:$W906,$Z906:$AA906)=0,"",IFERROR(INDEX('Settings'!$B$10:$B$109,MATCH(C906,'Settings'!$A$10:$A$109,0)),""))</f>
        <v/>
      </c>
      <c r="E906" s="23" t="n"/>
      <c r="F906" s="25" t="n"/>
      <c r="G906" s="25" t="n"/>
      <c r="H906" s="26" t="n"/>
      <c r="I906" s="26" t="n"/>
      <c r="J906" s="27">
        <f>IF(COUNTA($A906:$C906,$E906:$I906,$K906,$O906,$R906,$U906:$W906,$Z906:$AA906)=0,"",IFERROR(H906+I906,0))</f>
        <v/>
      </c>
      <c r="K906" s="52" t="n"/>
      <c r="L906" s="53">
        <f>IF(COUNTA($A906:$C906,$E906:$I906,$K906,$O906,$R906,$U906:$W906,$Z906:$AA906)=0,"",IFERROR(INDEX('Settings'!$D$10:$D$109,MATCH(C906,'Settings'!$A$10:$A$109,0)),0))</f>
        <v/>
      </c>
      <c r="M906" s="53">
        <f>IF(COUNTA($A906:$C906,$E906:$I906,$K906,$O906,$R906,$U906:$W906,$Z906:$AA906)=0,"",IFERROR(IF(K906&lt;&gt;"",K906,L906),0))</f>
        <v/>
      </c>
      <c r="N906" s="30">
        <f>IF(COUNTA($A906:$C906,$E906:$I906,$K906,$O906,$R906,$U906:$W906,$Z906:$AA906)=0,"",IFERROR(J906*M906,0))</f>
        <v/>
      </c>
      <c r="O906" s="31" t="n"/>
      <c r="P906" s="30">
        <f>IF(COUNTA($A906:$C906,$E906:$I906,$K906,$O906,$R906,$U906:$W906,$Z906:$AA906)=0,"",IFERROR(INDEX('Settings'!$F$10:$F$109,MATCH(C906,'Settings'!$A$10:$A$109,0)),0))</f>
        <v/>
      </c>
      <c r="Q906" s="30">
        <f>IF(COUNTA($A906:$C906,$E906:$I906,$K906,$O906,$R906,$U906:$W906,$Z906:$AA906)=0,"",IFERROR(O906*P906,0))</f>
        <v/>
      </c>
      <c r="R906" s="26" t="n"/>
      <c r="S906" s="30">
        <f>IF(COUNTA($A906:$C906,$E906:$I906,$K906,$O906,$R906,$U906:$W906,$Z906:$AA906)=0,"",IFERROR(INDEX('Settings'!$E$10:$E$109,MATCH(C906,'Settings'!$A$10:$A$109,0)),0))</f>
        <v/>
      </c>
      <c r="T906" s="30">
        <f>IF(COUNTA($A906:$C906,$E906:$I906,$K906,$O906,$R906,$U906:$W906,$Z906:$AA906)=0,"",IFERROR(R906*S906,0))</f>
        <v/>
      </c>
      <c r="U906" s="32" t="n"/>
      <c r="V906" s="32" t="n"/>
      <c r="W906" s="32" t="n"/>
      <c r="X906" s="30">
        <f>IF(COUNTA($A906:$C906,$E906:$I906,$K906,$O906,$R906,$U906:$W906,$Z906:$AA906)=0,"",IFERROR(SUM(N906,Q906,T906,U906),0))</f>
        <v/>
      </c>
      <c r="Y906" s="30">
        <f>IF(COUNTA($A906:$C906,$E906:$I906,$K906,$O906,$R906,$U906:$W906,$Z906:$AA906)=0,"",IFERROR(X906+V906-W906,0))</f>
        <v/>
      </c>
      <c r="Z906" s="23" t="n"/>
      <c r="AA906" s="25" t="n"/>
      <c r="AB906" s="33">
        <f>IF(COUNTA($A906:$C906,$E906:$I906,$K906,$O906,$R906,$U906:$W906,$Z906:$AA906)=0,"",IF(OR(A906="",B906="",C906="",E906=""),"Missing required input",IF(D906="","Driver not found",IF(COUNTIF($E:$E,E906)&gt;1,"Duplicate Trip/Load #",IF(B906&gt;A906,"Trip after period end",IF(B906&lt;=A906-'Settings'!$B$4,"Trip outside pay period",IF(J906&lt;=0,"Check miles",IF(M906&lt;=0,"Check rate",IF(Y906&lt;0,"Negative payable","OK")))))))))</f>
        <v/>
      </c>
    </row>
    <row r="907">
      <c r="A907" s="51" t="n"/>
      <c r="B907" s="51" t="n"/>
      <c r="C907" s="23" t="n"/>
      <c r="D907" s="24">
        <f>IF(COUNTA($A907:$C907,$E907:$I907,$K907,$O907,$R907,$U907:$W907,$Z907:$AA907)=0,"",IFERROR(INDEX('Settings'!$B$10:$B$109,MATCH(C907,'Settings'!$A$10:$A$109,0)),""))</f>
        <v/>
      </c>
      <c r="E907" s="23" t="n"/>
      <c r="F907" s="25" t="n"/>
      <c r="G907" s="25" t="n"/>
      <c r="H907" s="26" t="n"/>
      <c r="I907" s="26" t="n"/>
      <c r="J907" s="27">
        <f>IF(COUNTA($A907:$C907,$E907:$I907,$K907,$O907,$R907,$U907:$W907,$Z907:$AA907)=0,"",IFERROR(H907+I907,0))</f>
        <v/>
      </c>
      <c r="K907" s="52" t="n"/>
      <c r="L907" s="53">
        <f>IF(COUNTA($A907:$C907,$E907:$I907,$K907,$O907,$R907,$U907:$W907,$Z907:$AA907)=0,"",IFERROR(INDEX('Settings'!$D$10:$D$109,MATCH(C907,'Settings'!$A$10:$A$109,0)),0))</f>
        <v/>
      </c>
      <c r="M907" s="53">
        <f>IF(COUNTA($A907:$C907,$E907:$I907,$K907,$O907,$R907,$U907:$W907,$Z907:$AA907)=0,"",IFERROR(IF(K907&lt;&gt;"",K907,L907),0))</f>
        <v/>
      </c>
      <c r="N907" s="30">
        <f>IF(COUNTA($A907:$C907,$E907:$I907,$K907,$O907,$R907,$U907:$W907,$Z907:$AA907)=0,"",IFERROR(J907*M907,0))</f>
        <v/>
      </c>
      <c r="O907" s="31" t="n"/>
      <c r="P907" s="30">
        <f>IF(COUNTA($A907:$C907,$E907:$I907,$K907,$O907,$R907,$U907:$W907,$Z907:$AA907)=0,"",IFERROR(INDEX('Settings'!$F$10:$F$109,MATCH(C907,'Settings'!$A$10:$A$109,0)),0))</f>
        <v/>
      </c>
      <c r="Q907" s="30">
        <f>IF(COUNTA($A907:$C907,$E907:$I907,$K907,$O907,$R907,$U907:$W907,$Z907:$AA907)=0,"",IFERROR(O907*P907,0))</f>
        <v/>
      </c>
      <c r="R907" s="26" t="n"/>
      <c r="S907" s="30">
        <f>IF(COUNTA($A907:$C907,$E907:$I907,$K907,$O907,$R907,$U907:$W907,$Z907:$AA907)=0,"",IFERROR(INDEX('Settings'!$E$10:$E$109,MATCH(C907,'Settings'!$A$10:$A$109,0)),0))</f>
        <v/>
      </c>
      <c r="T907" s="30">
        <f>IF(COUNTA($A907:$C907,$E907:$I907,$K907,$O907,$R907,$U907:$W907,$Z907:$AA907)=0,"",IFERROR(R907*S907,0))</f>
        <v/>
      </c>
      <c r="U907" s="32" t="n"/>
      <c r="V907" s="32" t="n"/>
      <c r="W907" s="32" t="n"/>
      <c r="X907" s="30">
        <f>IF(COUNTA($A907:$C907,$E907:$I907,$K907,$O907,$R907,$U907:$W907,$Z907:$AA907)=0,"",IFERROR(SUM(N907,Q907,T907,U907),0))</f>
        <v/>
      </c>
      <c r="Y907" s="30">
        <f>IF(COUNTA($A907:$C907,$E907:$I907,$K907,$O907,$R907,$U907:$W907,$Z907:$AA907)=0,"",IFERROR(X907+V907-W907,0))</f>
        <v/>
      </c>
      <c r="Z907" s="23" t="n"/>
      <c r="AA907" s="25" t="n"/>
      <c r="AB907" s="33">
        <f>IF(COUNTA($A907:$C907,$E907:$I907,$K907,$O907,$R907,$U907:$W907,$Z907:$AA907)=0,"",IF(OR(A907="",B907="",C907="",E907=""),"Missing required input",IF(D907="","Driver not found",IF(COUNTIF($E:$E,E907)&gt;1,"Duplicate Trip/Load #",IF(B907&gt;A907,"Trip after period end",IF(B907&lt;=A907-'Settings'!$B$4,"Trip outside pay period",IF(J907&lt;=0,"Check miles",IF(M907&lt;=0,"Check rate",IF(Y907&lt;0,"Negative payable","OK")))))))))</f>
        <v/>
      </c>
    </row>
    <row r="908">
      <c r="A908" s="51" t="n"/>
      <c r="B908" s="51" t="n"/>
      <c r="C908" s="23" t="n"/>
      <c r="D908" s="24">
        <f>IF(COUNTA($A908:$C908,$E908:$I908,$K908,$O908,$R908,$U908:$W908,$Z908:$AA908)=0,"",IFERROR(INDEX('Settings'!$B$10:$B$109,MATCH(C908,'Settings'!$A$10:$A$109,0)),""))</f>
        <v/>
      </c>
      <c r="E908" s="23" t="n"/>
      <c r="F908" s="25" t="n"/>
      <c r="G908" s="25" t="n"/>
      <c r="H908" s="26" t="n"/>
      <c r="I908" s="26" t="n"/>
      <c r="J908" s="27">
        <f>IF(COUNTA($A908:$C908,$E908:$I908,$K908,$O908,$R908,$U908:$W908,$Z908:$AA908)=0,"",IFERROR(H908+I908,0))</f>
        <v/>
      </c>
      <c r="K908" s="52" t="n"/>
      <c r="L908" s="53">
        <f>IF(COUNTA($A908:$C908,$E908:$I908,$K908,$O908,$R908,$U908:$W908,$Z908:$AA908)=0,"",IFERROR(INDEX('Settings'!$D$10:$D$109,MATCH(C908,'Settings'!$A$10:$A$109,0)),0))</f>
        <v/>
      </c>
      <c r="M908" s="53">
        <f>IF(COUNTA($A908:$C908,$E908:$I908,$K908,$O908,$R908,$U908:$W908,$Z908:$AA908)=0,"",IFERROR(IF(K908&lt;&gt;"",K908,L908),0))</f>
        <v/>
      </c>
      <c r="N908" s="30">
        <f>IF(COUNTA($A908:$C908,$E908:$I908,$K908,$O908,$R908,$U908:$W908,$Z908:$AA908)=0,"",IFERROR(J908*M908,0))</f>
        <v/>
      </c>
      <c r="O908" s="31" t="n"/>
      <c r="P908" s="30">
        <f>IF(COUNTA($A908:$C908,$E908:$I908,$K908,$O908,$R908,$U908:$W908,$Z908:$AA908)=0,"",IFERROR(INDEX('Settings'!$F$10:$F$109,MATCH(C908,'Settings'!$A$10:$A$109,0)),0))</f>
        <v/>
      </c>
      <c r="Q908" s="30">
        <f>IF(COUNTA($A908:$C908,$E908:$I908,$K908,$O908,$R908,$U908:$W908,$Z908:$AA908)=0,"",IFERROR(O908*P908,0))</f>
        <v/>
      </c>
      <c r="R908" s="26" t="n"/>
      <c r="S908" s="30">
        <f>IF(COUNTA($A908:$C908,$E908:$I908,$K908,$O908,$R908,$U908:$W908,$Z908:$AA908)=0,"",IFERROR(INDEX('Settings'!$E$10:$E$109,MATCH(C908,'Settings'!$A$10:$A$109,0)),0))</f>
        <v/>
      </c>
      <c r="T908" s="30">
        <f>IF(COUNTA($A908:$C908,$E908:$I908,$K908,$O908,$R908,$U908:$W908,$Z908:$AA908)=0,"",IFERROR(R908*S908,0))</f>
        <v/>
      </c>
      <c r="U908" s="32" t="n"/>
      <c r="V908" s="32" t="n"/>
      <c r="W908" s="32" t="n"/>
      <c r="X908" s="30">
        <f>IF(COUNTA($A908:$C908,$E908:$I908,$K908,$O908,$R908,$U908:$W908,$Z908:$AA908)=0,"",IFERROR(SUM(N908,Q908,T908,U908),0))</f>
        <v/>
      </c>
      <c r="Y908" s="30">
        <f>IF(COUNTA($A908:$C908,$E908:$I908,$K908,$O908,$R908,$U908:$W908,$Z908:$AA908)=0,"",IFERROR(X908+V908-W908,0))</f>
        <v/>
      </c>
      <c r="Z908" s="23" t="n"/>
      <c r="AA908" s="25" t="n"/>
      <c r="AB908" s="33">
        <f>IF(COUNTA($A908:$C908,$E908:$I908,$K908,$O908,$R908,$U908:$W908,$Z908:$AA908)=0,"",IF(OR(A908="",B908="",C908="",E908=""),"Missing required input",IF(D908="","Driver not found",IF(COUNTIF($E:$E,E908)&gt;1,"Duplicate Trip/Load #",IF(B908&gt;A908,"Trip after period end",IF(B908&lt;=A908-'Settings'!$B$4,"Trip outside pay period",IF(J908&lt;=0,"Check miles",IF(M908&lt;=0,"Check rate",IF(Y908&lt;0,"Negative payable","OK")))))))))</f>
        <v/>
      </c>
    </row>
    <row r="909">
      <c r="A909" s="51" t="n"/>
      <c r="B909" s="51" t="n"/>
      <c r="C909" s="23" t="n"/>
      <c r="D909" s="24">
        <f>IF(COUNTA($A909:$C909,$E909:$I909,$K909,$O909,$R909,$U909:$W909,$Z909:$AA909)=0,"",IFERROR(INDEX('Settings'!$B$10:$B$109,MATCH(C909,'Settings'!$A$10:$A$109,0)),""))</f>
        <v/>
      </c>
      <c r="E909" s="23" t="n"/>
      <c r="F909" s="25" t="n"/>
      <c r="G909" s="25" t="n"/>
      <c r="H909" s="26" t="n"/>
      <c r="I909" s="26" t="n"/>
      <c r="J909" s="27">
        <f>IF(COUNTA($A909:$C909,$E909:$I909,$K909,$O909,$R909,$U909:$W909,$Z909:$AA909)=0,"",IFERROR(H909+I909,0))</f>
        <v/>
      </c>
      <c r="K909" s="52" t="n"/>
      <c r="L909" s="53">
        <f>IF(COUNTA($A909:$C909,$E909:$I909,$K909,$O909,$R909,$U909:$W909,$Z909:$AA909)=0,"",IFERROR(INDEX('Settings'!$D$10:$D$109,MATCH(C909,'Settings'!$A$10:$A$109,0)),0))</f>
        <v/>
      </c>
      <c r="M909" s="53">
        <f>IF(COUNTA($A909:$C909,$E909:$I909,$K909,$O909,$R909,$U909:$W909,$Z909:$AA909)=0,"",IFERROR(IF(K909&lt;&gt;"",K909,L909),0))</f>
        <v/>
      </c>
      <c r="N909" s="30">
        <f>IF(COUNTA($A909:$C909,$E909:$I909,$K909,$O909,$R909,$U909:$W909,$Z909:$AA909)=0,"",IFERROR(J909*M909,0))</f>
        <v/>
      </c>
      <c r="O909" s="31" t="n"/>
      <c r="P909" s="30">
        <f>IF(COUNTA($A909:$C909,$E909:$I909,$K909,$O909,$R909,$U909:$W909,$Z909:$AA909)=0,"",IFERROR(INDEX('Settings'!$F$10:$F$109,MATCH(C909,'Settings'!$A$10:$A$109,0)),0))</f>
        <v/>
      </c>
      <c r="Q909" s="30">
        <f>IF(COUNTA($A909:$C909,$E909:$I909,$K909,$O909,$R909,$U909:$W909,$Z909:$AA909)=0,"",IFERROR(O909*P909,0))</f>
        <v/>
      </c>
      <c r="R909" s="26" t="n"/>
      <c r="S909" s="30">
        <f>IF(COUNTA($A909:$C909,$E909:$I909,$K909,$O909,$R909,$U909:$W909,$Z909:$AA909)=0,"",IFERROR(INDEX('Settings'!$E$10:$E$109,MATCH(C909,'Settings'!$A$10:$A$109,0)),0))</f>
        <v/>
      </c>
      <c r="T909" s="30">
        <f>IF(COUNTA($A909:$C909,$E909:$I909,$K909,$O909,$R909,$U909:$W909,$Z909:$AA909)=0,"",IFERROR(R909*S909,0))</f>
        <v/>
      </c>
      <c r="U909" s="32" t="n"/>
      <c r="V909" s="32" t="n"/>
      <c r="W909" s="32" t="n"/>
      <c r="X909" s="30">
        <f>IF(COUNTA($A909:$C909,$E909:$I909,$K909,$O909,$R909,$U909:$W909,$Z909:$AA909)=0,"",IFERROR(SUM(N909,Q909,T909,U909),0))</f>
        <v/>
      </c>
      <c r="Y909" s="30">
        <f>IF(COUNTA($A909:$C909,$E909:$I909,$K909,$O909,$R909,$U909:$W909,$Z909:$AA909)=0,"",IFERROR(X909+V909-W909,0))</f>
        <v/>
      </c>
      <c r="Z909" s="23" t="n"/>
      <c r="AA909" s="25" t="n"/>
      <c r="AB909" s="33">
        <f>IF(COUNTA($A909:$C909,$E909:$I909,$K909,$O909,$R909,$U909:$W909,$Z909:$AA909)=0,"",IF(OR(A909="",B909="",C909="",E909=""),"Missing required input",IF(D909="","Driver not found",IF(COUNTIF($E:$E,E909)&gt;1,"Duplicate Trip/Load #",IF(B909&gt;A909,"Trip after period end",IF(B909&lt;=A909-'Settings'!$B$4,"Trip outside pay period",IF(J909&lt;=0,"Check miles",IF(M909&lt;=0,"Check rate",IF(Y909&lt;0,"Negative payable","OK")))))))))</f>
        <v/>
      </c>
    </row>
    <row r="910">
      <c r="A910" s="51" t="n"/>
      <c r="B910" s="51" t="n"/>
      <c r="C910" s="23" t="n"/>
      <c r="D910" s="24">
        <f>IF(COUNTA($A910:$C910,$E910:$I910,$K910,$O910,$R910,$U910:$W910,$Z910:$AA910)=0,"",IFERROR(INDEX('Settings'!$B$10:$B$109,MATCH(C910,'Settings'!$A$10:$A$109,0)),""))</f>
        <v/>
      </c>
      <c r="E910" s="23" t="n"/>
      <c r="F910" s="25" t="n"/>
      <c r="G910" s="25" t="n"/>
      <c r="H910" s="26" t="n"/>
      <c r="I910" s="26" t="n"/>
      <c r="J910" s="27">
        <f>IF(COUNTA($A910:$C910,$E910:$I910,$K910,$O910,$R910,$U910:$W910,$Z910:$AA910)=0,"",IFERROR(H910+I910,0))</f>
        <v/>
      </c>
      <c r="K910" s="52" t="n"/>
      <c r="L910" s="53">
        <f>IF(COUNTA($A910:$C910,$E910:$I910,$K910,$O910,$R910,$U910:$W910,$Z910:$AA910)=0,"",IFERROR(INDEX('Settings'!$D$10:$D$109,MATCH(C910,'Settings'!$A$10:$A$109,0)),0))</f>
        <v/>
      </c>
      <c r="M910" s="53">
        <f>IF(COUNTA($A910:$C910,$E910:$I910,$K910,$O910,$R910,$U910:$W910,$Z910:$AA910)=0,"",IFERROR(IF(K910&lt;&gt;"",K910,L910),0))</f>
        <v/>
      </c>
      <c r="N910" s="30">
        <f>IF(COUNTA($A910:$C910,$E910:$I910,$K910,$O910,$R910,$U910:$W910,$Z910:$AA910)=0,"",IFERROR(J910*M910,0))</f>
        <v/>
      </c>
      <c r="O910" s="31" t="n"/>
      <c r="P910" s="30">
        <f>IF(COUNTA($A910:$C910,$E910:$I910,$K910,$O910,$R910,$U910:$W910,$Z910:$AA910)=0,"",IFERROR(INDEX('Settings'!$F$10:$F$109,MATCH(C910,'Settings'!$A$10:$A$109,0)),0))</f>
        <v/>
      </c>
      <c r="Q910" s="30">
        <f>IF(COUNTA($A910:$C910,$E910:$I910,$K910,$O910,$R910,$U910:$W910,$Z910:$AA910)=0,"",IFERROR(O910*P910,0))</f>
        <v/>
      </c>
      <c r="R910" s="26" t="n"/>
      <c r="S910" s="30">
        <f>IF(COUNTA($A910:$C910,$E910:$I910,$K910,$O910,$R910,$U910:$W910,$Z910:$AA910)=0,"",IFERROR(INDEX('Settings'!$E$10:$E$109,MATCH(C910,'Settings'!$A$10:$A$109,0)),0))</f>
        <v/>
      </c>
      <c r="T910" s="30">
        <f>IF(COUNTA($A910:$C910,$E910:$I910,$K910,$O910,$R910,$U910:$W910,$Z910:$AA910)=0,"",IFERROR(R910*S910,0))</f>
        <v/>
      </c>
      <c r="U910" s="32" t="n"/>
      <c r="V910" s="32" t="n"/>
      <c r="W910" s="32" t="n"/>
      <c r="X910" s="30">
        <f>IF(COUNTA($A910:$C910,$E910:$I910,$K910,$O910,$R910,$U910:$W910,$Z910:$AA910)=0,"",IFERROR(SUM(N910,Q910,T910,U910),0))</f>
        <v/>
      </c>
      <c r="Y910" s="30">
        <f>IF(COUNTA($A910:$C910,$E910:$I910,$K910,$O910,$R910,$U910:$W910,$Z910:$AA910)=0,"",IFERROR(X910+V910-W910,0))</f>
        <v/>
      </c>
      <c r="Z910" s="23" t="n"/>
      <c r="AA910" s="25" t="n"/>
      <c r="AB910" s="33">
        <f>IF(COUNTA($A910:$C910,$E910:$I910,$K910,$O910,$R910,$U910:$W910,$Z910:$AA910)=0,"",IF(OR(A910="",B910="",C910="",E910=""),"Missing required input",IF(D910="","Driver not found",IF(COUNTIF($E:$E,E910)&gt;1,"Duplicate Trip/Load #",IF(B910&gt;A910,"Trip after period end",IF(B910&lt;=A910-'Settings'!$B$4,"Trip outside pay period",IF(J910&lt;=0,"Check miles",IF(M910&lt;=0,"Check rate",IF(Y910&lt;0,"Negative payable","OK")))))))))</f>
        <v/>
      </c>
    </row>
    <row r="911">
      <c r="A911" s="51" t="n"/>
      <c r="B911" s="51" t="n"/>
      <c r="C911" s="23" t="n"/>
      <c r="D911" s="24">
        <f>IF(COUNTA($A911:$C911,$E911:$I911,$K911,$O911,$R911,$U911:$W911,$Z911:$AA911)=0,"",IFERROR(INDEX('Settings'!$B$10:$B$109,MATCH(C911,'Settings'!$A$10:$A$109,0)),""))</f>
        <v/>
      </c>
      <c r="E911" s="23" t="n"/>
      <c r="F911" s="25" t="n"/>
      <c r="G911" s="25" t="n"/>
      <c r="H911" s="26" t="n"/>
      <c r="I911" s="26" t="n"/>
      <c r="J911" s="27">
        <f>IF(COUNTA($A911:$C911,$E911:$I911,$K911,$O911,$R911,$U911:$W911,$Z911:$AA911)=0,"",IFERROR(H911+I911,0))</f>
        <v/>
      </c>
      <c r="K911" s="52" t="n"/>
      <c r="L911" s="53">
        <f>IF(COUNTA($A911:$C911,$E911:$I911,$K911,$O911,$R911,$U911:$W911,$Z911:$AA911)=0,"",IFERROR(INDEX('Settings'!$D$10:$D$109,MATCH(C911,'Settings'!$A$10:$A$109,0)),0))</f>
        <v/>
      </c>
      <c r="M911" s="53">
        <f>IF(COUNTA($A911:$C911,$E911:$I911,$K911,$O911,$R911,$U911:$W911,$Z911:$AA911)=0,"",IFERROR(IF(K911&lt;&gt;"",K911,L911),0))</f>
        <v/>
      </c>
      <c r="N911" s="30">
        <f>IF(COUNTA($A911:$C911,$E911:$I911,$K911,$O911,$R911,$U911:$W911,$Z911:$AA911)=0,"",IFERROR(J911*M911,0))</f>
        <v/>
      </c>
      <c r="O911" s="31" t="n"/>
      <c r="P911" s="30">
        <f>IF(COUNTA($A911:$C911,$E911:$I911,$K911,$O911,$R911,$U911:$W911,$Z911:$AA911)=0,"",IFERROR(INDEX('Settings'!$F$10:$F$109,MATCH(C911,'Settings'!$A$10:$A$109,0)),0))</f>
        <v/>
      </c>
      <c r="Q911" s="30">
        <f>IF(COUNTA($A911:$C911,$E911:$I911,$K911,$O911,$R911,$U911:$W911,$Z911:$AA911)=0,"",IFERROR(O911*P911,0))</f>
        <v/>
      </c>
      <c r="R911" s="26" t="n"/>
      <c r="S911" s="30">
        <f>IF(COUNTA($A911:$C911,$E911:$I911,$K911,$O911,$R911,$U911:$W911,$Z911:$AA911)=0,"",IFERROR(INDEX('Settings'!$E$10:$E$109,MATCH(C911,'Settings'!$A$10:$A$109,0)),0))</f>
        <v/>
      </c>
      <c r="T911" s="30">
        <f>IF(COUNTA($A911:$C911,$E911:$I911,$K911,$O911,$R911,$U911:$W911,$Z911:$AA911)=0,"",IFERROR(R911*S911,0))</f>
        <v/>
      </c>
      <c r="U911" s="32" t="n"/>
      <c r="V911" s="32" t="n"/>
      <c r="W911" s="32" t="n"/>
      <c r="X911" s="30">
        <f>IF(COUNTA($A911:$C911,$E911:$I911,$K911,$O911,$R911,$U911:$W911,$Z911:$AA911)=0,"",IFERROR(SUM(N911,Q911,T911,U911),0))</f>
        <v/>
      </c>
      <c r="Y911" s="30">
        <f>IF(COUNTA($A911:$C911,$E911:$I911,$K911,$O911,$R911,$U911:$W911,$Z911:$AA911)=0,"",IFERROR(X911+V911-W911,0))</f>
        <v/>
      </c>
      <c r="Z911" s="23" t="n"/>
      <c r="AA911" s="25" t="n"/>
      <c r="AB911" s="33">
        <f>IF(COUNTA($A911:$C911,$E911:$I911,$K911,$O911,$R911,$U911:$W911,$Z911:$AA911)=0,"",IF(OR(A911="",B911="",C911="",E911=""),"Missing required input",IF(D911="","Driver not found",IF(COUNTIF($E:$E,E911)&gt;1,"Duplicate Trip/Load #",IF(B911&gt;A911,"Trip after period end",IF(B911&lt;=A911-'Settings'!$B$4,"Trip outside pay period",IF(J911&lt;=0,"Check miles",IF(M911&lt;=0,"Check rate",IF(Y911&lt;0,"Negative payable","OK")))))))))</f>
        <v/>
      </c>
    </row>
    <row r="912">
      <c r="A912" s="51" t="n"/>
      <c r="B912" s="51" t="n"/>
      <c r="C912" s="23" t="n"/>
      <c r="D912" s="24">
        <f>IF(COUNTA($A912:$C912,$E912:$I912,$K912,$O912,$R912,$U912:$W912,$Z912:$AA912)=0,"",IFERROR(INDEX('Settings'!$B$10:$B$109,MATCH(C912,'Settings'!$A$10:$A$109,0)),""))</f>
        <v/>
      </c>
      <c r="E912" s="23" t="n"/>
      <c r="F912" s="25" t="n"/>
      <c r="G912" s="25" t="n"/>
      <c r="H912" s="26" t="n"/>
      <c r="I912" s="26" t="n"/>
      <c r="J912" s="27">
        <f>IF(COUNTA($A912:$C912,$E912:$I912,$K912,$O912,$R912,$U912:$W912,$Z912:$AA912)=0,"",IFERROR(H912+I912,0))</f>
        <v/>
      </c>
      <c r="K912" s="52" t="n"/>
      <c r="L912" s="53">
        <f>IF(COUNTA($A912:$C912,$E912:$I912,$K912,$O912,$R912,$U912:$W912,$Z912:$AA912)=0,"",IFERROR(INDEX('Settings'!$D$10:$D$109,MATCH(C912,'Settings'!$A$10:$A$109,0)),0))</f>
        <v/>
      </c>
      <c r="M912" s="53">
        <f>IF(COUNTA($A912:$C912,$E912:$I912,$K912,$O912,$R912,$U912:$W912,$Z912:$AA912)=0,"",IFERROR(IF(K912&lt;&gt;"",K912,L912),0))</f>
        <v/>
      </c>
      <c r="N912" s="30">
        <f>IF(COUNTA($A912:$C912,$E912:$I912,$K912,$O912,$R912,$U912:$W912,$Z912:$AA912)=0,"",IFERROR(J912*M912,0))</f>
        <v/>
      </c>
      <c r="O912" s="31" t="n"/>
      <c r="P912" s="30">
        <f>IF(COUNTA($A912:$C912,$E912:$I912,$K912,$O912,$R912,$U912:$W912,$Z912:$AA912)=0,"",IFERROR(INDEX('Settings'!$F$10:$F$109,MATCH(C912,'Settings'!$A$10:$A$109,0)),0))</f>
        <v/>
      </c>
      <c r="Q912" s="30">
        <f>IF(COUNTA($A912:$C912,$E912:$I912,$K912,$O912,$R912,$U912:$W912,$Z912:$AA912)=0,"",IFERROR(O912*P912,0))</f>
        <v/>
      </c>
      <c r="R912" s="26" t="n"/>
      <c r="S912" s="30">
        <f>IF(COUNTA($A912:$C912,$E912:$I912,$K912,$O912,$R912,$U912:$W912,$Z912:$AA912)=0,"",IFERROR(INDEX('Settings'!$E$10:$E$109,MATCH(C912,'Settings'!$A$10:$A$109,0)),0))</f>
        <v/>
      </c>
      <c r="T912" s="30">
        <f>IF(COUNTA($A912:$C912,$E912:$I912,$K912,$O912,$R912,$U912:$W912,$Z912:$AA912)=0,"",IFERROR(R912*S912,0))</f>
        <v/>
      </c>
      <c r="U912" s="32" t="n"/>
      <c r="V912" s="32" t="n"/>
      <c r="W912" s="32" t="n"/>
      <c r="X912" s="30">
        <f>IF(COUNTA($A912:$C912,$E912:$I912,$K912,$O912,$R912,$U912:$W912,$Z912:$AA912)=0,"",IFERROR(SUM(N912,Q912,T912,U912),0))</f>
        <v/>
      </c>
      <c r="Y912" s="30">
        <f>IF(COUNTA($A912:$C912,$E912:$I912,$K912,$O912,$R912,$U912:$W912,$Z912:$AA912)=0,"",IFERROR(X912+V912-W912,0))</f>
        <v/>
      </c>
      <c r="Z912" s="23" t="n"/>
      <c r="AA912" s="25" t="n"/>
      <c r="AB912" s="33">
        <f>IF(COUNTA($A912:$C912,$E912:$I912,$K912,$O912,$R912,$U912:$W912,$Z912:$AA912)=0,"",IF(OR(A912="",B912="",C912="",E912=""),"Missing required input",IF(D912="","Driver not found",IF(COUNTIF($E:$E,E912)&gt;1,"Duplicate Trip/Load #",IF(B912&gt;A912,"Trip after period end",IF(B912&lt;=A912-'Settings'!$B$4,"Trip outside pay period",IF(J912&lt;=0,"Check miles",IF(M912&lt;=0,"Check rate",IF(Y912&lt;0,"Negative payable","OK")))))))))</f>
        <v/>
      </c>
    </row>
    <row r="913">
      <c r="A913" s="51" t="n"/>
      <c r="B913" s="51" t="n"/>
      <c r="C913" s="23" t="n"/>
      <c r="D913" s="24">
        <f>IF(COUNTA($A913:$C913,$E913:$I913,$K913,$O913,$R913,$U913:$W913,$Z913:$AA913)=0,"",IFERROR(INDEX('Settings'!$B$10:$B$109,MATCH(C913,'Settings'!$A$10:$A$109,0)),""))</f>
        <v/>
      </c>
      <c r="E913" s="23" t="n"/>
      <c r="F913" s="25" t="n"/>
      <c r="G913" s="25" t="n"/>
      <c r="H913" s="26" t="n"/>
      <c r="I913" s="26" t="n"/>
      <c r="J913" s="27">
        <f>IF(COUNTA($A913:$C913,$E913:$I913,$K913,$O913,$R913,$U913:$W913,$Z913:$AA913)=0,"",IFERROR(H913+I913,0))</f>
        <v/>
      </c>
      <c r="K913" s="52" t="n"/>
      <c r="L913" s="53">
        <f>IF(COUNTA($A913:$C913,$E913:$I913,$K913,$O913,$R913,$U913:$W913,$Z913:$AA913)=0,"",IFERROR(INDEX('Settings'!$D$10:$D$109,MATCH(C913,'Settings'!$A$10:$A$109,0)),0))</f>
        <v/>
      </c>
      <c r="M913" s="53">
        <f>IF(COUNTA($A913:$C913,$E913:$I913,$K913,$O913,$R913,$U913:$W913,$Z913:$AA913)=0,"",IFERROR(IF(K913&lt;&gt;"",K913,L913),0))</f>
        <v/>
      </c>
      <c r="N913" s="30">
        <f>IF(COUNTA($A913:$C913,$E913:$I913,$K913,$O913,$R913,$U913:$W913,$Z913:$AA913)=0,"",IFERROR(J913*M913,0))</f>
        <v/>
      </c>
      <c r="O913" s="31" t="n"/>
      <c r="P913" s="30">
        <f>IF(COUNTA($A913:$C913,$E913:$I913,$K913,$O913,$R913,$U913:$W913,$Z913:$AA913)=0,"",IFERROR(INDEX('Settings'!$F$10:$F$109,MATCH(C913,'Settings'!$A$10:$A$109,0)),0))</f>
        <v/>
      </c>
      <c r="Q913" s="30">
        <f>IF(COUNTA($A913:$C913,$E913:$I913,$K913,$O913,$R913,$U913:$W913,$Z913:$AA913)=0,"",IFERROR(O913*P913,0))</f>
        <v/>
      </c>
      <c r="R913" s="26" t="n"/>
      <c r="S913" s="30">
        <f>IF(COUNTA($A913:$C913,$E913:$I913,$K913,$O913,$R913,$U913:$W913,$Z913:$AA913)=0,"",IFERROR(INDEX('Settings'!$E$10:$E$109,MATCH(C913,'Settings'!$A$10:$A$109,0)),0))</f>
        <v/>
      </c>
      <c r="T913" s="30">
        <f>IF(COUNTA($A913:$C913,$E913:$I913,$K913,$O913,$R913,$U913:$W913,$Z913:$AA913)=0,"",IFERROR(R913*S913,0))</f>
        <v/>
      </c>
      <c r="U913" s="32" t="n"/>
      <c r="V913" s="32" t="n"/>
      <c r="W913" s="32" t="n"/>
      <c r="X913" s="30">
        <f>IF(COUNTA($A913:$C913,$E913:$I913,$K913,$O913,$R913,$U913:$W913,$Z913:$AA913)=0,"",IFERROR(SUM(N913,Q913,T913,U913),0))</f>
        <v/>
      </c>
      <c r="Y913" s="30">
        <f>IF(COUNTA($A913:$C913,$E913:$I913,$K913,$O913,$R913,$U913:$W913,$Z913:$AA913)=0,"",IFERROR(X913+V913-W913,0))</f>
        <v/>
      </c>
      <c r="Z913" s="23" t="n"/>
      <c r="AA913" s="25" t="n"/>
      <c r="AB913" s="33">
        <f>IF(COUNTA($A913:$C913,$E913:$I913,$K913,$O913,$R913,$U913:$W913,$Z913:$AA913)=0,"",IF(OR(A913="",B913="",C913="",E913=""),"Missing required input",IF(D913="","Driver not found",IF(COUNTIF($E:$E,E913)&gt;1,"Duplicate Trip/Load #",IF(B913&gt;A913,"Trip after period end",IF(B913&lt;=A913-'Settings'!$B$4,"Trip outside pay period",IF(J913&lt;=0,"Check miles",IF(M913&lt;=0,"Check rate",IF(Y913&lt;0,"Negative payable","OK")))))))))</f>
        <v/>
      </c>
    </row>
    <row r="914">
      <c r="A914" s="51" t="n"/>
      <c r="B914" s="51" t="n"/>
      <c r="C914" s="23" t="n"/>
      <c r="D914" s="24">
        <f>IF(COUNTA($A914:$C914,$E914:$I914,$K914,$O914,$R914,$U914:$W914,$Z914:$AA914)=0,"",IFERROR(INDEX('Settings'!$B$10:$B$109,MATCH(C914,'Settings'!$A$10:$A$109,0)),""))</f>
        <v/>
      </c>
      <c r="E914" s="23" t="n"/>
      <c r="F914" s="25" t="n"/>
      <c r="G914" s="25" t="n"/>
      <c r="H914" s="26" t="n"/>
      <c r="I914" s="26" t="n"/>
      <c r="J914" s="27">
        <f>IF(COUNTA($A914:$C914,$E914:$I914,$K914,$O914,$R914,$U914:$W914,$Z914:$AA914)=0,"",IFERROR(H914+I914,0))</f>
        <v/>
      </c>
      <c r="K914" s="52" t="n"/>
      <c r="L914" s="53">
        <f>IF(COUNTA($A914:$C914,$E914:$I914,$K914,$O914,$R914,$U914:$W914,$Z914:$AA914)=0,"",IFERROR(INDEX('Settings'!$D$10:$D$109,MATCH(C914,'Settings'!$A$10:$A$109,0)),0))</f>
        <v/>
      </c>
      <c r="M914" s="53">
        <f>IF(COUNTA($A914:$C914,$E914:$I914,$K914,$O914,$R914,$U914:$W914,$Z914:$AA914)=0,"",IFERROR(IF(K914&lt;&gt;"",K914,L914),0))</f>
        <v/>
      </c>
      <c r="N914" s="30">
        <f>IF(COUNTA($A914:$C914,$E914:$I914,$K914,$O914,$R914,$U914:$W914,$Z914:$AA914)=0,"",IFERROR(J914*M914,0))</f>
        <v/>
      </c>
      <c r="O914" s="31" t="n"/>
      <c r="P914" s="30">
        <f>IF(COUNTA($A914:$C914,$E914:$I914,$K914,$O914,$R914,$U914:$W914,$Z914:$AA914)=0,"",IFERROR(INDEX('Settings'!$F$10:$F$109,MATCH(C914,'Settings'!$A$10:$A$109,0)),0))</f>
        <v/>
      </c>
      <c r="Q914" s="30">
        <f>IF(COUNTA($A914:$C914,$E914:$I914,$K914,$O914,$R914,$U914:$W914,$Z914:$AA914)=0,"",IFERROR(O914*P914,0))</f>
        <v/>
      </c>
      <c r="R914" s="26" t="n"/>
      <c r="S914" s="30">
        <f>IF(COUNTA($A914:$C914,$E914:$I914,$K914,$O914,$R914,$U914:$W914,$Z914:$AA914)=0,"",IFERROR(INDEX('Settings'!$E$10:$E$109,MATCH(C914,'Settings'!$A$10:$A$109,0)),0))</f>
        <v/>
      </c>
      <c r="T914" s="30">
        <f>IF(COUNTA($A914:$C914,$E914:$I914,$K914,$O914,$R914,$U914:$W914,$Z914:$AA914)=0,"",IFERROR(R914*S914,0))</f>
        <v/>
      </c>
      <c r="U914" s="32" t="n"/>
      <c r="V914" s="32" t="n"/>
      <c r="W914" s="32" t="n"/>
      <c r="X914" s="30">
        <f>IF(COUNTA($A914:$C914,$E914:$I914,$K914,$O914,$R914,$U914:$W914,$Z914:$AA914)=0,"",IFERROR(SUM(N914,Q914,T914,U914),0))</f>
        <v/>
      </c>
      <c r="Y914" s="30">
        <f>IF(COUNTA($A914:$C914,$E914:$I914,$K914,$O914,$R914,$U914:$W914,$Z914:$AA914)=0,"",IFERROR(X914+V914-W914,0))</f>
        <v/>
      </c>
      <c r="Z914" s="23" t="n"/>
      <c r="AA914" s="25" t="n"/>
      <c r="AB914" s="33">
        <f>IF(COUNTA($A914:$C914,$E914:$I914,$K914,$O914,$R914,$U914:$W914,$Z914:$AA914)=0,"",IF(OR(A914="",B914="",C914="",E914=""),"Missing required input",IF(D914="","Driver not found",IF(COUNTIF($E:$E,E914)&gt;1,"Duplicate Trip/Load #",IF(B914&gt;A914,"Trip after period end",IF(B914&lt;=A914-'Settings'!$B$4,"Trip outside pay period",IF(J914&lt;=0,"Check miles",IF(M914&lt;=0,"Check rate",IF(Y914&lt;0,"Negative payable","OK")))))))))</f>
        <v/>
      </c>
    </row>
    <row r="915">
      <c r="A915" s="51" t="n"/>
      <c r="B915" s="51" t="n"/>
      <c r="C915" s="23" t="n"/>
      <c r="D915" s="24">
        <f>IF(COUNTA($A915:$C915,$E915:$I915,$K915,$O915,$R915,$U915:$W915,$Z915:$AA915)=0,"",IFERROR(INDEX('Settings'!$B$10:$B$109,MATCH(C915,'Settings'!$A$10:$A$109,0)),""))</f>
        <v/>
      </c>
      <c r="E915" s="23" t="n"/>
      <c r="F915" s="25" t="n"/>
      <c r="G915" s="25" t="n"/>
      <c r="H915" s="26" t="n"/>
      <c r="I915" s="26" t="n"/>
      <c r="J915" s="27">
        <f>IF(COUNTA($A915:$C915,$E915:$I915,$K915,$O915,$R915,$U915:$W915,$Z915:$AA915)=0,"",IFERROR(H915+I915,0))</f>
        <v/>
      </c>
      <c r="K915" s="52" t="n"/>
      <c r="L915" s="53">
        <f>IF(COUNTA($A915:$C915,$E915:$I915,$K915,$O915,$R915,$U915:$W915,$Z915:$AA915)=0,"",IFERROR(INDEX('Settings'!$D$10:$D$109,MATCH(C915,'Settings'!$A$10:$A$109,0)),0))</f>
        <v/>
      </c>
      <c r="M915" s="53">
        <f>IF(COUNTA($A915:$C915,$E915:$I915,$K915,$O915,$R915,$U915:$W915,$Z915:$AA915)=0,"",IFERROR(IF(K915&lt;&gt;"",K915,L915),0))</f>
        <v/>
      </c>
      <c r="N915" s="30">
        <f>IF(COUNTA($A915:$C915,$E915:$I915,$K915,$O915,$R915,$U915:$W915,$Z915:$AA915)=0,"",IFERROR(J915*M915,0))</f>
        <v/>
      </c>
      <c r="O915" s="31" t="n"/>
      <c r="P915" s="30">
        <f>IF(COUNTA($A915:$C915,$E915:$I915,$K915,$O915,$R915,$U915:$W915,$Z915:$AA915)=0,"",IFERROR(INDEX('Settings'!$F$10:$F$109,MATCH(C915,'Settings'!$A$10:$A$109,0)),0))</f>
        <v/>
      </c>
      <c r="Q915" s="30">
        <f>IF(COUNTA($A915:$C915,$E915:$I915,$K915,$O915,$R915,$U915:$W915,$Z915:$AA915)=0,"",IFERROR(O915*P915,0))</f>
        <v/>
      </c>
      <c r="R915" s="26" t="n"/>
      <c r="S915" s="30">
        <f>IF(COUNTA($A915:$C915,$E915:$I915,$K915,$O915,$R915,$U915:$W915,$Z915:$AA915)=0,"",IFERROR(INDEX('Settings'!$E$10:$E$109,MATCH(C915,'Settings'!$A$10:$A$109,0)),0))</f>
        <v/>
      </c>
      <c r="T915" s="30">
        <f>IF(COUNTA($A915:$C915,$E915:$I915,$K915,$O915,$R915,$U915:$W915,$Z915:$AA915)=0,"",IFERROR(R915*S915,0))</f>
        <v/>
      </c>
      <c r="U915" s="32" t="n"/>
      <c r="V915" s="32" t="n"/>
      <c r="W915" s="32" t="n"/>
      <c r="X915" s="30">
        <f>IF(COUNTA($A915:$C915,$E915:$I915,$K915,$O915,$R915,$U915:$W915,$Z915:$AA915)=0,"",IFERROR(SUM(N915,Q915,T915,U915),0))</f>
        <v/>
      </c>
      <c r="Y915" s="30">
        <f>IF(COUNTA($A915:$C915,$E915:$I915,$K915,$O915,$R915,$U915:$W915,$Z915:$AA915)=0,"",IFERROR(X915+V915-W915,0))</f>
        <v/>
      </c>
      <c r="Z915" s="23" t="n"/>
      <c r="AA915" s="25" t="n"/>
      <c r="AB915" s="33">
        <f>IF(COUNTA($A915:$C915,$E915:$I915,$K915,$O915,$R915,$U915:$W915,$Z915:$AA915)=0,"",IF(OR(A915="",B915="",C915="",E915=""),"Missing required input",IF(D915="","Driver not found",IF(COUNTIF($E:$E,E915)&gt;1,"Duplicate Trip/Load #",IF(B915&gt;A915,"Trip after period end",IF(B915&lt;=A915-'Settings'!$B$4,"Trip outside pay period",IF(J915&lt;=0,"Check miles",IF(M915&lt;=0,"Check rate",IF(Y915&lt;0,"Negative payable","OK")))))))))</f>
        <v/>
      </c>
    </row>
    <row r="916">
      <c r="A916" s="51" t="n"/>
      <c r="B916" s="51" t="n"/>
      <c r="C916" s="23" t="n"/>
      <c r="D916" s="24">
        <f>IF(COUNTA($A916:$C916,$E916:$I916,$K916,$O916,$R916,$U916:$W916,$Z916:$AA916)=0,"",IFERROR(INDEX('Settings'!$B$10:$B$109,MATCH(C916,'Settings'!$A$10:$A$109,0)),""))</f>
        <v/>
      </c>
      <c r="E916" s="23" t="n"/>
      <c r="F916" s="25" t="n"/>
      <c r="G916" s="25" t="n"/>
      <c r="H916" s="26" t="n"/>
      <c r="I916" s="26" t="n"/>
      <c r="J916" s="27">
        <f>IF(COUNTA($A916:$C916,$E916:$I916,$K916,$O916,$R916,$U916:$W916,$Z916:$AA916)=0,"",IFERROR(H916+I916,0))</f>
        <v/>
      </c>
      <c r="K916" s="52" t="n"/>
      <c r="L916" s="53">
        <f>IF(COUNTA($A916:$C916,$E916:$I916,$K916,$O916,$R916,$U916:$W916,$Z916:$AA916)=0,"",IFERROR(INDEX('Settings'!$D$10:$D$109,MATCH(C916,'Settings'!$A$10:$A$109,0)),0))</f>
        <v/>
      </c>
      <c r="M916" s="53">
        <f>IF(COUNTA($A916:$C916,$E916:$I916,$K916,$O916,$R916,$U916:$W916,$Z916:$AA916)=0,"",IFERROR(IF(K916&lt;&gt;"",K916,L916),0))</f>
        <v/>
      </c>
      <c r="N916" s="30">
        <f>IF(COUNTA($A916:$C916,$E916:$I916,$K916,$O916,$R916,$U916:$W916,$Z916:$AA916)=0,"",IFERROR(J916*M916,0))</f>
        <v/>
      </c>
      <c r="O916" s="31" t="n"/>
      <c r="P916" s="30">
        <f>IF(COUNTA($A916:$C916,$E916:$I916,$K916,$O916,$R916,$U916:$W916,$Z916:$AA916)=0,"",IFERROR(INDEX('Settings'!$F$10:$F$109,MATCH(C916,'Settings'!$A$10:$A$109,0)),0))</f>
        <v/>
      </c>
      <c r="Q916" s="30">
        <f>IF(COUNTA($A916:$C916,$E916:$I916,$K916,$O916,$R916,$U916:$W916,$Z916:$AA916)=0,"",IFERROR(O916*P916,0))</f>
        <v/>
      </c>
      <c r="R916" s="26" t="n"/>
      <c r="S916" s="30">
        <f>IF(COUNTA($A916:$C916,$E916:$I916,$K916,$O916,$R916,$U916:$W916,$Z916:$AA916)=0,"",IFERROR(INDEX('Settings'!$E$10:$E$109,MATCH(C916,'Settings'!$A$10:$A$109,0)),0))</f>
        <v/>
      </c>
      <c r="T916" s="30">
        <f>IF(COUNTA($A916:$C916,$E916:$I916,$K916,$O916,$R916,$U916:$W916,$Z916:$AA916)=0,"",IFERROR(R916*S916,0))</f>
        <v/>
      </c>
      <c r="U916" s="32" t="n"/>
      <c r="V916" s="32" t="n"/>
      <c r="W916" s="32" t="n"/>
      <c r="X916" s="30">
        <f>IF(COUNTA($A916:$C916,$E916:$I916,$K916,$O916,$R916,$U916:$W916,$Z916:$AA916)=0,"",IFERROR(SUM(N916,Q916,T916,U916),0))</f>
        <v/>
      </c>
      <c r="Y916" s="30">
        <f>IF(COUNTA($A916:$C916,$E916:$I916,$K916,$O916,$R916,$U916:$W916,$Z916:$AA916)=0,"",IFERROR(X916+V916-W916,0))</f>
        <v/>
      </c>
      <c r="Z916" s="23" t="n"/>
      <c r="AA916" s="25" t="n"/>
      <c r="AB916" s="33">
        <f>IF(COUNTA($A916:$C916,$E916:$I916,$K916,$O916,$R916,$U916:$W916,$Z916:$AA916)=0,"",IF(OR(A916="",B916="",C916="",E916=""),"Missing required input",IF(D916="","Driver not found",IF(COUNTIF($E:$E,E916)&gt;1,"Duplicate Trip/Load #",IF(B916&gt;A916,"Trip after period end",IF(B916&lt;=A916-'Settings'!$B$4,"Trip outside pay period",IF(J916&lt;=0,"Check miles",IF(M916&lt;=0,"Check rate",IF(Y916&lt;0,"Negative payable","OK")))))))))</f>
        <v/>
      </c>
    </row>
    <row r="917">
      <c r="A917" s="51" t="n"/>
      <c r="B917" s="51" t="n"/>
      <c r="C917" s="23" t="n"/>
      <c r="D917" s="24">
        <f>IF(COUNTA($A917:$C917,$E917:$I917,$K917,$O917,$R917,$U917:$W917,$Z917:$AA917)=0,"",IFERROR(INDEX('Settings'!$B$10:$B$109,MATCH(C917,'Settings'!$A$10:$A$109,0)),""))</f>
        <v/>
      </c>
      <c r="E917" s="23" t="n"/>
      <c r="F917" s="25" t="n"/>
      <c r="G917" s="25" t="n"/>
      <c r="H917" s="26" t="n"/>
      <c r="I917" s="26" t="n"/>
      <c r="J917" s="27">
        <f>IF(COUNTA($A917:$C917,$E917:$I917,$K917,$O917,$R917,$U917:$W917,$Z917:$AA917)=0,"",IFERROR(H917+I917,0))</f>
        <v/>
      </c>
      <c r="K917" s="52" t="n"/>
      <c r="L917" s="53">
        <f>IF(COUNTA($A917:$C917,$E917:$I917,$K917,$O917,$R917,$U917:$W917,$Z917:$AA917)=0,"",IFERROR(INDEX('Settings'!$D$10:$D$109,MATCH(C917,'Settings'!$A$10:$A$109,0)),0))</f>
        <v/>
      </c>
      <c r="M917" s="53">
        <f>IF(COUNTA($A917:$C917,$E917:$I917,$K917,$O917,$R917,$U917:$W917,$Z917:$AA917)=0,"",IFERROR(IF(K917&lt;&gt;"",K917,L917),0))</f>
        <v/>
      </c>
      <c r="N917" s="30">
        <f>IF(COUNTA($A917:$C917,$E917:$I917,$K917,$O917,$R917,$U917:$W917,$Z917:$AA917)=0,"",IFERROR(J917*M917,0))</f>
        <v/>
      </c>
      <c r="O917" s="31" t="n"/>
      <c r="P917" s="30">
        <f>IF(COUNTA($A917:$C917,$E917:$I917,$K917,$O917,$R917,$U917:$W917,$Z917:$AA917)=0,"",IFERROR(INDEX('Settings'!$F$10:$F$109,MATCH(C917,'Settings'!$A$10:$A$109,0)),0))</f>
        <v/>
      </c>
      <c r="Q917" s="30">
        <f>IF(COUNTA($A917:$C917,$E917:$I917,$K917,$O917,$R917,$U917:$W917,$Z917:$AA917)=0,"",IFERROR(O917*P917,0))</f>
        <v/>
      </c>
      <c r="R917" s="26" t="n"/>
      <c r="S917" s="30">
        <f>IF(COUNTA($A917:$C917,$E917:$I917,$K917,$O917,$R917,$U917:$W917,$Z917:$AA917)=0,"",IFERROR(INDEX('Settings'!$E$10:$E$109,MATCH(C917,'Settings'!$A$10:$A$109,0)),0))</f>
        <v/>
      </c>
      <c r="T917" s="30">
        <f>IF(COUNTA($A917:$C917,$E917:$I917,$K917,$O917,$R917,$U917:$W917,$Z917:$AA917)=0,"",IFERROR(R917*S917,0))</f>
        <v/>
      </c>
      <c r="U917" s="32" t="n"/>
      <c r="V917" s="32" t="n"/>
      <c r="W917" s="32" t="n"/>
      <c r="X917" s="30">
        <f>IF(COUNTA($A917:$C917,$E917:$I917,$K917,$O917,$R917,$U917:$W917,$Z917:$AA917)=0,"",IFERROR(SUM(N917,Q917,T917,U917),0))</f>
        <v/>
      </c>
      <c r="Y917" s="30">
        <f>IF(COUNTA($A917:$C917,$E917:$I917,$K917,$O917,$R917,$U917:$W917,$Z917:$AA917)=0,"",IFERROR(X917+V917-W917,0))</f>
        <v/>
      </c>
      <c r="Z917" s="23" t="n"/>
      <c r="AA917" s="25" t="n"/>
      <c r="AB917" s="33">
        <f>IF(COUNTA($A917:$C917,$E917:$I917,$K917,$O917,$R917,$U917:$W917,$Z917:$AA917)=0,"",IF(OR(A917="",B917="",C917="",E917=""),"Missing required input",IF(D917="","Driver not found",IF(COUNTIF($E:$E,E917)&gt;1,"Duplicate Trip/Load #",IF(B917&gt;A917,"Trip after period end",IF(B917&lt;=A917-'Settings'!$B$4,"Trip outside pay period",IF(J917&lt;=0,"Check miles",IF(M917&lt;=0,"Check rate",IF(Y917&lt;0,"Negative payable","OK")))))))))</f>
        <v/>
      </c>
    </row>
    <row r="918">
      <c r="A918" s="51" t="n"/>
      <c r="B918" s="51" t="n"/>
      <c r="C918" s="23" t="n"/>
      <c r="D918" s="24">
        <f>IF(COUNTA($A918:$C918,$E918:$I918,$K918,$O918,$R918,$U918:$W918,$Z918:$AA918)=0,"",IFERROR(INDEX('Settings'!$B$10:$B$109,MATCH(C918,'Settings'!$A$10:$A$109,0)),""))</f>
        <v/>
      </c>
      <c r="E918" s="23" t="n"/>
      <c r="F918" s="25" t="n"/>
      <c r="G918" s="25" t="n"/>
      <c r="H918" s="26" t="n"/>
      <c r="I918" s="26" t="n"/>
      <c r="J918" s="27">
        <f>IF(COUNTA($A918:$C918,$E918:$I918,$K918,$O918,$R918,$U918:$W918,$Z918:$AA918)=0,"",IFERROR(H918+I918,0))</f>
        <v/>
      </c>
      <c r="K918" s="52" t="n"/>
      <c r="L918" s="53">
        <f>IF(COUNTA($A918:$C918,$E918:$I918,$K918,$O918,$R918,$U918:$W918,$Z918:$AA918)=0,"",IFERROR(INDEX('Settings'!$D$10:$D$109,MATCH(C918,'Settings'!$A$10:$A$109,0)),0))</f>
        <v/>
      </c>
      <c r="M918" s="53">
        <f>IF(COUNTA($A918:$C918,$E918:$I918,$K918,$O918,$R918,$U918:$W918,$Z918:$AA918)=0,"",IFERROR(IF(K918&lt;&gt;"",K918,L918),0))</f>
        <v/>
      </c>
      <c r="N918" s="30">
        <f>IF(COUNTA($A918:$C918,$E918:$I918,$K918,$O918,$R918,$U918:$W918,$Z918:$AA918)=0,"",IFERROR(J918*M918,0))</f>
        <v/>
      </c>
      <c r="O918" s="31" t="n"/>
      <c r="P918" s="30">
        <f>IF(COUNTA($A918:$C918,$E918:$I918,$K918,$O918,$R918,$U918:$W918,$Z918:$AA918)=0,"",IFERROR(INDEX('Settings'!$F$10:$F$109,MATCH(C918,'Settings'!$A$10:$A$109,0)),0))</f>
        <v/>
      </c>
      <c r="Q918" s="30">
        <f>IF(COUNTA($A918:$C918,$E918:$I918,$K918,$O918,$R918,$U918:$W918,$Z918:$AA918)=0,"",IFERROR(O918*P918,0))</f>
        <v/>
      </c>
      <c r="R918" s="26" t="n"/>
      <c r="S918" s="30">
        <f>IF(COUNTA($A918:$C918,$E918:$I918,$K918,$O918,$R918,$U918:$W918,$Z918:$AA918)=0,"",IFERROR(INDEX('Settings'!$E$10:$E$109,MATCH(C918,'Settings'!$A$10:$A$109,0)),0))</f>
        <v/>
      </c>
      <c r="T918" s="30">
        <f>IF(COUNTA($A918:$C918,$E918:$I918,$K918,$O918,$R918,$U918:$W918,$Z918:$AA918)=0,"",IFERROR(R918*S918,0))</f>
        <v/>
      </c>
      <c r="U918" s="32" t="n"/>
      <c r="V918" s="32" t="n"/>
      <c r="W918" s="32" t="n"/>
      <c r="X918" s="30">
        <f>IF(COUNTA($A918:$C918,$E918:$I918,$K918,$O918,$R918,$U918:$W918,$Z918:$AA918)=0,"",IFERROR(SUM(N918,Q918,T918,U918),0))</f>
        <v/>
      </c>
      <c r="Y918" s="30">
        <f>IF(COUNTA($A918:$C918,$E918:$I918,$K918,$O918,$R918,$U918:$W918,$Z918:$AA918)=0,"",IFERROR(X918+V918-W918,0))</f>
        <v/>
      </c>
      <c r="Z918" s="23" t="n"/>
      <c r="AA918" s="25" t="n"/>
      <c r="AB918" s="33">
        <f>IF(COUNTA($A918:$C918,$E918:$I918,$K918,$O918,$R918,$U918:$W918,$Z918:$AA918)=0,"",IF(OR(A918="",B918="",C918="",E918=""),"Missing required input",IF(D918="","Driver not found",IF(COUNTIF($E:$E,E918)&gt;1,"Duplicate Trip/Load #",IF(B918&gt;A918,"Trip after period end",IF(B918&lt;=A918-'Settings'!$B$4,"Trip outside pay period",IF(J918&lt;=0,"Check miles",IF(M918&lt;=0,"Check rate",IF(Y918&lt;0,"Negative payable","OK")))))))))</f>
        <v/>
      </c>
    </row>
    <row r="919">
      <c r="A919" s="51" t="n"/>
      <c r="B919" s="51" t="n"/>
      <c r="C919" s="23" t="n"/>
      <c r="D919" s="24">
        <f>IF(COUNTA($A919:$C919,$E919:$I919,$K919,$O919,$R919,$U919:$W919,$Z919:$AA919)=0,"",IFERROR(INDEX('Settings'!$B$10:$B$109,MATCH(C919,'Settings'!$A$10:$A$109,0)),""))</f>
        <v/>
      </c>
      <c r="E919" s="23" t="n"/>
      <c r="F919" s="25" t="n"/>
      <c r="G919" s="25" t="n"/>
      <c r="H919" s="26" t="n"/>
      <c r="I919" s="26" t="n"/>
      <c r="J919" s="27">
        <f>IF(COUNTA($A919:$C919,$E919:$I919,$K919,$O919,$R919,$U919:$W919,$Z919:$AA919)=0,"",IFERROR(H919+I919,0))</f>
        <v/>
      </c>
      <c r="K919" s="52" t="n"/>
      <c r="L919" s="53">
        <f>IF(COUNTA($A919:$C919,$E919:$I919,$K919,$O919,$R919,$U919:$W919,$Z919:$AA919)=0,"",IFERROR(INDEX('Settings'!$D$10:$D$109,MATCH(C919,'Settings'!$A$10:$A$109,0)),0))</f>
        <v/>
      </c>
      <c r="M919" s="53">
        <f>IF(COUNTA($A919:$C919,$E919:$I919,$K919,$O919,$R919,$U919:$W919,$Z919:$AA919)=0,"",IFERROR(IF(K919&lt;&gt;"",K919,L919),0))</f>
        <v/>
      </c>
      <c r="N919" s="30">
        <f>IF(COUNTA($A919:$C919,$E919:$I919,$K919,$O919,$R919,$U919:$W919,$Z919:$AA919)=0,"",IFERROR(J919*M919,0))</f>
        <v/>
      </c>
      <c r="O919" s="31" t="n"/>
      <c r="P919" s="30">
        <f>IF(COUNTA($A919:$C919,$E919:$I919,$K919,$O919,$R919,$U919:$W919,$Z919:$AA919)=0,"",IFERROR(INDEX('Settings'!$F$10:$F$109,MATCH(C919,'Settings'!$A$10:$A$109,0)),0))</f>
        <v/>
      </c>
      <c r="Q919" s="30">
        <f>IF(COUNTA($A919:$C919,$E919:$I919,$K919,$O919,$R919,$U919:$W919,$Z919:$AA919)=0,"",IFERROR(O919*P919,0))</f>
        <v/>
      </c>
      <c r="R919" s="26" t="n"/>
      <c r="S919" s="30">
        <f>IF(COUNTA($A919:$C919,$E919:$I919,$K919,$O919,$R919,$U919:$W919,$Z919:$AA919)=0,"",IFERROR(INDEX('Settings'!$E$10:$E$109,MATCH(C919,'Settings'!$A$10:$A$109,0)),0))</f>
        <v/>
      </c>
      <c r="T919" s="30">
        <f>IF(COUNTA($A919:$C919,$E919:$I919,$K919,$O919,$R919,$U919:$W919,$Z919:$AA919)=0,"",IFERROR(R919*S919,0))</f>
        <v/>
      </c>
      <c r="U919" s="32" t="n"/>
      <c r="V919" s="32" t="n"/>
      <c r="W919" s="32" t="n"/>
      <c r="X919" s="30">
        <f>IF(COUNTA($A919:$C919,$E919:$I919,$K919,$O919,$R919,$U919:$W919,$Z919:$AA919)=0,"",IFERROR(SUM(N919,Q919,T919,U919),0))</f>
        <v/>
      </c>
      <c r="Y919" s="30">
        <f>IF(COUNTA($A919:$C919,$E919:$I919,$K919,$O919,$R919,$U919:$W919,$Z919:$AA919)=0,"",IFERROR(X919+V919-W919,0))</f>
        <v/>
      </c>
      <c r="Z919" s="23" t="n"/>
      <c r="AA919" s="25" t="n"/>
      <c r="AB919" s="33">
        <f>IF(COUNTA($A919:$C919,$E919:$I919,$K919,$O919,$R919,$U919:$W919,$Z919:$AA919)=0,"",IF(OR(A919="",B919="",C919="",E919=""),"Missing required input",IF(D919="","Driver not found",IF(COUNTIF($E:$E,E919)&gt;1,"Duplicate Trip/Load #",IF(B919&gt;A919,"Trip after period end",IF(B919&lt;=A919-'Settings'!$B$4,"Trip outside pay period",IF(J919&lt;=0,"Check miles",IF(M919&lt;=0,"Check rate",IF(Y919&lt;0,"Negative payable","OK")))))))))</f>
        <v/>
      </c>
    </row>
    <row r="920">
      <c r="A920" s="51" t="n"/>
      <c r="B920" s="51" t="n"/>
      <c r="C920" s="23" t="n"/>
      <c r="D920" s="24">
        <f>IF(COUNTA($A920:$C920,$E920:$I920,$K920,$O920,$R920,$U920:$W920,$Z920:$AA920)=0,"",IFERROR(INDEX('Settings'!$B$10:$B$109,MATCH(C920,'Settings'!$A$10:$A$109,0)),""))</f>
        <v/>
      </c>
      <c r="E920" s="23" t="n"/>
      <c r="F920" s="25" t="n"/>
      <c r="G920" s="25" t="n"/>
      <c r="H920" s="26" t="n"/>
      <c r="I920" s="26" t="n"/>
      <c r="J920" s="27">
        <f>IF(COUNTA($A920:$C920,$E920:$I920,$K920,$O920,$R920,$U920:$W920,$Z920:$AA920)=0,"",IFERROR(H920+I920,0))</f>
        <v/>
      </c>
      <c r="K920" s="52" t="n"/>
      <c r="L920" s="53">
        <f>IF(COUNTA($A920:$C920,$E920:$I920,$K920,$O920,$R920,$U920:$W920,$Z920:$AA920)=0,"",IFERROR(INDEX('Settings'!$D$10:$D$109,MATCH(C920,'Settings'!$A$10:$A$109,0)),0))</f>
        <v/>
      </c>
      <c r="M920" s="53">
        <f>IF(COUNTA($A920:$C920,$E920:$I920,$K920,$O920,$R920,$U920:$W920,$Z920:$AA920)=0,"",IFERROR(IF(K920&lt;&gt;"",K920,L920),0))</f>
        <v/>
      </c>
      <c r="N920" s="30">
        <f>IF(COUNTA($A920:$C920,$E920:$I920,$K920,$O920,$R920,$U920:$W920,$Z920:$AA920)=0,"",IFERROR(J920*M920,0))</f>
        <v/>
      </c>
      <c r="O920" s="31" t="n"/>
      <c r="P920" s="30">
        <f>IF(COUNTA($A920:$C920,$E920:$I920,$K920,$O920,$R920,$U920:$W920,$Z920:$AA920)=0,"",IFERROR(INDEX('Settings'!$F$10:$F$109,MATCH(C920,'Settings'!$A$10:$A$109,0)),0))</f>
        <v/>
      </c>
      <c r="Q920" s="30">
        <f>IF(COUNTA($A920:$C920,$E920:$I920,$K920,$O920,$R920,$U920:$W920,$Z920:$AA920)=0,"",IFERROR(O920*P920,0))</f>
        <v/>
      </c>
      <c r="R920" s="26" t="n"/>
      <c r="S920" s="30">
        <f>IF(COUNTA($A920:$C920,$E920:$I920,$K920,$O920,$R920,$U920:$W920,$Z920:$AA920)=0,"",IFERROR(INDEX('Settings'!$E$10:$E$109,MATCH(C920,'Settings'!$A$10:$A$109,0)),0))</f>
        <v/>
      </c>
      <c r="T920" s="30">
        <f>IF(COUNTA($A920:$C920,$E920:$I920,$K920,$O920,$R920,$U920:$W920,$Z920:$AA920)=0,"",IFERROR(R920*S920,0))</f>
        <v/>
      </c>
      <c r="U920" s="32" t="n"/>
      <c r="V920" s="32" t="n"/>
      <c r="W920" s="32" t="n"/>
      <c r="X920" s="30">
        <f>IF(COUNTA($A920:$C920,$E920:$I920,$K920,$O920,$R920,$U920:$W920,$Z920:$AA920)=0,"",IFERROR(SUM(N920,Q920,T920,U920),0))</f>
        <v/>
      </c>
      <c r="Y920" s="30">
        <f>IF(COUNTA($A920:$C920,$E920:$I920,$K920,$O920,$R920,$U920:$W920,$Z920:$AA920)=0,"",IFERROR(X920+V920-W920,0))</f>
        <v/>
      </c>
      <c r="Z920" s="23" t="n"/>
      <c r="AA920" s="25" t="n"/>
      <c r="AB920" s="33">
        <f>IF(COUNTA($A920:$C920,$E920:$I920,$K920,$O920,$R920,$U920:$W920,$Z920:$AA920)=0,"",IF(OR(A920="",B920="",C920="",E920=""),"Missing required input",IF(D920="","Driver not found",IF(COUNTIF($E:$E,E920)&gt;1,"Duplicate Trip/Load #",IF(B920&gt;A920,"Trip after period end",IF(B920&lt;=A920-'Settings'!$B$4,"Trip outside pay period",IF(J920&lt;=0,"Check miles",IF(M920&lt;=0,"Check rate",IF(Y920&lt;0,"Negative payable","OK")))))))))</f>
        <v/>
      </c>
    </row>
    <row r="921">
      <c r="A921" s="51" t="n"/>
      <c r="B921" s="51" t="n"/>
      <c r="C921" s="23" t="n"/>
      <c r="D921" s="24">
        <f>IF(COUNTA($A921:$C921,$E921:$I921,$K921,$O921,$R921,$U921:$W921,$Z921:$AA921)=0,"",IFERROR(INDEX('Settings'!$B$10:$B$109,MATCH(C921,'Settings'!$A$10:$A$109,0)),""))</f>
        <v/>
      </c>
      <c r="E921" s="23" t="n"/>
      <c r="F921" s="25" t="n"/>
      <c r="G921" s="25" t="n"/>
      <c r="H921" s="26" t="n"/>
      <c r="I921" s="26" t="n"/>
      <c r="J921" s="27">
        <f>IF(COUNTA($A921:$C921,$E921:$I921,$K921,$O921,$R921,$U921:$W921,$Z921:$AA921)=0,"",IFERROR(H921+I921,0))</f>
        <v/>
      </c>
      <c r="K921" s="52" t="n"/>
      <c r="L921" s="53">
        <f>IF(COUNTA($A921:$C921,$E921:$I921,$K921,$O921,$R921,$U921:$W921,$Z921:$AA921)=0,"",IFERROR(INDEX('Settings'!$D$10:$D$109,MATCH(C921,'Settings'!$A$10:$A$109,0)),0))</f>
        <v/>
      </c>
      <c r="M921" s="53">
        <f>IF(COUNTA($A921:$C921,$E921:$I921,$K921,$O921,$R921,$U921:$W921,$Z921:$AA921)=0,"",IFERROR(IF(K921&lt;&gt;"",K921,L921),0))</f>
        <v/>
      </c>
      <c r="N921" s="30">
        <f>IF(COUNTA($A921:$C921,$E921:$I921,$K921,$O921,$R921,$U921:$W921,$Z921:$AA921)=0,"",IFERROR(J921*M921,0))</f>
        <v/>
      </c>
      <c r="O921" s="31" t="n"/>
      <c r="P921" s="30">
        <f>IF(COUNTA($A921:$C921,$E921:$I921,$K921,$O921,$R921,$U921:$W921,$Z921:$AA921)=0,"",IFERROR(INDEX('Settings'!$F$10:$F$109,MATCH(C921,'Settings'!$A$10:$A$109,0)),0))</f>
        <v/>
      </c>
      <c r="Q921" s="30">
        <f>IF(COUNTA($A921:$C921,$E921:$I921,$K921,$O921,$R921,$U921:$W921,$Z921:$AA921)=0,"",IFERROR(O921*P921,0))</f>
        <v/>
      </c>
      <c r="R921" s="26" t="n"/>
      <c r="S921" s="30">
        <f>IF(COUNTA($A921:$C921,$E921:$I921,$K921,$O921,$R921,$U921:$W921,$Z921:$AA921)=0,"",IFERROR(INDEX('Settings'!$E$10:$E$109,MATCH(C921,'Settings'!$A$10:$A$109,0)),0))</f>
        <v/>
      </c>
      <c r="T921" s="30">
        <f>IF(COUNTA($A921:$C921,$E921:$I921,$K921,$O921,$R921,$U921:$W921,$Z921:$AA921)=0,"",IFERROR(R921*S921,0))</f>
        <v/>
      </c>
      <c r="U921" s="32" t="n"/>
      <c r="V921" s="32" t="n"/>
      <c r="W921" s="32" t="n"/>
      <c r="X921" s="30">
        <f>IF(COUNTA($A921:$C921,$E921:$I921,$K921,$O921,$R921,$U921:$W921,$Z921:$AA921)=0,"",IFERROR(SUM(N921,Q921,T921,U921),0))</f>
        <v/>
      </c>
      <c r="Y921" s="30">
        <f>IF(COUNTA($A921:$C921,$E921:$I921,$K921,$O921,$R921,$U921:$W921,$Z921:$AA921)=0,"",IFERROR(X921+V921-W921,0))</f>
        <v/>
      </c>
      <c r="Z921" s="23" t="n"/>
      <c r="AA921" s="25" t="n"/>
      <c r="AB921" s="33">
        <f>IF(COUNTA($A921:$C921,$E921:$I921,$K921,$O921,$R921,$U921:$W921,$Z921:$AA921)=0,"",IF(OR(A921="",B921="",C921="",E921=""),"Missing required input",IF(D921="","Driver not found",IF(COUNTIF($E:$E,E921)&gt;1,"Duplicate Trip/Load #",IF(B921&gt;A921,"Trip after period end",IF(B921&lt;=A921-'Settings'!$B$4,"Trip outside pay period",IF(J921&lt;=0,"Check miles",IF(M921&lt;=0,"Check rate",IF(Y921&lt;0,"Negative payable","OK")))))))))</f>
        <v/>
      </c>
    </row>
    <row r="922">
      <c r="A922" s="51" t="n"/>
      <c r="B922" s="51" t="n"/>
      <c r="C922" s="23" t="n"/>
      <c r="D922" s="24">
        <f>IF(COUNTA($A922:$C922,$E922:$I922,$K922,$O922,$R922,$U922:$W922,$Z922:$AA922)=0,"",IFERROR(INDEX('Settings'!$B$10:$B$109,MATCH(C922,'Settings'!$A$10:$A$109,0)),""))</f>
        <v/>
      </c>
      <c r="E922" s="23" t="n"/>
      <c r="F922" s="25" t="n"/>
      <c r="G922" s="25" t="n"/>
      <c r="H922" s="26" t="n"/>
      <c r="I922" s="26" t="n"/>
      <c r="J922" s="27">
        <f>IF(COUNTA($A922:$C922,$E922:$I922,$K922,$O922,$R922,$U922:$W922,$Z922:$AA922)=0,"",IFERROR(H922+I922,0))</f>
        <v/>
      </c>
      <c r="K922" s="52" t="n"/>
      <c r="L922" s="53">
        <f>IF(COUNTA($A922:$C922,$E922:$I922,$K922,$O922,$R922,$U922:$W922,$Z922:$AA922)=0,"",IFERROR(INDEX('Settings'!$D$10:$D$109,MATCH(C922,'Settings'!$A$10:$A$109,0)),0))</f>
        <v/>
      </c>
      <c r="M922" s="53">
        <f>IF(COUNTA($A922:$C922,$E922:$I922,$K922,$O922,$R922,$U922:$W922,$Z922:$AA922)=0,"",IFERROR(IF(K922&lt;&gt;"",K922,L922),0))</f>
        <v/>
      </c>
      <c r="N922" s="30">
        <f>IF(COUNTA($A922:$C922,$E922:$I922,$K922,$O922,$R922,$U922:$W922,$Z922:$AA922)=0,"",IFERROR(J922*M922,0))</f>
        <v/>
      </c>
      <c r="O922" s="31" t="n"/>
      <c r="P922" s="30">
        <f>IF(COUNTA($A922:$C922,$E922:$I922,$K922,$O922,$R922,$U922:$W922,$Z922:$AA922)=0,"",IFERROR(INDEX('Settings'!$F$10:$F$109,MATCH(C922,'Settings'!$A$10:$A$109,0)),0))</f>
        <v/>
      </c>
      <c r="Q922" s="30">
        <f>IF(COUNTA($A922:$C922,$E922:$I922,$K922,$O922,$R922,$U922:$W922,$Z922:$AA922)=0,"",IFERROR(O922*P922,0))</f>
        <v/>
      </c>
      <c r="R922" s="26" t="n"/>
      <c r="S922" s="30">
        <f>IF(COUNTA($A922:$C922,$E922:$I922,$K922,$O922,$R922,$U922:$W922,$Z922:$AA922)=0,"",IFERROR(INDEX('Settings'!$E$10:$E$109,MATCH(C922,'Settings'!$A$10:$A$109,0)),0))</f>
        <v/>
      </c>
      <c r="T922" s="30">
        <f>IF(COUNTA($A922:$C922,$E922:$I922,$K922,$O922,$R922,$U922:$W922,$Z922:$AA922)=0,"",IFERROR(R922*S922,0))</f>
        <v/>
      </c>
      <c r="U922" s="32" t="n"/>
      <c r="V922" s="32" t="n"/>
      <c r="W922" s="32" t="n"/>
      <c r="X922" s="30">
        <f>IF(COUNTA($A922:$C922,$E922:$I922,$K922,$O922,$R922,$U922:$W922,$Z922:$AA922)=0,"",IFERROR(SUM(N922,Q922,T922,U922),0))</f>
        <v/>
      </c>
      <c r="Y922" s="30">
        <f>IF(COUNTA($A922:$C922,$E922:$I922,$K922,$O922,$R922,$U922:$W922,$Z922:$AA922)=0,"",IFERROR(X922+V922-W922,0))</f>
        <v/>
      </c>
      <c r="Z922" s="23" t="n"/>
      <c r="AA922" s="25" t="n"/>
      <c r="AB922" s="33">
        <f>IF(COUNTA($A922:$C922,$E922:$I922,$K922,$O922,$R922,$U922:$W922,$Z922:$AA922)=0,"",IF(OR(A922="",B922="",C922="",E922=""),"Missing required input",IF(D922="","Driver not found",IF(COUNTIF($E:$E,E922)&gt;1,"Duplicate Trip/Load #",IF(B922&gt;A922,"Trip after period end",IF(B922&lt;=A922-'Settings'!$B$4,"Trip outside pay period",IF(J922&lt;=0,"Check miles",IF(M922&lt;=0,"Check rate",IF(Y922&lt;0,"Negative payable","OK")))))))))</f>
        <v/>
      </c>
    </row>
    <row r="923">
      <c r="A923" s="51" t="n"/>
      <c r="B923" s="51" t="n"/>
      <c r="C923" s="23" t="n"/>
      <c r="D923" s="24">
        <f>IF(COUNTA($A923:$C923,$E923:$I923,$K923,$O923,$R923,$U923:$W923,$Z923:$AA923)=0,"",IFERROR(INDEX('Settings'!$B$10:$B$109,MATCH(C923,'Settings'!$A$10:$A$109,0)),""))</f>
        <v/>
      </c>
      <c r="E923" s="23" t="n"/>
      <c r="F923" s="25" t="n"/>
      <c r="G923" s="25" t="n"/>
      <c r="H923" s="26" t="n"/>
      <c r="I923" s="26" t="n"/>
      <c r="J923" s="27">
        <f>IF(COUNTA($A923:$C923,$E923:$I923,$K923,$O923,$R923,$U923:$W923,$Z923:$AA923)=0,"",IFERROR(H923+I923,0))</f>
        <v/>
      </c>
      <c r="K923" s="52" t="n"/>
      <c r="L923" s="53">
        <f>IF(COUNTA($A923:$C923,$E923:$I923,$K923,$O923,$R923,$U923:$W923,$Z923:$AA923)=0,"",IFERROR(INDEX('Settings'!$D$10:$D$109,MATCH(C923,'Settings'!$A$10:$A$109,0)),0))</f>
        <v/>
      </c>
      <c r="M923" s="53">
        <f>IF(COUNTA($A923:$C923,$E923:$I923,$K923,$O923,$R923,$U923:$W923,$Z923:$AA923)=0,"",IFERROR(IF(K923&lt;&gt;"",K923,L923),0))</f>
        <v/>
      </c>
      <c r="N923" s="30">
        <f>IF(COUNTA($A923:$C923,$E923:$I923,$K923,$O923,$R923,$U923:$W923,$Z923:$AA923)=0,"",IFERROR(J923*M923,0))</f>
        <v/>
      </c>
      <c r="O923" s="31" t="n"/>
      <c r="P923" s="30">
        <f>IF(COUNTA($A923:$C923,$E923:$I923,$K923,$O923,$R923,$U923:$W923,$Z923:$AA923)=0,"",IFERROR(INDEX('Settings'!$F$10:$F$109,MATCH(C923,'Settings'!$A$10:$A$109,0)),0))</f>
        <v/>
      </c>
      <c r="Q923" s="30">
        <f>IF(COUNTA($A923:$C923,$E923:$I923,$K923,$O923,$R923,$U923:$W923,$Z923:$AA923)=0,"",IFERROR(O923*P923,0))</f>
        <v/>
      </c>
      <c r="R923" s="26" t="n"/>
      <c r="S923" s="30">
        <f>IF(COUNTA($A923:$C923,$E923:$I923,$K923,$O923,$R923,$U923:$W923,$Z923:$AA923)=0,"",IFERROR(INDEX('Settings'!$E$10:$E$109,MATCH(C923,'Settings'!$A$10:$A$109,0)),0))</f>
        <v/>
      </c>
      <c r="T923" s="30">
        <f>IF(COUNTA($A923:$C923,$E923:$I923,$K923,$O923,$R923,$U923:$W923,$Z923:$AA923)=0,"",IFERROR(R923*S923,0))</f>
        <v/>
      </c>
      <c r="U923" s="32" t="n"/>
      <c r="V923" s="32" t="n"/>
      <c r="W923" s="32" t="n"/>
      <c r="X923" s="30">
        <f>IF(COUNTA($A923:$C923,$E923:$I923,$K923,$O923,$R923,$U923:$W923,$Z923:$AA923)=0,"",IFERROR(SUM(N923,Q923,T923,U923),0))</f>
        <v/>
      </c>
      <c r="Y923" s="30">
        <f>IF(COUNTA($A923:$C923,$E923:$I923,$K923,$O923,$R923,$U923:$W923,$Z923:$AA923)=0,"",IFERROR(X923+V923-W923,0))</f>
        <v/>
      </c>
      <c r="Z923" s="23" t="n"/>
      <c r="AA923" s="25" t="n"/>
      <c r="AB923" s="33">
        <f>IF(COUNTA($A923:$C923,$E923:$I923,$K923,$O923,$R923,$U923:$W923,$Z923:$AA923)=0,"",IF(OR(A923="",B923="",C923="",E923=""),"Missing required input",IF(D923="","Driver not found",IF(COUNTIF($E:$E,E923)&gt;1,"Duplicate Trip/Load #",IF(B923&gt;A923,"Trip after period end",IF(B923&lt;=A923-'Settings'!$B$4,"Trip outside pay period",IF(J923&lt;=0,"Check miles",IF(M923&lt;=0,"Check rate",IF(Y923&lt;0,"Negative payable","OK")))))))))</f>
        <v/>
      </c>
    </row>
    <row r="924">
      <c r="A924" s="51" t="n"/>
      <c r="B924" s="51" t="n"/>
      <c r="C924" s="23" t="n"/>
      <c r="D924" s="24">
        <f>IF(COUNTA($A924:$C924,$E924:$I924,$K924,$O924,$R924,$U924:$W924,$Z924:$AA924)=0,"",IFERROR(INDEX('Settings'!$B$10:$B$109,MATCH(C924,'Settings'!$A$10:$A$109,0)),""))</f>
        <v/>
      </c>
      <c r="E924" s="23" t="n"/>
      <c r="F924" s="25" t="n"/>
      <c r="G924" s="25" t="n"/>
      <c r="H924" s="26" t="n"/>
      <c r="I924" s="26" t="n"/>
      <c r="J924" s="27">
        <f>IF(COUNTA($A924:$C924,$E924:$I924,$K924,$O924,$R924,$U924:$W924,$Z924:$AA924)=0,"",IFERROR(H924+I924,0))</f>
        <v/>
      </c>
      <c r="K924" s="52" t="n"/>
      <c r="L924" s="53">
        <f>IF(COUNTA($A924:$C924,$E924:$I924,$K924,$O924,$R924,$U924:$W924,$Z924:$AA924)=0,"",IFERROR(INDEX('Settings'!$D$10:$D$109,MATCH(C924,'Settings'!$A$10:$A$109,0)),0))</f>
        <v/>
      </c>
      <c r="M924" s="53">
        <f>IF(COUNTA($A924:$C924,$E924:$I924,$K924,$O924,$R924,$U924:$W924,$Z924:$AA924)=0,"",IFERROR(IF(K924&lt;&gt;"",K924,L924),0))</f>
        <v/>
      </c>
      <c r="N924" s="30">
        <f>IF(COUNTA($A924:$C924,$E924:$I924,$K924,$O924,$R924,$U924:$W924,$Z924:$AA924)=0,"",IFERROR(J924*M924,0))</f>
        <v/>
      </c>
      <c r="O924" s="31" t="n"/>
      <c r="P924" s="30">
        <f>IF(COUNTA($A924:$C924,$E924:$I924,$K924,$O924,$R924,$U924:$W924,$Z924:$AA924)=0,"",IFERROR(INDEX('Settings'!$F$10:$F$109,MATCH(C924,'Settings'!$A$10:$A$109,0)),0))</f>
        <v/>
      </c>
      <c r="Q924" s="30">
        <f>IF(COUNTA($A924:$C924,$E924:$I924,$K924,$O924,$R924,$U924:$W924,$Z924:$AA924)=0,"",IFERROR(O924*P924,0))</f>
        <v/>
      </c>
      <c r="R924" s="26" t="n"/>
      <c r="S924" s="30">
        <f>IF(COUNTA($A924:$C924,$E924:$I924,$K924,$O924,$R924,$U924:$W924,$Z924:$AA924)=0,"",IFERROR(INDEX('Settings'!$E$10:$E$109,MATCH(C924,'Settings'!$A$10:$A$109,0)),0))</f>
        <v/>
      </c>
      <c r="T924" s="30">
        <f>IF(COUNTA($A924:$C924,$E924:$I924,$K924,$O924,$R924,$U924:$W924,$Z924:$AA924)=0,"",IFERROR(R924*S924,0))</f>
        <v/>
      </c>
      <c r="U924" s="32" t="n"/>
      <c r="V924" s="32" t="n"/>
      <c r="W924" s="32" t="n"/>
      <c r="X924" s="30">
        <f>IF(COUNTA($A924:$C924,$E924:$I924,$K924,$O924,$R924,$U924:$W924,$Z924:$AA924)=0,"",IFERROR(SUM(N924,Q924,T924,U924),0))</f>
        <v/>
      </c>
      <c r="Y924" s="30">
        <f>IF(COUNTA($A924:$C924,$E924:$I924,$K924,$O924,$R924,$U924:$W924,$Z924:$AA924)=0,"",IFERROR(X924+V924-W924,0))</f>
        <v/>
      </c>
      <c r="Z924" s="23" t="n"/>
      <c r="AA924" s="25" t="n"/>
      <c r="AB924" s="33">
        <f>IF(COUNTA($A924:$C924,$E924:$I924,$K924,$O924,$R924,$U924:$W924,$Z924:$AA924)=0,"",IF(OR(A924="",B924="",C924="",E924=""),"Missing required input",IF(D924="","Driver not found",IF(COUNTIF($E:$E,E924)&gt;1,"Duplicate Trip/Load #",IF(B924&gt;A924,"Trip after period end",IF(B924&lt;=A924-'Settings'!$B$4,"Trip outside pay period",IF(J924&lt;=0,"Check miles",IF(M924&lt;=0,"Check rate",IF(Y924&lt;0,"Negative payable","OK")))))))))</f>
        <v/>
      </c>
    </row>
    <row r="925">
      <c r="A925" s="51" t="n"/>
      <c r="B925" s="51" t="n"/>
      <c r="C925" s="23" t="n"/>
      <c r="D925" s="24">
        <f>IF(COUNTA($A925:$C925,$E925:$I925,$K925,$O925,$R925,$U925:$W925,$Z925:$AA925)=0,"",IFERROR(INDEX('Settings'!$B$10:$B$109,MATCH(C925,'Settings'!$A$10:$A$109,0)),""))</f>
        <v/>
      </c>
      <c r="E925" s="23" t="n"/>
      <c r="F925" s="25" t="n"/>
      <c r="G925" s="25" t="n"/>
      <c r="H925" s="26" t="n"/>
      <c r="I925" s="26" t="n"/>
      <c r="J925" s="27">
        <f>IF(COUNTA($A925:$C925,$E925:$I925,$K925,$O925,$R925,$U925:$W925,$Z925:$AA925)=0,"",IFERROR(H925+I925,0))</f>
        <v/>
      </c>
      <c r="K925" s="52" t="n"/>
      <c r="L925" s="53">
        <f>IF(COUNTA($A925:$C925,$E925:$I925,$K925,$O925,$R925,$U925:$W925,$Z925:$AA925)=0,"",IFERROR(INDEX('Settings'!$D$10:$D$109,MATCH(C925,'Settings'!$A$10:$A$109,0)),0))</f>
        <v/>
      </c>
      <c r="M925" s="53">
        <f>IF(COUNTA($A925:$C925,$E925:$I925,$K925,$O925,$R925,$U925:$W925,$Z925:$AA925)=0,"",IFERROR(IF(K925&lt;&gt;"",K925,L925),0))</f>
        <v/>
      </c>
      <c r="N925" s="30">
        <f>IF(COUNTA($A925:$C925,$E925:$I925,$K925,$O925,$R925,$U925:$W925,$Z925:$AA925)=0,"",IFERROR(J925*M925,0))</f>
        <v/>
      </c>
      <c r="O925" s="31" t="n"/>
      <c r="P925" s="30">
        <f>IF(COUNTA($A925:$C925,$E925:$I925,$K925,$O925,$R925,$U925:$W925,$Z925:$AA925)=0,"",IFERROR(INDEX('Settings'!$F$10:$F$109,MATCH(C925,'Settings'!$A$10:$A$109,0)),0))</f>
        <v/>
      </c>
      <c r="Q925" s="30">
        <f>IF(COUNTA($A925:$C925,$E925:$I925,$K925,$O925,$R925,$U925:$W925,$Z925:$AA925)=0,"",IFERROR(O925*P925,0))</f>
        <v/>
      </c>
      <c r="R925" s="26" t="n"/>
      <c r="S925" s="30">
        <f>IF(COUNTA($A925:$C925,$E925:$I925,$K925,$O925,$R925,$U925:$W925,$Z925:$AA925)=0,"",IFERROR(INDEX('Settings'!$E$10:$E$109,MATCH(C925,'Settings'!$A$10:$A$109,0)),0))</f>
        <v/>
      </c>
      <c r="T925" s="30">
        <f>IF(COUNTA($A925:$C925,$E925:$I925,$K925,$O925,$R925,$U925:$W925,$Z925:$AA925)=0,"",IFERROR(R925*S925,0))</f>
        <v/>
      </c>
      <c r="U925" s="32" t="n"/>
      <c r="V925" s="32" t="n"/>
      <c r="W925" s="32" t="n"/>
      <c r="X925" s="30">
        <f>IF(COUNTA($A925:$C925,$E925:$I925,$K925,$O925,$R925,$U925:$W925,$Z925:$AA925)=0,"",IFERROR(SUM(N925,Q925,T925,U925),0))</f>
        <v/>
      </c>
      <c r="Y925" s="30">
        <f>IF(COUNTA($A925:$C925,$E925:$I925,$K925,$O925,$R925,$U925:$W925,$Z925:$AA925)=0,"",IFERROR(X925+V925-W925,0))</f>
        <v/>
      </c>
      <c r="Z925" s="23" t="n"/>
      <c r="AA925" s="25" t="n"/>
      <c r="AB925" s="33">
        <f>IF(COUNTA($A925:$C925,$E925:$I925,$K925,$O925,$R925,$U925:$W925,$Z925:$AA925)=0,"",IF(OR(A925="",B925="",C925="",E925=""),"Missing required input",IF(D925="","Driver not found",IF(COUNTIF($E:$E,E925)&gt;1,"Duplicate Trip/Load #",IF(B925&gt;A925,"Trip after period end",IF(B925&lt;=A925-'Settings'!$B$4,"Trip outside pay period",IF(J925&lt;=0,"Check miles",IF(M925&lt;=0,"Check rate",IF(Y925&lt;0,"Negative payable","OK")))))))))</f>
        <v/>
      </c>
    </row>
    <row r="926">
      <c r="A926" s="51" t="n"/>
      <c r="B926" s="51" t="n"/>
      <c r="C926" s="23" t="n"/>
      <c r="D926" s="24">
        <f>IF(COUNTA($A926:$C926,$E926:$I926,$K926,$O926,$R926,$U926:$W926,$Z926:$AA926)=0,"",IFERROR(INDEX('Settings'!$B$10:$B$109,MATCH(C926,'Settings'!$A$10:$A$109,0)),""))</f>
        <v/>
      </c>
      <c r="E926" s="23" t="n"/>
      <c r="F926" s="25" t="n"/>
      <c r="G926" s="25" t="n"/>
      <c r="H926" s="26" t="n"/>
      <c r="I926" s="26" t="n"/>
      <c r="J926" s="27">
        <f>IF(COUNTA($A926:$C926,$E926:$I926,$K926,$O926,$R926,$U926:$W926,$Z926:$AA926)=0,"",IFERROR(H926+I926,0))</f>
        <v/>
      </c>
      <c r="K926" s="52" t="n"/>
      <c r="L926" s="53">
        <f>IF(COUNTA($A926:$C926,$E926:$I926,$K926,$O926,$R926,$U926:$W926,$Z926:$AA926)=0,"",IFERROR(INDEX('Settings'!$D$10:$D$109,MATCH(C926,'Settings'!$A$10:$A$109,0)),0))</f>
        <v/>
      </c>
      <c r="M926" s="53">
        <f>IF(COUNTA($A926:$C926,$E926:$I926,$K926,$O926,$R926,$U926:$W926,$Z926:$AA926)=0,"",IFERROR(IF(K926&lt;&gt;"",K926,L926),0))</f>
        <v/>
      </c>
      <c r="N926" s="30">
        <f>IF(COUNTA($A926:$C926,$E926:$I926,$K926,$O926,$R926,$U926:$W926,$Z926:$AA926)=0,"",IFERROR(J926*M926,0))</f>
        <v/>
      </c>
      <c r="O926" s="31" t="n"/>
      <c r="P926" s="30">
        <f>IF(COUNTA($A926:$C926,$E926:$I926,$K926,$O926,$R926,$U926:$W926,$Z926:$AA926)=0,"",IFERROR(INDEX('Settings'!$F$10:$F$109,MATCH(C926,'Settings'!$A$10:$A$109,0)),0))</f>
        <v/>
      </c>
      <c r="Q926" s="30">
        <f>IF(COUNTA($A926:$C926,$E926:$I926,$K926,$O926,$R926,$U926:$W926,$Z926:$AA926)=0,"",IFERROR(O926*P926,0))</f>
        <v/>
      </c>
      <c r="R926" s="26" t="n"/>
      <c r="S926" s="30">
        <f>IF(COUNTA($A926:$C926,$E926:$I926,$K926,$O926,$R926,$U926:$W926,$Z926:$AA926)=0,"",IFERROR(INDEX('Settings'!$E$10:$E$109,MATCH(C926,'Settings'!$A$10:$A$109,0)),0))</f>
        <v/>
      </c>
      <c r="T926" s="30">
        <f>IF(COUNTA($A926:$C926,$E926:$I926,$K926,$O926,$R926,$U926:$W926,$Z926:$AA926)=0,"",IFERROR(R926*S926,0))</f>
        <v/>
      </c>
      <c r="U926" s="32" t="n"/>
      <c r="V926" s="32" t="n"/>
      <c r="W926" s="32" t="n"/>
      <c r="X926" s="30">
        <f>IF(COUNTA($A926:$C926,$E926:$I926,$K926,$O926,$R926,$U926:$W926,$Z926:$AA926)=0,"",IFERROR(SUM(N926,Q926,T926,U926),0))</f>
        <v/>
      </c>
      <c r="Y926" s="30">
        <f>IF(COUNTA($A926:$C926,$E926:$I926,$K926,$O926,$R926,$U926:$W926,$Z926:$AA926)=0,"",IFERROR(X926+V926-W926,0))</f>
        <v/>
      </c>
      <c r="Z926" s="23" t="n"/>
      <c r="AA926" s="25" t="n"/>
      <c r="AB926" s="33">
        <f>IF(COUNTA($A926:$C926,$E926:$I926,$K926,$O926,$R926,$U926:$W926,$Z926:$AA926)=0,"",IF(OR(A926="",B926="",C926="",E926=""),"Missing required input",IF(D926="","Driver not found",IF(COUNTIF($E:$E,E926)&gt;1,"Duplicate Trip/Load #",IF(B926&gt;A926,"Trip after period end",IF(B926&lt;=A926-'Settings'!$B$4,"Trip outside pay period",IF(J926&lt;=0,"Check miles",IF(M926&lt;=0,"Check rate",IF(Y926&lt;0,"Negative payable","OK")))))))))</f>
        <v/>
      </c>
    </row>
    <row r="927">
      <c r="A927" s="51" t="n"/>
      <c r="B927" s="51" t="n"/>
      <c r="C927" s="23" t="n"/>
      <c r="D927" s="24">
        <f>IF(COUNTA($A927:$C927,$E927:$I927,$K927,$O927,$R927,$U927:$W927,$Z927:$AA927)=0,"",IFERROR(INDEX('Settings'!$B$10:$B$109,MATCH(C927,'Settings'!$A$10:$A$109,0)),""))</f>
        <v/>
      </c>
      <c r="E927" s="23" t="n"/>
      <c r="F927" s="25" t="n"/>
      <c r="G927" s="25" t="n"/>
      <c r="H927" s="26" t="n"/>
      <c r="I927" s="26" t="n"/>
      <c r="J927" s="27">
        <f>IF(COUNTA($A927:$C927,$E927:$I927,$K927,$O927,$R927,$U927:$W927,$Z927:$AA927)=0,"",IFERROR(H927+I927,0))</f>
        <v/>
      </c>
      <c r="K927" s="52" t="n"/>
      <c r="L927" s="53">
        <f>IF(COUNTA($A927:$C927,$E927:$I927,$K927,$O927,$R927,$U927:$W927,$Z927:$AA927)=0,"",IFERROR(INDEX('Settings'!$D$10:$D$109,MATCH(C927,'Settings'!$A$10:$A$109,0)),0))</f>
        <v/>
      </c>
      <c r="M927" s="53">
        <f>IF(COUNTA($A927:$C927,$E927:$I927,$K927,$O927,$R927,$U927:$W927,$Z927:$AA927)=0,"",IFERROR(IF(K927&lt;&gt;"",K927,L927),0))</f>
        <v/>
      </c>
      <c r="N927" s="30">
        <f>IF(COUNTA($A927:$C927,$E927:$I927,$K927,$O927,$R927,$U927:$W927,$Z927:$AA927)=0,"",IFERROR(J927*M927,0))</f>
        <v/>
      </c>
      <c r="O927" s="31" t="n"/>
      <c r="P927" s="30">
        <f>IF(COUNTA($A927:$C927,$E927:$I927,$K927,$O927,$R927,$U927:$W927,$Z927:$AA927)=0,"",IFERROR(INDEX('Settings'!$F$10:$F$109,MATCH(C927,'Settings'!$A$10:$A$109,0)),0))</f>
        <v/>
      </c>
      <c r="Q927" s="30">
        <f>IF(COUNTA($A927:$C927,$E927:$I927,$K927,$O927,$R927,$U927:$W927,$Z927:$AA927)=0,"",IFERROR(O927*P927,0))</f>
        <v/>
      </c>
      <c r="R927" s="26" t="n"/>
      <c r="S927" s="30">
        <f>IF(COUNTA($A927:$C927,$E927:$I927,$K927,$O927,$R927,$U927:$W927,$Z927:$AA927)=0,"",IFERROR(INDEX('Settings'!$E$10:$E$109,MATCH(C927,'Settings'!$A$10:$A$109,0)),0))</f>
        <v/>
      </c>
      <c r="T927" s="30">
        <f>IF(COUNTA($A927:$C927,$E927:$I927,$K927,$O927,$R927,$U927:$W927,$Z927:$AA927)=0,"",IFERROR(R927*S927,0))</f>
        <v/>
      </c>
      <c r="U927" s="32" t="n"/>
      <c r="V927" s="32" t="n"/>
      <c r="W927" s="32" t="n"/>
      <c r="X927" s="30">
        <f>IF(COUNTA($A927:$C927,$E927:$I927,$K927,$O927,$R927,$U927:$W927,$Z927:$AA927)=0,"",IFERROR(SUM(N927,Q927,T927,U927),0))</f>
        <v/>
      </c>
      <c r="Y927" s="30">
        <f>IF(COUNTA($A927:$C927,$E927:$I927,$K927,$O927,$R927,$U927:$W927,$Z927:$AA927)=0,"",IFERROR(X927+V927-W927,0))</f>
        <v/>
      </c>
      <c r="Z927" s="23" t="n"/>
      <c r="AA927" s="25" t="n"/>
      <c r="AB927" s="33">
        <f>IF(COUNTA($A927:$C927,$E927:$I927,$K927,$O927,$R927,$U927:$W927,$Z927:$AA927)=0,"",IF(OR(A927="",B927="",C927="",E927=""),"Missing required input",IF(D927="","Driver not found",IF(COUNTIF($E:$E,E927)&gt;1,"Duplicate Trip/Load #",IF(B927&gt;A927,"Trip after period end",IF(B927&lt;=A927-'Settings'!$B$4,"Trip outside pay period",IF(J927&lt;=0,"Check miles",IF(M927&lt;=0,"Check rate",IF(Y927&lt;0,"Negative payable","OK")))))))))</f>
        <v/>
      </c>
    </row>
    <row r="928">
      <c r="A928" s="51" t="n"/>
      <c r="B928" s="51" t="n"/>
      <c r="C928" s="23" t="n"/>
      <c r="D928" s="24">
        <f>IF(COUNTA($A928:$C928,$E928:$I928,$K928,$O928,$R928,$U928:$W928,$Z928:$AA928)=0,"",IFERROR(INDEX('Settings'!$B$10:$B$109,MATCH(C928,'Settings'!$A$10:$A$109,0)),""))</f>
        <v/>
      </c>
      <c r="E928" s="23" t="n"/>
      <c r="F928" s="25" t="n"/>
      <c r="G928" s="25" t="n"/>
      <c r="H928" s="26" t="n"/>
      <c r="I928" s="26" t="n"/>
      <c r="J928" s="27">
        <f>IF(COUNTA($A928:$C928,$E928:$I928,$K928,$O928,$R928,$U928:$W928,$Z928:$AA928)=0,"",IFERROR(H928+I928,0))</f>
        <v/>
      </c>
      <c r="K928" s="52" t="n"/>
      <c r="L928" s="53">
        <f>IF(COUNTA($A928:$C928,$E928:$I928,$K928,$O928,$R928,$U928:$W928,$Z928:$AA928)=0,"",IFERROR(INDEX('Settings'!$D$10:$D$109,MATCH(C928,'Settings'!$A$10:$A$109,0)),0))</f>
        <v/>
      </c>
      <c r="M928" s="53">
        <f>IF(COUNTA($A928:$C928,$E928:$I928,$K928,$O928,$R928,$U928:$W928,$Z928:$AA928)=0,"",IFERROR(IF(K928&lt;&gt;"",K928,L928),0))</f>
        <v/>
      </c>
      <c r="N928" s="30">
        <f>IF(COUNTA($A928:$C928,$E928:$I928,$K928,$O928,$R928,$U928:$W928,$Z928:$AA928)=0,"",IFERROR(J928*M928,0))</f>
        <v/>
      </c>
      <c r="O928" s="31" t="n"/>
      <c r="P928" s="30">
        <f>IF(COUNTA($A928:$C928,$E928:$I928,$K928,$O928,$R928,$U928:$W928,$Z928:$AA928)=0,"",IFERROR(INDEX('Settings'!$F$10:$F$109,MATCH(C928,'Settings'!$A$10:$A$109,0)),0))</f>
        <v/>
      </c>
      <c r="Q928" s="30">
        <f>IF(COUNTA($A928:$C928,$E928:$I928,$K928,$O928,$R928,$U928:$W928,$Z928:$AA928)=0,"",IFERROR(O928*P928,0))</f>
        <v/>
      </c>
      <c r="R928" s="26" t="n"/>
      <c r="S928" s="30">
        <f>IF(COUNTA($A928:$C928,$E928:$I928,$K928,$O928,$R928,$U928:$W928,$Z928:$AA928)=0,"",IFERROR(INDEX('Settings'!$E$10:$E$109,MATCH(C928,'Settings'!$A$10:$A$109,0)),0))</f>
        <v/>
      </c>
      <c r="T928" s="30">
        <f>IF(COUNTA($A928:$C928,$E928:$I928,$K928,$O928,$R928,$U928:$W928,$Z928:$AA928)=0,"",IFERROR(R928*S928,0))</f>
        <v/>
      </c>
      <c r="U928" s="32" t="n"/>
      <c r="V928" s="32" t="n"/>
      <c r="W928" s="32" t="n"/>
      <c r="X928" s="30">
        <f>IF(COUNTA($A928:$C928,$E928:$I928,$K928,$O928,$R928,$U928:$W928,$Z928:$AA928)=0,"",IFERROR(SUM(N928,Q928,T928,U928),0))</f>
        <v/>
      </c>
      <c r="Y928" s="30">
        <f>IF(COUNTA($A928:$C928,$E928:$I928,$K928,$O928,$R928,$U928:$W928,$Z928:$AA928)=0,"",IFERROR(X928+V928-W928,0))</f>
        <v/>
      </c>
      <c r="Z928" s="23" t="n"/>
      <c r="AA928" s="25" t="n"/>
      <c r="AB928" s="33">
        <f>IF(COUNTA($A928:$C928,$E928:$I928,$K928,$O928,$R928,$U928:$W928,$Z928:$AA928)=0,"",IF(OR(A928="",B928="",C928="",E928=""),"Missing required input",IF(D928="","Driver not found",IF(COUNTIF($E:$E,E928)&gt;1,"Duplicate Trip/Load #",IF(B928&gt;A928,"Trip after period end",IF(B928&lt;=A928-'Settings'!$B$4,"Trip outside pay period",IF(J928&lt;=0,"Check miles",IF(M928&lt;=0,"Check rate",IF(Y928&lt;0,"Negative payable","OK")))))))))</f>
        <v/>
      </c>
    </row>
    <row r="929">
      <c r="A929" s="51" t="n"/>
      <c r="B929" s="51" t="n"/>
      <c r="C929" s="23" t="n"/>
      <c r="D929" s="24">
        <f>IF(COUNTA($A929:$C929,$E929:$I929,$K929,$O929,$R929,$U929:$W929,$Z929:$AA929)=0,"",IFERROR(INDEX('Settings'!$B$10:$B$109,MATCH(C929,'Settings'!$A$10:$A$109,0)),""))</f>
        <v/>
      </c>
      <c r="E929" s="23" t="n"/>
      <c r="F929" s="25" t="n"/>
      <c r="G929" s="25" t="n"/>
      <c r="H929" s="26" t="n"/>
      <c r="I929" s="26" t="n"/>
      <c r="J929" s="27">
        <f>IF(COUNTA($A929:$C929,$E929:$I929,$K929,$O929,$R929,$U929:$W929,$Z929:$AA929)=0,"",IFERROR(H929+I929,0))</f>
        <v/>
      </c>
      <c r="K929" s="52" t="n"/>
      <c r="L929" s="53">
        <f>IF(COUNTA($A929:$C929,$E929:$I929,$K929,$O929,$R929,$U929:$W929,$Z929:$AA929)=0,"",IFERROR(INDEX('Settings'!$D$10:$D$109,MATCH(C929,'Settings'!$A$10:$A$109,0)),0))</f>
        <v/>
      </c>
      <c r="M929" s="53">
        <f>IF(COUNTA($A929:$C929,$E929:$I929,$K929,$O929,$R929,$U929:$W929,$Z929:$AA929)=0,"",IFERROR(IF(K929&lt;&gt;"",K929,L929),0))</f>
        <v/>
      </c>
      <c r="N929" s="30">
        <f>IF(COUNTA($A929:$C929,$E929:$I929,$K929,$O929,$R929,$U929:$W929,$Z929:$AA929)=0,"",IFERROR(J929*M929,0))</f>
        <v/>
      </c>
      <c r="O929" s="31" t="n"/>
      <c r="P929" s="30">
        <f>IF(COUNTA($A929:$C929,$E929:$I929,$K929,$O929,$R929,$U929:$W929,$Z929:$AA929)=0,"",IFERROR(INDEX('Settings'!$F$10:$F$109,MATCH(C929,'Settings'!$A$10:$A$109,0)),0))</f>
        <v/>
      </c>
      <c r="Q929" s="30">
        <f>IF(COUNTA($A929:$C929,$E929:$I929,$K929,$O929,$R929,$U929:$W929,$Z929:$AA929)=0,"",IFERROR(O929*P929,0))</f>
        <v/>
      </c>
      <c r="R929" s="26" t="n"/>
      <c r="S929" s="30">
        <f>IF(COUNTA($A929:$C929,$E929:$I929,$K929,$O929,$R929,$U929:$W929,$Z929:$AA929)=0,"",IFERROR(INDEX('Settings'!$E$10:$E$109,MATCH(C929,'Settings'!$A$10:$A$109,0)),0))</f>
        <v/>
      </c>
      <c r="T929" s="30">
        <f>IF(COUNTA($A929:$C929,$E929:$I929,$K929,$O929,$R929,$U929:$W929,$Z929:$AA929)=0,"",IFERROR(R929*S929,0))</f>
        <v/>
      </c>
      <c r="U929" s="32" t="n"/>
      <c r="V929" s="32" t="n"/>
      <c r="W929" s="32" t="n"/>
      <c r="X929" s="30">
        <f>IF(COUNTA($A929:$C929,$E929:$I929,$K929,$O929,$R929,$U929:$W929,$Z929:$AA929)=0,"",IFERROR(SUM(N929,Q929,T929,U929),0))</f>
        <v/>
      </c>
      <c r="Y929" s="30">
        <f>IF(COUNTA($A929:$C929,$E929:$I929,$K929,$O929,$R929,$U929:$W929,$Z929:$AA929)=0,"",IFERROR(X929+V929-W929,0))</f>
        <v/>
      </c>
      <c r="Z929" s="23" t="n"/>
      <c r="AA929" s="25" t="n"/>
      <c r="AB929" s="33">
        <f>IF(COUNTA($A929:$C929,$E929:$I929,$K929,$O929,$R929,$U929:$W929,$Z929:$AA929)=0,"",IF(OR(A929="",B929="",C929="",E929=""),"Missing required input",IF(D929="","Driver not found",IF(COUNTIF($E:$E,E929)&gt;1,"Duplicate Trip/Load #",IF(B929&gt;A929,"Trip after period end",IF(B929&lt;=A929-'Settings'!$B$4,"Trip outside pay period",IF(J929&lt;=0,"Check miles",IF(M929&lt;=0,"Check rate",IF(Y929&lt;0,"Negative payable","OK")))))))))</f>
        <v/>
      </c>
    </row>
    <row r="930">
      <c r="A930" s="51" t="n"/>
      <c r="B930" s="51" t="n"/>
      <c r="C930" s="23" t="n"/>
      <c r="D930" s="24">
        <f>IF(COUNTA($A930:$C930,$E930:$I930,$K930,$O930,$R930,$U930:$W930,$Z930:$AA930)=0,"",IFERROR(INDEX('Settings'!$B$10:$B$109,MATCH(C930,'Settings'!$A$10:$A$109,0)),""))</f>
        <v/>
      </c>
      <c r="E930" s="23" t="n"/>
      <c r="F930" s="25" t="n"/>
      <c r="G930" s="25" t="n"/>
      <c r="H930" s="26" t="n"/>
      <c r="I930" s="26" t="n"/>
      <c r="J930" s="27">
        <f>IF(COUNTA($A930:$C930,$E930:$I930,$K930,$O930,$R930,$U930:$W930,$Z930:$AA930)=0,"",IFERROR(H930+I930,0))</f>
        <v/>
      </c>
      <c r="K930" s="52" t="n"/>
      <c r="L930" s="53">
        <f>IF(COUNTA($A930:$C930,$E930:$I930,$K930,$O930,$R930,$U930:$W930,$Z930:$AA930)=0,"",IFERROR(INDEX('Settings'!$D$10:$D$109,MATCH(C930,'Settings'!$A$10:$A$109,0)),0))</f>
        <v/>
      </c>
      <c r="M930" s="53">
        <f>IF(COUNTA($A930:$C930,$E930:$I930,$K930,$O930,$R930,$U930:$W930,$Z930:$AA930)=0,"",IFERROR(IF(K930&lt;&gt;"",K930,L930),0))</f>
        <v/>
      </c>
      <c r="N930" s="30">
        <f>IF(COUNTA($A930:$C930,$E930:$I930,$K930,$O930,$R930,$U930:$W930,$Z930:$AA930)=0,"",IFERROR(J930*M930,0))</f>
        <v/>
      </c>
      <c r="O930" s="31" t="n"/>
      <c r="P930" s="30">
        <f>IF(COUNTA($A930:$C930,$E930:$I930,$K930,$O930,$R930,$U930:$W930,$Z930:$AA930)=0,"",IFERROR(INDEX('Settings'!$F$10:$F$109,MATCH(C930,'Settings'!$A$10:$A$109,0)),0))</f>
        <v/>
      </c>
      <c r="Q930" s="30">
        <f>IF(COUNTA($A930:$C930,$E930:$I930,$K930,$O930,$R930,$U930:$W930,$Z930:$AA930)=0,"",IFERROR(O930*P930,0))</f>
        <v/>
      </c>
      <c r="R930" s="26" t="n"/>
      <c r="S930" s="30">
        <f>IF(COUNTA($A930:$C930,$E930:$I930,$K930,$O930,$R930,$U930:$W930,$Z930:$AA930)=0,"",IFERROR(INDEX('Settings'!$E$10:$E$109,MATCH(C930,'Settings'!$A$10:$A$109,0)),0))</f>
        <v/>
      </c>
      <c r="T930" s="30">
        <f>IF(COUNTA($A930:$C930,$E930:$I930,$K930,$O930,$R930,$U930:$W930,$Z930:$AA930)=0,"",IFERROR(R930*S930,0))</f>
        <v/>
      </c>
      <c r="U930" s="32" t="n"/>
      <c r="V930" s="32" t="n"/>
      <c r="W930" s="32" t="n"/>
      <c r="X930" s="30">
        <f>IF(COUNTA($A930:$C930,$E930:$I930,$K930,$O930,$R930,$U930:$W930,$Z930:$AA930)=0,"",IFERROR(SUM(N930,Q930,T930,U930),0))</f>
        <v/>
      </c>
      <c r="Y930" s="30">
        <f>IF(COUNTA($A930:$C930,$E930:$I930,$K930,$O930,$R930,$U930:$W930,$Z930:$AA930)=0,"",IFERROR(X930+V930-W930,0))</f>
        <v/>
      </c>
      <c r="Z930" s="23" t="n"/>
      <c r="AA930" s="25" t="n"/>
      <c r="AB930" s="33">
        <f>IF(COUNTA($A930:$C930,$E930:$I930,$K930,$O930,$R930,$U930:$W930,$Z930:$AA930)=0,"",IF(OR(A930="",B930="",C930="",E930=""),"Missing required input",IF(D930="","Driver not found",IF(COUNTIF($E:$E,E930)&gt;1,"Duplicate Trip/Load #",IF(B930&gt;A930,"Trip after period end",IF(B930&lt;=A930-'Settings'!$B$4,"Trip outside pay period",IF(J930&lt;=0,"Check miles",IF(M930&lt;=0,"Check rate",IF(Y930&lt;0,"Negative payable","OK")))))))))</f>
        <v/>
      </c>
    </row>
    <row r="931">
      <c r="A931" s="51" t="n"/>
      <c r="B931" s="51" t="n"/>
      <c r="C931" s="23" t="n"/>
      <c r="D931" s="24">
        <f>IF(COUNTA($A931:$C931,$E931:$I931,$K931,$O931,$R931,$U931:$W931,$Z931:$AA931)=0,"",IFERROR(INDEX('Settings'!$B$10:$B$109,MATCH(C931,'Settings'!$A$10:$A$109,0)),""))</f>
        <v/>
      </c>
      <c r="E931" s="23" t="n"/>
      <c r="F931" s="25" t="n"/>
      <c r="G931" s="25" t="n"/>
      <c r="H931" s="26" t="n"/>
      <c r="I931" s="26" t="n"/>
      <c r="J931" s="27">
        <f>IF(COUNTA($A931:$C931,$E931:$I931,$K931,$O931,$R931,$U931:$W931,$Z931:$AA931)=0,"",IFERROR(H931+I931,0))</f>
        <v/>
      </c>
      <c r="K931" s="52" t="n"/>
      <c r="L931" s="53">
        <f>IF(COUNTA($A931:$C931,$E931:$I931,$K931,$O931,$R931,$U931:$W931,$Z931:$AA931)=0,"",IFERROR(INDEX('Settings'!$D$10:$D$109,MATCH(C931,'Settings'!$A$10:$A$109,0)),0))</f>
        <v/>
      </c>
      <c r="M931" s="53">
        <f>IF(COUNTA($A931:$C931,$E931:$I931,$K931,$O931,$R931,$U931:$W931,$Z931:$AA931)=0,"",IFERROR(IF(K931&lt;&gt;"",K931,L931),0))</f>
        <v/>
      </c>
      <c r="N931" s="30">
        <f>IF(COUNTA($A931:$C931,$E931:$I931,$K931,$O931,$R931,$U931:$W931,$Z931:$AA931)=0,"",IFERROR(J931*M931,0))</f>
        <v/>
      </c>
      <c r="O931" s="31" t="n"/>
      <c r="P931" s="30">
        <f>IF(COUNTA($A931:$C931,$E931:$I931,$K931,$O931,$R931,$U931:$W931,$Z931:$AA931)=0,"",IFERROR(INDEX('Settings'!$F$10:$F$109,MATCH(C931,'Settings'!$A$10:$A$109,0)),0))</f>
        <v/>
      </c>
      <c r="Q931" s="30">
        <f>IF(COUNTA($A931:$C931,$E931:$I931,$K931,$O931,$R931,$U931:$W931,$Z931:$AA931)=0,"",IFERROR(O931*P931,0))</f>
        <v/>
      </c>
      <c r="R931" s="26" t="n"/>
      <c r="S931" s="30">
        <f>IF(COUNTA($A931:$C931,$E931:$I931,$K931,$O931,$R931,$U931:$W931,$Z931:$AA931)=0,"",IFERROR(INDEX('Settings'!$E$10:$E$109,MATCH(C931,'Settings'!$A$10:$A$109,0)),0))</f>
        <v/>
      </c>
      <c r="T931" s="30">
        <f>IF(COUNTA($A931:$C931,$E931:$I931,$K931,$O931,$R931,$U931:$W931,$Z931:$AA931)=0,"",IFERROR(R931*S931,0))</f>
        <v/>
      </c>
      <c r="U931" s="32" t="n"/>
      <c r="V931" s="32" t="n"/>
      <c r="W931" s="32" t="n"/>
      <c r="X931" s="30">
        <f>IF(COUNTA($A931:$C931,$E931:$I931,$K931,$O931,$R931,$U931:$W931,$Z931:$AA931)=0,"",IFERROR(SUM(N931,Q931,T931,U931),0))</f>
        <v/>
      </c>
      <c r="Y931" s="30">
        <f>IF(COUNTA($A931:$C931,$E931:$I931,$K931,$O931,$R931,$U931:$W931,$Z931:$AA931)=0,"",IFERROR(X931+V931-W931,0))</f>
        <v/>
      </c>
      <c r="Z931" s="23" t="n"/>
      <c r="AA931" s="25" t="n"/>
      <c r="AB931" s="33">
        <f>IF(COUNTA($A931:$C931,$E931:$I931,$K931,$O931,$R931,$U931:$W931,$Z931:$AA931)=0,"",IF(OR(A931="",B931="",C931="",E931=""),"Missing required input",IF(D931="","Driver not found",IF(COUNTIF($E:$E,E931)&gt;1,"Duplicate Trip/Load #",IF(B931&gt;A931,"Trip after period end",IF(B931&lt;=A931-'Settings'!$B$4,"Trip outside pay period",IF(J931&lt;=0,"Check miles",IF(M931&lt;=0,"Check rate",IF(Y931&lt;0,"Negative payable","OK")))))))))</f>
        <v/>
      </c>
    </row>
    <row r="932">
      <c r="A932" s="51" t="n"/>
      <c r="B932" s="51" t="n"/>
      <c r="C932" s="23" t="n"/>
      <c r="D932" s="24">
        <f>IF(COUNTA($A932:$C932,$E932:$I932,$K932,$O932,$R932,$U932:$W932,$Z932:$AA932)=0,"",IFERROR(INDEX('Settings'!$B$10:$B$109,MATCH(C932,'Settings'!$A$10:$A$109,0)),""))</f>
        <v/>
      </c>
      <c r="E932" s="23" t="n"/>
      <c r="F932" s="25" t="n"/>
      <c r="G932" s="25" t="n"/>
      <c r="H932" s="26" t="n"/>
      <c r="I932" s="26" t="n"/>
      <c r="J932" s="27">
        <f>IF(COUNTA($A932:$C932,$E932:$I932,$K932,$O932,$R932,$U932:$W932,$Z932:$AA932)=0,"",IFERROR(H932+I932,0))</f>
        <v/>
      </c>
      <c r="K932" s="52" t="n"/>
      <c r="L932" s="53">
        <f>IF(COUNTA($A932:$C932,$E932:$I932,$K932,$O932,$R932,$U932:$W932,$Z932:$AA932)=0,"",IFERROR(INDEX('Settings'!$D$10:$D$109,MATCH(C932,'Settings'!$A$10:$A$109,0)),0))</f>
        <v/>
      </c>
      <c r="M932" s="53">
        <f>IF(COUNTA($A932:$C932,$E932:$I932,$K932,$O932,$R932,$U932:$W932,$Z932:$AA932)=0,"",IFERROR(IF(K932&lt;&gt;"",K932,L932),0))</f>
        <v/>
      </c>
      <c r="N932" s="30">
        <f>IF(COUNTA($A932:$C932,$E932:$I932,$K932,$O932,$R932,$U932:$W932,$Z932:$AA932)=0,"",IFERROR(J932*M932,0))</f>
        <v/>
      </c>
      <c r="O932" s="31" t="n"/>
      <c r="P932" s="30">
        <f>IF(COUNTA($A932:$C932,$E932:$I932,$K932,$O932,$R932,$U932:$W932,$Z932:$AA932)=0,"",IFERROR(INDEX('Settings'!$F$10:$F$109,MATCH(C932,'Settings'!$A$10:$A$109,0)),0))</f>
        <v/>
      </c>
      <c r="Q932" s="30">
        <f>IF(COUNTA($A932:$C932,$E932:$I932,$K932,$O932,$R932,$U932:$W932,$Z932:$AA932)=0,"",IFERROR(O932*P932,0))</f>
        <v/>
      </c>
      <c r="R932" s="26" t="n"/>
      <c r="S932" s="30">
        <f>IF(COUNTA($A932:$C932,$E932:$I932,$K932,$O932,$R932,$U932:$W932,$Z932:$AA932)=0,"",IFERROR(INDEX('Settings'!$E$10:$E$109,MATCH(C932,'Settings'!$A$10:$A$109,0)),0))</f>
        <v/>
      </c>
      <c r="T932" s="30">
        <f>IF(COUNTA($A932:$C932,$E932:$I932,$K932,$O932,$R932,$U932:$W932,$Z932:$AA932)=0,"",IFERROR(R932*S932,0))</f>
        <v/>
      </c>
      <c r="U932" s="32" t="n"/>
      <c r="V932" s="32" t="n"/>
      <c r="W932" s="32" t="n"/>
      <c r="X932" s="30">
        <f>IF(COUNTA($A932:$C932,$E932:$I932,$K932,$O932,$R932,$U932:$W932,$Z932:$AA932)=0,"",IFERROR(SUM(N932,Q932,T932,U932),0))</f>
        <v/>
      </c>
      <c r="Y932" s="30">
        <f>IF(COUNTA($A932:$C932,$E932:$I932,$K932,$O932,$R932,$U932:$W932,$Z932:$AA932)=0,"",IFERROR(X932+V932-W932,0))</f>
        <v/>
      </c>
      <c r="Z932" s="23" t="n"/>
      <c r="AA932" s="25" t="n"/>
      <c r="AB932" s="33">
        <f>IF(COUNTA($A932:$C932,$E932:$I932,$K932,$O932,$R932,$U932:$W932,$Z932:$AA932)=0,"",IF(OR(A932="",B932="",C932="",E932=""),"Missing required input",IF(D932="","Driver not found",IF(COUNTIF($E:$E,E932)&gt;1,"Duplicate Trip/Load #",IF(B932&gt;A932,"Trip after period end",IF(B932&lt;=A932-'Settings'!$B$4,"Trip outside pay period",IF(J932&lt;=0,"Check miles",IF(M932&lt;=0,"Check rate",IF(Y932&lt;0,"Negative payable","OK")))))))))</f>
        <v/>
      </c>
    </row>
    <row r="933">
      <c r="A933" s="51" t="n"/>
      <c r="B933" s="51" t="n"/>
      <c r="C933" s="23" t="n"/>
      <c r="D933" s="24">
        <f>IF(COUNTA($A933:$C933,$E933:$I933,$K933,$O933,$R933,$U933:$W933,$Z933:$AA933)=0,"",IFERROR(INDEX('Settings'!$B$10:$B$109,MATCH(C933,'Settings'!$A$10:$A$109,0)),""))</f>
        <v/>
      </c>
      <c r="E933" s="23" t="n"/>
      <c r="F933" s="25" t="n"/>
      <c r="G933" s="25" t="n"/>
      <c r="H933" s="26" t="n"/>
      <c r="I933" s="26" t="n"/>
      <c r="J933" s="27">
        <f>IF(COUNTA($A933:$C933,$E933:$I933,$K933,$O933,$R933,$U933:$W933,$Z933:$AA933)=0,"",IFERROR(H933+I933,0))</f>
        <v/>
      </c>
      <c r="K933" s="52" t="n"/>
      <c r="L933" s="53">
        <f>IF(COUNTA($A933:$C933,$E933:$I933,$K933,$O933,$R933,$U933:$W933,$Z933:$AA933)=0,"",IFERROR(INDEX('Settings'!$D$10:$D$109,MATCH(C933,'Settings'!$A$10:$A$109,0)),0))</f>
        <v/>
      </c>
      <c r="M933" s="53">
        <f>IF(COUNTA($A933:$C933,$E933:$I933,$K933,$O933,$R933,$U933:$W933,$Z933:$AA933)=0,"",IFERROR(IF(K933&lt;&gt;"",K933,L933),0))</f>
        <v/>
      </c>
      <c r="N933" s="30">
        <f>IF(COUNTA($A933:$C933,$E933:$I933,$K933,$O933,$R933,$U933:$W933,$Z933:$AA933)=0,"",IFERROR(J933*M933,0))</f>
        <v/>
      </c>
      <c r="O933" s="31" t="n"/>
      <c r="P933" s="30">
        <f>IF(COUNTA($A933:$C933,$E933:$I933,$K933,$O933,$R933,$U933:$W933,$Z933:$AA933)=0,"",IFERROR(INDEX('Settings'!$F$10:$F$109,MATCH(C933,'Settings'!$A$10:$A$109,0)),0))</f>
        <v/>
      </c>
      <c r="Q933" s="30">
        <f>IF(COUNTA($A933:$C933,$E933:$I933,$K933,$O933,$R933,$U933:$W933,$Z933:$AA933)=0,"",IFERROR(O933*P933,0))</f>
        <v/>
      </c>
      <c r="R933" s="26" t="n"/>
      <c r="S933" s="30">
        <f>IF(COUNTA($A933:$C933,$E933:$I933,$K933,$O933,$R933,$U933:$W933,$Z933:$AA933)=0,"",IFERROR(INDEX('Settings'!$E$10:$E$109,MATCH(C933,'Settings'!$A$10:$A$109,0)),0))</f>
        <v/>
      </c>
      <c r="T933" s="30">
        <f>IF(COUNTA($A933:$C933,$E933:$I933,$K933,$O933,$R933,$U933:$W933,$Z933:$AA933)=0,"",IFERROR(R933*S933,0))</f>
        <v/>
      </c>
      <c r="U933" s="32" t="n"/>
      <c r="V933" s="32" t="n"/>
      <c r="W933" s="32" t="n"/>
      <c r="X933" s="30">
        <f>IF(COUNTA($A933:$C933,$E933:$I933,$K933,$O933,$R933,$U933:$W933,$Z933:$AA933)=0,"",IFERROR(SUM(N933,Q933,T933,U933),0))</f>
        <v/>
      </c>
      <c r="Y933" s="30">
        <f>IF(COUNTA($A933:$C933,$E933:$I933,$K933,$O933,$R933,$U933:$W933,$Z933:$AA933)=0,"",IFERROR(X933+V933-W933,0))</f>
        <v/>
      </c>
      <c r="Z933" s="23" t="n"/>
      <c r="AA933" s="25" t="n"/>
      <c r="AB933" s="33">
        <f>IF(COUNTA($A933:$C933,$E933:$I933,$K933,$O933,$R933,$U933:$W933,$Z933:$AA933)=0,"",IF(OR(A933="",B933="",C933="",E933=""),"Missing required input",IF(D933="","Driver not found",IF(COUNTIF($E:$E,E933)&gt;1,"Duplicate Trip/Load #",IF(B933&gt;A933,"Trip after period end",IF(B933&lt;=A933-'Settings'!$B$4,"Trip outside pay period",IF(J933&lt;=0,"Check miles",IF(M933&lt;=0,"Check rate",IF(Y933&lt;0,"Negative payable","OK")))))))))</f>
        <v/>
      </c>
    </row>
    <row r="934">
      <c r="A934" s="51" t="n"/>
      <c r="B934" s="51" t="n"/>
      <c r="C934" s="23" t="n"/>
      <c r="D934" s="24">
        <f>IF(COUNTA($A934:$C934,$E934:$I934,$K934,$O934,$R934,$U934:$W934,$Z934:$AA934)=0,"",IFERROR(INDEX('Settings'!$B$10:$B$109,MATCH(C934,'Settings'!$A$10:$A$109,0)),""))</f>
        <v/>
      </c>
      <c r="E934" s="23" t="n"/>
      <c r="F934" s="25" t="n"/>
      <c r="G934" s="25" t="n"/>
      <c r="H934" s="26" t="n"/>
      <c r="I934" s="26" t="n"/>
      <c r="J934" s="27">
        <f>IF(COUNTA($A934:$C934,$E934:$I934,$K934,$O934,$R934,$U934:$W934,$Z934:$AA934)=0,"",IFERROR(H934+I934,0))</f>
        <v/>
      </c>
      <c r="K934" s="52" t="n"/>
      <c r="L934" s="53">
        <f>IF(COUNTA($A934:$C934,$E934:$I934,$K934,$O934,$R934,$U934:$W934,$Z934:$AA934)=0,"",IFERROR(INDEX('Settings'!$D$10:$D$109,MATCH(C934,'Settings'!$A$10:$A$109,0)),0))</f>
        <v/>
      </c>
      <c r="M934" s="53">
        <f>IF(COUNTA($A934:$C934,$E934:$I934,$K934,$O934,$R934,$U934:$W934,$Z934:$AA934)=0,"",IFERROR(IF(K934&lt;&gt;"",K934,L934),0))</f>
        <v/>
      </c>
      <c r="N934" s="30">
        <f>IF(COUNTA($A934:$C934,$E934:$I934,$K934,$O934,$R934,$U934:$W934,$Z934:$AA934)=0,"",IFERROR(J934*M934,0))</f>
        <v/>
      </c>
      <c r="O934" s="31" t="n"/>
      <c r="P934" s="30">
        <f>IF(COUNTA($A934:$C934,$E934:$I934,$K934,$O934,$R934,$U934:$W934,$Z934:$AA934)=0,"",IFERROR(INDEX('Settings'!$F$10:$F$109,MATCH(C934,'Settings'!$A$10:$A$109,0)),0))</f>
        <v/>
      </c>
      <c r="Q934" s="30">
        <f>IF(COUNTA($A934:$C934,$E934:$I934,$K934,$O934,$R934,$U934:$W934,$Z934:$AA934)=0,"",IFERROR(O934*P934,0))</f>
        <v/>
      </c>
      <c r="R934" s="26" t="n"/>
      <c r="S934" s="30">
        <f>IF(COUNTA($A934:$C934,$E934:$I934,$K934,$O934,$R934,$U934:$W934,$Z934:$AA934)=0,"",IFERROR(INDEX('Settings'!$E$10:$E$109,MATCH(C934,'Settings'!$A$10:$A$109,0)),0))</f>
        <v/>
      </c>
      <c r="T934" s="30">
        <f>IF(COUNTA($A934:$C934,$E934:$I934,$K934,$O934,$R934,$U934:$W934,$Z934:$AA934)=0,"",IFERROR(R934*S934,0))</f>
        <v/>
      </c>
      <c r="U934" s="32" t="n"/>
      <c r="V934" s="32" t="n"/>
      <c r="W934" s="32" t="n"/>
      <c r="X934" s="30">
        <f>IF(COUNTA($A934:$C934,$E934:$I934,$K934,$O934,$R934,$U934:$W934,$Z934:$AA934)=0,"",IFERROR(SUM(N934,Q934,T934,U934),0))</f>
        <v/>
      </c>
      <c r="Y934" s="30">
        <f>IF(COUNTA($A934:$C934,$E934:$I934,$K934,$O934,$R934,$U934:$W934,$Z934:$AA934)=0,"",IFERROR(X934+V934-W934,0))</f>
        <v/>
      </c>
      <c r="Z934" s="23" t="n"/>
      <c r="AA934" s="25" t="n"/>
      <c r="AB934" s="33">
        <f>IF(COUNTA($A934:$C934,$E934:$I934,$K934,$O934,$R934,$U934:$W934,$Z934:$AA934)=0,"",IF(OR(A934="",B934="",C934="",E934=""),"Missing required input",IF(D934="","Driver not found",IF(COUNTIF($E:$E,E934)&gt;1,"Duplicate Trip/Load #",IF(B934&gt;A934,"Trip after period end",IF(B934&lt;=A934-'Settings'!$B$4,"Trip outside pay period",IF(J934&lt;=0,"Check miles",IF(M934&lt;=0,"Check rate",IF(Y934&lt;0,"Negative payable","OK")))))))))</f>
        <v/>
      </c>
    </row>
    <row r="935">
      <c r="A935" s="51" t="n"/>
      <c r="B935" s="51" t="n"/>
      <c r="C935" s="23" t="n"/>
      <c r="D935" s="24">
        <f>IF(COUNTA($A935:$C935,$E935:$I935,$K935,$O935,$R935,$U935:$W935,$Z935:$AA935)=0,"",IFERROR(INDEX('Settings'!$B$10:$B$109,MATCH(C935,'Settings'!$A$10:$A$109,0)),""))</f>
        <v/>
      </c>
      <c r="E935" s="23" t="n"/>
      <c r="F935" s="25" t="n"/>
      <c r="G935" s="25" t="n"/>
      <c r="H935" s="26" t="n"/>
      <c r="I935" s="26" t="n"/>
      <c r="J935" s="27">
        <f>IF(COUNTA($A935:$C935,$E935:$I935,$K935,$O935,$R935,$U935:$W935,$Z935:$AA935)=0,"",IFERROR(H935+I935,0))</f>
        <v/>
      </c>
      <c r="K935" s="52" t="n"/>
      <c r="L935" s="53">
        <f>IF(COUNTA($A935:$C935,$E935:$I935,$K935,$O935,$R935,$U935:$W935,$Z935:$AA935)=0,"",IFERROR(INDEX('Settings'!$D$10:$D$109,MATCH(C935,'Settings'!$A$10:$A$109,0)),0))</f>
        <v/>
      </c>
      <c r="M935" s="53">
        <f>IF(COUNTA($A935:$C935,$E935:$I935,$K935,$O935,$R935,$U935:$W935,$Z935:$AA935)=0,"",IFERROR(IF(K935&lt;&gt;"",K935,L935),0))</f>
        <v/>
      </c>
      <c r="N935" s="30">
        <f>IF(COUNTA($A935:$C935,$E935:$I935,$K935,$O935,$R935,$U935:$W935,$Z935:$AA935)=0,"",IFERROR(J935*M935,0))</f>
        <v/>
      </c>
      <c r="O935" s="31" t="n"/>
      <c r="P935" s="30">
        <f>IF(COUNTA($A935:$C935,$E935:$I935,$K935,$O935,$R935,$U935:$W935,$Z935:$AA935)=0,"",IFERROR(INDEX('Settings'!$F$10:$F$109,MATCH(C935,'Settings'!$A$10:$A$109,0)),0))</f>
        <v/>
      </c>
      <c r="Q935" s="30">
        <f>IF(COUNTA($A935:$C935,$E935:$I935,$K935,$O935,$R935,$U935:$W935,$Z935:$AA935)=0,"",IFERROR(O935*P935,0))</f>
        <v/>
      </c>
      <c r="R935" s="26" t="n"/>
      <c r="S935" s="30">
        <f>IF(COUNTA($A935:$C935,$E935:$I935,$K935,$O935,$R935,$U935:$W935,$Z935:$AA935)=0,"",IFERROR(INDEX('Settings'!$E$10:$E$109,MATCH(C935,'Settings'!$A$10:$A$109,0)),0))</f>
        <v/>
      </c>
      <c r="T935" s="30">
        <f>IF(COUNTA($A935:$C935,$E935:$I935,$K935,$O935,$R935,$U935:$W935,$Z935:$AA935)=0,"",IFERROR(R935*S935,0))</f>
        <v/>
      </c>
      <c r="U935" s="32" t="n"/>
      <c r="V935" s="32" t="n"/>
      <c r="W935" s="32" t="n"/>
      <c r="X935" s="30">
        <f>IF(COUNTA($A935:$C935,$E935:$I935,$K935,$O935,$R935,$U935:$W935,$Z935:$AA935)=0,"",IFERROR(SUM(N935,Q935,T935,U935),0))</f>
        <v/>
      </c>
      <c r="Y935" s="30">
        <f>IF(COUNTA($A935:$C935,$E935:$I935,$K935,$O935,$R935,$U935:$W935,$Z935:$AA935)=0,"",IFERROR(X935+V935-W935,0))</f>
        <v/>
      </c>
      <c r="Z935" s="23" t="n"/>
      <c r="AA935" s="25" t="n"/>
      <c r="AB935" s="33">
        <f>IF(COUNTA($A935:$C935,$E935:$I935,$K935,$O935,$R935,$U935:$W935,$Z935:$AA935)=0,"",IF(OR(A935="",B935="",C935="",E935=""),"Missing required input",IF(D935="","Driver not found",IF(COUNTIF($E:$E,E935)&gt;1,"Duplicate Trip/Load #",IF(B935&gt;A935,"Trip after period end",IF(B935&lt;=A935-'Settings'!$B$4,"Trip outside pay period",IF(J935&lt;=0,"Check miles",IF(M935&lt;=0,"Check rate",IF(Y935&lt;0,"Negative payable","OK")))))))))</f>
        <v/>
      </c>
    </row>
    <row r="936">
      <c r="A936" s="51" t="n"/>
      <c r="B936" s="51" t="n"/>
      <c r="C936" s="23" t="n"/>
      <c r="D936" s="24">
        <f>IF(COUNTA($A936:$C936,$E936:$I936,$K936,$O936,$R936,$U936:$W936,$Z936:$AA936)=0,"",IFERROR(INDEX('Settings'!$B$10:$B$109,MATCH(C936,'Settings'!$A$10:$A$109,0)),""))</f>
        <v/>
      </c>
      <c r="E936" s="23" t="n"/>
      <c r="F936" s="25" t="n"/>
      <c r="G936" s="25" t="n"/>
      <c r="H936" s="26" t="n"/>
      <c r="I936" s="26" t="n"/>
      <c r="J936" s="27">
        <f>IF(COUNTA($A936:$C936,$E936:$I936,$K936,$O936,$R936,$U936:$W936,$Z936:$AA936)=0,"",IFERROR(H936+I936,0))</f>
        <v/>
      </c>
      <c r="K936" s="52" t="n"/>
      <c r="L936" s="53">
        <f>IF(COUNTA($A936:$C936,$E936:$I936,$K936,$O936,$R936,$U936:$W936,$Z936:$AA936)=0,"",IFERROR(INDEX('Settings'!$D$10:$D$109,MATCH(C936,'Settings'!$A$10:$A$109,0)),0))</f>
        <v/>
      </c>
      <c r="M936" s="53">
        <f>IF(COUNTA($A936:$C936,$E936:$I936,$K936,$O936,$R936,$U936:$W936,$Z936:$AA936)=0,"",IFERROR(IF(K936&lt;&gt;"",K936,L936),0))</f>
        <v/>
      </c>
      <c r="N936" s="30">
        <f>IF(COUNTA($A936:$C936,$E936:$I936,$K936,$O936,$R936,$U936:$W936,$Z936:$AA936)=0,"",IFERROR(J936*M936,0))</f>
        <v/>
      </c>
      <c r="O936" s="31" t="n"/>
      <c r="P936" s="30">
        <f>IF(COUNTA($A936:$C936,$E936:$I936,$K936,$O936,$R936,$U936:$W936,$Z936:$AA936)=0,"",IFERROR(INDEX('Settings'!$F$10:$F$109,MATCH(C936,'Settings'!$A$10:$A$109,0)),0))</f>
        <v/>
      </c>
      <c r="Q936" s="30">
        <f>IF(COUNTA($A936:$C936,$E936:$I936,$K936,$O936,$R936,$U936:$W936,$Z936:$AA936)=0,"",IFERROR(O936*P936,0))</f>
        <v/>
      </c>
      <c r="R936" s="26" t="n"/>
      <c r="S936" s="30">
        <f>IF(COUNTA($A936:$C936,$E936:$I936,$K936,$O936,$R936,$U936:$W936,$Z936:$AA936)=0,"",IFERROR(INDEX('Settings'!$E$10:$E$109,MATCH(C936,'Settings'!$A$10:$A$109,0)),0))</f>
        <v/>
      </c>
      <c r="T936" s="30">
        <f>IF(COUNTA($A936:$C936,$E936:$I936,$K936,$O936,$R936,$U936:$W936,$Z936:$AA936)=0,"",IFERROR(R936*S936,0))</f>
        <v/>
      </c>
      <c r="U936" s="32" t="n"/>
      <c r="V936" s="32" t="n"/>
      <c r="W936" s="32" t="n"/>
      <c r="X936" s="30">
        <f>IF(COUNTA($A936:$C936,$E936:$I936,$K936,$O936,$R936,$U936:$W936,$Z936:$AA936)=0,"",IFERROR(SUM(N936,Q936,T936,U936),0))</f>
        <v/>
      </c>
      <c r="Y936" s="30">
        <f>IF(COUNTA($A936:$C936,$E936:$I936,$K936,$O936,$R936,$U936:$W936,$Z936:$AA936)=0,"",IFERROR(X936+V936-W936,0))</f>
        <v/>
      </c>
      <c r="Z936" s="23" t="n"/>
      <c r="AA936" s="25" t="n"/>
      <c r="AB936" s="33">
        <f>IF(COUNTA($A936:$C936,$E936:$I936,$K936,$O936,$R936,$U936:$W936,$Z936:$AA936)=0,"",IF(OR(A936="",B936="",C936="",E936=""),"Missing required input",IF(D936="","Driver not found",IF(COUNTIF($E:$E,E936)&gt;1,"Duplicate Trip/Load #",IF(B936&gt;A936,"Trip after period end",IF(B936&lt;=A936-'Settings'!$B$4,"Trip outside pay period",IF(J936&lt;=0,"Check miles",IF(M936&lt;=0,"Check rate",IF(Y936&lt;0,"Negative payable","OK")))))))))</f>
        <v/>
      </c>
    </row>
    <row r="937">
      <c r="A937" s="51" t="n"/>
      <c r="B937" s="51" t="n"/>
      <c r="C937" s="23" t="n"/>
      <c r="D937" s="24">
        <f>IF(COUNTA($A937:$C937,$E937:$I937,$K937,$O937,$R937,$U937:$W937,$Z937:$AA937)=0,"",IFERROR(INDEX('Settings'!$B$10:$B$109,MATCH(C937,'Settings'!$A$10:$A$109,0)),""))</f>
        <v/>
      </c>
      <c r="E937" s="23" t="n"/>
      <c r="F937" s="25" t="n"/>
      <c r="G937" s="25" t="n"/>
      <c r="H937" s="26" t="n"/>
      <c r="I937" s="26" t="n"/>
      <c r="J937" s="27">
        <f>IF(COUNTA($A937:$C937,$E937:$I937,$K937,$O937,$R937,$U937:$W937,$Z937:$AA937)=0,"",IFERROR(H937+I937,0))</f>
        <v/>
      </c>
      <c r="K937" s="52" t="n"/>
      <c r="L937" s="53">
        <f>IF(COUNTA($A937:$C937,$E937:$I937,$K937,$O937,$R937,$U937:$W937,$Z937:$AA937)=0,"",IFERROR(INDEX('Settings'!$D$10:$D$109,MATCH(C937,'Settings'!$A$10:$A$109,0)),0))</f>
        <v/>
      </c>
      <c r="M937" s="53">
        <f>IF(COUNTA($A937:$C937,$E937:$I937,$K937,$O937,$R937,$U937:$W937,$Z937:$AA937)=0,"",IFERROR(IF(K937&lt;&gt;"",K937,L937),0))</f>
        <v/>
      </c>
      <c r="N937" s="30">
        <f>IF(COUNTA($A937:$C937,$E937:$I937,$K937,$O937,$R937,$U937:$W937,$Z937:$AA937)=0,"",IFERROR(J937*M937,0))</f>
        <v/>
      </c>
      <c r="O937" s="31" t="n"/>
      <c r="P937" s="30">
        <f>IF(COUNTA($A937:$C937,$E937:$I937,$K937,$O937,$R937,$U937:$W937,$Z937:$AA937)=0,"",IFERROR(INDEX('Settings'!$F$10:$F$109,MATCH(C937,'Settings'!$A$10:$A$109,0)),0))</f>
        <v/>
      </c>
      <c r="Q937" s="30">
        <f>IF(COUNTA($A937:$C937,$E937:$I937,$K937,$O937,$R937,$U937:$W937,$Z937:$AA937)=0,"",IFERROR(O937*P937,0))</f>
        <v/>
      </c>
      <c r="R937" s="26" t="n"/>
      <c r="S937" s="30">
        <f>IF(COUNTA($A937:$C937,$E937:$I937,$K937,$O937,$R937,$U937:$W937,$Z937:$AA937)=0,"",IFERROR(INDEX('Settings'!$E$10:$E$109,MATCH(C937,'Settings'!$A$10:$A$109,0)),0))</f>
        <v/>
      </c>
      <c r="T937" s="30">
        <f>IF(COUNTA($A937:$C937,$E937:$I937,$K937,$O937,$R937,$U937:$W937,$Z937:$AA937)=0,"",IFERROR(R937*S937,0))</f>
        <v/>
      </c>
      <c r="U937" s="32" t="n"/>
      <c r="V937" s="32" t="n"/>
      <c r="W937" s="32" t="n"/>
      <c r="X937" s="30">
        <f>IF(COUNTA($A937:$C937,$E937:$I937,$K937,$O937,$R937,$U937:$W937,$Z937:$AA937)=0,"",IFERROR(SUM(N937,Q937,T937,U937),0))</f>
        <v/>
      </c>
      <c r="Y937" s="30">
        <f>IF(COUNTA($A937:$C937,$E937:$I937,$K937,$O937,$R937,$U937:$W937,$Z937:$AA937)=0,"",IFERROR(X937+V937-W937,0))</f>
        <v/>
      </c>
      <c r="Z937" s="23" t="n"/>
      <c r="AA937" s="25" t="n"/>
      <c r="AB937" s="33">
        <f>IF(COUNTA($A937:$C937,$E937:$I937,$K937,$O937,$R937,$U937:$W937,$Z937:$AA937)=0,"",IF(OR(A937="",B937="",C937="",E937=""),"Missing required input",IF(D937="","Driver not found",IF(COUNTIF($E:$E,E937)&gt;1,"Duplicate Trip/Load #",IF(B937&gt;A937,"Trip after period end",IF(B937&lt;=A937-'Settings'!$B$4,"Trip outside pay period",IF(J937&lt;=0,"Check miles",IF(M937&lt;=0,"Check rate",IF(Y937&lt;0,"Negative payable","OK")))))))))</f>
        <v/>
      </c>
    </row>
    <row r="938">
      <c r="A938" s="51" t="n"/>
      <c r="B938" s="51" t="n"/>
      <c r="C938" s="23" t="n"/>
      <c r="D938" s="24">
        <f>IF(COUNTA($A938:$C938,$E938:$I938,$K938,$O938,$R938,$U938:$W938,$Z938:$AA938)=0,"",IFERROR(INDEX('Settings'!$B$10:$B$109,MATCH(C938,'Settings'!$A$10:$A$109,0)),""))</f>
        <v/>
      </c>
      <c r="E938" s="23" t="n"/>
      <c r="F938" s="25" t="n"/>
      <c r="G938" s="25" t="n"/>
      <c r="H938" s="26" t="n"/>
      <c r="I938" s="26" t="n"/>
      <c r="J938" s="27">
        <f>IF(COUNTA($A938:$C938,$E938:$I938,$K938,$O938,$R938,$U938:$W938,$Z938:$AA938)=0,"",IFERROR(H938+I938,0))</f>
        <v/>
      </c>
      <c r="K938" s="52" t="n"/>
      <c r="L938" s="53">
        <f>IF(COUNTA($A938:$C938,$E938:$I938,$K938,$O938,$R938,$U938:$W938,$Z938:$AA938)=0,"",IFERROR(INDEX('Settings'!$D$10:$D$109,MATCH(C938,'Settings'!$A$10:$A$109,0)),0))</f>
        <v/>
      </c>
      <c r="M938" s="53">
        <f>IF(COUNTA($A938:$C938,$E938:$I938,$K938,$O938,$R938,$U938:$W938,$Z938:$AA938)=0,"",IFERROR(IF(K938&lt;&gt;"",K938,L938),0))</f>
        <v/>
      </c>
      <c r="N938" s="30">
        <f>IF(COUNTA($A938:$C938,$E938:$I938,$K938,$O938,$R938,$U938:$W938,$Z938:$AA938)=0,"",IFERROR(J938*M938,0))</f>
        <v/>
      </c>
      <c r="O938" s="31" t="n"/>
      <c r="P938" s="30">
        <f>IF(COUNTA($A938:$C938,$E938:$I938,$K938,$O938,$R938,$U938:$W938,$Z938:$AA938)=0,"",IFERROR(INDEX('Settings'!$F$10:$F$109,MATCH(C938,'Settings'!$A$10:$A$109,0)),0))</f>
        <v/>
      </c>
      <c r="Q938" s="30">
        <f>IF(COUNTA($A938:$C938,$E938:$I938,$K938,$O938,$R938,$U938:$W938,$Z938:$AA938)=0,"",IFERROR(O938*P938,0))</f>
        <v/>
      </c>
      <c r="R938" s="26" t="n"/>
      <c r="S938" s="30">
        <f>IF(COUNTA($A938:$C938,$E938:$I938,$K938,$O938,$R938,$U938:$W938,$Z938:$AA938)=0,"",IFERROR(INDEX('Settings'!$E$10:$E$109,MATCH(C938,'Settings'!$A$10:$A$109,0)),0))</f>
        <v/>
      </c>
      <c r="T938" s="30">
        <f>IF(COUNTA($A938:$C938,$E938:$I938,$K938,$O938,$R938,$U938:$W938,$Z938:$AA938)=0,"",IFERROR(R938*S938,0))</f>
        <v/>
      </c>
      <c r="U938" s="32" t="n"/>
      <c r="V938" s="32" t="n"/>
      <c r="W938" s="32" t="n"/>
      <c r="X938" s="30">
        <f>IF(COUNTA($A938:$C938,$E938:$I938,$K938,$O938,$R938,$U938:$W938,$Z938:$AA938)=0,"",IFERROR(SUM(N938,Q938,T938,U938),0))</f>
        <v/>
      </c>
      <c r="Y938" s="30">
        <f>IF(COUNTA($A938:$C938,$E938:$I938,$K938,$O938,$R938,$U938:$W938,$Z938:$AA938)=0,"",IFERROR(X938+V938-W938,0))</f>
        <v/>
      </c>
      <c r="Z938" s="23" t="n"/>
      <c r="AA938" s="25" t="n"/>
      <c r="AB938" s="33">
        <f>IF(COUNTA($A938:$C938,$E938:$I938,$K938,$O938,$R938,$U938:$W938,$Z938:$AA938)=0,"",IF(OR(A938="",B938="",C938="",E938=""),"Missing required input",IF(D938="","Driver not found",IF(COUNTIF($E:$E,E938)&gt;1,"Duplicate Trip/Load #",IF(B938&gt;A938,"Trip after period end",IF(B938&lt;=A938-'Settings'!$B$4,"Trip outside pay period",IF(J938&lt;=0,"Check miles",IF(M938&lt;=0,"Check rate",IF(Y938&lt;0,"Negative payable","OK")))))))))</f>
        <v/>
      </c>
    </row>
    <row r="939">
      <c r="A939" s="51" t="n"/>
      <c r="B939" s="51" t="n"/>
      <c r="C939" s="23" t="n"/>
      <c r="D939" s="24">
        <f>IF(COUNTA($A939:$C939,$E939:$I939,$K939,$O939,$R939,$U939:$W939,$Z939:$AA939)=0,"",IFERROR(INDEX('Settings'!$B$10:$B$109,MATCH(C939,'Settings'!$A$10:$A$109,0)),""))</f>
        <v/>
      </c>
      <c r="E939" s="23" t="n"/>
      <c r="F939" s="25" t="n"/>
      <c r="G939" s="25" t="n"/>
      <c r="H939" s="26" t="n"/>
      <c r="I939" s="26" t="n"/>
      <c r="J939" s="27">
        <f>IF(COUNTA($A939:$C939,$E939:$I939,$K939,$O939,$R939,$U939:$W939,$Z939:$AA939)=0,"",IFERROR(H939+I939,0))</f>
        <v/>
      </c>
      <c r="K939" s="52" t="n"/>
      <c r="L939" s="53">
        <f>IF(COUNTA($A939:$C939,$E939:$I939,$K939,$O939,$R939,$U939:$W939,$Z939:$AA939)=0,"",IFERROR(INDEX('Settings'!$D$10:$D$109,MATCH(C939,'Settings'!$A$10:$A$109,0)),0))</f>
        <v/>
      </c>
      <c r="M939" s="53">
        <f>IF(COUNTA($A939:$C939,$E939:$I939,$K939,$O939,$R939,$U939:$W939,$Z939:$AA939)=0,"",IFERROR(IF(K939&lt;&gt;"",K939,L939),0))</f>
        <v/>
      </c>
      <c r="N939" s="30">
        <f>IF(COUNTA($A939:$C939,$E939:$I939,$K939,$O939,$R939,$U939:$W939,$Z939:$AA939)=0,"",IFERROR(J939*M939,0))</f>
        <v/>
      </c>
      <c r="O939" s="31" t="n"/>
      <c r="P939" s="30">
        <f>IF(COUNTA($A939:$C939,$E939:$I939,$K939,$O939,$R939,$U939:$W939,$Z939:$AA939)=0,"",IFERROR(INDEX('Settings'!$F$10:$F$109,MATCH(C939,'Settings'!$A$10:$A$109,0)),0))</f>
        <v/>
      </c>
      <c r="Q939" s="30">
        <f>IF(COUNTA($A939:$C939,$E939:$I939,$K939,$O939,$R939,$U939:$W939,$Z939:$AA939)=0,"",IFERROR(O939*P939,0))</f>
        <v/>
      </c>
      <c r="R939" s="26" t="n"/>
      <c r="S939" s="30">
        <f>IF(COUNTA($A939:$C939,$E939:$I939,$K939,$O939,$R939,$U939:$W939,$Z939:$AA939)=0,"",IFERROR(INDEX('Settings'!$E$10:$E$109,MATCH(C939,'Settings'!$A$10:$A$109,0)),0))</f>
        <v/>
      </c>
      <c r="T939" s="30">
        <f>IF(COUNTA($A939:$C939,$E939:$I939,$K939,$O939,$R939,$U939:$W939,$Z939:$AA939)=0,"",IFERROR(R939*S939,0))</f>
        <v/>
      </c>
      <c r="U939" s="32" t="n"/>
      <c r="V939" s="32" t="n"/>
      <c r="W939" s="32" t="n"/>
      <c r="X939" s="30">
        <f>IF(COUNTA($A939:$C939,$E939:$I939,$K939,$O939,$R939,$U939:$W939,$Z939:$AA939)=0,"",IFERROR(SUM(N939,Q939,T939,U939),0))</f>
        <v/>
      </c>
      <c r="Y939" s="30">
        <f>IF(COUNTA($A939:$C939,$E939:$I939,$K939,$O939,$R939,$U939:$W939,$Z939:$AA939)=0,"",IFERROR(X939+V939-W939,0))</f>
        <v/>
      </c>
      <c r="Z939" s="23" t="n"/>
      <c r="AA939" s="25" t="n"/>
      <c r="AB939" s="33">
        <f>IF(COUNTA($A939:$C939,$E939:$I939,$K939,$O939,$R939,$U939:$W939,$Z939:$AA939)=0,"",IF(OR(A939="",B939="",C939="",E939=""),"Missing required input",IF(D939="","Driver not found",IF(COUNTIF($E:$E,E939)&gt;1,"Duplicate Trip/Load #",IF(B939&gt;A939,"Trip after period end",IF(B939&lt;=A939-'Settings'!$B$4,"Trip outside pay period",IF(J939&lt;=0,"Check miles",IF(M939&lt;=0,"Check rate",IF(Y939&lt;0,"Negative payable","OK")))))))))</f>
        <v/>
      </c>
    </row>
    <row r="940">
      <c r="A940" s="51" t="n"/>
      <c r="B940" s="51" t="n"/>
      <c r="C940" s="23" t="n"/>
      <c r="D940" s="24">
        <f>IF(COUNTA($A940:$C940,$E940:$I940,$K940,$O940,$R940,$U940:$W940,$Z940:$AA940)=0,"",IFERROR(INDEX('Settings'!$B$10:$B$109,MATCH(C940,'Settings'!$A$10:$A$109,0)),""))</f>
        <v/>
      </c>
      <c r="E940" s="23" t="n"/>
      <c r="F940" s="25" t="n"/>
      <c r="G940" s="25" t="n"/>
      <c r="H940" s="26" t="n"/>
      <c r="I940" s="26" t="n"/>
      <c r="J940" s="27">
        <f>IF(COUNTA($A940:$C940,$E940:$I940,$K940,$O940,$R940,$U940:$W940,$Z940:$AA940)=0,"",IFERROR(H940+I940,0))</f>
        <v/>
      </c>
      <c r="K940" s="52" t="n"/>
      <c r="L940" s="53">
        <f>IF(COUNTA($A940:$C940,$E940:$I940,$K940,$O940,$R940,$U940:$W940,$Z940:$AA940)=0,"",IFERROR(INDEX('Settings'!$D$10:$D$109,MATCH(C940,'Settings'!$A$10:$A$109,0)),0))</f>
        <v/>
      </c>
      <c r="M940" s="53">
        <f>IF(COUNTA($A940:$C940,$E940:$I940,$K940,$O940,$R940,$U940:$W940,$Z940:$AA940)=0,"",IFERROR(IF(K940&lt;&gt;"",K940,L940),0))</f>
        <v/>
      </c>
      <c r="N940" s="30">
        <f>IF(COUNTA($A940:$C940,$E940:$I940,$K940,$O940,$R940,$U940:$W940,$Z940:$AA940)=0,"",IFERROR(J940*M940,0))</f>
        <v/>
      </c>
      <c r="O940" s="31" t="n"/>
      <c r="P940" s="30">
        <f>IF(COUNTA($A940:$C940,$E940:$I940,$K940,$O940,$R940,$U940:$W940,$Z940:$AA940)=0,"",IFERROR(INDEX('Settings'!$F$10:$F$109,MATCH(C940,'Settings'!$A$10:$A$109,0)),0))</f>
        <v/>
      </c>
      <c r="Q940" s="30">
        <f>IF(COUNTA($A940:$C940,$E940:$I940,$K940,$O940,$R940,$U940:$W940,$Z940:$AA940)=0,"",IFERROR(O940*P940,0))</f>
        <v/>
      </c>
      <c r="R940" s="26" t="n"/>
      <c r="S940" s="30">
        <f>IF(COUNTA($A940:$C940,$E940:$I940,$K940,$O940,$R940,$U940:$W940,$Z940:$AA940)=0,"",IFERROR(INDEX('Settings'!$E$10:$E$109,MATCH(C940,'Settings'!$A$10:$A$109,0)),0))</f>
        <v/>
      </c>
      <c r="T940" s="30">
        <f>IF(COUNTA($A940:$C940,$E940:$I940,$K940,$O940,$R940,$U940:$W940,$Z940:$AA940)=0,"",IFERROR(R940*S940,0))</f>
        <v/>
      </c>
      <c r="U940" s="32" t="n"/>
      <c r="V940" s="32" t="n"/>
      <c r="W940" s="32" t="n"/>
      <c r="X940" s="30">
        <f>IF(COUNTA($A940:$C940,$E940:$I940,$K940,$O940,$R940,$U940:$W940,$Z940:$AA940)=0,"",IFERROR(SUM(N940,Q940,T940,U940),0))</f>
        <v/>
      </c>
      <c r="Y940" s="30">
        <f>IF(COUNTA($A940:$C940,$E940:$I940,$K940,$O940,$R940,$U940:$W940,$Z940:$AA940)=0,"",IFERROR(X940+V940-W940,0))</f>
        <v/>
      </c>
      <c r="Z940" s="23" t="n"/>
      <c r="AA940" s="25" t="n"/>
      <c r="AB940" s="33">
        <f>IF(COUNTA($A940:$C940,$E940:$I940,$K940,$O940,$R940,$U940:$W940,$Z940:$AA940)=0,"",IF(OR(A940="",B940="",C940="",E940=""),"Missing required input",IF(D940="","Driver not found",IF(COUNTIF($E:$E,E940)&gt;1,"Duplicate Trip/Load #",IF(B940&gt;A940,"Trip after period end",IF(B940&lt;=A940-'Settings'!$B$4,"Trip outside pay period",IF(J940&lt;=0,"Check miles",IF(M940&lt;=0,"Check rate",IF(Y940&lt;0,"Negative payable","OK")))))))))</f>
        <v/>
      </c>
    </row>
    <row r="941">
      <c r="A941" s="51" t="n"/>
      <c r="B941" s="51" t="n"/>
      <c r="C941" s="23" t="n"/>
      <c r="D941" s="24">
        <f>IF(COUNTA($A941:$C941,$E941:$I941,$K941,$O941,$R941,$U941:$W941,$Z941:$AA941)=0,"",IFERROR(INDEX('Settings'!$B$10:$B$109,MATCH(C941,'Settings'!$A$10:$A$109,0)),""))</f>
        <v/>
      </c>
      <c r="E941" s="23" t="n"/>
      <c r="F941" s="25" t="n"/>
      <c r="G941" s="25" t="n"/>
      <c r="H941" s="26" t="n"/>
      <c r="I941" s="26" t="n"/>
      <c r="J941" s="27">
        <f>IF(COUNTA($A941:$C941,$E941:$I941,$K941,$O941,$R941,$U941:$W941,$Z941:$AA941)=0,"",IFERROR(H941+I941,0))</f>
        <v/>
      </c>
      <c r="K941" s="52" t="n"/>
      <c r="L941" s="53">
        <f>IF(COUNTA($A941:$C941,$E941:$I941,$K941,$O941,$R941,$U941:$W941,$Z941:$AA941)=0,"",IFERROR(INDEX('Settings'!$D$10:$D$109,MATCH(C941,'Settings'!$A$10:$A$109,0)),0))</f>
        <v/>
      </c>
      <c r="M941" s="53">
        <f>IF(COUNTA($A941:$C941,$E941:$I941,$K941,$O941,$R941,$U941:$W941,$Z941:$AA941)=0,"",IFERROR(IF(K941&lt;&gt;"",K941,L941),0))</f>
        <v/>
      </c>
      <c r="N941" s="30">
        <f>IF(COUNTA($A941:$C941,$E941:$I941,$K941,$O941,$R941,$U941:$W941,$Z941:$AA941)=0,"",IFERROR(J941*M941,0))</f>
        <v/>
      </c>
      <c r="O941" s="31" t="n"/>
      <c r="P941" s="30">
        <f>IF(COUNTA($A941:$C941,$E941:$I941,$K941,$O941,$R941,$U941:$W941,$Z941:$AA941)=0,"",IFERROR(INDEX('Settings'!$F$10:$F$109,MATCH(C941,'Settings'!$A$10:$A$109,0)),0))</f>
        <v/>
      </c>
      <c r="Q941" s="30">
        <f>IF(COUNTA($A941:$C941,$E941:$I941,$K941,$O941,$R941,$U941:$W941,$Z941:$AA941)=0,"",IFERROR(O941*P941,0))</f>
        <v/>
      </c>
      <c r="R941" s="26" t="n"/>
      <c r="S941" s="30">
        <f>IF(COUNTA($A941:$C941,$E941:$I941,$K941,$O941,$R941,$U941:$W941,$Z941:$AA941)=0,"",IFERROR(INDEX('Settings'!$E$10:$E$109,MATCH(C941,'Settings'!$A$10:$A$109,0)),0))</f>
        <v/>
      </c>
      <c r="T941" s="30">
        <f>IF(COUNTA($A941:$C941,$E941:$I941,$K941,$O941,$R941,$U941:$W941,$Z941:$AA941)=0,"",IFERROR(R941*S941,0))</f>
        <v/>
      </c>
      <c r="U941" s="32" t="n"/>
      <c r="V941" s="32" t="n"/>
      <c r="W941" s="32" t="n"/>
      <c r="X941" s="30">
        <f>IF(COUNTA($A941:$C941,$E941:$I941,$K941,$O941,$R941,$U941:$W941,$Z941:$AA941)=0,"",IFERROR(SUM(N941,Q941,T941,U941),0))</f>
        <v/>
      </c>
      <c r="Y941" s="30">
        <f>IF(COUNTA($A941:$C941,$E941:$I941,$K941,$O941,$R941,$U941:$W941,$Z941:$AA941)=0,"",IFERROR(X941+V941-W941,0))</f>
        <v/>
      </c>
      <c r="Z941" s="23" t="n"/>
      <c r="AA941" s="25" t="n"/>
      <c r="AB941" s="33">
        <f>IF(COUNTA($A941:$C941,$E941:$I941,$K941,$O941,$R941,$U941:$W941,$Z941:$AA941)=0,"",IF(OR(A941="",B941="",C941="",E941=""),"Missing required input",IF(D941="","Driver not found",IF(COUNTIF($E:$E,E941)&gt;1,"Duplicate Trip/Load #",IF(B941&gt;A941,"Trip after period end",IF(B941&lt;=A941-'Settings'!$B$4,"Trip outside pay period",IF(J941&lt;=0,"Check miles",IF(M941&lt;=0,"Check rate",IF(Y941&lt;0,"Negative payable","OK")))))))))</f>
        <v/>
      </c>
    </row>
    <row r="942">
      <c r="A942" s="51" t="n"/>
      <c r="B942" s="51" t="n"/>
      <c r="C942" s="23" t="n"/>
      <c r="D942" s="24">
        <f>IF(COUNTA($A942:$C942,$E942:$I942,$K942,$O942,$R942,$U942:$W942,$Z942:$AA942)=0,"",IFERROR(INDEX('Settings'!$B$10:$B$109,MATCH(C942,'Settings'!$A$10:$A$109,0)),""))</f>
        <v/>
      </c>
      <c r="E942" s="23" t="n"/>
      <c r="F942" s="25" t="n"/>
      <c r="G942" s="25" t="n"/>
      <c r="H942" s="26" t="n"/>
      <c r="I942" s="26" t="n"/>
      <c r="J942" s="27">
        <f>IF(COUNTA($A942:$C942,$E942:$I942,$K942,$O942,$R942,$U942:$W942,$Z942:$AA942)=0,"",IFERROR(H942+I942,0))</f>
        <v/>
      </c>
      <c r="K942" s="52" t="n"/>
      <c r="L942" s="53">
        <f>IF(COUNTA($A942:$C942,$E942:$I942,$K942,$O942,$R942,$U942:$W942,$Z942:$AA942)=0,"",IFERROR(INDEX('Settings'!$D$10:$D$109,MATCH(C942,'Settings'!$A$10:$A$109,0)),0))</f>
        <v/>
      </c>
      <c r="M942" s="53">
        <f>IF(COUNTA($A942:$C942,$E942:$I942,$K942,$O942,$R942,$U942:$W942,$Z942:$AA942)=0,"",IFERROR(IF(K942&lt;&gt;"",K942,L942),0))</f>
        <v/>
      </c>
      <c r="N942" s="30">
        <f>IF(COUNTA($A942:$C942,$E942:$I942,$K942,$O942,$R942,$U942:$W942,$Z942:$AA942)=0,"",IFERROR(J942*M942,0))</f>
        <v/>
      </c>
      <c r="O942" s="31" t="n"/>
      <c r="P942" s="30">
        <f>IF(COUNTA($A942:$C942,$E942:$I942,$K942,$O942,$R942,$U942:$W942,$Z942:$AA942)=0,"",IFERROR(INDEX('Settings'!$F$10:$F$109,MATCH(C942,'Settings'!$A$10:$A$109,0)),0))</f>
        <v/>
      </c>
      <c r="Q942" s="30">
        <f>IF(COUNTA($A942:$C942,$E942:$I942,$K942,$O942,$R942,$U942:$W942,$Z942:$AA942)=0,"",IFERROR(O942*P942,0))</f>
        <v/>
      </c>
      <c r="R942" s="26" t="n"/>
      <c r="S942" s="30">
        <f>IF(COUNTA($A942:$C942,$E942:$I942,$K942,$O942,$R942,$U942:$W942,$Z942:$AA942)=0,"",IFERROR(INDEX('Settings'!$E$10:$E$109,MATCH(C942,'Settings'!$A$10:$A$109,0)),0))</f>
        <v/>
      </c>
      <c r="T942" s="30">
        <f>IF(COUNTA($A942:$C942,$E942:$I942,$K942,$O942,$R942,$U942:$W942,$Z942:$AA942)=0,"",IFERROR(R942*S942,0))</f>
        <v/>
      </c>
      <c r="U942" s="32" t="n"/>
      <c r="V942" s="32" t="n"/>
      <c r="W942" s="32" t="n"/>
      <c r="X942" s="30">
        <f>IF(COUNTA($A942:$C942,$E942:$I942,$K942,$O942,$R942,$U942:$W942,$Z942:$AA942)=0,"",IFERROR(SUM(N942,Q942,T942,U942),0))</f>
        <v/>
      </c>
      <c r="Y942" s="30">
        <f>IF(COUNTA($A942:$C942,$E942:$I942,$K942,$O942,$R942,$U942:$W942,$Z942:$AA942)=0,"",IFERROR(X942+V942-W942,0))</f>
        <v/>
      </c>
      <c r="Z942" s="23" t="n"/>
      <c r="AA942" s="25" t="n"/>
      <c r="AB942" s="33">
        <f>IF(COUNTA($A942:$C942,$E942:$I942,$K942,$O942,$R942,$U942:$W942,$Z942:$AA942)=0,"",IF(OR(A942="",B942="",C942="",E942=""),"Missing required input",IF(D942="","Driver not found",IF(COUNTIF($E:$E,E942)&gt;1,"Duplicate Trip/Load #",IF(B942&gt;A942,"Trip after period end",IF(B942&lt;=A942-'Settings'!$B$4,"Trip outside pay period",IF(J942&lt;=0,"Check miles",IF(M942&lt;=0,"Check rate",IF(Y942&lt;0,"Negative payable","OK")))))))))</f>
        <v/>
      </c>
    </row>
    <row r="943">
      <c r="A943" s="51" t="n"/>
      <c r="B943" s="51" t="n"/>
      <c r="C943" s="23" t="n"/>
      <c r="D943" s="24">
        <f>IF(COUNTA($A943:$C943,$E943:$I943,$K943,$O943,$R943,$U943:$W943,$Z943:$AA943)=0,"",IFERROR(INDEX('Settings'!$B$10:$B$109,MATCH(C943,'Settings'!$A$10:$A$109,0)),""))</f>
        <v/>
      </c>
      <c r="E943" s="23" t="n"/>
      <c r="F943" s="25" t="n"/>
      <c r="G943" s="25" t="n"/>
      <c r="H943" s="26" t="n"/>
      <c r="I943" s="26" t="n"/>
      <c r="J943" s="27">
        <f>IF(COUNTA($A943:$C943,$E943:$I943,$K943,$O943,$R943,$U943:$W943,$Z943:$AA943)=0,"",IFERROR(H943+I943,0))</f>
        <v/>
      </c>
      <c r="K943" s="52" t="n"/>
      <c r="L943" s="53">
        <f>IF(COUNTA($A943:$C943,$E943:$I943,$K943,$O943,$R943,$U943:$W943,$Z943:$AA943)=0,"",IFERROR(INDEX('Settings'!$D$10:$D$109,MATCH(C943,'Settings'!$A$10:$A$109,0)),0))</f>
        <v/>
      </c>
      <c r="M943" s="53">
        <f>IF(COUNTA($A943:$C943,$E943:$I943,$K943,$O943,$R943,$U943:$W943,$Z943:$AA943)=0,"",IFERROR(IF(K943&lt;&gt;"",K943,L943),0))</f>
        <v/>
      </c>
      <c r="N943" s="30">
        <f>IF(COUNTA($A943:$C943,$E943:$I943,$K943,$O943,$R943,$U943:$W943,$Z943:$AA943)=0,"",IFERROR(J943*M943,0))</f>
        <v/>
      </c>
      <c r="O943" s="31" t="n"/>
      <c r="P943" s="30">
        <f>IF(COUNTA($A943:$C943,$E943:$I943,$K943,$O943,$R943,$U943:$W943,$Z943:$AA943)=0,"",IFERROR(INDEX('Settings'!$F$10:$F$109,MATCH(C943,'Settings'!$A$10:$A$109,0)),0))</f>
        <v/>
      </c>
      <c r="Q943" s="30">
        <f>IF(COUNTA($A943:$C943,$E943:$I943,$K943,$O943,$R943,$U943:$W943,$Z943:$AA943)=0,"",IFERROR(O943*P943,0))</f>
        <v/>
      </c>
      <c r="R943" s="26" t="n"/>
      <c r="S943" s="30">
        <f>IF(COUNTA($A943:$C943,$E943:$I943,$K943,$O943,$R943,$U943:$W943,$Z943:$AA943)=0,"",IFERROR(INDEX('Settings'!$E$10:$E$109,MATCH(C943,'Settings'!$A$10:$A$109,0)),0))</f>
        <v/>
      </c>
      <c r="T943" s="30">
        <f>IF(COUNTA($A943:$C943,$E943:$I943,$K943,$O943,$R943,$U943:$W943,$Z943:$AA943)=0,"",IFERROR(R943*S943,0))</f>
        <v/>
      </c>
      <c r="U943" s="32" t="n"/>
      <c r="V943" s="32" t="n"/>
      <c r="W943" s="32" t="n"/>
      <c r="X943" s="30">
        <f>IF(COUNTA($A943:$C943,$E943:$I943,$K943,$O943,$R943,$U943:$W943,$Z943:$AA943)=0,"",IFERROR(SUM(N943,Q943,T943,U943),0))</f>
        <v/>
      </c>
      <c r="Y943" s="30">
        <f>IF(COUNTA($A943:$C943,$E943:$I943,$K943,$O943,$R943,$U943:$W943,$Z943:$AA943)=0,"",IFERROR(X943+V943-W943,0))</f>
        <v/>
      </c>
      <c r="Z943" s="23" t="n"/>
      <c r="AA943" s="25" t="n"/>
      <c r="AB943" s="33">
        <f>IF(COUNTA($A943:$C943,$E943:$I943,$K943,$O943,$R943,$U943:$W943,$Z943:$AA943)=0,"",IF(OR(A943="",B943="",C943="",E943=""),"Missing required input",IF(D943="","Driver not found",IF(COUNTIF($E:$E,E943)&gt;1,"Duplicate Trip/Load #",IF(B943&gt;A943,"Trip after period end",IF(B943&lt;=A943-'Settings'!$B$4,"Trip outside pay period",IF(J943&lt;=0,"Check miles",IF(M943&lt;=0,"Check rate",IF(Y943&lt;0,"Negative payable","OK")))))))))</f>
        <v/>
      </c>
    </row>
    <row r="944">
      <c r="A944" s="51" t="n"/>
      <c r="B944" s="51" t="n"/>
      <c r="C944" s="23" t="n"/>
      <c r="D944" s="24">
        <f>IF(COUNTA($A944:$C944,$E944:$I944,$K944,$O944,$R944,$U944:$W944,$Z944:$AA944)=0,"",IFERROR(INDEX('Settings'!$B$10:$B$109,MATCH(C944,'Settings'!$A$10:$A$109,0)),""))</f>
        <v/>
      </c>
      <c r="E944" s="23" t="n"/>
      <c r="F944" s="25" t="n"/>
      <c r="G944" s="25" t="n"/>
      <c r="H944" s="26" t="n"/>
      <c r="I944" s="26" t="n"/>
      <c r="J944" s="27">
        <f>IF(COUNTA($A944:$C944,$E944:$I944,$K944,$O944,$R944,$U944:$W944,$Z944:$AA944)=0,"",IFERROR(H944+I944,0))</f>
        <v/>
      </c>
      <c r="K944" s="52" t="n"/>
      <c r="L944" s="53">
        <f>IF(COUNTA($A944:$C944,$E944:$I944,$K944,$O944,$R944,$U944:$W944,$Z944:$AA944)=0,"",IFERROR(INDEX('Settings'!$D$10:$D$109,MATCH(C944,'Settings'!$A$10:$A$109,0)),0))</f>
        <v/>
      </c>
      <c r="M944" s="53">
        <f>IF(COUNTA($A944:$C944,$E944:$I944,$K944,$O944,$R944,$U944:$W944,$Z944:$AA944)=0,"",IFERROR(IF(K944&lt;&gt;"",K944,L944),0))</f>
        <v/>
      </c>
      <c r="N944" s="30">
        <f>IF(COUNTA($A944:$C944,$E944:$I944,$K944,$O944,$R944,$U944:$W944,$Z944:$AA944)=0,"",IFERROR(J944*M944,0))</f>
        <v/>
      </c>
      <c r="O944" s="31" t="n"/>
      <c r="P944" s="30">
        <f>IF(COUNTA($A944:$C944,$E944:$I944,$K944,$O944,$R944,$U944:$W944,$Z944:$AA944)=0,"",IFERROR(INDEX('Settings'!$F$10:$F$109,MATCH(C944,'Settings'!$A$10:$A$109,0)),0))</f>
        <v/>
      </c>
      <c r="Q944" s="30">
        <f>IF(COUNTA($A944:$C944,$E944:$I944,$K944,$O944,$R944,$U944:$W944,$Z944:$AA944)=0,"",IFERROR(O944*P944,0))</f>
        <v/>
      </c>
      <c r="R944" s="26" t="n"/>
      <c r="S944" s="30">
        <f>IF(COUNTA($A944:$C944,$E944:$I944,$K944,$O944,$R944,$U944:$W944,$Z944:$AA944)=0,"",IFERROR(INDEX('Settings'!$E$10:$E$109,MATCH(C944,'Settings'!$A$10:$A$109,0)),0))</f>
        <v/>
      </c>
      <c r="T944" s="30">
        <f>IF(COUNTA($A944:$C944,$E944:$I944,$K944,$O944,$R944,$U944:$W944,$Z944:$AA944)=0,"",IFERROR(R944*S944,0))</f>
        <v/>
      </c>
      <c r="U944" s="32" t="n"/>
      <c r="V944" s="32" t="n"/>
      <c r="W944" s="32" t="n"/>
      <c r="X944" s="30">
        <f>IF(COUNTA($A944:$C944,$E944:$I944,$K944,$O944,$R944,$U944:$W944,$Z944:$AA944)=0,"",IFERROR(SUM(N944,Q944,T944,U944),0))</f>
        <v/>
      </c>
      <c r="Y944" s="30">
        <f>IF(COUNTA($A944:$C944,$E944:$I944,$K944,$O944,$R944,$U944:$W944,$Z944:$AA944)=0,"",IFERROR(X944+V944-W944,0))</f>
        <v/>
      </c>
      <c r="Z944" s="23" t="n"/>
      <c r="AA944" s="25" t="n"/>
      <c r="AB944" s="33">
        <f>IF(COUNTA($A944:$C944,$E944:$I944,$K944,$O944,$R944,$U944:$W944,$Z944:$AA944)=0,"",IF(OR(A944="",B944="",C944="",E944=""),"Missing required input",IF(D944="","Driver not found",IF(COUNTIF($E:$E,E944)&gt;1,"Duplicate Trip/Load #",IF(B944&gt;A944,"Trip after period end",IF(B944&lt;=A944-'Settings'!$B$4,"Trip outside pay period",IF(J944&lt;=0,"Check miles",IF(M944&lt;=0,"Check rate",IF(Y944&lt;0,"Negative payable","OK")))))))))</f>
        <v/>
      </c>
    </row>
    <row r="945">
      <c r="A945" s="51" t="n"/>
      <c r="B945" s="51" t="n"/>
      <c r="C945" s="23" t="n"/>
      <c r="D945" s="24">
        <f>IF(COUNTA($A945:$C945,$E945:$I945,$K945,$O945,$R945,$U945:$W945,$Z945:$AA945)=0,"",IFERROR(INDEX('Settings'!$B$10:$B$109,MATCH(C945,'Settings'!$A$10:$A$109,0)),""))</f>
        <v/>
      </c>
      <c r="E945" s="23" t="n"/>
      <c r="F945" s="25" t="n"/>
      <c r="G945" s="25" t="n"/>
      <c r="H945" s="26" t="n"/>
      <c r="I945" s="26" t="n"/>
      <c r="J945" s="27">
        <f>IF(COUNTA($A945:$C945,$E945:$I945,$K945,$O945,$R945,$U945:$W945,$Z945:$AA945)=0,"",IFERROR(H945+I945,0))</f>
        <v/>
      </c>
      <c r="K945" s="52" t="n"/>
      <c r="L945" s="53">
        <f>IF(COUNTA($A945:$C945,$E945:$I945,$K945,$O945,$R945,$U945:$W945,$Z945:$AA945)=0,"",IFERROR(INDEX('Settings'!$D$10:$D$109,MATCH(C945,'Settings'!$A$10:$A$109,0)),0))</f>
        <v/>
      </c>
      <c r="M945" s="53">
        <f>IF(COUNTA($A945:$C945,$E945:$I945,$K945,$O945,$R945,$U945:$W945,$Z945:$AA945)=0,"",IFERROR(IF(K945&lt;&gt;"",K945,L945),0))</f>
        <v/>
      </c>
      <c r="N945" s="30">
        <f>IF(COUNTA($A945:$C945,$E945:$I945,$K945,$O945,$R945,$U945:$W945,$Z945:$AA945)=0,"",IFERROR(J945*M945,0))</f>
        <v/>
      </c>
      <c r="O945" s="31" t="n"/>
      <c r="P945" s="30">
        <f>IF(COUNTA($A945:$C945,$E945:$I945,$K945,$O945,$R945,$U945:$W945,$Z945:$AA945)=0,"",IFERROR(INDEX('Settings'!$F$10:$F$109,MATCH(C945,'Settings'!$A$10:$A$109,0)),0))</f>
        <v/>
      </c>
      <c r="Q945" s="30">
        <f>IF(COUNTA($A945:$C945,$E945:$I945,$K945,$O945,$R945,$U945:$W945,$Z945:$AA945)=0,"",IFERROR(O945*P945,0))</f>
        <v/>
      </c>
      <c r="R945" s="26" t="n"/>
      <c r="S945" s="30">
        <f>IF(COUNTA($A945:$C945,$E945:$I945,$K945,$O945,$R945,$U945:$W945,$Z945:$AA945)=0,"",IFERROR(INDEX('Settings'!$E$10:$E$109,MATCH(C945,'Settings'!$A$10:$A$109,0)),0))</f>
        <v/>
      </c>
      <c r="T945" s="30">
        <f>IF(COUNTA($A945:$C945,$E945:$I945,$K945,$O945,$R945,$U945:$W945,$Z945:$AA945)=0,"",IFERROR(R945*S945,0))</f>
        <v/>
      </c>
      <c r="U945" s="32" t="n"/>
      <c r="V945" s="32" t="n"/>
      <c r="W945" s="32" t="n"/>
      <c r="X945" s="30">
        <f>IF(COUNTA($A945:$C945,$E945:$I945,$K945,$O945,$R945,$U945:$W945,$Z945:$AA945)=0,"",IFERROR(SUM(N945,Q945,T945,U945),0))</f>
        <v/>
      </c>
      <c r="Y945" s="30">
        <f>IF(COUNTA($A945:$C945,$E945:$I945,$K945,$O945,$R945,$U945:$W945,$Z945:$AA945)=0,"",IFERROR(X945+V945-W945,0))</f>
        <v/>
      </c>
      <c r="Z945" s="23" t="n"/>
      <c r="AA945" s="25" t="n"/>
      <c r="AB945" s="33">
        <f>IF(COUNTA($A945:$C945,$E945:$I945,$K945,$O945,$R945,$U945:$W945,$Z945:$AA945)=0,"",IF(OR(A945="",B945="",C945="",E945=""),"Missing required input",IF(D945="","Driver not found",IF(COUNTIF($E:$E,E945)&gt;1,"Duplicate Trip/Load #",IF(B945&gt;A945,"Trip after period end",IF(B945&lt;=A945-'Settings'!$B$4,"Trip outside pay period",IF(J945&lt;=0,"Check miles",IF(M945&lt;=0,"Check rate",IF(Y945&lt;0,"Negative payable","OK")))))))))</f>
        <v/>
      </c>
    </row>
    <row r="946">
      <c r="A946" s="51" t="n"/>
      <c r="B946" s="51" t="n"/>
      <c r="C946" s="23" t="n"/>
      <c r="D946" s="24">
        <f>IF(COUNTA($A946:$C946,$E946:$I946,$K946,$O946,$R946,$U946:$W946,$Z946:$AA946)=0,"",IFERROR(INDEX('Settings'!$B$10:$B$109,MATCH(C946,'Settings'!$A$10:$A$109,0)),""))</f>
        <v/>
      </c>
      <c r="E946" s="23" t="n"/>
      <c r="F946" s="25" t="n"/>
      <c r="G946" s="25" t="n"/>
      <c r="H946" s="26" t="n"/>
      <c r="I946" s="26" t="n"/>
      <c r="J946" s="27">
        <f>IF(COUNTA($A946:$C946,$E946:$I946,$K946,$O946,$R946,$U946:$W946,$Z946:$AA946)=0,"",IFERROR(H946+I946,0))</f>
        <v/>
      </c>
      <c r="K946" s="52" t="n"/>
      <c r="L946" s="53">
        <f>IF(COUNTA($A946:$C946,$E946:$I946,$K946,$O946,$R946,$U946:$W946,$Z946:$AA946)=0,"",IFERROR(INDEX('Settings'!$D$10:$D$109,MATCH(C946,'Settings'!$A$10:$A$109,0)),0))</f>
        <v/>
      </c>
      <c r="M946" s="53">
        <f>IF(COUNTA($A946:$C946,$E946:$I946,$K946,$O946,$R946,$U946:$W946,$Z946:$AA946)=0,"",IFERROR(IF(K946&lt;&gt;"",K946,L946),0))</f>
        <v/>
      </c>
      <c r="N946" s="30">
        <f>IF(COUNTA($A946:$C946,$E946:$I946,$K946,$O946,$R946,$U946:$W946,$Z946:$AA946)=0,"",IFERROR(J946*M946,0))</f>
        <v/>
      </c>
      <c r="O946" s="31" t="n"/>
      <c r="P946" s="30">
        <f>IF(COUNTA($A946:$C946,$E946:$I946,$K946,$O946,$R946,$U946:$W946,$Z946:$AA946)=0,"",IFERROR(INDEX('Settings'!$F$10:$F$109,MATCH(C946,'Settings'!$A$10:$A$109,0)),0))</f>
        <v/>
      </c>
      <c r="Q946" s="30">
        <f>IF(COUNTA($A946:$C946,$E946:$I946,$K946,$O946,$R946,$U946:$W946,$Z946:$AA946)=0,"",IFERROR(O946*P946,0))</f>
        <v/>
      </c>
      <c r="R946" s="26" t="n"/>
      <c r="S946" s="30">
        <f>IF(COUNTA($A946:$C946,$E946:$I946,$K946,$O946,$R946,$U946:$W946,$Z946:$AA946)=0,"",IFERROR(INDEX('Settings'!$E$10:$E$109,MATCH(C946,'Settings'!$A$10:$A$109,0)),0))</f>
        <v/>
      </c>
      <c r="T946" s="30">
        <f>IF(COUNTA($A946:$C946,$E946:$I946,$K946,$O946,$R946,$U946:$W946,$Z946:$AA946)=0,"",IFERROR(R946*S946,0))</f>
        <v/>
      </c>
      <c r="U946" s="32" t="n"/>
      <c r="V946" s="32" t="n"/>
      <c r="W946" s="32" t="n"/>
      <c r="X946" s="30">
        <f>IF(COUNTA($A946:$C946,$E946:$I946,$K946,$O946,$R946,$U946:$W946,$Z946:$AA946)=0,"",IFERROR(SUM(N946,Q946,T946,U946),0))</f>
        <v/>
      </c>
      <c r="Y946" s="30">
        <f>IF(COUNTA($A946:$C946,$E946:$I946,$K946,$O946,$R946,$U946:$W946,$Z946:$AA946)=0,"",IFERROR(X946+V946-W946,0))</f>
        <v/>
      </c>
      <c r="Z946" s="23" t="n"/>
      <c r="AA946" s="25" t="n"/>
      <c r="AB946" s="33">
        <f>IF(COUNTA($A946:$C946,$E946:$I946,$K946,$O946,$R946,$U946:$W946,$Z946:$AA946)=0,"",IF(OR(A946="",B946="",C946="",E946=""),"Missing required input",IF(D946="","Driver not found",IF(COUNTIF($E:$E,E946)&gt;1,"Duplicate Trip/Load #",IF(B946&gt;A946,"Trip after period end",IF(B946&lt;=A946-'Settings'!$B$4,"Trip outside pay period",IF(J946&lt;=0,"Check miles",IF(M946&lt;=0,"Check rate",IF(Y946&lt;0,"Negative payable","OK")))))))))</f>
        <v/>
      </c>
    </row>
    <row r="947">
      <c r="A947" s="51" t="n"/>
      <c r="B947" s="51" t="n"/>
      <c r="C947" s="23" t="n"/>
      <c r="D947" s="24">
        <f>IF(COUNTA($A947:$C947,$E947:$I947,$K947,$O947,$R947,$U947:$W947,$Z947:$AA947)=0,"",IFERROR(INDEX('Settings'!$B$10:$B$109,MATCH(C947,'Settings'!$A$10:$A$109,0)),""))</f>
        <v/>
      </c>
      <c r="E947" s="23" t="n"/>
      <c r="F947" s="25" t="n"/>
      <c r="G947" s="25" t="n"/>
      <c r="H947" s="26" t="n"/>
      <c r="I947" s="26" t="n"/>
      <c r="J947" s="27">
        <f>IF(COUNTA($A947:$C947,$E947:$I947,$K947,$O947,$R947,$U947:$W947,$Z947:$AA947)=0,"",IFERROR(H947+I947,0))</f>
        <v/>
      </c>
      <c r="K947" s="52" t="n"/>
      <c r="L947" s="53">
        <f>IF(COUNTA($A947:$C947,$E947:$I947,$K947,$O947,$R947,$U947:$W947,$Z947:$AA947)=0,"",IFERROR(INDEX('Settings'!$D$10:$D$109,MATCH(C947,'Settings'!$A$10:$A$109,0)),0))</f>
        <v/>
      </c>
      <c r="M947" s="53">
        <f>IF(COUNTA($A947:$C947,$E947:$I947,$K947,$O947,$R947,$U947:$W947,$Z947:$AA947)=0,"",IFERROR(IF(K947&lt;&gt;"",K947,L947),0))</f>
        <v/>
      </c>
      <c r="N947" s="30">
        <f>IF(COUNTA($A947:$C947,$E947:$I947,$K947,$O947,$R947,$U947:$W947,$Z947:$AA947)=0,"",IFERROR(J947*M947,0))</f>
        <v/>
      </c>
      <c r="O947" s="31" t="n"/>
      <c r="P947" s="30">
        <f>IF(COUNTA($A947:$C947,$E947:$I947,$K947,$O947,$R947,$U947:$W947,$Z947:$AA947)=0,"",IFERROR(INDEX('Settings'!$F$10:$F$109,MATCH(C947,'Settings'!$A$10:$A$109,0)),0))</f>
        <v/>
      </c>
      <c r="Q947" s="30">
        <f>IF(COUNTA($A947:$C947,$E947:$I947,$K947,$O947,$R947,$U947:$W947,$Z947:$AA947)=0,"",IFERROR(O947*P947,0))</f>
        <v/>
      </c>
      <c r="R947" s="26" t="n"/>
      <c r="S947" s="30">
        <f>IF(COUNTA($A947:$C947,$E947:$I947,$K947,$O947,$R947,$U947:$W947,$Z947:$AA947)=0,"",IFERROR(INDEX('Settings'!$E$10:$E$109,MATCH(C947,'Settings'!$A$10:$A$109,0)),0))</f>
        <v/>
      </c>
      <c r="T947" s="30">
        <f>IF(COUNTA($A947:$C947,$E947:$I947,$K947,$O947,$R947,$U947:$W947,$Z947:$AA947)=0,"",IFERROR(R947*S947,0))</f>
        <v/>
      </c>
      <c r="U947" s="32" t="n"/>
      <c r="V947" s="32" t="n"/>
      <c r="W947" s="32" t="n"/>
      <c r="X947" s="30">
        <f>IF(COUNTA($A947:$C947,$E947:$I947,$K947,$O947,$R947,$U947:$W947,$Z947:$AA947)=0,"",IFERROR(SUM(N947,Q947,T947,U947),0))</f>
        <v/>
      </c>
      <c r="Y947" s="30">
        <f>IF(COUNTA($A947:$C947,$E947:$I947,$K947,$O947,$R947,$U947:$W947,$Z947:$AA947)=0,"",IFERROR(X947+V947-W947,0))</f>
        <v/>
      </c>
      <c r="Z947" s="23" t="n"/>
      <c r="AA947" s="25" t="n"/>
      <c r="AB947" s="33">
        <f>IF(COUNTA($A947:$C947,$E947:$I947,$K947,$O947,$R947,$U947:$W947,$Z947:$AA947)=0,"",IF(OR(A947="",B947="",C947="",E947=""),"Missing required input",IF(D947="","Driver not found",IF(COUNTIF($E:$E,E947)&gt;1,"Duplicate Trip/Load #",IF(B947&gt;A947,"Trip after period end",IF(B947&lt;=A947-'Settings'!$B$4,"Trip outside pay period",IF(J947&lt;=0,"Check miles",IF(M947&lt;=0,"Check rate",IF(Y947&lt;0,"Negative payable","OK")))))))))</f>
        <v/>
      </c>
    </row>
    <row r="948">
      <c r="A948" s="51" t="n"/>
      <c r="B948" s="51" t="n"/>
      <c r="C948" s="23" t="n"/>
      <c r="D948" s="24">
        <f>IF(COUNTA($A948:$C948,$E948:$I948,$K948,$O948,$R948,$U948:$W948,$Z948:$AA948)=0,"",IFERROR(INDEX('Settings'!$B$10:$B$109,MATCH(C948,'Settings'!$A$10:$A$109,0)),""))</f>
        <v/>
      </c>
      <c r="E948" s="23" t="n"/>
      <c r="F948" s="25" t="n"/>
      <c r="G948" s="25" t="n"/>
      <c r="H948" s="26" t="n"/>
      <c r="I948" s="26" t="n"/>
      <c r="J948" s="27">
        <f>IF(COUNTA($A948:$C948,$E948:$I948,$K948,$O948,$R948,$U948:$W948,$Z948:$AA948)=0,"",IFERROR(H948+I948,0))</f>
        <v/>
      </c>
      <c r="K948" s="52" t="n"/>
      <c r="L948" s="53">
        <f>IF(COUNTA($A948:$C948,$E948:$I948,$K948,$O948,$R948,$U948:$W948,$Z948:$AA948)=0,"",IFERROR(INDEX('Settings'!$D$10:$D$109,MATCH(C948,'Settings'!$A$10:$A$109,0)),0))</f>
        <v/>
      </c>
      <c r="M948" s="53">
        <f>IF(COUNTA($A948:$C948,$E948:$I948,$K948,$O948,$R948,$U948:$W948,$Z948:$AA948)=0,"",IFERROR(IF(K948&lt;&gt;"",K948,L948),0))</f>
        <v/>
      </c>
      <c r="N948" s="30">
        <f>IF(COUNTA($A948:$C948,$E948:$I948,$K948,$O948,$R948,$U948:$W948,$Z948:$AA948)=0,"",IFERROR(J948*M948,0))</f>
        <v/>
      </c>
      <c r="O948" s="31" t="n"/>
      <c r="P948" s="30">
        <f>IF(COUNTA($A948:$C948,$E948:$I948,$K948,$O948,$R948,$U948:$W948,$Z948:$AA948)=0,"",IFERROR(INDEX('Settings'!$F$10:$F$109,MATCH(C948,'Settings'!$A$10:$A$109,0)),0))</f>
        <v/>
      </c>
      <c r="Q948" s="30">
        <f>IF(COUNTA($A948:$C948,$E948:$I948,$K948,$O948,$R948,$U948:$W948,$Z948:$AA948)=0,"",IFERROR(O948*P948,0))</f>
        <v/>
      </c>
      <c r="R948" s="26" t="n"/>
      <c r="S948" s="30">
        <f>IF(COUNTA($A948:$C948,$E948:$I948,$K948,$O948,$R948,$U948:$W948,$Z948:$AA948)=0,"",IFERROR(INDEX('Settings'!$E$10:$E$109,MATCH(C948,'Settings'!$A$10:$A$109,0)),0))</f>
        <v/>
      </c>
      <c r="T948" s="30">
        <f>IF(COUNTA($A948:$C948,$E948:$I948,$K948,$O948,$R948,$U948:$W948,$Z948:$AA948)=0,"",IFERROR(R948*S948,0))</f>
        <v/>
      </c>
      <c r="U948" s="32" t="n"/>
      <c r="V948" s="32" t="n"/>
      <c r="W948" s="32" t="n"/>
      <c r="X948" s="30">
        <f>IF(COUNTA($A948:$C948,$E948:$I948,$K948,$O948,$R948,$U948:$W948,$Z948:$AA948)=0,"",IFERROR(SUM(N948,Q948,T948,U948),0))</f>
        <v/>
      </c>
      <c r="Y948" s="30">
        <f>IF(COUNTA($A948:$C948,$E948:$I948,$K948,$O948,$R948,$U948:$W948,$Z948:$AA948)=0,"",IFERROR(X948+V948-W948,0))</f>
        <v/>
      </c>
      <c r="Z948" s="23" t="n"/>
      <c r="AA948" s="25" t="n"/>
      <c r="AB948" s="33">
        <f>IF(COUNTA($A948:$C948,$E948:$I948,$K948,$O948,$R948,$U948:$W948,$Z948:$AA948)=0,"",IF(OR(A948="",B948="",C948="",E948=""),"Missing required input",IF(D948="","Driver not found",IF(COUNTIF($E:$E,E948)&gt;1,"Duplicate Trip/Load #",IF(B948&gt;A948,"Trip after period end",IF(B948&lt;=A948-'Settings'!$B$4,"Trip outside pay period",IF(J948&lt;=0,"Check miles",IF(M948&lt;=0,"Check rate",IF(Y948&lt;0,"Negative payable","OK")))))))))</f>
        <v/>
      </c>
    </row>
    <row r="949">
      <c r="A949" s="51" t="n"/>
      <c r="B949" s="51" t="n"/>
      <c r="C949" s="23" t="n"/>
      <c r="D949" s="24">
        <f>IF(COUNTA($A949:$C949,$E949:$I949,$K949,$O949,$R949,$U949:$W949,$Z949:$AA949)=0,"",IFERROR(INDEX('Settings'!$B$10:$B$109,MATCH(C949,'Settings'!$A$10:$A$109,0)),""))</f>
        <v/>
      </c>
      <c r="E949" s="23" t="n"/>
      <c r="F949" s="25" t="n"/>
      <c r="G949" s="25" t="n"/>
      <c r="H949" s="26" t="n"/>
      <c r="I949" s="26" t="n"/>
      <c r="J949" s="27">
        <f>IF(COUNTA($A949:$C949,$E949:$I949,$K949,$O949,$R949,$U949:$W949,$Z949:$AA949)=0,"",IFERROR(H949+I949,0))</f>
        <v/>
      </c>
      <c r="K949" s="52" t="n"/>
      <c r="L949" s="53">
        <f>IF(COUNTA($A949:$C949,$E949:$I949,$K949,$O949,$R949,$U949:$W949,$Z949:$AA949)=0,"",IFERROR(INDEX('Settings'!$D$10:$D$109,MATCH(C949,'Settings'!$A$10:$A$109,0)),0))</f>
        <v/>
      </c>
      <c r="M949" s="53">
        <f>IF(COUNTA($A949:$C949,$E949:$I949,$K949,$O949,$R949,$U949:$W949,$Z949:$AA949)=0,"",IFERROR(IF(K949&lt;&gt;"",K949,L949),0))</f>
        <v/>
      </c>
      <c r="N949" s="30">
        <f>IF(COUNTA($A949:$C949,$E949:$I949,$K949,$O949,$R949,$U949:$W949,$Z949:$AA949)=0,"",IFERROR(J949*M949,0))</f>
        <v/>
      </c>
      <c r="O949" s="31" t="n"/>
      <c r="P949" s="30">
        <f>IF(COUNTA($A949:$C949,$E949:$I949,$K949,$O949,$R949,$U949:$W949,$Z949:$AA949)=0,"",IFERROR(INDEX('Settings'!$F$10:$F$109,MATCH(C949,'Settings'!$A$10:$A$109,0)),0))</f>
        <v/>
      </c>
      <c r="Q949" s="30">
        <f>IF(COUNTA($A949:$C949,$E949:$I949,$K949,$O949,$R949,$U949:$W949,$Z949:$AA949)=0,"",IFERROR(O949*P949,0))</f>
        <v/>
      </c>
      <c r="R949" s="26" t="n"/>
      <c r="S949" s="30">
        <f>IF(COUNTA($A949:$C949,$E949:$I949,$K949,$O949,$R949,$U949:$W949,$Z949:$AA949)=0,"",IFERROR(INDEX('Settings'!$E$10:$E$109,MATCH(C949,'Settings'!$A$10:$A$109,0)),0))</f>
        <v/>
      </c>
      <c r="T949" s="30">
        <f>IF(COUNTA($A949:$C949,$E949:$I949,$K949,$O949,$R949,$U949:$W949,$Z949:$AA949)=0,"",IFERROR(R949*S949,0))</f>
        <v/>
      </c>
      <c r="U949" s="32" t="n"/>
      <c r="V949" s="32" t="n"/>
      <c r="W949" s="32" t="n"/>
      <c r="X949" s="30">
        <f>IF(COUNTA($A949:$C949,$E949:$I949,$K949,$O949,$R949,$U949:$W949,$Z949:$AA949)=0,"",IFERROR(SUM(N949,Q949,T949,U949),0))</f>
        <v/>
      </c>
      <c r="Y949" s="30">
        <f>IF(COUNTA($A949:$C949,$E949:$I949,$K949,$O949,$R949,$U949:$W949,$Z949:$AA949)=0,"",IFERROR(X949+V949-W949,0))</f>
        <v/>
      </c>
      <c r="Z949" s="23" t="n"/>
      <c r="AA949" s="25" t="n"/>
      <c r="AB949" s="33">
        <f>IF(COUNTA($A949:$C949,$E949:$I949,$K949,$O949,$R949,$U949:$W949,$Z949:$AA949)=0,"",IF(OR(A949="",B949="",C949="",E949=""),"Missing required input",IF(D949="","Driver not found",IF(COUNTIF($E:$E,E949)&gt;1,"Duplicate Trip/Load #",IF(B949&gt;A949,"Trip after period end",IF(B949&lt;=A949-'Settings'!$B$4,"Trip outside pay period",IF(J949&lt;=0,"Check miles",IF(M949&lt;=0,"Check rate",IF(Y949&lt;0,"Negative payable","OK")))))))))</f>
        <v/>
      </c>
    </row>
    <row r="950">
      <c r="A950" s="51" t="n"/>
      <c r="B950" s="51" t="n"/>
      <c r="C950" s="23" t="n"/>
      <c r="D950" s="24">
        <f>IF(COUNTA($A950:$C950,$E950:$I950,$K950,$O950,$R950,$U950:$W950,$Z950:$AA950)=0,"",IFERROR(INDEX('Settings'!$B$10:$B$109,MATCH(C950,'Settings'!$A$10:$A$109,0)),""))</f>
        <v/>
      </c>
      <c r="E950" s="23" t="n"/>
      <c r="F950" s="25" t="n"/>
      <c r="G950" s="25" t="n"/>
      <c r="H950" s="26" t="n"/>
      <c r="I950" s="26" t="n"/>
      <c r="J950" s="27">
        <f>IF(COUNTA($A950:$C950,$E950:$I950,$K950,$O950,$R950,$U950:$W950,$Z950:$AA950)=0,"",IFERROR(H950+I950,0))</f>
        <v/>
      </c>
      <c r="K950" s="52" t="n"/>
      <c r="L950" s="53">
        <f>IF(COUNTA($A950:$C950,$E950:$I950,$K950,$O950,$R950,$U950:$W950,$Z950:$AA950)=0,"",IFERROR(INDEX('Settings'!$D$10:$D$109,MATCH(C950,'Settings'!$A$10:$A$109,0)),0))</f>
        <v/>
      </c>
      <c r="M950" s="53">
        <f>IF(COUNTA($A950:$C950,$E950:$I950,$K950,$O950,$R950,$U950:$W950,$Z950:$AA950)=0,"",IFERROR(IF(K950&lt;&gt;"",K950,L950),0))</f>
        <v/>
      </c>
      <c r="N950" s="30">
        <f>IF(COUNTA($A950:$C950,$E950:$I950,$K950,$O950,$R950,$U950:$W950,$Z950:$AA950)=0,"",IFERROR(J950*M950,0))</f>
        <v/>
      </c>
      <c r="O950" s="31" t="n"/>
      <c r="P950" s="30">
        <f>IF(COUNTA($A950:$C950,$E950:$I950,$K950,$O950,$R950,$U950:$W950,$Z950:$AA950)=0,"",IFERROR(INDEX('Settings'!$F$10:$F$109,MATCH(C950,'Settings'!$A$10:$A$109,0)),0))</f>
        <v/>
      </c>
      <c r="Q950" s="30">
        <f>IF(COUNTA($A950:$C950,$E950:$I950,$K950,$O950,$R950,$U950:$W950,$Z950:$AA950)=0,"",IFERROR(O950*P950,0))</f>
        <v/>
      </c>
      <c r="R950" s="26" t="n"/>
      <c r="S950" s="30">
        <f>IF(COUNTA($A950:$C950,$E950:$I950,$K950,$O950,$R950,$U950:$W950,$Z950:$AA950)=0,"",IFERROR(INDEX('Settings'!$E$10:$E$109,MATCH(C950,'Settings'!$A$10:$A$109,0)),0))</f>
        <v/>
      </c>
      <c r="T950" s="30">
        <f>IF(COUNTA($A950:$C950,$E950:$I950,$K950,$O950,$R950,$U950:$W950,$Z950:$AA950)=0,"",IFERROR(R950*S950,0))</f>
        <v/>
      </c>
      <c r="U950" s="32" t="n"/>
      <c r="V950" s="32" t="n"/>
      <c r="W950" s="32" t="n"/>
      <c r="X950" s="30">
        <f>IF(COUNTA($A950:$C950,$E950:$I950,$K950,$O950,$R950,$U950:$W950,$Z950:$AA950)=0,"",IFERROR(SUM(N950,Q950,T950,U950),0))</f>
        <v/>
      </c>
      <c r="Y950" s="30">
        <f>IF(COUNTA($A950:$C950,$E950:$I950,$K950,$O950,$R950,$U950:$W950,$Z950:$AA950)=0,"",IFERROR(X950+V950-W950,0))</f>
        <v/>
      </c>
      <c r="Z950" s="23" t="n"/>
      <c r="AA950" s="25" t="n"/>
      <c r="AB950" s="33">
        <f>IF(COUNTA($A950:$C950,$E950:$I950,$K950,$O950,$R950,$U950:$W950,$Z950:$AA950)=0,"",IF(OR(A950="",B950="",C950="",E950=""),"Missing required input",IF(D950="","Driver not found",IF(COUNTIF($E:$E,E950)&gt;1,"Duplicate Trip/Load #",IF(B950&gt;A950,"Trip after period end",IF(B950&lt;=A950-'Settings'!$B$4,"Trip outside pay period",IF(J950&lt;=0,"Check miles",IF(M950&lt;=0,"Check rate",IF(Y950&lt;0,"Negative payable","OK")))))))))</f>
        <v/>
      </c>
    </row>
    <row r="951">
      <c r="A951" s="51" t="n"/>
      <c r="B951" s="51" t="n"/>
      <c r="C951" s="23" t="n"/>
      <c r="D951" s="24">
        <f>IF(COUNTA($A951:$C951,$E951:$I951,$K951,$O951,$R951,$U951:$W951,$Z951:$AA951)=0,"",IFERROR(INDEX('Settings'!$B$10:$B$109,MATCH(C951,'Settings'!$A$10:$A$109,0)),""))</f>
        <v/>
      </c>
      <c r="E951" s="23" t="n"/>
      <c r="F951" s="25" t="n"/>
      <c r="G951" s="25" t="n"/>
      <c r="H951" s="26" t="n"/>
      <c r="I951" s="26" t="n"/>
      <c r="J951" s="27">
        <f>IF(COUNTA($A951:$C951,$E951:$I951,$K951,$O951,$R951,$U951:$W951,$Z951:$AA951)=0,"",IFERROR(H951+I951,0))</f>
        <v/>
      </c>
      <c r="K951" s="52" t="n"/>
      <c r="L951" s="53">
        <f>IF(COUNTA($A951:$C951,$E951:$I951,$K951,$O951,$R951,$U951:$W951,$Z951:$AA951)=0,"",IFERROR(INDEX('Settings'!$D$10:$D$109,MATCH(C951,'Settings'!$A$10:$A$109,0)),0))</f>
        <v/>
      </c>
      <c r="M951" s="53">
        <f>IF(COUNTA($A951:$C951,$E951:$I951,$K951,$O951,$R951,$U951:$W951,$Z951:$AA951)=0,"",IFERROR(IF(K951&lt;&gt;"",K951,L951),0))</f>
        <v/>
      </c>
      <c r="N951" s="30">
        <f>IF(COUNTA($A951:$C951,$E951:$I951,$K951,$O951,$R951,$U951:$W951,$Z951:$AA951)=0,"",IFERROR(J951*M951,0))</f>
        <v/>
      </c>
      <c r="O951" s="31" t="n"/>
      <c r="P951" s="30">
        <f>IF(COUNTA($A951:$C951,$E951:$I951,$K951,$O951,$R951,$U951:$W951,$Z951:$AA951)=0,"",IFERROR(INDEX('Settings'!$F$10:$F$109,MATCH(C951,'Settings'!$A$10:$A$109,0)),0))</f>
        <v/>
      </c>
      <c r="Q951" s="30">
        <f>IF(COUNTA($A951:$C951,$E951:$I951,$K951,$O951,$R951,$U951:$W951,$Z951:$AA951)=0,"",IFERROR(O951*P951,0))</f>
        <v/>
      </c>
      <c r="R951" s="26" t="n"/>
      <c r="S951" s="30">
        <f>IF(COUNTA($A951:$C951,$E951:$I951,$K951,$O951,$R951,$U951:$W951,$Z951:$AA951)=0,"",IFERROR(INDEX('Settings'!$E$10:$E$109,MATCH(C951,'Settings'!$A$10:$A$109,0)),0))</f>
        <v/>
      </c>
      <c r="T951" s="30">
        <f>IF(COUNTA($A951:$C951,$E951:$I951,$K951,$O951,$R951,$U951:$W951,$Z951:$AA951)=0,"",IFERROR(R951*S951,0))</f>
        <v/>
      </c>
      <c r="U951" s="32" t="n"/>
      <c r="V951" s="32" t="n"/>
      <c r="W951" s="32" t="n"/>
      <c r="X951" s="30">
        <f>IF(COUNTA($A951:$C951,$E951:$I951,$K951,$O951,$R951,$U951:$W951,$Z951:$AA951)=0,"",IFERROR(SUM(N951,Q951,T951,U951),0))</f>
        <v/>
      </c>
      <c r="Y951" s="30">
        <f>IF(COUNTA($A951:$C951,$E951:$I951,$K951,$O951,$R951,$U951:$W951,$Z951:$AA951)=0,"",IFERROR(X951+V951-W951,0))</f>
        <v/>
      </c>
      <c r="Z951" s="23" t="n"/>
      <c r="AA951" s="25" t="n"/>
      <c r="AB951" s="33">
        <f>IF(COUNTA($A951:$C951,$E951:$I951,$K951,$O951,$R951,$U951:$W951,$Z951:$AA951)=0,"",IF(OR(A951="",B951="",C951="",E951=""),"Missing required input",IF(D951="","Driver not found",IF(COUNTIF($E:$E,E951)&gt;1,"Duplicate Trip/Load #",IF(B951&gt;A951,"Trip after period end",IF(B951&lt;=A951-'Settings'!$B$4,"Trip outside pay period",IF(J951&lt;=0,"Check miles",IF(M951&lt;=0,"Check rate",IF(Y951&lt;0,"Negative payable","OK")))))))))</f>
        <v/>
      </c>
    </row>
    <row r="952">
      <c r="A952" s="51" t="n"/>
      <c r="B952" s="51" t="n"/>
      <c r="C952" s="23" t="n"/>
      <c r="D952" s="24">
        <f>IF(COUNTA($A952:$C952,$E952:$I952,$K952,$O952,$R952,$U952:$W952,$Z952:$AA952)=0,"",IFERROR(INDEX('Settings'!$B$10:$B$109,MATCH(C952,'Settings'!$A$10:$A$109,0)),""))</f>
        <v/>
      </c>
      <c r="E952" s="23" t="n"/>
      <c r="F952" s="25" t="n"/>
      <c r="G952" s="25" t="n"/>
      <c r="H952" s="26" t="n"/>
      <c r="I952" s="26" t="n"/>
      <c r="J952" s="27">
        <f>IF(COUNTA($A952:$C952,$E952:$I952,$K952,$O952,$R952,$U952:$W952,$Z952:$AA952)=0,"",IFERROR(H952+I952,0))</f>
        <v/>
      </c>
      <c r="K952" s="52" t="n"/>
      <c r="L952" s="53">
        <f>IF(COUNTA($A952:$C952,$E952:$I952,$K952,$O952,$R952,$U952:$W952,$Z952:$AA952)=0,"",IFERROR(INDEX('Settings'!$D$10:$D$109,MATCH(C952,'Settings'!$A$10:$A$109,0)),0))</f>
        <v/>
      </c>
      <c r="M952" s="53">
        <f>IF(COUNTA($A952:$C952,$E952:$I952,$K952,$O952,$R952,$U952:$W952,$Z952:$AA952)=0,"",IFERROR(IF(K952&lt;&gt;"",K952,L952),0))</f>
        <v/>
      </c>
      <c r="N952" s="30">
        <f>IF(COUNTA($A952:$C952,$E952:$I952,$K952,$O952,$R952,$U952:$W952,$Z952:$AA952)=0,"",IFERROR(J952*M952,0))</f>
        <v/>
      </c>
      <c r="O952" s="31" t="n"/>
      <c r="P952" s="30">
        <f>IF(COUNTA($A952:$C952,$E952:$I952,$K952,$O952,$R952,$U952:$W952,$Z952:$AA952)=0,"",IFERROR(INDEX('Settings'!$F$10:$F$109,MATCH(C952,'Settings'!$A$10:$A$109,0)),0))</f>
        <v/>
      </c>
      <c r="Q952" s="30">
        <f>IF(COUNTA($A952:$C952,$E952:$I952,$K952,$O952,$R952,$U952:$W952,$Z952:$AA952)=0,"",IFERROR(O952*P952,0))</f>
        <v/>
      </c>
      <c r="R952" s="26" t="n"/>
      <c r="S952" s="30">
        <f>IF(COUNTA($A952:$C952,$E952:$I952,$K952,$O952,$R952,$U952:$W952,$Z952:$AA952)=0,"",IFERROR(INDEX('Settings'!$E$10:$E$109,MATCH(C952,'Settings'!$A$10:$A$109,0)),0))</f>
        <v/>
      </c>
      <c r="T952" s="30">
        <f>IF(COUNTA($A952:$C952,$E952:$I952,$K952,$O952,$R952,$U952:$W952,$Z952:$AA952)=0,"",IFERROR(R952*S952,0))</f>
        <v/>
      </c>
      <c r="U952" s="32" t="n"/>
      <c r="V952" s="32" t="n"/>
      <c r="W952" s="32" t="n"/>
      <c r="X952" s="30">
        <f>IF(COUNTA($A952:$C952,$E952:$I952,$K952,$O952,$R952,$U952:$W952,$Z952:$AA952)=0,"",IFERROR(SUM(N952,Q952,T952,U952),0))</f>
        <v/>
      </c>
      <c r="Y952" s="30">
        <f>IF(COUNTA($A952:$C952,$E952:$I952,$K952,$O952,$R952,$U952:$W952,$Z952:$AA952)=0,"",IFERROR(X952+V952-W952,0))</f>
        <v/>
      </c>
      <c r="Z952" s="23" t="n"/>
      <c r="AA952" s="25" t="n"/>
      <c r="AB952" s="33">
        <f>IF(COUNTA($A952:$C952,$E952:$I952,$K952,$O952,$R952,$U952:$W952,$Z952:$AA952)=0,"",IF(OR(A952="",B952="",C952="",E952=""),"Missing required input",IF(D952="","Driver not found",IF(COUNTIF($E:$E,E952)&gt;1,"Duplicate Trip/Load #",IF(B952&gt;A952,"Trip after period end",IF(B952&lt;=A952-'Settings'!$B$4,"Trip outside pay period",IF(J952&lt;=0,"Check miles",IF(M952&lt;=0,"Check rate",IF(Y952&lt;0,"Negative payable","OK")))))))))</f>
        <v/>
      </c>
    </row>
    <row r="953">
      <c r="A953" s="51" t="n"/>
      <c r="B953" s="51" t="n"/>
      <c r="C953" s="23" t="n"/>
      <c r="D953" s="24">
        <f>IF(COUNTA($A953:$C953,$E953:$I953,$K953,$O953,$R953,$U953:$W953,$Z953:$AA953)=0,"",IFERROR(INDEX('Settings'!$B$10:$B$109,MATCH(C953,'Settings'!$A$10:$A$109,0)),""))</f>
        <v/>
      </c>
      <c r="E953" s="23" t="n"/>
      <c r="F953" s="25" t="n"/>
      <c r="G953" s="25" t="n"/>
      <c r="H953" s="26" t="n"/>
      <c r="I953" s="26" t="n"/>
      <c r="J953" s="27">
        <f>IF(COUNTA($A953:$C953,$E953:$I953,$K953,$O953,$R953,$U953:$W953,$Z953:$AA953)=0,"",IFERROR(H953+I953,0))</f>
        <v/>
      </c>
      <c r="K953" s="52" t="n"/>
      <c r="L953" s="53">
        <f>IF(COUNTA($A953:$C953,$E953:$I953,$K953,$O953,$R953,$U953:$W953,$Z953:$AA953)=0,"",IFERROR(INDEX('Settings'!$D$10:$D$109,MATCH(C953,'Settings'!$A$10:$A$109,0)),0))</f>
        <v/>
      </c>
      <c r="M953" s="53">
        <f>IF(COUNTA($A953:$C953,$E953:$I953,$K953,$O953,$R953,$U953:$W953,$Z953:$AA953)=0,"",IFERROR(IF(K953&lt;&gt;"",K953,L953),0))</f>
        <v/>
      </c>
      <c r="N953" s="30">
        <f>IF(COUNTA($A953:$C953,$E953:$I953,$K953,$O953,$R953,$U953:$W953,$Z953:$AA953)=0,"",IFERROR(J953*M953,0))</f>
        <v/>
      </c>
      <c r="O953" s="31" t="n"/>
      <c r="P953" s="30">
        <f>IF(COUNTA($A953:$C953,$E953:$I953,$K953,$O953,$R953,$U953:$W953,$Z953:$AA953)=0,"",IFERROR(INDEX('Settings'!$F$10:$F$109,MATCH(C953,'Settings'!$A$10:$A$109,0)),0))</f>
        <v/>
      </c>
      <c r="Q953" s="30">
        <f>IF(COUNTA($A953:$C953,$E953:$I953,$K953,$O953,$R953,$U953:$W953,$Z953:$AA953)=0,"",IFERROR(O953*P953,0))</f>
        <v/>
      </c>
      <c r="R953" s="26" t="n"/>
      <c r="S953" s="30">
        <f>IF(COUNTA($A953:$C953,$E953:$I953,$K953,$O953,$R953,$U953:$W953,$Z953:$AA953)=0,"",IFERROR(INDEX('Settings'!$E$10:$E$109,MATCH(C953,'Settings'!$A$10:$A$109,0)),0))</f>
        <v/>
      </c>
      <c r="T953" s="30">
        <f>IF(COUNTA($A953:$C953,$E953:$I953,$K953,$O953,$R953,$U953:$W953,$Z953:$AA953)=0,"",IFERROR(R953*S953,0))</f>
        <v/>
      </c>
      <c r="U953" s="32" t="n"/>
      <c r="V953" s="32" t="n"/>
      <c r="W953" s="32" t="n"/>
      <c r="X953" s="30">
        <f>IF(COUNTA($A953:$C953,$E953:$I953,$K953,$O953,$R953,$U953:$W953,$Z953:$AA953)=0,"",IFERROR(SUM(N953,Q953,T953,U953),0))</f>
        <v/>
      </c>
      <c r="Y953" s="30">
        <f>IF(COUNTA($A953:$C953,$E953:$I953,$K953,$O953,$R953,$U953:$W953,$Z953:$AA953)=0,"",IFERROR(X953+V953-W953,0))</f>
        <v/>
      </c>
      <c r="Z953" s="23" t="n"/>
      <c r="AA953" s="25" t="n"/>
      <c r="AB953" s="33">
        <f>IF(COUNTA($A953:$C953,$E953:$I953,$K953,$O953,$R953,$U953:$W953,$Z953:$AA953)=0,"",IF(OR(A953="",B953="",C953="",E953=""),"Missing required input",IF(D953="","Driver not found",IF(COUNTIF($E:$E,E953)&gt;1,"Duplicate Trip/Load #",IF(B953&gt;A953,"Trip after period end",IF(B953&lt;=A953-'Settings'!$B$4,"Trip outside pay period",IF(J953&lt;=0,"Check miles",IF(M953&lt;=0,"Check rate",IF(Y953&lt;0,"Negative payable","OK")))))))))</f>
        <v/>
      </c>
    </row>
    <row r="954">
      <c r="A954" s="51" t="n"/>
      <c r="B954" s="51" t="n"/>
      <c r="C954" s="23" t="n"/>
      <c r="D954" s="24">
        <f>IF(COUNTA($A954:$C954,$E954:$I954,$K954,$O954,$R954,$U954:$W954,$Z954:$AA954)=0,"",IFERROR(INDEX('Settings'!$B$10:$B$109,MATCH(C954,'Settings'!$A$10:$A$109,0)),""))</f>
        <v/>
      </c>
      <c r="E954" s="23" t="n"/>
      <c r="F954" s="25" t="n"/>
      <c r="G954" s="25" t="n"/>
      <c r="H954" s="26" t="n"/>
      <c r="I954" s="26" t="n"/>
      <c r="J954" s="27">
        <f>IF(COUNTA($A954:$C954,$E954:$I954,$K954,$O954,$R954,$U954:$W954,$Z954:$AA954)=0,"",IFERROR(H954+I954,0))</f>
        <v/>
      </c>
      <c r="K954" s="52" t="n"/>
      <c r="L954" s="53">
        <f>IF(COUNTA($A954:$C954,$E954:$I954,$K954,$O954,$R954,$U954:$W954,$Z954:$AA954)=0,"",IFERROR(INDEX('Settings'!$D$10:$D$109,MATCH(C954,'Settings'!$A$10:$A$109,0)),0))</f>
        <v/>
      </c>
      <c r="M954" s="53">
        <f>IF(COUNTA($A954:$C954,$E954:$I954,$K954,$O954,$R954,$U954:$W954,$Z954:$AA954)=0,"",IFERROR(IF(K954&lt;&gt;"",K954,L954),0))</f>
        <v/>
      </c>
      <c r="N954" s="30">
        <f>IF(COUNTA($A954:$C954,$E954:$I954,$K954,$O954,$R954,$U954:$W954,$Z954:$AA954)=0,"",IFERROR(J954*M954,0))</f>
        <v/>
      </c>
      <c r="O954" s="31" t="n"/>
      <c r="P954" s="30">
        <f>IF(COUNTA($A954:$C954,$E954:$I954,$K954,$O954,$R954,$U954:$W954,$Z954:$AA954)=0,"",IFERROR(INDEX('Settings'!$F$10:$F$109,MATCH(C954,'Settings'!$A$10:$A$109,0)),0))</f>
        <v/>
      </c>
      <c r="Q954" s="30">
        <f>IF(COUNTA($A954:$C954,$E954:$I954,$K954,$O954,$R954,$U954:$W954,$Z954:$AA954)=0,"",IFERROR(O954*P954,0))</f>
        <v/>
      </c>
      <c r="R954" s="26" t="n"/>
      <c r="S954" s="30">
        <f>IF(COUNTA($A954:$C954,$E954:$I954,$K954,$O954,$R954,$U954:$W954,$Z954:$AA954)=0,"",IFERROR(INDEX('Settings'!$E$10:$E$109,MATCH(C954,'Settings'!$A$10:$A$109,0)),0))</f>
        <v/>
      </c>
      <c r="T954" s="30">
        <f>IF(COUNTA($A954:$C954,$E954:$I954,$K954,$O954,$R954,$U954:$W954,$Z954:$AA954)=0,"",IFERROR(R954*S954,0))</f>
        <v/>
      </c>
      <c r="U954" s="32" t="n"/>
      <c r="V954" s="32" t="n"/>
      <c r="W954" s="32" t="n"/>
      <c r="X954" s="30">
        <f>IF(COUNTA($A954:$C954,$E954:$I954,$K954,$O954,$R954,$U954:$W954,$Z954:$AA954)=0,"",IFERROR(SUM(N954,Q954,T954,U954),0))</f>
        <v/>
      </c>
      <c r="Y954" s="30">
        <f>IF(COUNTA($A954:$C954,$E954:$I954,$K954,$O954,$R954,$U954:$W954,$Z954:$AA954)=0,"",IFERROR(X954+V954-W954,0))</f>
        <v/>
      </c>
      <c r="Z954" s="23" t="n"/>
      <c r="AA954" s="25" t="n"/>
      <c r="AB954" s="33">
        <f>IF(COUNTA($A954:$C954,$E954:$I954,$K954,$O954,$R954,$U954:$W954,$Z954:$AA954)=0,"",IF(OR(A954="",B954="",C954="",E954=""),"Missing required input",IF(D954="","Driver not found",IF(COUNTIF($E:$E,E954)&gt;1,"Duplicate Trip/Load #",IF(B954&gt;A954,"Trip after period end",IF(B954&lt;=A954-'Settings'!$B$4,"Trip outside pay period",IF(J954&lt;=0,"Check miles",IF(M954&lt;=0,"Check rate",IF(Y954&lt;0,"Negative payable","OK")))))))))</f>
        <v/>
      </c>
    </row>
    <row r="955">
      <c r="A955" s="51" t="n"/>
      <c r="B955" s="51" t="n"/>
      <c r="C955" s="23" t="n"/>
      <c r="D955" s="24">
        <f>IF(COUNTA($A955:$C955,$E955:$I955,$K955,$O955,$R955,$U955:$W955,$Z955:$AA955)=0,"",IFERROR(INDEX('Settings'!$B$10:$B$109,MATCH(C955,'Settings'!$A$10:$A$109,0)),""))</f>
        <v/>
      </c>
      <c r="E955" s="23" t="n"/>
      <c r="F955" s="25" t="n"/>
      <c r="G955" s="25" t="n"/>
      <c r="H955" s="26" t="n"/>
      <c r="I955" s="26" t="n"/>
      <c r="J955" s="27">
        <f>IF(COUNTA($A955:$C955,$E955:$I955,$K955,$O955,$R955,$U955:$W955,$Z955:$AA955)=0,"",IFERROR(H955+I955,0))</f>
        <v/>
      </c>
      <c r="K955" s="52" t="n"/>
      <c r="L955" s="53">
        <f>IF(COUNTA($A955:$C955,$E955:$I955,$K955,$O955,$R955,$U955:$W955,$Z955:$AA955)=0,"",IFERROR(INDEX('Settings'!$D$10:$D$109,MATCH(C955,'Settings'!$A$10:$A$109,0)),0))</f>
        <v/>
      </c>
      <c r="M955" s="53">
        <f>IF(COUNTA($A955:$C955,$E955:$I955,$K955,$O955,$R955,$U955:$W955,$Z955:$AA955)=0,"",IFERROR(IF(K955&lt;&gt;"",K955,L955),0))</f>
        <v/>
      </c>
      <c r="N955" s="30">
        <f>IF(COUNTA($A955:$C955,$E955:$I955,$K955,$O955,$R955,$U955:$W955,$Z955:$AA955)=0,"",IFERROR(J955*M955,0))</f>
        <v/>
      </c>
      <c r="O955" s="31" t="n"/>
      <c r="P955" s="30">
        <f>IF(COUNTA($A955:$C955,$E955:$I955,$K955,$O955,$R955,$U955:$W955,$Z955:$AA955)=0,"",IFERROR(INDEX('Settings'!$F$10:$F$109,MATCH(C955,'Settings'!$A$10:$A$109,0)),0))</f>
        <v/>
      </c>
      <c r="Q955" s="30">
        <f>IF(COUNTA($A955:$C955,$E955:$I955,$K955,$O955,$R955,$U955:$W955,$Z955:$AA955)=0,"",IFERROR(O955*P955,0))</f>
        <v/>
      </c>
      <c r="R955" s="26" t="n"/>
      <c r="S955" s="30">
        <f>IF(COUNTA($A955:$C955,$E955:$I955,$K955,$O955,$R955,$U955:$W955,$Z955:$AA955)=0,"",IFERROR(INDEX('Settings'!$E$10:$E$109,MATCH(C955,'Settings'!$A$10:$A$109,0)),0))</f>
        <v/>
      </c>
      <c r="T955" s="30">
        <f>IF(COUNTA($A955:$C955,$E955:$I955,$K955,$O955,$R955,$U955:$W955,$Z955:$AA955)=0,"",IFERROR(R955*S955,0))</f>
        <v/>
      </c>
      <c r="U955" s="32" t="n"/>
      <c r="V955" s="32" t="n"/>
      <c r="W955" s="32" t="n"/>
      <c r="X955" s="30">
        <f>IF(COUNTA($A955:$C955,$E955:$I955,$K955,$O955,$R955,$U955:$W955,$Z955:$AA955)=0,"",IFERROR(SUM(N955,Q955,T955,U955),0))</f>
        <v/>
      </c>
      <c r="Y955" s="30">
        <f>IF(COUNTA($A955:$C955,$E955:$I955,$K955,$O955,$R955,$U955:$W955,$Z955:$AA955)=0,"",IFERROR(X955+V955-W955,0))</f>
        <v/>
      </c>
      <c r="Z955" s="23" t="n"/>
      <c r="AA955" s="25" t="n"/>
      <c r="AB955" s="33">
        <f>IF(COUNTA($A955:$C955,$E955:$I955,$K955,$O955,$R955,$U955:$W955,$Z955:$AA955)=0,"",IF(OR(A955="",B955="",C955="",E955=""),"Missing required input",IF(D955="","Driver not found",IF(COUNTIF($E:$E,E955)&gt;1,"Duplicate Trip/Load #",IF(B955&gt;A955,"Trip after period end",IF(B955&lt;=A955-'Settings'!$B$4,"Trip outside pay period",IF(J955&lt;=0,"Check miles",IF(M955&lt;=0,"Check rate",IF(Y955&lt;0,"Negative payable","OK")))))))))</f>
        <v/>
      </c>
    </row>
    <row r="956">
      <c r="A956" s="51" t="n"/>
      <c r="B956" s="51" t="n"/>
      <c r="C956" s="23" t="n"/>
      <c r="D956" s="24">
        <f>IF(COUNTA($A956:$C956,$E956:$I956,$K956,$O956,$R956,$U956:$W956,$Z956:$AA956)=0,"",IFERROR(INDEX('Settings'!$B$10:$B$109,MATCH(C956,'Settings'!$A$10:$A$109,0)),""))</f>
        <v/>
      </c>
      <c r="E956" s="23" t="n"/>
      <c r="F956" s="25" t="n"/>
      <c r="G956" s="25" t="n"/>
      <c r="H956" s="26" t="n"/>
      <c r="I956" s="26" t="n"/>
      <c r="J956" s="27">
        <f>IF(COUNTA($A956:$C956,$E956:$I956,$K956,$O956,$R956,$U956:$W956,$Z956:$AA956)=0,"",IFERROR(H956+I956,0))</f>
        <v/>
      </c>
      <c r="K956" s="52" t="n"/>
      <c r="L956" s="53">
        <f>IF(COUNTA($A956:$C956,$E956:$I956,$K956,$O956,$R956,$U956:$W956,$Z956:$AA956)=0,"",IFERROR(INDEX('Settings'!$D$10:$D$109,MATCH(C956,'Settings'!$A$10:$A$109,0)),0))</f>
        <v/>
      </c>
      <c r="M956" s="53">
        <f>IF(COUNTA($A956:$C956,$E956:$I956,$K956,$O956,$R956,$U956:$W956,$Z956:$AA956)=0,"",IFERROR(IF(K956&lt;&gt;"",K956,L956),0))</f>
        <v/>
      </c>
      <c r="N956" s="30">
        <f>IF(COUNTA($A956:$C956,$E956:$I956,$K956,$O956,$R956,$U956:$W956,$Z956:$AA956)=0,"",IFERROR(J956*M956,0))</f>
        <v/>
      </c>
      <c r="O956" s="31" t="n"/>
      <c r="P956" s="30">
        <f>IF(COUNTA($A956:$C956,$E956:$I956,$K956,$O956,$R956,$U956:$W956,$Z956:$AA956)=0,"",IFERROR(INDEX('Settings'!$F$10:$F$109,MATCH(C956,'Settings'!$A$10:$A$109,0)),0))</f>
        <v/>
      </c>
      <c r="Q956" s="30">
        <f>IF(COUNTA($A956:$C956,$E956:$I956,$K956,$O956,$R956,$U956:$W956,$Z956:$AA956)=0,"",IFERROR(O956*P956,0))</f>
        <v/>
      </c>
      <c r="R956" s="26" t="n"/>
      <c r="S956" s="30">
        <f>IF(COUNTA($A956:$C956,$E956:$I956,$K956,$O956,$R956,$U956:$W956,$Z956:$AA956)=0,"",IFERROR(INDEX('Settings'!$E$10:$E$109,MATCH(C956,'Settings'!$A$10:$A$109,0)),0))</f>
        <v/>
      </c>
      <c r="T956" s="30">
        <f>IF(COUNTA($A956:$C956,$E956:$I956,$K956,$O956,$R956,$U956:$W956,$Z956:$AA956)=0,"",IFERROR(R956*S956,0))</f>
        <v/>
      </c>
      <c r="U956" s="32" t="n"/>
      <c r="V956" s="32" t="n"/>
      <c r="W956" s="32" t="n"/>
      <c r="X956" s="30">
        <f>IF(COUNTA($A956:$C956,$E956:$I956,$K956,$O956,$R956,$U956:$W956,$Z956:$AA956)=0,"",IFERROR(SUM(N956,Q956,T956,U956),0))</f>
        <v/>
      </c>
      <c r="Y956" s="30">
        <f>IF(COUNTA($A956:$C956,$E956:$I956,$K956,$O956,$R956,$U956:$W956,$Z956:$AA956)=0,"",IFERROR(X956+V956-W956,0))</f>
        <v/>
      </c>
      <c r="Z956" s="23" t="n"/>
      <c r="AA956" s="25" t="n"/>
      <c r="AB956" s="33">
        <f>IF(COUNTA($A956:$C956,$E956:$I956,$K956,$O956,$R956,$U956:$W956,$Z956:$AA956)=0,"",IF(OR(A956="",B956="",C956="",E956=""),"Missing required input",IF(D956="","Driver not found",IF(COUNTIF($E:$E,E956)&gt;1,"Duplicate Trip/Load #",IF(B956&gt;A956,"Trip after period end",IF(B956&lt;=A956-'Settings'!$B$4,"Trip outside pay period",IF(J956&lt;=0,"Check miles",IF(M956&lt;=0,"Check rate",IF(Y956&lt;0,"Negative payable","OK")))))))))</f>
        <v/>
      </c>
    </row>
    <row r="957">
      <c r="A957" s="51" t="n"/>
      <c r="B957" s="51" t="n"/>
      <c r="C957" s="23" t="n"/>
      <c r="D957" s="24">
        <f>IF(COUNTA($A957:$C957,$E957:$I957,$K957,$O957,$R957,$U957:$W957,$Z957:$AA957)=0,"",IFERROR(INDEX('Settings'!$B$10:$B$109,MATCH(C957,'Settings'!$A$10:$A$109,0)),""))</f>
        <v/>
      </c>
      <c r="E957" s="23" t="n"/>
      <c r="F957" s="25" t="n"/>
      <c r="G957" s="25" t="n"/>
      <c r="H957" s="26" t="n"/>
      <c r="I957" s="26" t="n"/>
      <c r="J957" s="27">
        <f>IF(COUNTA($A957:$C957,$E957:$I957,$K957,$O957,$R957,$U957:$W957,$Z957:$AA957)=0,"",IFERROR(H957+I957,0))</f>
        <v/>
      </c>
      <c r="K957" s="52" t="n"/>
      <c r="L957" s="53">
        <f>IF(COUNTA($A957:$C957,$E957:$I957,$K957,$O957,$R957,$U957:$W957,$Z957:$AA957)=0,"",IFERROR(INDEX('Settings'!$D$10:$D$109,MATCH(C957,'Settings'!$A$10:$A$109,0)),0))</f>
        <v/>
      </c>
      <c r="M957" s="53">
        <f>IF(COUNTA($A957:$C957,$E957:$I957,$K957,$O957,$R957,$U957:$W957,$Z957:$AA957)=0,"",IFERROR(IF(K957&lt;&gt;"",K957,L957),0))</f>
        <v/>
      </c>
      <c r="N957" s="30">
        <f>IF(COUNTA($A957:$C957,$E957:$I957,$K957,$O957,$R957,$U957:$W957,$Z957:$AA957)=0,"",IFERROR(J957*M957,0))</f>
        <v/>
      </c>
      <c r="O957" s="31" t="n"/>
      <c r="P957" s="30">
        <f>IF(COUNTA($A957:$C957,$E957:$I957,$K957,$O957,$R957,$U957:$W957,$Z957:$AA957)=0,"",IFERROR(INDEX('Settings'!$F$10:$F$109,MATCH(C957,'Settings'!$A$10:$A$109,0)),0))</f>
        <v/>
      </c>
      <c r="Q957" s="30">
        <f>IF(COUNTA($A957:$C957,$E957:$I957,$K957,$O957,$R957,$U957:$W957,$Z957:$AA957)=0,"",IFERROR(O957*P957,0))</f>
        <v/>
      </c>
      <c r="R957" s="26" t="n"/>
      <c r="S957" s="30">
        <f>IF(COUNTA($A957:$C957,$E957:$I957,$K957,$O957,$R957,$U957:$W957,$Z957:$AA957)=0,"",IFERROR(INDEX('Settings'!$E$10:$E$109,MATCH(C957,'Settings'!$A$10:$A$109,0)),0))</f>
        <v/>
      </c>
      <c r="T957" s="30">
        <f>IF(COUNTA($A957:$C957,$E957:$I957,$K957,$O957,$R957,$U957:$W957,$Z957:$AA957)=0,"",IFERROR(R957*S957,0))</f>
        <v/>
      </c>
      <c r="U957" s="32" t="n"/>
      <c r="V957" s="32" t="n"/>
      <c r="W957" s="32" t="n"/>
      <c r="X957" s="30">
        <f>IF(COUNTA($A957:$C957,$E957:$I957,$K957,$O957,$R957,$U957:$W957,$Z957:$AA957)=0,"",IFERROR(SUM(N957,Q957,T957,U957),0))</f>
        <v/>
      </c>
      <c r="Y957" s="30">
        <f>IF(COUNTA($A957:$C957,$E957:$I957,$K957,$O957,$R957,$U957:$W957,$Z957:$AA957)=0,"",IFERROR(X957+V957-W957,0))</f>
        <v/>
      </c>
      <c r="Z957" s="23" t="n"/>
      <c r="AA957" s="25" t="n"/>
      <c r="AB957" s="33">
        <f>IF(COUNTA($A957:$C957,$E957:$I957,$K957,$O957,$R957,$U957:$W957,$Z957:$AA957)=0,"",IF(OR(A957="",B957="",C957="",E957=""),"Missing required input",IF(D957="","Driver not found",IF(COUNTIF($E:$E,E957)&gt;1,"Duplicate Trip/Load #",IF(B957&gt;A957,"Trip after period end",IF(B957&lt;=A957-'Settings'!$B$4,"Trip outside pay period",IF(J957&lt;=0,"Check miles",IF(M957&lt;=0,"Check rate",IF(Y957&lt;0,"Negative payable","OK")))))))))</f>
        <v/>
      </c>
    </row>
    <row r="958">
      <c r="A958" s="51" t="n"/>
      <c r="B958" s="51" t="n"/>
      <c r="C958" s="23" t="n"/>
      <c r="D958" s="24">
        <f>IF(COUNTA($A958:$C958,$E958:$I958,$K958,$O958,$R958,$U958:$W958,$Z958:$AA958)=0,"",IFERROR(INDEX('Settings'!$B$10:$B$109,MATCH(C958,'Settings'!$A$10:$A$109,0)),""))</f>
        <v/>
      </c>
      <c r="E958" s="23" t="n"/>
      <c r="F958" s="25" t="n"/>
      <c r="G958" s="25" t="n"/>
      <c r="H958" s="26" t="n"/>
      <c r="I958" s="26" t="n"/>
      <c r="J958" s="27">
        <f>IF(COUNTA($A958:$C958,$E958:$I958,$K958,$O958,$R958,$U958:$W958,$Z958:$AA958)=0,"",IFERROR(H958+I958,0))</f>
        <v/>
      </c>
      <c r="K958" s="52" t="n"/>
      <c r="L958" s="53">
        <f>IF(COUNTA($A958:$C958,$E958:$I958,$K958,$O958,$R958,$U958:$W958,$Z958:$AA958)=0,"",IFERROR(INDEX('Settings'!$D$10:$D$109,MATCH(C958,'Settings'!$A$10:$A$109,0)),0))</f>
        <v/>
      </c>
      <c r="M958" s="53">
        <f>IF(COUNTA($A958:$C958,$E958:$I958,$K958,$O958,$R958,$U958:$W958,$Z958:$AA958)=0,"",IFERROR(IF(K958&lt;&gt;"",K958,L958),0))</f>
        <v/>
      </c>
      <c r="N958" s="30">
        <f>IF(COUNTA($A958:$C958,$E958:$I958,$K958,$O958,$R958,$U958:$W958,$Z958:$AA958)=0,"",IFERROR(J958*M958,0))</f>
        <v/>
      </c>
      <c r="O958" s="31" t="n"/>
      <c r="P958" s="30">
        <f>IF(COUNTA($A958:$C958,$E958:$I958,$K958,$O958,$R958,$U958:$W958,$Z958:$AA958)=0,"",IFERROR(INDEX('Settings'!$F$10:$F$109,MATCH(C958,'Settings'!$A$10:$A$109,0)),0))</f>
        <v/>
      </c>
      <c r="Q958" s="30">
        <f>IF(COUNTA($A958:$C958,$E958:$I958,$K958,$O958,$R958,$U958:$W958,$Z958:$AA958)=0,"",IFERROR(O958*P958,0))</f>
        <v/>
      </c>
      <c r="R958" s="26" t="n"/>
      <c r="S958" s="30">
        <f>IF(COUNTA($A958:$C958,$E958:$I958,$K958,$O958,$R958,$U958:$W958,$Z958:$AA958)=0,"",IFERROR(INDEX('Settings'!$E$10:$E$109,MATCH(C958,'Settings'!$A$10:$A$109,0)),0))</f>
        <v/>
      </c>
      <c r="T958" s="30">
        <f>IF(COUNTA($A958:$C958,$E958:$I958,$K958,$O958,$R958,$U958:$W958,$Z958:$AA958)=0,"",IFERROR(R958*S958,0))</f>
        <v/>
      </c>
      <c r="U958" s="32" t="n"/>
      <c r="V958" s="32" t="n"/>
      <c r="W958" s="32" t="n"/>
      <c r="X958" s="30">
        <f>IF(COUNTA($A958:$C958,$E958:$I958,$K958,$O958,$R958,$U958:$W958,$Z958:$AA958)=0,"",IFERROR(SUM(N958,Q958,T958,U958),0))</f>
        <v/>
      </c>
      <c r="Y958" s="30">
        <f>IF(COUNTA($A958:$C958,$E958:$I958,$K958,$O958,$R958,$U958:$W958,$Z958:$AA958)=0,"",IFERROR(X958+V958-W958,0))</f>
        <v/>
      </c>
      <c r="Z958" s="23" t="n"/>
      <c r="AA958" s="25" t="n"/>
      <c r="AB958" s="33">
        <f>IF(COUNTA($A958:$C958,$E958:$I958,$K958,$O958,$R958,$U958:$W958,$Z958:$AA958)=0,"",IF(OR(A958="",B958="",C958="",E958=""),"Missing required input",IF(D958="","Driver not found",IF(COUNTIF($E:$E,E958)&gt;1,"Duplicate Trip/Load #",IF(B958&gt;A958,"Trip after period end",IF(B958&lt;=A958-'Settings'!$B$4,"Trip outside pay period",IF(J958&lt;=0,"Check miles",IF(M958&lt;=0,"Check rate",IF(Y958&lt;0,"Negative payable","OK")))))))))</f>
        <v/>
      </c>
    </row>
    <row r="959">
      <c r="A959" s="51" t="n"/>
      <c r="B959" s="51" t="n"/>
      <c r="C959" s="23" t="n"/>
      <c r="D959" s="24">
        <f>IF(COUNTA($A959:$C959,$E959:$I959,$K959,$O959,$R959,$U959:$W959,$Z959:$AA959)=0,"",IFERROR(INDEX('Settings'!$B$10:$B$109,MATCH(C959,'Settings'!$A$10:$A$109,0)),""))</f>
        <v/>
      </c>
      <c r="E959" s="23" t="n"/>
      <c r="F959" s="25" t="n"/>
      <c r="G959" s="25" t="n"/>
      <c r="H959" s="26" t="n"/>
      <c r="I959" s="26" t="n"/>
      <c r="J959" s="27">
        <f>IF(COUNTA($A959:$C959,$E959:$I959,$K959,$O959,$R959,$U959:$W959,$Z959:$AA959)=0,"",IFERROR(H959+I959,0))</f>
        <v/>
      </c>
      <c r="K959" s="52" t="n"/>
      <c r="L959" s="53">
        <f>IF(COUNTA($A959:$C959,$E959:$I959,$K959,$O959,$R959,$U959:$W959,$Z959:$AA959)=0,"",IFERROR(INDEX('Settings'!$D$10:$D$109,MATCH(C959,'Settings'!$A$10:$A$109,0)),0))</f>
        <v/>
      </c>
      <c r="M959" s="53">
        <f>IF(COUNTA($A959:$C959,$E959:$I959,$K959,$O959,$R959,$U959:$W959,$Z959:$AA959)=0,"",IFERROR(IF(K959&lt;&gt;"",K959,L959),0))</f>
        <v/>
      </c>
      <c r="N959" s="30">
        <f>IF(COUNTA($A959:$C959,$E959:$I959,$K959,$O959,$R959,$U959:$W959,$Z959:$AA959)=0,"",IFERROR(J959*M959,0))</f>
        <v/>
      </c>
      <c r="O959" s="31" t="n"/>
      <c r="P959" s="30">
        <f>IF(COUNTA($A959:$C959,$E959:$I959,$K959,$O959,$R959,$U959:$W959,$Z959:$AA959)=0,"",IFERROR(INDEX('Settings'!$F$10:$F$109,MATCH(C959,'Settings'!$A$10:$A$109,0)),0))</f>
        <v/>
      </c>
      <c r="Q959" s="30">
        <f>IF(COUNTA($A959:$C959,$E959:$I959,$K959,$O959,$R959,$U959:$W959,$Z959:$AA959)=0,"",IFERROR(O959*P959,0))</f>
        <v/>
      </c>
      <c r="R959" s="26" t="n"/>
      <c r="S959" s="30">
        <f>IF(COUNTA($A959:$C959,$E959:$I959,$K959,$O959,$R959,$U959:$W959,$Z959:$AA959)=0,"",IFERROR(INDEX('Settings'!$E$10:$E$109,MATCH(C959,'Settings'!$A$10:$A$109,0)),0))</f>
        <v/>
      </c>
      <c r="T959" s="30">
        <f>IF(COUNTA($A959:$C959,$E959:$I959,$K959,$O959,$R959,$U959:$W959,$Z959:$AA959)=0,"",IFERROR(R959*S959,0))</f>
        <v/>
      </c>
      <c r="U959" s="32" t="n"/>
      <c r="V959" s="32" t="n"/>
      <c r="W959" s="32" t="n"/>
      <c r="X959" s="30">
        <f>IF(COUNTA($A959:$C959,$E959:$I959,$K959,$O959,$R959,$U959:$W959,$Z959:$AA959)=0,"",IFERROR(SUM(N959,Q959,T959,U959),0))</f>
        <v/>
      </c>
      <c r="Y959" s="30">
        <f>IF(COUNTA($A959:$C959,$E959:$I959,$K959,$O959,$R959,$U959:$W959,$Z959:$AA959)=0,"",IFERROR(X959+V959-W959,0))</f>
        <v/>
      </c>
      <c r="Z959" s="23" t="n"/>
      <c r="AA959" s="25" t="n"/>
      <c r="AB959" s="33">
        <f>IF(COUNTA($A959:$C959,$E959:$I959,$K959,$O959,$R959,$U959:$W959,$Z959:$AA959)=0,"",IF(OR(A959="",B959="",C959="",E959=""),"Missing required input",IF(D959="","Driver not found",IF(COUNTIF($E:$E,E959)&gt;1,"Duplicate Trip/Load #",IF(B959&gt;A959,"Trip after period end",IF(B959&lt;=A959-'Settings'!$B$4,"Trip outside pay period",IF(J959&lt;=0,"Check miles",IF(M959&lt;=0,"Check rate",IF(Y959&lt;0,"Negative payable","OK")))))))))</f>
        <v/>
      </c>
    </row>
    <row r="960">
      <c r="A960" s="51" t="n"/>
      <c r="B960" s="51" t="n"/>
      <c r="C960" s="23" t="n"/>
      <c r="D960" s="24">
        <f>IF(COUNTA($A960:$C960,$E960:$I960,$K960,$O960,$R960,$U960:$W960,$Z960:$AA960)=0,"",IFERROR(INDEX('Settings'!$B$10:$B$109,MATCH(C960,'Settings'!$A$10:$A$109,0)),""))</f>
        <v/>
      </c>
      <c r="E960" s="23" t="n"/>
      <c r="F960" s="25" t="n"/>
      <c r="G960" s="25" t="n"/>
      <c r="H960" s="26" t="n"/>
      <c r="I960" s="26" t="n"/>
      <c r="J960" s="27">
        <f>IF(COUNTA($A960:$C960,$E960:$I960,$K960,$O960,$R960,$U960:$W960,$Z960:$AA960)=0,"",IFERROR(H960+I960,0))</f>
        <v/>
      </c>
      <c r="K960" s="52" t="n"/>
      <c r="L960" s="53">
        <f>IF(COUNTA($A960:$C960,$E960:$I960,$K960,$O960,$R960,$U960:$W960,$Z960:$AA960)=0,"",IFERROR(INDEX('Settings'!$D$10:$D$109,MATCH(C960,'Settings'!$A$10:$A$109,0)),0))</f>
        <v/>
      </c>
      <c r="M960" s="53">
        <f>IF(COUNTA($A960:$C960,$E960:$I960,$K960,$O960,$R960,$U960:$W960,$Z960:$AA960)=0,"",IFERROR(IF(K960&lt;&gt;"",K960,L960),0))</f>
        <v/>
      </c>
      <c r="N960" s="30">
        <f>IF(COUNTA($A960:$C960,$E960:$I960,$K960,$O960,$R960,$U960:$W960,$Z960:$AA960)=0,"",IFERROR(J960*M960,0))</f>
        <v/>
      </c>
      <c r="O960" s="31" t="n"/>
      <c r="P960" s="30">
        <f>IF(COUNTA($A960:$C960,$E960:$I960,$K960,$O960,$R960,$U960:$W960,$Z960:$AA960)=0,"",IFERROR(INDEX('Settings'!$F$10:$F$109,MATCH(C960,'Settings'!$A$10:$A$109,0)),0))</f>
        <v/>
      </c>
      <c r="Q960" s="30">
        <f>IF(COUNTA($A960:$C960,$E960:$I960,$K960,$O960,$R960,$U960:$W960,$Z960:$AA960)=0,"",IFERROR(O960*P960,0))</f>
        <v/>
      </c>
      <c r="R960" s="26" t="n"/>
      <c r="S960" s="30">
        <f>IF(COUNTA($A960:$C960,$E960:$I960,$K960,$O960,$R960,$U960:$W960,$Z960:$AA960)=0,"",IFERROR(INDEX('Settings'!$E$10:$E$109,MATCH(C960,'Settings'!$A$10:$A$109,0)),0))</f>
        <v/>
      </c>
      <c r="T960" s="30">
        <f>IF(COUNTA($A960:$C960,$E960:$I960,$K960,$O960,$R960,$U960:$W960,$Z960:$AA960)=0,"",IFERROR(R960*S960,0))</f>
        <v/>
      </c>
      <c r="U960" s="32" t="n"/>
      <c r="V960" s="32" t="n"/>
      <c r="W960" s="32" t="n"/>
      <c r="X960" s="30">
        <f>IF(COUNTA($A960:$C960,$E960:$I960,$K960,$O960,$R960,$U960:$W960,$Z960:$AA960)=0,"",IFERROR(SUM(N960,Q960,T960,U960),0))</f>
        <v/>
      </c>
      <c r="Y960" s="30">
        <f>IF(COUNTA($A960:$C960,$E960:$I960,$K960,$O960,$R960,$U960:$W960,$Z960:$AA960)=0,"",IFERROR(X960+V960-W960,0))</f>
        <v/>
      </c>
      <c r="Z960" s="23" t="n"/>
      <c r="AA960" s="25" t="n"/>
      <c r="AB960" s="33">
        <f>IF(COUNTA($A960:$C960,$E960:$I960,$K960,$O960,$R960,$U960:$W960,$Z960:$AA960)=0,"",IF(OR(A960="",B960="",C960="",E960=""),"Missing required input",IF(D960="","Driver not found",IF(COUNTIF($E:$E,E960)&gt;1,"Duplicate Trip/Load #",IF(B960&gt;A960,"Trip after period end",IF(B960&lt;=A960-'Settings'!$B$4,"Trip outside pay period",IF(J960&lt;=0,"Check miles",IF(M960&lt;=0,"Check rate",IF(Y960&lt;0,"Negative payable","OK")))))))))</f>
        <v/>
      </c>
    </row>
    <row r="961">
      <c r="A961" s="51" t="n"/>
      <c r="B961" s="51" t="n"/>
      <c r="C961" s="23" t="n"/>
      <c r="D961" s="24">
        <f>IF(COUNTA($A961:$C961,$E961:$I961,$K961,$O961,$R961,$U961:$W961,$Z961:$AA961)=0,"",IFERROR(INDEX('Settings'!$B$10:$B$109,MATCH(C961,'Settings'!$A$10:$A$109,0)),""))</f>
        <v/>
      </c>
      <c r="E961" s="23" t="n"/>
      <c r="F961" s="25" t="n"/>
      <c r="G961" s="25" t="n"/>
      <c r="H961" s="26" t="n"/>
      <c r="I961" s="26" t="n"/>
      <c r="J961" s="27">
        <f>IF(COUNTA($A961:$C961,$E961:$I961,$K961,$O961,$R961,$U961:$W961,$Z961:$AA961)=0,"",IFERROR(H961+I961,0))</f>
        <v/>
      </c>
      <c r="K961" s="52" t="n"/>
      <c r="L961" s="53">
        <f>IF(COUNTA($A961:$C961,$E961:$I961,$K961,$O961,$R961,$U961:$W961,$Z961:$AA961)=0,"",IFERROR(INDEX('Settings'!$D$10:$D$109,MATCH(C961,'Settings'!$A$10:$A$109,0)),0))</f>
        <v/>
      </c>
      <c r="M961" s="53">
        <f>IF(COUNTA($A961:$C961,$E961:$I961,$K961,$O961,$R961,$U961:$W961,$Z961:$AA961)=0,"",IFERROR(IF(K961&lt;&gt;"",K961,L961),0))</f>
        <v/>
      </c>
      <c r="N961" s="30">
        <f>IF(COUNTA($A961:$C961,$E961:$I961,$K961,$O961,$R961,$U961:$W961,$Z961:$AA961)=0,"",IFERROR(J961*M961,0))</f>
        <v/>
      </c>
      <c r="O961" s="31" t="n"/>
      <c r="P961" s="30">
        <f>IF(COUNTA($A961:$C961,$E961:$I961,$K961,$O961,$R961,$U961:$W961,$Z961:$AA961)=0,"",IFERROR(INDEX('Settings'!$F$10:$F$109,MATCH(C961,'Settings'!$A$10:$A$109,0)),0))</f>
        <v/>
      </c>
      <c r="Q961" s="30">
        <f>IF(COUNTA($A961:$C961,$E961:$I961,$K961,$O961,$R961,$U961:$W961,$Z961:$AA961)=0,"",IFERROR(O961*P961,0))</f>
        <v/>
      </c>
      <c r="R961" s="26" t="n"/>
      <c r="S961" s="30">
        <f>IF(COUNTA($A961:$C961,$E961:$I961,$K961,$O961,$R961,$U961:$W961,$Z961:$AA961)=0,"",IFERROR(INDEX('Settings'!$E$10:$E$109,MATCH(C961,'Settings'!$A$10:$A$109,0)),0))</f>
        <v/>
      </c>
      <c r="T961" s="30">
        <f>IF(COUNTA($A961:$C961,$E961:$I961,$K961,$O961,$R961,$U961:$W961,$Z961:$AA961)=0,"",IFERROR(R961*S961,0))</f>
        <v/>
      </c>
      <c r="U961" s="32" t="n"/>
      <c r="V961" s="32" t="n"/>
      <c r="W961" s="32" t="n"/>
      <c r="X961" s="30">
        <f>IF(COUNTA($A961:$C961,$E961:$I961,$K961,$O961,$R961,$U961:$W961,$Z961:$AA961)=0,"",IFERROR(SUM(N961,Q961,T961,U961),0))</f>
        <v/>
      </c>
      <c r="Y961" s="30">
        <f>IF(COUNTA($A961:$C961,$E961:$I961,$K961,$O961,$R961,$U961:$W961,$Z961:$AA961)=0,"",IFERROR(X961+V961-W961,0))</f>
        <v/>
      </c>
      <c r="Z961" s="23" t="n"/>
      <c r="AA961" s="25" t="n"/>
      <c r="AB961" s="33">
        <f>IF(COUNTA($A961:$C961,$E961:$I961,$K961,$O961,$R961,$U961:$W961,$Z961:$AA961)=0,"",IF(OR(A961="",B961="",C961="",E961=""),"Missing required input",IF(D961="","Driver not found",IF(COUNTIF($E:$E,E961)&gt;1,"Duplicate Trip/Load #",IF(B961&gt;A961,"Trip after period end",IF(B961&lt;=A961-'Settings'!$B$4,"Trip outside pay period",IF(J961&lt;=0,"Check miles",IF(M961&lt;=0,"Check rate",IF(Y961&lt;0,"Negative payable","OK")))))))))</f>
        <v/>
      </c>
    </row>
    <row r="962">
      <c r="A962" s="51" t="n"/>
      <c r="B962" s="51" t="n"/>
      <c r="C962" s="23" t="n"/>
      <c r="D962" s="24">
        <f>IF(COUNTA($A962:$C962,$E962:$I962,$K962,$O962,$R962,$U962:$W962,$Z962:$AA962)=0,"",IFERROR(INDEX('Settings'!$B$10:$B$109,MATCH(C962,'Settings'!$A$10:$A$109,0)),""))</f>
        <v/>
      </c>
      <c r="E962" s="23" t="n"/>
      <c r="F962" s="25" t="n"/>
      <c r="G962" s="25" t="n"/>
      <c r="H962" s="26" t="n"/>
      <c r="I962" s="26" t="n"/>
      <c r="J962" s="27">
        <f>IF(COUNTA($A962:$C962,$E962:$I962,$K962,$O962,$R962,$U962:$W962,$Z962:$AA962)=0,"",IFERROR(H962+I962,0))</f>
        <v/>
      </c>
      <c r="K962" s="52" t="n"/>
      <c r="L962" s="53">
        <f>IF(COUNTA($A962:$C962,$E962:$I962,$K962,$O962,$R962,$U962:$W962,$Z962:$AA962)=0,"",IFERROR(INDEX('Settings'!$D$10:$D$109,MATCH(C962,'Settings'!$A$10:$A$109,0)),0))</f>
        <v/>
      </c>
      <c r="M962" s="53">
        <f>IF(COUNTA($A962:$C962,$E962:$I962,$K962,$O962,$R962,$U962:$W962,$Z962:$AA962)=0,"",IFERROR(IF(K962&lt;&gt;"",K962,L962),0))</f>
        <v/>
      </c>
      <c r="N962" s="30">
        <f>IF(COUNTA($A962:$C962,$E962:$I962,$K962,$O962,$R962,$U962:$W962,$Z962:$AA962)=0,"",IFERROR(J962*M962,0))</f>
        <v/>
      </c>
      <c r="O962" s="31" t="n"/>
      <c r="P962" s="30">
        <f>IF(COUNTA($A962:$C962,$E962:$I962,$K962,$O962,$R962,$U962:$W962,$Z962:$AA962)=0,"",IFERROR(INDEX('Settings'!$F$10:$F$109,MATCH(C962,'Settings'!$A$10:$A$109,0)),0))</f>
        <v/>
      </c>
      <c r="Q962" s="30">
        <f>IF(COUNTA($A962:$C962,$E962:$I962,$K962,$O962,$R962,$U962:$W962,$Z962:$AA962)=0,"",IFERROR(O962*P962,0))</f>
        <v/>
      </c>
      <c r="R962" s="26" t="n"/>
      <c r="S962" s="30">
        <f>IF(COUNTA($A962:$C962,$E962:$I962,$K962,$O962,$R962,$U962:$W962,$Z962:$AA962)=0,"",IFERROR(INDEX('Settings'!$E$10:$E$109,MATCH(C962,'Settings'!$A$10:$A$109,0)),0))</f>
        <v/>
      </c>
      <c r="T962" s="30">
        <f>IF(COUNTA($A962:$C962,$E962:$I962,$K962,$O962,$R962,$U962:$W962,$Z962:$AA962)=0,"",IFERROR(R962*S962,0))</f>
        <v/>
      </c>
      <c r="U962" s="32" t="n"/>
      <c r="V962" s="32" t="n"/>
      <c r="W962" s="32" t="n"/>
      <c r="X962" s="30">
        <f>IF(COUNTA($A962:$C962,$E962:$I962,$K962,$O962,$R962,$U962:$W962,$Z962:$AA962)=0,"",IFERROR(SUM(N962,Q962,T962,U962),0))</f>
        <v/>
      </c>
      <c r="Y962" s="30">
        <f>IF(COUNTA($A962:$C962,$E962:$I962,$K962,$O962,$R962,$U962:$W962,$Z962:$AA962)=0,"",IFERROR(X962+V962-W962,0))</f>
        <v/>
      </c>
      <c r="Z962" s="23" t="n"/>
      <c r="AA962" s="25" t="n"/>
      <c r="AB962" s="33">
        <f>IF(COUNTA($A962:$C962,$E962:$I962,$K962,$O962,$R962,$U962:$W962,$Z962:$AA962)=0,"",IF(OR(A962="",B962="",C962="",E962=""),"Missing required input",IF(D962="","Driver not found",IF(COUNTIF($E:$E,E962)&gt;1,"Duplicate Trip/Load #",IF(B962&gt;A962,"Trip after period end",IF(B962&lt;=A962-'Settings'!$B$4,"Trip outside pay period",IF(J962&lt;=0,"Check miles",IF(M962&lt;=0,"Check rate",IF(Y962&lt;0,"Negative payable","OK")))))))))</f>
        <v/>
      </c>
    </row>
    <row r="963">
      <c r="A963" s="51" t="n"/>
      <c r="B963" s="51" t="n"/>
      <c r="C963" s="23" t="n"/>
      <c r="D963" s="24">
        <f>IF(COUNTA($A963:$C963,$E963:$I963,$K963,$O963,$R963,$U963:$W963,$Z963:$AA963)=0,"",IFERROR(INDEX('Settings'!$B$10:$B$109,MATCH(C963,'Settings'!$A$10:$A$109,0)),""))</f>
        <v/>
      </c>
      <c r="E963" s="23" t="n"/>
      <c r="F963" s="25" t="n"/>
      <c r="G963" s="25" t="n"/>
      <c r="H963" s="26" t="n"/>
      <c r="I963" s="26" t="n"/>
      <c r="J963" s="27">
        <f>IF(COUNTA($A963:$C963,$E963:$I963,$K963,$O963,$R963,$U963:$W963,$Z963:$AA963)=0,"",IFERROR(H963+I963,0))</f>
        <v/>
      </c>
      <c r="K963" s="52" t="n"/>
      <c r="L963" s="53">
        <f>IF(COUNTA($A963:$C963,$E963:$I963,$K963,$O963,$R963,$U963:$W963,$Z963:$AA963)=0,"",IFERROR(INDEX('Settings'!$D$10:$D$109,MATCH(C963,'Settings'!$A$10:$A$109,0)),0))</f>
        <v/>
      </c>
      <c r="M963" s="53">
        <f>IF(COUNTA($A963:$C963,$E963:$I963,$K963,$O963,$R963,$U963:$W963,$Z963:$AA963)=0,"",IFERROR(IF(K963&lt;&gt;"",K963,L963),0))</f>
        <v/>
      </c>
      <c r="N963" s="30">
        <f>IF(COUNTA($A963:$C963,$E963:$I963,$K963,$O963,$R963,$U963:$W963,$Z963:$AA963)=0,"",IFERROR(J963*M963,0))</f>
        <v/>
      </c>
      <c r="O963" s="31" t="n"/>
      <c r="P963" s="30">
        <f>IF(COUNTA($A963:$C963,$E963:$I963,$K963,$O963,$R963,$U963:$W963,$Z963:$AA963)=0,"",IFERROR(INDEX('Settings'!$F$10:$F$109,MATCH(C963,'Settings'!$A$10:$A$109,0)),0))</f>
        <v/>
      </c>
      <c r="Q963" s="30">
        <f>IF(COUNTA($A963:$C963,$E963:$I963,$K963,$O963,$R963,$U963:$W963,$Z963:$AA963)=0,"",IFERROR(O963*P963,0))</f>
        <v/>
      </c>
      <c r="R963" s="26" t="n"/>
      <c r="S963" s="30">
        <f>IF(COUNTA($A963:$C963,$E963:$I963,$K963,$O963,$R963,$U963:$W963,$Z963:$AA963)=0,"",IFERROR(INDEX('Settings'!$E$10:$E$109,MATCH(C963,'Settings'!$A$10:$A$109,0)),0))</f>
        <v/>
      </c>
      <c r="T963" s="30">
        <f>IF(COUNTA($A963:$C963,$E963:$I963,$K963,$O963,$R963,$U963:$W963,$Z963:$AA963)=0,"",IFERROR(R963*S963,0))</f>
        <v/>
      </c>
      <c r="U963" s="32" t="n"/>
      <c r="V963" s="32" t="n"/>
      <c r="W963" s="32" t="n"/>
      <c r="X963" s="30">
        <f>IF(COUNTA($A963:$C963,$E963:$I963,$K963,$O963,$R963,$U963:$W963,$Z963:$AA963)=0,"",IFERROR(SUM(N963,Q963,T963,U963),0))</f>
        <v/>
      </c>
      <c r="Y963" s="30">
        <f>IF(COUNTA($A963:$C963,$E963:$I963,$K963,$O963,$R963,$U963:$W963,$Z963:$AA963)=0,"",IFERROR(X963+V963-W963,0))</f>
        <v/>
      </c>
      <c r="Z963" s="23" t="n"/>
      <c r="AA963" s="25" t="n"/>
      <c r="AB963" s="33">
        <f>IF(COUNTA($A963:$C963,$E963:$I963,$K963,$O963,$R963,$U963:$W963,$Z963:$AA963)=0,"",IF(OR(A963="",B963="",C963="",E963=""),"Missing required input",IF(D963="","Driver not found",IF(COUNTIF($E:$E,E963)&gt;1,"Duplicate Trip/Load #",IF(B963&gt;A963,"Trip after period end",IF(B963&lt;=A963-'Settings'!$B$4,"Trip outside pay period",IF(J963&lt;=0,"Check miles",IF(M963&lt;=0,"Check rate",IF(Y963&lt;0,"Negative payable","OK")))))))))</f>
        <v/>
      </c>
    </row>
    <row r="964">
      <c r="A964" s="51" t="n"/>
      <c r="B964" s="51" t="n"/>
      <c r="C964" s="23" t="n"/>
      <c r="D964" s="24">
        <f>IF(COUNTA($A964:$C964,$E964:$I964,$K964,$O964,$R964,$U964:$W964,$Z964:$AA964)=0,"",IFERROR(INDEX('Settings'!$B$10:$B$109,MATCH(C964,'Settings'!$A$10:$A$109,0)),""))</f>
        <v/>
      </c>
      <c r="E964" s="23" t="n"/>
      <c r="F964" s="25" t="n"/>
      <c r="G964" s="25" t="n"/>
      <c r="H964" s="26" t="n"/>
      <c r="I964" s="26" t="n"/>
      <c r="J964" s="27">
        <f>IF(COUNTA($A964:$C964,$E964:$I964,$K964,$O964,$R964,$U964:$W964,$Z964:$AA964)=0,"",IFERROR(H964+I964,0))</f>
        <v/>
      </c>
      <c r="K964" s="52" t="n"/>
      <c r="L964" s="53">
        <f>IF(COUNTA($A964:$C964,$E964:$I964,$K964,$O964,$R964,$U964:$W964,$Z964:$AA964)=0,"",IFERROR(INDEX('Settings'!$D$10:$D$109,MATCH(C964,'Settings'!$A$10:$A$109,0)),0))</f>
        <v/>
      </c>
      <c r="M964" s="53">
        <f>IF(COUNTA($A964:$C964,$E964:$I964,$K964,$O964,$R964,$U964:$W964,$Z964:$AA964)=0,"",IFERROR(IF(K964&lt;&gt;"",K964,L964),0))</f>
        <v/>
      </c>
      <c r="N964" s="30">
        <f>IF(COUNTA($A964:$C964,$E964:$I964,$K964,$O964,$R964,$U964:$W964,$Z964:$AA964)=0,"",IFERROR(J964*M964,0))</f>
        <v/>
      </c>
      <c r="O964" s="31" t="n"/>
      <c r="P964" s="30">
        <f>IF(COUNTA($A964:$C964,$E964:$I964,$K964,$O964,$R964,$U964:$W964,$Z964:$AA964)=0,"",IFERROR(INDEX('Settings'!$F$10:$F$109,MATCH(C964,'Settings'!$A$10:$A$109,0)),0))</f>
        <v/>
      </c>
      <c r="Q964" s="30">
        <f>IF(COUNTA($A964:$C964,$E964:$I964,$K964,$O964,$R964,$U964:$W964,$Z964:$AA964)=0,"",IFERROR(O964*P964,0))</f>
        <v/>
      </c>
      <c r="R964" s="26" t="n"/>
      <c r="S964" s="30">
        <f>IF(COUNTA($A964:$C964,$E964:$I964,$K964,$O964,$R964,$U964:$W964,$Z964:$AA964)=0,"",IFERROR(INDEX('Settings'!$E$10:$E$109,MATCH(C964,'Settings'!$A$10:$A$109,0)),0))</f>
        <v/>
      </c>
      <c r="T964" s="30">
        <f>IF(COUNTA($A964:$C964,$E964:$I964,$K964,$O964,$R964,$U964:$W964,$Z964:$AA964)=0,"",IFERROR(R964*S964,0))</f>
        <v/>
      </c>
      <c r="U964" s="32" t="n"/>
      <c r="V964" s="32" t="n"/>
      <c r="W964" s="32" t="n"/>
      <c r="X964" s="30">
        <f>IF(COUNTA($A964:$C964,$E964:$I964,$K964,$O964,$R964,$U964:$W964,$Z964:$AA964)=0,"",IFERROR(SUM(N964,Q964,T964,U964),0))</f>
        <v/>
      </c>
      <c r="Y964" s="30">
        <f>IF(COUNTA($A964:$C964,$E964:$I964,$K964,$O964,$R964,$U964:$W964,$Z964:$AA964)=0,"",IFERROR(X964+V964-W964,0))</f>
        <v/>
      </c>
      <c r="Z964" s="23" t="n"/>
      <c r="AA964" s="25" t="n"/>
      <c r="AB964" s="33">
        <f>IF(COUNTA($A964:$C964,$E964:$I964,$K964,$O964,$R964,$U964:$W964,$Z964:$AA964)=0,"",IF(OR(A964="",B964="",C964="",E964=""),"Missing required input",IF(D964="","Driver not found",IF(COUNTIF($E:$E,E964)&gt;1,"Duplicate Trip/Load #",IF(B964&gt;A964,"Trip after period end",IF(B964&lt;=A964-'Settings'!$B$4,"Trip outside pay period",IF(J964&lt;=0,"Check miles",IF(M964&lt;=0,"Check rate",IF(Y964&lt;0,"Negative payable","OK")))))))))</f>
        <v/>
      </c>
    </row>
    <row r="965">
      <c r="A965" s="51" t="n"/>
      <c r="B965" s="51" t="n"/>
      <c r="C965" s="23" t="n"/>
      <c r="D965" s="24">
        <f>IF(COUNTA($A965:$C965,$E965:$I965,$K965,$O965,$R965,$U965:$W965,$Z965:$AA965)=0,"",IFERROR(INDEX('Settings'!$B$10:$B$109,MATCH(C965,'Settings'!$A$10:$A$109,0)),""))</f>
        <v/>
      </c>
      <c r="E965" s="23" t="n"/>
      <c r="F965" s="25" t="n"/>
      <c r="G965" s="25" t="n"/>
      <c r="H965" s="26" t="n"/>
      <c r="I965" s="26" t="n"/>
      <c r="J965" s="27">
        <f>IF(COUNTA($A965:$C965,$E965:$I965,$K965,$O965,$R965,$U965:$W965,$Z965:$AA965)=0,"",IFERROR(H965+I965,0))</f>
        <v/>
      </c>
      <c r="K965" s="52" t="n"/>
      <c r="L965" s="53">
        <f>IF(COUNTA($A965:$C965,$E965:$I965,$K965,$O965,$R965,$U965:$W965,$Z965:$AA965)=0,"",IFERROR(INDEX('Settings'!$D$10:$D$109,MATCH(C965,'Settings'!$A$10:$A$109,0)),0))</f>
        <v/>
      </c>
      <c r="M965" s="53">
        <f>IF(COUNTA($A965:$C965,$E965:$I965,$K965,$O965,$R965,$U965:$W965,$Z965:$AA965)=0,"",IFERROR(IF(K965&lt;&gt;"",K965,L965),0))</f>
        <v/>
      </c>
      <c r="N965" s="30">
        <f>IF(COUNTA($A965:$C965,$E965:$I965,$K965,$O965,$R965,$U965:$W965,$Z965:$AA965)=0,"",IFERROR(J965*M965,0))</f>
        <v/>
      </c>
      <c r="O965" s="31" t="n"/>
      <c r="P965" s="30">
        <f>IF(COUNTA($A965:$C965,$E965:$I965,$K965,$O965,$R965,$U965:$W965,$Z965:$AA965)=0,"",IFERROR(INDEX('Settings'!$F$10:$F$109,MATCH(C965,'Settings'!$A$10:$A$109,0)),0))</f>
        <v/>
      </c>
      <c r="Q965" s="30">
        <f>IF(COUNTA($A965:$C965,$E965:$I965,$K965,$O965,$R965,$U965:$W965,$Z965:$AA965)=0,"",IFERROR(O965*P965,0))</f>
        <v/>
      </c>
      <c r="R965" s="26" t="n"/>
      <c r="S965" s="30">
        <f>IF(COUNTA($A965:$C965,$E965:$I965,$K965,$O965,$R965,$U965:$W965,$Z965:$AA965)=0,"",IFERROR(INDEX('Settings'!$E$10:$E$109,MATCH(C965,'Settings'!$A$10:$A$109,0)),0))</f>
        <v/>
      </c>
      <c r="T965" s="30">
        <f>IF(COUNTA($A965:$C965,$E965:$I965,$K965,$O965,$R965,$U965:$W965,$Z965:$AA965)=0,"",IFERROR(R965*S965,0))</f>
        <v/>
      </c>
      <c r="U965" s="32" t="n"/>
      <c r="V965" s="32" t="n"/>
      <c r="W965" s="32" t="n"/>
      <c r="X965" s="30">
        <f>IF(COUNTA($A965:$C965,$E965:$I965,$K965,$O965,$R965,$U965:$W965,$Z965:$AA965)=0,"",IFERROR(SUM(N965,Q965,T965,U965),0))</f>
        <v/>
      </c>
      <c r="Y965" s="30">
        <f>IF(COUNTA($A965:$C965,$E965:$I965,$K965,$O965,$R965,$U965:$W965,$Z965:$AA965)=0,"",IFERROR(X965+V965-W965,0))</f>
        <v/>
      </c>
      <c r="Z965" s="23" t="n"/>
      <c r="AA965" s="25" t="n"/>
      <c r="AB965" s="33">
        <f>IF(COUNTA($A965:$C965,$E965:$I965,$K965,$O965,$R965,$U965:$W965,$Z965:$AA965)=0,"",IF(OR(A965="",B965="",C965="",E965=""),"Missing required input",IF(D965="","Driver not found",IF(COUNTIF($E:$E,E965)&gt;1,"Duplicate Trip/Load #",IF(B965&gt;A965,"Trip after period end",IF(B965&lt;=A965-'Settings'!$B$4,"Trip outside pay period",IF(J965&lt;=0,"Check miles",IF(M965&lt;=0,"Check rate",IF(Y965&lt;0,"Negative payable","OK")))))))))</f>
        <v/>
      </c>
    </row>
    <row r="966">
      <c r="A966" s="51" t="n"/>
      <c r="B966" s="51" t="n"/>
      <c r="C966" s="23" t="n"/>
      <c r="D966" s="24">
        <f>IF(COUNTA($A966:$C966,$E966:$I966,$K966,$O966,$R966,$U966:$W966,$Z966:$AA966)=0,"",IFERROR(INDEX('Settings'!$B$10:$B$109,MATCH(C966,'Settings'!$A$10:$A$109,0)),""))</f>
        <v/>
      </c>
      <c r="E966" s="23" t="n"/>
      <c r="F966" s="25" t="n"/>
      <c r="G966" s="25" t="n"/>
      <c r="H966" s="26" t="n"/>
      <c r="I966" s="26" t="n"/>
      <c r="J966" s="27">
        <f>IF(COUNTA($A966:$C966,$E966:$I966,$K966,$O966,$R966,$U966:$W966,$Z966:$AA966)=0,"",IFERROR(H966+I966,0))</f>
        <v/>
      </c>
      <c r="K966" s="52" t="n"/>
      <c r="L966" s="53">
        <f>IF(COUNTA($A966:$C966,$E966:$I966,$K966,$O966,$R966,$U966:$W966,$Z966:$AA966)=0,"",IFERROR(INDEX('Settings'!$D$10:$D$109,MATCH(C966,'Settings'!$A$10:$A$109,0)),0))</f>
        <v/>
      </c>
      <c r="M966" s="53">
        <f>IF(COUNTA($A966:$C966,$E966:$I966,$K966,$O966,$R966,$U966:$W966,$Z966:$AA966)=0,"",IFERROR(IF(K966&lt;&gt;"",K966,L966),0))</f>
        <v/>
      </c>
      <c r="N966" s="30">
        <f>IF(COUNTA($A966:$C966,$E966:$I966,$K966,$O966,$R966,$U966:$W966,$Z966:$AA966)=0,"",IFERROR(J966*M966,0))</f>
        <v/>
      </c>
      <c r="O966" s="31" t="n"/>
      <c r="P966" s="30">
        <f>IF(COUNTA($A966:$C966,$E966:$I966,$K966,$O966,$R966,$U966:$W966,$Z966:$AA966)=0,"",IFERROR(INDEX('Settings'!$F$10:$F$109,MATCH(C966,'Settings'!$A$10:$A$109,0)),0))</f>
        <v/>
      </c>
      <c r="Q966" s="30">
        <f>IF(COUNTA($A966:$C966,$E966:$I966,$K966,$O966,$R966,$U966:$W966,$Z966:$AA966)=0,"",IFERROR(O966*P966,0))</f>
        <v/>
      </c>
      <c r="R966" s="26" t="n"/>
      <c r="S966" s="30">
        <f>IF(COUNTA($A966:$C966,$E966:$I966,$K966,$O966,$R966,$U966:$W966,$Z966:$AA966)=0,"",IFERROR(INDEX('Settings'!$E$10:$E$109,MATCH(C966,'Settings'!$A$10:$A$109,0)),0))</f>
        <v/>
      </c>
      <c r="T966" s="30">
        <f>IF(COUNTA($A966:$C966,$E966:$I966,$K966,$O966,$R966,$U966:$W966,$Z966:$AA966)=0,"",IFERROR(R966*S966,0))</f>
        <v/>
      </c>
      <c r="U966" s="32" t="n"/>
      <c r="V966" s="32" t="n"/>
      <c r="W966" s="32" t="n"/>
      <c r="X966" s="30">
        <f>IF(COUNTA($A966:$C966,$E966:$I966,$K966,$O966,$R966,$U966:$W966,$Z966:$AA966)=0,"",IFERROR(SUM(N966,Q966,T966,U966),0))</f>
        <v/>
      </c>
      <c r="Y966" s="30">
        <f>IF(COUNTA($A966:$C966,$E966:$I966,$K966,$O966,$R966,$U966:$W966,$Z966:$AA966)=0,"",IFERROR(X966+V966-W966,0))</f>
        <v/>
      </c>
      <c r="Z966" s="23" t="n"/>
      <c r="AA966" s="25" t="n"/>
      <c r="AB966" s="33">
        <f>IF(COUNTA($A966:$C966,$E966:$I966,$K966,$O966,$R966,$U966:$W966,$Z966:$AA966)=0,"",IF(OR(A966="",B966="",C966="",E966=""),"Missing required input",IF(D966="","Driver not found",IF(COUNTIF($E:$E,E966)&gt;1,"Duplicate Trip/Load #",IF(B966&gt;A966,"Trip after period end",IF(B966&lt;=A966-'Settings'!$B$4,"Trip outside pay period",IF(J966&lt;=0,"Check miles",IF(M966&lt;=0,"Check rate",IF(Y966&lt;0,"Negative payable","OK")))))))))</f>
        <v/>
      </c>
    </row>
    <row r="967">
      <c r="A967" s="51" t="n"/>
      <c r="B967" s="51" t="n"/>
      <c r="C967" s="23" t="n"/>
      <c r="D967" s="24">
        <f>IF(COUNTA($A967:$C967,$E967:$I967,$K967,$O967,$R967,$U967:$W967,$Z967:$AA967)=0,"",IFERROR(INDEX('Settings'!$B$10:$B$109,MATCH(C967,'Settings'!$A$10:$A$109,0)),""))</f>
        <v/>
      </c>
      <c r="E967" s="23" t="n"/>
      <c r="F967" s="25" t="n"/>
      <c r="G967" s="25" t="n"/>
      <c r="H967" s="26" t="n"/>
      <c r="I967" s="26" t="n"/>
      <c r="J967" s="27">
        <f>IF(COUNTA($A967:$C967,$E967:$I967,$K967,$O967,$R967,$U967:$W967,$Z967:$AA967)=0,"",IFERROR(H967+I967,0))</f>
        <v/>
      </c>
      <c r="K967" s="52" t="n"/>
      <c r="L967" s="53">
        <f>IF(COUNTA($A967:$C967,$E967:$I967,$K967,$O967,$R967,$U967:$W967,$Z967:$AA967)=0,"",IFERROR(INDEX('Settings'!$D$10:$D$109,MATCH(C967,'Settings'!$A$10:$A$109,0)),0))</f>
        <v/>
      </c>
      <c r="M967" s="53">
        <f>IF(COUNTA($A967:$C967,$E967:$I967,$K967,$O967,$R967,$U967:$W967,$Z967:$AA967)=0,"",IFERROR(IF(K967&lt;&gt;"",K967,L967),0))</f>
        <v/>
      </c>
      <c r="N967" s="30">
        <f>IF(COUNTA($A967:$C967,$E967:$I967,$K967,$O967,$R967,$U967:$W967,$Z967:$AA967)=0,"",IFERROR(J967*M967,0))</f>
        <v/>
      </c>
      <c r="O967" s="31" t="n"/>
      <c r="P967" s="30">
        <f>IF(COUNTA($A967:$C967,$E967:$I967,$K967,$O967,$R967,$U967:$W967,$Z967:$AA967)=0,"",IFERROR(INDEX('Settings'!$F$10:$F$109,MATCH(C967,'Settings'!$A$10:$A$109,0)),0))</f>
        <v/>
      </c>
      <c r="Q967" s="30">
        <f>IF(COUNTA($A967:$C967,$E967:$I967,$K967,$O967,$R967,$U967:$W967,$Z967:$AA967)=0,"",IFERROR(O967*P967,0))</f>
        <v/>
      </c>
      <c r="R967" s="26" t="n"/>
      <c r="S967" s="30">
        <f>IF(COUNTA($A967:$C967,$E967:$I967,$K967,$O967,$R967,$U967:$W967,$Z967:$AA967)=0,"",IFERROR(INDEX('Settings'!$E$10:$E$109,MATCH(C967,'Settings'!$A$10:$A$109,0)),0))</f>
        <v/>
      </c>
      <c r="T967" s="30">
        <f>IF(COUNTA($A967:$C967,$E967:$I967,$K967,$O967,$R967,$U967:$W967,$Z967:$AA967)=0,"",IFERROR(R967*S967,0))</f>
        <v/>
      </c>
      <c r="U967" s="32" t="n"/>
      <c r="V967" s="32" t="n"/>
      <c r="W967" s="32" t="n"/>
      <c r="X967" s="30">
        <f>IF(COUNTA($A967:$C967,$E967:$I967,$K967,$O967,$R967,$U967:$W967,$Z967:$AA967)=0,"",IFERROR(SUM(N967,Q967,T967,U967),0))</f>
        <v/>
      </c>
      <c r="Y967" s="30">
        <f>IF(COUNTA($A967:$C967,$E967:$I967,$K967,$O967,$R967,$U967:$W967,$Z967:$AA967)=0,"",IFERROR(X967+V967-W967,0))</f>
        <v/>
      </c>
      <c r="Z967" s="23" t="n"/>
      <c r="AA967" s="25" t="n"/>
      <c r="AB967" s="33">
        <f>IF(COUNTA($A967:$C967,$E967:$I967,$K967,$O967,$R967,$U967:$W967,$Z967:$AA967)=0,"",IF(OR(A967="",B967="",C967="",E967=""),"Missing required input",IF(D967="","Driver not found",IF(COUNTIF($E:$E,E967)&gt;1,"Duplicate Trip/Load #",IF(B967&gt;A967,"Trip after period end",IF(B967&lt;=A967-'Settings'!$B$4,"Trip outside pay period",IF(J967&lt;=0,"Check miles",IF(M967&lt;=0,"Check rate",IF(Y967&lt;0,"Negative payable","OK")))))))))</f>
        <v/>
      </c>
    </row>
    <row r="968">
      <c r="A968" s="51" t="n"/>
      <c r="B968" s="51" t="n"/>
      <c r="C968" s="23" t="n"/>
      <c r="D968" s="24">
        <f>IF(COUNTA($A968:$C968,$E968:$I968,$K968,$O968,$R968,$U968:$W968,$Z968:$AA968)=0,"",IFERROR(INDEX('Settings'!$B$10:$B$109,MATCH(C968,'Settings'!$A$10:$A$109,0)),""))</f>
        <v/>
      </c>
      <c r="E968" s="23" t="n"/>
      <c r="F968" s="25" t="n"/>
      <c r="G968" s="25" t="n"/>
      <c r="H968" s="26" t="n"/>
      <c r="I968" s="26" t="n"/>
      <c r="J968" s="27">
        <f>IF(COUNTA($A968:$C968,$E968:$I968,$K968,$O968,$R968,$U968:$W968,$Z968:$AA968)=0,"",IFERROR(H968+I968,0))</f>
        <v/>
      </c>
      <c r="K968" s="52" t="n"/>
      <c r="L968" s="53">
        <f>IF(COUNTA($A968:$C968,$E968:$I968,$K968,$O968,$R968,$U968:$W968,$Z968:$AA968)=0,"",IFERROR(INDEX('Settings'!$D$10:$D$109,MATCH(C968,'Settings'!$A$10:$A$109,0)),0))</f>
        <v/>
      </c>
      <c r="M968" s="53">
        <f>IF(COUNTA($A968:$C968,$E968:$I968,$K968,$O968,$R968,$U968:$W968,$Z968:$AA968)=0,"",IFERROR(IF(K968&lt;&gt;"",K968,L968),0))</f>
        <v/>
      </c>
      <c r="N968" s="30">
        <f>IF(COUNTA($A968:$C968,$E968:$I968,$K968,$O968,$R968,$U968:$W968,$Z968:$AA968)=0,"",IFERROR(J968*M968,0))</f>
        <v/>
      </c>
      <c r="O968" s="31" t="n"/>
      <c r="P968" s="30">
        <f>IF(COUNTA($A968:$C968,$E968:$I968,$K968,$O968,$R968,$U968:$W968,$Z968:$AA968)=0,"",IFERROR(INDEX('Settings'!$F$10:$F$109,MATCH(C968,'Settings'!$A$10:$A$109,0)),0))</f>
        <v/>
      </c>
      <c r="Q968" s="30">
        <f>IF(COUNTA($A968:$C968,$E968:$I968,$K968,$O968,$R968,$U968:$W968,$Z968:$AA968)=0,"",IFERROR(O968*P968,0))</f>
        <v/>
      </c>
      <c r="R968" s="26" t="n"/>
      <c r="S968" s="30">
        <f>IF(COUNTA($A968:$C968,$E968:$I968,$K968,$O968,$R968,$U968:$W968,$Z968:$AA968)=0,"",IFERROR(INDEX('Settings'!$E$10:$E$109,MATCH(C968,'Settings'!$A$10:$A$109,0)),0))</f>
        <v/>
      </c>
      <c r="T968" s="30">
        <f>IF(COUNTA($A968:$C968,$E968:$I968,$K968,$O968,$R968,$U968:$W968,$Z968:$AA968)=0,"",IFERROR(R968*S968,0))</f>
        <v/>
      </c>
      <c r="U968" s="32" t="n"/>
      <c r="V968" s="32" t="n"/>
      <c r="W968" s="32" t="n"/>
      <c r="X968" s="30">
        <f>IF(COUNTA($A968:$C968,$E968:$I968,$K968,$O968,$R968,$U968:$W968,$Z968:$AA968)=0,"",IFERROR(SUM(N968,Q968,T968,U968),0))</f>
        <v/>
      </c>
      <c r="Y968" s="30">
        <f>IF(COUNTA($A968:$C968,$E968:$I968,$K968,$O968,$R968,$U968:$W968,$Z968:$AA968)=0,"",IFERROR(X968+V968-W968,0))</f>
        <v/>
      </c>
      <c r="Z968" s="23" t="n"/>
      <c r="AA968" s="25" t="n"/>
      <c r="AB968" s="33">
        <f>IF(COUNTA($A968:$C968,$E968:$I968,$K968,$O968,$R968,$U968:$W968,$Z968:$AA968)=0,"",IF(OR(A968="",B968="",C968="",E968=""),"Missing required input",IF(D968="","Driver not found",IF(COUNTIF($E:$E,E968)&gt;1,"Duplicate Trip/Load #",IF(B968&gt;A968,"Trip after period end",IF(B968&lt;=A968-'Settings'!$B$4,"Trip outside pay period",IF(J968&lt;=0,"Check miles",IF(M968&lt;=0,"Check rate",IF(Y968&lt;0,"Negative payable","OK")))))))))</f>
        <v/>
      </c>
    </row>
    <row r="969">
      <c r="A969" s="51" t="n"/>
      <c r="B969" s="51" t="n"/>
      <c r="C969" s="23" t="n"/>
      <c r="D969" s="24">
        <f>IF(COUNTA($A969:$C969,$E969:$I969,$K969,$O969,$R969,$U969:$W969,$Z969:$AA969)=0,"",IFERROR(INDEX('Settings'!$B$10:$B$109,MATCH(C969,'Settings'!$A$10:$A$109,0)),""))</f>
        <v/>
      </c>
      <c r="E969" s="23" t="n"/>
      <c r="F969" s="25" t="n"/>
      <c r="G969" s="25" t="n"/>
      <c r="H969" s="26" t="n"/>
      <c r="I969" s="26" t="n"/>
      <c r="J969" s="27">
        <f>IF(COUNTA($A969:$C969,$E969:$I969,$K969,$O969,$R969,$U969:$W969,$Z969:$AA969)=0,"",IFERROR(H969+I969,0))</f>
        <v/>
      </c>
      <c r="K969" s="52" t="n"/>
      <c r="L969" s="53">
        <f>IF(COUNTA($A969:$C969,$E969:$I969,$K969,$O969,$R969,$U969:$W969,$Z969:$AA969)=0,"",IFERROR(INDEX('Settings'!$D$10:$D$109,MATCH(C969,'Settings'!$A$10:$A$109,0)),0))</f>
        <v/>
      </c>
      <c r="M969" s="53">
        <f>IF(COUNTA($A969:$C969,$E969:$I969,$K969,$O969,$R969,$U969:$W969,$Z969:$AA969)=0,"",IFERROR(IF(K969&lt;&gt;"",K969,L969),0))</f>
        <v/>
      </c>
      <c r="N969" s="30">
        <f>IF(COUNTA($A969:$C969,$E969:$I969,$K969,$O969,$R969,$U969:$W969,$Z969:$AA969)=0,"",IFERROR(J969*M969,0))</f>
        <v/>
      </c>
      <c r="O969" s="31" t="n"/>
      <c r="P969" s="30">
        <f>IF(COUNTA($A969:$C969,$E969:$I969,$K969,$O969,$R969,$U969:$W969,$Z969:$AA969)=0,"",IFERROR(INDEX('Settings'!$F$10:$F$109,MATCH(C969,'Settings'!$A$10:$A$109,0)),0))</f>
        <v/>
      </c>
      <c r="Q969" s="30">
        <f>IF(COUNTA($A969:$C969,$E969:$I969,$K969,$O969,$R969,$U969:$W969,$Z969:$AA969)=0,"",IFERROR(O969*P969,0))</f>
        <v/>
      </c>
      <c r="R969" s="26" t="n"/>
      <c r="S969" s="30">
        <f>IF(COUNTA($A969:$C969,$E969:$I969,$K969,$O969,$R969,$U969:$W969,$Z969:$AA969)=0,"",IFERROR(INDEX('Settings'!$E$10:$E$109,MATCH(C969,'Settings'!$A$10:$A$109,0)),0))</f>
        <v/>
      </c>
      <c r="T969" s="30">
        <f>IF(COUNTA($A969:$C969,$E969:$I969,$K969,$O969,$R969,$U969:$W969,$Z969:$AA969)=0,"",IFERROR(R969*S969,0))</f>
        <v/>
      </c>
      <c r="U969" s="32" t="n"/>
      <c r="V969" s="32" t="n"/>
      <c r="W969" s="32" t="n"/>
      <c r="X969" s="30">
        <f>IF(COUNTA($A969:$C969,$E969:$I969,$K969,$O969,$R969,$U969:$W969,$Z969:$AA969)=0,"",IFERROR(SUM(N969,Q969,T969,U969),0))</f>
        <v/>
      </c>
      <c r="Y969" s="30">
        <f>IF(COUNTA($A969:$C969,$E969:$I969,$K969,$O969,$R969,$U969:$W969,$Z969:$AA969)=0,"",IFERROR(X969+V969-W969,0))</f>
        <v/>
      </c>
      <c r="Z969" s="23" t="n"/>
      <c r="AA969" s="25" t="n"/>
      <c r="AB969" s="33">
        <f>IF(COUNTA($A969:$C969,$E969:$I969,$K969,$O969,$R969,$U969:$W969,$Z969:$AA969)=0,"",IF(OR(A969="",B969="",C969="",E969=""),"Missing required input",IF(D969="","Driver not found",IF(COUNTIF($E:$E,E969)&gt;1,"Duplicate Trip/Load #",IF(B969&gt;A969,"Trip after period end",IF(B969&lt;=A969-'Settings'!$B$4,"Trip outside pay period",IF(J969&lt;=0,"Check miles",IF(M969&lt;=0,"Check rate",IF(Y969&lt;0,"Negative payable","OK")))))))))</f>
        <v/>
      </c>
    </row>
    <row r="970">
      <c r="A970" s="51" t="n"/>
      <c r="B970" s="51" t="n"/>
      <c r="C970" s="23" t="n"/>
      <c r="D970" s="24">
        <f>IF(COUNTA($A970:$C970,$E970:$I970,$K970,$O970,$R970,$U970:$W970,$Z970:$AA970)=0,"",IFERROR(INDEX('Settings'!$B$10:$B$109,MATCH(C970,'Settings'!$A$10:$A$109,0)),""))</f>
        <v/>
      </c>
      <c r="E970" s="23" t="n"/>
      <c r="F970" s="25" t="n"/>
      <c r="G970" s="25" t="n"/>
      <c r="H970" s="26" t="n"/>
      <c r="I970" s="26" t="n"/>
      <c r="J970" s="27">
        <f>IF(COUNTA($A970:$C970,$E970:$I970,$K970,$O970,$R970,$U970:$W970,$Z970:$AA970)=0,"",IFERROR(H970+I970,0))</f>
        <v/>
      </c>
      <c r="K970" s="52" t="n"/>
      <c r="L970" s="53">
        <f>IF(COUNTA($A970:$C970,$E970:$I970,$K970,$O970,$R970,$U970:$W970,$Z970:$AA970)=0,"",IFERROR(INDEX('Settings'!$D$10:$D$109,MATCH(C970,'Settings'!$A$10:$A$109,0)),0))</f>
        <v/>
      </c>
      <c r="M970" s="53">
        <f>IF(COUNTA($A970:$C970,$E970:$I970,$K970,$O970,$R970,$U970:$W970,$Z970:$AA970)=0,"",IFERROR(IF(K970&lt;&gt;"",K970,L970),0))</f>
        <v/>
      </c>
      <c r="N970" s="30">
        <f>IF(COUNTA($A970:$C970,$E970:$I970,$K970,$O970,$R970,$U970:$W970,$Z970:$AA970)=0,"",IFERROR(J970*M970,0))</f>
        <v/>
      </c>
      <c r="O970" s="31" t="n"/>
      <c r="P970" s="30">
        <f>IF(COUNTA($A970:$C970,$E970:$I970,$K970,$O970,$R970,$U970:$W970,$Z970:$AA970)=0,"",IFERROR(INDEX('Settings'!$F$10:$F$109,MATCH(C970,'Settings'!$A$10:$A$109,0)),0))</f>
        <v/>
      </c>
      <c r="Q970" s="30">
        <f>IF(COUNTA($A970:$C970,$E970:$I970,$K970,$O970,$R970,$U970:$W970,$Z970:$AA970)=0,"",IFERROR(O970*P970,0))</f>
        <v/>
      </c>
      <c r="R970" s="26" t="n"/>
      <c r="S970" s="30">
        <f>IF(COUNTA($A970:$C970,$E970:$I970,$K970,$O970,$R970,$U970:$W970,$Z970:$AA970)=0,"",IFERROR(INDEX('Settings'!$E$10:$E$109,MATCH(C970,'Settings'!$A$10:$A$109,0)),0))</f>
        <v/>
      </c>
      <c r="T970" s="30">
        <f>IF(COUNTA($A970:$C970,$E970:$I970,$K970,$O970,$R970,$U970:$W970,$Z970:$AA970)=0,"",IFERROR(R970*S970,0))</f>
        <v/>
      </c>
      <c r="U970" s="32" t="n"/>
      <c r="V970" s="32" t="n"/>
      <c r="W970" s="32" t="n"/>
      <c r="X970" s="30">
        <f>IF(COUNTA($A970:$C970,$E970:$I970,$K970,$O970,$R970,$U970:$W970,$Z970:$AA970)=0,"",IFERROR(SUM(N970,Q970,T970,U970),0))</f>
        <v/>
      </c>
      <c r="Y970" s="30">
        <f>IF(COUNTA($A970:$C970,$E970:$I970,$K970,$O970,$R970,$U970:$W970,$Z970:$AA970)=0,"",IFERROR(X970+V970-W970,0))</f>
        <v/>
      </c>
      <c r="Z970" s="23" t="n"/>
      <c r="AA970" s="25" t="n"/>
      <c r="AB970" s="33">
        <f>IF(COUNTA($A970:$C970,$E970:$I970,$K970,$O970,$R970,$U970:$W970,$Z970:$AA970)=0,"",IF(OR(A970="",B970="",C970="",E970=""),"Missing required input",IF(D970="","Driver not found",IF(COUNTIF($E:$E,E970)&gt;1,"Duplicate Trip/Load #",IF(B970&gt;A970,"Trip after period end",IF(B970&lt;=A970-'Settings'!$B$4,"Trip outside pay period",IF(J970&lt;=0,"Check miles",IF(M970&lt;=0,"Check rate",IF(Y970&lt;0,"Negative payable","OK")))))))))</f>
        <v/>
      </c>
    </row>
    <row r="971">
      <c r="A971" s="51" t="n"/>
      <c r="B971" s="51" t="n"/>
      <c r="C971" s="23" t="n"/>
      <c r="D971" s="24">
        <f>IF(COUNTA($A971:$C971,$E971:$I971,$K971,$O971,$R971,$U971:$W971,$Z971:$AA971)=0,"",IFERROR(INDEX('Settings'!$B$10:$B$109,MATCH(C971,'Settings'!$A$10:$A$109,0)),""))</f>
        <v/>
      </c>
      <c r="E971" s="23" t="n"/>
      <c r="F971" s="25" t="n"/>
      <c r="G971" s="25" t="n"/>
      <c r="H971" s="26" t="n"/>
      <c r="I971" s="26" t="n"/>
      <c r="J971" s="27">
        <f>IF(COUNTA($A971:$C971,$E971:$I971,$K971,$O971,$R971,$U971:$W971,$Z971:$AA971)=0,"",IFERROR(H971+I971,0))</f>
        <v/>
      </c>
      <c r="K971" s="52" t="n"/>
      <c r="L971" s="53">
        <f>IF(COUNTA($A971:$C971,$E971:$I971,$K971,$O971,$R971,$U971:$W971,$Z971:$AA971)=0,"",IFERROR(INDEX('Settings'!$D$10:$D$109,MATCH(C971,'Settings'!$A$10:$A$109,0)),0))</f>
        <v/>
      </c>
      <c r="M971" s="53">
        <f>IF(COUNTA($A971:$C971,$E971:$I971,$K971,$O971,$R971,$U971:$W971,$Z971:$AA971)=0,"",IFERROR(IF(K971&lt;&gt;"",K971,L971),0))</f>
        <v/>
      </c>
      <c r="N971" s="30">
        <f>IF(COUNTA($A971:$C971,$E971:$I971,$K971,$O971,$R971,$U971:$W971,$Z971:$AA971)=0,"",IFERROR(J971*M971,0))</f>
        <v/>
      </c>
      <c r="O971" s="31" t="n"/>
      <c r="P971" s="30">
        <f>IF(COUNTA($A971:$C971,$E971:$I971,$K971,$O971,$R971,$U971:$W971,$Z971:$AA971)=0,"",IFERROR(INDEX('Settings'!$F$10:$F$109,MATCH(C971,'Settings'!$A$10:$A$109,0)),0))</f>
        <v/>
      </c>
      <c r="Q971" s="30">
        <f>IF(COUNTA($A971:$C971,$E971:$I971,$K971,$O971,$R971,$U971:$W971,$Z971:$AA971)=0,"",IFERROR(O971*P971,0))</f>
        <v/>
      </c>
      <c r="R971" s="26" t="n"/>
      <c r="S971" s="30">
        <f>IF(COUNTA($A971:$C971,$E971:$I971,$K971,$O971,$R971,$U971:$W971,$Z971:$AA971)=0,"",IFERROR(INDEX('Settings'!$E$10:$E$109,MATCH(C971,'Settings'!$A$10:$A$109,0)),0))</f>
        <v/>
      </c>
      <c r="T971" s="30">
        <f>IF(COUNTA($A971:$C971,$E971:$I971,$K971,$O971,$R971,$U971:$W971,$Z971:$AA971)=0,"",IFERROR(R971*S971,0))</f>
        <v/>
      </c>
      <c r="U971" s="32" t="n"/>
      <c r="V971" s="32" t="n"/>
      <c r="W971" s="32" t="n"/>
      <c r="X971" s="30">
        <f>IF(COUNTA($A971:$C971,$E971:$I971,$K971,$O971,$R971,$U971:$W971,$Z971:$AA971)=0,"",IFERROR(SUM(N971,Q971,T971,U971),0))</f>
        <v/>
      </c>
      <c r="Y971" s="30">
        <f>IF(COUNTA($A971:$C971,$E971:$I971,$K971,$O971,$R971,$U971:$W971,$Z971:$AA971)=0,"",IFERROR(X971+V971-W971,0))</f>
        <v/>
      </c>
      <c r="Z971" s="23" t="n"/>
      <c r="AA971" s="25" t="n"/>
      <c r="AB971" s="33">
        <f>IF(COUNTA($A971:$C971,$E971:$I971,$K971,$O971,$R971,$U971:$W971,$Z971:$AA971)=0,"",IF(OR(A971="",B971="",C971="",E971=""),"Missing required input",IF(D971="","Driver not found",IF(COUNTIF($E:$E,E971)&gt;1,"Duplicate Trip/Load #",IF(B971&gt;A971,"Trip after period end",IF(B971&lt;=A971-'Settings'!$B$4,"Trip outside pay period",IF(J971&lt;=0,"Check miles",IF(M971&lt;=0,"Check rate",IF(Y971&lt;0,"Negative payable","OK")))))))))</f>
        <v/>
      </c>
    </row>
    <row r="972">
      <c r="A972" s="51" t="n"/>
      <c r="B972" s="51" t="n"/>
      <c r="C972" s="23" t="n"/>
      <c r="D972" s="24">
        <f>IF(COUNTA($A972:$C972,$E972:$I972,$K972,$O972,$R972,$U972:$W972,$Z972:$AA972)=0,"",IFERROR(INDEX('Settings'!$B$10:$B$109,MATCH(C972,'Settings'!$A$10:$A$109,0)),""))</f>
        <v/>
      </c>
      <c r="E972" s="23" t="n"/>
      <c r="F972" s="25" t="n"/>
      <c r="G972" s="25" t="n"/>
      <c r="H972" s="26" t="n"/>
      <c r="I972" s="26" t="n"/>
      <c r="J972" s="27">
        <f>IF(COUNTA($A972:$C972,$E972:$I972,$K972,$O972,$R972,$U972:$W972,$Z972:$AA972)=0,"",IFERROR(H972+I972,0))</f>
        <v/>
      </c>
      <c r="K972" s="52" t="n"/>
      <c r="L972" s="53">
        <f>IF(COUNTA($A972:$C972,$E972:$I972,$K972,$O972,$R972,$U972:$W972,$Z972:$AA972)=0,"",IFERROR(INDEX('Settings'!$D$10:$D$109,MATCH(C972,'Settings'!$A$10:$A$109,0)),0))</f>
        <v/>
      </c>
      <c r="M972" s="53">
        <f>IF(COUNTA($A972:$C972,$E972:$I972,$K972,$O972,$R972,$U972:$W972,$Z972:$AA972)=0,"",IFERROR(IF(K972&lt;&gt;"",K972,L972),0))</f>
        <v/>
      </c>
      <c r="N972" s="30">
        <f>IF(COUNTA($A972:$C972,$E972:$I972,$K972,$O972,$R972,$U972:$W972,$Z972:$AA972)=0,"",IFERROR(J972*M972,0))</f>
        <v/>
      </c>
      <c r="O972" s="31" t="n"/>
      <c r="P972" s="30">
        <f>IF(COUNTA($A972:$C972,$E972:$I972,$K972,$O972,$R972,$U972:$W972,$Z972:$AA972)=0,"",IFERROR(INDEX('Settings'!$F$10:$F$109,MATCH(C972,'Settings'!$A$10:$A$109,0)),0))</f>
        <v/>
      </c>
      <c r="Q972" s="30">
        <f>IF(COUNTA($A972:$C972,$E972:$I972,$K972,$O972,$R972,$U972:$W972,$Z972:$AA972)=0,"",IFERROR(O972*P972,0))</f>
        <v/>
      </c>
      <c r="R972" s="26" t="n"/>
      <c r="S972" s="30">
        <f>IF(COUNTA($A972:$C972,$E972:$I972,$K972,$O972,$R972,$U972:$W972,$Z972:$AA972)=0,"",IFERROR(INDEX('Settings'!$E$10:$E$109,MATCH(C972,'Settings'!$A$10:$A$109,0)),0))</f>
        <v/>
      </c>
      <c r="T972" s="30">
        <f>IF(COUNTA($A972:$C972,$E972:$I972,$K972,$O972,$R972,$U972:$W972,$Z972:$AA972)=0,"",IFERROR(R972*S972,0))</f>
        <v/>
      </c>
      <c r="U972" s="32" t="n"/>
      <c r="V972" s="32" t="n"/>
      <c r="W972" s="32" t="n"/>
      <c r="X972" s="30">
        <f>IF(COUNTA($A972:$C972,$E972:$I972,$K972,$O972,$R972,$U972:$W972,$Z972:$AA972)=0,"",IFERROR(SUM(N972,Q972,T972,U972),0))</f>
        <v/>
      </c>
      <c r="Y972" s="30">
        <f>IF(COUNTA($A972:$C972,$E972:$I972,$K972,$O972,$R972,$U972:$W972,$Z972:$AA972)=0,"",IFERROR(X972+V972-W972,0))</f>
        <v/>
      </c>
      <c r="Z972" s="23" t="n"/>
      <c r="AA972" s="25" t="n"/>
      <c r="AB972" s="33">
        <f>IF(COUNTA($A972:$C972,$E972:$I972,$K972,$O972,$R972,$U972:$W972,$Z972:$AA972)=0,"",IF(OR(A972="",B972="",C972="",E972=""),"Missing required input",IF(D972="","Driver not found",IF(COUNTIF($E:$E,E972)&gt;1,"Duplicate Trip/Load #",IF(B972&gt;A972,"Trip after period end",IF(B972&lt;=A972-'Settings'!$B$4,"Trip outside pay period",IF(J972&lt;=0,"Check miles",IF(M972&lt;=0,"Check rate",IF(Y972&lt;0,"Negative payable","OK")))))))))</f>
        <v/>
      </c>
    </row>
    <row r="973">
      <c r="A973" s="51" t="n"/>
      <c r="B973" s="51" t="n"/>
      <c r="C973" s="23" t="n"/>
      <c r="D973" s="24">
        <f>IF(COUNTA($A973:$C973,$E973:$I973,$K973,$O973,$R973,$U973:$W973,$Z973:$AA973)=0,"",IFERROR(INDEX('Settings'!$B$10:$B$109,MATCH(C973,'Settings'!$A$10:$A$109,0)),""))</f>
        <v/>
      </c>
      <c r="E973" s="23" t="n"/>
      <c r="F973" s="25" t="n"/>
      <c r="G973" s="25" t="n"/>
      <c r="H973" s="26" t="n"/>
      <c r="I973" s="26" t="n"/>
      <c r="J973" s="27">
        <f>IF(COUNTA($A973:$C973,$E973:$I973,$K973,$O973,$R973,$U973:$W973,$Z973:$AA973)=0,"",IFERROR(H973+I973,0))</f>
        <v/>
      </c>
      <c r="K973" s="52" t="n"/>
      <c r="L973" s="53">
        <f>IF(COUNTA($A973:$C973,$E973:$I973,$K973,$O973,$R973,$U973:$W973,$Z973:$AA973)=0,"",IFERROR(INDEX('Settings'!$D$10:$D$109,MATCH(C973,'Settings'!$A$10:$A$109,0)),0))</f>
        <v/>
      </c>
      <c r="M973" s="53">
        <f>IF(COUNTA($A973:$C973,$E973:$I973,$K973,$O973,$R973,$U973:$W973,$Z973:$AA973)=0,"",IFERROR(IF(K973&lt;&gt;"",K973,L973),0))</f>
        <v/>
      </c>
      <c r="N973" s="30">
        <f>IF(COUNTA($A973:$C973,$E973:$I973,$K973,$O973,$R973,$U973:$W973,$Z973:$AA973)=0,"",IFERROR(J973*M973,0))</f>
        <v/>
      </c>
      <c r="O973" s="31" t="n"/>
      <c r="P973" s="30">
        <f>IF(COUNTA($A973:$C973,$E973:$I973,$K973,$O973,$R973,$U973:$W973,$Z973:$AA973)=0,"",IFERROR(INDEX('Settings'!$F$10:$F$109,MATCH(C973,'Settings'!$A$10:$A$109,0)),0))</f>
        <v/>
      </c>
      <c r="Q973" s="30">
        <f>IF(COUNTA($A973:$C973,$E973:$I973,$K973,$O973,$R973,$U973:$W973,$Z973:$AA973)=0,"",IFERROR(O973*P973,0))</f>
        <v/>
      </c>
      <c r="R973" s="26" t="n"/>
      <c r="S973" s="30">
        <f>IF(COUNTA($A973:$C973,$E973:$I973,$K973,$O973,$R973,$U973:$W973,$Z973:$AA973)=0,"",IFERROR(INDEX('Settings'!$E$10:$E$109,MATCH(C973,'Settings'!$A$10:$A$109,0)),0))</f>
        <v/>
      </c>
      <c r="T973" s="30">
        <f>IF(COUNTA($A973:$C973,$E973:$I973,$K973,$O973,$R973,$U973:$W973,$Z973:$AA973)=0,"",IFERROR(R973*S973,0))</f>
        <v/>
      </c>
      <c r="U973" s="32" t="n"/>
      <c r="V973" s="32" t="n"/>
      <c r="W973" s="32" t="n"/>
      <c r="X973" s="30">
        <f>IF(COUNTA($A973:$C973,$E973:$I973,$K973,$O973,$R973,$U973:$W973,$Z973:$AA973)=0,"",IFERROR(SUM(N973,Q973,T973,U973),0))</f>
        <v/>
      </c>
      <c r="Y973" s="30">
        <f>IF(COUNTA($A973:$C973,$E973:$I973,$K973,$O973,$R973,$U973:$W973,$Z973:$AA973)=0,"",IFERROR(X973+V973-W973,0))</f>
        <v/>
      </c>
      <c r="Z973" s="23" t="n"/>
      <c r="AA973" s="25" t="n"/>
      <c r="AB973" s="33">
        <f>IF(COUNTA($A973:$C973,$E973:$I973,$K973,$O973,$R973,$U973:$W973,$Z973:$AA973)=0,"",IF(OR(A973="",B973="",C973="",E973=""),"Missing required input",IF(D973="","Driver not found",IF(COUNTIF($E:$E,E973)&gt;1,"Duplicate Trip/Load #",IF(B973&gt;A973,"Trip after period end",IF(B973&lt;=A973-'Settings'!$B$4,"Trip outside pay period",IF(J973&lt;=0,"Check miles",IF(M973&lt;=0,"Check rate",IF(Y973&lt;0,"Negative payable","OK")))))))))</f>
        <v/>
      </c>
    </row>
    <row r="974">
      <c r="A974" s="51" t="n"/>
      <c r="B974" s="51" t="n"/>
      <c r="C974" s="23" t="n"/>
      <c r="D974" s="24">
        <f>IF(COUNTA($A974:$C974,$E974:$I974,$K974,$O974,$R974,$U974:$W974,$Z974:$AA974)=0,"",IFERROR(INDEX('Settings'!$B$10:$B$109,MATCH(C974,'Settings'!$A$10:$A$109,0)),""))</f>
        <v/>
      </c>
      <c r="E974" s="23" t="n"/>
      <c r="F974" s="25" t="n"/>
      <c r="G974" s="25" t="n"/>
      <c r="H974" s="26" t="n"/>
      <c r="I974" s="26" t="n"/>
      <c r="J974" s="27">
        <f>IF(COUNTA($A974:$C974,$E974:$I974,$K974,$O974,$R974,$U974:$W974,$Z974:$AA974)=0,"",IFERROR(H974+I974,0))</f>
        <v/>
      </c>
      <c r="K974" s="52" t="n"/>
      <c r="L974" s="53">
        <f>IF(COUNTA($A974:$C974,$E974:$I974,$K974,$O974,$R974,$U974:$W974,$Z974:$AA974)=0,"",IFERROR(INDEX('Settings'!$D$10:$D$109,MATCH(C974,'Settings'!$A$10:$A$109,0)),0))</f>
        <v/>
      </c>
      <c r="M974" s="53">
        <f>IF(COUNTA($A974:$C974,$E974:$I974,$K974,$O974,$R974,$U974:$W974,$Z974:$AA974)=0,"",IFERROR(IF(K974&lt;&gt;"",K974,L974),0))</f>
        <v/>
      </c>
      <c r="N974" s="30">
        <f>IF(COUNTA($A974:$C974,$E974:$I974,$K974,$O974,$R974,$U974:$W974,$Z974:$AA974)=0,"",IFERROR(J974*M974,0))</f>
        <v/>
      </c>
      <c r="O974" s="31" t="n"/>
      <c r="P974" s="30">
        <f>IF(COUNTA($A974:$C974,$E974:$I974,$K974,$O974,$R974,$U974:$W974,$Z974:$AA974)=0,"",IFERROR(INDEX('Settings'!$F$10:$F$109,MATCH(C974,'Settings'!$A$10:$A$109,0)),0))</f>
        <v/>
      </c>
      <c r="Q974" s="30">
        <f>IF(COUNTA($A974:$C974,$E974:$I974,$K974,$O974,$R974,$U974:$W974,$Z974:$AA974)=0,"",IFERROR(O974*P974,0))</f>
        <v/>
      </c>
      <c r="R974" s="26" t="n"/>
      <c r="S974" s="30">
        <f>IF(COUNTA($A974:$C974,$E974:$I974,$K974,$O974,$R974,$U974:$W974,$Z974:$AA974)=0,"",IFERROR(INDEX('Settings'!$E$10:$E$109,MATCH(C974,'Settings'!$A$10:$A$109,0)),0))</f>
        <v/>
      </c>
      <c r="T974" s="30">
        <f>IF(COUNTA($A974:$C974,$E974:$I974,$K974,$O974,$R974,$U974:$W974,$Z974:$AA974)=0,"",IFERROR(R974*S974,0))</f>
        <v/>
      </c>
      <c r="U974" s="32" t="n"/>
      <c r="V974" s="32" t="n"/>
      <c r="W974" s="32" t="n"/>
      <c r="X974" s="30">
        <f>IF(COUNTA($A974:$C974,$E974:$I974,$K974,$O974,$R974,$U974:$W974,$Z974:$AA974)=0,"",IFERROR(SUM(N974,Q974,T974,U974),0))</f>
        <v/>
      </c>
      <c r="Y974" s="30">
        <f>IF(COUNTA($A974:$C974,$E974:$I974,$K974,$O974,$R974,$U974:$W974,$Z974:$AA974)=0,"",IFERROR(X974+V974-W974,0))</f>
        <v/>
      </c>
      <c r="Z974" s="23" t="n"/>
      <c r="AA974" s="25" t="n"/>
      <c r="AB974" s="33">
        <f>IF(COUNTA($A974:$C974,$E974:$I974,$K974,$O974,$R974,$U974:$W974,$Z974:$AA974)=0,"",IF(OR(A974="",B974="",C974="",E974=""),"Missing required input",IF(D974="","Driver not found",IF(COUNTIF($E:$E,E974)&gt;1,"Duplicate Trip/Load #",IF(B974&gt;A974,"Trip after period end",IF(B974&lt;=A974-'Settings'!$B$4,"Trip outside pay period",IF(J974&lt;=0,"Check miles",IF(M974&lt;=0,"Check rate",IF(Y974&lt;0,"Negative payable","OK")))))))))</f>
        <v/>
      </c>
    </row>
    <row r="975">
      <c r="A975" s="51" t="n"/>
      <c r="B975" s="51" t="n"/>
      <c r="C975" s="23" t="n"/>
      <c r="D975" s="24">
        <f>IF(COUNTA($A975:$C975,$E975:$I975,$K975,$O975,$R975,$U975:$W975,$Z975:$AA975)=0,"",IFERROR(INDEX('Settings'!$B$10:$B$109,MATCH(C975,'Settings'!$A$10:$A$109,0)),""))</f>
        <v/>
      </c>
      <c r="E975" s="23" t="n"/>
      <c r="F975" s="25" t="n"/>
      <c r="G975" s="25" t="n"/>
      <c r="H975" s="26" t="n"/>
      <c r="I975" s="26" t="n"/>
      <c r="J975" s="27">
        <f>IF(COUNTA($A975:$C975,$E975:$I975,$K975,$O975,$R975,$U975:$W975,$Z975:$AA975)=0,"",IFERROR(H975+I975,0))</f>
        <v/>
      </c>
      <c r="K975" s="52" t="n"/>
      <c r="L975" s="53">
        <f>IF(COUNTA($A975:$C975,$E975:$I975,$K975,$O975,$R975,$U975:$W975,$Z975:$AA975)=0,"",IFERROR(INDEX('Settings'!$D$10:$D$109,MATCH(C975,'Settings'!$A$10:$A$109,0)),0))</f>
        <v/>
      </c>
      <c r="M975" s="53">
        <f>IF(COUNTA($A975:$C975,$E975:$I975,$K975,$O975,$R975,$U975:$W975,$Z975:$AA975)=0,"",IFERROR(IF(K975&lt;&gt;"",K975,L975),0))</f>
        <v/>
      </c>
      <c r="N975" s="30">
        <f>IF(COUNTA($A975:$C975,$E975:$I975,$K975,$O975,$R975,$U975:$W975,$Z975:$AA975)=0,"",IFERROR(J975*M975,0))</f>
        <v/>
      </c>
      <c r="O975" s="31" t="n"/>
      <c r="P975" s="30">
        <f>IF(COUNTA($A975:$C975,$E975:$I975,$K975,$O975,$R975,$U975:$W975,$Z975:$AA975)=0,"",IFERROR(INDEX('Settings'!$F$10:$F$109,MATCH(C975,'Settings'!$A$10:$A$109,0)),0))</f>
        <v/>
      </c>
      <c r="Q975" s="30">
        <f>IF(COUNTA($A975:$C975,$E975:$I975,$K975,$O975,$R975,$U975:$W975,$Z975:$AA975)=0,"",IFERROR(O975*P975,0))</f>
        <v/>
      </c>
      <c r="R975" s="26" t="n"/>
      <c r="S975" s="30">
        <f>IF(COUNTA($A975:$C975,$E975:$I975,$K975,$O975,$R975,$U975:$W975,$Z975:$AA975)=0,"",IFERROR(INDEX('Settings'!$E$10:$E$109,MATCH(C975,'Settings'!$A$10:$A$109,0)),0))</f>
        <v/>
      </c>
      <c r="T975" s="30">
        <f>IF(COUNTA($A975:$C975,$E975:$I975,$K975,$O975,$R975,$U975:$W975,$Z975:$AA975)=0,"",IFERROR(R975*S975,0))</f>
        <v/>
      </c>
      <c r="U975" s="32" t="n"/>
      <c r="V975" s="32" t="n"/>
      <c r="W975" s="32" t="n"/>
      <c r="X975" s="30">
        <f>IF(COUNTA($A975:$C975,$E975:$I975,$K975,$O975,$R975,$U975:$W975,$Z975:$AA975)=0,"",IFERROR(SUM(N975,Q975,T975,U975),0))</f>
        <v/>
      </c>
      <c r="Y975" s="30">
        <f>IF(COUNTA($A975:$C975,$E975:$I975,$K975,$O975,$R975,$U975:$W975,$Z975:$AA975)=0,"",IFERROR(X975+V975-W975,0))</f>
        <v/>
      </c>
      <c r="Z975" s="23" t="n"/>
      <c r="AA975" s="25" t="n"/>
      <c r="AB975" s="33">
        <f>IF(COUNTA($A975:$C975,$E975:$I975,$K975,$O975,$R975,$U975:$W975,$Z975:$AA975)=0,"",IF(OR(A975="",B975="",C975="",E975=""),"Missing required input",IF(D975="","Driver not found",IF(COUNTIF($E:$E,E975)&gt;1,"Duplicate Trip/Load #",IF(B975&gt;A975,"Trip after period end",IF(B975&lt;=A975-'Settings'!$B$4,"Trip outside pay period",IF(J975&lt;=0,"Check miles",IF(M975&lt;=0,"Check rate",IF(Y975&lt;0,"Negative payable","OK")))))))))</f>
        <v/>
      </c>
    </row>
    <row r="976">
      <c r="A976" s="51" t="n"/>
      <c r="B976" s="51" t="n"/>
      <c r="C976" s="23" t="n"/>
      <c r="D976" s="24">
        <f>IF(COUNTA($A976:$C976,$E976:$I976,$K976,$O976,$R976,$U976:$W976,$Z976:$AA976)=0,"",IFERROR(INDEX('Settings'!$B$10:$B$109,MATCH(C976,'Settings'!$A$10:$A$109,0)),""))</f>
        <v/>
      </c>
      <c r="E976" s="23" t="n"/>
      <c r="F976" s="25" t="n"/>
      <c r="G976" s="25" t="n"/>
      <c r="H976" s="26" t="n"/>
      <c r="I976" s="26" t="n"/>
      <c r="J976" s="27">
        <f>IF(COUNTA($A976:$C976,$E976:$I976,$K976,$O976,$R976,$U976:$W976,$Z976:$AA976)=0,"",IFERROR(H976+I976,0))</f>
        <v/>
      </c>
      <c r="K976" s="52" t="n"/>
      <c r="L976" s="53">
        <f>IF(COUNTA($A976:$C976,$E976:$I976,$K976,$O976,$R976,$U976:$W976,$Z976:$AA976)=0,"",IFERROR(INDEX('Settings'!$D$10:$D$109,MATCH(C976,'Settings'!$A$10:$A$109,0)),0))</f>
        <v/>
      </c>
      <c r="M976" s="53">
        <f>IF(COUNTA($A976:$C976,$E976:$I976,$K976,$O976,$R976,$U976:$W976,$Z976:$AA976)=0,"",IFERROR(IF(K976&lt;&gt;"",K976,L976),0))</f>
        <v/>
      </c>
      <c r="N976" s="30">
        <f>IF(COUNTA($A976:$C976,$E976:$I976,$K976,$O976,$R976,$U976:$W976,$Z976:$AA976)=0,"",IFERROR(J976*M976,0))</f>
        <v/>
      </c>
      <c r="O976" s="31" t="n"/>
      <c r="P976" s="30">
        <f>IF(COUNTA($A976:$C976,$E976:$I976,$K976,$O976,$R976,$U976:$W976,$Z976:$AA976)=0,"",IFERROR(INDEX('Settings'!$F$10:$F$109,MATCH(C976,'Settings'!$A$10:$A$109,0)),0))</f>
        <v/>
      </c>
      <c r="Q976" s="30">
        <f>IF(COUNTA($A976:$C976,$E976:$I976,$K976,$O976,$R976,$U976:$W976,$Z976:$AA976)=0,"",IFERROR(O976*P976,0))</f>
        <v/>
      </c>
      <c r="R976" s="26" t="n"/>
      <c r="S976" s="30">
        <f>IF(COUNTA($A976:$C976,$E976:$I976,$K976,$O976,$R976,$U976:$W976,$Z976:$AA976)=0,"",IFERROR(INDEX('Settings'!$E$10:$E$109,MATCH(C976,'Settings'!$A$10:$A$109,0)),0))</f>
        <v/>
      </c>
      <c r="T976" s="30">
        <f>IF(COUNTA($A976:$C976,$E976:$I976,$K976,$O976,$R976,$U976:$W976,$Z976:$AA976)=0,"",IFERROR(R976*S976,0))</f>
        <v/>
      </c>
      <c r="U976" s="32" t="n"/>
      <c r="V976" s="32" t="n"/>
      <c r="W976" s="32" t="n"/>
      <c r="X976" s="30">
        <f>IF(COUNTA($A976:$C976,$E976:$I976,$K976,$O976,$R976,$U976:$W976,$Z976:$AA976)=0,"",IFERROR(SUM(N976,Q976,T976,U976),0))</f>
        <v/>
      </c>
      <c r="Y976" s="30">
        <f>IF(COUNTA($A976:$C976,$E976:$I976,$K976,$O976,$R976,$U976:$W976,$Z976:$AA976)=0,"",IFERROR(X976+V976-W976,0))</f>
        <v/>
      </c>
      <c r="Z976" s="23" t="n"/>
      <c r="AA976" s="25" t="n"/>
      <c r="AB976" s="33">
        <f>IF(COUNTA($A976:$C976,$E976:$I976,$K976,$O976,$R976,$U976:$W976,$Z976:$AA976)=0,"",IF(OR(A976="",B976="",C976="",E976=""),"Missing required input",IF(D976="","Driver not found",IF(COUNTIF($E:$E,E976)&gt;1,"Duplicate Trip/Load #",IF(B976&gt;A976,"Trip after period end",IF(B976&lt;=A976-'Settings'!$B$4,"Trip outside pay period",IF(J976&lt;=0,"Check miles",IF(M976&lt;=0,"Check rate",IF(Y976&lt;0,"Negative payable","OK")))))))))</f>
        <v/>
      </c>
    </row>
    <row r="977">
      <c r="A977" s="51" t="n"/>
      <c r="B977" s="51" t="n"/>
      <c r="C977" s="23" t="n"/>
      <c r="D977" s="24">
        <f>IF(COUNTA($A977:$C977,$E977:$I977,$K977,$O977,$R977,$U977:$W977,$Z977:$AA977)=0,"",IFERROR(INDEX('Settings'!$B$10:$B$109,MATCH(C977,'Settings'!$A$10:$A$109,0)),""))</f>
        <v/>
      </c>
      <c r="E977" s="23" t="n"/>
      <c r="F977" s="25" t="n"/>
      <c r="G977" s="25" t="n"/>
      <c r="H977" s="26" t="n"/>
      <c r="I977" s="26" t="n"/>
      <c r="J977" s="27">
        <f>IF(COUNTA($A977:$C977,$E977:$I977,$K977,$O977,$R977,$U977:$W977,$Z977:$AA977)=0,"",IFERROR(H977+I977,0))</f>
        <v/>
      </c>
      <c r="K977" s="52" t="n"/>
      <c r="L977" s="53">
        <f>IF(COUNTA($A977:$C977,$E977:$I977,$K977,$O977,$R977,$U977:$W977,$Z977:$AA977)=0,"",IFERROR(INDEX('Settings'!$D$10:$D$109,MATCH(C977,'Settings'!$A$10:$A$109,0)),0))</f>
        <v/>
      </c>
      <c r="M977" s="53">
        <f>IF(COUNTA($A977:$C977,$E977:$I977,$K977,$O977,$R977,$U977:$W977,$Z977:$AA977)=0,"",IFERROR(IF(K977&lt;&gt;"",K977,L977),0))</f>
        <v/>
      </c>
      <c r="N977" s="30">
        <f>IF(COUNTA($A977:$C977,$E977:$I977,$K977,$O977,$R977,$U977:$W977,$Z977:$AA977)=0,"",IFERROR(J977*M977,0))</f>
        <v/>
      </c>
      <c r="O977" s="31" t="n"/>
      <c r="P977" s="30">
        <f>IF(COUNTA($A977:$C977,$E977:$I977,$K977,$O977,$R977,$U977:$W977,$Z977:$AA977)=0,"",IFERROR(INDEX('Settings'!$F$10:$F$109,MATCH(C977,'Settings'!$A$10:$A$109,0)),0))</f>
        <v/>
      </c>
      <c r="Q977" s="30">
        <f>IF(COUNTA($A977:$C977,$E977:$I977,$K977,$O977,$R977,$U977:$W977,$Z977:$AA977)=0,"",IFERROR(O977*P977,0))</f>
        <v/>
      </c>
      <c r="R977" s="26" t="n"/>
      <c r="S977" s="30">
        <f>IF(COUNTA($A977:$C977,$E977:$I977,$K977,$O977,$R977,$U977:$W977,$Z977:$AA977)=0,"",IFERROR(INDEX('Settings'!$E$10:$E$109,MATCH(C977,'Settings'!$A$10:$A$109,0)),0))</f>
        <v/>
      </c>
      <c r="T977" s="30">
        <f>IF(COUNTA($A977:$C977,$E977:$I977,$K977,$O977,$R977,$U977:$W977,$Z977:$AA977)=0,"",IFERROR(R977*S977,0))</f>
        <v/>
      </c>
      <c r="U977" s="32" t="n"/>
      <c r="V977" s="32" t="n"/>
      <c r="W977" s="32" t="n"/>
      <c r="X977" s="30">
        <f>IF(COUNTA($A977:$C977,$E977:$I977,$K977,$O977,$R977,$U977:$W977,$Z977:$AA977)=0,"",IFERROR(SUM(N977,Q977,T977,U977),0))</f>
        <v/>
      </c>
      <c r="Y977" s="30">
        <f>IF(COUNTA($A977:$C977,$E977:$I977,$K977,$O977,$R977,$U977:$W977,$Z977:$AA977)=0,"",IFERROR(X977+V977-W977,0))</f>
        <v/>
      </c>
      <c r="Z977" s="23" t="n"/>
      <c r="AA977" s="25" t="n"/>
      <c r="AB977" s="33">
        <f>IF(COUNTA($A977:$C977,$E977:$I977,$K977,$O977,$R977,$U977:$W977,$Z977:$AA977)=0,"",IF(OR(A977="",B977="",C977="",E977=""),"Missing required input",IF(D977="","Driver not found",IF(COUNTIF($E:$E,E977)&gt;1,"Duplicate Trip/Load #",IF(B977&gt;A977,"Trip after period end",IF(B977&lt;=A977-'Settings'!$B$4,"Trip outside pay period",IF(J977&lt;=0,"Check miles",IF(M977&lt;=0,"Check rate",IF(Y977&lt;0,"Negative payable","OK")))))))))</f>
        <v/>
      </c>
    </row>
    <row r="978">
      <c r="A978" s="51" t="n"/>
      <c r="B978" s="51" t="n"/>
      <c r="C978" s="23" t="n"/>
      <c r="D978" s="24">
        <f>IF(COUNTA($A978:$C978,$E978:$I978,$K978,$O978,$R978,$U978:$W978,$Z978:$AA978)=0,"",IFERROR(INDEX('Settings'!$B$10:$B$109,MATCH(C978,'Settings'!$A$10:$A$109,0)),""))</f>
        <v/>
      </c>
      <c r="E978" s="23" t="n"/>
      <c r="F978" s="25" t="n"/>
      <c r="G978" s="25" t="n"/>
      <c r="H978" s="26" t="n"/>
      <c r="I978" s="26" t="n"/>
      <c r="J978" s="27">
        <f>IF(COUNTA($A978:$C978,$E978:$I978,$K978,$O978,$R978,$U978:$W978,$Z978:$AA978)=0,"",IFERROR(H978+I978,0))</f>
        <v/>
      </c>
      <c r="K978" s="52" t="n"/>
      <c r="L978" s="53">
        <f>IF(COUNTA($A978:$C978,$E978:$I978,$K978,$O978,$R978,$U978:$W978,$Z978:$AA978)=0,"",IFERROR(INDEX('Settings'!$D$10:$D$109,MATCH(C978,'Settings'!$A$10:$A$109,0)),0))</f>
        <v/>
      </c>
      <c r="M978" s="53">
        <f>IF(COUNTA($A978:$C978,$E978:$I978,$K978,$O978,$R978,$U978:$W978,$Z978:$AA978)=0,"",IFERROR(IF(K978&lt;&gt;"",K978,L978),0))</f>
        <v/>
      </c>
      <c r="N978" s="30">
        <f>IF(COUNTA($A978:$C978,$E978:$I978,$K978,$O978,$R978,$U978:$W978,$Z978:$AA978)=0,"",IFERROR(J978*M978,0))</f>
        <v/>
      </c>
      <c r="O978" s="31" t="n"/>
      <c r="P978" s="30">
        <f>IF(COUNTA($A978:$C978,$E978:$I978,$K978,$O978,$R978,$U978:$W978,$Z978:$AA978)=0,"",IFERROR(INDEX('Settings'!$F$10:$F$109,MATCH(C978,'Settings'!$A$10:$A$109,0)),0))</f>
        <v/>
      </c>
      <c r="Q978" s="30">
        <f>IF(COUNTA($A978:$C978,$E978:$I978,$K978,$O978,$R978,$U978:$W978,$Z978:$AA978)=0,"",IFERROR(O978*P978,0))</f>
        <v/>
      </c>
      <c r="R978" s="26" t="n"/>
      <c r="S978" s="30">
        <f>IF(COUNTA($A978:$C978,$E978:$I978,$K978,$O978,$R978,$U978:$W978,$Z978:$AA978)=0,"",IFERROR(INDEX('Settings'!$E$10:$E$109,MATCH(C978,'Settings'!$A$10:$A$109,0)),0))</f>
        <v/>
      </c>
      <c r="T978" s="30">
        <f>IF(COUNTA($A978:$C978,$E978:$I978,$K978,$O978,$R978,$U978:$W978,$Z978:$AA978)=0,"",IFERROR(R978*S978,0))</f>
        <v/>
      </c>
      <c r="U978" s="32" t="n"/>
      <c r="V978" s="32" t="n"/>
      <c r="W978" s="32" t="n"/>
      <c r="X978" s="30">
        <f>IF(COUNTA($A978:$C978,$E978:$I978,$K978,$O978,$R978,$U978:$W978,$Z978:$AA978)=0,"",IFERROR(SUM(N978,Q978,T978,U978),0))</f>
        <v/>
      </c>
      <c r="Y978" s="30">
        <f>IF(COUNTA($A978:$C978,$E978:$I978,$K978,$O978,$R978,$U978:$W978,$Z978:$AA978)=0,"",IFERROR(X978+V978-W978,0))</f>
        <v/>
      </c>
      <c r="Z978" s="23" t="n"/>
      <c r="AA978" s="25" t="n"/>
      <c r="AB978" s="33">
        <f>IF(COUNTA($A978:$C978,$E978:$I978,$K978,$O978,$R978,$U978:$W978,$Z978:$AA978)=0,"",IF(OR(A978="",B978="",C978="",E978=""),"Missing required input",IF(D978="","Driver not found",IF(COUNTIF($E:$E,E978)&gt;1,"Duplicate Trip/Load #",IF(B978&gt;A978,"Trip after period end",IF(B978&lt;=A978-'Settings'!$B$4,"Trip outside pay period",IF(J978&lt;=0,"Check miles",IF(M978&lt;=0,"Check rate",IF(Y978&lt;0,"Negative payable","OK")))))))))</f>
        <v/>
      </c>
    </row>
    <row r="979">
      <c r="A979" s="51" t="n"/>
      <c r="B979" s="51" t="n"/>
      <c r="C979" s="23" t="n"/>
      <c r="D979" s="24">
        <f>IF(COUNTA($A979:$C979,$E979:$I979,$K979,$O979,$R979,$U979:$W979,$Z979:$AA979)=0,"",IFERROR(INDEX('Settings'!$B$10:$B$109,MATCH(C979,'Settings'!$A$10:$A$109,0)),""))</f>
        <v/>
      </c>
      <c r="E979" s="23" t="n"/>
      <c r="F979" s="25" t="n"/>
      <c r="G979" s="25" t="n"/>
      <c r="H979" s="26" t="n"/>
      <c r="I979" s="26" t="n"/>
      <c r="J979" s="27">
        <f>IF(COUNTA($A979:$C979,$E979:$I979,$K979,$O979,$R979,$U979:$W979,$Z979:$AA979)=0,"",IFERROR(H979+I979,0))</f>
        <v/>
      </c>
      <c r="K979" s="52" t="n"/>
      <c r="L979" s="53">
        <f>IF(COUNTA($A979:$C979,$E979:$I979,$K979,$O979,$R979,$U979:$W979,$Z979:$AA979)=0,"",IFERROR(INDEX('Settings'!$D$10:$D$109,MATCH(C979,'Settings'!$A$10:$A$109,0)),0))</f>
        <v/>
      </c>
      <c r="M979" s="53">
        <f>IF(COUNTA($A979:$C979,$E979:$I979,$K979,$O979,$R979,$U979:$W979,$Z979:$AA979)=0,"",IFERROR(IF(K979&lt;&gt;"",K979,L979),0))</f>
        <v/>
      </c>
      <c r="N979" s="30">
        <f>IF(COUNTA($A979:$C979,$E979:$I979,$K979,$O979,$R979,$U979:$W979,$Z979:$AA979)=0,"",IFERROR(J979*M979,0))</f>
        <v/>
      </c>
      <c r="O979" s="31" t="n"/>
      <c r="P979" s="30">
        <f>IF(COUNTA($A979:$C979,$E979:$I979,$K979,$O979,$R979,$U979:$W979,$Z979:$AA979)=0,"",IFERROR(INDEX('Settings'!$F$10:$F$109,MATCH(C979,'Settings'!$A$10:$A$109,0)),0))</f>
        <v/>
      </c>
      <c r="Q979" s="30">
        <f>IF(COUNTA($A979:$C979,$E979:$I979,$K979,$O979,$R979,$U979:$W979,$Z979:$AA979)=0,"",IFERROR(O979*P979,0))</f>
        <v/>
      </c>
      <c r="R979" s="26" t="n"/>
      <c r="S979" s="30">
        <f>IF(COUNTA($A979:$C979,$E979:$I979,$K979,$O979,$R979,$U979:$W979,$Z979:$AA979)=0,"",IFERROR(INDEX('Settings'!$E$10:$E$109,MATCH(C979,'Settings'!$A$10:$A$109,0)),0))</f>
        <v/>
      </c>
      <c r="T979" s="30">
        <f>IF(COUNTA($A979:$C979,$E979:$I979,$K979,$O979,$R979,$U979:$W979,$Z979:$AA979)=0,"",IFERROR(R979*S979,0))</f>
        <v/>
      </c>
      <c r="U979" s="32" t="n"/>
      <c r="V979" s="32" t="n"/>
      <c r="W979" s="32" t="n"/>
      <c r="X979" s="30">
        <f>IF(COUNTA($A979:$C979,$E979:$I979,$K979,$O979,$R979,$U979:$W979,$Z979:$AA979)=0,"",IFERROR(SUM(N979,Q979,T979,U979),0))</f>
        <v/>
      </c>
      <c r="Y979" s="30">
        <f>IF(COUNTA($A979:$C979,$E979:$I979,$K979,$O979,$R979,$U979:$W979,$Z979:$AA979)=0,"",IFERROR(X979+V979-W979,0))</f>
        <v/>
      </c>
      <c r="Z979" s="23" t="n"/>
      <c r="AA979" s="25" t="n"/>
      <c r="AB979" s="33">
        <f>IF(COUNTA($A979:$C979,$E979:$I979,$K979,$O979,$R979,$U979:$W979,$Z979:$AA979)=0,"",IF(OR(A979="",B979="",C979="",E979=""),"Missing required input",IF(D979="","Driver not found",IF(COUNTIF($E:$E,E979)&gt;1,"Duplicate Trip/Load #",IF(B979&gt;A979,"Trip after period end",IF(B979&lt;=A979-'Settings'!$B$4,"Trip outside pay period",IF(J979&lt;=0,"Check miles",IF(M979&lt;=0,"Check rate",IF(Y979&lt;0,"Negative payable","OK")))))))))</f>
        <v/>
      </c>
    </row>
    <row r="980">
      <c r="A980" s="51" t="n"/>
      <c r="B980" s="51" t="n"/>
      <c r="C980" s="23" t="n"/>
      <c r="D980" s="24">
        <f>IF(COUNTA($A980:$C980,$E980:$I980,$K980,$O980,$R980,$U980:$W980,$Z980:$AA980)=0,"",IFERROR(INDEX('Settings'!$B$10:$B$109,MATCH(C980,'Settings'!$A$10:$A$109,0)),""))</f>
        <v/>
      </c>
      <c r="E980" s="23" t="n"/>
      <c r="F980" s="25" t="n"/>
      <c r="G980" s="25" t="n"/>
      <c r="H980" s="26" t="n"/>
      <c r="I980" s="26" t="n"/>
      <c r="J980" s="27">
        <f>IF(COUNTA($A980:$C980,$E980:$I980,$K980,$O980,$R980,$U980:$W980,$Z980:$AA980)=0,"",IFERROR(H980+I980,0))</f>
        <v/>
      </c>
      <c r="K980" s="52" t="n"/>
      <c r="L980" s="53">
        <f>IF(COUNTA($A980:$C980,$E980:$I980,$K980,$O980,$R980,$U980:$W980,$Z980:$AA980)=0,"",IFERROR(INDEX('Settings'!$D$10:$D$109,MATCH(C980,'Settings'!$A$10:$A$109,0)),0))</f>
        <v/>
      </c>
      <c r="M980" s="53">
        <f>IF(COUNTA($A980:$C980,$E980:$I980,$K980,$O980,$R980,$U980:$W980,$Z980:$AA980)=0,"",IFERROR(IF(K980&lt;&gt;"",K980,L980),0))</f>
        <v/>
      </c>
      <c r="N980" s="30">
        <f>IF(COUNTA($A980:$C980,$E980:$I980,$K980,$O980,$R980,$U980:$W980,$Z980:$AA980)=0,"",IFERROR(J980*M980,0))</f>
        <v/>
      </c>
      <c r="O980" s="31" t="n"/>
      <c r="P980" s="30">
        <f>IF(COUNTA($A980:$C980,$E980:$I980,$K980,$O980,$R980,$U980:$W980,$Z980:$AA980)=0,"",IFERROR(INDEX('Settings'!$F$10:$F$109,MATCH(C980,'Settings'!$A$10:$A$109,0)),0))</f>
        <v/>
      </c>
      <c r="Q980" s="30">
        <f>IF(COUNTA($A980:$C980,$E980:$I980,$K980,$O980,$R980,$U980:$W980,$Z980:$AA980)=0,"",IFERROR(O980*P980,0))</f>
        <v/>
      </c>
      <c r="R980" s="26" t="n"/>
      <c r="S980" s="30">
        <f>IF(COUNTA($A980:$C980,$E980:$I980,$K980,$O980,$R980,$U980:$W980,$Z980:$AA980)=0,"",IFERROR(INDEX('Settings'!$E$10:$E$109,MATCH(C980,'Settings'!$A$10:$A$109,0)),0))</f>
        <v/>
      </c>
      <c r="T980" s="30">
        <f>IF(COUNTA($A980:$C980,$E980:$I980,$K980,$O980,$R980,$U980:$W980,$Z980:$AA980)=0,"",IFERROR(R980*S980,0))</f>
        <v/>
      </c>
      <c r="U980" s="32" t="n"/>
      <c r="V980" s="32" t="n"/>
      <c r="W980" s="32" t="n"/>
      <c r="X980" s="30">
        <f>IF(COUNTA($A980:$C980,$E980:$I980,$K980,$O980,$R980,$U980:$W980,$Z980:$AA980)=0,"",IFERROR(SUM(N980,Q980,T980,U980),0))</f>
        <v/>
      </c>
      <c r="Y980" s="30">
        <f>IF(COUNTA($A980:$C980,$E980:$I980,$K980,$O980,$R980,$U980:$W980,$Z980:$AA980)=0,"",IFERROR(X980+V980-W980,0))</f>
        <v/>
      </c>
      <c r="Z980" s="23" t="n"/>
      <c r="AA980" s="25" t="n"/>
      <c r="AB980" s="33">
        <f>IF(COUNTA($A980:$C980,$E980:$I980,$K980,$O980,$R980,$U980:$W980,$Z980:$AA980)=0,"",IF(OR(A980="",B980="",C980="",E980=""),"Missing required input",IF(D980="","Driver not found",IF(COUNTIF($E:$E,E980)&gt;1,"Duplicate Trip/Load #",IF(B980&gt;A980,"Trip after period end",IF(B980&lt;=A980-'Settings'!$B$4,"Trip outside pay period",IF(J980&lt;=0,"Check miles",IF(M980&lt;=0,"Check rate",IF(Y980&lt;0,"Negative payable","OK")))))))))</f>
        <v/>
      </c>
    </row>
    <row r="981">
      <c r="A981" s="51" t="n"/>
      <c r="B981" s="51" t="n"/>
      <c r="C981" s="23" t="n"/>
      <c r="D981" s="24">
        <f>IF(COUNTA($A981:$C981,$E981:$I981,$K981,$O981,$R981,$U981:$W981,$Z981:$AA981)=0,"",IFERROR(INDEX('Settings'!$B$10:$B$109,MATCH(C981,'Settings'!$A$10:$A$109,0)),""))</f>
        <v/>
      </c>
      <c r="E981" s="23" t="n"/>
      <c r="F981" s="25" t="n"/>
      <c r="G981" s="25" t="n"/>
      <c r="H981" s="26" t="n"/>
      <c r="I981" s="26" t="n"/>
      <c r="J981" s="27">
        <f>IF(COUNTA($A981:$C981,$E981:$I981,$K981,$O981,$R981,$U981:$W981,$Z981:$AA981)=0,"",IFERROR(H981+I981,0))</f>
        <v/>
      </c>
      <c r="K981" s="52" t="n"/>
      <c r="L981" s="53">
        <f>IF(COUNTA($A981:$C981,$E981:$I981,$K981,$O981,$R981,$U981:$W981,$Z981:$AA981)=0,"",IFERROR(INDEX('Settings'!$D$10:$D$109,MATCH(C981,'Settings'!$A$10:$A$109,0)),0))</f>
        <v/>
      </c>
      <c r="M981" s="53">
        <f>IF(COUNTA($A981:$C981,$E981:$I981,$K981,$O981,$R981,$U981:$W981,$Z981:$AA981)=0,"",IFERROR(IF(K981&lt;&gt;"",K981,L981),0))</f>
        <v/>
      </c>
      <c r="N981" s="30">
        <f>IF(COUNTA($A981:$C981,$E981:$I981,$K981,$O981,$R981,$U981:$W981,$Z981:$AA981)=0,"",IFERROR(J981*M981,0))</f>
        <v/>
      </c>
      <c r="O981" s="31" t="n"/>
      <c r="P981" s="30">
        <f>IF(COUNTA($A981:$C981,$E981:$I981,$K981,$O981,$R981,$U981:$W981,$Z981:$AA981)=0,"",IFERROR(INDEX('Settings'!$F$10:$F$109,MATCH(C981,'Settings'!$A$10:$A$109,0)),0))</f>
        <v/>
      </c>
      <c r="Q981" s="30">
        <f>IF(COUNTA($A981:$C981,$E981:$I981,$K981,$O981,$R981,$U981:$W981,$Z981:$AA981)=0,"",IFERROR(O981*P981,0))</f>
        <v/>
      </c>
      <c r="R981" s="26" t="n"/>
      <c r="S981" s="30">
        <f>IF(COUNTA($A981:$C981,$E981:$I981,$K981,$O981,$R981,$U981:$W981,$Z981:$AA981)=0,"",IFERROR(INDEX('Settings'!$E$10:$E$109,MATCH(C981,'Settings'!$A$10:$A$109,0)),0))</f>
        <v/>
      </c>
      <c r="T981" s="30">
        <f>IF(COUNTA($A981:$C981,$E981:$I981,$K981,$O981,$R981,$U981:$W981,$Z981:$AA981)=0,"",IFERROR(R981*S981,0))</f>
        <v/>
      </c>
      <c r="U981" s="32" t="n"/>
      <c r="V981" s="32" t="n"/>
      <c r="W981" s="32" t="n"/>
      <c r="X981" s="30">
        <f>IF(COUNTA($A981:$C981,$E981:$I981,$K981,$O981,$R981,$U981:$W981,$Z981:$AA981)=0,"",IFERROR(SUM(N981,Q981,T981,U981),0))</f>
        <v/>
      </c>
      <c r="Y981" s="30">
        <f>IF(COUNTA($A981:$C981,$E981:$I981,$K981,$O981,$R981,$U981:$W981,$Z981:$AA981)=0,"",IFERROR(X981+V981-W981,0))</f>
        <v/>
      </c>
      <c r="Z981" s="23" t="n"/>
      <c r="AA981" s="25" t="n"/>
      <c r="AB981" s="33">
        <f>IF(COUNTA($A981:$C981,$E981:$I981,$K981,$O981,$R981,$U981:$W981,$Z981:$AA981)=0,"",IF(OR(A981="",B981="",C981="",E981=""),"Missing required input",IF(D981="","Driver not found",IF(COUNTIF($E:$E,E981)&gt;1,"Duplicate Trip/Load #",IF(B981&gt;A981,"Trip after period end",IF(B981&lt;=A981-'Settings'!$B$4,"Trip outside pay period",IF(J981&lt;=0,"Check miles",IF(M981&lt;=0,"Check rate",IF(Y981&lt;0,"Negative payable","OK")))))))))</f>
        <v/>
      </c>
    </row>
    <row r="982">
      <c r="A982" s="51" t="n"/>
      <c r="B982" s="51" t="n"/>
      <c r="C982" s="23" t="n"/>
      <c r="D982" s="24">
        <f>IF(COUNTA($A982:$C982,$E982:$I982,$K982,$O982,$R982,$U982:$W982,$Z982:$AA982)=0,"",IFERROR(INDEX('Settings'!$B$10:$B$109,MATCH(C982,'Settings'!$A$10:$A$109,0)),""))</f>
        <v/>
      </c>
      <c r="E982" s="23" t="n"/>
      <c r="F982" s="25" t="n"/>
      <c r="G982" s="25" t="n"/>
      <c r="H982" s="26" t="n"/>
      <c r="I982" s="26" t="n"/>
      <c r="J982" s="27">
        <f>IF(COUNTA($A982:$C982,$E982:$I982,$K982,$O982,$R982,$U982:$W982,$Z982:$AA982)=0,"",IFERROR(H982+I982,0))</f>
        <v/>
      </c>
      <c r="K982" s="52" t="n"/>
      <c r="L982" s="53">
        <f>IF(COUNTA($A982:$C982,$E982:$I982,$K982,$O982,$R982,$U982:$W982,$Z982:$AA982)=0,"",IFERROR(INDEX('Settings'!$D$10:$D$109,MATCH(C982,'Settings'!$A$10:$A$109,0)),0))</f>
        <v/>
      </c>
      <c r="M982" s="53">
        <f>IF(COUNTA($A982:$C982,$E982:$I982,$K982,$O982,$R982,$U982:$W982,$Z982:$AA982)=0,"",IFERROR(IF(K982&lt;&gt;"",K982,L982),0))</f>
        <v/>
      </c>
      <c r="N982" s="30">
        <f>IF(COUNTA($A982:$C982,$E982:$I982,$K982,$O982,$R982,$U982:$W982,$Z982:$AA982)=0,"",IFERROR(J982*M982,0))</f>
        <v/>
      </c>
      <c r="O982" s="31" t="n"/>
      <c r="P982" s="30">
        <f>IF(COUNTA($A982:$C982,$E982:$I982,$K982,$O982,$R982,$U982:$W982,$Z982:$AA982)=0,"",IFERROR(INDEX('Settings'!$F$10:$F$109,MATCH(C982,'Settings'!$A$10:$A$109,0)),0))</f>
        <v/>
      </c>
      <c r="Q982" s="30">
        <f>IF(COUNTA($A982:$C982,$E982:$I982,$K982,$O982,$R982,$U982:$W982,$Z982:$AA982)=0,"",IFERROR(O982*P982,0))</f>
        <v/>
      </c>
      <c r="R982" s="26" t="n"/>
      <c r="S982" s="30">
        <f>IF(COUNTA($A982:$C982,$E982:$I982,$K982,$O982,$R982,$U982:$W982,$Z982:$AA982)=0,"",IFERROR(INDEX('Settings'!$E$10:$E$109,MATCH(C982,'Settings'!$A$10:$A$109,0)),0))</f>
        <v/>
      </c>
      <c r="T982" s="30">
        <f>IF(COUNTA($A982:$C982,$E982:$I982,$K982,$O982,$R982,$U982:$W982,$Z982:$AA982)=0,"",IFERROR(R982*S982,0))</f>
        <v/>
      </c>
      <c r="U982" s="32" t="n"/>
      <c r="V982" s="32" t="n"/>
      <c r="W982" s="32" t="n"/>
      <c r="X982" s="30">
        <f>IF(COUNTA($A982:$C982,$E982:$I982,$K982,$O982,$R982,$U982:$W982,$Z982:$AA982)=0,"",IFERROR(SUM(N982,Q982,T982,U982),0))</f>
        <v/>
      </c>
      <c r="Y982" s="30">
        <f>IF(COUNTA($A982:$C982,$E982:$I982,$K982,$O982,$R982,$U982:$W982,$Z982:$AA982)=0,"",IFERROR(X982+V982-W982,0))</f>
        <v/>
      </c>
      <c r="Z982" s="23" t="n"/>
      <c r="AA982" s="25" t="n"/>
      <c r="AB982" s="33">
        <f>IF(COUNTA($A982:$C982,$E982:$I982,$K982,$O982,$R982,$U982:$W982,$Z982:$AA982)=0,"",IF(OR(A982="",B982="",C982="",E982=""),"Missing required input",IF(D982="","Driver not found",IF(COUNTIF($E:$E,E982)&gt;1,"Duplicate Trip/Load #",IF(B982&gt;A982,"Trip after period end",IF(B982&lt;=A982-'Settings'!$B$4,"Trip outside pay period",IF(J982&lt;=0,"Check miles",IF(M982&lt;=0,"Check rate",IF(Y982&lt;0,"Negative payable","OK")))))))))</f>
        <v/>
      </c>
    </row>
    <row r="983">
      <c r="A983" s="51" t="n"/>
      <c r="B983" s="51" t="n"/>
      <c r="C983" s="23" t="n"/>
      <c r="D983" s="24">
        <f>IF(COUNTA($A983:$C983,$E983:$I983,$K983,$O983,$R983,$U983:$W983,$Z983:$AA983)=0,"",IFERROR(INDEX('Settings'!$B$10:$B$109,MATCH(C983,'Settings'!$A$10:$A$109,0)),""))</f>
        <v/>
      </c>
      <c r="E983" s="23" t="n"/>
      <c r="F983" s="25" t="n"/>
      <c r="G983" s="25" t="n"/>
      <c r="H983" s="26" t="n"/>
      <c r="I983" s="26" t="n"/>
      <c r="J983" s="27">
        <f>IF(COUNTA($A983:$C983,$E983:$I983,$K983,$O983,$R983,$U983:$W983,$Z983:$AA983)=0,"",IFERROR(H983+I983,0))</f>
        <v/>
      </c>
      <c r="K983" s="52" t="n"/>
      <c r="L983" s="53">
        <f>IF(COUNTA($A983:$C983,$E983:$I983,$K983,$O983,$R983,$U983:$W983,$Z983:$AA983)=0,"",IFERROR(INDEX('Settings'!$D$10:$D$109,MATCH(C983,'Settings'!$A$10:$A$109,0)),0))</f>
        <v/>
      </c>
      <c r="M983" s="53">
        <f>IF(COUNTA($A983:$C983,$E983:$I983,$K983,$O983,$R983,$U983:$W983,$Z983:$AA983)=0,"",IFERROR(IF(K983&lt;&gt;"",K983,L983),0))</f>
        <v/>
      </c>
      <c r="N983" s="30">
        <f>IF(COUNTA($A983:$C983,$E983:$I983,$K983,$O983,$R983,$U983:$W983,$Z983:$AA983)=0,"",IFERROR(J983*M983,0))</f>
        <v/>
      </c>
      <c r="O983" s="31" t="n"/>
      <c r="P983" s="30">
        <f>IF(COUNTA($A983:$C983,$E983:$I983,$K983,$O983,$R983,$U983:$W983,$Z983:$AA983)=0,"",IFERROR(INDEX('Settings'!$F$10:$F$109,MATCH(C983,'Settings'!$A$10:$A$109,0)),0))</f>
        <v/>
      </c>
      <c r="Q983" s="30">
        <f>IF(COUNTA($A983:$C983,$E983:$I983,$K983,$O983,$R983,$U983:$W983,$Z983:$AA983)=0,"",IFERROR(O983*P983,0))</f>
        <v/>
      </c>
      <c r="R983" s="26" t="n"/>
      <c r="S983" s="30">
        <f>IF(COUNTA($A983:$C983,$E983:$I983,$K983,$O983,$R983,$U983:$W983,$Z983:$AA983)=0,"",IFERROR(INDEX('Settings'!$E$10:$E$109,MATCH(C983,'Settings'!$A$10:$A$109,0)),0))</f>
        <v/>
      </c>
      <c r="T983" s="30">
        <f>IF(COUNTA($A983:$C983,$E983:$I983,$K983,$O983,$R983,$U983:$W983,$Z983:$AA983)=0,"",IFERROR(R983*S983,0))</f>
        <v/>
      </c>
      <c r="U983" s="32" t="n"/>
      <c r="V983" s="32" t="n"/>
      <c r="W983" s="32" t="n"/>
      <c r="X983" s="30">
        <f>IF(COUNTA($A983:$C983,$E983:$I983,$K983,$O983,$R983,$U983:$W983,$Z983:$AA983)=0,"",IFERROR(SUM(N983,Q983,T983,U983),0))</f>
        <v/>
      </c>
      <c r="Y983" s="30">
        <f>IF(COUNTA($A983:$C983,$E983:$I983,$K983,$O983,$R983,$U983:$W983,$Z983:$AA983)=0,"",IFERROR(X983+V983-W983,0))</f>
        <v/>
      </c>
      <c r="Z983" s="23" t="n"/>
      <c r="AA983" s="25" t="n"/>
      <c r="AB983" s="33">
        <f>IF(COUNTA($A983:$C983,$E983:$I983,$K983,$O983,$R983,$U983:$W983,$Z983:$AA983)=0,"",IF(OR(A983="",B983="",C983="",E983=""),"Missing required input",IF(D983="","Driver not found",IF(COUNTIF($E:$E,E983)&gt;1,"Duplicate Trip/Load #",IF(B983&gt;A983,"Trip after period end",IF(B983&lt;=A983-'Settings'!$B$4,"Trip outside pay period",IF(J983&lt;=0,"Check miles",IF(M983&lt;=0,"Check rate",IF(Y983&lt;0,"Negative payable","OK")))))))))</f>
        <v/>
      </c>
    </row>
    <row r="984">
      <c r="A984" s="51" t="n"/>
      <c r="B984" s="51" t="n"/>
      <c r="C984" s="23" t="n"/>
      <c r="D984" s="24">
        <f>IF(COUNTA($A984:$C984,$E984:$I984,$K984,$O984,$R984,$U984:$W984,$Z984:$AA984)=0,"",IFERROR(INDEX('Settings'!$B$10:$B$109,MATCH(C984,'Settings'!$A$10:$A$109,0)),""))</f>
        <v/>
      </c>
      <c r="E984" s="23" t="n"/>
      <c r="F984" s="25" t="n"/>
      <c r="G984" s="25" t="n"/>
      <c r="H984" s="26" t="n"/>
      <c r="I984" s="26" t="n"/>
      <c r="J984" s="27">
        <f>IF(COUNTA($A984:$C984,$E984:$I984,$K984,$O984,$R984,$U984:$W984,$Z984:$AA984)=0,"",IFERROR(H984+I984,0))</f>
        <v/>
      </c>
      <c r="K984" s="52" t="n"/>
      <c r="L984" s="53">
        <f>IF(COUNTA($A984:$C984,$E984:$I984,$K984,$O984,$R984,$U984:$W984,$Z984:$AA984)=0,"",IFERROR(INDEX('Settings'!$D$10:$D$109,MATCH(C984,'Settings'!$A$10:$A$109,0)),0))</f>
        <v/>
      </c>
      <c r="M984" s="53">
        <f>IF(COUNTA($A984:$C984,$E984:$I984,$K984,$O984,$R984,$U984:$W984,$Z984:$AA984)=0,"",IFERROR(IF(K984&lt;&gt;"",K984,L984),0))</f>
        <v/>
      </c>
      <c r="N984" s="30">
        <f>IF(COUNTA($A984:$C984,$E984:$I984,$K984,$O984,$R984,$U984:$W984,$Z984:$AA984)=0,"",IFERROR(J984*M984,0))</f>
        <v/>
      </c>
      <c r="O984" s="31" t="n"/>
      <c r="P984" s="30">
        <f>IF(COUNTA($A984:$C984,$E984:$I984,$K984,$O984,$R984,$U984:$W984,$Z984:$AA984)=0,"",IFERROR(INDEX('Settings'!$F$10:$F$109,MATCH(C984,'Settings'!$A$10:$A$109,0)),0))</f>
        <v/>
      </c>
      <c r="Q984" s="30">
        <f>IF(COUNTA($A984:$C984,$E984:$I984,$K984,$O984,$R984,$U984:$W984,$Z984:$AA984)=0,"",IFERROR(O984*P984,0))</f>
        <v/>
      </c>
      <c r="R984" s="26" t="n"/>
      <c r="S984" s="30">
        <f>IF(COUNTA($A984:$C984,$E984:$I984,$K984,$O984,$R984,$U984:$W984,$Z984:$AA984)=0,"",IFERROR(INDEX('Settings'!$E$10:$E$109,MATCH(C984,'Settings'!$A$10:$A$109,0)),0))</f>
        <v/>
      </c>
      <c r="T984" s="30">
        <f>IF(COUNTA($A984:$C984,$E984:$I984,$K984,$O984,$R984,$U984:$W984,$Z984:$AA984)=0,"",IFERROR(R984*S984,0))</f>
        <v/>
      </c>
      <c r="U984" s="32" t="n"/>
      <c r="V984" s="32" t="n"/>
      <c r="W984" s="32" t="n"/>
      <c r="X984" s="30">
        <f>IF(COUNTA($A984:$C984,$E984:$I984,$K984,$O984,$R984,$U984:$W984,$Z984:$AA984)=0,"",IFERROR(SUM(N984,Q984,T984,U984),0))</f>
        <v/>
      </c>
      <c r="Y984" s="30">
        <f>IF(COUNTA($A984:$C984,$E984:$I984,$K984,$O984,$R984,$U984:$W984,$Z984:$AA984)=0,"",IFERROR(X984+V984-W984,0))</f>
        <v/>
      </c>
      <c r="Z984" s="23" t="n"/>
      <c r="AA984" s="25" t="n"/>
      <c r="AB984" s="33">
        <f>IF(COUNTA($A984:$C984,$E984:$I984,$K984,$O984,$R984,$U984:$W984,$Z984:$AA984)=0,"",IF(OR(A984="",B984="",C984="",E984=""),"Missing required input",IF(D984="","Driver not found",IF(COUNTIF($E:$E,E984)&gt;1,"Duplicate Trip/Load #",IF(B984&gt;A984,"Trip after period end",IF(B984&lt;=A984-'Settings'!$B$4,"Trip outside pay period",IF(J984&lt;=0,"Check miles",IF(M984&lt;=0,"Check rate",IF(Y984&lt;0,"Negative payable","OK")))))))))</f>
        <v/>
      </c>
    </row>
    <row r="985">
      <c r="A985" s="51" t="n"/>
      <c r="B985" s="51" t="n"/>
      <c r="C985" s="23" t="n"/>
      <c r="D985" s="24">
        <f>IF(COUNTA($A985:$C985,$E985:$I985,$K985,$O985,$R985,$U985:$W985,$Z985:$AA985)=0,"",IFERROR(INDEX('Settings'!$B$10:$B$109,MATCH(C985,'Settings'!$A$10:$A$109,0)),""))</f>
        <v/>
      </c>
      <c r="E985" s="23" t="n"/>
      <c r="F985" s="25" t="n"/>
      <c r="G985" s="25" t="n"/>
      <c r="H985" s="26" t="n"/>
      <c r="I985" s="26" t="n"/>
      <c r="J985" s="27">
        <f>IF(COUNTA($A985:$C985,$E985:$I985,$K985,$O985,$R985,$U985:$W985,$Z985:$AA985)=0,"",IFERROR(H985+I985,0))</f>
        <v/>
      </c>
      <c r="K985" s="52" t="n"/>
      <c r="L985" s="53">
        <f>IF(COUNTA($A985:$C985,$E985:$I985,$K985,$O985,$R985,$U985:$W985,$Z985:$AA985)=0,"",IFERROR(INDEX('Settings'!$D$10:$D$109,MATCH(C985,'Settings'!$A$10:$A$109,0)),0))</f>
        <v/>
      </c>
      <c r="M985" s="53">
        <f>IF(COUNTA($A985:$C985,$E985:$I985,$K985,$O985,$R985,$U985:$W985,$Z985:$AA985)=0,"",IFERROR(IF(K985&lt;&gt;"",K985,L985),0))</f>
        <v/>
      </c>
      <c r="N985" s="30">
        <f>IF(COUNTA($A985:$C985,$E985:$I985,$K985,$O985,$R985,$U985:$W985,$Z985:$AA985)=0,"",IFERROR(J985*M985,0))</f>
        <v/>
      </c>
      <c r="O985" s="31" t="n"/>
      <c r="P985" s="30">
        <f>IF(COUNTA($A985:$C985,$E985:$I985,$K985,$O985,$R985,$U985:$W985,$Z985:$AA985)=0,"",IFERROR(INDEX('Settings'!$F$10:$F$109,MATCH(C985,'Settings'!$A$10:$A$109,0)),0))</f>
        <v/>
      </c>
      <c r="Q985" s="30">
        <f>IF(COUNTA($A985:$C985,$E985:$I985,$K985,$O985,$R985,$U985:$W985,$Z985:$AA985)=0,"",IFERROR(O985*P985,0))</f>
        <v/>
      </c>
      <c r="R985" s="26" t="n"/>
      <c r="S985" s="30">
        <f>IF(COUNTA($A985:$C985,$E985:$I985,$K985,$O985,$R985,$U985:$W985,$Z985:$AA985)=0,"",IFERROR(INDEX('Settings'!$E$10:$E$109,MATCH(C985,'Settings'!$A$10:$A$109,0)),0))</f>
        <v/>
      </c>
      <c r="T985" s="30">
        <f>IF(COUNTA($A985:$C985,$E985:$I985,$K985,$O985,$R985,$U985:$W985,$Z985:$AA985)=0,"",IFERROR(R985*S985,0))</f>
        <v/>
      </c>
      <c r="U985" s="32" t="n"/>
      <c r="V985" s="32" t="n"/>
      <c r="W985" s="32" t="n"/>
      <c r="X985" s="30">
        <f>IF(COUNTA($A985:$C985,$E985:$I985,$K985,$O985,$R985,$U985:$W985,$Z985:$AA985)=0,"",IFERROR(SUM(N985,Q985,T985,U985),0))</f>
        <v/>
      </c>
      <c r="Y985" s="30">
        <f>IF(COUNTA($A985:$C985,$E985:$I985,$K985,$O985,$R985,$U985:$W985,$Z985:$AA985)=0,"",IFERROR(X985+V985-W985,0))</f>
        <v/>
      </c>
      <c r="Z985" s="23" t="n"/>
      <c r="AA985" s="25" t="n"/>
      <c r="AB985" s="33">
        <f>IF(COUNTA($A985:$C985,$E985:$I985,$K985,$O985,$R985,$U985:$W985,$Z985:$AA985)=0,"",IF(OR(A985="",B985="",C985="",E985=""),"Missing required input",IF(D985="","Driver not found",IF(COUNTIF($E:$E,E985)&gt;1,"Duplicate Trip/Load #",IF(B985&gt;A985,"Trip after period end",IF(B985&lt;=A985-'Settings'!$B$4,"Trip outside pay period",IF(J985&lt;=0,"Check miles",IF(M985&lt;=0,"Check rate",IF(Y985&lt;0,"Negative payable","OK")))))))))</f>
        <v/>
      </c>
    </row>
    <row r="986">
      <c r="A986" s="51" t="n"/>
      <c r="B986" s="51" t="n"/>
      <c r="C986" s="23" t="n"/>
      <c r="D986" s="24">
        <f>IF(COUNTA($A986:$C986,$E986:$I986,$K986,$O986,$R986,$U986:$W986,$Z986:$AA986)=0,"",IFERROR(INDEX('Settings'!$B$10:$B$109,MATCH(C986,'Settings'!$A$10:$A$109,0)),""))</f>
        <v/>
      </c>
      <c r="E986" s="23" t="n"/>
      <c r="F986" s="25" t="n"/>
      <c r="G986" s="25" t="n"/>
      <c r="H986" s="26" t="n"/>
      <c r="I986" s="26" t="n"/>
      <c r="J986" s="27">
        <f>IF(COUNTA($A986:$C986,$E986:$I986,$K986,$O986,$R986,$U986:$W986,$Z986:$AA986)=0,"",IFERROR(H986+I986,0))</f>
        <v/>
      </c>
      <c r="K986" s="52" t="n"/>
      <c r="L986" s="53">
        <f>IF(COUNTA($A986:$C986,$E986:$I986,$K986,$O986,$R986,$U986:$W986,$Z986:$AA986)=0,"",IFERROR(INDEX('Settings'!$D$10:$D$109,MATCH(C986,'Settings'!$A$10:$A$109,0)),0))</f>
        <v/>
      </c>
      <c r="M986" s="53">
        <f>IF(COUNTA($A986:$C986,$E986:$I986,$K986,$O986,$R986,$U986:$W986,$Z986:$AA986)=0,"",IFERROR(IF(K986&lt;&gt;"",K986,L986),0))</f>
        <v/>
      </c>
      <c r="N986" s="30">
        <f>IF(COUNTA($A986:$C986,$E986:$I986,$K986,$O986,$R986,$U986:$W986,$Z986:$AA986)=0,"",IFERROR(J986*M986,0))</f>
        <v/>
      </c>
      <c r="O986" s="31" t="n"/>
      <c r="P986" s="30">
        <f>IF(COUNTA($A986:$C986,$E986:$I986,$K986,$O986,$R986,$U986:$W986,$Z986:$AA986)=0,"",IFERROR(INDEX('Settings'!$F$10:$F$109,MATCH(C986,'Settings'!$A$10:$A$109,0)),0))</f>
        <v/>
      </c>
      <c r="Q986" s="30">
        <f>IF(COUNTA($A986:$C986,$E986:$I986,$K986,$O986,$R986,$U986:$W986,$Z986:$AA986)=0,"",IFERROR(O986*P986,0))</f>
        <v/>
      </c>
      <c r="R986" s="26" t="n"/>
      <c r="S986" s="30">
        <f>IF(COUNTA($A986:$C986,$E986:$I986,$K986,$O986,$R986,$U986:$W986,$Z986:$AA986)=0,"",IFERROR(INDEX('Settings'!$E$10:$E$109,MATCH(C986,'Settings'!$A$10:$A$109,0)),0))</f>
        <v/>
      </c>
      <c r="T986" s="30">
        <f>IF(COUNTA($A986:$C986,$E986:$I986,$K986,$O986,$R986,$U986:$W986,$Z986:$AA986)=0,"",IFERROR(R986*S986,0))</f>
        <v/>
      </c>
      <c r="U986" s="32" t="n"/>
      <c r="V986" s="32" t="n"/>
      <c r="W986" s="32" t="n"/>
      <c r="X986" s="30">
        <f>IF(COUNTA($A986:$C986,$E986:$I986,$K986,$O986,$R986,$U986:$W986,$Z986:$AA986)=0,"",IFERROR(SUM(N986,Q986,T986,U986),0))</f>
        <v/>
      </c>
      <c r="Y986" s="30">
        <f>IF(COUNTA($A986:$C986,$E986:$I986,$K986,$O986,$R986,$U986:$W986,$Z986:$AA986)=0,"",IFERROR(X986+V986-W986,0))</f>
        <v/>
      </c>
      <c r="Z986" s="23" t="n"/>
      <c r="AA986" s="25" t="n"/>
      <c r="AB986" s="33">
        <f>IF(COUNTA($A986:$C986,$E986:$I986,$K986,$O986,$R986,$U986:$W986,$Z986:$AA986)=0,"",IF(OR(A986="",B986="",C986="",E986=""),"Missing required input",IF(D986="","Driver not found",IF(COUNTIF($E:$E,E986)&gt;1,"Duplicate Trip/Load #",IF(B986&gt;A986,"Trip after period end",IF(B986&lt;=A986-'Settings'!$B$4,"Trip outside pay period",IF(J986&lt;=0,"Check miles",IF(M986&lt;=0,"Check rate",IF(Y986&lt;0,"Negative payable","OK")))))))))</f>
        <v/>
      </c>
    </row>
    <row r="987">
      <c r="A987" s="51" t="n"/>
      <c r="B987" s="51" t="n"/>
      <c r="C987" s="23" t="n"/>
      <c r="D987" s="24">
        <f>IF(COUNTA($A987:$C987,$E987:$I987,$K987,$O987,$R987,$U987:$W987,$Z987:$AA987)=0,"",IFERROR(INDEX('Settings'!$B$10:$B$109,MATCH(C987,'Settings'!$A$10:$A$109,0)),""))</f>
        <v/>
      </c>
      <c r="E987" s="23" t="n"/>
      <c r="F987" s="25" t="n"/>
      <c r="G987" s="25" t="n"/>
      <c r="H987" s="26" t="n"/>
      <c r="I987" s="26" t="n"/>
      <c r="J987" s="27">
        <f>IF(COUNTA($A987:$C987,$E987:$I987,$K987,$O987,$R987,$U987:$W987,$Z987:$AA987)=0,"",IFERROR(H987+I987,0))</f>
        <v/>
      </c>
      <c r="K987" s="52" t="n"/>
      <c r="L987" s="53">
        <f>IF(COUNTA($A987:$C987,$E987:$I987,$K987,$O987,$R987,$U987:$W987,$Z987:$AA987)=0,"",IFERROR(INDEX('Settings'!$D$10:$D$109,MATCH(C987,'Settings'!$A$10:$A$109,0)),0))</f>
        <v/>
      </c>
      <c r="M987" s="53">
        <f>IF(COUNTA($A987:$C987,$E987:$I987,$K987,$O987,$R987,$U987:$W987,$Z987:$AA987)=0,"",IFERROR(IF(K987&lt;&gt;"",K987,L987),0))</f>
        <v/>
      </c>
      <c r="N987" s="30">
        <f>IF(COUNTA($A987:$C987,$E987:$I987,$K987,$O987,$R987,$U987:$W987,$Z987:$AA987)=0,"",IFERROR(J987*M987,0))</f>
        <v/>
      </c>
      <c r="O987" s="31" t="n"/>
      <c r="P987" s="30">
        <f>IF(COUNTA($A987:$C987,$E987:$I987,$K987,$O987,$R987,$U987:$W987,$Z987:$AA987)=0,"",IFERROR(INDEX('Settings'!$F$10:$F$109,MATCH(C987,'Settings'!$A$10:$A$109,0)),0))</f>
        <v/>
      </c>
      <c r="Q987" s="30">
        <f>IF(COUNTA($A987:$C987,$E987:$I987,$K987,$O987,$R987,$U987:$W987,$Z987:$AA987)=0,"",IFERROR(O987*P987,0))</f>
        <v/>
      </c>
      <c r="R987" s="26" t="n"/>
      <c r="S987" s="30">
        <f>IF(COUNTA($A987:$C987,$E987:$I987,$K987,$O987,$R987,$U987:$W987,$Z987:$AA987)=0,"",IFERROR(INDEX('Settings'!$E$10:$E$109,MATCH(C987,'Settings'!$A$10:$A$109,0)),0))</f>
        <v/>
      </c>
      <c r="T987" s="30">
        <f>IF(COUNTA($A987:$C987,$E987:$I987,$K987,$O987,$R987,$U987:$W987,$Z987:$AA987)=0,"",IFERROR(R987*S987,0))</f>
        <v/>
      </c>
      <c r="U987" s="32" t="n"/>
      <c r="V987" s="32" t="n"/>
      <c r="W987" s="32" t="n"/>
      <c r="X987" s="30">
        <f>IF(COUNTA($A987:$C987,$E987:$I987,$K987,$O987,$R987,$U987:$W987,$Z987:$AA987)=0,"",IFERROR(SUM(N987,Q987,T987,U987),0))</f>
        <v/>
      </c>
      <c r="Y987" s="30">
        <f>IF(COUNTA($A987:$C987,$E987:$I987,$K987,$O987,$R987,$U987:$W987,$Z987:$AA987)=0,"",IFERROR(X987+V987-W987,0))</f>
        <v/>
      </c>
      <c r="Z987" s="23" t="n"/>
      <c r="AA987" s="25" t="n"/>
      <c r="AB987" s="33">
        <f>IF(COUNTA($A987:$C987,$E987:$I987,$K987,$O987,$R987,$U987:$W987,$Z987:$AA987)=0,"",IF(OR(A987="",B987="",C987="",E987=""),"Missing required input",IF(D987="","Driver not found",IF(COUNTIF($E:$E,E987)&gt;1,"Duplicate Trip/Load #",IF(B987&gt;A987,"Trip after period end",IF(B987&lt;=A987-'Settings'!$B$4,"Trip outside pay period",IF(J987&lt;=0,"Check miles",IF(M987&lt;=0,"Check rate",IF(Y987&lt;0,"Negative payable","OK")))))))))</f>
        <v/>
      </c>
    </row>
    <row r="988">
      <c r="A988" s="51" t="n"/>
      <c r="B988" s="51" t="n"/>
      <c r="C988" s="23" t="n"/>
      <c r="D988" s="24">
        <f>IF(COUNTA($A988:$C988,$E988:$I988,$K988,$O988,$R988,$U988:$W988,$Z988:$AA988)=0,"",IFERROR(INDEX('Settings'!$B$10:$B$109,MATCH(C988,'Settings'!$A$10:$A$109,0)),""))</f>
        <v/>
      </c>
      <c r="E988" s="23" t="n"/>
      <c r="F988" s="25" t="n"/>
      <c r="G988" s="25" t="n"/>
      <c r="H988" s="26" t="n"/>
      <c r="I988" s="26" t="n"/>
      <c r="J988" s="27">
        <f>IF(COUNTA($A988:$C988,$E988:$I988,$K988,$O988,$R988,$U988:$W988,$Z988:$AA988)=0,"",IFERROR(H988+I988,0))</f>
        <v/>
      </c>
      <c r="K988" s="52" t="n"/>
      <c r="L988" s="53">
        <f>IF(COUNTA($A988:$C988,$E988:$I988,$K988,$O988,$R988,$U988:$W988,$Z988:$AA988)=0,"",IFERROR(INDEX('Settings'!$D$10:$D$109,MATCH(C988,'Settings'!$A$10:$A$109,0)),0))</f>
        <v/>
      </c>
      <c r="M988" s="53">
        <f>IF(COUNTA($A988:$C988,$E988:$I988,$K988,$O988,$R988,$U988:$W988,$Z988:$AA988)=0,"",IFERROR(IF(K988&lt;&gt;"",K988,L988),0))</f>
        <v/>
      </c>
      <c r="N988" s="30">
        <f>IF(COUNTA($A988:$C988,$E988:$I988,$K988,$O988,$R988,$U988:$W988,$Z988:$AA988)=0,"",IFERROR(J988*M988,0))</f>
        <v/>
      </c>
      <c r="O988" s="31" t="n"/>
      <c r="P988" s="30">
        <f>IF(COUNTA($A988:$C988,$E988:$I988,$K988,$O988,$R988,$U988:$W988,$Z988:$AA988)=0,"",IFERROR(INDEX('Settings'!$F$10:$F$109,MATCH(C988,'Settings'!$A$10:$A$109,0)),0))</f>
        <v/>
      </c>
      <c r="Q988" s="30">
        <f>IF(COUNTA($A988:$C988,$E988:$I988,$K988,$O988,$R988,$U988:$W988,$Z988:$AA988)=0,"",IFERROR(O988*P988,0))</f>
        <v/>
      </c>
      <c r="R988" s="26" t="n"/>
      <c r="S988" s="30">
        <f>IF(COUNTA($A988:$C988,$E988:$I988,$K988,$O988,$R988,$U988:$W988,$Z988:$AA988)=0,"",IFERROR(INDEX('Settings'!$E$10:$E$109,MATCH(C988,'Settings'!$A$10:$A$109,0)),0))</f>
        <v/>
      </c>
      <c r="T988" s="30">
        <f>IF(COUNTA($A988:$C988,$E988:$I988,$K988,$O988,$R988,$U988:$W988,$Z988:$AA988)=0,"",IFERROR(R988*S988,0))</f>
        <v/>
      </c>
      <c r="U988" s="32" t="n"/>
      <c r="V988" s="32" t="n"/>
      <c r="W988" s="32" t="n"/>
      <c r="X988" s="30">
        <f>IF(COUNTA($A988:$C988,$E988:$I988,$K988,$O988,$R988,$U988:$W988,$Z988:$AA988)=0,"",IFERROR(SUM(N988,Q988,T988,U988),0))</f>
        <v/>
      </c>
      <c r="Y988" s="30">
        <f>IF(COUNTA($A988:$C988,$E988:$I988,$K988,$O988,$R988,$U988:$W988,$Z988:$AA988)=0,"",IFERROR(X988+V988-W988,0))</f>
        <v/>
      </c>
      <c r="Z988" s="23" t="n"/>
      <c r="AA988" s="25" t="n"/>
      <c r="AB988" s="33">
        <f>IF(COUNTA($A988:$C988,$E988:$I988,$K988,$O988,$R988,$U988:$W988,$Z988:$AA988)=0,"",IF(OR(A988="",B988="",C988="",E988=""),"Missing required input",IF(D988="","Driver not found",IF(COUNTIF($E:$E,E988)&gt;1,"Duplicate Trip/Load #",IF(B988&gt;A988,"Trip after period end",IF(B988&lt;=A988-'Settings'!$B$4,"Trip outside pay period",IF(J988&lt;=0,"Check miles",IF(M988&lt;=0,"Check rate",IF(Y988&lt;0,"Negative payable","OK")))))))))</f>
        <v/>
      </c>
    </row>
    <row r="989">
      <c r="A989" s="51" t="n"/>
      <c r="B989" s="51" t="n"/>
      <c r="C989" s="23" t="n"/>
      <c r="D989" s="24">
        <f>IF(COUNTA($A989:$C989,$E989:$I989,$K989,$O989,$R989,$U989:$W989,$Z989:$AA989)=0,"",IFERROR(INDEX('Settings'!$B$10:$B$109,MATCH(C989,'Settings'!$A$10:$A$109,0)),""))</f>
        <v/>
      </c>
      <c r="E989" s="23" t="n"/>
      <c r="F989" s="25" t="n"/>
      <c r="G989" s="25" t="n"/>
      <c r="H989" s="26" t="n"/>
      <c r="I989" s="26" t="n"/>
      <c r="J989" s="27">
        <f>IF(COUNTA($A989:$C989,$E989:$I989,$K989,$O989,$R989,$U989:$W989,$Z989:$AA989)=0,"",IFERROR(H989+I989,0))</f>
        <v/>
      </c>
      <c r="K989" s="52" t="n"/>
      <c r="L989" s="53">
        <f>IF(COUNTA($A989:$C989,$E989:$I989,$K989,$O989,$R989,$U989:$W989,$Z989:$AA989)=0,"",IFERROR(INDEX('Settings'!$D$10:$D$109,MATCH(C989,'Settings'!$A$10:$A$109,0)),0))</f>
        <v/>
      </c>
      <c r="M989" s="53">
        <f>IF(COUNTA($A989:$C989,$E989:$I989,$K989,$O989,$R989,$U989:$W989,$Z989:$AA989)=0,"",IFERROR(IF(K989&lt;&gt;"",K989,L989),0))</f>
        <v/>
      </c>
      <c r="N989" s="30">
        <f>IF(COUNTA($A989:$C989,$E989:$I989,$K989,$O989,$R989,$U989:$W989,$Z989:$AA989)=0,"",IFERROR(J989*M989,0))</f>
        <v/>
      </c>
      <c r="O989" s="31" t="n"/>
      <c r="P989" s="30">
        <f>IF(COUNTA($A989:$C989,$E989:$I989,$K989,$O989,$R989,$U989:$W989,$Z989:$AA989)=0,"",IFERROR(INDEX('Settings'!$F$10:$F$109,MATCH(C989,'Settings'!$A$10:$A$109,0)),0))</f>
        <v/>
      </c>
      <c r="Q989" s="30">
        <f>IF(COUNTA($A989:$C989,$E989:$I989,$K989,$O989,$R989,$U989:$W989,$Z989:$AA989)=0,"",IFERROR(O989*P989,0))</f>
        <v/>
      </c>
      <c r="R989" s="26" t="n"/>
      <c r="S989" s="30">
        <f>IF(COUNTA($A989:$C989,$E989:$I989,$K989,$O989,$R989,$U989:$W989,$Z989:$AA989)=0,"",IFERROR(INDEX('Settings'!$E$10:$E$109,MATCH(C989,'Settings'!$A$10:$A$109,0)),0))</f>
        <v/>
      </c>
      <c r="T989" s="30">
        <f>IF(COUNTA($A989:$C989,$E989:$I989,$K989,$O989,$R989,$U989:$W989,$Z989:$AA989)=0,"",IFERROR(R989*S989,0))</f>
        <v/>
      </c>
      <c r="U989" s="32" t="n"/>
      <c r="V989" s="32" t="n"/>
      <c r="W989" s="32" t="n"/>
      <c r="X989" s="30">
        <f>IF(COUNTA($A989:$C989,$E989:$I989,$K989,$O989,$R989,$U989:$W989,$Z989:$AA989)=0,"",IFERROR(SUM(N989,Q989,T989,U989),0))</f>
        <v/>
      </c>
      <c r="Y989" s="30">
        <f>IF(COUNTA($A989:$C989,$E989:$I989,$K989,$O989,$R989,$U989:$W989,$Z989:$AA989)=0,"",IFERROR(X989+V989-W989,0))</f>
        <v/>
      </c>
      <c r="Z989" s="23" t="n"/>
      <c r="AA989" s="25" t="n"/>
      <c r="AB989" s="33">
        <f>IF(COUNTA($A989:$C989,$E989:$I989,$K989,$O989,$R989,$U989:$W989,$Z989:$AA989)=0,"",IF(OR(A989="",B989="",C989="",E989=""),"Missing required input",IF(D989="","Driver not found",IF(COUNTIF($E:$E,E989)&gt;1,"Duplicate Trip/Load #",IF(B989&gt;A989,"Trip after period end",IF(B989&lt;=A989-'Settings'!$B$4,"Trip outside pay period",IF(J989&lt;=0,"Check miles",IF(M989&lt;=0,"Check rate",IF(Y989&lt;0,"Negative payable","OK")))))))))</f>
        <v/>
      </c>
    </row>
    <row r="990">
      <c r="A990" s="51" t="n"/>
      <c r="B990" s="51" t="n"/>
      <c r="C990" s="23" t="n"/>
      <c r="D990" s="24">
        <f>IF(COUNTA($A990:$C990,$E990:$I990,$K990,$O990,$R990,$U990:$W990,$Z990:$AA990)=0,"",IFERROR(INDEX('Settings'!$B$10:$B$109,MATCH(C990,'Settings'!$A$10:$A$109,0)),""))</f>
        <v/>
      </c>
      <c r="E990" s="23" t="n"/>
      <c r="F990" s="25" t="n"/>
      <c r="G990" s="25" t="n"/>
      <c r="H990" s="26" t="n"/>
      <c r="I990" s="26" t="n"/>
      <c r="J990" s="27">
        <f>IF(COUNTA($A990:$C990,$E990:$I990,$K990,$O990,$R990,$U990:$W990,$Z990:$AA990)=0,"",IFERROR(H990+I990,0))</f>
        <v/>
      </c>
      <c r="K990" s="52" t="n"/>
      <c r="L990" s="53">
        <f>IF(COUNTA($A990:$C990,$E990:$I990,$K990,$O990,$R990,$U990:$W990,$Z990:$AA990)=0,"",IFERROR(INDEX('Settings'!$D$10:$D$109,MATCH(C990,'Settings'!$A$10:$A$109,0)),0))</f>
        <v/>
      </c>
      <c r="M990" s="53">
        <f>IF(COUNTA($A990:$C990,$E990:$I990,$K990,$O990,$R990,$U990:$W990,$Z990:$AA990)=0,"",IFERROR(IF(K990&lt;&gt;"",K990,L990),0))</f>
        <v/>
      </c>
      <c r="N990" s="30">
        <f>IF(COUNTA($A990:$C990,$E990:$I990,$K990,$O990,$R990,$U990:$W990,$Z990:$AA990)=0,"",IFERROR(J990*M990,0))</f>
        <v/>
      </c>
      <c r="O990" s="31" t="n"/>
      <c r="P990" s="30">
        <f>IF(COUNTA($A990:$C990,$E990:$I990,$K990,$O990,$R990,$U990:$W990,$Z990:$AA990)=0,"",IFERROR(INDEX('Settings'!$F$10:$F$109,MATCH(C990,'Settings'!$A$10:$A$109,0)),0))</f>
        <v/>
      </c>
      <c r="Q990" s="30">
        <f>IF(COUNTA($A990:$C990,$E990:$I990,$K990,$O990,$R990,$U990:$W990,$Z990:$AA990)=0,"",IFERROR(O990*P990,0))</f>
        <v/>
      </c>
      <c r="R990" s="26" t="n"/>
      <c r="S990" s="30">
        <f>IF(COUNTA($A990:$C990,$E990:$I990,$K990,$O990,$R990,$U990:$W990,$Z990:$AA990)=0,"",IFERROR(INDEX('Settings'!$E$10:$E$109,MATCH(C990,'Settings'!$A$10:$A$109,0)),0))</f>
        <v/>
      </c>
      <c r="T990" s="30">
        <f>IF(COUNTA($A990:$C990,$E990:$I990,$K990,$O990,$R990,$U990:$W990,$Z990:$AA990)=0,"",IFERROR(R990*S990,0))</f>
        <v/>
      </c>
      <c r="U990" s="32" t="n"/>
      <c r="V990" s="32" t="n"/>
      <c r="W990" s="32" t="n"/>
      <c r="X990" s="30">
        <f>IF(COUNTA($A990:$C990,$E990:$I990,$K990,$O990,$R990,$U990:$W990,$Z990:$AA990)=0,"",IFERROR(SUM(N990,Q990,T990,U990),0))</f>
        <v/>
      </c>
      <c r="Y990" s="30">
        <f>IF(COUNTA($A990:$C990,$E990:$I990,$K990,$O990,$R990,$U990:$W990,$Z990:$AA990)=0,"",IFERROR(X990+V990-W990,0))</f>
        <v/>
      </c>
      <c r="Z990" s="23" t="n"/>
      <c r="AA990" s="25" t="n"/>
      <c r="AB990" s="33">
        <f>IF(COUNTA($A990:$C990,$E990:$I990,$K990,$O990,$R990,$U990:$W990,$Z990:$AA990)=0,"",IF(OR(A990="",B990="",C990="",E990=""),"Missing required input",IF(D990="","Driver not found",IF(COUNTIF($E:$E,E990)&gt;1,"Duplicate Trip/Load #",IF(B990&gt;A990,"Trip after period end",IF(B990&lt;=A990-'Settings'!$B$4,"Trip outside pay period",IF(J990&lt;=0,"Check miles",IF(M990&lt;=0,"Check rate",IF(Y990&lt;0,"Negative payable","OK")))))))))</f>
        <v/>
      </c>
    </row>
    <row r="991">
      <c r="A991" s="51" t="n"/>
      <c r="B991" s="51" t="n"/>
      <c r="C991" s="23" t="n"/>
      <c r="D991" s="24">
        <f>IF(COUNTA($A991:$C991,$E991:$I991,$K991,$O991,$R991,$U991:$W991,$Z991:$AA991)=0,"",IFERROR(INDEX('Settings'!$B$10:$B$109,MATCH(C991,'Settings'!$A$10:$A$109,0)),""))</f>
        <v/>
      </c>
      <c r="E991" s="23" t="n"/>
      <c r="F991" s="25" t="n"/>
      <c r="G991" s="25" t="n"/>
      <c r="H991" s="26" t="n"/>
      <c r="I991" s="26" t="n"/>
      <c r="J991" s="27">
        <f>IF(COUNTA($A991:$C991,$E991:$I991,$K991,$O991,$R991,$U991:$W991,$Z991:$AA991)=0,"",IFERROR(H991+I991,0))</f>
        <v/>
      </c>
      <c r="K991" s="52" t="n"/>
      <c r="L991" s="53">
        <f>IF(COUNTA($A991:$C991,$E991:$I991,$K991,$O991,$R991,$U991:$W991,$Z991:$AA991)=0,"",IFERROR(INDEX('Settings'!$D$10:$D$109,MATCH(C991,'Settings'!$A$10:$A$109,0)),0))</f>
        <v/>
      </c>
      <c r="M991" s="53">
        <f>IF(COUNTA($A991:$C991,$E991:$I991,$K991,$O991,$R991,$U991:$W991,$Z991:$AA991)=0,"",IFERROR(IF(K991&lt;&gt;"",K991,L991),0))</f>
        <v/>
      </c>
      <c r="N991" s="30">
        <f>IF(COUNTA($A991:$C991,$E991:$I991,$K991,$O991,$R991,$U991:$W991,$Z991:$AA991)=0,"",IFERROR(J991*M991,0))</f>
        <v/>
      </c>
      <c r="O991" s="31" t="n"/>
      <c r="P991" s="30">
        <f>IF(COUNTA($A991:$C991,$E991:$I991,$K991,$O991,$R991,$U991:$W991,$Z991:$AA991)=0,"",IFERROR(INDEX('Settings'!$F$10:$F$109,MATCH(C991,'Settings'!$A$10:$A$109,0)),0))</f>
        <v/>
      </c>
      <c r="Q991" s="30">
        <f>IF(COUNTA($A991:$C991,$E991:$I991,$K991,$O991,$R991,$U991:$W991,$Z991:$AA991)=0,"",IFERROR(O991*P991,0))</f>
        <v/>
      </c>
      <c r="R991" s="26" t="n"/>
      <c r="S991" s="30">
        <f>IF(COUNTA($A991:$C991,$E991:$I991,$K991,$O991,$R991,$U991:$W991,$Z991:$AA991)=0,"",IFERROR(INDEX('Settings'!$E$10:$E$109,MATCH(C991,'Settings'!$A$10:$A$109,0)),0))</f>
        <v/>
      </c>
      <c r="T991" s="30">
        <f>IF(COUNTA($A991:$C991,$E991:$I991,$K991,$O991,$R991,$U991:$W991,$Z991:$AA991)=0,"",IFERROR(R991*S991,0))</f>
        <v/>
      </c>
      <c r="U991" s="32" t="n"/>
      <c r="V991" s="32" t="n"/>
      <c r="W991" s="32" t="n"/>
      <c r="X991" s="30">
        <f>IF(COUNTA($A991:$C991,$E991:$I991,$K991,$O991,$R991,$U991:$W991,$Z991:$AA991)=0,"",IFERROR(SUM(N991,Q991,T991,U991),0))</f>
        <v/>
      </c>
      <c r="Y991" s="30">
        <f>IF(COUNTA($A991:$C991,$E991:$I991,$K991,$O991,$R991,$U991:$W991,$Z991:$AA991)=0,"",IFERROR(X991+V991-W991,0))</f>
        <v/>
      </c>
      <c r="Z991" s="23" t="n"/>
      <c r="AA991" s="25" t="n"/>
      <c r="AB991" s="33">
        <f>IF(COUNTA($A991:$C991,$E991:$I991,$K991,$O991,$R991,$U991:$W991,$Z991:$AA991)=0,"",IF(OR(A991="",B991="",C991="",E991=""),"Missing required input",IF(D991="","Driver not found",IF(COUNTIF($E:$E,E991)&gt;1,"Duplicate Trip/Load #",IF(B991&gt;A991,"Trip after period end",IF(B991&lt;=A991-'Settings'!$B$4,"Trip outside pay period",IF(J991&lt;=0,"Check miles",IF(M991&lt;=0,"Check rate",IF(Y991&lt;0,"Negative payable","OK")))))))))</f>
        <v/>
      </c>
    </row>
    <row r="992">
      <c r="A992" s="51" t="n"/>
      <c r="B992" s="51" t="n"/>
      <c r="C992" s="23" t="n"/>
      <c r="D992" s="24">
        <f>IF(COUNTA($A992:$C992,$E992:$I992,$K992,$O992,$R992,$U992:$W992,$Z992:$AA992)=0,"",IFERROR(INDEX('Settings'!$B$10:$B$109,MATCH(C992,'Settings'!$A$10:$A$109,0)),""))</f>
        <v/>
      </c>
      <c r="E992" s="23" t="n"/>
      <c r="F992" s="25" t="n"/>
      <c r="G992" s="25" t="n"/>
      <c r="H992" s="26" t="n"/>
      <c r="I992" s="26" t="n"/>
      <c r="J992" s="27">
        <f>IF(COUNTA($A992:$C992,$E992:$I992,$K992,$O992,$R992,$U992:$W992,$Z992:$AA992)=0,"",IFERROR(H992+I992,0))</f>
        <v/>
      </c>
      <c r="K992" s="52" t="n"/>
      <c r="L992" s="53">
        <f>IF(COUNTA($A992:$C992,$E992:$I992,$K992,$O992,$R992,$U992:$W992,$Z992:$AA992)=0,"",IFERROR(INDEX('Settings'!$D$10:$D$109,MATCH(C992,'Settings'!$A$10:$A$109,0)),0))</f>
        <v/>
      </c>
      <c r="M992" s="53">
        <f>IF(COUNTA($A992:$C992,$E992:$I992,$K992,$O992,$R992,$U992:$W992,$Z992:$AA992)=0,"",IFERROR(IF(K992&lt;&gt;"",K992,L992),0))</f>
        <v/>
      </c>
      <c r="N992" s="30">
        <f>IF(COUNTA($A992:$C992,$E992:$I992,$K992,$O992,$R992,$U992:$W992,$Z992:$AA992)=0,"",IFERROR(J992*M992,0))</f>
        <v/>
      </c>
      <c r="O992" s="31" t="n"/>
      <c r="P992" s="30">
        <f>IF(COUNTA($A992:$C992,$E992:$I992,$K992,$O992,$R992,$U992:$W992,$Z992:$AA992)=0,"",IFERROR(INDEX('Settings'!$F$10:$F$109,MATCH(C992,'Settings'!$A$10:$A$109,0)),0))</f>
        <v/>
      </c>
      <c r="Q992" s="30">
        <f>IF(COUNTA($A992:$C992,$E992:$I992,$K992,$O992,$R992,$U992:$W992,$Z992:$AA992)=0,"",IFERROR(O992*P992,0))</f>
        <v/>
      </c>
      <c r="R992" s="26" t="n"/>
      <c r="S992" s="30">
        <f>IF(COUNTA($A992:$C992,$E992:$I992,$K992,$O992,$R992,$U992:$W992,$Z992:$AA992)=0,"",IFERROR(INDEX('Settings'!$E$10:$E$109,MATCH(C992,'Settings'!$A$10:$A$109,0)),0))</f>
        <v/>
      </c>
      <c r="T992" s="30">
        <f>IF(COUNTA($A992:$C992,$E992:$I992,$K992,$O992,$R992,$U992:$W992,$Z992:$AA992)=0,"",IFERROR(R992*S992,0))</f>
        <v/>
      </c>
      <c r="U992" s="32" t="n"/>
      <c r="V992" s="32" t="n"/>
      <c r="W992" s="32" t="n"/>
      <c r="X992" s="30">
        <f>IF(COUNTA($A992:$C992,$E992:$I992,$K992,$O992,$R992,$U992:$W992,$Z992:$AA992)=0,"",IFERROR(SUM(N992,Q992,T992,U992),0))</f>
        <v/>
      </c>
      <c r="Y992" s="30">
        <f>IF(COUNTA($A992:$C992,$E992:$I992,$K992,$O992,$R992,$U992:$W992,$Z992:$AA992)=0,"",IFERROR(X992+V992-W992,0))</f>
        <v/>
      </c>
      <c r="Z992" s="23" t="n"/>
      <c r="AA992" s="25" t="n"/>
      <c r="AB992" s="33">
        <f>IF(COUNTA($A992:$C992,$E992:$I992,$K992,$O992,$R992,$U992:$W992,$Z992:$AA992)=0,"",IF(OR(A992="",B992="",C992="",E992=""),"Missing required input",IF(D992="","Driver not found",IF(COUNTIF($E:$E,E992)&gt;1,"Duplicate Trip/Load #",IF(B992&gt;A992,"Trip after period end",IF(B992&lt;=A992-'Settings'!$B$4,"Trip outside pay period",IF(J992&lt;=0,"Check miles",IF(M992&lt;=0,"Check rate",IF(Y992&lt;0,"Negative payable","OK")))))))))</f>
        <v/>
      </c>
    </row>
    <row r="993">
      <c r="A993" s="51" t="n"/>
      <c r="B993" s="51" t="n"/>
      <c r="C993" s="23" t="n"/>
      <c r="D993" s="24">
        <f>IF(COUNTA($A993:$C993,$E993:$I993,$K993,$O993,$R993,$U993:$W993,$Z993:$AA993)=0,"",IFERROR(INDEX('Settings'!$B$10:$B$109,MATCH(C993,'Settings'!$A$10:$A$109,0)),""))</f>
        <v/>
      </c>
      <c r="E993" s="23" t="n"/>
      <c r="F993" s="25" t="n"/>
      <c r="G993" s="25" t="n"/>
      <c r="H993" s="26" t="n"/>
      <c r="I993" s="26" t="n"/>
      <c r="J993" s="27">
        <f>IF(COUNTA($A993:$C993,$E993:$I993,$K993,$O993,$R993,$U993:$W993,$Z993:$AA993)=0,"",IFERROR(H993+I993,0))</f>
        <v/>
      </c>
      <c r="K993" s="52" t="n"/>
      <c r="L993" s="53">
        <f>IF(COUNTA($A993:$C993,$E993:$I993,$K993,$O993,$R993,$U993:$W993,$Z993:$AA993)=0,"",IFERROR(INDEX('Settings'!$D$10:$D$109,MATCH(C993,'Settings'!$A$10:$A$109,0)),0))</f>
        <v/>
      </c>
      <c r="M993" s="53">
        <f>IF(COUNTA($A993:$C993,$E993:$I993,$K993,$O993,$R993,$U993:$W993,$Z993:$AA993)=0,"",IFERROR(IF(K993&lt;&gt;"",K993,L993),0))</f>
        <v/>
      </c>
      <c r="N993" s="30">
        <f>IF(COUNTA($A993:$C993,$E993:$I993,$K993,$O993,$R993,$U993:$W993,$Z993:$AA993)=0,"",IFERROR(J993*M993,0))</f>
        <v/>
      </c>
      <c r="O993" s="31" t="n"/>
      <c r="P993" s="30">
        <f>IF(COUNTA($A993:$C993,$E993:$I993,$K993,$O993,$R993,$U993:$W993,$Z993:$AA993)=0,"",IFERROR(INDEX('Settings'!$F$10:$F$109,MATCH(C993,'Settings'!$A$10:$A$109,0)),0))</f>
        <v/>
      </c>
      <c r="Q993" s="30">
        <f>IF(COUNTA($A993:$C993,$E993:$I993,$K993,$O993,$R993,$U993:$W993,$Z993:$AA993)=0,"",IFERROR(O993*P993,0))</f>
        <v/>
      </c>
      <c r="R993" s="26" t="n"/>
      <c r="S993" s="30">
        <f>IF(COUNTA($A993:$C993,$E993:$I993,$K993,$O993,$R993,$U993:$W993,$Z993:$AA993)=0,"",IFERROR(INDEX('Settings'!$E$10:$E$109,MATCH(C993,'Settings'!$A$10:$A$109,0)),0))</f>
        <v/>
      </c>
      <c r="T993" s="30">
        <f>IF(COUNTA($A993:$C993,$E993:$I993,$K993,$O993,$R993,$U993:$W993,$Z993:$AA993)=0,"",IFERROR(R993*S993,0))</f>
        <v/>
      </c>
      <c r="U993" s="32" t="n"/>
      <c r="V993" s="32" t="n"/>
      <c r="W993" s="32" t="n"/>
      <c r="X993" s="30">
        <f>IF(COUNTA($A993:$C993,$E993:$I993,$K993,$O993,$R993,$U993:$W993,$Z993:$AA993)=0,"",IFERROR(SUM(N993,Q993,T993,U993),0))</f>
        <v/>
      </c>
      <c r="Y993" s="30">
        <f>IF(COUNTA($A993:$C993,$E993:$I993,$K993,$O993,$R993,$U993:$W993,$Z993:$AA993)=0,"",IFERROR(X993+V993-W993,0))</f>
        <v/>
      </c>
      <c r="Z993" s="23" t="n"/>
      <c r="AA993" s="25" t="n"/>
      <c r="AB993" s="33">
        <f>IF(COUNTA($A993:$C993,$E993:$I993,$K993,$O993,$R993,$U993:$W993,$Z993:$AA993)=0,"",IF(OR(A993="",B993="",C993="",E993=""),"Missing required input",IF(D993="","Driver not found",IF(COUNTIF($E:$E,E993)&gt;1,"Duplicate Trip/Load #",IF(B993&gt;A993,"Trip after period end",IF(B993&lt;=A993-'Settings'!$B$4,"Trip outside pay period",IF(J993&lt;=0,"Check miles",IF(M993&lt;=0,"Check rate",IF(Y993&lt;0,"Negative payable","OK")))))))))</f>
        <v/>
      </c>
    </row>
    <row r="994">
      <c r="A994" s="51" t="n"/>
      <c r="B994" s="51" t="n"/>
      <c r="C994" s="23" t="n"/>
      <c r="D994" s="24">
        <f>IF(COUNTA($A994:$C994,$E994:$I994,$K994,$O994,$R994,$U994:$W994,$Z994:$AA994)=0,"",IFERROR(INDEX('Settings'!$B$10:$B$109,MATCH(C994,'Settings'!$A$10:$A$109,0)),""))</f>
        <v/>
      </c>
      <c r="E994" s="23" t="n"/>
      <c r="F994" s="25" t="n"/>
      <c r="G994" s="25" t="n"/>
      <c r="H994" s="26" t="n"/>
      <c r="I994" s="26" t="n"/>
      <c r="J994" s="27">
        <f>IF(COUNTA($A994:$C994,$E994:$I994,$K994,$O994,$R994,$U994:$W994,$Z994:$AA994)=0,"",IFERROR(H994+I994,0))</f>
        <v/>
      </c>
      <c r="K994" s="52" t="n"/>
      <c r="L994" s="53">
        <f>IF(COUNTA($A994:$C994,$E994:$I994,$K994,$O994,$R994,$U994:$W994,$Z994:$AA994)=0,"",IFERROR(INDEX('Settings'!$D$10:$D$109,MATCH(C994,'Settings'!$A$10:$A$109,0)),0))</f>
        <v/>
      </c>
      <c r="M994" s="53">
        <f>IF(COUNTA($A994:$C994,$E994:$I994,$K994,$O994,$R994,$U994:$W994,$Z994:$AA994)=0,"",IFERROR(IF(K994&lt;&gt;"",K994,L994),0))</f>
        <v/>
      </c>
      <c r="N994" s="30">
        <f>IF(COUNTA($A994:$C994,$E994:$I994,$K994,$O994,$R994,$U994:$W994,$Z994:$AA994)=0,"",IFERROR(J994*M994,0))</f>
        <v/>
      </c>
      <c r="O994" s="31" t="n"/>
      <c r="P994" s="30">
        <f>IF(COUNTA($A994:$C994,$E994:$I994,$K994,$O994,$R994,$U994:$W994,$Z994:$AA994)=0,"",IFERROR(INDEX('Settings'!$F$10:$F$109,MATCH(C994,'Settings'!$A$10:$A$109,0)),0))</f>
        <v/>
      </c>
      <c r="Q994" s="30">
        <f>IF(COUNTA($A994:$C994,$E994:$I994,$K994,$O994,$R994,$U994:$W994,$Z994:$AA994)=0,"",IFERROR(O994*P994,0))</f>
        <v/>
      </c>
      <c r="R994" s="26" t="n"/>
      <c r="S994" s="30">
        <f>IF(COUNTA($A994:$C994,$E994:$I994,$K994,$O994,$R994,$U994:$W994,$Z994:$AA994)=0,"",IFERROR(INDEX('Settings'!$E$10:$E$109,MATCH(C994,'Settings'!$A$10:$A$109,0)),0))</f>
        <v/>
      </c>
      <c r="T994" s="30">
        <f>IF(COUNTA($A994:$C994,$E994:$I994,$K994,$O994,$R994,$U994:$W994,$Z994:$AA994)=0,"",IFERROR(R994*S994,0))</f>
        <v/>
      </c>
      <c r="U994" s="32" t="n"/>
      <c r="V994" s="32" t="n"/>
      <c r="W994" s="32" t="n"/>
      <c r="X994" s="30">
        <f>IF(COUNTA($A994:$C994,$E994:$I994,$K994,$O994,$R994,$U994:$W994,$Z994:$AA994)=0,"",IFERROR(SUM(N994,Q994,T994,U994),0))</f>
        <v/>
      </c>
      <c r="Y994" s="30">
        <f>IF(COUNTA($A994:$C994,$E994:$I994,$K994,$O994,$R994,$U994:$W994,$Z994:$AA994)=0,"",IFERROR(X994+V994-W994,0))</f>
        <v/>
      </c>
      <c r="Z994" s="23" t="n"/>
      <c r="AA994" s="25" t="n"/>
      <c r="AB994" s="33">
        <f>IF(COUNTA($A994:$C994,$E994:$I994,$K994,$O994,$R994,$U994:$W994,$Z994:$AA994)=0,"",IF(OR(A994="",B994="",C994="",E994=""),"Missing required input",IF(D994="","Driver not found",IF(COUNTIF($E:$E,E994)&gt;1,"Duplicate Trip/Load #",IF(B994&gt;A994,"Trip after period end",IF(B994&lt;=A994-'Settings'!$B$4,"Trip outside pay period",IF(J994&lt;=0,"Check miles",IF(M994&lt;=0,"Check rate",IF(Y994&lt;0,"Negative payable","OK")))))))))</f>
        <v/>
      </c>
    </row>
    <row r="995">
      <c r="A995" s="51" t="n"/>
      <c r="B995" s="51" t="n"/>
      <c r="C995" s="23" t="n"/>
      <c r="D995" s="24">
        <f>IF(COUNTA($A995:$C995,$E995:$I995,$K995,$O995,$R995,$U995:$W995,$Z995:$AA995)=0,"",IFERROR(INDEX('Settings'!$B$10:$B$109,MATCH(C995,'Settings'!$A$10:$A$109,0)),""))</f>
        <v/>
      </c>
      <c r="E995" s="23" t="n"/>
      <c r="F995" s="25" t="n"/>
      <c r="G995" s="25" t="n"/>
      <c r="H995" s="26" t="n"/>
      <c r="I995" s="26" t="n"/>
      <c r="J995" s="27">
        <f>IF(COUNTA($A995:$C995,$E995:$I995,$K995,$O995,$R995,$U995:$W995,$Z995:$AA995)=0,"",IFERROR(H995+I995,0))</f>
        <v/>
      </c>
      <c r="K995" s="52" t="n"/>
      <c r="L995" s="53">
        <f>IF(COUNTA($A995:$C995,$E995:$I995,$K995,$O995,$R995,$U995:$W995,$Z995:$AA995)=0,"",IFERROR(INDEX('Settings'!$D$10:$D$109,MATCH(C995,'Settings'!$A$10:$A$109,0)),0))</f>
        <v/>
      </c>
      <c r="M995" s="53">
        <f>IF(COUNTA($A995:$C995,$E995:$I995,$K995,$O995,$R995,$U995:$W995,$Z995:$AA995)=0,"",IFERROR(IF(K995&lt;&gt;"",K995,L995),0))</f>
        <v/>
      </c>
      <c r="N995" s="30">
        <f>IF(COUNTA($A995:$C995,$E995:$I995,$K995,$O995,$R995,$U995:$W995,$Z995:$AA995)=0,"",IFERROR(J995*M995,0))</f>
        <v/>
      </c>
      <c r="O995" s="31" t="n"/>
      <c r="P995" s="30">
        <f>IF(COUNTA($A995:$C995,$E995:$I995,$K995,$O995,$R995,$U995:$W995,$Z995:$AA995)=0,"",IFERROR(INDEX('Settings'!$F$10:$F$109,MATCH(C995,'Settings'!$A$10:$A$109,0)),0))</f>
        <v/>
      </c>
      <c r="Q995" s="30">
        <f>IF(COUNTA($A995:$C995,$E995:$I995,$K995,$O995,$R995,$U995:$W995,$Z995:$AA995)=0,"",IFERROR(O995*P995,0))</f>
        <v/>
      </c>
      <c r="R995" s="26" t="n"/>
      <c r="S995" s="30">
        <f>IF(COUNTA($A995:$C995,$E995:$I995,$K995,$O995,$R995,$U995:$W995,$Z995:$AA995)=0,"",IFERROR(INDEX('Settings'!$E$10:$E$109,MATCH(C995,'Settings'!$A$10:$A$109,0)),0))</f>
        <v/>
      </c>
      <c r="T995" s="30">
        <f>IF(COUNTA($A995:$C995,$E995:$I995,$K995,$O995,$R995,$U995:$W995,$Z995:$AA995)=0,"",IFERROR(R995*S995,0))</f>
        <v/>
      </c>
      <c r="U995" s="32" t="n"/>
      <c r="V995" s="32" t="n"/>
      <c r="W995" s="32" t="n"/>
      <c r="X995" s="30">
        <f>IF(COUNTA($A995:$C995,$E995:$I995,$K995,$O995,$R995,$U995:$W995,$Z995:$AA995)=0,"",IFERROR(SUM(N995,Q995,T995,U995),0))</f>
        <v/>
      </c>
      <c r="Y995" s="30">
        <f>IF(COUNTA($A995:$C995,$E995:$I995,$K995,$O995,$R995,$U995:$W995,$Z995:$AA995)=0,"",IFERROR(X995+V995-W995,0))</f>
        <v/>
      </c>
      <c r="Z995" s="23" t="n"/>
      <c r="AA995" s="25" t="n"/>
      <c r="AB995" s="33">
        <f>IF(COUNTA($A995:$C995,$E995:$I995,$K995,$O995,$R995,$U995:$W995,$Z995:$AA995)=0,"",IF(OR(A995="",B995="",C995="",E995=""),"Missing required input",IF(D995="","Driver not found",IF(COUNTIF($E:$E,E995)&gt;1,"Duplicate Trip/Load #",IF(B995&gt;A995,"Trip after period end",IF(B995&lt;=A995-'Settings'!$B$4,"Trip outside pay period",IF(J995&lt;=0,"Check miles",IF(M995&lt;=0,"Check rate",IF(Y995&lt;0,"Negative payable","OK")))))))))</f>
        <v/>
      </c>
    </row>
    <row r="996">
      <c r="A996" s="51" t="n"/>
      <c r="B996" s="51" t="n"/>
      <c r="C996" s="23" t="n"/>
      <c r="D996" s="24">
        <f>IF(COUNTA($A996:$C996,$E996:$I996,$K996,$O996,$R996,$U996:$W996,$Z996:$AA996)=0,"",IFERROR(INDEX('Settings'!$B$10:$B$109,MATCH(C996,'Settings'!$A$10:$A$109,0)),""))</f>
        <v/>
      </c>
      <c r="E996" s="23" t="n"/>
      <c r="F996" s="25" t="n"/>
      <c r="G996" s="25" t="n"/>
      <c r="H996" s="26" t="n"/>
      <c r="I996" s="26" t="n"/>
      <c r="J996" s="27">
        <f>IF(COUNTA($A996:$C996,$E996:$I996,$K996,$O996,$R996,$U996:$W996,$Z996:$AA996)=0,"",IFERROR(H996+I996,0))</f>
        <v/>
      </c>
      <c r="K996" s="52" t="n"/>
      <c r="L996" s="53">
        <f>IF(COUNTA($A996:$C996,$E996:$I996,$K996,$O996,$R996,$U996:$W996,$Z996:$AA996)=0,"",IFERROR(INDEX('Settings'!$D$10:$D$109,MATCH(C996,'Settings'!$A$10:$A$109,0)),0))</f>
        <v/>
      </c>
      <c r="M996" s="53">
        <f>IF(COUNTA($A996:$C996,$E996:$I996,$K996,$O996,$R996,$U996:$W996,$Z996:$AA996)=0,"",IFERROR(IF(K996&lt;&gt;"",K996,L996),0))</f>
        <v/>
      </c>
      <c r="N996" s="30">
        <f>IF(COUNTA($A996:$C996,$E996:$I996,$K996,$O996,$R996,$U996:$W996,$Z996:$AA996)=0,"",IFERROR(J996*M996,0))</f>
        <v/>
      </c>
      <c r="O996" s="31" t="n"/>
      <c r="P996" s="30">
        <f>IF(COUNTA($A996:$C996,$E996:$I996,$K996,$O996,$R996,$U996:$W996,$Z996:$AA996)=0,"",IFERROR(INDEX('Settings'!$F$10:$F$109,MATCH(C996,'Settings'!$A$10:$A$109,0)),0))</f>
        <v/>
      </c>
      <c r="Q996" s="30">
        <f>IF(COUNTA($A996:$C996,$E996:$I996,$K996,$O996,$R996,$U996:$W996,$Z996:$AA996)=0,"",IFERROR(O996*P996,0))</f>
        <v/>
      </c>
      <c r="R996" s="26" t="n"/>
      <c r="S996" s="30">
        <f>IF(COUNTA($A996:$C996,$E996:$I996,$K996,$O996,$R996,$U996:$W996,$Z996:$AA996)=0,"",IFERROR(INDEX('Settings'!$E$10:$E$109,MATCH(C996,'Settings'!$A$10:$A$109,0)),0))</f>
        <v/>
      </c>
      <c r="T996" s="30">
        <f>IF(COUNTA($A996:$C996,$E996:$I996,$K996,$O996,$R996,$U996:$W996,$Z996:$AA996)=0,"",IFERROR(R996*S996,0))</f>
        <v/>
      </c>
      <c r="U996" s="32" t="n"/>
      <c r="V996" s="32" t="n"/>
      <c r="W996" s="32" t="n"/>
      <c r="X996" s="30">
        <f>IF(COUNTA($A996:$C996,$E996:$I996,$K996,$O996,$R996,$U996:$W996,$Z996:$AA996)=0,"",IFERROR(SUM(N996,Q996,T996,U996),0))</f>
        <v/>
      </c>
      <c r="Y996" s="30">
        <f>IF(COUNTA($A996:$C996,$E996:$I996,$K996,$O996,$R996,$U996:$W996,$Z996:$AA996)=0,"",IFERROR(X996+V996-W996,0))</f>
        <v/>
      </c>
      <c r="Z996" s="23" t="n"/>
      <c r="AA996" s="25" t="n"/>
      <c r="AB996" s="33">
        <f>IF(COUNTA($A996:$C996,$E996:$I996,$K996,$O996,$R996,$U996:$W996,$Z996:$AA996)=0,"",IF(OR(A996="",B996="",C996="",E996=""),"Missing required input",IF(D996="","Driver not found",IF(COUNTIF($E:$E,E996)&gt;1,"Duplicate Trip/Load #",IF(B996&gt;A996,"Trip after period end",IF(B996&lt;=A996-'Settings'!$B$4,"Trip outside pay period",IF(J996&lt;=0,"Check miles",IF(M996&lt;=0,"Check rate",IF(Y996&lt;0,"Negative payable","OK")))))))))</f>
        <v/>
      </c>
    </row>
    <row r="997">
      <c r="A997" s="51" t="n"/>
      <c r="B997" s="51" t="n"/>
      <c r="C997" s="23" t="n"/>
      <c r="D997" s="24">
        <f>IF(COUNTA($A997:$C997,$E997:$I997,$K997,$O997,$R997,$U997:$W997,$Z997:$AA997)=0,"",IFERROR(INDEX('Settings'!$B$10:$B$109,MATCH(C997,'Settings'!$A$10:$A$109,0)),""))</f>
        <v/>
      </c>
      <c r="E997" s="23" t="n"/>
      <c r="F997" s="25" t="n"/>
      <c r="G997" s="25" t="n"/>
      <c r="H997" s="26" t="n"/>
      <c r="I997" s="26" t="n"/>
      <c r="J997" s="27">
        <f>IF(COUNTA($A997:$C997,$E997:$I997,$K997,$O997,$R997,$U997:$W997,$Z997:$AA997)=0,"",IFERROR(H997+I997,0))</f>
        <v/>
      </c>
      <c r="K997" s="52" t="n"/>
      <c r="L997" s="53">
        <f>IF(COUNTA($A997:$C997,$E997:$I997,$K997,$O997,$R997,$U997:$W997,$Z997:$AA997)=0,"",IFERROR(INDEX('Settings'!$D$10:$D$109,MATCH(C997,'Settings'!$A$10:$A$109,0)),0))</f>
        <v/>
      </c>
      <c r="M997" s="53">
        <f>IF(COUNTA($A997:$C997,$E997:$I997,$K997,$O997,$R997,$U997:$W997,$Z997:$AA997)=0,"",IFERROR(IF(K997&lt;&gt;"",K997,L997),0))</f>
        <v/>
      </c>
      <c r="N997" s="30">
        <f>IF(COUNTA($A997:$C997,$E997:$I997,$K997,$O997,$R997,$U997:$W997,$Z997:$AA997)=0,"",IFERROR(J997*M997,0))</f>
        <v/>
      </c>
      <c r="O997" s="31" t="n"/>
      <c r="P997" s="30">
        <f>IF(COUNTA($A997:$C997,$E997:$I997,$K997,$O997,$R997,$U997:$W997,$Z997:$AA997)=0,"",IFERROR(INDEX('Settings'!$F$10:$F$109,MATCH(C997,'Settings'!$A$10:$A$109,0)),0))</f>
        <v/>
      </c>
      <c r="Q997" s="30">
        <f>IF(COUNTA($A997:$C997,$E997:$I997,$K997,$O997,$R997,$U997:$W997,$Z997:$AA997)=0,"",IFERROR(O997*P997,0))</f>
        <v/>
      </c>
      <c r="R997" s="26" t="n"/>
      <c r="S997" s="30">
        <f>IF(COUNTA($A997:$C997,$E997:$I997,$K997,$O997,$R997,$U997:$W997,$Z997:$AA997)=0,"",IFERROR(INDEX('Settings'!$E$10:$E$109,MATCH(C997,'Settings'!$A$10:$A$109,0)),0))</f>
        <v/>
      </c>
      <c r="T997" s="30">
        <f>IF(COUNTA($A997:$C997,$E997:$I997,$K997,$O997,$R997,$U997:$W997,$Z997:$AA997)=0,"",IFERROR(R997*S997,0))</f>
        <v/>
      </c>
      <c r="U997" s="32" t="n"/>
      <c r="V997" s="32" t="n"/>
      <c r="W997" s="32" t="n"/>
      <c r="X997" s="30">
        <f>IF(COUNTA($A997:$C997,$E997:$I997,$K997,$O997,$R997,$U997:$W997,$Z997:$AA997)=0,"",IFERROR(SUM(N997,Q997,T997,U997),0))</f>
        <v/>
      </c>
      <c r="Y997" s="30">
        <f>IF(COUNTA($A997:$C997,$E997:$I997,$K997,$O997,$R997,$U997:$W997,$Z997:$AA997)=0,"",IFERROR(X997+V997-W997,0))</f>
        <v/>
      </c>
      <c r="Z997" s="23" t="n"/>
      <c r="AA997" s="25" t="n"/>
      <c r="AB997" s="33">
        <f>IF(COUNTA($A997:$C997,$E997:$I997,$K997,$O997,$R997,$U997:$W997,$Z997:$AA997)=0,"",IF(OR(A997="",B997="",C997="",E997=""),"Missing required input",IF(D997="","Driver not found",IF(COUNTIF($E:$E,E997)&gt;1,"Duplicate Trip/Load #",IF(B997&gt;A997,"Trip after period end",IF(B997&lt;=A997-'Settings'!$B$4,"Trip outside pay period",IF(J997&lt;=0,"Check miles",IF(M997&lt;=0,"Check rate",IF(Y997&lt;0,"Negative payable","OK")))))))))</f>
        <v/>
      </c>
    </row>
    <row r="998">
      <c r="A998" s="51" t="n"/>
      <c r="B998" s="51" t="n"/>
      <c r="C998" s="23" t="n"/>
      <c r="D998" s="24">
        <f>IF(COUNTA($A998:$C998,$E998:$I998,$K998,$O998,$R998,$U998:$W998,$Z998:$AA998)=0,"",IFERROR(INDEX('Settings'!$B$10:$B$109,MATCH(C998,'Settings'!$A$10:$A$109,0)),""))</f>
        <v/>
      </c>
      <c r="E998" s="23" t="n"/>
      <c r="F998" s="25" t="n"/>
      <c r="G998" s="25" t="n"/>
      <c r="H998" s="26" t="n"/>
      <c r="I998" s="26" t="n"/>
      <c r="J998" s="27">
        <f>IF(COUNTA($A998:$C998,$E998:$I998,$K998,$O998,$R998,$U998:$W998,$Z998:$AA998)=0,"",IFERROR(H998+I998,0))</f>
        <v/>
      </c>
      <c r="K998" s="52" t="n"/>
      <c r="L998" s="53">
        <f>IF(COUNTA($A998:$C998,$E998:$I998,$K998,$O998,$R998,$U998:$W998,$Z998:$AA998)=0,"",IFERROR(INDEX('Settings'!$D$10:$D$109,MATCH(C998,'Settings'!$A$10:$A$109,0)),0))</f>
        <v/>
      </c>
      <c r="M998" s="53">
        <f>IF(COUNTA($A998:$C998,$E998:$I998,$K998,$O998,$R998,$U998:$W998,$Z998:$AA998)=0,"",IFERROR(IF(K998&lt;&gt;"",K998,L998),0))</f>
        <v/>
      </c>
      <c r="N998" s="30">
        <f>IF(COUNTA($A998:$C998,$E998:$I998,$K998,$O998,$R998,$U998:$W998,$Z998:$AA998)=0,"",IFERROR(J998*M998,0))</f>
        <v/>
      </c>
      <c r="O998" s="31" t="n"/>
      <c r="P998" s="30">
        <f>IF(COUNTA($A998:$C998,$E998:$I998,$K998,$O998,$R998,$U998:$W998,$Z998:$AA998)=0,"",IFERROR(INDEX('Settings'!$F$10:$F$109,MATCH(C998,'Settings'!$A$10:$A$109,0)),0))</f>
        <v/>
      </c>
      <c r="Q998" s="30">
        <f>IF(COUNTA($A998:$C998,$E998:$I998,$K998,$O998,$R998,$U998:$W998,$Z998:$AA998)=0,"",IFERROR(O998*P998,0))</f>
        <v/>
      </c>
      <c r="R998" s="26" t="n"/>
      <c r="S998" s="30">
        <f>IF(COUNTA($A998:$C998,$E998:$I998,$K998,$O998,$R998,$U998:$W998,$Z998:$AA998)=0,"",IFERROR(INDEX('Settings'!$E$10:$E$109,MATCH(C998,'Settings'!$A$10:$A$109,0)),0))</f>
        <v/>
      </c>
      <c r="T998" s="30">
        <f>IF(COUNTA($A998:$C998,$E998:$I998,$K998,$O998,$R998,$U998:$W998,$Z998:$AA998)=0,"",IFERROR(R998*S998,0))</f>
        <v/>
      </c>
      <c r="U998" s="32" t="n"/>
      <c r="V998" s="32" t="n"/>
      <c r="W998" s="32" t="n"/>
      <c r="X998" s="30">
        <f>IF(COUNTA($A998:$C998,$E998:$I998,$K998,$O998,$R998,$U998:$W998,$Z998:$AA998)=0,"",IFERROR(SUM(N998,Q998,T998,U998),0))</f>
        <v/>
      </c>
      <c r="Y998" s="30">
        <f>IF(COUNTA($A998:$C998,$E998:$I998,$K998,$O998,$R998,$U998:$W998,$Z998:$AA998)=0,"",IFERROR(X998+V998-W998,0))</f>
        <v/>
      </c>
      <c r="Z998" s="23" t="n"/>
      <c r="AA998" s="25" t="n"/>
      <c r="AB998" s="33">
        <f>IF(COUNTA($A998:$C998,$E998:$I998,$K998,$O998,$R998,$U998:$W998,$Z998:$AA998)=0,"",IF(OR(A998="",B998="",C998="",E998=""),"Missing required input",IF(D998="","Driver not found",IF(COUNTIF($E:$E,E998)&gt;1,"Duplicate Trip/Load #",IF(B998&gt;A998,"Trip after period end",IF(B998&lt;=A998-'Settings'!$B$4,"Trip outside pay period",IF(J998&lt;=0,"Check miles",IF(M998&lt;=0,"Check rate",IF(Y998&lt;0,"Negative payable","OK")))))))))</f>
        <v/>
      </c>
    </row>
    <row r="999">
      <c r="A999" s="51" t="n"/>
      <c r="B999" s="51" t="n"/>
      <c r="C999" s="23" t="n"/>
      <c r="D999" s="24">
        <f>IF(COUNTA($A999:$C999,$E999:$I999,$K999,$O999,$R999,$U999:$W999,$Z999:$AA999)=0,"",IFERROR(INDEX('Settings'!$B$10:$B$109,MATCH(C999,'Settings'!$A$10:$A$109,0)),""))</f>
        <v/>
      </c>
      <c r="E999" s="23" t="n"/>
      <c r="F999" s="25" t="n"/>
      <c r="G999" s="25" t="n"/>
      <c r="H999" s="26" t="n"/>
      <c r="I999" s="26" t="n"/>
      <c r="J999" s="27">
        <f>IF(COUNTA($A999:$C999,$E999:$I999,$K999,$O999,$R999,$U999:$W999,$Z999:$AA999)=0,"",IFERROR(H999+I999,0))</f>
        <v/>
      </c>
      <c r="K999" s="52" t="n"/>
      <c r="L999" s="53">
        <f>IF(COUNTA($A999:$C999,$E999:$I999,$K999,$O999,$R999,$U999:$W999,$Z999:$AA999)=0,"",IFERROR(INDEX('Settings'!$D$10:$D$109,MATCH(C999,'Settings'!$A$10:$A$109,0)),0))</f>
        <v/>
      </c>
      <c r="M999" s="53">
        <f>IF(COUNTA($A999:$C999,$E999:$I999,$K999,$O999,$R999,$U999:$W999,$Z999:$AA999)=0,"",IFERROR(IF(K999&lt;&gt;"",K999,L999),0))</f>
        <v/>
      </c>
      <c r="N999" s="30">
        <f>IF(COUNTA($A999:$C999,$E999:$I999,$K999,$O999,$R999,$U999:$W999,$Z999:$AA999)=0,"",IFERROR(J999*M999,0))</f>
        <v/>
      </c>
      <c r="O999" s="31" t="n"/>
      <c r="P999" s="30">
        <f>IF(COUNTA($A999:$C999,$E999:$I999,$K999,$O999,$R999,$U999:$W999,$Z999:$AA999)=0,"",IFERROR(INDEX('Settings'!$F$10:$F$109,MATCH(C999,'Settings'!$A$10:$A$109,0)),0))</f>
        <v/>
      </c>
      <c r="Q999" s="30">
        <f>IF(COUNTA($A999:$C999,$E999:$I999,$K999,$O999,$R999,$U999:$W999,$Z999:$AA999)=0,"",IFERROR(O999*P999,0))</f>
        <v/>
      </c>
      <c r="R999" s="26" t="n"/>
      <c r="S999" s="30">
        <f>IF(COUNTA($A999:$C999,$E999:$I999,$K999,$O999,$R999,$U999:$W999,$Z999:$AA999)=0,"",IFERROR(INDEX('Settings'!$E$10:$E$109,MATCH(C999,'Settings'!$A$10:$A$109,0)),0))</f>
        <v/>
      </c>
      <c r="T999" s="30">
        <f>IF(COUNTA($A999:$C999,$E999:$I999,$K999,$O999,$R999,$U999:$W999,$Z999:$AA999)=0,"",IFERROR(R999*S999,0))</f>
        <v/>
      </c>
      <c r="U999" s="32" t="n"/>
      <c r="V999" s="32" t="n"/>
      <c r="W999" s="32" t="n"/>
      <c r="X999" s="30">
        <f>IF(COUNTA($A999:$C999,$E999:$I999,$K999,$O999,$R999,$U999:$W999,$Z999:$AA999)=0,"",IFERROR(SUM(N999,Q999,T999,U999),0))</f>
        <v/>
      </c>
      <c r="Y999" s="30">
        <f>IF(COUNTA($A999:$C999,$E999:$I999,$K999,$O999,$R999,$U999:$W999,$Z999:$AA999)=0,"",IFERROR(X999+V999-W999,0))</f>
        <v/>
      </c>
      <c r="Z999" s="23" t="n"/>
      <c r="AA999" s="25" t="n"/>
      <c r="AB999" s="33">
        <f>IF(COUNTA($A999:$C999,$E999:$I999,$K999,$O999,$R999,$U999:$W999,$Z999:$AA999)=0,"",IF(OR(A999="",B999="",C999="",E999=""),"Missing required input",IF(D999="","Driver not found",IF(COUNTIF($E:$E,E999)&gt;1,"Duplicate Trip/Load #",IF(B999&gt;A999,"Trip after period end",IF(B999&lt;=A999-'Settings'!$B$4,"Trip outside pay period",IF(J999&lt;=0,"Check miles",IF(M999&lt;=0,"Check rate",IF(Y999&lt;0,"Negative payable","OK")))))))))</f>
        <v/>
      </c>
    </row>
    <row r="1000">
      <c r="A1000" s="51" t="n"/>
      <c r="B1000" s="51" t="n"/>
      <c r="C1000" s="23" t="n"/>
      <c r="D1000" s="24">
        <f>IF(COUNTA($A1000:$C1000,$E1000:$I1000,$K1000,$O1000,$R1000,$U1000:$W1000,$Z1000:$AA1000)=0,"",IFERROR(INDEX('Settings'!$B$10:$B$109,MATCH(C1000,'Settings'!$A$10:$A$109,0)),""))</f>
        <v/>
      </c>
      <c r="E1000" s="23" t="n"/>
      <c r="F1000" s="25" t="n"/>
      <c r="G1000" s="25" t="n"/>
      <c r="H1000" s="26" t="n"/>
      <c r="I1000" s="26" t="n"/>
      <c r="J1000" s="27">
        <f>IF(COUNTA($A1000:$C1000,$E1000:$I1000,$K1000,$O1000,$R1000,$U1000:$W1000,$Z1000:$AA1000)=0,"",IFERROR(H1000+I1000,0))</f>
        <v/>
      </c>
      <c r="K1000" s="52" t="n"/>
      <c r="L1000" s="53">
        <f>IF(COUNTA($A1000:$C1000,$E1000:$I1000,$K1000,$O1000,$R1000,$U1000:$W1000,$Z1000:$AA1000)=0,"",IFERROR(INDEX('Settings'!$D$10:$D$109,MATCH(C1000,'Settings'!$A$10:$A$109,0)),0))</f>
        <v/>
      </c>
      <c r="M1000" s="53">
        <f>IF(COUNTA($A1000:$C1000,$E1000:$I1000,$K1000,$O1000,$R1000,$U1000:$W1000,$Z1000:$AA1000)=0,"",IFERROR(IF(K1000&lt;&gt;"",K1000,L1000),0))</f>
        <v/>
      </c>
      <c r="N1000" s="30">
        <f>IF(COUNTA($A1000:$C1000,$E1000:$I1000,$K1000,$O1000,$R1000,$U1000:$W1000,$Z1000:$AA1000)=0,"",IFERROR(J1000*M1000,0))</f>
        <v/>
      </c>
      <c r="O1000" s="31" t="n"/>
      <c r="P1000" s="30">
        <f>IF(COUNTA($A1000:$C1000,$E1000:$I1000,$K1000,$O1000,$R1000,$U1000:$W1000,$Z1000:$AA1000)=0,"",IFERROR(INDEX('Settings'!$F$10:$F$109,MATCH(C1000,'Settings'!$A$10:$A$109,0)),0))</f>
        <v/>
      </c>
      <c r="Q1000" s="30">
        <f>IF(COUNTA($A1000:$C1000,$E1000:$I1000,$K1000,$O1000,$R1000,$U1000:$W1000,$Z1000:$AA1000)=0,"",IFERROR(O1000*P1000,0))</f>
        <v/>
      </c>
      <c r="R1000" s="26" t="n"/>
      <c r="S1000" s="30">
        <f>IF(COUNTA($A1000:$C1000,$E1000:$I1000,$K1000,$O1000,$R1000,$U1000:$W1000,$Z1000:$AA1000)=0,"",IFERROR(INDEX('Settings'!$E$10:$E$109,MATCH(C1000,'Settings'!$A$10:$A$109,0)),0))</f>
        <v/>
      </c>
      <c r="T1000" s="30">
        <f>IF(COUNTA($A1000:$C1000,$E1000:$I1000,$K1000,$O1000,$R1000,$U1000:$W1000,$Z1000:$AA1000)=0,"",IFERROR(R1000*S1000,0))</f>
        <v/>
      </c>
      <c r="U1000" s="32" t="n"/>
      <c r="V1000" s="32" t="n"/>
      <c r="W1000" s="32" t="n"/>
      <c r="X1000" s="30">
        <f>IF(COUNTA($A1000:$C1000,$E1000:$I1000,$K1000,$O1000,$R1000,$U1000:$W1000,$Z1000:$AA1000)=0,"",IFERROR(SUM(N1000,Q1000,T1000,U1000),0))</f>
        <v/>
      </c>
      <c r="Y1000" s="30">
        <f>IF(COUNTA($A1000:$C1000,$E1000:$I1000,$K1000,$O1000,$R1000,$U1000:$W1000,$Z1000:$AA1000)=0,"",IFERROR(X1000+V1000-W1000,0))</f>
        <v/>
      </c>
      <c r="Z1000" s="23" t="n"/>
      <c r="AA1000" s="25" t="n"/>
      <c r="AB1000" s="33">
        <f>IF(COUNTA($A1000:$C1000,$E1000:$I1000,$K1000,$O1000,$R1000,$U1000:$W1000,$Z1000:$AA1000)=0,"",IF(OR(A1000="",B1000="",C1000="",E1000=""),"Missing required input",IF(D1000="","Driver not found",IF(COUNTIF($E:$E,E1000)&gt;1,"Duplicate Trip/Load #",IF(B1000&gt;A1000,"Trip after period end",IF(B1000&lt;=A1000-'Settings'!$B$4,"Trip outside pay period",IF(J1000&lt;=0,"Check miles",IF(M1000&lt;=0,"Check rate",IF(Y1000&lt;0,"Negative payable","OK")))))))))</f>
        <v/>
      </c>
    </row>
    <row r="1001">
      <c r="A1001" s="51" t="n"/>
      <c r="B1001" s="51" t="n"/>
      <c r="C1001" s="23" t="n"/>
      <c r="D1001" s="24">
        <f>IF(COUNTA($A1001:$C1001,$E1001:$I1001,$K1001,$O1001,$R1001,$U1001:$W1001,$Z1001:$AA1001)=0,"",IFERROR(INDEX('Settings'!$B$10:$B$109,MATCH(C1001,'Settings'!$A$10:$A$109,0)),""))</f>
        <v/>
      </c>
      <c r="E1001" s="23" t="n"/>
      <c r="F1001" s="25" t="n"/>
      <c r="G1001" s="25" t="n"/>
      <c r="H1001" s="26" t="n"/>
      <c r="I1001" s="26" t="n"/>
      <c r="J1001" s="27">
        <f>IF(COUNTA($A1001:$C1001,$E1001:$I1001,$K1001,$O1001,$R1001,$U1001:$W1001,$Z1001:$AA1001)=0,"",IFERROR(H1001+I1001,0))</f>
        <v/>
      </c>
      <c r="K1001" s="52" t="n"/>
      <c r="L1001" s="53">
        <f>IF(COUNTA($A1001:$C1001,$E1001:$I1001,$K1001,$O1001,$R1001,$U1001:$W1001,$Z1001:$AA1001)=0,"",IFERROR(INDEX('Settings'!$D$10:$D$109,MATCH(C1001,'Settings'!$A$10:$A$109,0)),0))</f>
        <v/>
      </c>
      <c r="M1001" s="53">
        <f>IF(COUNTA($A1001:$C1001,$E1001:$I1001,$K1001,$O1001,$R1001,$U1001:$W1001,$Z1001:$AA1001)=0,"",IFERROR(IF(K1001&lt;&gt;"",K1001,L1001),0))</f>
        <v/>
      </c>
      <c r="N1001" s="30">
        <f>IF(COUNTA($A1001:$C1001,$E1001:$I1001,$K1001,$O1001,$R1001,$U1001:$W1001,$Z1001:$AA1001)=0,"",IFERROR(J1001*M1001,0))</f>
        <v/>
      </c>
      <c r="O1001" s="31" t="n"/>
      <c r="P1001" s="30">
        <f>IF(COUNTA($A1001:$C1001,$E1001:$I1001,$K1001,$O1001,$R1001,$U1001:$W1001,$Z1001:$AA1001)=0,"",IFERROR(INDEX('Settings'!$F$10:$F$109,MATCH(C1001,'Settings'!$A$10:$A$109,0)),0))</f>
        <v/>
      </c>
      <c r="Q1001" s="30">
        <f>IF(COUNTA($A1001:$C1001,$E1001:$I1001,$K1001,$O1001,$R1001,$U1001:$W1001,$Z1001:$AA1001)=0,"",IFERROR(O1001*P1001,0))</f>
        <v/>
      </c>
      <c r="R1001" s="26" t="n"/>
      <c r="S1001" s="30">
        <f>IF(COUNTA($A1001:$C1001,$E1001:$I1001,$K1001,$O1001,$R1001,$U1001:$W1001,$Z1001:$AA1001)=0,"",IFERROR(INDEX('Settings'!$E$10:$E$109,MATCH(C1001,'Settings'!$A$10:$A$109,0)),0))</f>
        <v/>
      </c>
      <c r="T1001" s="30">
        <f>IF(COUNTA($A1001:$C1001,$E1001:$I1001,$K1001,$O1001,$R1001,$U1001:$W1001,$Z1001:$AA1001)=0,"",IFERROR(R1001*S1001,0))</f>
        <v/>
      </c>
      <c r="U1001" s="32" t="n"/>
      <c r="V1001" s="32" t="n"/>
      <c r="W1001" s="32" t="n"/>
      <c r="X1001" s="30">
        <f>IF(COUNTA($A1001:$C1001,$E1001:$I1001,$K1001,$O1001,$R1001,$U1001:$W1001,$Z1001:$AA1001)=0,"",IFERROR(SUM(N1001,Q1001,T1001,U1001),0))</f>
        <v/>
      </c>
      <c r="Y1001" s="30">
        <f>IF(COUNTA($A1001:$C1001,$E1001:$I1001,$K1001,$O1001,$R1001,$U1001:$W1001,$Z1001:$AA1001)=0,"",IFERROR(X1001+V1001-W1001,0))</f>
        <v/>
      </c>
      <c r="Z1001" s="23" t="n"/>
      <c r="AA1001" s="25" t="n"/>
      <c r="AB1001" s="33">
        <f>IF(COUNTA($A1001:$C1001,$E1001:$I1001,$K1001,$O1001,$R1001,$U1001:$W1001,$Z1001:$AA1001)=0,"",IF(OR(A1001="",B1001="",C1001="",E1001=""),"Missing required input",IF(D1001="","Driver not found",IF(COUNTIF($E:$E,E1001)&gt;1,"Duplicate Trip/Load #",IF(B1001&gt;A1001,"Trip after period end",IF(B1001&lt;=A1001-'Settings'!$B$4,"Trip outside pay period",IF(J1001&lt;=0,"Check miles",IF(M1001&lt;=0,"Check rate",IF(Y1001&lt;0,"Negative payable","OK")))))))))</f>
        <v/>
      </c>
    </row>
    <row r="1002">
      <c r="A1002" s="51" t="n"/>
      <c r="B1002" s="51" t="n"/>
      <c r="C1002" s="23" t="n"/>
      <c r="D1002" s="24">
        <f>IF(COUNTA($A1002:$C1002,$E1002:$I1002,$K1002,$O1002,$R1002,$U1002:$W1002,$Z1002:$AA1002)=0,"",IFERROR(INDEX('Settings'!$B$10:$B$109,MATCH(C1002,'Settings'!$A$10:$A$109,0)),""))</f>
        <v/>
      </c>
      <c r="E1002" s="23" t="n"/>
      <c r="F1002" s="25" t="n"/>
      <c r="G1002" s="25" t="n"/>
      <c r="H1002" s="26" t="n"/>
      <c r="I1002" s="26" t="n"/>
      <c r="J1002" s="27">
        <f>IF(COUNTA($A1002:$C1002,$E1002:$I1002,$K1002,$O1002,$R1002,$U1002:$W1002,$Z1002:$AA1002)=0,"",IFERROR(H1002+I1002,0))</f>
        <v/>
      </c>
      <c r="K1002" s="52" t="n"/>
      <c r="L1002" s="53">
        <f>IF(COUNTA($A1002:$C1002,$E1002:$I1002,$K1002,$O1002,$R1002,$U1002:$W1002,$Z1002:$AA1002)=0,"",IFERROR(INDEX('Settings'!$D$10:$D$109,MATCH(C1002,'Settings'!$A$10:$A$109,0)),0))</f>
        <v/>
      </c>
      <c r="M1002" s="53">
        <f>IF(COUNTA($A1002:$C1002,$E1002:$I1002,$K1002,$O1002,$R1002,$U1002:$W1002,$Z1002:$AA1002)=0,"",IFERROR(IF(K1002&lt;&gt;"",K1002,L1002),0))</f>
        <v/>
      </c>
      <c r="N1002" s="30">
        <f>IF(COUNTA($A1002:$C1002,$E1002:$I1002,$K1002,$O1002,$R1002,$U1002:$W1002,$Z1002:$AA1002)=0,"",IFERROR(J1002*M1002,0))</f>
        <v/>
      </c>
      <c r="O1002" s="31" t="n"/>
      <c r="P1002" s="30">
        <f>IF(COUNTA($A1002:$C1002,$E1002:$I1002,$K1002,$O1002,$R1002,$U1002:$W1002,$Z1002:$AA1002)=0,"",IFERROR(INDEX('Settings'!$F$10:$F$109,MATCH(C1002,'Settings'!$A$10:$A$109,0)),0))</f>
        <v/>
      </c>
      <c r="Q1002" s="30">
        <f>IF(COUNTA($A1002:$C1002,$E1002:$I1002,$K1002,$O1002,$R1002,$U1002:$W1002,$Z1002:$AA1002)=0,"",IFERROR(O1002*P1002,0))</f>
        <v/>
      </c>
      <c r="R1002" s="26" t="n"/>
      <c r="S1002" s="30">
        <f>IF(COUNTA($A1002:$C1002,$E1002:$I1002,$K1002,$O1002,$R1002,$U1002:$W1002,$Z1002:$AA1002)=0,"",IFERROR(INDEX('Settings'!$E$10:$E$109,MATCH(C1002,'Settings'!$A$10:$A$109,0)),0))</f>
        <v/>
      </c>
      <c r="T1002" s="30">
        <f>IF(COUNTA($A1002:$C1002,$E1002:$I1002,$K1002,$O1002,$R1002,$U1002:$W1002,$Z1002:$AA1002)=0,"",IFERROR(R1002*S1002,0))</f>
        <v/>
      </c>
      <c r="U1002" s="32" t="n"/>
      <c r="V1002" s="32" t="n"/>
      <c r="W1002" s="32" t="n"/>
      <c r="X1002" s="30">
        <f>IF(COUNTA($A1002:$C1002,$E1002:$I1002,$K1002,$O1002,$R1002,$U1002:$W1002,$Z1002:$AA1002)=0,"",IFERROR(SUM(N1002,Q1002,T1002,U1002),0))</f>
        <v/>
      </c>
      <c r="Y1002" s="30">
        <f>IF(COUNTA($A1002:$C1002,$E1002:$I1002,$K1002,$O1002,$R1002,$U1002:$W1002,$Z1002:$AA1002)=0,"",IFERROR(X1002+V1002-W1002,0))</f>
        <v/>
      </c>
      <c r="Z1002" s="23" t="n"/>
      <c r="AA1002" s="25" t="n"/>
      <c r="AB1002" s="33">
        <f>IF(COUNTA($A1002:$C1002,$E1002:$I1002,$K1002,$O1002,$R1002,$U1002:$W1002,$Z1002:$AA1002)=0,"",IF(OR(A1002="",B1002="",C1002="",E1002=""),"Missing required input",IF(D1002="","Driver not found",IF(COUNTIF($E:$E,E1002)&gt;1,"Duplicate Trip/Load #",IF(B1002&gt;A1002,"Trip after period end",IF(B1002&lt;=A1002-'Settings'!$B$4,"Trip outside pay period",IF(J1002&lt;=0,"Check miles",IF(M1002&lt;=0,"Check rate",IF(Y1002&lt;0,"Negative payable","OK")))))))))</f>
        <v/>
      </c>
    </row>
    <row r="1003">
      <c r="A1003" s="51" t="n"/>
      <c r="B1003" s="51" t="n"/>
      <c r="C1003" s="23" t="n"/>
      <c r="D1003" s="24">
        <f>IF(COUNTA($A1003:$C1003,$E1003:$I1003,$K1003,$O1003,$R1003,$U1003:$W1003,$Z1003:$AA1003)=0,"",IFERROR(INDEX('Settings'!$B$10:$B$109,MATCH(C1003,'Settings'!$A$10:$A$109,0)),""))</f>
        <v/>
      </c>
      <c r="E1003" s="23" t="n"/>
      <c r="F1003" s="25" t="n"/>
      <c r="G1003" s="25" t="n"/>
      <c r="H1003" s="26" t="n"/>
      <c r="I1003" s="26" t="n"/>
      <c r="J1003" s="27">
        <f>IF(COUNTA($A1003:$C1003,$E1003:$I1003,$K1003,$O1003,$R1003,$U1003:$W1003,$Z1003:$AA1003)=0,"",IFERROR(H1003+I1003,0))</f>
        <v/>
      </c>
      <c r="K1003" s="52" t="n"/>
      <c r="L1003" s="53">
        <f>IF(COUNTA($A1003:$C1003,$E1003:$I1003,$K1003,$O1003,$R1003,$U1003:$W1003,$Z1003:$AA1003)=0,"",IFERROR(INDEX('Settings'!$D$10:$D$109,MATCH(C1003,'Settings'!$A$10:$A$109,0)),0))</f>
        <v/>
      </c>
      <c r="M1003" s="53">
        <f>IF(COUNTA($A1003:$C1003,$E1003:$I1003,$K1003,$O1003,$R1003,$U1003:$W1003,$Z1003:$AA1003)=0,"",IFERROR(IF(K1003&lt;&gt;"",K1003,L1003),0))</f>
        <v/>
      </c>
      <c r="N1003" s="30">
        <f>IF(COUNTA($A1003:$C1003,$E1003:$I1003,$K1003,$O1003,$R1003,$U1003:$W1003,$Z1003:$AA1003)=0,"",IFERROR(J1003*M1003,0))</f>
        <v/>
      </c>
      <c r="O1003" s="31" t="n"/>
      <c r="P1003" s="30">
        <f>IF(COUNTA($A1003:$C1003,$E1003:$I1003,$K1003,$O1003,$R1003,$U1003:$W1003,$Z1003:$AA1003)=0,"",IFERROR(INDEX('Settings'!$F$10:$F$109,MATCH(C1003,'Settings'!$A$10:$A$109,0)),0))</f>
        <v/>
      </c>
      <c r="Q1003" s="30">
        <f>IF(COUNTA($A1003:$C1003,$E1003:$I1003,$K1003,$O1003,$R1003,$U1003:$W1003,$Z1003:$AA1003)=0,"",IFERROR(O1003*P1003,0))</f>
        <v/>
      </c>
      <c r="R1003" s="26" t="n"/>
      <c r="S1003" s="30">
        <f>IF(COUNTA($A1003:$C1003,$E1003:$I1003,$K1003,$O1003,$R1003,$U1003:$W1003,$Z1003:$AA1003)=0,"",IFERROR(INDEX('Settings'!$E$10:$E$109,MATCH(C1003,'Settings'!$A$10:$A$109,0)),0))</f>
        <v/>
      </c>
      <c r="T1003" s="30">
        <f>IF(COUNTA($A1003:$C1003,$E1003:$I1003,$K1003,$O1003,$R1003,$U1003:$W1003,$Z1003:$AA1003)=0,"",IFERROR(R1003*S1003,0))</f>
        <v/>
      </c>
      <c r="U1003" s="32" t="n"/>
      <c r="V1003" s="32" t="n"/>
      <c r="W1003" s="32" t="n"/>
      <c r="X1003" s="30">
        <f>IF(COUNTA($A1003:$C1003,$E1003:$I1003,$K1003,$O1003,$R1003,$U1003:$W1003,$Z1003:$AA1003)=0,"",IFERROR(SUM(N1003,Q1003,T1003,U1003),0))</f>
        <v/>
      </c>
      <c r="Y1003" s="30">
        <f>IF(COUNTA($A1003:$C1003,$E1003:$I1003,$K1003,$O1003,$R1003,$U1003:$W1003,$Z1003:$AA1003)=0,"",IFERROR(X1003+V1003-W1003,0))</f>
        <v/>
      </c>
      <c r="Z1003" s="23" t="n"/>
      <c r="AA1003" s="25" t="n"/>
      <c r="AB1003" s="33">
        <f>IF(COUNTA($A1003:$C1003,$E1003:$I1003,$K1003,$O1003,$R1003,$U1003:$W1003,$Z1003:$AA1003)=0,"",IF(OR(A1003="",B1003="",C1003="",E1003=""),"Missing required input",IF(D1003="","Driver not found",IF(COUNTIF($E:$E,E1003)&gt;1,"Duplicate Trip/Load #",IF(B1003&gt;A1003,"Trip after period end",IF(B1003&lt;=A1003-'Settings'!$B$4,"Trip outside pay period",IF(J1003&lt;=0,"Check miles",IF(M1003&lt;=0,"Check rate",IF(Y1003&lt;0,"Negative payable","OK")))))))))</f>
        <v/>
      </c>
    </row>
    <row r="1004">
      <c r="A1004" s="51" t="n"/>
      <c r="B1004" s="51" t="n"/>
      <c r="C1004" s="23" t="n"/>
      <c r="D1004" s="24">
        <f>IF(COUNTA($A1004:$C1004,$E1004:$I1004,$K1004,$O1004,$R1004,$U1004:$W1004,$Z1004:$AA1004)=0,"",IFERROR(INDEX('Settings'!$B$10:$B$109,MATCH(C1004,'Settings'!$A$10:$A$109,0)),""))</f>
        <v/>
      </c>
      <c r="E1004" s="23" t="n"/>
      <c r="F1004" s="25" t="n"/>
      <c r="G1004" s="25" t="n"/>
      <c r="H1004" s="26" t="n"/>
      <c r="I1004" s="26" t="n"/>
      <c r="J1004" s="27">
        <f>IF(COUNTA($A1004:$C1004,$E1004:$I1004,$K1004,$O1004,$R1004,$U1004:$W1004,$Z1004:$AA1004)=0,"",IFERROR(H1004+I1004,0))</f>
        <v/>
      </c>
      <c r="K1004" s="52" t="n"/>
      <c r="L1004" s="53">
        <f>IF(COUNTA($A1004:$C1004,$E1004:$I1004,$K1004,$O1004,$R1004,$U1004:$W1004,$Z1004:$AA1004)=0,"",IFERROR(INDEX('Settings'!$D$10:$D$109,MATCH(C1004,'Settings'!$A$10:$A$109,0)),0))</f>
        <v/>
      </c>
      <c r="M1004" s="53">
        <f>IF(COUNTA($A1004:$C1004,$E1004:$I1004,$K1004,$O1004,$R1004,$U1004:$W1004,$Z1004:$AA1004)=0,"",IFERROR(IF(K1004&lt;&gt;"",K1004,L1004),0))</f>
        <v/>
      </c>
      <c r="N1004" s="30">
        <f>IF(COUNTA($A1004:$C1004,$E1004:$I1004,$K1004,$O1004,$R1004,$U1004:$W1004,$Z1004:$AA1004)=0,"",IFERROR(J1004*M1004,0))</f>
        <v/>
      </c>
      <c r="O1004" s="31" t="n"/>
      <c r="P1004" s="30">
        <f>IF(COUNTA($A1004:$C1004,$E1004:$I1004,$K1004,$O1004,$R1004,$U1004:$W1004,$Z1004:$AA1004)=0,"",IFERROR(INDEX('Settings'!$F$10:$F$109,MATCH(C1004,'Settings'!$A$10:$A$109,0)),0))</f>
        <v/>
      </c>
      <c r="Q1004" s="30">
        <f>IF(COUNTA($A1004:$C1004,$E1004:$I1004,$K1004,$O1004,$R1004,$U1004:$W1004,$Z1004:$AA1004)=0,"",IFERROR(O1004*P1004,0))</f>
        <v/>
      </c>
      <c r="R1004" s="26" t="n"/>
      <c r="S1004" s="30">
        <f>IF(COUNTA($A1004:$C1004,$E1004:$I1004,$K1004,$O1004,$R1004,$U1004:$W1004,$Z1004:$AA1004)=0,"",IFERROR(INDEX('Settings'!$E$10:$E$109,MATCH(C1004,'Settings'!$A$10:$A$109,0)),0))</f>
        <v/>
      </c>
      <c r="T1004" s="30">
        <f>IF(COUNTA($A1004:$C1004,$E1004:$I1004,$K1004,$O1004,$R1004,$U1004:$W1004,$Z1004:$AA1004)=0,"",IFERROR(R1004*S1004,0))</f>
        <v/>
      </c>
      <c r="U1004" s="32" t="n"/>
      <c r="V1004" s="32" t="n"/>
      <c r="W1004" s="32" t="n"/>
      <c r="X1004" s="30">
        <f>IF(COUNTA($A1004:$C1004,$E1004:$I1004,$K1004,$O1004,$R1004,$U1004:$W1004,$Z1004:$AA1004)=0,"",IFERROR(SUM(N1004,Q1004,T1004,U1004),0))</f>
        <v/>
      </c>
      <c r="Y1004" s="30">
        <f>IF(COUNTA($A1004:$C1004,$E1004:$I1004,$K1004,$O1004,$R1004,$U1004:$W1004,$Z1004:$AA1004)=0,"",IFERROR(X1004+V1004-W1004,0))</f>
        <v/>
      </c>
      <c r="Z1004" s="23" t="n"/>
      <c r="AA1004" s="25" t="n"/>
      <c r="AB1004" s="33">
        <f>IF(COUNTA($A1004:$C1004,$E1004:$I1004,$K1004,$O1004,$R1004,$U1004:$W1004,$Z1004:$AA1004)=0,"",IF(OR(A1004="",B1004="",C1004="",E1004=""),"Missing required input",IF(D1004="","Driver not found",IF(COUNTIF($E:$E,E1004)&gt;1,"Duplicate Trip/Load #",IF(B1004&gt;A1004,"Trip after period end",IF(B1004&lt;=A1004-'Settings'!$B$4,"Trip outside pay period",IF(J1004&lt;=0,"Check miles",IF(M1004&lt;=0,"Check rate",IF(Y1004&lt;0,"Negative payable","OK")))))))))</f>
        <v/>
      </c>
    </row>
  </sheetData>
  <mergeCells count="1">
    <mergeCell ref="A1:AB1"/>
  </mergeCells>
  <conditionalFormatting sqref="AB5:AB1004">
    <cfRule type="expression" priority="1" dxfId="1">
      <formula>$AB5="OK"</formula>
    </cfRule>
    <cfRule type="expression" priority="2" dxfId="0">
      <formula>AND($AB5&lt;&gt;"",$AB5&lt;&gt;"OK")</formula>
    </cfRule>
  </conditionalFormatting>
  <conditionalFormatting sqref="K5:K1004">
    <cfRule type="expression" priority="3" dxfId="2">
      <formula>$K5&lt;&gt;""</formula>
    </cfRule>
  </conditionalFormatting>
  <conditionalFormatting sqref="Y5:Y1004">
    <cfRule type="expression" priority="4" dxfId="0">
      <formula>AND($Y5&lt;&gt;"",$Y5&lt;0)</formula>
    </cfRule>
  </conditionalFormatting>
  <conditionalFormatting sqref="Z5:Z1004">
    <cfRule type="expression" priority="5" dxfId="2">
      <formula>$Z5="Open"</formula>
    </cfRule>
    <cfRule type="expression" priority="6" dxfId="3">
      <formula>$Z5="Approved"</formula>
    </cfRule>
    <cfRule type="expression" priority="7" dxfId="1">
      <formula>$Z5="Paid"</formula>
    </cfRule>
  </conditionalFormatting>
  <dataValidations count="9">
    <dataValidation sqref="A5:A1004" showDropDown="0" showInputMessage="0" showErrorMessage="1" allowBlank="0" errorTitle="Invalid pay period" error="Select a configured pay-period ending date." type="list">
      <formula1>=INDIRECT("'Settings'!$J$3:$J$102")</formula1>
    </dataValidation>
    <dataValidation sqref="B5:B1004" showDropDown="0" showInputMessage="0" showErrorMessage="1" allowBlank="0" errorTitle="Invalid date" error="Enter a valid trip date." type="date" operator="between">
      <formula1>DATE(2020,1,1)</formula1>
      <formula2>DATE(2100,12,31)</formula2>
    </dataValidation>
    <dataValidation sqref="C5:C1004" showDropDown="0" showInputMessage="0" showErrorMessage="1" allowBlank="0" errorTitle="Invalid driver" error="Select a configured driver ID." type="list">
      <formula1>=INDIRECT("'Settings'!$A$10:$A$109")</formula1>
    </dataValidation>
    <dataValidation sqref="H5:I1004" showDropDown="0" showInputMessage="0" showErrorMessage="1" allowBlank="0" errorTitle="Invalid miles" error="Enter miles from 0 through 5,000." type="decimal" operator="between">
      <formula1>0</formula1>
      <formula2>5000</formula2>
    </dataValidation>
    <dataValidation sqref="K5:K1004" showDropDown="0" showInputMessage="0" showErrorMessage="1" allowBlank="0" errorTitle="Invalid rate override" error="Enter a per-mile rate from 0 through 5, or leave blank." type="decimal" operator="between">
      <formula1>0</formula1>
      <formula2>5</formula2>
    </dataValidation>
    <dataValidation sqref="O5:O1004" showDropDown="0" showInputMessage="0" showErrorMessage="1" allowBlank="0" errorTitle="Invalid hours" error="Enter detention hours from 0 through 100." type="decimal" operator="between">
      <formula1>0</formula1>
      <formula2>100</formula2>
    </dataValidation>
    <dataValidation sqref="R5:R1004" showDropDown="0" showInputMessage="0" showErrorMessage="1" allowBlank="0" errorTitle="Invalid extra stops" error="Enter a whole number from 0 through 20." type="whole" operator="between">
      <formula1>0</formula1>
      <formula2>20</formula2>
    </dataValidation>
    <dataValidation sqref="U5:W1004" showDropDown="0" showInputMessage="0" showErrorMessage="1" allowBlank="0" errorTitle="Invalid amount" error="Enter a nonnegative amount from 0 through 10,000." type="decimal" operator="between">
      <formula1>0</formula1>
      <formula2>10000</formula2>
    </dataValidation>
    <dataValidation sqref="Z5:Z1004" showDropDown="0" showInputMessage="0" showErrorMessage="1" allowBlank="0" errorTitle="Invalid status" error="Select Open, Approved, or Paid." type="list">
      <formula1>=INDIRECT("'Settings'!$H$3:$H$5")</formula1>
    </dataValidation>
  </dataValidations>
  <pageMargins left="0.75" right="0.75" top="1" bottom="1" header="0.5" footer="0.5"/>
  <pageSetup orientation="landscape" fitToHeight="0" fitToWidth="1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P105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21" customWidth="1" min="2" max="2"/>
    <col width="10" customWidth="1" min="3" max="3"/>
    <col width="15" customWidth="1" min="4" max="4"/>
    <col width="14" customWidth="1" min="5" max="5"/>
    <col width="14" customWidth="1" min="6" max="6"/>
    <col width="16" customWidth="1" min="7" max="7"/>
    <col width="17" customWidth="1" min="8" max="8"/>
    <col width="14" customWidth="1" min="9" max="9"/>
    <col width="14" customWidth="1" min="10" max="10"/>
    <col width="18" customWidth="1" min="11" max="11"/>
    <col width="17" customWidth="1" min="12" max="12"/>
    <col width="14" customWidth="1" min="13" max="13"/>
    <col width="18" customWidth="1" min="14" max="14"/>
    <col width="20" customWidth="1" min="15" max="15"/>
    <col width="13" customWidth="1" min="16" max="16"/>
  </cols>
  <sheetData>
    <row r="1" ht="28" customHeight="1">
      <c r="A1" s="1" t="inlineStr">
        <is>
          <t>Driver Pay Summary</t>
        </is>
      </c>
      <c r="B1" s="47" t="n"/>
      <c r="C1" s="47" t="n"/>
      <c r="D1" s="47" t="n"/>
      <c r="E1" s="47" t="n"/>
      <c r="F1" s="47" t="n"/>
      <c r="G1" s="47" t="n"/>
      <c r="H1" s="47" t="n"/>
      <c r="I1" s="47" t="n"/>
      <c r="J1" s="47" t="n"/>
      <c r="K1" s="47" t="n"/>
      <c r="L1" s="47" t="n"/>
      <c r="M1" s="47" t="n"/>
      <c r="N1" s="47" t="n"/>
      <c r="O1" s="47" t="n"/>
      <c r="P1" s="48" t="n"/>
    </row>
    <row r="2">
      <c r="A2" s="34" t="inlineStr">
        <is>
          <t>Selected Pay Period End</t>
        </is>
      </c>
      <c r="B2" s="54">
        <f>'Dashboard'!B3</f>
        <v/>
      </c>
    </row>
    <row r="4" ht="38" customHeight="1">
      <c r="A4" s="16" t="inlineStr">
        <is>
          <t>Driver ID</t>
        </is>
      </c>
      <c r="B4" s="16" t="inlineStr">
        <is>
          <t>Driver Name</t>
        </is>
      </c>
      <c r="C4" s="16" t="inlineStr">
        <is>
          <t>Trips</t>
        </is>
      </c>
      <c r="D4" s="16" t="inlineStr">
        <is>
          <t>Loaded Miles</t>
        </is>
      </c>
      <c r="E4" s="16" t="inlineStr">
        <is>
          <t>Empty Miles</t>
        </is>
      </c>
      <c r="F4" s="16" t="inlineStr">
        <is>
          <t>Paid Miles</t>
        </is>
      </c>
      <c r="G4" s="16" t="inlineStr">
        <is>
          <t>Mileage Pay</t>
        </is>
      </c>
      <c r="H4" s="16" t="inlineStr">
        <is>
          <t>Detention Pay</t>
        </is>
      </c>
      <c r="I4" s="16" t="inlineStr">
        <is>
          <t>Stop Pay</t>
        </is>
      </c>
      <c r="J4" s="16" t="inlineStr">
        <is>
          <t>Other Pay</t>
        </is>
      </c>
      <c r="K4" s="16" t="inlineStr">
        <is>
          <t>Gross Earnings</t>
        </is>
      </c>
      <c r="L4" s="16" t="inlineStr">
        <is>
          <t>Reimbursements</t>
        </is>
      </c>
      <c r="M4" s="16" t="inlineStr">
        <is>
          <t>Deductions</t>
        </is>
      </c>
      <c r="N4" s="16" t="inlineStr">
        <is>
          <t>Total Payable</t>
        </is>
      </c>
      <c r="O4" s="16" t="inlineStr">
        <is>
          <t>Avg Rate/Paid Mile</t>
        </is>
      </c>
      <c r="P4" s="16" t="inlineStr">
        <is>
          <t>Check Flags</t>
        </is>
      </c>
    </row>
    <row r="5">
      <c r="A5" s="24">
        <f>IF('Settings'!A10="","",'Settings'!A10)</f>
        <v/>
      </c>
      <c r="B5" s="24">
        <f>IF('Settings'!B10="","",'Settings'!B10)</f>
        <v/>
      </c>
      <c r="C5" s="36">
        <f>IF($A5="","",IFERROR(COUNTIFS(tblPayLog[Pay Period End],'Dashboard'!$B$3,tblPayLog[Driver ID],$A5),0))</f>
        <v/>
      </c>
      <c r="D5" s="27">
        <f>IF($A5="","",IFERROR(SUMIFS(tblPayLog[Loaded Miles],tblPayLog[Pay Period End],'Dashboard'!$B$3,tblPayLog[Driver ID],$A5),0))</f>
        <v/>
      </c>
      <c r="E5" s="27">
        <f>IF($A5="","",IFERROR(SUMIFS(tblPayLog[Empty Miles],tblPayLog[Pay Period End],'Dashboard'!$B$3,tblPayLog[Driver ID],$A5),0))</f>
        <v/>
      </c>
      <c r="F5" s="27">
        <f>IF($A5="","",IFERROR(SUMIFS(tblPayLog[Paid Miles],tblPayLog[Pay Period End],'Dashboard'!$B$3,tblPayLog[Driver ID],$A5),0))</f>
        <v/>
      </c>
      <c r="G5" s="30">
        <f>IF($A5="","",IFERROR(SUMIFS(tblPayLog[Mileage Pay],tblPayLog[Pay Period End],'Dashboard'!$B$3,tblPayLog[Driver ID],$A5),0))</f>
        <v/>
      </c>
      <c r="H5" s="30">
        <f>IF($A5="","",IFERROR(SUMIFS(tblPayLog[Detention Pay],tblPayLog[Pay Period End],'Dashboard'!$B$3,tblPayLog[Driver ID],$A5),0))</f>
        <v/>
      </c>
      <c r="I5" s="30">
        <f>IF($A5="","",IFERROR(SUMIFS(tblPayLog[Stop Pay],tblPayLog[Pay Period End],'Dashboard'!$B$3,tblPayLog[Driver ID],$A5),0))</f>
        <v/>
      </c>
      <c r="J5" s="30">
        <f>IF($A5="","",IFERROR(SUMIFS(tblPayLog[Other Pay],tblPayLog[Pay Period End],'Dashboard'!$B$3,tblPayLog[Driver ID],$A5),0))</f>
        <v/>
      </c>
      <c r="K5" s="30">
        <f>IF($A5="","",IFERROR(SUMIFS(tblPayLog[Gross Earnings],tblPayLog[Pay Period End],'Dashboard'!$B$3,tblPayLog[Driver ID],$A5),0))</f>
        <v/>
      </c>
      <c r="L5" s="30">
        <f>IF($A5="","",IFERROR(SUMIFS(tblPayLog[Reimbursements],tblPayLog[Pay Period End],'Dashboard'!$B$3,tblPayLog[Driver ID],$A5),0))</f>
        <v/>
      </c>
      <c r="M5" s="30">
        <f>IF($A5="","",IFERROR(SUMIFS(tblPayLog[Deductions],tblPayLog[Pay Period End],'Dashboard'!$B$3,tblPayLog[Driver ID],$A5),0))</f>
        <v/>
      </c>
      <c r="N5" s="30">
        <f>IF($A5="","",IFERROR(SUMIFS(tblPayLog[Total Payable],tblPayLog[Pay Period End],'Dashboard'!$B$3,tblPayLog[Driver ID],$A5),0))</f>
        <v/>
      </c>
      <c r="O5" s="53">
        <f>IF($A5="","",IFERROR(G5/F5,0))</f>
        <v/>
      </c>
      <c r="P5" s="36">
        <f>IF($A5="","",IFERROR(COUNTIFS(tblPayLog[Pay Period End],'Dashboard'!$B$3,tblPayLog[Driver ID],$A5,tblPayLog[Check],"&lt;&gt;OK"),0))</f>
        <v/>
      </c>
    </row>
    <row r="6">
      <c r="A6" s="24">
        <f>IF('Settings'!A11="","",'Settings'!A11)</f>
        <v/>
      </c>
      <c r="B6" s="24">
        <f>IF('Settings'!B11="","",'Settings'!B11)</f>
        <v/>
      </c>
      <c r="C6" s="36">
        <f>IF($A6="","",IFERROR(COUNTIFS(tblPayLog[Pay Period End],'Dashboard'!$B$3,tblPayLog[Driver ID],$A6),0))</f>
        <v/>
      </c>
      <c r="D6" s="27">
        <f>IF($A6="","",IFERROR(SUMIFS(tblPayLog[Loaded Miles],tblPayLog[Pay Period End],'Dashboard'!$B$3,tblPayLog[Driver ID],$A6),0))</f>
        <v/>
      </c>
      <c r="E6" s="27">
        <f>IF($A6="","",IFERROR(SUMIFS(tblPayLog[Empty Miles],tblPayLog[Pay Period End],'Dashboard'!$B$3,tblPayLog[Driver ID],$A6),0))</f>
        <v/>
      </c>
      <c r="F6" s="27">
        <f>IF($A6="","",IFERROR(SUMIFS(tblPayLog[Paid Miles],tblPayLog[Pay Period End],'Dashboard'!$B$3,tblPayLog[Driver ID],$A6),0))</f>
        <v/>
      </c>
      <c r="G6" s="30">
        <f>IF($A6="","",IFERROR(SUMIFS(tblPayLog[Mileage Pay],tblPayLog[Pay Period End],'Dashboard'!$B$3,tblPayLog[Driver ID],$A6),0))</f>
        <v/>
      </c>
      <c r="H6" s="30">
        <f>IF($A6="","",IFERROR(SUMIFS(tblPayLog[Detention Pay],tblPayLog[Pay Period End],'Dashboard'!$B$3,tblPayLog[Driver ID],$A6),0))</f>
        <v/>
      </c>
      <c r="I6" s="30">
        <f>IF($A6="","",IFERROR(SUMIFS(tblPayLog[Stop Pay],tblPayLog[Pay Period End],'Dashboard'!$B$3,tblPayLog[Driver ID],$A6),0))</f>
        <v/>
      </c>
      <c r="J6" s="30">
        <f>IF($A6="","",IFERROR(SUMIFS(tblPayLog[Other Pay],tblPayLog[Pay Period End],'Dashboard'!$B$3,tblPayLog[Driver ID],$A6),0))</f>
        <v/>
      </c>
      <c r="K6" s="30">
        <f>IF($A6="","",IFERROR(SUMIFS(tblPayLog[Gross Earnings],tblPayLog[Pay Period End],'Dashboard'!$B$3,tblPayLog[Driver ID],$A6),0))</f>
        <v/>
      </c>
      <c r="L6" s="30">
        <f>IF($A6="","",IFERROR(SUMIFS(tblPayLog[Reimbursements],tblPayLog[Pay Period End],'Dashboard'!$B$3,tblPayLog[Driver ID],$A6),0))</f>
        <v/>
      </c>
      <c r="M6" s="30">
        <f>IF($A6="","",IFERROR(SUMIFS(tblPayLog[Deductions],tblPayLog[Pay Period End],'Dashboard'!$B$3,tblPayLog[Driver ID],$A6),0))</f>
        <v/>
      </c>
      <c r="N6" s="30">
        <f>IF($A6="","",IFERROR(SUMIFS(tblPayLog[Total Payable],tblPayLog[Pay Period End],'Dashboard'!$B$3,tblPayLog[Driver ID],$A6),0))</f>
        <v/>
      </c>
      <c r="O6" s="53">
        <f>IF($A6="","",IFERROR(G6/F6,0))</f>
        <v/>
      </c>
      <c r="P6" s="36">
        <f>IF($A6="","",IFERROR(COUNTIFS(tblPayLog[Pay Period End],'Dashboard'!$B$3,tblPayLog[Driver ID],$A6,tblPayLog[Check],"&lt;&gt;OK"),0))</f>
        <v/>
      </c>
    </row>
    <row r="7">
      <c r="A7" s="24">
        <f>IF('Settings'!A12="","",'Settings'!A12)</f>
        <v/>
      </c>
      <c r="B7" s="24">
        <f>IF('Settings'!B12="","",'Settings'!B12)</f>
        <v/>
      </c>
      <c r="C7" s="36">
        <f>IF($A7="","",IFERROR(COUNTIFS(tblPayLog[Pay Period End],'Dashboard'!$B$3,tblPayLog[Driver ID],$A7),0))</f>
        <v/>
      </c>
      <c r="D7" s="27">
        <f>IF($A7="","",IFERROR(SUMIFS(tblPayLog[Loaded Miles],tblPayLog[Pay Period End],'Dashboard'!$B$3,tblPayLog[Driver ID],$A7),0))</f>
        <v/>
      </c>
      <c r="E7" s="27">
        <f>IF($A7="","",IFERROR(SUMIFS(tblPayLog[Empty Miles],tblPayLog[Pay Period End],'Dashboard'!$B$3,tblPayLog[Driver ID],$A7),0))</f>
        <v/>
      </c>
      <c r="F7" s="27">
        <f>IF($A7="","",IFERROR(SUMIFS(tblPayLog[Paid Miles],tblPayLog[Pay Period End],'Dashboard'!$B$3,tblPayLog[Driver ID],$A7),0))</f>
        <v/>
      </c>
      <c r="G7" s="30">
        <f>IF($A7="","",IFERROR(SUMIFS(tblPayLog[Mileage Pay],tblPayLog[Pay Period End],'Dashboard'!$B$3,tblPayLog[Driver ID],$A7),0))</f>
        <v/>
      </c>
      <c r="H7" s="30">
        <f>IF($A7="","",IFERROR(SUMIFS(tblPayLog[Detention Pay],tblPayLog[Pay Period End],'Dashboard'!$B$3,tblPayLog[Driver ID],$A7),0))</f>
        <v/>
      </c>
      <c r="I7" s="30">
        <f>IF($A7="","",IFERROR(SUMIFS(tblPayLog[Stop Pay],tblPayLog[Pay Period End],'Dashboard'!$B$3,tblPayLog[Driver ID],$A7),0))</f>
        <v/>
      </c>
      <c r="J7" s="30">
        <f>IF($A7="","",IFERROR(SUMIFS(tblPayLog[Other Pay],tblPayLog[Pay Period End],'Dashboard'!$B$3,tblPayLog[Driver ID],$A7),0))</f>
        <v/>
      </c>
      <c r="K7" s="30">
        <f>IF($A7="","",IFERROR(SUMIFS(tblPayLog[Gross Earnings],tblPayLog[Pay Period End],'Dashboard'!$B$3,tblPayLog[Driver ID],$A7),0))</f>
        <v/>
      </c>
      <c r="L7" s="30">
        <f>IF($A7="","",IFERROR(SUMIFS(tblPayLog[Reimbursements],tblPayLog[Pay Period End],'Dashboard'!$B$3,tblPayLog[Driver ID],$A7),0))</f>
        <v/>
      </c>
      <c r="M7" s="30">
        <f>IF($A7="","",IFERROR(SUMIFS(tblPayLog[Deductions],tblPayLog[Pay Period End],'Dashboard'!$B$3,tblPayLog[Driver ID],$A7),0))</f>
        <v/>
      </c>
      <c r="N7" s="30">
        <f>IF($A7="","",IFERROR(SUMIFS(tblPayLog[Total Payable],tblPayLog[Pay Period End],'Dashboard'!$B$3,tblPayLog[Driver ID],$A7),0))</f>
        <v/>
      </c>
      <c r="O7" s="53">
        <f>IF($A7="","",IFERROR(G7/F7,0))</f>
        <v/>
      </c>
      <c r="P7" s="36">
        <f>IF($A7="","",IFERROR(COUNTIFS(tblPayLog[Pay Period End],'Dashboard'!$B$3,tblPayLog[Driver ID],$A7,tblPayLog[Check],"&lt;&gt;OK"),0))</f>
        <v/>
      </c>
    </row>
    <row r="8">
      <c r="A8" s="24">
        <f>IF('Settings'!A13="","",'Settings'!A13)</f>
        <v/>
      </c>
      <c r="B8" s="24">
        <f>IF('Settings'!B13="","",'Settings'!B13)</f>
        <v/>
      </c>
      <c r="C8" s="36">
        <f>IF($A8="","",IFERROR(COUNTIFS(tblPayLog[Pay Period End],'Dashboard'!$B$3,tblPayLog[Driver ID],$A8),0))</f>
        <v/>
      </c>
      <c r="D8" s="27">
        <f>IF($A8="","",IFERROR(SUMIFS(tblPayLog[Loaded Miles],tblPayLog[Pay Period End],'Dashboard'!$B$3,tblPayLog[Driver ID],$A8),0))</f>
        <v/>
      </c>
      <c r="E8" s="27">
        <f>IF($A8="","",IFERROR(SUMIFS(tblPayLog[Empty Miles],tblPayLog[Pay Period End],'Dashboard'!$B$3,tblPayLog[Driver ID],$A8),0))</f>
        <v/>
      </c>
      <c r="F8" s="27">
        <f>IF($A8="","",IFERROR(SUMIFS(tblPayLog[Paid Miles],tblPayLog[Pay Period End],'Dashboard'!$B$3,tblPayLog[Driver ID],$A8),0))</f>
        <v/>
      </c>
      <c r="G8" s="30">
        <f>IF($A8="","",IFERROR(SUMIFS(tblPayLog[Mileage Pay],tblPayLog[Pay Period End],'Dashboard'!$B$3,tblPayLog[Driver ID],$A8),0))</f>
        <v/>
      </c>
      <c r="H8" s="30">
        <f>IF($A8="","",IFERROR(SUMIFS(tblPayLog[Detention Pay],tblPayLog[Pay Period End],'Dashboard'!$B$3,tblPayLog[Driver ID],$A8),0))</f>
        <v/>
      </c>
      <c r="I8" s="30">
        <f>IF($A8="","",IFERROR(SUMIFS(tblPayLog[Stop Pay],tblPayLog[Pay Period End],'Dashboard'!$B$3,tblPayLog[Driver ID],$A8),0))</f>
        <v/>
      </c>
      <c r="J8" s="30">
        <f>IF($A8="","",IFERROR(SUMIFS(tblPayLog[Other Pay],tblPayLog[Pay Period End],'Dashboard'!$B$3,tblPayLog[Driver ID],$A8),0))</f>
        <v/>
      </c>
      <c r="K8" s="30">
        <f>IF($A8="","",IFERROR(SUMIFS(tblPayLog[Gross Earnings],tblPayLog[Pay Period End],'Dashboard'!$B$3,tblPayLog[Driver ID],$A8),0))</f>
        <v/>
      </c>
      <c r="L8" s="30">
        <f>IF($A8="","",IFERROR(SUMIFS(tblPayLog[Reimbursements],tblPayLog[Pay Period End],'Dashboard'!$B$3,tblPayLog[Driver ID],$A8),0))</f>
        <v/>
      </c>
      <c r="M8" s="30">
        <f>IF($A8="","",IFERROR(SUMIFS(tblPayLog[Deductions],tblPayLog[Pay Period End],'Dashboard'!$B$3,tblPayLog[Driver ID],$A8),0))</f>
        <v/>
      </c>
      <c r="N8" s="30">
        <f>IF($A8="","",IFERROR(SUMIFS(tblPayLog[Total Payable],tblPayLog[Pay Period End],'Dashboard'!$B$3,tblPayLog[Driver ID],$A8),0))</f>
        <v/>
      </c>
      <c r="O8" s="53">
        <f>IF($A8="","",IFERROR(G8/F8,0))</f>
        <v/>
      </c>
      <c r="P8" s="36">
        <f>IF($A8="","",IFERROR(COUNTIFS(tblPayLog[Pay Period End],'Dashboard'!$B$3,tblPayLog[Driver ID],$A8,tblPayLog[Check],"&lt;&gt;OK"),0))</f>
        <v/>
      </c>
    </row>
    <row r="9">
      <c r="A9" s="24">
        <f>IF('Settings'!A14="","",'Settings'!A14)</f>
        <v/>
      </c>
      <c r="B9" s="24">
        <f>IF('Settings'!B14="","",'Settings'!B14)</f>
        <v/>
      </c>
      <c r="C9" s="36">
        <f>IF($A9="","",IFERROR(COUNTIFS(tblPayLog[Pay Period End],'Dashboard'!$B$3,tblPayLog[Driver ID],$A9),0))</f>
        <v/>
      </c>
      <c r="D9" s="27">
        <f>IF($A9="","",IFERROR(SUMIFS(tblPayLog[Loaded Miles],tblPayLog[Pay Period End],'Dashboard'!$B$3,tblPayLog[Driver ID],$A9),0))</f>
        <v/>
      </c>
      <c r="E9" s="27">
        <f>IF($A9="","",IFERROR(SUMIFS(tblPayLog[Empty Miles],tblPayLog[Pay Period End],'Dashboard'!$B$3,tblPayLog[Driver ID],$A9),0))</f>
        <v/>
      </c>
      <c r="F9" s="27">
        <f>IF($A9="","",IFERROR(SUMIFS(tblPayLog[Paid Miles],tblPayLog[Pay Period End],'Dashboard'!$B$3,tblPayLog[Driver ID],$A9),0))</f>
        <v/>
      </c>
      <c r="G9" s="30">
        <f>IF($A9="","",IFERROR(SUMIFS(tblPayLog[Mileage Pay],tblPayLog[Pay Period End],'Dashboard'!$B$3,tblPayLog[Driver ID],$A9),0))</f>
        <v/>
      </c>
      <c r="H9" s="30">
        <f>IF($A9="","",IFERROR(SUMIFS(tblPayLog[Detention Pay],tblPayLog[Pay Period End],'Dashboard'!$B$3,tblPayLog[Driver ID],$A9),0))</f>
        <v/>
      </c>
      <c r="I9" s="30">
        <f>IF($A9="","",IFERROR(SUMIFS(tblPayLog[Stop Pay],tblPayLog[Pay Period End],'Dashboard'!$B$3,tblPayLog[Driver ID],$A9),0))</f>
        <v/>
      </c>
      <c r="J9" s="30">
        <f>IF($A9="","",IFERROR(SUMIFS(tblPayLog[Other Pay],tblPayLog[Pay Period End],'Dashboard'!$B$3,tblPayLog[Driver ID],$A9),0))</f>
        <v/>
      </c>
      <c r="K9" s="30">
        <f>IF($A9="","",IFERROR(SUMIFS(tblPayLog[Gross Earnings],tblPayLog[Pay Period End],'Dashboard'!$B$3,tblPayLog[Driver ID],$A9),0))</f>
        <v/>
      </c>
      <c r="L9" s="30">
        <f>IF($A9="","",IFERROR(SUMIFS(tblPayLog[Reimbursements],tblPayLog[Pay Period End],'Dashboard'!$B$3,tblPayLog[Driver ID],$A9),0))</f>
        <v/>
      </c>
      <c r="M9" s="30">
        <f>IF($A9="","",IFERROR(SUMIFS(tblPayLog[Deductions],tblPayLog[Pay Period End],'Dashboard'!$B$3,tblPayLog[Driver ID],$A9),0))</f>
        <v/>
      </c>
      <c r="N9" s="30">
        <f>IF($A9="","",IFERROR(SUMIFS(tblPayLog[Total Payable],tblPayLog[Pay Period End],'Dashboard'!$B$3,tblPayLog[Driver ID],$A9),0))</f>
        <v/>
      </c>
      <c r="O9" s="53">
        <f>IF($A9="","",IFERROR(G9/F9,0))</f>
        <v/>
      </c>
      <c r="P9" s="36">
        <f>IF($A9="","",IFERROR(COUNTIFS(tblPayLog[Pay Period End],'Dashboard'!$B$3,tblPayLog[Driver ID],$A9,tblPayLog[Check],"&lt;&gt;OK"),0))</f>
        <v/>
      </c>
    </row>
    <row r="10">
      <c r="A10" s="24">
        <f>IF('Settings'!A15="","",'Settings'!A15)</f>
        <v/>
      </c>
      <c r="B10" s="24">
        <f>IF('Settings'!B15="","",'Settings'!B15)</f>
        <v/>
      </c>
      <c r="C10" s="36">
        <f>IF($A10="","",IFERROR(COUNTIFS(tblPayLog[Pay Period End],'Dashboard'!$B$3,tblPayLog[Driver ID],$A10),0))</f>
        <v/>
      </c>
      <c r="D10" s="27">
        <f>IF($A10="","",IFERROR(SUMIFS(tblPayLog[Loaded Miles],tblPayLog[Pay Period End],'Dashboard'!$B$3,tblPayLog[Driver ID],$A10),0))</f>
        <v/>
      </c>
      <c r="E10" s="27">
        <f>IF($A10="","",IFERROR(SUMIFS(tblPayLog[Empty Miles],tblPayLog[Pay Period End],'Dashboard'!$B$3,tblPayLog[Driver ID],$A10),0))</f>
        <v/>
      </c>
      <c r="F10" s="27">
        <f>IF($A10="","",IFERROR(SUMIFS(tblPayLog[Paid Miles],tblPayLog[Pay Period End],'Dashboard'!$B$3,tblPayLog[Driver ID],$A10),0))</f>
        <v/>
      </c>
      <c r="G10" s="30">
        <f>IF($A10="","",IFERROR(SUMIFS(tblPayLog[Mileage Pay],tblPayLog[Pay Period End],'Dashboard'!$B$3,tblPayLog[Driver ID],$A10),0))</f>
        <v/>
      </c>
      <c r="H10" s="30">
        <f>IF($A10="","",IFERROR(SUMIFS(tblPayLog[Detention Pay],tblPayLog[Pay Period End],'Dashboard'!$B$3,tblPayLog[Driver ID],$A10),0))</f>
        <v/>
      </c>
      <c r="I10" s="30">
        <f>IF($A10="","",IFERROR(SUMIFS(tblPayLog[Stop Pay],tblPayLog[Pay Period End],'Dashboard'!$B$3,tblPayLog[Driver ID],$A10),0))</f>
        <v/>
      </c>
      <c r="J10" s="30">
        <f>IF($A10="","",IFERROR(SUMIFS(tblPayLog[Other Pay],tblPayLog[Pay Period End],'Dashboard'!$B$3,tblPayLog[Driver ID],$A10),0))</f>
        <v/>
      </c>
      <c r="K10" s="30">
        <f>IF($A10="","",IFERROR(SUMIFS(tblPayLog[Gross Earnings],tblPayLog[Pay Period End],'Dashboard'!$B$3,tblPayLog[Driver ID],$A10),0))</f>
        <v/>
      </c>
      <c r="L10" s="30">
        <f>IF($A10="","",IFERROR(SUMIFS(tblPayLog[Reimbursements],tblPayLog[Pay Period End],'Dashboard'!$B$3,tblPayLog[Driver ID],$A10),0))</f>
        <v/>
      </c>
      <c r="M10" s="30">
        <f>IF($A10="","",IFERROR(SUMIFS(tblPayLog[Deductions],tblPayLog[Pay Period End],'Dashboard'!$B$3,tblPayLog[Driver ID],$A10),0))</f>
        <v/>
      </c>
      <c r="N10" s="30">
        <f>IF($A10="","",IFERROR(SUMIFS(tblPayLog[Total Payable],tblPayLog[Pay Period End],'Dashboard'!$B$3,tblPayLog[Driver ID],$A10),0))</f>
        <v/>
      </c>
      <c r="O10" s="53">
        <f>IF($A10="","",IFERROR(G10/F10,0))</f>
        <v/>
      </c>
      <c r="P10" s="36">
        <f>IF($A10="","",IFERROR(COUNTIFS(tblPayLog[Pay Period End],'Dashboard'!$B$3,tblPayLog[Driver ID],$A10,tblPayLog[Check],"&lt;&gt;OK"),0))</f>
        <v/>
      </c>
    </row>
    <row r="11">
      <c r="A11" s="24">
        <f>IF('Settings'!A16="","",'Settings'!A16)</f>
        <v/>
      </c>
      <c r="B11" s="24">
        <f>IF('Settings'!B16="","",'Settings'!B16)</f>
        <v/>
      </c>
      <c r="C11" s="36">
        <f>IF($A11="","",IFERROR(COUNTIFS(tblPayLog[Pay Period End],'Dashboard'!$B$3,tblPayLog[Driver ID],$A11),0))</f>
        <v/>
      </c>
      <c r="D11" s="27">
        <f>IF($A11="","",IFERROR(SUMIFS(tblPayLog[Loaded Miles],tblPayLog[Pay Period End],'Dashboard'!$B$3,tblPayLog[Driver ID],$A11),0))</f>
        <v/>
      </c>
      <c r="E11" s="27">
        <f>IF($A11="","",IFERROR(SUMIFS(tblPayLog[Empty Miles],tblPayLog[Pay Period End],'Dashboard'!$B$3,tblPayLog[Driver ID],$A11),0))</f>
        <v/>
      </c>
      <c r="F11" s="27">
        <f>IF($A11="","",IFERROR(SUMIFS(tblPayLog[Paid Miles],tblPayLog[Pay Period End],'Dashboard'!$B$3,tblPayLog[Driver ID],$A11),0))</f>
        <v/>
      </c>
      <c r="G11" s="30">
        <f>IF($A11="","",IFERROR(SUMIFS(tblPayLog[Mileage Pay],tblPayLog[Pay Period End],'Dashboard'!$B$3,tblPayLog[Driver ID],$A11),0))</f>
        <v/>
      </c>
      <c r="H11" s="30">
        <f>IF($A11="","",IFERROR(SUMIFS(tblPayLog[Detention Pay],tblPayLog[Pay Period End],'Dashboard'!$B$3,tblPayLog[Driver ID],$A11),0))</f>
        <v/>
      </c>
      <c r="I11" s="30">
        <f>IF($A11="","",IFERROR(SUMIFS(tblPayLog[Stop Pay],tblPayLog[Pay Period End],'Dashboard'!$B$3,tblPayLog[Driver ID],$A11),0))</f>
        <v/>
      </c>
      <c r="J11" s="30">
        <f>IF($A11="","",IFERROR(SUMIFS(tblPayLog[Other Pay],tblPayLog[Pay Period End],'Dashboard'!$B$3,tblPayLog[Driver ID],$A11),0))</f>
        <v/>
      </c>
      <c r="K11" s="30">
        <f>IF($A11="","",IFERROR(SUMIFS(tblPayLog[Gross Earnings],tblPayLog[Pay Period End],'Dashboard'!$B$3,tblPayLog[Driver ID],$A11),0))</f>
        <v/>
      </c>
      <c r="L11" s="30">
        <f>IF($A11="","",IFERROR(SUMIFS(tblPayLog[Reimbursements],tblPayLog[Pay Period End],'Dashboard'!$B$3,tblPayLog[Driver ID],$A11),0))</f>
        <v/>
      </c>
      <c r="M11" s="30">
        <f>IF($A11="","",IFERROR(SUMIFS(tblPayLog[Deductions],tblPayLog[Pay Period End],'Dashboard'!$B$3,tblPayLog[Driver ID],$A11),0))</f>
        <v/>
      </c>
      <c r="N11" s="30">
        <f>IF($A11="","",IFERROR(SUMIFS(tblPayLog[Total Payable],tblPayLog[Pay Period End],'Dashboard'!$B$3,tblPayLog[Driver ID],$A11),0))</f>
        <v/>
      </c>
      <c r="O11" s="53">
        <f>IF($A11="","",IFERROR(G11/F11,0))</f>
        <v/>
      </c>
      <c r="P11" s="36">
        <f>IF($A11="","",IFERROR(COUNTIFS(tblPayLog[Pay Period End],'Dashboard'!$B$3,tblPayLog[Driver ID],$A11,tblPayLog[Check],"&lt;&gt;OK"),0))</f>
        <v/>
      </c>
    </row>
    <row r="12">
      <c r="A12" s="24">
        <f>IF('Settings'!A17="","",'Settings'!A17)</f>
        <v/>
      </c>
      <c r="B12" s="24">
        <f>IF('Settings'!B17="","",'Settings'!B17)</f>
        <v/>
      </c>
      <c r="C12" s="36">
        <f>IF($A12="","",IFERROR(COUNTIFS(tblPayLog[Pay Period End],'Dashboard'!$B$3,tblPayLog[Driver ID],$A12),0))</f>
        <v/>
      </c>
      <c r="D12" s="27">
        <f>IF($A12="","",IFERROR(SUMIFS(tblPayLog[Loaded Miles],tblPayLog[Pay Period End],'Dashboard'!$B$3,tblPayLog[Driver ID],$A12),0))</f>
        <v/>
      </c>
      <c r="E12" s="27">
        <f>IF($A12="","",IFERROR(SUMIFS(tblPayLog[Empty Miles],tblPayLog[Pay Period End],'Dashboard'!$B$3,tblPayLog[Driver ID],$A12),0))</f>
        <v/>
      </c>
      <c r="F12" s="27">
        <f>IF($A12="","",IFERROR(SUMIFS(tblPayLog[Paid Miles],tblPayLog[Pay Period End],'Dashboard'!$B$3,tblPayLog[Driver ID],$A12),0))</f>
        <v/>
      </c>
      <c r="G12" s="30">
        <f>IF($A12="","",IFERROR(SUMIFS(tblPayLog[Mileage Pay],tblPayLog[Pay Period End],'Dashboard'!$B$3,tblPayLog[Driver ID],$A12),0))</f>
        <v/>
      </c>
      <c r="H12" s="30">
        <f>IF($A12="","",IFERROR(SUMIFS(tblPayLog[Detention Pay],tblPayLog[Pay Period End],'Dashboard'!$B$3,tblPayLog[Driver ID],$A12),0))</f>
        <v/>
      </c>
      <c r="I12" s="30">
        <f>IF($A12="","",IFERROR(SUMIFS(tblPayLog[Stop Pay],tblPayLog[Pay Period End],'Dashboard'!$B$3,tblPayLog[Driver ID],$A12),0))</f>
        <v/>
      </c>
      <c r="J12" s="30">
        <f>IF($A12="","",IFERROR(SUMIFS(tblPayLog[Other Pay],tblPayLog[Pay Period End],'Dashboard'!$B$3,tblPayLog[Driver ID],$A12),0))</f>
        <v/>
      </c>
      <c r="K12" s="30">
        <f>IF($A12="","",IFERROR(SUMIFS(tblPayLog[Gross Earnings],tblPayLog[Pay Period End],'Dashboard'!$B$3,tblPayLog[Driver ID],$A12),0))</f>
        <v/>
      </c>
      <c r="L12" s="30">
        <f>IF($A12="","",IFERROR(SUMIFS(tblPayLog[Reimbursements],tblPayLog[Pay Period End],'Dashboard'!$B$3,tblPayLog[Driver ID],$A12),0))</f>
        <v/>
      </c>
      <c r="M12" s="30">
        <f>IF($A12="","",IFERROR(SUMIFS(tblPayLog[Deductions],tblPayLog[Pay Period End],'Dashboard'!$B$3,tblPayLog[Driver ID],$A12),0))</f>
        <v/>
      </c>
      <c r="N12" s="30">
        <f>IF($A12="","",IFERROR(SUMIFS(tblPayLog[Total Payable],tblPayLog[Pay Period End],'Dashboard'!$B$3,tblPayLog[Driver ID],$A12),0))</f>
        <v/>
      </c>
      <c r="O12" s="53">
        <f>IF($A12="","",IFERROR(G12/F12,0))</f>
        <v/>
      </c>
      <c r="P12" s="36">
        <f>IF($A12="","",IFERROR(COUNTIFS(tblPayLog[Pay Period End],'Dashboard'!$B$3,tblPayLog[Driver ID],$A12,tblPayLog[Check],"&lt;&gt;OK"),0))</f>
        <v/>
      </c>
    </row>
    <row r="13">
      <c r="A13" s="24">
        <f>IF('Settings'!A18="","",'Settings'!A18)</f>
        <v/>
      </c>
      <c r="B13" s="24">
        <f>IF('Settings'!B18="","",'Settings'!B18)</f>
        <v/>
      </c>
      <c r="C13" s="36">
        <f>IF($A13="","",IFERROR(COUNTIFS(tblPayLog[Pay Period End],'Dashboard'!$B$3,tblPayLog[Driver ID],$A13),0))</f>
        <v/>
      </c>
      <c r="D13" s="27">
        <f>IF($A13="","",IFERROR(SUMIFS(tblPayLog[Loaded Miles],tblPayLog[Pay Period End],'Dashboard'!$B$3,tblPayLog[Driver ID],$A13),0))</f>
        <v/>
      </c>
      <c r="E13" s="27">
        <f>IF($A13="","",IFERROR(SUMIFS(tblPayLog[Empty Miles],tblPayLog[Pay Period End],'Dashboard'!$B$3,tblPayLog[Driver ID],$A13),0))</f>
        <v/>
      </c>
      <c r="F13" s="27">
        <f>IF($A13="","",IFERROR(SUMIFS(tblPayLog[Paid Miles],tblPayLog[Pay Period End],'Dashboard'!$B$3,tblPayLog[Driver ID],$A13),0))</f>
        <v/>
      </c>
      <c r="G13" s="30">
        <f>IF($A13="","",IFERROR(SUMIFS(tblPayLog[Mileage Pay],tblPayLog[Pay Period End],'Dashboard'!$B$3,tblPayLog[Driver ID],$A13),0))</f>
        <v/>
      </c>
      <c r="H13" s="30">
        <f>IF($A13="","",IFERROR(SUMIFS(tblPayLog[Detention Pay],tblPayLog[Pay Period End],'Dashboard'!$B$3,tblPayLog[Driver ID],$A13),0))</f>
        <v/>
      </c>
      <c r="I13" s="30">
        <f>IF($A13="","",IFERROR(SUMIFS(tblPayLog[Stop Pay],tblPayLog[Pay Period End],'Dashboard'!$B$3,tblPayLog[Driver ID],$A13),0))</f>
        <v/>
      </c>
      <c r="J13" s="30">
        <f>IF($A13="","",IFERROR(SUMIFS(tblPayLog[Other Pay],tblPayLog[Pay Period End],'Dashboard'!$B$3,tblPayLog[Driver ID],$A13),0))</f>
        <v/>
      </c>
      <c r="K13" s="30">
        <f>IF($A13="","",IFERROR(SUMIFS(tblPayLog[Gross Earnings],tblPayLog[Pay Period End],'Dashboard'!$B$3,tblPayLog[Driver ID],$A13),0))</f>
        <v/>
      </c>
      <c r="L13" s="30">
        <f>IF($A13="","",IFERROR(SUMIFS(tblPayLog[Reimbursements],tblPayLog[Pay Period End],'Dashboard'!$B$3,tblPayLog[Driver ID],$A13),0))</f>
        <v/>
      </c>
      <c r="M13" s="30">
        <f>IF($A13="","",IFERROR(SUMIFS(tblPayLog[Deductions],tblPayLog[Pay Period End],'Dashboard'!$B$3,tblPayLog[Driver ID],$A13),0))</f>
        <v/>
      </c>
      <c r="N13" s="30">
        <f>IF($A13="","",IFERROR(SUMIFS(tblPayLog[Total Payable],tblPayLog[Pay Period End],'Dashboard'!$B$3,tblPayLog[Driver ID],$A13),0))</f>
        <v/>
      </c>
      <c r="O13" s="53">
        <f>IF($A13="","",IFERROR(G13/F13,0))</f>
        <v/>
      </c>
      <c r="P13" s="36">
        <f>IF($A13="","",IFERROR(COUNTIFS(tblPayLog[Pay Period End],'Dashboard'!$B$3,tblPayLog[Driver ID],$A13,tblPayLog[Check],"&lt;&gt;OK"),0))</f>
        <v/>
      </c>
    </row>
    <row r="14">
      <c r="A14" s="24">
        <f>IF('Settings'!A19="","",'Settings'!A19)</f>
        <v/>
      </c>
      <c r="B14" s="24">
        <f>IF('Settings'!B19="","",'Settings'!B19)</f>
        <v/>
      </c>
      <c r="C14" s="36">
        <f>IF($A14="","",IFERROR(COUNTIFS(tblPayLog[Pay Period End],'Dashboard'!$B$3,tblPayLog[Driver ID],$A14),0))</f>
        <v/>
      </c>
      <c r="D14" s="27">
        <f>IF($A14="","",IFERROR(SUMIFS(tblPayLog[Loaded Miles],tblPayLog[Pay Period End],'Dashboard'!$B$3,tblPayLog[Driver ID],$A14),0))</f>
        <v/>
      </c>
      <c r="E14" s="27">
        <f>IF($A14="","",IFERROR(SUMIFS(tblPayLog[Empty Miles],tblPayLog[Pay Period End],'Dashboard'!$B$3,tblPayLog[Driver ID],$A14),0))</f>
        <v/>
      </c>
      <c r="F14" s="27">
        <f>IF($A14="","",IFERROR(SUMIFS(tblPayLog[Paid Miles],tblPayLog[Pay Period End],'Dashboard'!$B$3,tblPayLog[Driver ID],$A14),0))</f>
        <v/>
      </c>
      <c r="G14" s="30">
        <f>IF($A14="","",IFERROR(SUMIFS(tblPayLog[Mileage Pay],tblPayLog[Pay Period End],'Dashboard'!$B$3,tblPayLog[Driver ID],$A14),0))</f>
        <v/>
      </c>
      <c r="H14" s="30">
        <f>IF($A14="","",IFERROR(SUMIFS(tblPayLog[Detention Pay],tblPayLog[Pay Period End],'Dashboard'!$B$3,tblPayLog[Driver ID],$A14),0))</f>
        <v/>
      </c>
      <c r="I14" s="30">
        <f>IF($A14="","",IFERROR(SUMIFS(tblPayLog[Stop Pay],tblPayLog[Pay Period End],'Dashboard'!$B$3,tblPayLog[Driver ID],$A14),0))</f>
        <v/>
      </c>
      <c r="J14" s="30">
        <f>IF($A14="","",IFERROR(SUMIFS(tblPayLog[Other Pay],tblPayLog[Pay Period End],'Dashboard'!$B$3,tblPayLog[Driver ID],$A14),0))</f>
        <v/>
      </c>
      <c r="K14" s="30">
        <f>IF($A14="","",IFERROR(SUMIFS(tblPayLog[Gross Earnings],tblPayLog[Pay Period End],'Dashboard'!$B$3,tblPayLog[Driver ID],$A14),0))</f>
        <v/>
      </c>
      <c r="L14" s="30">
        <f>IF($A14="","",IFERROR(SUMIFS(tblPayLog[Reimbursements],tblPayLog[Pay Period End],'Dashboard'!$B$3,tblPayLog[Driver ID],$A14),0))</f>
        <v/>
      </c>
      <c r="M14" s="30">
        <f>IF($A14="","",IFERROR(SUMIFS(tblPayLog[Deductions],tblPayLog[Pay Period End],'Dashboard'!$B$3,tblPayLog[Driver ID],$A14),0))</f>
        <v/>
      </c>
      <c r="N14" s="30">
        <f>IF($A14="","",IFERROR(SUMIFS(tblPayLog[Total Payable],tblPayLog[Pay Period End],'Dashboard'!$B$3,tblPayLog[Driver ID],$A14),0))</f>
        <v/>
      </c>
      <c r="O14" s="53">
        <f>IF($A14="","",IFERROR(G14/F14,0))</f>
        <v/>
      </c>
      <c r="P14" s="36">
        <f>IF($A14="","",IFERROR(COUNTIFS(tblPayLog[Pay Period End],'Dashboard'!$B$3,tblPayLog[Driver ID],$A14,tblPayLog[Check],"&lt;&gt;OK"),0))</f>
        <v/>
      </c>
    </row>
    <row r="15">
      <c r="A15" s="24">
        <f>IF('Settings'!A20="","",'Settings'!A20)</f>
        <v/>
      </c>
      <c r="B15" s="24">
        <f>IF('Settings'!B20="","",'Settings'!B20)</f>
        <v/>
      </c>
      <c r="C15" s="36">
        <f>IF($A15="","",IFERROR(COUNTIFS(tblPayLog[Pay Period End],'Dashboard'!$B$3,tblPayLog[Driver ID],$A15),0))</f>
        <v/>
      </c>
      <c r="D15" s="27">
        <f>IF($A15="","",IFERROR(SUMIFS(tblPayLog[Loaded Miles],tblPayLog[Pay Period End],'Dashboard'!$B$3,tblPayLog[Driver ID],$A15),0))</f>
        <v/>
      </c>
      <c r="E15" s="27">
        <f>IF($A15="","",IFERROR(SUMIFS(tblPayLog[Empty Miles],tblPayLog[Pay Period End],'Dashboard'!$B$3,tblPayLog[Driver ID],$A15),0))</f>
        <v/>
      </c>
      <c r="F15" s="27">
        <f>IF($A15="","",IFERROR(SUMIFS(tblPayLog[Paid Miles],tblPayLog[Pay Period End],'Dashboard'!$B$3,tblPayLog[Driver ID],$A15),0))</f>
        <v/>
      </c>
      <c r="G15" s="30">
        <f>IF($A15="","",IFERROR(SUMIFS(tblPayLog[Mileage Pay],tblPayLog[Pay Period End],'Dashboard'!$B$3,tblPayLog[Driver ID],$A15),0))</f>
        <v/>
      </c>
      <c r="H15" s="30">
        <f>IF($A15="","",IFERROR(SUMIFS(tblPayLog[Detention Pay],tblPayLog[Pay Period End],'Dashboard'!$B$3,tblPayLog[Driver ID],$A15),0))</f>
        <v/>
      </c>
      <c r="I15" s="30">
        <f>IF($A15="","",IFERROR(SUMIFS(tblPayLog[Stop Pay],tblPayLog[Pay Period End],'Dashboard'!$B$3,tblPayLog[Driver ID],$A15),0))</f>
        <v/>
      </c>
      <c r="J15" s="30">
        <f>IF($A15="","",IFERROR(SUMIFS(tblPayLog[Other Pay],tblPayLog[Pay Period End],'Dashboard'!$B$3,tblPayLog[Driver ID],$A15),0))</f>
        <v/>
      </c>
      <c r="K15" s="30">
        <f>IF($A15="","",IFERROR(SUMIFS(tblPayLog[Gross Earnings],tblPayLog[Pay Period End],'Dashboard'!$B$3,tblPayLog[Driver ID],$A15),0))</f>
        <v/>
      </c>
      <c r="L15" s="30">
        <f>IF($A15="","",IFERROR(SUMIFS(tblPayLog[Reimbursements],tblPayLog[Pay Period End],'Dashboard'!$B$3,tblPayLog[Driver ID],$A15),0))</f>
        <v/>
      </c>
      <c r="M15" s="30">
        <f>IF($A15="","",IFERROR(SUMIFS(tblPayLog[Deductions],tblPayLog[Pay Period End],'Dashboard'!$B$3,tblPayLog[Driver ID],$A15),0))</f>
        <v/>
      </c>
      <c r="N15" s="30">
        <f>IF($A15="","",IFERROR(SUMIFS(tblPayLog[Total Payable],tblPayLog[Pay Period End],'Dashboard'!$B$3,tblPayLog[Driver ID],$A15),0))</f>
        <v/>
      </c>
      <c r="O15" s="53">
        <f>IF($A15="","",IFERROR(G15/F15,0))</f>
        <v/>
      </c>
      <c r="P15" s="36">
        <f>IF($A15="","",IFERROR(COUNTIFS(tblPayLog[Pay Period End],'Dashboard'!$B$3,tblPayLog[Driver ID],$A15,tblPayLog[Check],"&lt;&gt;OK"),0))</f>
        <v/>
      </c>
    </row>
    <row r="16">
      <c r="A16" s="24">
        <f>IF('Settings'!A21="","",'Settings'!A21)</f>
        <v/>
      </c>
      <c r="B16" s="24">
        <f>IF('Settings'!B21="","",'Settings'!B21)</f>
        <v/>
      </c>
      <c r="C16" s="36">
        <f>IF($A16="","",IFERROR(COUNTIFS(tblPayLog[Pay Period End],'Dashboard'!$B$3,tblPayLog[Driver ID],$A16),0))</f>
        <v/>
      </c>
      <c r="D16" s="27">
        <f>IF($A16="","",IFERROR(SUMIFS(tblPayLog[Loaded Miles],tblPayLog[Pay Period End],'Dashboard'!$B$3,tblPayLog[Driver ID],$A16),0))</f>
        <v/>
      </c>
      <c r="E16" s="27">
        <f>IF($A16="","",IFERROR(SUMIFS(tblPayLog[Empty Miles],tblPayLog[Pay Period End],'Dashboard'!$B$3,tblPayLog[Driver ID],$A16),0))</f>
        <v/>
      </c>
      <c r="F16" s="27">
        <f>IF($A16="","",IFERROR(SUMIFS(tblPayLog[Paid Miles],tblPayLog[Pay Period End],'Dashboard'!$B$3,tblPayLog[Driver ID],$A16),0))</f>
        <v/>
      </c>
      <c r="G16" s="30">
        <f>IF($A16="","",IFERROR(SUMIFS(tblPayLog[Mileage Pay],tblPayLog[Pay Period End],'Dashboard'!$B$3,tblPayLog[Driver ID],$A16),0))</f>
        <v/>
      </c>
      <c r="H16" s="30">
        <f>IF($A16="","",IFERROR(SUMIFS(tblPayLog[Detention Pay],tblPayLog[Pay Period End],'Dashboard'!$B$3,tblPayLog[Driver ID],$A16),0))</f>
        <v/>
      </c>
      <c r="I16" s="30">
        <f>IF($A16="","",IFERROR(SUMIFS(tblPayLog[Stop Pay],tblPayLog[Pay Period End],'Dashboard'!$B$3,tblPayLog[Driver ID],$A16),0))</f>
        <v/>
      </c>
      <c r="J16" s="30">
        <f>IF($A16="","",IFERROR(SUMIFS(tblPayLog[Other Pay],tblPayLog[Pay Period End],'Dashboard'!$B$3,tblPayLog[Driver ID],$A16),0))</f>
        <v/>
      </c>
      <c r="K16" s="30">
        <f>IF($A16="","",IFERROR(SUMIFS(tblPayLog[Gross Earnings],tblPayLog[Pay Period End],'Dashboard'!$B$3,tblPayLog[Driver ID],$A16),0))</f>
        <v/>
      </c>
      <c r="L16" s="30">
        <f>IF($A16="","",IFERROR(SUMIFS(tblPayLog[Reimbursements],tblPayLog[Pay Period End],'Dashboard'!$B$3,tblPayLog[Driver ID],$A16),0))</f>
        <v/>
      </c>
      <c r="M16" s="30">
        <f>IF($A16="","",IFERROR(SUMIFS(tblPayLog[Deductions],tblPayLog[Pay Period End],'Dashboard'!$B$3,tblPayLog[Driver ID],$A16),0))</f>
        <v/>
      </c>
      <c r="N16" s="30">
        <f>IF($A16="","",IFERROR(SUMIFS(tblPayLog[Total Payable],tblPayLog[Pay Period End],'Dashboard'!$B$3,tblPayLog[Driver ID],$A16),0))</f>
        <v/>
      </c>
      <c r="O16" s="53">
        <f>IF($A16="","",IFERROR(G16/F16,0))</f>
        <v/>
      </c>
      <c r="P16" s="36">
        <f>IF($A16="","",IFERROR(COUNTIFS(tblPayLog[Pay Period End],'Dashboard'!$B$3,tblPayLog[Driver ID],$A16,tblPayLog[Check],"&lt;&gt;OK"),0))</f>
        <v/>
      </c>
    </row>
    <row r="17">
      <c r="A17" s="24">
        <f>IF('Settings'!A22="","",'Settings'!A22)</f>
        <v/>
      </c>
      <c r="B17" s="24">
        <f>IF('Settings'!B22="","",'Settings'!B22)</f>
        <v/>
      </c>
      <c r="C17" s="36">
        <f>IF($A17="","",IFERROR(COUNTIFS(tblPayLog[Pay Period End],'Dashboard'!$B$3,tblPayLog[Driver ID],$A17),0))</f>
        <v/>
      </c>
      <c r="D17" s="27">
        <f>IF($A17="","",IFERROR(SUMIFS(tblPayLog[Loaded Miles],tblPayLog[Pay Period End],'Dashboard'!$B$3,tblPayLog[Driver ID],$A17),0))</f>
        <v/>
      </c>
      <c r="E17" s="27">
        <f>IF($A17="","",IFERROR(SUMIFS(tblPayLog[Empty Miles],tblPayLog[Pay Period End],'Dashboard'!$B$3,tblPayLog[Driver ID],$A17),0))</f>
        <v/>
      </c>
      <c r="F17" s="27">
        <f>IF($A17="","",IFERROR(SUMIFS(tblPayLog[Paid Miles],tblPayLog[Pay Period End],'Dashboard'!$B$3,tblPayLog[Driver ID],$A17),0))</f>
        <v/>
      </c>
      <c r="G17" s="30">
        <f>IF($A17="","",IFERROR(SUMIFS(tblPayLog[Mileage Pay],tblPayLog[Pay Period End],'Dashboard'!$B$3,tblPayLog[Driver ID],$A17),0))</f>
        <v/>
      </c>
      <c r="H17" s="30">
        <f>IF($A17="","",IFERROR(SUMIFS(tblPayLog[Detention Pay],tblPayLog[Pay Period End],'Dashboard'!$B$3,tblPayLog[Driver ID],$A17),0))</f>
        <v/>
      </c>
      <c r="I17" s="30">
        <f>IF($A17="","",IFERROR(SUMIFS(tblPayLog[Stop Pay],tblPayLog[Pay Period End],'Dashboard'!$B$3,tblPayLog[Driver ID],$A17),0))</f>
        <v/>
      </c>
      <c r="J17" s="30">
        <f>IF($A17="","",IFERROR(SUMIFS(tblPayLog[Other Pay],tblPayLog[Pay Period End],'Dashboard'!$B$3,tblPayLog[Driver ID],$A17),0))</f>
        <v/>
      </c>
      <c r="K17" s="30">
        <f>IF($A17="","",IFERROR(SUMIFS(tblPayLog[Gross Earnings],tblPayLog[Pay Period End],'Dashboard'!$B$3,tblPayLog[Driver ID],$A17),0))</f>
        <v/>
      </c>
      <c r="L17" s="30">
        <f>IF($A17="","",IFERROR(SUMIFS(tblPayLog[Reimbursements],tblPayLog[Pay Period End],'Dashboard'!$B$3,tblPayLog[Driver ID],$A17),0))</f>
        <v/>
      </c>
      <c r="M17" s="30">
        <f>IF($A17="","",IFERROR(SUMIFS(tblPayLog[Deductions],tblPayLog[Pay Period End],'Dashboard'!$B$3,tblPayLog[Driver ID],$A17),0))</f>
        <v/>
      </c>
      <c r="N17" s="30">
        <f>IF($A17="","",IFERROR(SUMIFS(tblPayLog[Total Payable],tblPayLog[Pay Period End],'Dashboard'!$B$3,tblPayLog[Driver ID],$A17),0))</f>
        <v/>
      </c>
      <c r="O17" s="53">
        <f>IF($A17="","",IFERROR(G17/F17,0))</f>
        <v/>
      </c>
      <c r="P17" s="36">
        <f>IF($A17="","",IFERROR(COUNTIFS(tblPayLog[Pay Period End],'Dashboard'!$B$3,tblPayLog[Driver ID],$A17,tblPayLog[Check],"&lt;&gt;OK"),0))</f>
        <v/>
      </c>
    </row>
    <row r="18">
      <c r="A18" s="24">
        <f>IF('Settings'!A23="","",'Settings'!A23)</f>
        <v/>
      </c>
      <c r="B18" s="24">
        <f>IF('Settings'!B23="","",'Settings'!B23)</f>
        <v/>
      </c>
      <c r="C18" s="36">
        <f>IF($A18="","",IFERROR(COUNTIFS(tblPayLog[Pay Period End],'Dashboard'!$B$3,tblPayLog[Driver ID],$A18),0))</f>
        <v/>
      </c>
      <c r="D18" s="27">
        <f>IF($A18="","",IFERROR(SUMIFS(tblPayLog[Loaded Miles],tblPayLog[Pay Period End],'Dashboard'!$B$3,tblPayLog[Driver ID],$A18),0))</f>
        <v/>
      </c>
      <c r="E18" s="27">
        <f>IF($A18="","",IFERROR(SUMIFS(tblPayLog[Empty Miles],tblPayLog[Pay Period End],'Dashboard'!$B$3,tblPayLog[Driver ID],$A18),0))</f>
        <v/>
      </c>
      <c r="F18" s="27">
        <f>IF($A18="","",IFERROR(SUMIFS(tblPayLog[Paid Miles],tblPayLog[Pay Period End],'Dashboard'!$B$3,tblPayLog[Driver ID],$A18),0))</f>
        <v/>
      </c>
      <c r="G18" s="30">
        <f>IF($A18="","",IFERROR(SUMIFS(tblPayLog[Mileage Pay],tblPayLog[Pay Period End],'Dashboard'!$B$3,tblPayLog[Driver ID],$A18),0))</f>
        <v/>
      </c>
      <c r="H18" s="30">
        <f>IF($A18="","",IFERROR(SUMIFS(tblPayLog[Detention Pay],tblPayLog[Pay Period End],'Dashboard'!$B$3,tblPayLog[Driver ID],$A18),0))</f>
        <v/>
      </c>
      <c r="I18" s="30">
        <f>IF($A18="","",IFERROR(SUMIFS(tblPayLog[Stop Pay],tblPayLog[Pay Period End],'Dashboard'!$B$3,tblPayLog[Driver ID],$A18),0))</f>
        <v/>
      </c>
      <c r="J18" s="30">
        <f>IF($A18="","",IFERROR(SUMIFS(tblPayLog[Other Pay],tblPayLog[Pay Period End],'Dashboard'!$B$3,tblPayLog[Driver ID],$A18),0))</f>
        <v/>
      </c>
      <c r="K18" s="30">
        <f>IF($A18="","",IFERROR(SUMIFS(tblPayLog[Gross Earnings],tblPayLog[Pay Period End],'Dashboard'!$B$3,tblPayLog[Driver ID],$A18),0))</f>
        <v/>
      </c>
      <c r="L18" s="30">
        <f>IF($A18="","",IFERROR(SUMIFS(tblPayLog[Reimbursements],tblPayLog[Pay Period End],'Dashboard'!$B$3,tblPayLog[Driver ID],$A18),0))</f>
        <v/>
      </c>
      <c r="M18" s="30">
        <f>IF($A18="","",IFERROR(SUMIFS(tblPayLog[Deductions],tblPayLog[Pay Period End],'Dashboard'!$B$3,tblPayLog[Driver ID],$A18),0))</f>
        <v/>
      </c>
      <c r="N18" s="30">
        <f>IF($A18="","",IFERROR(SUMIFS(tblPayLog[Total Payable],tblPayLog[Pay Period End],'Dashboard'!$B$3,tblPayLog[Driver ID],$A18),0))</f>
        <v/>
      </c>
      <c r="O18" s="53">
        <f>IF($A18="","",IFERROR(G18/F18,0))</f>
        <v/>
      </c>
      <c r="P18" s="36">
        <f>IF($A18="","",IFERROR(COUNTIFS(tblPayLog[Pay Period End],'Dashboard'!$B$3,tblPayLog[Driver ID],$A18,tblPayLog[Check],"&lt;&gt;OK"),0))</f>
        <v/>
      </c>
    </row>
    <row r="19">
      <c r="A19" s="24">
        <f>IF('Settings'!A24="","",'Settings'!A24)</f>
        <v/>
      </c>
      <c r="B19" s="24">
        <f>IF('Settings'!B24="","",'Settings'!B24)</f>
        <v/>
      </c>
      <c r="C19" s="36">
        <f>IF($A19="","",IFERROR(COUNTIFS(tblPayLog[Pay Period End],'Dashboard'!$B$3,tblPayLog[Driver ID],$A19),0))</f>
        <v/>
      </c>
      <c r="D19" s="27">
        <f>IF($A19="","",IFERROR(SUMIFS(tblPayLog[Loaded Miles],tblPayLog[Pay Period End],'Dashboard'!$B$3,tblPayLog[Driver ID],$A19),0))</f>
        <v/>
      </c>
      <c r="E19" s="27">
        <f>IF($A19="","",IFERROR(SUMIFS(tblPayLog[Empty Miles],tblPayLog[Pay Period End],'Dashboard'!$B$3,tblPayLog[Driver ID],$A19),0))</f>
        <v/>
      </c>
      <c r="F19" s="27">
        <f>IF($A19="","",IFERROR(SUMIFS(tblPayLog[Paid Miles],tblPayLog[Pay Period End],'Dashboard'!$B$3,tblPayLog[Driver ID],$A19),0))</f>
        <v/>
      </c>
      <c r="G19" s="30">
        <f>IF($A19="","",IFERROR(SUMIFS(tblPayLog[Mileage Pay],tblPayLog[Pay Period End],'Dashboard'!$B$3,tblPayLog[Driver ID],$A19),0))</f>
        <v/>
      </c>
      <c r="H19" s="30">
        <f>IF($A19="","",IFERROR(SUMIFS(tblPayLog[Detention Pay],tblPayLog[Pay Period End],'Dashboard'!$B$3,tblPayLog[Driver ID],$A19),0))</f>
        <v/>
      </c>
      <c r="I19" s="30">
        <f>IF($A19="","",IFERROR(SUMIFS(tblPayLog[Stop Pay],tblPayLog[Pay Period End],'Dashboard'!$B$3,tblPayLog[Driver ID],$A19),0))</f>
        <v/>
      </c>
      <c r="J19" s="30">
        <f>IF($A19="","",IFERROR(SUMIFS(tblPayLog[Other Pay],tblPayLog[Pay Period End],'Dashboard'!$B$3,tblPayLog[Driver ID],$A19),0))</f>
        <v/>
      </c>
      <c r="K19" s="30">
        <f>IF($A19="","",IFERROR(SUMIFS(tblPayLog[Gross Earnings],tblPayLog[Pay Period End],'Dashboard'!$B$3,tblPayLog[Driver ID],$A19),0))</f>
        <v/>
      </c>
      <c r="L19" s="30">
        <f>IF($A19="","",IFERROR(SUMIFS(tblPayLog[Reimbursements],tblPayLog[Pay Period End],'Dashboard'!$B$3,tblPayLog[Driver ID],$A19),0))</f>
        <v/>
      </c>
      <c r="M19" s="30">
        <f>IF($A19="","",IFERROR(SUMIFS(tblPayLog[Deductions],tblPayLog[Pay Period End],'Dashboard'!$B$3,tblPayLog[Driver ID],$A19),0))</f>
        <v/>
      </c>
      <c r="N19" s="30">
        <f>IF($A19="","",IFERROR(SUMIFS(tblPayLog[Total Payable],tblPayLog[Pay Period End],'Dashboard'!$B$3,tblPayLog[Driver ID],$A19),0))</f>
        <v/>
      </c>
      <c r="O19" s="53">
        <f>IF($A19="","",IFERROR(G19/F19,0))</f>
        <v/>
      </c>
      <c r="P19" s="36">
        <f>IF($A19="","",IFERROR(COUNTIFS(tblPayLog[Pay Period End],'Dashboard'!$B$3,tblPayLog[Driver ID],$A19,tblPayLog[Check],"&lt;&gt;OK"),0))</f>
        <v/>
      </c>
    </row>
    <row r="20">
      <c r="A20" s="24">
        <f>IF('Settings'!A25="","",'Settings'!A25)</f>
        <v/>
      </c>
      <c r="B20" s="24">
        <f>IF('Settings'!B25="","",'Settings'!B25)</f>
        <v/>
      </c>
      <c r="C20" s="36">
        <f>IF($A20="","",IFERROR(COUNTIFS(tblPayLog[Pay Period End],'Dashboard'!$B$3,tblPayLog[Driver ID],$A20),0))</f>
        <v/>
      </c>
      <c r="D20" s="27">
        <f>IF($A20="","",IFERROR(SUMIFS(tblPayLog[Loaded Miles],tblPayLog[Pay Period End],'Dashboard'!$B$3,tblPayLog[Driver ID],$A20),0))</f>
        <v/>
      </c>
      <c r="E20" s="27">
        <f>IF($A20="","",IFERROR(SUMIFS(tblPayLog[Empty Miles],tblPayLog[Pay Period End],'Dashboard'!$B$3,tblPayLog[Driver ID],$A20),0))</f>
        <v/>
      </c>
      <c r="F20" s="27">
        <f>IF($A20="","",IFERROR(SUMIFS(tblPayLog[Paid Miles],tblPayLog[Pay Period End],'Dashboard'!$B$3,tblPayLog[Driver ID],$A20),0))</f>
        <v/>
      </c>
      <c r="G20" s="30">
        <f>IF($A20="","",IFERROR(SUMIFS(tblPayLog[Mileage Pay],tblPayLog[Pay Period End],'Dashboard'!$B$3,tblPayLog[Driver ID],$A20),0))</f>
        <v/>
      </c>
      <c r="H20" s="30">
        <f>IF($A20="","",IFERROR(SUMIFS(tblPayLog[Detention Pay],tblPayLog[Pay Period End],'Dashboard'!$B$3,tblPayLog[Driver ID],$A20),0))</f>
        <v/>
      </c>
      <c r="I20" s="30">
        <f>IF($A20="","",IFERROR(SUMIFS(tblPayLog[Stop Pay],tblPayLog[Pay Period End],'Dashboard'!$B$3,tblPayLog[Driver ID],$A20),0))</f>
        <v/>
      </c>
      <c r="J20" s="30">
        <f>IF($A20="","",IFERROR(SUMIFS(tblPayLog[Other Pay],tblPayLog[Pay Period End],'Dashboard'!$B$3,tblPayLog[Driver ID],$A20),0))</f>
        <v/>
      </c>
      <c r="K20" s="30">
        <f>IF($A20="","",IFERROR(SUMIFS(tblPayLog[Gross Earnings],tblPayLog[Pay Period End],'Dashboard'!$B$3,tblPayLog[Driver ID],$A20),0))</f>
        <v/>
      </c>
      <c r="L20" s="30">
        <f>IF($A20="","",IFERROR(SUMIFS(tblPayLog[Reimbursements],tblPayLog[Pay Period End],'Dashboard'!$B$3,tblPayLog[Driver ID],$A20),0))</f>
        <v/>
      </c>
      <c r="M20" s="30">
        <f>IF($A20="","",IFERROR(SUMIFS(tblPayLog[Deductions],tblPayLog[Pay Period End],'Dashboard'!$B$3,tblPayLog[Driver ID],$A20),0))</f>
        <v/>
      </c>
      <c r="N20" s="30">
        <f>IF($A20="","",IFERROR(SUMIFS(tblPayLog[Total Payable],tblPayLog[Pay Period End],'Dashboard'!$B$3,tblPayLog[Driver ID],$A20),0))</f>
        <v/>
      </c>
      <c r="O20" s="53">
        <f>IF($A20="","",IFERROR(G20/F20,0))</f>
        <v/>
      </c>
      <c r="P20" s="36">
        <f>IF($A20="","",IFERROR(COUNTIFS(tblPayLog[Pay Period End],'Dashboard'!$B$3,tblPayLog[Driver ID],$A20,tblPayLog[Check],"&lt;&gt;OK"),0))</f>
        <v/>
      </c>
    </row>
    <row r="21">
      <c r="A21" s="24">
        <f>IF('Settings'!A26="","",'Settings'!A26)</f>
        <v/>
      </c>
      <c r="B21" s="24">
        <f>IF('Settings'!B26="","",'Settings'!B26)</f>
        <v/>
      </c>
      <c r="C21" s="36">
        <f>IF($A21="","",IFERROR(COUNTIFS(tblPayLog[Pay Period End],'Dashboard'!$B$3,tblPayLog[Driver ID],$A21),0))</f>
        <v/>
      </c>
      <c r="D21" s="27">
        <f>IF($A21="","",IFERROR(SUMIFS(tblPayLog[Loaded Miles],tblPayLog[Pay Period End],'Dashboard'!$B$3,tblPayLog[Driver ID],$A21),0))</f>
        <v/>
      </c>
      <c r="E21" s="27">
        <f>IF($A21="","",IFERROR(SUMIFS(tblPayLog[Empty Miles],tblPayLog[Pay Period End],'Dashboard'!$B$3,tblPayLog[Driver ID],$A21),0))</f>
        <v/>
      </c>
      <c r="F21" s="27">
        <f>IF($A21="","",IFERROR(SUMIFS(tblPayLog[Paid Miles],tblPayLog[Pay Period End],'Dashboard'!$B$3,tblPayLog[Driver ID],$A21),0))</f>
        <v/>
      </c>
      <c r="G21" s="30">
        <f>IF($A21="","",IFERROR(SUMIFS(tblPayLog[Mileage Pay],tblPayLog[Pay Period End],'Dashboard'!$B$3,tblPayLog[Driver ID],$A21),0))</f>
        <v/>
      </c>
      <c r="H21" s="30">
        <f>IF($A21="","",IFERROR(SUMIFS(tblPayLog[Detention Pay],tblPayLog[Pay Period End],'Dashboard'!$B$3,tblPayLog[Driver ID],$A21),0))</f>
        <v/>
      </c>
      <c r="I21" s="30">
        <f>IF($A21="","",IFERROR(SUMIFS(tblPayLog[Stop Pay],tblPayLog[Pay Period End],'Dashboard'!$B$3,tblPayLog[Driver ID],$A21),0))</f>
        <v/>
      </c>
      <c r="J21" s="30">
        <f>IF($A21="","",IFERROR(SUMIFS(tblPayLog[Other Pay],tblPayLog[Pay Period End],'Dashboard'!$B$3,tblPayLog[Driver ID],$A21),0))</f>
        <v/>
      </c>
      <c r="K21" s="30">
        <f>IF($A21="","",IFERROR(SUMIFS(tblPayLog[Gross Earnings],tblPayLog[Pay Period End],'Dashboard'!$B$3,tblPayLog[Driver ID],$A21),0))</f>
        <v/>
      </c>
      <c r="L21" s="30">
        <f>IF($A21="","",IFERROR(SUMIFS(tblPayLog[Reimbursements],tblPayLog[Pay Period End],'Dashboard'!$B$3,tblPayLog[Driver ID],$A21),0))</f>
        <v/>
      </c>
      <c r="M21" s="30">
        <f>IF($A21="","",IFERROR(SUMIFS(tblPayLog[Deductions],tblPayLog[Pay Period End],'Dashboard'!$B$3,tblPayLog[Driver ID],$A21),0))</f>
        <v/>
      </c>
      <c r="N21" s="30">
        <f>IF($A21="","",IFERROR(SUMIFS(tblPayLog[Total Payable],tblPayLog[Pay Period End],'Dashboard'!$B$3,tblPayLog[Driver ID],$A21),0))</f>
        <v/>
      </c>
      <c r="O21" s="53">
        <f>IF($A21="","",IFERROR(G21/F21,0))</f>
        <v/>
      </c>
      <c r="P21" s="36">
        <f>IF($A21="","",IFERROR(COUNTIFS(tblPayLog[Pay Period End],'Dashboard'!$B$3,tblPayLog[Driver ID],$A21,tblPayLog[Check],"&lt;&gt;OK"),0))</f>
        <v/>
      </c>
    </row>
    <row r="22">
      <c r="A22" s="24">
        <f>IF('Settings'!A27="","",'Settings'!A27)</f>
        <v/>
      </c>
      <c r="B22" s="24">
        <f>IF('Settings'!B27="","",'Settings'!B27)</f>
        <v/>
      </c>
      <c r="C22" s="36">
        <f>IF($A22="","",IFERROR(COUNTIFS(tblPayLog[Pay Period End],'Dashboard'!$B$3,tblPayLog[Driver ID],$A22),0))</f>
        <v/>
      </c>
      <c r="D22" s="27">
        <f>IF($A22="","",IFERROR(SUMIFS(tblPayLog[Loaded Miles],tblPayLog[Pay Period End],'Dashboard'!$B$3,tblPayLog[Driver ID],$A22),0))</f>
        <v/>
      </c>
      <c r="E22" s="27">
        <f>IF($A22="","",IFERROR(SUMIFS(tblPayLog[Empty Miles],tblPayLog[Pay Period End],'Dashboard'!$B$3,tblPayLog[Driver ID],$A22),0))</f>
        <v/>
      </c>
      <c r="F22" s="27">
        <f>IF($A22="","",IFERROR(SUMIFS(tblPayLog[Paid Miles],tblPayLog[Pay Period End],'Dashboard'!$B$3,tblPayLog[Driver ID],$A22),0))</f>
        <v/>
      </c>
      <c r="G22" s="30">
        <f>IF($A22="","",IFERROR(SUMIFS(tblPayLog[Mileage Pay],tblPayLog[Pay Period End],'Dashboard'!$B$3,tblPayLog[Driver ID],$A22),0))</f>
        <v/>
      </c>
      <c r="H22" s="30">
        <f>IF($A22="","",IFERROR(SUMIFS(tblPayLog[Detention Pay],tblPayLog[Pay Period End],'Dashboard'!$B$3,tblPayLog[Driver ID],$A22),0))</f>
        <v/>
      </c>
      <c r="I22" s="30">
        <f>IF($A22="","",IFERROR(SUMIFS(tblPayLog[Stop Pay],tblPayLog[Pay Period End],'Dashboard'!$B$3,tblPayLog[Driver ID],$A22),0))</f>
        <v/>
      </c>
      <c r="J22" s="30">
        <f>IF($A22="","",IFERROR(SUMIFS(tblPayLog[Other Pay],tblPayLog[Pay Period End],'Dashboard'!$B$3,tblPayLog[Driver ID],$A22),0))</f>
        <v/>
      </c>
      <c r="K22" s="30">
        <f>IF($A22="","",IFERROR(SUMIFS(tblPayLog[Gross Earnings],tblPayLog[Pay Period End],'Dashboard'!$B$3,tblPayLog[Driver ID],$A22),0))</f>
        <v/>
      </c>
      <c r="L22" s="30">
        <f>IF($A22="","",IFERROR(SUMIFS(tblPayLog[Reimbursements],tblPayLog[Pay Period End],'Dashboard'!$B$3,tblPayLog[Driver ID],$A22),0))</f>
        <v/>
      </c>
      <c r="M22" s="30">
        <f>IF($A22="","",IFERROR(SUMIFS(tblPayLog[Deductions],tblPayLog[Pay Period End],'Dashboard'!$B$3,tblPayLog[Driver ID],$A22),0))</f>
        <v/>
      </c>
      <c r="N22" s="30">
        <f>IF($A22="","",IFERROR(SUMIFS(tblPayLog[Total Payable],tblPayLog[Pay Period End],'Dashboard'!$B$3,tblPayLog[Driver ID],$A22),0))</f>
        <v/>
      </c>
      <c r="O22" s="53">
        <f>IF($A22="","",IFERROR(G22/F22,0))</f>
        <v/>
      </c>
      <c r="P22" s="36">
        <f>IF($A22="","",IFERROR(COUNTIFS(tblPayLog[Pay Period End],'Dashboard'!$B$3,tblPayLog[Driver ID],$A22,tblPayLog[Check],"&lt;&gt;OK"),0))</f>
        <v/>
      </c>
    </row>
    <row r="23">
      <c r="A23" s="24">
        <f>IF('Settings'!A28="","",'Settings'!A28)</f>
        <v/>
      </c>
      <c r="B23" s="24">
        <f>IF('Settings'!B28="","",'Settings'!B28)</f>
        <v/>
      </c>
      <c r="C23" s="36">
        <f>IF($A23="","",IFERROR(COUNTIFS(tblPayLog[Pay Period End],'Dashboard'!$B$3,tblPayLog[Driver ID],$A23),0))</f>
        <v/>
      </c>
      <c r="D23" s="27">
        <f>IF($A23="","",IFERROR(SUMIFS(tblPayLog[Loaded Miles],tblPayLog[Pay Period End],'Dashboard'!$B$3,tblPayLog[Driver ID],$A23),0))</f>
        <v/>
      </c>
      <c r="E23" s="27">
        <f>IF($A23="","",IFERROR(SUMIFS(tblPayLog[Empty Miles],tblPayLog[Pay Period End],'Dashboard'!$B$3,tblPayLog[Driver ID],$A23),0))</f>
        <v/>
      </c>
      <c r="F23" s="27">
        <f>IF($A23="","",IFERROR(SUMIFS(tblPayLog[Paid Miles],tblPayLog[Pay Period End],'Dashboard'!$B$3,tblPayLog[Driver ID],$A23),0))</f>
        <v/>
      </c>
      <c r="G23" s="30">
        <f>IF($A23="","",IFERROR(SUMIFS(tblPayLog[Mileage Pay],tblPayLog[Pay Period End],'Dashboard'!$B$3,tblPayLog[Driver ID],$A23),0))</f>
        <v/>
      </c>
      <c r="H23" s="30">
        <f>IF($A23="","",IFERROR(SUMIFS(tblPayLog[Detention Pay],tblPayLog[Pay Period End],'Dashboard'!$B$3,tblPayLog[Driver ID],$A23),0))</f>
        <v/>
      </c>
      <c r="I23" s="30">
        <f>IF($A23="","",IFERROR(SUMIFS(tblPayLog[Stop Pay],tblPayLog[Pay Period End],'Dashboard'!$B$3,tblPayLog[Driver ID],$A23),0))</f>
        <v/>
      </c>
      <c r="J23" s="30">
        <f>IF($A23="","",IFERROR(SUMIFS(tblPayLog[Other Pay],tblPayLog[Pay Period End],'Dashboard'!$B$3,tblPayLog[Driver ID],$A23),0))</f>
        <v/>
      </c>
      <c r="K23" s="30">
        <f>IF($A23="","",IFERROR(SUMIFS(tblPayLog[Gross Earnings],tblPayLog[Pay Period End],'Dashboard'!$B$3,tblPayLog[Driver ID],$A23),0))</f>
        <v/>
      </c>
      <c r="L23" s="30">
        <f>IF($A23="","",IFERROR(SUMIFS(tblPayLog[Reimbursements],tblPayLog[Pay Period End],'Dashboard'!$B$3,tblPayLog[Driver ID],$A23),0))</f>
        <v/>
      </c>
      <c r="M23" s="30">
        <f>IF($A23="","",IFERROR(SUMIFS(tblPayLog[Deductions],tblPayLog[Pay Period End],'Dashboard'!$B$3,tblPayLog[Driver ID],$A23),0))</f>
        <v/>
      </c>
      <c r="N23" s="30">
        <f>IF($A23="","",IFERROR(SUMIFS(tblPayLog[Total Payable],tblPayLog[Pay Period End],'Dashboard'!$B$3,tblPayLog[Driver ID],$A23),0))</f>
        <v/>
      </c>
      <c r="O23" s="53">
        <f>IF($A23="","",IFERROR(G23/F23,0))</f>
        <v/>
      </c>
      <c r="P23" s="36">
        <f>IF($A23="","",IFERROR(COUNTIFS(tblPayLog[Pay Period End],'Dashboard'!$B$3,tblPayLog[Driver ID],$A23,tblPayLog[Check],"&lt;&gt;OK"),0))</f>
        <v/>
      </c>
    </row>
    <row r="24">
      <c r="A24" s="24">
        <f>IF('Settings'!A29="","",'Settings'!A29)</f>
        <v/>
      </c>
      <c r="B24" s="24">
        <f>IF('Settings'!B29="","",'Settings'!B29)</f>
        <v/>
      </c>
      <c r="C24" s="36">
        <f>IF($A24="","",IFERROR(COUNTIFS(tblPayLog[Pay Period End],'Dashboard'!$B$3,tblPayLog[Driver ID],$A24),0))</f>
        <v/>
      </c>
      <c r="D24" s="27">
        <f>IF($A24="","",IFERROR(SUMIFS(tblPayLog[Loaded Miles],tblPayLog[Pay Period End],'Dashboard'!$B$3,tblPayLog[Driver ID],$A24),0))</f>
        <v/>
      </c>
      <c r="E24" s="27">
        <f>IF($A24="","",IFERROR(SUMIFS(tblPayLog[Empty Miles],tblPayLog[Pay Period End],'Dashboard'!$B$3,tblPayLog[Driver ID],$A24),0))</f>
        <v/>
      </c>
      <c r="F24" s="27">
        <f>IF($A24="","",IFERROR(SUMIFS(tblPayLog[Paid Miles],tblPayLog[Pay Period End],'Dashboard'!$B$3,tblPayLog[Driver ID],$A24),0))</f>
        <v/>
      </c>
      <c r="G24" s="30">
        <f>IF($A24="","",IFERROR(SUMIFS(tblPayLog[Mileage Pay],tblPayLog[Pay Period End],'Dashboard'!$B$3,tblPayLog[Driver ID],$A24),0))</f>
        <v/>
      </c>
      <c r="H24" s="30">
        <f>IF($A24="","",IFERROR(SUMIFS(tblPayLog[Detention Pay],tblPayLog[Pay Period End],'Dashboard'!$B$3,tblPayLog[Driver ID],$A24),0))</f>
        <v/>
      </c>
      <c r="I24" s="30">
        <f>IF($A24="","",IFERROR(SUMIFS(tblPayLog[Stop Pay],tblPayLog[Pay Period End],'Dashboard'!$B$3,tblPayLog[Driver ID],$A24),0))</f>
        <v/>
      </c>
      <c r="J24" s="30">
        <f>IF($A24="","",IFERROR(SUMIFS(tblPayLog[Other Pay],tblPayLog[Pay Period End],'Dashboard'!$B$3,tblPayLog[Driver ID],$A24),0))</f>
        <v/>
      </c>
      <c r="K24" s="30">
        <f>IF($A24="","",IFERROR(SUMIFS(tblPayLog[Gross Earnings],tblPayLog[Pay Period End],'Dashboard'!$B$3,tblPayLog[Driver ID],$A24),0))</f>
        <v/>
      </c>
      <c r="L24" s="30">
        <f>IF($A24="","",IFERROR(SUMIFS(tblPayLog[Reimbursements],tblPayLog[Pay Period End],'Dashboard'!$B$3,tblPayLog[Driver ID],$A24),0))</f>
        <v/>
      </c>
      <c r="M24" s="30">
        <f>IF($A24="","",IFERROR(SUMIFS(tblPayLog[Deductions],tblPayLog[Pay Period End],'Dashboard'!$B$3,tblPayLog[Driver ID],$A24),0))</f>
        <v/>
      </c>
      <c r="N24" s="30">
        <f>IF($A24="","",IFERROR(SUMIFS(tblPayLog[Total Payable],tblPayLog[Pay Period End],'Dashboard'!$B$3,tblPayLog[Driver ID],$A24),0))</f>
        <v/>
      </c>
      <c r="O24" s="53">
        <f>IF($A24="","",IFERROR(G24/F24,0))</f>
        <v/>
      </c>
      <c r="P24" s="36">
        <f>IF($A24="","",IFERROR(COUNTIFS(tblPayLog[Pay Period End],'Dashboard'!$B$3,tblPayLog[Driver ID],$A24,tblPayLog[Check],"&lt;&gt;OK"),0))</f>
        <v/>
      </c>
    </row>
    <row r="25">
      <c r="A25" s="24">
        <f>IF('Settings'!A30="","",'Settings'!A30)</f>
        <v/>
      </c>
      <c r="B25" s="24">
        <f>IF('Settings'!B30="","",'Settings'!B30)</f>
        <v/>
      </c>
      <c r="C25" s="36">
        <f>IF($A25="","",IFERROR(COUNTIFS(tblPayLog[Pay Period End],'Dashboard'!$B$3,tblPayLog[Driver ID],$A25),0))</f>
        <v/>
      </c>
      <c r="D25" s="27">
        <f>IF($A25="","",IFERROR(SUMIFS(tblPayLog[Loaded Miles],tblPayLog[Pay Period End],'Dashboard'!$B$3,tblPayLog[Driver ID],$A25),0))</f>
        <v/>
      </c>
      <c r="E25" s="27">
        <f>IF($A25="","",IFERROR(SUMIFS(tblPayLog[Empty Miles],tblPayLog[Pay Period End],'Dashboard'!$B$3,tblPayLog[Driver ID],$A25),0))</f>
        <v/>
      </c>
      <c r="F25" s="27">
        <f>IF($A25="","",IFERROR(SUMIFS(tblPayLog[Paid Miles],tblPayLog[Pay Period End],'Dashboard'!$B$3,tblPayLog[Driver ID],$A25),0))</f>
        <v/>
      </c>
      <c r="G25" s="30">
        <f>IF($A25="","",IFERROR(SUMIFS(tblPayLog[Mileage Pay],tblPayLog[Pay Period End],'Dashboard'!$B$3,tblPayLog[Driver ID],$A25),0))</f>
        <v/>
      </c>
      <c r="H25" s="30">
        <f>IF($A25="","",IFERROR(SUMIFS(tblPayLog[Detention Pay],tblPayLog[Pay Period End],'Dashboard'!$B$3,tblPayLog[Driver ID],$A25),0))</f>
        <v/>
      </c>
      <c r="I25" s="30">
        <f>IF($A25="","",IFERROR(SUMIFS(tblPayLog[Stop Pay],tblPayLog[Pay Period End],'Dashboard'!$B$3,tblPayLog[Driver ID],$A25),0))</f>
        <v/>
      </c>
      <c r="J25" s="30">
        <f>IF($A25="","",IFERROR(SUMIFS(tblPayLog[Other Pay],tblPayLog[Pay Period End],'Dashboard'!$B$3,tblPayLog[Driver ID],$A25),0))</f>
        <v/>
      </c>
      <c r="K25" s="30">
        <f>IF($A25="","",IFERROR(SUMIFS(tblPayLog[Gross Earnings],tblPayLog[Pay Period End],'Dashboard'!$B$3,tblPayLog[Driver ID],$A25),0))</f>
        <v/>
      </c>
      <c r="L25" s="30">
        <f>IF($A25="","",IFERROR(SUMIFS(tblPayLog[Reimbursements],tblPayLog[Pay Period End],'Dashboard'!$B$3,tblPayLog[Driver ID],$A25),0))</f>
        <v/>
      </c>
      <c r="M25" s="30">
        <f>IF($A25="","",IFERROR(SUMIFS(tblPayLog[Deductions],tblPayLog[Pay Period End],'Dashboard'!$B$3,tblPayLog[Driver ID],$A25),0))</f>
        <v/>
      </c>
      <c r="N25" s="30">
        <f>IF($A25="","",IFERROR(SUMIFS(tblPayLog[Total Payable],tblPayLog[Pay Period End],'Dashboard'!$B$3,tblPayLog[Driver ID],$A25),0))</f>
        <v/>
      </c>
      <c r="O25" s="53">
        <f>IF($A25="","",IFERROR(G25/F25,0))</f>
        <v/>
      </c>
      <c r="P25" s="36">
        <f>IF($A25="","",IFERROR(COUNTIFS(tblPayLog[Pay Period End],'Dashboard'!$B$3,tblPayLog[Driver ID],$A25,tblPayLog[Check],"&lt;&gt;OK"),0))</f>
        <v/>
      </c>
    </row>
    <row r="26">
      <c r="A26" s="24">
        <f>IF('Settings'!A31="","",'Settings'!A31)</f>
        <v/>
      </c>
      <c r="B26" s="24">
        <f>IF('Settings'!B31="","",'Settings'!B31)</f>
        <v/>
      </c>
      <c r="C26" s="36">
        <f>IF($A26="","",IFERROR(COUNTIFS(tblPayLog[Pay Period End],'Dashboard'!$B$3,tblPayLog[Driver ID],$A26),0))</f>
        <v/>
      </c>
      <c r="D26" s="27">
        <f>IF($A26="","",IFERROR(SUMIFS(tblPayLog[Loaded Miles],tblPayLog[Pay Period End],'Dashboard'!$B$3,tblPayLog[Driver ID],$A26),0))</f>
        <v/>
      </c>
      <c r="E26" s="27">
        <f>IF($A26="","",IFERROR(SUMIFS(tblPayLog[Empty Miles],tblPayLog[Pay Period End],'Dashboard'!$B$3,tblPayLog[Driver ID],$A26),0))</f>
        <v/>
      </c>
      <c r="F26" s="27">
        <f>IF($A26="","",IFERROR(SUMIFS(tblPayLog[Paid Miles],tblPayLog[Pay Period End],'Dashboard'!$B$3,tblPayLog[Driver ID],$A26),0))</f>
        <v/>
      </c>
      <c r="G26" s="30">
        <f>IF($A26="","",IFERROR(SUMIFS(tblPayLog[Mileage Pay],tblPayLog[Pay Period End],'Dashboard'!$B$3,tblPayLog[Driver ID],$A26),0))</f>
        <v/>
      </c>
      <c r="H26" s="30">
        <f>IF($A26="","",IFERROR(SUMIFS(tblPayLog[Detention Pay],tblPayLog[Pay Period End],'Dashboard'!$B$3,tblPayLog[Driver ID],$A26),0))</f>
        <v/>
      </c>
      <c r="I26" s="30">
        <f>IF($A26="","",IFERROR(SUMIFS(tblPayLog[Stop Pay],tblPayLog[Pay Period End],'Dashboard'!$B$3,tblPayLog[Driver ID],$A26),0))</f>
        <v/>
      </c>
      <c r="J26" s="30">
        <f>IF($A26="","",IFERROR(SUMIFS(tblPayLog[Other Pay],tblPayLog[Pay Period End],'Dashboard'!$B$3,tblPayLog[Driver ID],$A26),0))</f>
        <v/>
      </c>
      <c r="K26" s="30">
        <f>IF($A26="","",IFERROR(SUMIFS(tblPayLog[Gross Earnings],tblPayLog[Pay Period End],'Dashboard'!$B$3,tblPayLog[Driver ID],$A26),0))</f>
        <v/>
      </c>
      <c r="L26" s="30">
        <f>IF($A26="","",IFERROR(SUMIFS(tblPayLog[Reimbursements],tblPayLog[Pay Period End],'Dashboard'!$B$3,tblPayLog[Driver ID],$A26),0))</f>
        <v/>
      </c>
      <c r="M26" s="30">
        <f>IF($A26="","",IFERROR(SUMIFS(tblPayLog[Deductions],tblPayLog[Pay Period End],'Dashboard'!$B$3,tblPayLog[Driver ID],$A26),0))</f>
        <v/>
      </c>
      <c r="N26" s="30">
        <f>IF($A26="","",IFERROR(SUMIFS(tblPayLog[Total Payable],tblPayLog[Pay Period End],'Dashboard'!$B$3,tblPayLog[Driver ID],$A26),0))</f>
        <v/>
      </c>
      <c r="O26" s="53">
        <f>IF($A26="","",IFERROR(G26/F26,0))</f>
        <v/>
      </c>
      <c r="P26" s="36">
        <f>IF($A26="","",IFERROR(COUNTIFS(tblPayLog[Pay Period End],'Dashboard'!$B$3,tblPayLog[Driver ID],$A26,tblPayLog[Check],"&lt;&gt;OK"),0))</f>
        <v/>
      </c>
    </row>
    <row r="27">
      <c r="A27" s="24">
        <f>IF('Settings'!A32="","",'Settings'!A32)</f>
        <v/>
      </c>
      <c r="B27" s="24">
        <f>IF('Settings'!B32="","",'Settings'!B32)</f>
        <v/>
      </c>
      <c r="C27" s="36">
        <f>IF($A27="","",IFERROR(COUNTIFS(tblPayLog[Pay Period End],'Dashboard'!$B$3,tblPayLog[Driver ID],$A27),0))</f>
        <v/>
      </c>
      <c r="D27" s="27">
        <f>IF($A27="","",IFERROR(SUMIFS(tblPayLog[Loaded Miles],tblPayLog[Pay Period End],'Dashboard'!$B$3,tblPayLog[Driver ID],$A27),0))</f>
        <v/>
      </c>
      <c r="E27" s="27">
        <f>IF($A27="","",IFERROR(SUMIFS(tblPayLog[Empty Miles],tblPayLog[Pay Period End],'Dashboard'!$B$3,tblPayLog[Driver ID],$A27),0))</f>
        <v/>
      </c>
      <c r="F27" s="27">
        <f>IF($A27="","",IFERROR(SUMIFS(tblPayLog[Paid Miles],tblPayLog[Pay Period End],'Dashboard'!$B$3,tblPayLog[Driver ID],$A27),0))</f>
        <v/>
      </c>
      <c r="G27" s="30">
        <f>IF($A27="","",IFERROR(SUMIFS(tblPayLog[Mileage Pay],tblPayLog[Pay Period End],'Dashboard'!$B$3,tblPayLog[Driver ID],$A27),0))</f>
        <v/>
      </c>
      <c r="H27" s="30">
        <f>IF($A27="","",IFERROR(SUMIFS(tblPayLog[Detention Pay],tblPayLog[Pay Period End],'Dashboard'!$B$3,tblPayLog[Driver ID],$A27),0))</f>
        <v/>
      </c>
      <c r="I27" s="30">
        <f>IF($A27="","",IFERROR(SUMIFS(tblPayLog[Stop Pay],tblPayLog[Pay Period End],'Dashboard'!$B$3,tblPayLog[Driver ID],$A27),0))</f>
        <v/>
      </c>
      <c r="J27" s="30">
        <f>IF($A27="","",IFERROR(SUMIFS(tblPayLog[Other Pay],tblPayLog[Pay Period End],'Dashboard'!$B$3,tblPayLog[Driver ID],$A27),0))</f>
        <v/>
      </c>
      <c r="K27" s="30">
        <f>IF($A27="","",IFERROR(SUMIFS(tblPayLog[Gross Earnings],tblPayLog[Pay Period End],'Dashboard'!$B$3,tblPayLog[Driver ID],$A27),0))</f>
        <v/>
      </c>
      <c r="L27" s="30">
        <f>IF($A27="","",IFERROR(SUMIFS(tblPayLog[Reimbursements],tblPayLog[Pay Period End],'Dashboard'!$B$3,tblPayLog[Driver ID],$A27),0))</f>
        <v/>
      </c>
      <c r="M27" s="30">
        <f>IF($A27="","",IFERROR(SUMIFS(tblPayLog[Deductions],tblPayLog[Pay Period End],'Dashboard'!$B$3,tblPayLog[Driver ID],$A27),0))</f>
        <v/>
      </c>
      <c r="N27" s="30">
        <f>IF($A27="","",IFERROR(SUMIFS(tblPayLog[Total Payable],tblPayLog[Pay Period End],'Dashboard'!$B$3,tblPayLog[Driver ID],$A27),0))</f>
        <v/>
      </c>
      <c r="O27" s="53">
        <f>IF($A27="","",IFERROR(G27/F27,0))</f>
        <v/>
      </c>
      <c r="P27" s="36">
        <f>IF($A27="","",IFERROR(COUNTIFS(tblPayLog[Pay Period End],'Dashboard'!$B$3,tblPayLog[Driver ID],$A27,tblPayLog[Check],"&lt;&gt;OK"),0))</f>
        <v/>
      </c>
    </row>
    <row r="28">
      <c r="A28" s="24">
        <f>IF('Settings'!A33="","",'Settings'!A33)</f>
        <v/>
      </c>
      <c r="B28" s="24">
        <f>IF('Settings'!B33="","",'Settings'!B33)</f>
        <v/>
      </c>
      <c r="C28" s="36">
        <f>IF($A28="","",IFERROR(COUNTIFS(tblPayLog[Pay Period End],'Dashboard'!$B$3,tblPayLog[Driver ID],$A28),0))</f>
        <v/>
      </c>
      <c r="D28" s="27">
        <f>IF($A28="","",IFERROR(SUMIFS(tblPayLog[Loaded Miles],tblPayLog[Pay Period End],'Dashboard'!$B$3,tblPayLog[Driver ID],$A28),0))</f>
        <v/>
      </c>
      <c r="E28" s="27">
        <f>IF($A28="","",IFERROR(SUMIFS(tblPayLog[Empty Miles],tblPayLog[Pay Period End],'Dashboard'!$B$3,tblPayLog[Driver ID],$A28),0))</f>
        <v/>
      </c>
      <c r="F28" s="27">
        <f>IF($A28="","",IFERROR(SUMIFS(tblPayLog[Paid Miles],tblPayLog[Pay Period End],'Dashboard'!$B$3,tblPayLog[Driver ID],$A28),0))</f>
        <v/>
      </c>
      <c r="G28" s="30">
        <f>IF($A28="","",IFERROR(SUMIFS(tblPayLog[Mileage Pay],tblPayLog[Pay Period End],'Dashboard'!$B$3,tblPayLog[Driver ID],$A28),0))</f>
        <v/>
      </c>
      <c r="H28" s="30">
        <f>IF($A28="","",IFERROR(SUMIFS(tblPayLog[Detention Pay],tblPayLog[Pay Period End],'Dashboard'!$B$3,tblPayLog[Driver ID],$A28),0))</f>
        <v/>
      </c>
      <c r="I28" s="30">
        <f>IF($A28="","",IFERROR(SUMIFS(tblPayLog[Stop Pay],tblPayLog[Pay Period End],'Dashboard'!$B$3,tblPayLog[Driver ID],$A28),0))</f>
        <v/>
      </c>
      <c r="J28" s="30">
        <f>IF($A28="","",IFERROR(SUMIFS(tblPayLog[Other Pay],tblPayLog[Pay Period End],'Dashboard'!$B$3,tblPayLog[Driver ID],$A28),0))</f>
        <v/>
      </c>
      <c r="K28" s="30">
        <f>IF($A28="","",IFERROR(SUMIFS(tblPayLog[Gross Earnings],tblPayLog[Pay Period End],'Dashboard'!$B$3,tblPayLog[Driver ID],$A28),0))</f>
        <v/>
      </c>
      <c r="L28" s="30">
        <f>IF($A28="","",IFERROR(SUMIFS(tblPayLog[Reimbursements],tblPayLog[Pay Period End],'Dashboard'!$B$3,tblPayLog[Driver ID],$A28),0))</f>
        <v/>
      </c>
      <c r="M28" s="30">
        <f>IF($A28="","",IFERROR(SUMIFS(tblPayLog[Deductions],tblPayLog[Pay Period End],'Dashboard'!$B$3,tblPayLog[Driver ID],$A28),0))</f>
        <v/>
      </c>
      <c r="N28" s="30">
        <f>IF($A28="","",IFERROR(SUMIFS(tblPayLog[Total Payable],tblPayLog[Pay Period End],'Dashboard'!$B$3,tblPayLog[Driver ID],$A28),0))</f>
        <v/>
      </c>
      <c r="O28" s="53">
        <f>IF($A28="","",IFERROR(G28/F28,0))</f>
        <v/>
      </c>
      <c r="P28" s="36">
        <f>IF($A28="","",IFERROR(COUNTIFS(tblPayLog[Pay Period End],'Dashboard'!$B$3,tblPayLog[Driver ID],$A28,tblPayLog[Check],"&lt;&gt;OK"),0))</f>
        <v/>
      </c>
    </row>
    <row r="29">
      <c r="A29" s="24">
        <f>IF('Settings'!A34="","",'Settings'!A34)</f>
        <v/>
      </c>
      <c r="B29" s="24">
        <f>IF('Settings'!B34="","",'Settings'!B34)</f>
        <v/>
      </c>
      <c r="C29" s="36">
        <f>IF($A29="","",IFERROR(COUNTIFS(tblPayLog[Pay Period End],'Dashboard'!$B$3,tblPayLog[Driver ID],$A29),0))</f>
        <v/>
      </c>
      <c r="D29" s="27">
        <f>IF($A29="","",IFERROR(SUMIFS(tblPayLog[Loaded Miles],tblPayLog[Pay Period End],'Dashboard'!$B$3,tblPayLog[Driver ID],$A29),0))</f>
        <v/>
      </c>
      <c r="E29" s="27">
        <f>IF($A29="","",IFERROR(SUMIFS(tblPayLog[Empty Miles],tblPayLog[Pay Period End],'Dashboard'!$B$3,tblPayLog[Driver ID],$A29),0))</f>
        <v/>
      </c>
      <c r="F29" s="27">
        <f>IF($A29="","",IFERROR(SUMIFS(tblPayLog[Paid Miles],tblPayLog[Pay Period End],'Dashboard'!$B$3,tblPayLog[Driver ID],$A29),0))</f>
        <v/>
      </c>
      <c r="G29" s="30">
        <f>IF($A29="","",IFERROR(SUMIFS(tblPayLog[Mileage Pay],tblPayLog[Pay Period End],'Dashboard'!$B$3,tblPayLog[Driver ID],$A29),0))</f>
        <v/>
      </c>
      <c r="H29" s="30">
        <f>IF($A29="","",IFERROR(SUMIFS(tblPayLog[Detention Pay],tblPayLog[Pay Period End],'Dashboard'!$B$3,tblPayLog[Driver ID],$A29),0))</f>
        <v/>
      </c>
      <c r="I29" s="30">
        <f>IF($A29="","",IFERROR(SUMIFS(tblPayLog[Stop Pay],tblPayLog[Pay Period End],'Dashboard'!$B$3,tblPayLog[Driver ID],$A29),0))</f>
        <v/>
      </c>
      <c r="J29" s="30">
        <f>IF($A29="","",IFERROR(SUMIFS(tblPayLog[Other Pay],tblPayLog[Pay Period End],'Dashboard'!$B$3,tblPayLog[Driver ID],$A29),0))</f>
        <v/>
      </c>
      <c r="K29" s="30">
        <f>IF($A29="","",IFERROR(SUMIFS(tblPayLog[Gross Earnings],tblPayLog[Pay Period End],'Dashboard'!$B$3,tblPayLog[Driver ID],$A29),0))</f>
        <v/>
      </c>
      <c r="L29" s="30">
        <f>IF($A29="","",IFERROR(SUMIFS(tblPayLog[Reimbursements],tblPayLog[Pay Period End],'Dashboard'!$B$3,tblPayLog[Driver ID],$A29),0))</f>
        <v/>
      </c>
      <c r="M29" s="30">
        <f>IF($A29="","",IFERROR(SUMIFS(tblPayLog[Deductions],tblPayLog[Pay Period End],'Dashboard'!$B$3,tblPayLog[Driver ID],$A29),0))</f>
        <v/>
      </c>
      <c r="N29" s="30">
        <f>IF($A29="","",IFERROR(SUMIFS(tblPayLog[Total Payable],tblPayLog[Pay Period End],'Dashboard'!$B$3,tblPayLog[Driver ID],$A29),0))</f>
        <v/>
      </c>
      <c r="O29" s="53">
        <f>IF($A29="","",IFERROR(G29/F29,0))</f>
        <v/>
      </c>
      <c r="P29" s="36">
        <f>IF($A29="","",IFERROR(COUNTIFS(tblPayLog[Pay Period End],'Dashboard'!$B$3,tblPayLog[Driver ID],$A29,tblPayLog[Check],"&lt;&gt;OK"),0))</f>
        <v/>
      </c>
    </row>
    <row r="30">
      <c r="A30" s="24">
        <f>IF('Settings'!A35="","",'Settings'!A35)</f>
        <v/>
      </c>
      <c r="B30" s="24">
        <f>IF('Settings'!B35="","",'Settings'!B35)</f>
        <v/>
      </c>
      <c r="C30" s="36">
        <f>IF($A30="","",IFERROR(COUNTIFS(tblPayLog[Pay Period End],'Dashboard'!$B$3,tblPayLog[Driver ID],$A30),0))</f>
        <v/>
      </c>
      <c r="D30" s="27">
        <f>IF($A30="","",IFERROR(SUMIFS(tblPayLog[Loaded Miles],tblPayLog[Pay Period End],'Dashboard'!$B$3,tblPayLog[Driver ID],$A30),0))</f>
        <v/>
      </c>
      <c r="E30" s="27">
        <f>IF($A30="","",IFERROR(SUMIFS(tblPayLog[Empty Miles],tblPayLog[Pay Period End],'Dashboard'!$B$3,tblPayLog[Driver ID],$A30),0))</f>
        <v/>
      </c>
      <c r="F30" s="27">
        <f>IF($A30="","",IFERROR(SUMIFS(tblPayLog[Paid Miles],tblPayLog[Pay Period End],'Dashboard'!$B$3,tblPayLog[Driver ID],$A30),0))</f>
        <v/>
      </c>
      <c r="G30" s="30">
        <f>IF($A30="","",IFERROR(SUMIFS(tblPayLog[Mileage Pay],tblPayLog[Pay Period End],'Dashboard'!$B$3,tblPayLog[Driver ID],$A30),0))</f>
        <v/>
      </c>
      <c r="H30" s="30">
        <f>IF($A30="","",IFERROR(SUMIFS(tblPayLog[Detention Pay],tblPayLog[Pay Period End],'Dashboard'!$B$3,tblPayLog[Driver ID],$A30),0))</f>
        <v/>
      </c>
      <c r="I30" s="30">
        <f>IF($A30="","",IFERROR(SUMIFS(tblPayLog[Stop Pay],tblPayLog[Pay Period End],'Dashboard'!$B$3,tblPayLog[Driver ID],$A30),0))</f>
        <v/>
      </c>
      <c r="J30" s="30">
        <f>IF($A30="","",IFERROR(SUMIFS(tblPayLog[Other Pay],tblPayLog[Pay Period End],'Dashboard'!$B$3,tblPayLog[Driver ID],$A30),0))</f>
        <v/>
      </c>
      <c r="K30" s="30">
        <f>IF($A30="","",IFERROR(SUMIFS(tblPayLog[Gross Earnings],tblPayLog[Pay Period End],'Dashboard'!$B$3,tblPayLog[Driver ID],$A30),0))</f>
        <v/>
      </c>
      <c r="L30" s="30">
        <f>IF($A30="","",IFERROR(SUMIFS(tblPayLog[Reimbursements],tblPayLog[Pay Period End],'Dashboard'!$B$3,tblPayLog[Driver ID],$A30),0))</f>
        <v/>
      </c>
      <c r="M30" s="30">
        <f>IF($A30="","",IFERROR(SUMIFS(tblPayLog[Deductions],tblPayLog[Pay Period End],'Dashboard'!$B$3,tblPayLog[Driver ID],$A30),0))</f>
        <v/>
      </c>
      <c r="N30" s="30">
        <f>IF($A30="","",IFERROR(SUMIFS(tblPayLog[Total Payable],tblPayLog[Pay Period End],'Dashboard'!$B$3,tblPayLog[Driver ID],$A30),0))</f>
        <v/>
      </c>
      <c r="O30" s="53">
        <f>IF($A30="","",IFERROR(G30/F30,0))</f>
        <v/>
      </c>
      <c r="P30" s="36">
        <f>IF($A30="","",IFERROR(COUNTIFS(tblPayLog[Pay Period End],'Dashboard'!$B$3,tblPayLog[Driver ID],$A30,tblPayLog[Check],"&lt;&gt;OK"),0))</f>
        <v/>
      </c>
    </row>
    <row r="31">
      <c r="A31" s="24">
        <f>IF('Settings'!A36="","",'Settings'!A36)</f>
        <v/>
      </c>
      <c r="B31" s="24">
        <f>IF('Settings'!B36="","",'Settings'!B36)</f>
        <v/>
      </c>
      <c r="C31" s="36">
        <f>IF($A31="","",IFERROR(COUNTIFS(tblPayLog[Pay Period End],'Dashboard'!$B$3,tblPayLog[Driver ID],$A31),0))</f>
        <v/>
      </c>
      <c r="D31" s="27">
        <f>IF($A31="","",IFERROR(SUMIFS(tblPayLog[Loaded Miles],tblPayLog[Pay Period End],'Dashboard'!$B$3,tblPayLog[Driver ID],$A31),0))</f>
        <v/>
      </c>
      <c r="E31" s="27">
        <f>IF($A31="","",IFERROR(SUMIFS(tblPayLog[Empty Miles],tblPayLog[Pay Period End],'Dashboard'!$B$3,tblPayLog[Driver ID],$A31),0))</f>
        <v/>
      </c>
      <c r="F31" s="27">
        <f>IF($A31="","",IFERROR(SUMIFS(tblPayLog[Paid Miles],tblPayLog[Pay Period End],'Dashboard'!$B$3,tblPayLog[Driver ID],$A31),0))</f>
        <v/>
      </c>
      <c r="G31" s="30">
        <f>IF($A31="","",IFERROR(SUMIFS(tblPayLog[Mileage Pay],tblPayLog[Pay Period End],'Dashboard'!$B$3,tblPayLog[Driver ID],$A31),0))</f>
        <v/>
      </c>
      <c r="H31" s="30">
        <f>IF($A31="","",IFERROR(SUMIFS(tblPayLog[Detention Pay],tblPayLog[Pay Period End],'Dashboard'!$B$3,tblPayLog[Driver ID],$A31),0))</f>
        <v/>
      </c>
      <c r="I31" s="30">
        <f>IF($A31="","",IFERROR(SUMIFS(tblPayLog[Stop Pay],tblPayLog[Pay Period End],'Dashboard'!$B$3,tblPayLog[Driver ID],$A31),0))</f>
        <v/>
      </c>
      <c r="J31" s="30">
        <f>IF($A31="","",IFERROR(SUMIFS(tblPayLog[Other Pay],tblPayLog[Pay Period End],'Dashboard'!$B$3,tblPayLog[Driver ID],$A31),0))</f>
        <v/>
      </c>
      <c r="K31" s="30">
        <f>IF($A31="","",IFERROR(SUMIFS(tblPayLog[Gross Earnings],tblPayLog[Pay Period End],'Dashboard'!$B$3,tblPayLog[Driver ID],$A31),0))</f>
        <v/>
      </c>
      <c r="L31" s="30">
        <f>IF($A31="","",IFERROR(SUMIFS(tblPayLog[Reimbursements],tblPayLog[Pay Period End],'Dashboard'!$B$3,tblPayLog[Driver ID],$A31),0))</f>
        <v/>
      </c>
      <c r="M31" s="30">
        <f>IF($A31="","",IFERROR(SUMIFS(tblPayLog[Deductions],tblPayLog[Pay Period End],'Dashboard'!$B$3,tblPayLog[Driver ID],$A31),0))</f>
        <v/>
      </c>
      <c r="N31" s="30">
        <f>IF($A31="","",IFERROR(SUMIFS(tblPayLog[Total Payable],tblPayLog[Pay Period End],'Dashboard'!$B$3,tblPayLog[Driver ID],$A31),0))</f>
        <v/>
      </c>
      <c r="O31" s="53">
        <f>IF($A31="","",IFERROR(G31/F31,0))</f>
        <v/>
      </c>
      <c r="P31" s="36">
        <f>IF($A31="","",IFERROR(COUNTIFS(tblPayLog[Pay Period End],'Dashboard'!$B$3,tblPayLog[Driver ID],$A31,tblPayLog[Check],"&lt;&gt;OK"),0))</f>
        <v/>
      </c>
    </row>
    <row r="32">
      <c r="A32" s="24">
        <f>IF('Settings'!A37="","",'Settings'!A37)</f>
        <v/>
      </c>
      <c r="B32" s="24">
        <f>IF('Settings'!B37="","",'Settings'!B37)</f>
        <v/>
      </c>
      <c r="C32" s="36">
        <f>IF($A32="","",IFERROR(COUNTIFS(tblPayLog[Pay Period End],'Dashboard'!$B$3,tblPayLog[Driver ID],$A32),0))</f>
        <v/>
      </c>
      <c r="D32" s="27">
        <f>IF($A32="","",IFERROR(SUMIFS(tblPayLog[Loaded Miles],tblPayLog[Pay Period End],'Dashboard'!$B$3,tblPayLog[Driver ID],$A32),0))</f>
        <v/>
      </c>
      <c r="E32" s="27">
        <f>IF($A32="","",IFERROR(SUMIFS(tblPayLog[Empty Miles],tblPayLog[Pay Period End],'Dashboard'!$B$3,tblPayLog[Driver ID],$A32),0))</f>
        <v/>
      </c>
      <c r="F32" s="27">
        <f>IF($A32="","",IFERROR(SUMIFS(tblPayLog[Paid Miles],tblPayLog[Pay Period End],'Dashboard'!$B$3,tblPayLog[Driver ID],$A32),0))</f>
        <v/>
      </c>
      <c r="G32" s="30">
        <f>IF($A32="","",IFERROR(SUMIFS(tblPayLog[Mileage Pay],tblPayLog[Pay Period End],'Dashboard'!$B$3,tblPayLog[Driver ID],$A32),0))</f>
        <v/>
      </c>
      <c r="H32" s="30">
        <f>IF($A32="","",IFERROR(SUMIFS(tblPayLog[Detention Pay],tblPayLog[Pay Period End],'Dashboard'!$B$3,tblPayLog[Driver ID],$A32),0))</f>
        <v/>
      </c>
      <c r="I32" s="30">
        <f>IF($A32="","",IFERROR(SUMIFS(tblPayLog[Stop Pay],tblPayLog[Pay Period End],'Dashboard'!$B$3,tblPayLog[Driver ID],$A32),0))</f>
        <v/>
      </c>
      <c r="J32" s="30">
        <f>IF($A32="","",IFERROR(SUMIFS(tblPayLog[Other Pay],tblPayLog[Pay Period End],'Dashboard'!$B$3,tblPayLog[Driver ID],$A32),0))</f>
        <v/>
      </c>
      <c r="K32" s="30">
        <f>IF($A32="","",IFERROR(SUMIFS(tblPayLog[Gross Earnings],tblPayLog[Pay Period End],'Dashboard'!$B$3,tblPayLog[Driver ID],$A32),0))</f>
        <v/>
      </c>
      <c r="L32" s="30">
        <f>IF($A32="","",IFERROR(SUMIFS(tblPayLog[Reimbursements],tblPayLog[Pay Period End],'Dashboard'!$B$3,tblPayLog[Driver ID],$A32),0))</f>
        <v/>
      </c>
      <c r="M32" s="30">
        <f>IF($A32="","",IFERROR(SUMIFS(tblPayLog[Deductions],tblPayLog[Pay Period End],'Dashboard'!$B$3,tblPayLog[Driver ID],$A32),0))</f>
        <v/>
      </c>
      <c r="N32" s="30">
        <f>IF($A32="","",IFERROR(SUMIFS(tblPayLog[Total Payable],tblPayLog[Pay Period End],'Dashboard'!$B$3,tblPayLog[Driver ID],$A32),0))</f>
        <v/>
      </c>
      <c r="O32" s="53">
        <f>IF($A32="","",IFERROR(G32/F32,0))</f>
        <v/>
      </c>
      <c r="P32" s="36">
        <f>IF($A32="","",IFERROR(COUNTIFS(tblPayLog[Pay Period End],'Dashboard'!$B$3,tblPayLog[Driver ID],$A32,tblPayLog[Check],"&lt;&gt;OK"),0))</f>
        <v/>
      </c>
    </row>
    <row r="33">
      <c r="A33" s="24">
        <f>IF('Settings'!A38="","",'Settings'!A38)</f>
        <v/>
      </c>
      <c r="B33" s="24">
        <f>IF('Settings'!B38="","",'Settings'!B38)</f>
        <v/>
      </c>
      <c r="C33" s="36">
        <f>IF($A33="","",IFERROR(COUNTIFS(tblPayLog[Pay Period End],'Dashboard'!$B$3,tblPayLog[Driver ID],$A33),0))</f>
        <v/>
      </c>
      <c r="D33" s="27">
        <f>IF($A33="","",IFERROR(SUMIFS(tblPayLog[Loaded Miles],tblPayLog[Pay Period End],'Dashboard'!$B$3,tblPayLog[Driver ID],$A33),0))</f>
        <v/>
      </c>
      <c r="E33" s="27">
        <f>IF($A33="","",IFERROR(SUMIFS(tblPayLog[Empty Miles],tblPayLog[Pay Period End],'Dashboard'!$B$3,tblPayLog[Driver ID],$A33),0))</f>
        <v/>
      </c>
      <c r="F33" s="27">
        <f>IF($A33="","",IFERROR(SUMIFS(tblPayLog[Paid Miles],tblPayLog[Pay Period End],'Dashboard'!$B$3,tblPayLog[Driver ID],$A33),0))</f>
        <v/>
      </c>
      <c r="G33" s="30">
        <f>IF($A33="","",IFERROR(SUMIFS(tblPayLog[Mileage Pay],tblPayLog[Pay Period End],'Dashboard'!$B$3,tblPayLog[Driver ID],$A33),0))</f>
        <v/>
      </c>
      <c r="H33" s="30">
        <f>IF($A33="","",IFERROR(SUMIFS(tblPayLog[Detention Pay],tblPayLog[Pay Period End],'Dashboard'!$B$3,tblPayLog[Driver ID],$A33),0))</f>
        <v/>
      </c>
      <c r="I33" s="30">
        <f>IF($A33="","",IFERROR(SUMIFS(tblPayLog[Stop Pay],tblPayLog[Pay Period End],'Dashboard'!$B$3,tblPayLog[Driver ID],$A33),0))</f>
        <v/>
      </c>
      <c r="J33" s="30">
        <f>IF($A33="","",IFERROR(SUMIFS(tblPayLog[Other Pay],tblPayLog[Pay Period End],'Dashboard'!$B$3,tblPayLog[Driver ID],$A33),0))</f>
        <v/>
      </c>
      <c r="K33" s="30">
        <f>IF($A33="","",IFERROR(SUMIFS(tblPayLog[Gross Earnings],tblPayLog[Pay Period End],'Dashboard'!$B$3,tblPayLog[Driver ID],$A33),0))</f>
        <v/>
      </c>
      <c r="L33" s="30">
        <f>IF($A33="","",IFERROR(SUMIFS(tblPayLog[Reimbursements],tblPayLog[Pay Period End],'Dashboard'!$B$3,tblPayLog[Driver ID],$A33),0))</f>
        <v/>
      </c>
      <c r="M33" s="30">
        <f>IF($A33="","",IFERROR(SUMIFS(tblPayLog[Deductions],tblPayLog[Pay Period End],'Dashboard'!$B$3,tblPayLog[Driver ID],$A33),0))</f>
        <v/>
      </c>
      <c r="N33" s="30">
        <f>IF($A33="","",IFERROR(SUMIFS(tblPayLog[Total Payable],tblPayLog[Pay Period End],'Dashboard'!$B$3,tblPayLog[Driver ID],$A33),0))</f>
        <v/>
      </c>
      <c r="O33" s="53">
        <f>IF($A33="","",IFERROR(G33/F33,0))</f>
        <v/>
      </c>
      <c r="P33" s="36">
        <f>IF($A33="","",IFERROR(COUNTIFS(tblPayLog[Pay Period End],'Dashboard'!$B$3,tblPayLog[Driver ID],$A33,tblPayLog[Check],"&lt;&gt;OK"),0))</f>
        <v/>
      </c>
    </row>
    <row r="34">
      <c r="A34" s="24">
        <f>IF('Settings'!A39="","",'Settings'!A39)</f>
        <v/>
      </c>
      <c r="B34" s="24">
        <f>IF('Settings'!B39="","",'Settings'!B39)</f>
        <v/>
      </c>
      <c r="C34" s="36">
        <f>IF($A34="","",IFERROR(COUNTIFS(tblPayLog[Pay Period End],'Dashboard'!$B$3,tblPayLog[Driver ID],$A34),0))</f>
        <v/>
      </c>
      <c r="D34" s="27">
        <f>IF($A34="","",IFERROR(SUMIFS(tblPayLog[Loaded Miles],tblPayLog[Pay Period End],'Dashboard'!$B$3,tblPayLog[Driver ID],$A34),0))</f>
        <v/>
      </c>
      <c r="E34" s="27">
        <f>IF($A34="","",IFERROR(SUMIFS(tblPayLog[Empty Miles],tblPayLog[Pay Period End],'Dashboard'!$B$3,tblPayLog[Driver ID],$A34),0))</f>
        <v/>
      </c>
      <c r="F34" s="27">
        <f>IF($A34="","",IFERROR(SUMIFS(tblPayLog[Paid Miles],tblPayLog[Pay Period End],'Dashboard'!$B$3,tblPayLog[Driver ID],$A34),0))</f>
        <v/>
      </c>
      <c r="G34" s="30">
        <f>IF($A34="","",IFERROR(SUMIFS(tblPayLog[Mileage Pay],tblPayLog[Pay Period End],'Dashboard'!$B$3,tblPayLog[Driver ID],$A34),0))</f>
        <v/>
      </c>
      <c r="H34" s="30">
        <f>IF($A34="","",IFERROR(SUMIFS(tblPayLog[Detention Pay],tblPayLog[Pay Period End],'Dashboard'!$B$3,tblPayLog[Driver ID],$A34),0))</f>
        <v/>
      </c>
      <c r="I34" s="30">
        <f>IF($A34="","",IFERROR(SUMIFS(tblPayLog[Stop Pay],tblPayLog[Pay Period End],'Dashboard'!$B$3,tblPayLog[Driver ID],$A34),0))</f>
        <v/>
      </c>
      <c r="J34" s="30">
        <f>IF($A34="","",IFERROR(SUMIFS(tblPayLog[Other Pay],tblPayLog[Pay Period End],'Dashboard'!$B$3,tblPayLog[Driver ID],$A34),0))</f>
        <v/>
      </c>
      <c r="K34" s="30">
        <f>IF($A34="","",IFERROR(SUMIFS(tblPayLog[Gross Earnings],tblPayLog[Pay Period End],'Dashboard'!$B$3,tblPayLog[Driver ID],$A34),0))</f>
        <v/>
      </c>
      <c r="L34" s="30">
        <f>IF($A34="","",IFERROR(SUMIFS(tblPayLog[Reimbursements],tblPayLog[Pay Period End],'Dashboard'!$B$3,tblPayLog[Driver ID],$A34),0))</f>
        <v/>
      </c>
      <c r="M34" s="30">
        <f>IF($A34="","",IFERROR(SUMIFS(tblPayLog[Deductions],tblPayLog[Pay Period End],'Dashboard'!$B$3,tblPayLog[Driver ID],$A34),0))</f>
        <v/>
      </c>
      <c r="N34" s="30">
        <f>IF($A34="","",IFERROR(SUMIFS(tblPayLog[Total Payable],tblPayLog[Pay Period End],'Dashboard'!$B$3,tblPayLog[Driver ID],$A34),0))</f>
        <v/>
      </c>
      <c r="O34" s="53">
        <f>IF($A34="","",IFERROR(G34/F34,0))</f>
        <v/>
      </c>
      <c r="P34" s="36">
        <f>IF($A34="","",IFERROR(COUNTIFS(tblPayLog[Pay Period End],'Dashboard'!$B$3,tblPayLog[Driver ID],$A34,tblPayLog[Check],"&lt;&gt;OK"),0))</f>
        <v/>
      </c>
    </row>
    <row r="35">
      <c r="A35" s="24">
        <f>IF('Settings'!A40="","",'Settings'!A40)</f>
        <v/>
      </c>
      <c r="B35" s="24">
        <f>IF('Settings'!B40="","",'Settings'!B40)</f>
        <v/>
      </c>
      <c r="C35" s="36">
        <f>IF($A35="","",IFERROR(COUNTIFS(tblPayLog[Pay Period End],'Dashboard'!$B$3,tblPayLog[Driver ID],$A35),0))</f>
        <v/>
      </c>
      <c r="D35" s="27">
        <f>IF($A35="","",IFERROR(SUMIFS(tblPayLog[Loaded Miles],tblPayLog[Pay Period End],'Dashboard'!$B$3,tblPayLog[Driver ID],$A35),0))</f>
        <v/>
      </c>
      <c r="E35" s="27">
        <f>IF($A35="","",IFERROR(SUMIFS(tblPayLog[Empty Miles],tblPayLog[Pay Period End],'Dashboard'!$B$3,tblPayLog[Driver ID],$A35),0))</f>
        <v/>
      </c>
      <c r="F35" s="27">
        <f>IF($A35="","",IFERROR(SUMIFS(tblPayLog[Paid Miles],tblPayLog[Pay Period End],'Dashboard'!$B$3,tblPayLog[Driver ID],$A35),0))</f>
        <v/>
      </c>
      <c r="G35" s="30">
        <f>IF($A35="","",IFERROR(SUMIFS(tblPayLog[Mileage Pay],tblPayLog[Pay Period End],'Dashboard'!$B$3,tblPayLog[Driver ID],$A35),0))</f>
        <v/>
      </c>
      <c r="H35" s="30">
        <f>IF($A35="","",IFERROR(SUMIFS(tblPayLog[Detention Pay],tblPayLog[Pay Period End],'Dashboard'!$B$3,tblPayLog[Driver ID],$A35),0))</f>
        <v/>
      </c>
      <c r="I35" s="30">
        <f>IF($A35="","",IFERROR(SUMIFS(tblPayLog[Stop Pay],tblPayLog[Pay Period End],'Dashboard'!$B$3,tblPayLog[Driver ID],$A35),0))</f>
        <v/>
      </c>
      <c r="J35" s="30">
        <f>IF($A35="","",IFERROR(SUMIFS(tblPayLog[Other Pay],tblPayLog[Pay Period End],'Dashboard'!$B$3,tblPayLog[Driver ID],$A35),0))</f>
        <v/>
      </c>
      <c r="K35" s="30">
        <f>IF($A35="","",IFERROR(SUMIFS(tblPayLog[Gross Earnings],tblPayLog[Pay Period End],'Dashboard'!$B$3,tblPayLog[Driver ID],$A35),0))</f>
        <v/>
      </c>
      <c r="L35" s="30">
        <f>IF($A35="","",IFERROR(SUMIFS(tblPayLog[Reimbursements],tblPayLog[Pay Period End],'Dashboard'!$B$3,tblPayLog[Driver ID],$A35),0))</f>
        <v/>
      </c>
      <c r="M35" s="30">
        <f>IF($A35="","",IFERROR(SUMIFS(tblPayLog[Deductions],tblPayLog[Pay Period End],'Dashboard'!$B$3,tblPayLog[Driver ID],$A35),0))</f>
        <v/>
      </c>
      <c r="N35" s="30">
        <f>IF($A35="","",IFERROR(SUMIFS(tblPayLog[Total Payable],tblPayLog[Pay Period End],'Dashboard'!$B$3,tblPayLog[Driver ID],$A35),0))</f>
        <v/>
      </c>
      <c r="O35" s="53">
        <f>IF($A35="","",IFERROR(G35/F35,0))</f>
        <v/>
      </c>
      <c r="P35" s="36">
        <f>IF($A35="","",IFERROR(COUNTIFS(tblPayLog[Pay Period End],'Dashboard'!$B$3,tblPayLog[Driver ID],$A35,tblPayLog[Check],"&lt;&gt;OK"),0))</f>
        <v/>
      </c>
    </row>
    <row r="36">
      <c r="A36" s="24">
        <f>IF('Settings'!A41="","",'Settings'!A41)</f>
        <v/>
      </c>
      <c r="B36" s="24">
        <f>IF('Settings'!B41="","",'Settings'!B41)</f>
        <v/>
      </c>
      <c r="C36" s="36">
        <f>IF($A36="","",IFERROR(COUNTIFS(tblPayLog[Pay Period End],'Dashboard'!$B$3,tblPayLog[Driver ID],$A36),0))</f>
        <v/>
      </c>
      <c r="D36" s="27">
        <f>IF($A36="","",IFERROR(SUMIFS(tblPayLog[Loaded Miles],tblPayLog[Pay Period End],'Dashboard'!$B$3,tblPayLog[Driver ID],$A36),0))</f>
        <v/>
      </c>
      <c r="E36" s="27">
        <f>IF($A36="","",IFERROR(SUMIFS(tblPayLog[Empty Miles],tblPayLog[Pay Period End],'Dashboard'!$B$3,tblPayLog[Driver ID],$A36),0))</f>
        <v/>
      </c>
      <c r="F36" s="27">
        <f>IF($A36="","",IFERROR(SUMIFS(tblPayLog[Paid Miles],tblPayLog[Pay Period End],'Dashboard'!$B$3,tblPayLog[Driver ID],$A36),0))</f>
        <v/>
      </c>
      <c r="G36" s="30">
        <f>IF($A36="","",IFERROR(SUMIFS(tblPayLog[Mileage Pay],tblPayLog[Pay Period End],'Dashboard'!$B$3,tblPayLog[Driver ID],$A36),0))</f>
        <v/>
      </c>
      <c r="H36" s="30">
        <f>IF($A36="","",IFERROR(SUMIFS(tblPayLog[Detention Pay],tblPayLog[Pay Period End],'Dashboard'!$B$3,tblPayLog[Driver ID],$A36),0))</f>
        <v/>
      </c>
      <c r="I36" s="30">
        <f>IF($A36="","",IFERROR(SUMIFS(tblPayLog[Stop Pay],tblPayLog[Pay Period End],'Dashboard'!$B$3,tblPayLog[Driver ID],$A36),0))</f>
        <v/>
      </c>
      <c r="J36" s="30">
        <f>IF($A36="","",IFERROR(SUMIFS(tblPayLog[Other Pay],tblPayLog[Pay Period End],'Dashboard'!$B$3,tblPayLog[Driver ID],$A36),0))</f>
        <v/>
      </c>
      <c r="K36" s="30">
        <f>IF($A36="","",IFERROR(SUMIFS(tblPayLog[Gross Earnings],tblPayLog[Pay Period End],'Dashboard'!$B$3,tblPayLog[Driver ID],$A36),0))</f>
        <v/>
      </c>
      <c r="L36" s="30">
        <f>IF($A36="","",IFERROR(SUMIFS(tblPayLog[Reimbursements],tblPayLog[Pay Period End],'Dashboard'!$B$3,tblPayLog[Driver ID],$A36),0))</f>
        <v/>
      </c>
      <c r="M36" s="30">
        <f>IF($A36="","",IFERROR(SUMIFS(tblPayLog[Deductions],tblPayLog[Pay Period End],'Dashboard'!$B$3,tblPayLog[Driver ID],$A36),0))</f>
        <v/>
      </c>
      <c r="N36" s="30">
        <f>IF($A36="","",IFERROR(SUMIFS(tblPayLog[Total Payable],tblPayLog[Pay Period End],'Dashboard'!$B$3,tblPayLog[Driver ID],$A36),0))</f>
        <v/>
      </c>
      <c r="O36" s="53">
        <f>IF($A36="","",IFERROR(G36/F36,0))</f>
        <v/>
      </c>
      <c r="P36" s="36">
        <f>IF($A36="","",IFERROR(COUNTIFS(tblPayLog[Pay Period End],'Dashboard'!$B$3,tblPayLog[Driver ID],$A36,tblPayLog[Check],"&lt;&gt;OK"),0))</f>
        <v/>
      </c>
    </row>
    <row r="37">
      <c r="A37" s="24">
        <f>IF('Settings'!A42="","",'Settings'!A42)</f>
        <v/>
      </c>
      <c r="B37" s="24">
        <f>IF('Settings'!B42="","",'Settings'!B42)</f>
        <v/>
      </c>
      <c r="C37" s="36">
        <f>IF($A37="","",IFERROR(COUNTIFS(tblPayLog[Pay Period End],'Dashboard'!$B$3,tblPayLog[Driver ID],$A37),0))</f>
        <v/>
      </c>
      <c r="D37" s="27">
        <f>IF($A37="","",IFERROR(SUMIFS(tblPayLog[Loaded Miles],tblPayLog[Pay Period End],'Dashboard'!$B$3,tblPayLog[Driver ID],$A37),0))</f>
        <v/>
      </c>
      <c r="E37" s="27">
        <f>IF($A37="","",IFERROR(SUMIFS(tblPayLog[Empty Miles],tblPayLog[Pay Period End],'Dashboard'!$B$3,tblPayLog[Driver ID],$A37),0))</f>
        <v/>
      </c>
      <c r="F37" s="27">
        <f>IF($A37="","",IFERROR(SUMIFS(tblPayLog[Paid Miles],tblPayLog[Pay Period End],'Dashboard'!$B$3,tblPayLog[Driver ID],$A37),0))</f>
        <v/>
      </c>
      <c r="G37" s="30">
        <f>IF($A37="","",IFERROR(SUMIFS(tblPayLog[Mileage Pay],tblPayLog[Pay Period End],'Dashboard'!$B$3,tblPayLog[Driver ID],$A37),0))</f>
        <v/>
      </c>
      <c r="H37" s="30">
        <f>IF($A37="","",IFERROR(SUMIFS(tblPayLog[Detention Pay],tblPayLog[Pay Period End],'Dashboard'!$B$3,tblPayLog[Driver ID],$A37),0))</f>
        <v/>
      </c>
      <c r="I37" s="30">
        <f>IF($A37="","",IFERROR(SUMIFS(tblPayLog[Stop Pay],tblPayLog[Pay Period End],'Dashboard'!$B$3,tblPayLog[Driver ID],$A37),0))</f>
        <v/>
      </c>
      <c r="J37" s="30">
        <f>IF($A37="","",IFERROR(SUMIFS(tblPayLog[Other Pay],tblPayLog[Pay Period End],'Dashboard'!$B$3,tblPayLog[Driver ID],$A37),0))</f>
        <v/>
      </c>
      <c r="K37" s="30">
        <f>IF($A37="","",IFERROR(SUMIFS(tblPayLog[Gross Earnings],tblPayLog[Pay Period End],'Dashboard'!$B$3,tblPayLog[Driver ID],$A37),0))</f>
        <v/>
      </c>
      <c r="L37" s="30">
        <f>IF($A37="","",IFERROR(SUMIFS(tblPayLog[Reimbursements],tblPayLog[Pay Period End],'Dashboard'!$B$3,tblPayLog[Driver ID],$A37),0))</f>
        <v/>
      </c>
      <c r="M37" s="30">
        <f>IF($A37="","",IFERROR(SUMIFS(tblPayLog[Deductions],tblPayLog[Pay Period End],'Dashboard'!$B$3,tblPayLog[Driver ID],$A37),0))</f>
        <v/>
      </c>
      <c r="N37" s="30">
        <f>IF($A37="","",IFERROR(SUMIFS(tblPayLog[Total Payable],tblPayLog[Pay Period End],'Dashboard'!$B$3,tblPayLog[Driver ID],$A37),0))</f>
        <v/>
      </c>
      <c r="O37" s="53">
        <f>IF($A37="","",IFERROR(G37/F37,0))</f>
        <v/>
      </c>
      <c r="P37" s="36">
        <f>IF($A37="","",IFERROR(COUNTIFS(tblPayLog[Pay Period End],'Dashboard'!$B$3,tblPayLog[Driver ID],$A37,tblPayLog[Check],"&lt;&gt;OK"),0))</f>
        <v/>
      </c>
    </row>
    <row r="38">
      <c r="A38" s="24">
        <f>IF('Settings'!A43="","",'Settings'!A43)</f>
        <v/>
      </c>
      <c r="B38" s="24">
        <f>IF('Settings'!B43="","",'Settings'!B43)</f>
        <v/>
      </c>
      <c r="C38" s="36">
        <f>IF($A38="","",IFERROR(COUNTIFS(tblPayLog[Pay Period End],'Dashboard'!$B$3,tblPayLog[Driver ID],$A38),0))</f>
        <v/>
      </c>
      <c r="D38" s="27">
        <f>IF($A38="","",IFERROR(SUMIFS(tblPayLog[Loaded Miles],tblPayLog[Pay Period End],'Dashboard'!$B$3,tblPayLog[Driver ID],$A38),0))</f>
        <v/>
      </c>
      <c r="E38" s="27">
        <f>IF($A38="","",IFERROR(SUMIFS(tblPayLog[Empty Miles],tblPayLog[Pay Period End],'Dashboard'!$B$3,tblPayLog[Driver ID],$A38),0))</f>
        <v/>
      </c>
      <c r="F38" s="27">
        <f>IF($A38="","",IFERROR(SUMIFS(tblPayLog[Paid Miles],tblPayLog[Pay Period End],'Dashboard'!$B$3,tblPayLog[Driver ID],$A38),0))</f>
        <v/>
      </c>
      <c r="G38" s="30">
        <f>IF($A38="","",IFERROR(SUMIFS(tblPayLog[Mileage Pay],tblPayLog[Pay Period End],'Dashboard'!$B$3,tblPayLog[Driver ID],$A38),0))</f>
        <v/>
      </c>
      <c r="H38" s="30">
        <f>IF($A38="","",IFERROR(SUMIFS(tblPayLog[Detention Pay],tblPayLog[Pay Period End],'Dashboard'!$B$3,tblPayLog[Driver ID],$A38),0))</f>
        <v/>
      </c>
      <c r="I38" s="30">
        <f>IF($A38="","",IFERROR(SUMIFS(tblPayLog[Stop Pay],tblPayLog[Pay Period End],'Dashboard'!$B$3,tblPayLog[Driver ID],$A38),0))</f>
        <v/>
      </c>
      <c r="J38" s="30">
        <f>IF($A38="","",IFERROR(SUMIFS(tblPayLog[Other Pay],tblPayLog[Pay Period End],'Dashboard'!$B$3,tblPayLog[Driver ID],$A38),0))</f>
        <v/>
      </c>
      <c r="K38" s="30">
        <f>IF($A38="","",IFERROR(SUMIFS(tblPayLog[Gross Earnings],tblPayLog[Pay Period End],'Dashboard'!$B$3,tblPayLog[Driver ID],$A38),0))</f>
        <v/>
      </c>
      <c r="L38" s="30">
        <f>IF($A38="","",IFERROR(SUMIFS(tblPayLog[Reimbursements],tblPayLog[Pay Period End],'Dashboard'!$B$3,tblPayLog[Driver ID],$A38),0))</f>
        <v/>
      </c>
      <c r="M38" s="30">
        <f>IF($A38="","",IFERROR(SUMIFS(tblPayLog[Deductions],tblPayLog[Pay Period End],'Dashboard'!$B$3,tblPayLog[Driver ID],$A38),0))</f>
        <v/>
      </c>
      <c r="N38" s="30">
        <f>IF($A38="","",IFERROR(SUMIFS(tblPayLog[Total Payable],tblPayLog[Pay Period End],'Dashboard'!$B$3,tblPayLog[Driver ID],$A38),0))</f>
        <v/>
      </c>
      <c r="O38" s="53">
        <f>IF($A38="","",IFERROR(G38/F38,0))</f>
        <v/>
      </c>
      <c r="P38" s="36">
        <f>IF($A38="","",IFERROR(COUNTIFS(tblPayLog[Pay Period End],'Dashboard'!$B$3,tblPayLog[Driver ID],$A38,tblPayLog[Check],"&lt;&gt;OK"),0))</f>
        <v/>
      </c>
    </row>
    <row r="39">
      <c r="A39" s="24">
        <f>IF('Settings'!A44="","",'Settings'!A44)</f>
        <v/>
      </c>
      <c r="B39" s="24">
        <f>IF('Settings'!B44="","",'Settings'!B44)</f>
        <v/>
      </c>
      <c r="C39" s="36">
        <f>IF($A39="","",IFERROR(COUNTIFS(tblPayLog[Pay Period End],'Dashboard'!$B$3,tblPayLog[Driver ID],$A39),0))</f>
        <v/>
      </c>
      <c r="D39" s="27">
        <f>IF($A39="","",IFERROR(SUMIFS(tblPayLog[Loaded Miles],tblPayLog[Pay Period End],'Dashboard'!$B$3,tblPayLog[Driver ID],$A39),0))</f>
        <v/>
      </c>
      <c r="E39" s="27">
        <f>IF($A39="","",IFERROR(SUMIFS(tblPayLog[Empty Miles],tblPayLog[Pay Period End],'Dashboard'!$B$3,tblPayLog[Driver ID],$A39),0))</f>
        <v/>
      </c>
      <c r="F39" s="27">
        <f>IF($A39="","",IFERROR(SUMIFS(tblPayLog[Paid Miles],tblPayLog[Pay Period End],'Dashboard'!$B$3,tblPayLog[Driver ID],$A39),0))</f>
        <v/>
      </c>
      <c r="G39" s="30">
        <f>IF($A39="","",IFERROR(SUMIFS(tblPayLog[Mileage Pay],tblPayLog[Pay Period End],'Dashboard'!$B$3,tblPayLog[Driver ID],$A39),0))</f>
        <v/>
      </c>
      <c r="H39" s="30">
        <f>IF($A39="","",IFERROR(SUMIFS(tblPayLog[Detention Pay],tblPayLog[Pay Period End],'Dashboard'!$B$3,tblPayLog[Driver ID],$A39),0))</f>
        <v/>
      </c>
      <c r="I39" s="30">
        <f>IF($A39="","",IFERROR(SUMIFS(tblPayLog[Stop Pay],tblPayLog[Pay Period End],'Dashboard'!$B$3,tblPayLog[Driver ID],$A39),0))</f>
        <v/>
      </c>
      <c r="J39" s="30">
        <f>IF($A39="","",IFERROR(SUMIFS(tblPayLog[Other Pay],tblPayLog[Pay Period End],'Dashboard'!$B$3,tblPayLog[Driver ID],$A39),0))</f>
        <v/>
      </c>
      <c r="K39" s="30">
        <f>IF($A39="","",IFERROR(SUMIFS(tblPayLog[Gross Earnings],tblPayLog[Pay Period End],'Dashboard'!$B$3,tblPayLog[Driver ID],$A39),0))</f>
        <v/>
      </c>
      <c r="L39" s="30">
        <f>IF($A39="","",IFERROR(SUMIFS(tblPayLog[Reimbursements],tblPayLog[Pay Period End],'Dashboard'!$B$3,tblPayLog[Driver ID],$A39),0))</f>
        <v/>
      </c>
      <c r="M39" s="30">
        <f>IF($A39="","",IFERROR(SUMIFS(tblPayLog[Deductions],tblPayLog[Pay Period End],'Dashboard'!$B$3,tblPayLog[Driver ID],$A39),0))</f>
        <v/>
      </c>
      <c r="N39" s="30">
        <f>IF($A39="","",IFERROR(SUMIFS(tblPayLog[Total Payable],tblPayLog[Pay Period End],'Dashboard'!$B$3,tblPayLog[Driver ID],$A39),0))</f>
        <v/>
      </c>
      <c r="O39" s="53">
        <f>IF($A39="","",IFERROR(G39/F39,0))</f>
        <v/>
      </c>
      <c r="P39" s="36">
        <f>IF($A39="","",IFERROR(COUNTIFS(tblPayLog[Pay Period End],'Dashboard'!$B$3,tblPayLog[Driver ID],$A39,tblPayLog[Check],"&lt;&gt;OK"),0))</f>
        <v/>
      </c>
    </row>
    <row r="40">
      <c r="A40" s="24">
        <f>IF('Settings'!A45="","",'Settings'!A45)</f>
        <v/>
      </c>
      <c r="B40" s="24">
        <f>IF('Settings'!B45="","",'Settings'!B45)</f>
        <v/>
      </c>
      <c r="C40" s="36">
        <f>IF($A40="","",IFERROR(COUNTIFS(tblPayLog[Pay Period End],'Dashboard'!$B$3,tblPayLog[Driver ID],$A40),0))</f>
        <v/>
      </c>
      <c r="D40" s="27">
        <f>IF($A40="","",IFERROR(SUMIFS(tblPayLog[Loaded Miles],tblPayLog[Pay Period End],'Dashboard'!$B$3,tblPayLog[Driver ID],$A40),0))</f>
        <v/>
      </c>
      <c r="E40" s="27">
        <f>IF($A40="","",IFERROR(SUMIFS(tblPayLog[Empty Miles],tblPayLog[Pay Period End],'Dashboard'!$B$3,tblPayLog[Driver ID],$A40),0))</f>
        <v/>
      </c>
      <c r="F40" s="27">
        <f>IF($A40="","",IFERROR(SUMIFS(tblPayLog[Paid Miles],tblPayLog[Pay Period End],'Dashboard'!$B$3,tblPayLog[Driver ID],$A40),0))</f>
        <v/>
      </c>
      <c r="G40" s="30">
        <f>IF($A40="","",IFERROR(SUMIFS(tblPayLog[Mileage Pay],tblPayLog[Pay Period End],'Dashboard'!$B$3,tblPayLog[Driver ID],$A40),0))</f>
        <v/>
      </c>
      <c r="H40" s="30">
        <f>IF($A40="","",IFERROR(SUMIFS(tblPayLog[Detention Pay],tblPayLog[Pay Period End],'Dashboard'!$B$3,tblPayLog[Driver ID],$A40),0))</f>
        <v/>
      </c>
      <c r="I40" s="30">
        <f>IF($A40="","",IFERROR(SUMIFS(tblPayLog[Stop Pay],tblPayLog[Pay Period End],'Dashboard'!$B$3,tblPayLog[Driver ID],$A40),0))</f>
        <v/>
      </c>
      <c r="J40" s="30">
        <f>IF($A40="","",IFERROR(SUMIFS(tblPayLog[Other Pay],tblPayLog[Pay Period End],'Dashboard'!$B$3,tblPayLog[Driver ID],$A40),0))</f>
        <v/>
      </c>
      <c r="K40" s="30">
        <f>IF($A40="","",IFERROR(SUMIFS(tblPayLog[Gross Earnings],tblPayLog[Pay Period End],'Dashboard'!$B$3,tblPayLog[Driver ID],$A40),0))</f>
        <v/>
      </c>
      <c r="L40" s="30">
        <f>IF($A40="","",IFERROR(SUMIFS(tblPayLog[Reimbursements],tblPayLog[Pay Period End],'Dashboard'!$B$3,tblPayLog[Driver ID],$A40),0))</f>
        <v/>
      </c>
      <c r="M40" s="30">
        <f>IF($A40="","",IFERROR(SUMIFS(tblPayLog[Deductions],tblPayLog[Pay Period End],'Dashboard'!$B$3,tblPayLog[Driver ID],$A40),0))</f>
        <v/>
      </c>
      <c r="N40" s="30">
        <f>IF($A40="","",IFERROR(SUMIFS(tblPayLog[Total Payable],tblPayLog[Pay Period End],'Dashboard'!$B$3,tblPayLog[Driver ID],$A40),0))</f>
        <v/>
      </c>
      <c r="O40" s="53">
        <f>IF($A40="","",IFERROR(G40/F40,0))</f>
        <v/>
      </c>
      <c r="P40" s="36">
        <f>IF($A40="","",IFERROR(COUNTIFS(tblPayLog[Pay Period End],'Dashboard'!$B$3,tblPayLog[Driver ID],$A40,tblPayLog[Check],"&lt;&gt;OK"),0))</f>
        <v/>
      </c>
    </row>
    <row r="41">
      <c r="A41" s="24">
        <f>IF('Settings'!A46="","",'Settings'!A46)</f>
        <v/>
      </c>
      <c r="B41" s="24">
        <f>IF('Settings'!B46="","",'Settings'!B46)</f>
        <v/>
      </c>
      <c r="C41" s="36">
        <f>IF($A41="","",IFERROR(COUNTIFS(tblPayLog[Pay Period End],'Dashboard'!$B$3,tblPayLog[Driver ID],$A41),0))</f>
        <v/>
      </c>
      <c r="D41" s="27">
        <f>IF($A41="","",IFERROR(SUMIFS(tblPayLog[Loaded Miles],tblPayLog[Pay Period End],'Dashboard'!$B$3,tblPayLog[Driver ID],$A41),0))</f>
        <v/>
      </c>
      <c r="E41" s="27">
        <f>IF($A41="","",IFERROR(SUMIFS(tblPayLog[Empty Miles],tblPayLog[Pay Period End],'Dashboard'!$B$3,tblPayLog[Driver ID],$A41),0))</f>
        <v/>
      </c>
      <c r="F41" s="27">
        <f>IF($A41="","",IFERROR(SUMIFS(tblPayLog[Paid Miles],tblPayLog[Pay Period End],'Dashboard'!$B$3,tblPayLog[Driver ID],$A41),0))</f>
        <v/>
      </c>
      <c r="G41" s="30">
        <f>IF($A41="","",IFERROR(SUMIFS(tblPayLog[Mileage Pay],tblPayLog[Pay Period End],'Dashboard'!$B$3,tblPayLog[Driver ID],$A41),0))</f>
        <v/>
      </c>
      <c r="H41" s="30">
        <f>IF($A41="","",IFERROR(SUMIFS(tblPayLog[Detention Pay],tblPayLog[Pay Period End],'Dashboard'!$B$3,tblPayLog[Driver ID],$A41),0))</f>
        <v/>
      </c>
      <c r="I41" s="30">
        <f>IF($A41="","",IFERROR(SUMIFS(tblPayLog[Stop Pay],tblPayLog[Pay Period End],'Dashboard'!$B$3,tblPayLog[Driver ID],$A41),0))</f>
        <v/>
      </c>
      <c r="J41" s="30">
        <f>IF($A41="","",IFERROR(SUMIFS(tblPayLog[Other Pay],tblPayLog[Pay Period End],'Dashboard'!$B$3,tblPayLog[Driver ID],$A41),0))</f>
        <v/>
      </c>
      <c r="K41" s="30">
        <f>IF($A41="","",IFERROR(SUMIFS(tblPayLog[Gross Earnings],tblPayLog[Pay Period End],'Dashboard'!$B$3,tblPayLog[Driver ID],$A41),0))</f>
        <v/>
      </c>
      <c r="L41" s="30">
        <f>IF($A41="","",IFERROR(SUMIFS(tblPayLog[Reimbursements],tblPayLog[Pay Period End],'Dashboard'!$B$3,tblPayLog[Driver ID],$A41),0))</f>
        <v/>
      </c>
      <c r="M41" s="30">
        <f>IF($A41="","",IFERROR(SUMIFS(tblPayLog[Deductions],tblPayLog[Pay Period End],'Dashboard'!$B$3,tblPayLog[Driver ID],$A41),0))</f>
        <v/>
      </c>
      <c r="N41" s="30">
        <f>IF($A41="","",IFERROR(SUMIFS(tblPayLog[Total Payable],tblPayLog[Pay Period End],'Dashboard'!$B$3,tblPayLog[Driver ID],$A41),0))</f>
        <v/>
      </c>
      <c r="O41" s="53">
        <f>IF($A41="","",IFERROR(G41/F41,0))</f>
        <v/>
      </c>
      <c r="P41" s="36">
        <f>IF($A41="","",IFERROR(COUNTIFS(tblPayLog[Pay Period End],'Dashboard'!$B$3,tblPayLog[Driver ID],$A41,tblPayLog[Check],"&lt;&gt;OK"),0))</f>
        <v/>
      </c>
    </row>
    <row r="42">
      <c r="A42" s="24">
        <f>IF('Settings'!A47="","",'Settings'!A47)</f>
        <v/>
      </c>
      <c r="B42" s="24">
        <f>IF('Settings'!B47="","",'Settings'!B47)</f>
        <v/>
      </c>
      <c r="C42" s="36">
        <f>IF($A42="","",IFERROR(COUNTIFS(tblPayLog[Pay Period End],'Dashboard'!$B$3,tblPayLog[Driver ID],$A42),0))</f>
        <v/>
      </c>
      <c r="D42" s="27">
        <f>IF($A42="","",IFERROR(SUMIFS(tblPayLog[Loaded Miles],tblPayLog[Pay Period End],'Dashboard'!$B$3,tblPayLog[Driver ID],$A42),0))</f>
        <v/>
      </c>
      <c r="E42" s="27">
        <f>IF($A42="","",IFERROR(SUMIFS(tblPayLog[Empty Miles],tblPayLog[Pay Period End],'Dashboard'!$B$3,tblPayLog[Driver ID],$A42),0))</f>
        <v/>
      </c>
      <c r="F42" s="27">
        <f>IF($A42="","",IFERROR(SUMIFS(tblPayLog[Paid Miles],tblPayLog[Pay Period End],'Dashboard'!$B$3,tblPayLog[Driver ID],$A42),0))</f>
        <v/>
      </c>
      <c r="G42" s="30">
        <f>IF($A42="","",IFERROR(SUMIFS(tblPayLog[Mileage Pay],tblPayLog[Pay Period End],'Dashboard'!$B$3,tblPayLog[Driver ID],$A42),0))</f>
        <v/>
      </c>
      <c r="H42" s="30">
        <f>IF($A42="","",IFERROR(SUMIFS(tblPayLog[Detention Pay],tblPayLog[Pay Period End],'Dashboard'!$B$3,tblPayLog[Driver ID],$A42),0))</f>
        <v/>
      </c>
      <c r="I42" s="30">
        <f>IF($A42="","",IFERROR(SUMIFS(tblPayLog[Stop Pay],tblPayLog[Pay Period End],'Dashboard'!$B$3,tblPayLog[Driver ID],$A42),0))</f>
        <v/>
      </c>
      <c r="J42" s="30">
        <f>IF($A42="","",IFERROR(SUMIFS(tblPayLog[Other Pay],tblPayLog[Pay Period End],'Dashboard'!$B$3,tblPayLog[Driver ID],$A42),0))</f>
        <v/>
      </c>
      <c r="K42" s="30">
        <f>IF($A42="","",IFERROR(SUMIFS(tblPayLog[Gross Earnings],tblPayLog[Pay Period End],'Dashboard'!$B$3,tblPayLog[Driver ID],$A42),0))</f>
        <v/>
      </c>
      <c r="L42" s="30">
        <f>IF($A42="","",IFERROR(SUMIFS(tblPayLog[Reimbursements],tblPayLog[Pay Period End],'Dashboard'!$B$3,tblPayLog[Driver ID],$A42),0))</f>
        <v/>
      </c>
      <c r="M42" s="30">
        <f>IF($A42="","",IFERROR(SUMIFS(tblPayLog[Deductions],tblPayLog[Pay Period End],'Dashboard'!$B$3,tblPayLog[Driver ID],$A42),0))</f>
        <v/>
      </c>
      <c r="N42" s="30">
        <f>IF($A42="","",IFERROR(SUMIFS(tblPayLog[Total Payable],tblPayLog[Pay Period End],'Dashboard'!$B$3,tblPayLog[Driver ID],$A42),0))</f>
        <v/>
      </c>
      <c r="O42" s="53">
        <f>IF($A42="","",IFERROR(G42/F42,0))</f>
        <v/>
      </c>
      <c r="P42" s="36">
        <f>IF($A42="","",IFERROR(COUNTIFS(tblPayLog[Pay Period End],'Dashboard'!$B$3,tblPayLog[Driver ID],$A42,tblPayLog[Check],"&lt;&gt;OK"),0))</f>
        <v/>
      </c>
    </row>
    <row r="43">
      <c r="A43" s="24">
        <f>IF('Settings'!A48="","",'Settings'!A48)</f>
        <v/>
      </c>
      <c r="B43" s="24">
        <f>IF('Settings'!B48="","",'Settings'!B48)</f>
        <v/>
      </c>
      <c r="C43" s="36">
        <f>IF($A43="","",IFERROR(COUNTIFS(tblPayLog[Pay Period End],'Dashboard'!$B$3,tblPayLog[Driver ID],$A43),0))</f>
        <v/>
      </c>
      <c r="D43" s="27">
        <f>IF($A43="","",IFERROR(SUMIFS(tblPayLog[Loaded Miles],tblPayLog[Pay Period End],'Dashboard'!$B$3,tblPayLog[Driver ID],$A43),0))</f>
        <v/>
      </c>
      <c r="E43" s="27">
        <f>IF($A43="","",IFERROR(SUMIFS(tblPayLog[Empty Miles],tblPayLog[Pay Period End],'Dashboard'!$B$3,tblPayLog[Driver ID],$A43),0))</f>
        <v/>
      </c>
      <c r="F43" s="27">
        <f>IF($A43="","",IFERROR(SUMIFS(tblPayLog[Paid Miles],tblPayLog[Pay Period End],'Dashboard'!$B$3,tblPayLog[Driver ID],$A43),0))</f>
        <v/>
      </c>
      <c r="G43" s="30">
        <f>IF($A43="","",IFERROR(SUMIFS(tblPayLog[Mileage Pay],tblPayLog[Pay Period End],'Dashboard'!$B$3,tblPayLog[Driver ID],$A43),0))</f>
        <v/>
      </c>
      <c r="H43" s="30">
        <f>IF($A43="","",IFERROR(SUMIFS(tblPayLog[Detention Pay],tblPayLog[Pay Period End],'Dashboard'!$B$3,tblPayLog[Driver ID],$A43),0))</f>
        <v/>
      </c>
      <c r="I43" s="30">
        <f>IF($A43="","",IFERROR(SUMIFS(tblPayLog[Stop Pay],tblPayLog[Pay Period End],'Dashboard'!$B$3,tblPayLog[Driver ID],$A43),0))</f>
        <v/>
      </c>
      <c r="J43" s="30">
        <f>IF($A43="","",IFERROR(SUMIFS(tblPayLog[Other Pay],tblPayLog[Pay Period End],'Dashboard'!$B$3,tblPayLog[Driver ID],$A43),0))</f>
        <v/>
      </c>
      <c r="K43" s="30">
        <f>IF($A43="","",IFERROR(SUMIFS(tblPayLog[Gross Earnings],tblPayLog[Pay Period End],'Dashboard'!$B$3,tblPayLog[Driver ID],$A43),0))</f>
        <v/>
      </c>
      <c r="L43" s="30">
        <f>IF($A43="","",IFERROR(SUMIFS(tblPayLog[Reimbursements],tblPayLog[Pay Period End],'Dashboard'!$B$3,tblPayLog[Driver ID],$A43),0))</f>
        <v/>
      </c>
      <c r="M43" s="30">
        <f>IF($A43="","",IFERROR(SUMIFS(tblPayLog[Deductions],tblPayLog[Pay Period End],'Dashboard'!$B$3,tblPayLog[Driver ID],$A43),0))</f>
        <v/>
      </c>
      <c r="N43" s="30">
        <f>IF($A43="","",IFERROR(SUMIFS(tblPayLog[Total Payable],tblPayLog[Pay Period End],'Dashboard'!$B$3,tblPayLog[Driver ID],$A43),0))</f>
        <v/>
      </c>
      <c r="O43" s="53">
        <f>IF($A43="","",IFERROR(G43/F43,0))</f>
        <v/>
      </c>
      <c r="P43" s="36">
        <f>IF($A43="","",IFERROR(COUNTIFS(tblPayLog[Pay Period End],'Dashboard'!$B$3,tblPayLog[Driver ID],$A43,tblPayLog[Check],"&lt;&gt;OK"),0))</f>
        <v/>
      </c>
    </row>
    <row r="44">
      <c r="A44" s="24">
        <f>IF('Settings'!A49="","",'Settings'!A49)</f>
        <v/>
      </c>
      <c r="B44" s="24">
        <f>IF('Settings'!B49="","",'Settings'!B49)</f>
        <v/>
      </c>
      <c r="C44" s="36">
        <f>IF($A44="","",IFERROR(COUNTIFS(tblPayLog[Pay Period End],'Dashboard'!$B$3,tblPayLog[Driver ID],$A44),0))</f>
        <v/>
      </c>
      <c r="D44" s="27">
        <f>IF($A44="","",IFERROR(SUMIFS(tblPayLog[Loaded Miles],tblPayLog[Pay Period End],'Dashboard'!$B$3,tblPayLog[Driver ID],$A44),0))</f>
        <v/>
      </c>
      <c r="E44" s="27">
        <f>IF($A44="","",IFERROR(SUMIFS(tblPayLog[Empty Miles],tblPayLog[Pay Period End],'Dashboard'!$B$3,tblPayLog[Driver ID],$A44),0))</f>
        <v/>
      </c>
      <c r="F44" s="27">
        <f>IF($A44="","",IFERROR(SUMIFS(tblPayLog[Paid Miles],tblPayLog[Pay Period End],'Dashboard'!$B$3,tblPayLog[Driver ID],$A44),0))</f>
        <v/>
      </c>
      <c r="G44" s="30">
        <f>IF($A44="","",IFERROR(SUMIFS(tblPayLog[Mileage Pay],tblPayLog[Pay Period End],'Dashboard'!$B$3,tblPayLog[Driver ID],$A44),0))</f>
        <v/>
      </c>
      <c r="H44" s="30">
        <f>IF($A44="","",IFERROR(SUMIFS(tblPayLog[Detention Pay],tblPayLog[Pay Period End],'Dashboard'!$B$3,tblPayLog[Driver ID],$A44),0))</f>
        <v/>
      </c>
      <c r="I44" s="30">
        <f>IF($A44="","",IFERROR(SUMIFS(tblPayLog[Stop Pay],tblPayLog[Pay Period End],'Dashboard'!$B$3,tblPayLog[Driver ID],$A44),0))</f>
        <v/>
      </c>
      <c r="J44" s="30">
        <f>IF($A44="","",IFERROR(SUMIFS(tblPayLog[Other Pay],tblPayLog[Pay Period End],'Dashboard'!$B$3,tblPayLog[Driver ID],$A44),0))</f>
        <v/>
      </c>
      <c r="K44" s="30">
        <f>IF($A44="","",IFERROR(SUMIFS(tblPayLog[Gross Earnings],tblPayLog[Pay Period End],'Dashboard'!$B$3,tblPayLog[Driver ID],$A44),0))</f>
        <v/>
      </c>
      <c r="L44" s="30">
        <f>IF($A44="","",IFERROR(SUMIFS(tblPayLog[Reimbursements],tblPayLog[Pay Period End],'Dashboard'!$B$3,tblPayLog[Driver ID],$A44),0))</f>
        <v/>
      </c>
      <c r="M44" s="30">
        <f>IF($A44="","",IFERROR(SUMIFS(tblPayLog[Deductions],tblPayLog[Pay Period End],'Dashboard'!$B$3,tblPayLog[Driver ID],$A44),0))</f>
        <v/>
      </c>
      <c r="N44" s="30">
        <f>IF($A44="","",IFERROR(SUMIFS(tblPayLog[Total Payable],tblPayLog[Pay Period End],'Dashboard'!$B$3,tblPayLog[Driver ID],$A44),0))</f>
        <v/>
      </c>
      <c r="O44" s="53">
        <f>IF($A44="","",IFERROR(G44/F44,0))</f>
        <v/>
      </c>
      <c r="P44" s="36">
        <f>IF($A44="","",IFERROR(COUNTIFS(tblPayLog[Pay Period End],'Dashboard'!$B$3,tblPayLog[Driver ID],$A44,tblPayLog[Check],"&lt;&gt;OK"),0))</f>
        <v/>
      </c>
    </row>
    <row r="45">
      <c r="A45" s="24">
        <f>IF('Settings'!A50="","",'Settings'!A50)</f>
        <v/>
      </c>
      <c r="B45" s="24">
        <f>IF('Settings'!B50="","",'Settings'!B50)</f>
        <v/>
      </c>
      <c r="C45" s="36">
        <f>IF($A45="","",IFERROR(COUNTIFS(tblPayLog[Pay Period End],'Dashboard'!$B$3,tblPayLog[Driver ID],$A45),0))</f>
        <v/>
      </c>
      <c r="D45" s="27">
        <f>IF($A45="","",IFERROR(SUMIFS(tblPayLog[Loaded Miles],tblPayLog[Pay Period End],'Dashboard'!$B$3,tblPayLog[Driver ID],$A45),0))</f>
        <v/>
      </c>
      <c r="E45" s="27">
        <f>IF($A45="","",IFERROR(SUMIFS(tblPayLog[Empty Miles],tblPayLog[Pay Period End],'Dashboard'!$B$3,tblPayLog[Driver ID],$A45),0))</f>
        <v/>
      </c>
      <c r="F45" s="27">
        <f>IF($A45="","",IFERROR(SUMIFS(tblPayLog[Paid Miles],tblPayLog[Pay Period End],'Dashboard'!$B$3,tblPayLog[Driver ID],$A45),0))</f>
        <v/>
      </c>
      <c r="G45" s="30">
        <f>IF($A45="","",IFERROR(SUMIFS(tblPayLog[Mileage Pay],tblPayLog[Pay Period End],'Dashboard'!$B$3,tblPayLog[Driver ID],$A45),0))</f>
        <v/>
      </c>
      <c r="H45" s="30">
        <f>IF($A45="","",IFERROR(SUMIFS(tblPayLog[Detention Pay],tblPayLog[Pay Period End],'Dashboard'!$B$3,tblPayLog[Driver ID],$A45),0))</f>
        <v/>
      </c>
      <c r="I45" s="30">
        <f>IF($A45="","",IFERROR(SUMIFS(tblPayLog[Stop Pay],tblPayLog[Pay Period End],'Dashboard'!$B$3,tblPayLog[Driver ID],$A45),0))</f>
        <v/>
      </c>
      <c r="J45" s="30">
        <f>IF($A45="","",IFERROR(SUMIFS(tblPayLog[Other Pay],tblPayLog[Pay Period End],'Dashboard'!$B$3,tblPayLog[Driver ID],$A45),0))</f>
        <v/>
      </c>
      <c r="K45" s="30">
        <f>IF($A45="","",IFERROR(SUMIFS(tblPayLog[Gross Earnings],tblPayLog[Pay Period End],'Dashboard'!$B$3,tblPayLog[Driver ID],$A45),0))</f>
        <v/>
      </c>
      <c r="L45" s="30">
        <f>IF($A45="","",IFERROR(SUMIFS(tblPayLog[Reimbursements],tblPayLog[Pay Period End],'Dashboard'!$B$3,tblPayLog[Driver ID],$A45),0))</f>
        <v/>
      </c>
      <c r="M45" s="30">
        <f>IF($A45="","",IFERROR(SUMIFS(tblPayLog[Deductions],tblPayLog[Pay Period End],'Dashboard'!$B$3,tblPayLog[Driver ID],$A45),0))</f>
        <v/>
      </c>
      <c r="N45" s="30">
        <f>IF($A45="","",IFERROR(SUMIFS(tblPayLog[Total Payable],tblPayLog[Pay Period End],'Dashboard'!$B$3,tblPayLog[Driver ID],$A45),0))</f>
        <v/>
      </c>
      <c r="O45" s="53">
        <f>IF($A45="","",IFERROR(G45/F45,0))</f>
        <v/>
      </c>
      <c r="P45" s="36">
        <f>IF($A45="","",IFERROR(COUNTIFS(tblPayLog[Pay Period End],'Dashboard'!$B$3,tblPayLog[Driver ID],$A45,tblPayLog[Check],"&lt;&gt;OK"),0))</f>
        <v/>
      </c>
    </row>
    <row r="46">
      <c r="A46" s="24">
        <f>IF('Settings'!A51="","",'Settings'!A51)</f>
        <v/>
      </c>
      <c r="B46" s="24">
        <f>IF('Settings'!B51="","",'Settings'!B51)</f>
        <v/>
      </c>
      <c r="C46" s="36">
        <f>IF($A46="","",IFERROR(COUNTIFS(tblPayLog[Pay Period End],'Dashboard'!$B$3,tblPayLog[Driver ID],$A46),0))</f>
        <v/>
      </c>
      <c r="D46" s="27">
        <f>IF($A46="","",IFERROR(SUMIFS(tblPayLog[Loaded Miles],tblPayLog[Pay Period End],'Dashboard'!$B$3,tblPayLog[Driver ID],$A46),0))</f>
        <v/>
      </c>
      <c r="E46" s="27">
        <f>IF($A46="","",IFERROR(SUMIFS(tblPayLog[Empty Miles],tblPayLog[Pay Period End],'Dashboard'!$B$3,tblPayLog[Driver ID],$A46),0))</f>
        <v/>
      </c>
      <c r="F46" s="27">
        <f>IF($A46="","",IFERROR(SUMIFS(tblPayLog[Paid Miles],tblPayLog[Pay Period End],'Dashboard'!$B$3,tblPayLog[Driver ID],$A46),0))</f>
        <v/>
      </c>
      <c r="G46" s="30">
        <f>IF($A46="","",IFERROR(SUMIFS(tblPayLog[Mileage Pay],tblPayLog[Pay Period End],'Dashboard'!$B$3,tblPayLog[Driver ID],$A46),0))</f>
        <v/>
      </c>
      <c r="H46" s="30">
        <f>IF($A46="","",IFERROR(SUMIFS(tblPayLog[Detention Pay],tblPayLog[Pay Period End],'Dashboard'!$B$3,tblPayLog[Driver ID],$A46),0))</f>
        <v/>
      </c>
      <c r="I46" s="30">
        <f>IF($A46="","",IFERROR(SUMIFS(tblPayLog[Stop Pay],tblPayLog[Pay Period End],'Dashboard'!$B$3,tblPayLog[Driver ID],$A46),0))</f>
        <v/>
      </c>
      <c r="J46" s="30">
        <f>IF($A46="","",IFERROR(SUMIFS(tblPayLog[Other Pay],tblPayLog[Pay Period End],'Dashboard'!$B$3,tblPayLog[Driver ID],$A46),0))</f>
        <v/>
      </c>
      <c r="K46" s="30">
        <f>IF($A46="","",IFERROR(SUMIFS(tblPayLog[Gross Earnings],tblPayLog[Pay Period End],'Dashboard'!$B$3,tblPayLog[Driver ID],$A46),0))</f>
        <v/>
      </c>
      <c r="L46" s="30">
        <f>IF($A46="","",IFERROR(SUMIFS(tblPayLog[Reimbursements],tblPayLog[Pay Period End],'Dashboard'!$B$3,tblPayLog[Driver ID],$A46),0))</f>
        <v/>
      </c>
      <c r="M46" s="30">
        <f>IF($A46="","",IFERROR(SUMIFS(tblPayLog[Deductions],tblPayLog[Pay Period End],'Dashboard'!$B$3,tblPayLog[Driver ID],$A46),0))</f>
        <v/>
      </c>
      <c r="N46" s="30">
        <f>IF($A46="","",IFERROR(SUMIFS(tblPayLog[Total Payable],tblPayLog[Pay Period End],'Dashboard'!$B$3,tblPayLog[Driver ID],$A46),0))</f>
        <v/>
      </c>
      <c r="O46" s="53">
        <f>IF($A46="","",IFERROR(G46/F46,0))</f>
        <v/>
      </c>
      <c r="P46" s="36">
        <f>IF($A46="","",IFERROR(COUNTIFS(tblPayLog[Pay Period End],'Dashboard'!$B$3,tblPayLog[Driver ID],$A46,tblPayLog[Check],"&lt;&gt;OK"),0))</f>
        <v/>
      </c>
    </row>
    <row r="47">
      <c r="A47" s="24">
        <f>IF('Settings'!A52="","",'Settings'!A52)</f>
        <v/>
      </c>
      <c r="B47" s="24">
        <f>IF('Settings'!B52="","",'Settings'!B52)</f>
        <v/>
      </c>
      <c r="C47" s="36">
        <f>IF($A47="","",IFERROR(COUNTIFS(tblPayLog[Pay Period End],'Dashboard'!$B$3,tblPayLog[Driver ID],$A47),0))</f>
        <v/>
      </c>
      <c r="D47" s="27">
        <f>IF($A47="","",IFERROR(SUMIFS(tblPayLog[Loaded Miles],tblPayLog[Pay Period End],'Dashboard'!$B$3,tblPayLog[Driver ID],$A47),0))</f>
        <v/>
      </c>
      <c r="E47" s="27">
        <f>IF($A47="","",IFERROR(SUMIFS(tblPayLog[Empty Miles],tblPayLog[Pay Period End],'Dashboard'!$B$3,tblPayLog[Driver ID],$A47),0))</f>
        <v/>
      </c>
      <c r="F47" s="27">
        <f>IF($A47="","",IFERROR(SUMIFS(tblPayLog[Paid Miles],tblPayLog[Pay Period End],'Dashboard'!$B$3,tblPayLog[Driver ID],$A47),0))</f>
        <v/>
      </c>
      <c r="G47" s="30">
        <f>IF($A47="","",IFERROR(SUMIFS(tblPayLog[Mileage Pay],tblPayLog[Pay Period End],'Dashboard'!$B$3,tblPayLog[Driver ID],$A47),0))</f>
        <v/>
      </c>
      <c r="H47" s="30">
        <f>IF($A47="","",IFERROR(SUMIFS(tblPayLog[Detention Pay],tblPayLog[Pay Period End],'Dashboard'!$B$3,tblPayLog[Driver ID],$A47),0))</f>
        <v/>
      </c>
      <c r="I47" s="30">
        <f>IF($A47="","",IFERROR(SUMIFS(tblPayLog[Stop Pay],tblPayLog[Pay Period End],'Dashboard'!$B$3,tblPayLog[Driver ID],$A47),0))</f>
        <v/>
      </c>
      <c r="J47" s="30">
        <f>IF($A47="","",IFERROR(SUMIFS(tblPayLog[Other Pay],tblPayLog[Pay Period End],'Dashboard'!$B$3,tblPayLog[Driver ID],$A47),0))</f>
        <v/>
      </c>
      <c r="K47" s="30">
        <f>IF($A47="","",IFERROR(SUMIFS(tblPayLog[Gross Earnings],tblPayLog[Pay Period End],'Dashboard'!$B$3,tblPayLog[Driver ID],$A47),0))</f>
        <v/>
      </c>
      <c r="L47" s="30">
        <f>IF($A47="","",IFERROR(SUMIFS(tblPayLog[Reimbursements],tblPayLog[Pay Period End],'Dashboard'!$B$3,tblPayLog[Driver ID],$A47),0))</f>
        <v/>
      </c>
      <c r="M47" s="30">
        <f>IF($A47="","",IFERROR(SUMIFS(tblPayLog[Deductions],tblPayLog[Pay Period End],'Dashboard'!$B$3,tblPayLog[Driver ID],$A47),0))</f>
        <v/>
      </c>
      <c r="N47" s="30">
        <f>IF($A47="","",IFERROR(SUMIFS(tblPayLog[Total Payable],tblPayLog[Pay Period End],'Dashboard'!$B$3,tblPayLog[Driver ID],$A47),0))</f>
        <v/>
      </c>
      <c r="O47" s="53">
        <f>IF($A47="","",IFERROR(G47/F47,0))</f>
        <v/>
      </c>
      <c r="P47" s="36">
        <f>IF($A47="","",IFERROR(COUNTIFS(tblPayLog[Pay Period End],'Dashboard'!$B$3,tblPayLog[Driver ID],$A47,tblPayLog[Check],"&lt;&gt;OK"),0))</f>
        <v/>
      </c>
    </row>
    <row r="48">
      <c r="A48" s="24">
        <f>IF('Settings'!A53="","",'Settings'!A53)</f>
        <v/>
      </c>
      <c r="B48" s="24">
        <f>IF('Settings'!B53="","",'Settings'!B53)</f>
        <v/>
      </c>
      <c r="C48" s="36">
        <f>IF($A48="","",IFERROR(COUNTIFS(tblPayLog[Pay Period End],'Dashboard'!$B$3,tblPayLog[Driver ID],$A48),0))</f>
        <v/>
      </c>
      <c r="D48" s="27">
        <f>IF($A48="","",IFERROR(SUMIFS(tblPayLog[Loaded Miles],tblPayLog[Pay Period End],'Dashboard'!$B$3,tblPayLog[Driver ID],$A48),0))</f>
        <v/>
      </c>
      <c r="E48" s="27">
        <f>IF($A48="","",IFERROR(SUMIFS(tblPayLog[Empty Miles],tblPayLog[Pay Period End],'Dashboard'!$B$3,tblPayLog[Driver ID],$A48),0))</f>
        <v/>
      </c>
      <c r="F48" s="27">
        <f>IF($A48="","",IFERROR(SUMIFS(tblPayLog[Paid Miles],tblPayLog[Pay Period End],'Dashboard'!$B$3,tblPayLog[Driver ID],$A48),0))</f>
        <v/>
      </c>
      <c r="G48" s="30">
        <f>IF($A48="","",IFERROR(SUMIFS(tblPayLog[Mileage Pay],tblPayLog[Pay Period End],'Dashboard'!$B$3,tblPayLog[Driver ID],$A48),0))</f>
        <v/>
      </c>
      <c r="H48" s="30">
        <f>IF($A48="","",IFERROR(SUMIFS(tblPayLog[Detention Pay],tblPayLog[Pay Period End],'Dashboard'!$B$3,tblPayLog[Driver ID],$A48),0))</f>
        <v/>
      </c>
      <c r="I48" s="30">
        <f>IF($A48="","",IFERROR(SUMIFS(tblPayLog[Stop Pay],tblPayLog[Pay Period End],'Dashboard'!$B$3,tblPayLog[Driver ID],$A48),0))</f>
        <v/>
      </c>
      <c r="J48" s="30">
        <f>IF($A48="","",IFERROR(SUMIFS(tblPayLog[Other Pay],tblPayLog[Pay Period End],'Dashboard'!$B$3,tblPayLog[Driver ID],$A48),0))</f>
        <v/>
      </c>
      <c r="K48" s="30">
        <f>IF($A48="","",IFERROR(SUMIFS(tblPayLog[Gross Earnings],tblPayLog[Pay Period End],'Dashboard'!$B$3,tblPayLog[Driver ID],$A48),0))</f>
        <v/>
      </c>
      <c r="L48" s="30">
        <f>IF($A48="","",IFERROR(SUMIFS(tblPayLog[Reimbursements],tblPayLog[Pay Period End],'Dashboard'!$B$3,tblPayLog[Driver ID],$A48),0))</f>
        <v/>
      </c>
      <c r="M48" s="30">
        <f>IF($A48="","",IFERROR(SUMIFS(tblPayLog[Deductions],tblPayLog[Pay Period End],'Dashboard'!$B$3,tblPayLog[Driver ID],$A48),0))</f>
        <v/>
      </c>
      <c r="N48" s="30">
        <f>IF($A48="","",IFERROR(SUMIFS(tblPayLog[Total Payable],tblPayLog[Pay Period End],'Dashboard'!$B$3,tblPayLog[Driver ID],$A48),0))</f>
        <v/>
      </c>
      <c r="O48" s="53">
        <f>IF($A48="","",IFERROR(G48/F48,0))</f>
        <v/>
      </c>
      <c r="P48" s="36">
        <f>IF($A48="","",IFERROR(COUNTIFS(tblPayLog[Pay Period End],'Dashboard'!$B$3,tblPayLog[Driver ID],$A48,tblPayLog[Check],"&lt;&gt;OK"),0))</f>
        <v/>
      </c>
    </row>
    <row r="49">
      <c r="A49" s="24">
        <f>IF('Settings'!A54="","",'Settings'!A54)</f>
        <v/>
      </c>
      <c r="B49" s="24">
        <f>IF('Settings'!B54="","",'Settings'!B54)</f>
        <v/>
      </c>
      <c r="C49" s="36">
        <f>IF($A49="","",IFERROR(COUNTIFS(tblPayLog[Pay Period End],'Dashboard'!$B$3,tblPayLog[Driver ID],$A49),0))</f>
        <v/>
      </c>
      <c r="D49" s="27">
        <f>IF($A49="","",IFERROR(SUMIFS(tblPayLog[Loaded Miles],tblPayLog[Pay Period End],'Dashboard'!$B$3,tblPayLog[Driver ID],$A49),0))</f>
        <v/>
      </c>
      <c r="E49" s="27">
        <f>IF($A49="","",IFERROR(SUMIFS(tblPayLog[Empty Miles],tblPayLog[Pay Period End],'Dashboard'!$B$3,tblPayLog[Driver ID],$A49),0))</f>
        <v/>
      </c>
      <c r="F49" s="27">
        <f>IF($A49="","",IFERROR(SUMIFS(tblPayLog[Paid Miles],tblPayLog[Pay Period End],'Dashboard'!$B$3,tblPayLog[Driver ID],$A49),0))</f>
        <v/>
      </c>
      <c r="G49" s="30">
        <f>IF($A49="","",IFERROR(SUMIFS(tblPayLog[Mileage Pay],tblPayLog[Pay Period End],'Dashboard'!$B$3,tblPayLog[Driver ID],$A49),0))</f>
        <v/>
      </c>
      <c r="H49" s="30">
        <f>IF($A49="","",IFERROR(SUMIFS(tblPayLog[Detention Pay],tblPayLog[Pay Period End],'Dashboard'!$B$3,tblPayLog[Driver ID],$A49),0))</f>
        <v/>
      </c>
      <c r="I49" s="30">
        <f>IF($A49="","",IFERROR(SUMIFS(tblPayLog[Stop Pay],tblPayLog[Pay Period End],'Dashboard'!$B$3,tblPayLog[Driver ID],$A49),0))</f>
        <v/>
      </c>
      <c r="J49" s="30">
        <f>IF($A49="","",IFERROR(SUMIFS(tblPayLog[Other Pay],tblPayLog[Pay Period End],'Dashboard'!$B$3,tblPayLog[Driver ID],$A49),0))</f>
        <v/>
      </c>
      <c r="K49" s="30">
        <f>IF($A49="","",IFERROR(SUMIFS(tblPayLog[Gross Earnings],tblPayLog[Pay Period End],'Dashboard'!$B$3,tblPayLog[Driver ID],$A49),0))</f>
        <v/>
      </c>
      <c r="L49" s="30">
        <f>IF($A49="","",IFERROR(SUMIFS(tblPayLog[Reimbursements],tblPayLog[Pay Period End],'Dashboard'!$B$3,tblPayLog[Driver ID],$A49),0))</f>
        <v/>
      </c>
      <c r="M49" s="30">
        <f>IF($A49="","",IFERROR(SUMIFS(tblPayLog[Deductions],tblPayLog[Pay Period End],'Dashboard'!$B$3,tblPayLog[Driver ID],$A49),0))</f>
        <v/>
      </c>
      <c r="N49" s="30">
        <f>IF($A49="","",IFERROR(SUMIFS(tblPayLog[Total Payable],tblPayLog[Pay Period End],'Dashboard'!$B$3,tblPayLog[Driver ID],$A49),0))</f>
        <v/>
      </c>
      <c r="O49" s="53">
        <f>IF($A49="","",IFERROR(G49/F49,0))</f>
        <v/>
      </c>
      <c r="P49" s="36">
        <f>IF($A49="","",IFERROR(COUNTIFS(tblPayLog[Pay Period End],'Dashboard'!$B$3,tblPayLog[Driver ID],$A49,tblPayLog[Check],"&lt;&gt;OK"),0))</f>
        <v/>
      </c>
    </row>
    <row r="50">
      <c r="A50" s="24">
        <f>IF('Settings'!A55="","",'Settings'!A55)</f>
        <v/>
      </c>
      <c r="B50" s="24">
        <f>IF('Settings'!B55="","",'Settings'!B55)</f>
        <v/>
      </c>
      <c r="C50" s="36">
        <f>IF($A50="","",IFERROR(COUNTIFS(tblPayLog[Pay Period End],'Dashboard'!$B$3,tblPayLog[Driver ID],$A50),0))</f>
        <v/>
      </c>
      <c r="D50" s="27">
        <f>IF($A50="","",IFERROR(SUMIFS(tblPayLog[Loaded Miles],tblPayLog[Pay Period End],'Dashboard'!$B$3,tblPayLog[Driver ID],$A50),0))</f>
        <v/>
      </c>
      <c r="E50" s="27">
        <f>IF($A50="","",IFERROR(SUMIFS(tblPayLog[Empty Miles],tblPayLog[Pay Period End],'Dashboard'!$B$3,tblPayLog[Driver ID],$A50),0))</f>
        <v/>
      </c>
      <c r="F50" s="27">
        <f>IF($A50="","",IFERROR(SUMIFS(tblPayLog[Paid Miles],tblPayLog[Pay Period End],'Dashboard'!$B$3,tblPayLog[Driver ID],$A50),0))</f>
        <v/>
      </c>
      <c r="G50" s="30">
        <f>IF($A50="","",IFERROR(SUMIFS(tblPayLog[Mileage Pay],tblPayLog[Pay Period End],'Dashboard'!$B$3,tblPayLog[Driver ID],$A50),0))</f>
        <v/>
      </c>
      <c r="H50" s="30">
        <f>IF($A50="","",IFERROR(SUMIFS(tblPayLog[Detention Pay],tblPayLog[Pay Period End],'Dashboard'!$B$3,tblPayLog[Driver ID],$A50),0))</f>
        <v/>
      </c>
      <c r="I50" s="30">
        <f>IF($A50="","",IFERROR(SUMIFS(tblPayLog[Stop Pay],tblPayLog[Pay Period End],'Dashboard'!$B$3,tblPayLog[Driver ID],$A50),0))</f>
        <v/>
      </c>
      <c r="J50" s="30">
        <f>IF($A50="","",IFERROR(SUMIFS(tblPayLog[Other Pay],tblPayLog[Pay Period End],'Dashboard'!$B$3,tblPayLog[Driver ID],$A50),0))</f>
        <v/>
      </c>
      <c r="K50" s="30">
        <f>IF($A50="","",IFERROR(SUMIFS(tblPayLog[Gross Earnings],tblPayLog[Pay Period End],'Dashboard'!$B$3,tblPayLog[Driver ID],$A50),0))</f>
        <v/>
      </c>
      <c r="L50" s="30">
        <f>IF($A50="","",IFERROR(SUMIFS(tblPayLog[Reimbursements],tblPayLog[Pay Period End],'Dashboard'!$B$3,tblPayLog[Driver ID],$A50),0))</f>
        <v/>
      </c>
      <c r="M50" s="30">
        <f>IF($A50="","",IFERROR(SUMIFS(tblPayLog[Deductions],tblPayLog[Pay Period End],'Dashboard'!$B$3,tblPayLog[Driver ID],$A50),0))</f>
        <v/>
      </c>
      <c r="N50" s="30">
        <f>IF($A50="","",IFERROR(SUMIFS(tblPayLog[Total Payable],tblPayLog[Pay Period End],'Dashboard'!$B$3,tblPayLog[Driver ID],$A50),0))</f>
        <v/>
      </c>
      <c r="O50" s="53">
        <f>IF($A50="","",IFERROR(G50/F50,0))</f>
        <v/>
      </c>
      <c r="P50" s="36">
        <f>IF($A50="","",IFERROR(COUNTIFS(tblPayLog[Pay Period End],'Dashboard'!$B$3,tblPayLog[Driver ID],$A50,tblPayLog[Check],"&lt;&gt;OK"),0))</f>
        <v/>
      </c>
    </row>
    <row r="51">
      <c r="A51" s="24">
        <f>IF('Settings'!A56="","",'Settings'!A56)</f>
        <v/>
      </c>
      <c r="B51" s="24">
        <f>IF('Settings'!B56="","",'Settings'!B56)</f>
        <v/>
      </c>
      <c r="C51" s="36">
        <f>IF($A51="","",IFERROR(COUNTIFS(tblPayLog[Pay Period End],'Dashboard'!$B$3,tblPayLog[Driver ID],$A51),0))</f>
        <v/>
      </c>
      <c r="D51" s="27">
        <f>IF($A51="","",IFERROR(SUMIFS(tblPayLog[Loaded Miles],tblPayLog[Pay Period End],'Dashboard'!$B$3,tblPayLog[Driver ID],$A51),0))</f>
        <v/>
      </c>
      <c r="E51" s="27">
        <f>IF($A51="","",IFERROR(SUMIFS(tblPayLog[Empty Miles],tblPayLog[Pay Period End],'Dashboard'!$B$3,tblPayLog[Driver ID],$A51),0))</f>
        <v/>
      </c>
      <c r="F51" s="27">
        <f>IF($A51="","",IFERROR(SUMIFS(tblPayLog[Paid Miles],tblPayLog[Pay Period End],'Dashboard'!$B$3,tblPayLog[Driver ID],$A51),0))</f>
        <v/>
      </c>
      <c r="G51" s="30">
        <f>IF($A51="","",IFERROR(SUMIFS(tblPayLog[Mileage Pay],tblPayLog[Pay Period End],'Dashboard'!$B$3,tblPayLog[Driver ID],$A51),0))</f>
        <v/>
      </c>
      <c r="H51" s="30">
        <f>IF($A51="","",IFERROR(SUMIFS(tblPayLog[Detention Pay],tblPayLog[Pay Period End],'Dashboard'!$B$3,tblPayLog[Driver ID],$A51),0))</f>
        <v/>
      </c>
      <c r="I51" s="30">
        <f>IF($A51="","",IFERROR(SUMIFS(tblPayLog[Stop Pay],tblPayLog[Pay Period End],'Dashboard'!$B$3,tblPayLog[Driver ID],$A51),0))</f>
        <v/>
      </c>
      <c r="J51" s="30">
        <f>IF($A51="","",IFERROR(SUMIFS(tblPayLog[Other Pay],tblPayLog[Pay Period End],'Dashboard'!$B$3,tblPayLog[Driver ID],$A51),0))</f>
        <v/>
      </c>
      <c r="K51" s="30">
        <f>IF($A51="","",IFERROR(SUMIFS(tblPayLog[Gross Earnings],tblPayLog[Pay Period End],'Dashboard'!$B$3,tblPayLog[Driver ID],$A51),0))</f>
        <v/>
      </c>
      <c r="L51" s="30">
        <f>IF($A51="","",IFERROR(SUMIFS(tblPayLog[Reimbursements],tblPayLog[Pay Period End],'Dashboard'!$B$3,tblPayLog[Driver ID],$A51),0))</f>
        <v/>
      </c>
      <c r="M51" s="30">
        <f>IF($A51="","",IFERROR(SUMIFS(tblPayLog[Deductions],tblPayLog[Pay Period End],'Dashboard'!$B$3,tblPayLog[Driver ID],$A51),0))</f>
        <v/>
      </c>
      <c r="N51" s="30">
        <f>IF($A51="","",IFERROR(SUMIFS(tblPayLog[Total Payable],tblPayLog[Pay Period End],'Dashboard'!$B$3,tblPayLog[Driver ID],$A51),0))</f>
        <v/>
      </c>
      <c r="O51" s="53">
        <f>IF($A51="","",IFERROR(G51/F51,0))</f>
        <v/>
      </c>
      <c r="P51" s="36">
        <f>IF($A51="","",IFERROR(COUNTIFS(tblPayLog[Pay Period End],'Dashboard'!$B$3,tblPayLog[Driver ID],$A51,tblPayLog[Check],"&lt;&gt;OK"),0))</f>
        <v/>
      </c>
    </row>
    <row r="52">
      <c r="A52" s="24">
        <f>IF('Settings'!A57="","",'Settings'!A57)</f>
        <v/>
      </c>
      <c r="B52" s="24">
        <f>IF('Settings'!B57="","",'Settings'!B57)</f>
        <v/>
      </c>
      <c r="C52" s="36">
        <f>IF($A52="","",IFERROR(COUNTIFS(tblPayLog[Pay Period End],'Dashboard'!$B$3,tblPayLog[Driver ID],$A52),0))</f>
        <v/>
      </c>
      <c r="D52" s="27">
        <f>IF($A52="","",IFERROR(SUMIFS(tblPayLog[Loaded Miles],tblPayLog[Pay Period End],'Dashboard'!$B$3,tblPayLog[Driver ID],$A52),0))</f>
        <v/>
      </c>
      <c r="E52" s="27">
        <f>IF($A52="","",IFERROR(SUMIFS(tblPayLog[Empty Miles],tblPayLog[Pay Period End],'Dashboard'!$B$3,tblPayLog[Driver ID],$A52),0))</f>
        <v/>
      </c>
      <c r="F52" s="27">
        <f>IF($A52="","",IFERROR(SUMIFS(tblPayLog[Paid Miles],tblPayLog[Pay Period End],'Dashboard'!$B$3,tblPayLog[Driver ID],$A52),0))</f>
        <v/>
      </c>
      <c r="G52" s="30">
        <f>IF($A52="","",IFERROR(SUMIFS(tblPayLog[Mileage Pay],tblPayLog[Pay Period End],'Dashboard'!$B$3,tblPayLog[Driver ID],$A52),0))</f>
        <v/>
      </c>
      <c r="H52" s="30">
        <f>IF($A52="","",IFERROR(SUMIFS(tblPayLog[Detention Pay],tblPayLog[Pay Period End],'Dashboard'!$B$3,tblPayLog[Driver ID],$A52),0))</f>
        <v/>
      </c>
      <c r="I52" s="30">
        <f>IF($A52="","",IFERROR(SUMIFS(tblPayLog[Stop Pay],tblPayLog[Pay Period End],'Dashboard'!$B$3,tblPayLog[Driver ID],$A52),0))</f>
        <v/>
      </c>
      <c r="J52" s="30">
        <f>IF($A52="","",IFERROR(SUMIFS(tblPayLog[Other Pay],tblPayLog[Pay Period End],'Dashboard'!$B$3,tblPayLog[Driver ID],$A52),0))</f>
        <v/>
      </c>
      <c r="K52" s="30">
        <f>IF($A52="","",IFERROR(SUMIFS(tblPayLog[Gross Earnings],tblPayLog[Pay Period End],'Dashboard'!$B$3,tblPayLog[Driver ID],$A52),0))</f>
        <v/>
      </c>
      <c r="L52" s="30">
        <f>IF($A52="","",IFERROR(SUMIFS(tblPayLog[Reimbursements],tblPayLog[Pay Period End],'Dashboard'!$B$3,tblPayLog[Driver ID],$A52),0))</f>
        <v/>
      </c>
      <c r="M52" s="30">
        <f>IF($A52="","",IFERROR(SUMIFS(tblPayLog[Deductions],tblPayLog[Pay Period End],'Dashboard'!$B$3,tblPayLog[Driver ID],$A52),0))</f>
        <v/>
      </c>
      <c r="N52" s="30">
        <f>IF($A52="","",IFERROR(SUMIFS(tblPayLog[Total Payable],tblPayLog[Pay Period End],'Dashboard'!$B$3,tblPayLog[Driver ID],$A52),0))</f>
        <v/>
      </c>
      <c r="O52" s="53">
        <f>IF($A52="","",IFERROR(G52/F52,0))</f>
        <v/>
      </c>
      <c r="P52" s="36">
        <f>IF($A52="","",IFERROR(COUNTIFS(tblPayLog[Pay Period End],'Dashboard'!$B$3,tblPayLog[Driver ID],$A52,tblPayLog[Check],"&lt;&gt;OK"),0))</f>
        <v/>
      </c>
    </row>
    <row r="53">
      <c r="A53" s="24">
        <f>IF('Settings'!A58="","",'Settings'!A58)</f>
        <v/>
      </c>
      <c r="B53" s="24">
        <f>IF('Settings'!B58="","",'Settings'!B58)</f>
        <v/>
      </c>
      <c r="C53" s="36">
        <f>IF($A53="","",IFERROR(COUNTIFS(tblPayLog[Pay Period End],'Dashboard'!$B$3,tblPayLog[Driver ID],$A53),0))</f>
        <v/>
      </c>
      <c r="D53" s="27">
        <f>IF($A53="","",IFERROR(SUMIFS(tblPayLog[Loaded Miles],tblPayLog[Pay Period End],'Dashboard'!$B$3,tblPayLog[Driver ID],$A53),0))</f>
        <v/>
      </c>
      <c r="E53" s="27">
        <f>IF($A53="","",IFERROR(SUMIFS(tblPayLog[Empty Miles],tblPayLog[Pay Period End],'Dashboard'!$B$3,tblPayLog[Driver ID],$A53),0))</f>
        <v/>
      </c>
      <c r="F53" s="27">
        <f>IF($A53="","",IFERROR(SUMIFS(tblPayLog[Paid Miles],tblPayLog[Pay Period End],'Dashboard'!$B$3,tblPayLog[Driver ID],$A53),0))</f>
        <v/>
      </c>
      <c r="G53" s="30">
        <f>IF($A53="","",IFERROR(SUMIFS(tblPayLog[Mileage Pay],tblPayLog[Pay Period End],'Dashboard'!$B$3,tblPayLog[Driver ID],$A53),0))</f>
        <v/>
      </c>
      <c r="H53" s="30">
        <f>IF($A53="","",IFERROR(SUMIFS(tblPayLog[Detention Pay],tblPayLog[Pay Period End],'Dashboard'!$B$3,tblPayLog[Driver ID],$A53),0))</f>
        <v/>
      </c>
      <c r="I53" s="30">
        <f>IF($A53="","",IFERROR(SUMIFS(tblPayLog[Stop Pay],tblPayLog[Pay Period End],'Dashboard'!$B$3,tblPayLog[Driver ID],$A53),0))</f>
        <v/>
      </c>
      <c r="J53" s="30">
        <f>IF($A53="","",IFERROR(SUMIFS(tblPayLog[Other Pay],tblPayLog[Pay Period End],'Dashboard'!$B$3,tblPayLog[Driver ID],$A53),0))</f>
        <v/>
      </c>
      <c r="K53" s="30">
        <f>IF($A53="","",IFERROR(SUMIFS(tblPayLog[Gross Earnings],tblPayLog[Pay Period End],'Dashboard'!$B$3,tblPayLog[Driver ID],$A53),0))</f>
        <v/>
      </c>
      <c r="L53" s="30">
        <f>IF($A53="","",IFERROR(SUMIFS(tblPayLog[Reimbursements],tblPayLog[Pay Period End],'Dashboard'!$B$3,tblPayLog[Driver ID],$A53),0))</f>
        <v/>
      </c>
      <c r="M53" s="30">
        <f>IF($A53="","",IFERROR(SUMIFS(tblPayLog[Deductions],tblPayLog[Pay Period End],'Dashboard'!$B$3,tblPayLog[Driver ID],$A53),0))</f>
        <v/>
      </c>
      <c r="N53" s="30">
        <f>IF($A53="","",IFERROR(SUMIFS(tblPayLog[Total Payable],tblPayLog[Pay Period End],'Dashboard'!$B$3,tblPayLog[Driver ID],$A53),0))</f>
        <v/>
      </c>
      <c r="O53" s="53">
        <f>IF($A53="","",IFERROR(G53/F53,0))</f>
        <v/>
      </c>
      <c r="P53" s="36">
        <f>IF($A53="","",IFERROR(COUNTIFS(tblPayLog[Pay Period End],'Dashboard'!$B$3,tblPayLog[Driver ID],$A53,tblPayLog[Check],"&lt;&gt;OK"),0))</f>
        <v/>
      </c>
    </row>
    <row r="54">
      <c r="A54" s="24">
        <f>IF('Settings'!A59="","",'Settings'!A59)</f>
        <v/>
      </c>
      <c r="B54" s="24">
        <f>IF('Settings'!B59="","",'Settings'!B59)</f>
        <v/>
      </c>
      <c r="C54" s="36">
        <f>IF($A54="","",IFERROR(COUNTIFS(tblPayLog[Pay Period End],'Dashboard'!$B$3,tblPayLog[Driver ID],$A54),0))</f>
        <v/>
      </c>
      <c r="D54" s="27">
        <f>IF($A54="","",IFERROR(SUMIFS(tblPayLog[Loaded Miles],tblPayLog[Pay Period End],'Dashboard'!$B$3,tblPayLog[Driver ID],$A54),0))</f>
        <v/>
      </c>
      <c r="E54" s="27">
        <f>IF($A54="","",IFERROR(SUMIFS(tblPayLog[Empty Miles],tblPayLog[Pay Period End],'Dashboard'!$B$3,tblPayLog[Driver ID],$A54),0))</f>
        <v/>
      </c>
      <c r="F54" s="27">
        <f>IF($A54="","",IFERROR(SUMIFS(tblPayLog[Paid Miles],tblPayLog[Pay Period End],'Dashboard'!$B$3,tblPayLog[Driver ID],$A54),0))</f>
        <v/>
      </c>
      <c r="G54" s="30">
        <f>IF($A54="","",IFERROR(SUMIFS(tblPayLog[Mileage Pay],tblPayLog[Pay Period End],'Dashboard'!$B$3,tblPayLog[Driver ID],$A54),0))</f>
        <v/>
      </c>
      <c r="H54" s="30">
        <f>IF($A54="","",IFERROR(SUMIFS(tblPayLog[Detention Pay],tblPayLog[Pay Period End],'Dashboard'!$B$3,tblPayLog[Driver ID],$A54),0))</f>
        <v/>
      </c>
      <c r="I54" s="30">
        <f>IF($A54="","",IFERROR(SUMIFS(tblPayLog[Stop Pay],tblPayLog[Pay Period End],'Dashboard'!$B$3,tblPayLog[Driver ID],$A54),0))</f>
        <v/>
      </c>
      <c r="J54" s="30">
        <f>IF($A54="","",IFERROR(SUMIFS(tblPayLog[Other Pay],tblPayLog[Pay Period End],'Dashboard'!$B$3,tblPayLog[Driver ID],$A54),0))</f>
        <v/>
      </c>
      <c r="K54" s="30">
        <f>IF($A54="","",IFERROR(SUMIFS(tblPayLog[Gross Earnings],tblPayLog[Pay Period End],'Dashboard'!$B$3,tblPayLog[Driver ID],$A54),0))</f>
        <v/>
      </c>
      <c r="L54" s="30">
        <f>IF($A54="","",IFERROR(SUMIFS(tblPayLog[Reimbursements],tblPayLog[Pay Period End],'Dashboard'!$B$3,tblPayLog[Driver ID],$A54),0))</f>
        <v/>
      </c>
      <c r="M54" s="30">
        <f>IF($A54="","",IFERROR(SUMIFS(tblPayLog[Deductions],tblPayLog[Pay Period End],'Dashboard'!$B$3,tblPayLog[Driver ID],$A54),0))</f>
        <v/>
      </c>
      <c r="N54" s="30">
        <f>IF($A54="","",IFERROR(SUMIFS(tblPayLog[Total Payable],tblPayLog[Pay Period End],'Dashboard'!$B$3,tblPayLog[Driver ID],$A54),0))</f>
        <v/>
      </c>
      <c r="O54" s="53">
        <f>IF($A54="","",IFERROR(G54/F54,0))</f>
        <v/>
      </c>
      <c r="P54" s="36">
        <f>IF($A54="","",IFERROR(COUNTIFS(tblPayLog[Pay Period End],'Dashboard'!$B$3,tblPayLog[Driver ID],$A54,tblPayLog[Check],"&lt;&gt;OK"),0))</f>
        <v/>
      </c>
    </row>
    <row r="55">
      <c r="A55" s="24">
        <f>IF('Settings'!A60="","",'Settings'!A60)</f>
        <v/>
      </c>
      <c r="B55" s="24">
        <f>IF('Settings'!B60="","",'Settings'!B60)</f>
        <v/>
      </c>
      <c r="C55" s="36">
        <f>IF($A55="","",IFERROR(COUNTIFS(tblPayLog[Pay Period End],'Dashboard'!$B$3,tblPayLog[Driver ID],$A55),0))</f>
        <v/>
      </c>
      <c r="D55" s="27">
        <f>IF($A55="","",IFERROR(SUMIFS(tblPayLog[Loaded Miles],tblPayLog[Pay Period End],'Dashboard'!$B$3,tblPayLog[Driver ID],$A55),0))</f>
        <v/>
      </c>
      <c r="E55" s="27">
        <f>IF($A55="","",IFERROR(SUMIFS(tblPayLog[Empty Miles],tblPayLog[Pay Period End],'Dashboard'!$B$3,tblPayLog[Driver ID],$A55),0))</f>
        <v/>
      </c>
      <c r="F55" s="27">
        <f>IF($A55="","",IFERROR(SUMIFS(tblPayLog[Paid Miles],tblPayLog[Pay Period End],'Dashboard'!$B$3,tblPayLog[Driver ID],$A55),0))</f>
        <v/>
      </c>
      <c r="G55" s="30">
        <f>IF($A55="","",IFERROR(SUMIFS(tblPayLog[Mileage Pay],tblPayLog[Pay Period End],'Dashboard'!$B$3,tblPayLog[Driver ID],$A55),0))</f>
        <v/>
      </c>
      <c r="H55" s="30">
        <f>IF($A55="","",IFERROR(SUMIFS(tblPayLog[Detention Pay],tblPayLog[Pay Period End],'Dashboard'!$B$3,tblPayLog[Driver ID],$A55),0))</f>
        <v/>
      </c>
      <c r="I55" s="30">
        <f>IF($A55="","",IFERROR(SUMIFS(tblPayLog[Stop Pay],tblPayLog[Pay Period End],'Dashboard'!$B$3,tblPayLog[Driver ID],$A55),0))</f>
        <v/>
      </c>
      <c r="J55" s="30">
        <f>IF($A55="","",IFERROR(SUMIFS(tblPayLog[Other Pay],tblPayLog[Pay Period End],'Dashboard'!$B$3,tblPayLog[Driver ID],$A55),0))</f>
        <v/>
      </c>
      <c r="K55" s="30">
        <f>IF($A55="","",IFERROR(SUMIFS(tblPayLog[Gross Earnings],tblPayLog[Pay Period End],'Dashboard'!$B$3,tblPayLog[Driver ID],$A55),0))</f>
        <v/>
      </c>
      <c r="L55" s="30">
        <f>IF($A55="","",IFERROR(SUMIFS(tblPayLog[Reimbursements],tblPayLog[Pay Period End],'Dashboard'!$B$3,tblPayLog[Driver ID],$A55),0))</f>
        <v/>
      </c>
      <c r="M55" s="30">
        <f>IF($A55="","",IFERROR(SUMIFS(tblPayLog[Deductions],tblPayLog[Pay Period End],'Dashboard'!$B$3,tblPayLog[Driver ID],$A55),0))</f>
        <v/>
      </c>
      <c r="N55" s="30">
        <f>IF($A55="","",IFERROR(SUMIFS(tblPayLog[Total Payable],tblPayLog[Pay Period End],'Dashboard'!$B$3,tblPayLog[Driver ID],$A55),0))</f>
        <v/>
      </c>
      <c r="O55" s="53">
        <f>IF($A55="","",IFERROR(G55/F55,0))</f>
        <v/>
      </c>
      <c r="P55" s="36">
        <f>IF($A55="","",IFERROR(COUNTIFS(tblPayLog[Pay Period End],'Dashboard'!$B$3,tblPayLog[Driver ID],$A55,tblPayLog[Check],"&lt;&gt;OK"),0))</f>
        <v/>
      </c>
    </row>
    <row r="56">
      <c r="A56" s="24">
        <f>IF('Settings'!A61="","",'Settings'!A61)</f>
        <v/>
      </c>
      <c r="B56" s="24">
        <f>IF('Settings'!B61="","",'Settings'!B61)</f>
        <v/>
      </c>
      <c r="C56" s="36">
        <f>IF($A56="","",IFERROR(COUNTIFS(tblPayLog[Pay Period End],'Dashboard'!$B$3,tblPayLog[Driver ID],$A56),0))</f>
        <v/>
      </c>
      <c r="D56" s="27">
        <f>IF($A56="","",IFERROR(SUMIFS(tblPayLog[Loaded Miles],tblPayLog[Pay Period End],'Dashboard'!$B$3,tblPayLog[Driver ID],$A56),0))</f>
        <v/>
      </c>
      <c r="E56" s="27">
        <f>IF($A56="","",IFERROR(SUMIFS(tblPayLog[Empty Miles],tblPayLog[Pay Period End],'Dashboard'!$B$3,tblPayLog[Driver ID],$A56),0))</f>
        <v/>
      </c>
      <c r="F56" s="27">
        <f>IF($A56="","",IFERROR(SUMIFS(tblPayLog[Paid Miles],tblPayLog[Pay Period End],'Dashboard'!$B$3,tblPayLog[Driver ID],$A56),0))</f>
        <v/>
      </c>
      <c r="G56" s="30">
        <f>IF($A56="","",IFERROR(SUMIFS(tblPayLog[Mileage Pay],tblPayLog[Pay Period End],'Dashboard'!$B$3,tblPayLog[Driver ID],$A56),0))</f>
        <v/>
      </c>
      <c r="H56" s="30">
        <f>IF($A56="","",IFERROR(SUMIFS(tblPayLog[Detention Pay],tblPayLog[Pay Period End],'Dashboard'!$B$3,tblPayLog[Driver ID],$A56),0))</f>
        <v/>
      </c>
      <c r="I56" s="30">
        <f>IF($A56="","",IFERROR(SUMIFS(tblPayLog[Stop Pay],tblPayLog[Pay Period End],'Dashboard'!$B$3,tblPayLog[Driver ID],$A56),0))</f>
        <v/>
      </c>
      <c r="J56" s="30">
        <f>IF($A56="","",IFERROR(SUMIFS(tblPayLog[Other Pay],tblPayLog[Pay Period End],'Dashboard'!$B$3,tblPayLog[Driver ID],$A56),0))</f>
        <v/>
      </c>
      <c r="K56" s="30">
        <f>IF($A56="","",IFERROR(SUMIFS(tblPayLog[Gross Earnings],tblPayLog[Pay Period End],'Dashboard'!$B$3,tblPayLog[Driver ID],$A56),0))</f>
        <v/>
      </c>
      <c r="L56" s="30">
        <f>IF($A56="","",IFERROR(SUMIFS(tblPayLog[Reimbursements],tblPayLog[Pay Period End],'Dashboard'!$B$3,tblPayLog[Driver ID],$A56),0))</f>
        <v/>
      </c>
      <c r="M56" s="30">
        <f>IF($A56="","",IFERROR(SUMIFS(tblPayLog[Deductions],tblPayLog[Pay Period End],'Dashboard'!$B$3,tblPayLog[Driver ID],$A56),0))</f>
        <v/>
      </c>
      <c r="N56" s="30">
        <f>IF($A56="","",IFERROR(SUMIFS(tblPayLog[Total Payable],tblPayLog[Pay Period End],'Dashboard'!$B$3,tblPayLog[Driver ID],$A56),0))</f>
        <v/>
      </c>
      <c r="O56" s="53">
        <f>IF($A56="","",IFERROR(G56/F56,0))</f>
        <v/>
      </c>
      <c r="P56" s="36">
        <f>IF($A56="","",IFERROR(COUNTIFS(tblPayLog[Pay Period End],'Dashboard'!$B$3,tblPayLog[Driver ID],$A56,tblPayLog[Check],"&lt;&gt;OK"),0))</f>
        <v/>
      </c>
    </row>
    <row r="57">
      <c r="A57" s="24">
        <f>IF('Settings'!A62="","",'Settings'!A62)</f>
        <v/>
      </c>
      <c r="B57" s="24">
        <f>IF('Settings'!B62="","",'Settings'!B62)</f>
        <v/>
      </c>
      <c r="C57" s="36">
        <f>IF($A57="","",IFERROR(COUNTIFS(tblPayLog[Pay Period End],'Dashboard'!$B$3,tblPayLog[Driver ID],$A57),0))</f>
        <v/>
      </c>
      <c r="D57" s="27">
        <f>IF($A57="","",IFERROR(SUMIFS(tblPayLog[Loaded Miles],tblPayLog[Pay Period End],'Dashboard'!$B$3,tblPayLog[Driver ID],$A57),0))</f>
        <v/>
      </c>
      <c r="E57" s="27">
        <f>IF($A57="","",IFERROR(SUMIFS(tblPayLog[Empty Miles],tblPayLog[Pay Period End],'Dashboard'!$B$3,tblPayLog[Driver ID],$A57),0))</f>
        <v/>
      </c>
      <c r="F57" s="27">
        <f>IF($A57="","",IFERROR(SUMIFS(tblPayLog[Paid Miles],tblPayLog[Pay Period End],'Dashboard'!$B$3,tblPayLog[Driver ID],$A57),0))</f>
        <v/>
      </c>
      <c r="G57" s="30">
        <f>IF($A57="","",IFERROR(SUMIFS(tblPayLog[Mileage Pay],tblPayLog[Pay Period End],'Dashboard'!$B$3,tblPayLog[Driver ID],$A57),0))</f>
        <v/>
      </c>
      <c r="H57" s="30">
        <f>IF($A57="","",IFERROR(SUMIFS(tblPayLog[Detention Pay],tblPayLog[Pay Period End],'Dashboard'!$B$3,tblPayLog[Driver ID],$A57),0))</f>
        <v/>
      </c>
      <c r="I57" s="30">
        <f>IF($A57="","",IFERROR(SUMIFS(tblPayLog[Stop Pay],tblPayLog[Pay Period End],'Dashboard'!$B$3,tblPayLog[Driver ID],$A57),0))</f>
        <v/>
      </c>
      <c r="J57" s="30">
        <f>IF($A57="","",IFERROR(SUMIFS(tblPayLog[Other Pay],tblPayLog[Pay Period End],'Dashboard'!$B$3,tblPayLog[Driver ID],$A57),0))</f>
        <v/>
      </c>
      <c r="K57" s="30">
        <f>IF($A57="","",IFERROR(SUMIFS(tblPayLog[Gross Earnings],tblPayLog[Pay Period End],'Dashboard'!$B$3,tblPayLog[Driver ID],$A57),0))</f>
        <v/>
      </c>
      <c r="L57" s="30">
        <f>IF($A57="","",IFERROR(SUMIFS(tblPayLog[Reimbursements],tblPayLog[Pay Period End],'Dashboard'!$B$3,tblPayLog[Driver ID],$A57),0))</f>
        <v/>
      </c>
      <c r="M57" s="30">
        <f>IF($A57="","",IFERROR(SUMIFS(tblPayLog[Deductions],tblPayLog[Pay Period End],'Dashboard'!$B$3,tblPayLog[Driver ID],$A57),0))</f>
        <v/>
      </c>
      <c r="N57" s="30">
        <f>IF($A57="","",IFERROR(SUMIFS(tblPayLog[Total Payable],tblPayLog[Pay Period End],'Dashboard'!$B$3,tblPayLog[Driver ID],$A57),0))</f>
        <v/>
      </c>
      <c r="O57" s="53">
        <f>IF($A57="","",IFERROR(G57/F57,0))</f>
        <v/>
      </c>
      <c r="P57" s="36">
        <f>IF($A57="","",IFERROR(COUNTIFS(tblPayLog[Pay Period End],'Dashboard'!$B$3,tblPayLog[Driver ID],$A57,tblPayLog[Check],"&lt;&gt;OK"),0))</f>
        <v/>
      </c>
    </row>
    <row r="58">
      <c r="A58" s="24">
        <f>IF('Settings'!A63="","",'Settings'!A63)</f>
        <v/>
      </c>
      <c r="B58" s="24">
        <f>IF('Settings'!B63="","",'Settings'!B63)</f>
        <v/>
      </c>
      <c r="C58" s="36">
        <f>IF($A58="","",IFERROR(COUNTIFS(tblPayLog[Pay Period End],'Dashboard'!$B$3,tblPayLog[Driver ID],$A58),0))</f>
        <v/>
      </c>
      <c r="D58" s="27">
        <f>IF($A58="","",IFERROR(SUMIFS(tblPayLog[Loaded Miles],tblPayLog[Pay Period End],'Dashboard'!$B$3,tblPayLog[Driver ID],$A58),0))</f>
        <v/>
      </c>
      <c r="E58" s="27">
        <f>IF($A58="","",IFERROR(SUMIFS(tblPayLog[Empty Miles],tblPayLog[Pay Period End],'Dashboard'!$B$3,tblPayLog[Driver ID],$A58),0))</f>
        <v/>
      </c>
      <c r="F58" s="27">
        <f>IF($A58="","",IFERROR(SUMIFS(tblPayLog[Paid Miles],tblPayLog[Pay Period End],'Dashboard'!$B$3,tblPayLog[Driver ID],$A58),0))</f>
        <v/>
      </c>
      <c r="G58" s="30">
        <f>IF($A58="","",IFERROR(SUMIFS(tblPayLog[Mileage Pay],tblPayLog[Pay Period End],'Dashboard'!$B$3,tblPayLog[Driver ID],$A58),0))</f>
        <v/>
      </c>
      <c r="H58" s="30">
        <f>IF($A58="","",IFERROR(SUMIFS(tblPayLog[Detention Pay],tblPayLog[Pay Period End],'Dashboard'!$B$3,tblPayLog[Driver ID],$A58),0))</f>
        <v/>
      </c>
      <c r="I58" s="30">
        <f>IF($A58="","",IFERROR(SUMIFS(tblPayLog[Stop Pay],tblPayLog[Pay Period End],'Dashboard'!$B$3,tblPayLog[Driver ID],$A58),0))</f>
        <v/>
      </c>
      <c r="J58" s="30">
        <f>IF($A58="","",IFERROR(SUMIFS(tblPayLog[Other Pay],tblPayLog[Pay Period End],'Dashboard'!$B$3,tblPayLog[Driver ID],$A58),0))</f>
        <v/>
      </c>
      <c r="K58" s="30">
        <f>IF($A58="","",IFERROR(SUMIFS(tblPayLog[Gross Earnings],tblPayLog[Pay Period End],'Dashboard'!$B$3,tblPayLog[Driver ID],$A58),0))</f>
        <v/>
      </c>
      <c r="L58" s="30">
        <f>IF($A58="","",IFERROR(SUMIFS(tblPayLog[Reimbursements],tblPayLog[Pay Period End],'Dashboard'!$B$3,tblPayLog[Driver ID],$A58),0))</f>
        <v/>
      </c>
      <c r="M58" s="30">
        <f>IF($A58="","",IFERROR(SUMIFS(tblPayLog[Deductions],tblPayLog[Pay Period End],'Dashboard'!$B$3,tblPayLog[Driver ID],$A58),0))</f>
        <v/>
      </c>
      <c r="N58" s="30">
        <f>IF($A58="","",IFERROR(SUMIFS(tblPayLog[Total Payable],tblPayLog[Pay Period End],'Dashboard'!$B$3,tblPayLog[Driver ID],$A58),0))</f>
        <v/>
      </c>
      <c r="O58" s="53">
        <f>IF($A58="","",IFERROR(G58/F58,0))</f>
        <v/>
      </c>
      <c r="P58" s="36">
        <f>IF($A58="","",IFERROR(COUNTIFS(tblPayLog[Pay Period End],'Dashboard'!$B$3,tblPayLog[Driver ID],$A58,tblPayLog[Check],"&lt;&gt;OK"),0))</f>
        <v/>
      </c>
    </row>
    <row r="59">
      <c r="A59" s="24">
        <f>IF('Settings'!A64="","",'Settings'!A64)</f>
        <v/>
      </c>
      <c r="B59" s="24">
        <f>IF('Settings'!B64="","",'Settings'!B64)</f>
        <v/>
      </c>
      <c r="C59" s="36">
        <f>IF($A59="","",IFERROR(COUNTIFS(tblPayLog[Pay Period End],'Dashboard'!$B$3,tblPayLog[Driver ID],$A59),0))</f>
        <v/>
      </c>
      <c r="D59" s="27">
        <f>IF($A59="","",IFERROR(SUMIFS(tblPayLog[Loaded Miles],tblPayLog[Pay Period End],'Dashboard'!$B$3,tblPayLog[Driver ID],$A59),0))</f>
        <v/>
      </c>
      <c r="E59" s="27">
        <f>IF($A59="","",IFERROR(SUMIFS(tblPayLog[Empty Miles],tblPayLog[Pay Period End],'Dashboard'!$B$3,tblPayLog[Driver ID],$A59),0))</f>
        <v/>
      </c>
      <c r="F59" s="27">
        <f>IF($A59="","",IFERROR(SUMIFS(tblPayLog[Paid Miles],tblPayLog[Pay Period End],'Dashboard'!$B$3,tblPayLog[Driver ID],$A59),0))</f>
        <v/>
      </c>
      <c r="G59" s="30">
        <f>IF($A59="","",IFERROR(SUMIFS(tblPayLog[Mileage Pay],tblPayLog[Pay Period End],'Dashboard'!$B$3,tblPayLog[Driver ID],$A59),0))</f>
        <v/>
      </c>
      <c r="H59" s="30">
        <f>IF($A59="","",IFERROR(SUMIFS(tblPayLog[Detention Pay],tblPayLog[Pay Period End],'Dashboard'!$B$3,tblPayLog[Driver ID],$A59),0))</f>
        <v/>
      </c>
      <c r="I59" s="30">
        <f>IF($A59="","",IFERROR(SUMIFS(tblPayLog[Stop Pay],tblPayLog[Pay Period End],'Dashboard'!$B$3,tblPayLog[Driver ID],$A59),0))</f>
        <v/>
      </c>
      <c r="J59" s="30">
        <f>IF($A59="","",IFERROR(SUMIFS(tblPayLog[Other Pay],tblPayLog[Pay Period End],'Dashboard'!$B$3,tblPayLog[Driver ID],$A59),0))</f>
        <v/>
      </c>
      <c r="K59" s="30">
        <f>IF($A59="","",IFERROR(SUMIFS(tblPayLog[Gross Earnings],tblPayLog[Pay Period End],'Dashboard'!$B$3,tblPayLog[Driver ID],$A59),0))</f>
        <v/>
      </c>
      <c r="L59" s="30">
        <f>IF($A59="","",IFERROR(SUMIFS(tblPayLog[Reimbursements],tblPayLog[Pay Period End],'Dashboard'!$B$3,tblPayLog[Driver ID],$A59),0))</f>
        <v/>
      </c>
      <c r="M59" s="30">
        <f>IF($A59="","",IFERROR(SUMIFS(tblPayLog[Deductions],tblPayLog[Pay Period End],'Dashboard'!$B$3,tblPayLog[Driver ID],$A59),0))</f>
        <v/>
      </c>
      <c r="N59" s="30">
        <f>IF($A59="","",IFERROR(SUMIFS(tblPayLog[Total Payable],tblPayLog[Pay Period End],'Dashboard'!$B$3,tblPayLog[Driver ID],$A59),0))</f>
        <v/>
      </c>
      <c r="O59" s="53">
        <f>IF($A59="","",IFERROR(G59/F59,0))</f>
        <v/>
      </c>
      <c r="P59" s="36">
        <f>IF($A59="","",IFERROR(COUNTIFS(tblPayLog[Pay Period End],'Dashboard'!$B$3,tblPayLog[Driver ID],$A59,tblPayLog[Check],"&lt;&gt;OK"),0))</f>
        <v/>
      </c>
    </row>
    <row r="60">
      <c r="A60" s="24">
        <f>IF('Settings'!A65="","",'Settings'!A65)</f>
        <v/>
      </c>
      <c r="B60" s="24">
        <f>IF('Settings'!B65="","",'Settings'!B65)</f>
        <v/>
      </c>
      <c r="C60" s="36">
        <f>IF($A60="","",IFERROR(COUNTIFS(tblPayLog[Pay Period End],'Dashboard'!$B$3,tblPayLog[Driver ID],$A60),0))</f>
        <v/>
      </c>
      <c r="D60" s="27">
        <f>IF($A60="","",IFERROR(SUMIFS(tblPayLog[Loaded Miles],tblPayLog[Pay Period End],'Dashboard'!$B$3,tblPayLog[Driver ID],$A60),0))</f>
        <v/>
      </c>
      <c r="E60" s="27">
        <f>IF($A60="","",IFERROR(SUMIFS(tblPayLog[Empty Miles],tblPayLog[Pay Period End],'Dashboard'!$B$3,tblPayLog[Driver ID],$A60),0))</f>
        <v/>
      </c>
      <c r="F60" s="27">
        <f>IF($A60="","",IFERROR(SUMIFS(tblPayLog[Paid Miles],tblPayLog[Pay Period End],'Dashboard'!$B$3,tblPayLog[Driver ID],$A60),0))</f>
        <v/>
      </c>
      <c r="G60" s="30">
        <f>IF($A60="","",IFERROR(SUMIFS(tblPayLog[Mileage Pay],tblPayLog[Pay Period End],'Dashboard'!$B$3,tblPayLog[Driver ID],$A60),0))</f>
        <v/>
      </c>
      <c r="H60" s="30">
        <f>IF($A60="","",IFERROR(SUMIFS(tblPayLog[Detention Pay],tblPayLog[Pay Period End],'Dashboard'!$B$3,tblPayLog[Driver ID],$A60),0))</f>
        <v/>
      </c>
      <c r="I60" s="30">
        <f>IF($A60="","",IFERROR(SUMIFS(tblPayLog[Stop Pay],tblPayLog[Pay Period End],'Dashboard'!$B$3,tblPayLog[Driver ID],$A60),0))</f>
        <v/>
      </c>
      <c r="J60" s="30">
        <f>IF($A60="","",IFERROR(SUMIFS(tblPayLog[Other Pay],tblPayLog[Pay Period End],'Dashboard'!$B$3,tblPayLog[Driver ID],$A60),0))</f>
        <v/>
      </c>
      <c r="K60" s="30">
        <f>IF($A60="","",IFERROR(SUMIFS(tblPayLog[Gross Earnings],tblPayLog[Pay Period End],'Dashboard'!$B$3,tblPayLog[Driver ID],$A60),0))</f>
        <v/>
      </c>
      <c r="L60" s="30">
        <f>IF($A60="","",IFERROR(SUMIFS(tblPayLog[Reimbursements],tblPayLog[Pay Period End],'Dashboard'!$B$3,tblPayLog[Driver ID],$A60),0))</f>
        <v/>
      </c>
      <c r="M60" s="30">
        <f>IF($A60="","",IFERROR(SUMIFS(tblPayLog[Deductions],tblPayLog[Pay Period End],'Dashboard'!$B$3,tblPayLog[Driver ID],$A60),0))</f>
        <v/>
      </c>
      <c r="N60" s="30">
        <f>IF($A60="","",IFERROR(SUMIFS(tblPayLog[Total Payable],tblPayLog[Pay Period End],'Dashboard'!$B$3,tblPayLog[Driver ID],$A60),0))</f>
        <v/>
      </c>
      <c r="O60" s="53">
        <f>IF($A60="","",IFERROR(G60/F60,0))</f>
        <v/>
      </c>
      <c r="P60" s="36">
        <f>IF($A60="","",IFERROR(COUNTIFS(tblPayLog[Pay Period End],'Dashboard'!$B$3,tblPayLog[Driver ID],$A60,tblPayLog[Check],"&lt;&gt;OK"),0))</f>
        <v/>
      </c>
    </row>
    <row r="61">
      <c r="A61" s="24">
        <f>IF('Settings'!A66="","",'Settings'!A66)</f>
        <v/>
      </c>
      <c r="B61" s="24">
        <f>IF('Settings'!B66="","",'Settings'!B66)</f>
        <v/>
      </c>
      <c r="C61" s="36">
        <f>IF($A61="","",IFERROR(COUNTIFS(tblPayLog[Pay Period End],'Dashboard'!$B$3,tblPayLog[Driver ID],$A61),0))</f>
        <v/>
      </c>
      <c r="D61" s="27">
        <f>IF($A61="","",IFERROR(SUMIFS(tblPayLog[Loaded Miles],tblPayLog[Pay Period End],'Dashboard'!$B$3,tblPayLog[Driver ID],$A61),0))</f>
        <v/>
      </c>
      <c r="E61" s="27">
        <f>IF($A61="","",IFERROR(SUMIFS(tblPayLog[Empty Miles],tblPayLog[Pay Period End],'Dashboard'!$B$3,tblPayLog[Driver ID],$A61),0))</f>
        <v/>
      </c>
      <c r="F61" s="27">
        <f>IF($A61="","",IFERROR(SUMIFS(tblPayLog[Paid Miles],tblPayLog[Pay Period End],'Dashboard'!$B$3,tblPayLog[Driver ID],$A61),0))</f>
        <v/>
      </c>
      <c r="G61" s="30">
        <f>IF($A61="","",IFERROR(SUMIFS(tblPayLog[Mileage Pay],tblPayLog[Pay Period End],'Dashboard'!$B$3,tblPayLog[Driver ID],$A61),0))</f>
        <v/>
      </c>
      <c r="H61" s="30">
        <f>IF($A61="","",IFERROR(SUMIFS(tblPayLog[Detention Pay],tblPayLog[Pay Period End],'Dashboard'!$B$3,tblPayLog[Driver ID],$A61),0))</f>
        <v/>
      </c>
      <c r="I61" s="30">
        <f>IF($A61="","",IFERROR(SUMIFS(tblPayLog[Stop Pay],tblPayLog[Pay Period End],'Dashboard'!$B$3,tblPayLog[Driver ID],$A61),0))</f>
        <v/>
      </c>
      <c r="J61" s="30">
        <f>IF($A61="","",IFERROR(SUMIFS(tblPayLog[Other Pay],tblPayLog[Pay Period End],'Dashboard'!$B$3,tblPayLog[Driver ID],$A61),0))</f>
        <v/>
      </c>
      <c r="K61" s="30">
        <f>IF($A61="","",IFERROR(SUMIFS(tblPayLog[Gross Earnings],tblPayLog[Pay Period End],'Dashboard'!$B$3,tblPayLog[Driver ID],$A61),0))</f>
        <v/>
      </c>
      <c r="L61" s="30">
        <f>IF($A61="","",IFERROR(SUMIFS(tblPayLog[Reimbursements],tblPayLog[Pay Period End],'Dashboard'!$B$3,tblPayLog[Driver ID],$A61),0))</f>
        <v/>
      </c>
      <c r="M61" s="30">
        <f>IF($A61="","",IFERROR(SUMIFS(tblPayLog[Deductions],tblPayLog[Pay Period End],'Dashboard'!$B$3,tblPayLog[Driver ID],$A61),0))</f>
        <v/>
      </c>
      <c r="N61" s="30">
        <f>IF($A61="","",IFERROR(SUMIFS(tblPayLog[Total Payable],tblPayLog[Pay Period End],'Dashboard'!$B$3,tblPayLog[Driver ID],$A61),0))</f>
        <v/>
      </c>
      <c r="O61" s="53">
        <f>IF($A61="","",IFERROR(G61/F61,0))</f>
        <v/>
      </c>
      <c r="P61" s="36">
        <f>IF($A61="","",IFERROR(COUNTIFS(tblPayLog[Pay Period End],'Dashboard'!$B$3,tblPayLog[Driver ID],$A61,tblPayLog[Check],"&lt;&gt;OK"),0))</f>
        <v/>
      </c>
    </row>
    <row r="62">
      <c r="A62" s="24">
        <f>IF('Settings'!A67="","",'Settings'!A67)</f>
        <v/>
      </c>
      <c r="B62" s="24">
        <f>IF('Settings'!B67="","",'Settings'!B67)</f>
        <v/>
      </c>
      <c r="C62" s="36">
        <f>IF($A62="","",IFERROR(COUNTIFS(tblPayLog[Pay Period End],'Dashboard'!$B$3,tblPayLog[Driver ID],$A62),0))</f>
        <v/>
      </c>
      <c r="D62" s="27">
        <f>IF($A62="","",IFERROR(SUMIFS(tblPayLog[Loaded Miles],tblPayLog[Pay Period End],'Dashboard'!$B$3,tblPayLog[Driver ID],$A62),0))</f>
        <v/>
      </c>
      <c r="E62" s="27">
        <f>IF($A62="","",IFERROR(SUMIFS(tblPayLog[Empty Miles],tblPayLog[Pay Period End],'Dashboard'!$B$3,tblPayLog[Driver ID],$A62),0))</f>
        <v/>
      </c>
      <c r="F62" s="27">
        <f>IF($A62="","",IFERROR(SUMIFS(tblPayLog[Paid Miles],tblPayLog[Pay Period End],'Dashboard'!$B$3,tblPayLog[Driver ID],$A62),0))</f>
        <v/>
      </c>
      <c r="G62" s="30">
        <f>IF($A62="","",IFERROR(SUMIFS(tblPayLog[Mileage Pay],tblPayLog[Pay Period End],'Dashboard'!$B$3,tblPayLog[Driver ID],$A62),0))</f>
        <v/>
      </c>
      <c r="H62" s="30">
        <f>IF($A62="","",IFERROR(SUMIFS(tblPayLog[Detention Pay],tblPayLog[Pay Period End],'Dashboard'!$B$3,tblPayLog[Driver ID],$A62),0))</f>
        <v/>
      </c>
      <c r="I62" s="30">
        <f>IF($A62="","",IFERROR(SUMIFS(tblPayLog[Stop Pay],tblPayLog[Pay Period End],'Dashboard'!$B$3,tblPayLog[Driver ID],$A62),0))</f>
        <v/>
      </c>
      <c r="J62" s="30">
        <f>IF($A62="","",IFERROR(SUMIFS(tblPayLog[Other Pay],tblPayLog[Pay Period End],'Dashboard'!$B$3,tblPayLog[Driver ID],$A62),0))</f>
        <v/>
      </c>
      <c r="K62" s="30">
        <f>IF($A62="","",IFERROR(SUMIFS(tblPayLog[Gross Earnings],tblPayLog[Pay Period End],'Dashboard'!$B$3,tblPayLog[Driver ID],$A62),0))</f>
        <v/>
      </c>
      <c r="L62" s="30">
        <f>IF($A62="","",IFERROR(SUMIFS(tblPayLog[Reimbursements],tblPayLog[Pay Period End],'Dashboard'!$B$3,tblPayLog[Driver ID],$A62),0))</f>
        <v/>
      </c>
      <c r="M62" s="30">
        <f>IF($A62="","",IFERROR(SUMIFS(tblPayLog[Deductions],tblPayLog[Pay Period End],'Dashboard'!$B$3,tblPayLog[Driver ID],$A62),0))</f>
        <v/>
      </c>
      <c r="N62" s="30">
        <f>IF($A62="","",IFERROR(SUMIFS(tblPayLog[Total Payable],tblPayLog[Pay Period End],'Dashboard'!$B$3,tblPayLog[Driver ID],$A62),0))</f>
        <v/>
      </c>
      <c r="O62" s="53">
        <f>IF($A62="","",IFERROR(G62/F62,0))</f>
        <v/>
      </c>
      <c r="P62" s="36">
        <f>IF($A62="","",IFERROR(COUNTIFS(tblPayLog[Pay Period End],'Dashboard'!$B$3,tblPayLog[Driver ID],$A62,tblPayLog[Check],"&lt;&gt;OK"),0))</f>
        <v/>
      </c>
    </row>
    <row r="63">
      <c r="A63" s="24">
        <f>IF('Settings'!A68="","",'Settings'!A68)</f>
        <v/>
      </c>
      <c r="B63" s="24">
        <f>IF('Settings'!B68="","",'Settings'!B68)</f>
        <v/>
      </c>
      <c r="C63" s="36">
        <f>IF($A63="","",IFERROR(COUNTIFS(tblPayLog[Pay Period End],'Dashboard'!$B$3,tblPayLog[Driver ID],$A63),0))</f>
        <v/>
      </c>
      <c r="D63" s="27">
        <f>IF($A63="","",IFERROR(SUMIFS(tblPayLog[Loaded Miles],tblPayLog[Pay Period End],'Dashboard'!$B$3,tblPayLog[Driver ID],$A63),0))</f>
        <v/>
      </c>
      <c r="E63" s="27">
        <f>IF($A63="","",IFERROR(SUMIFS(tblPayLog[Empty Miles],tblPayLog[Pay Period End],'Dashboard'!$B$3,tblPayLog[Driver ID],$A63),0))</f>
        <v/>
      </c>
      <c r="F63" s="27">
        <f>IF($A63="","",IFERROR(SUMIFS(tblPayLog[Paid Miles],tblPayLog[Pay Period End],'Dashboard'!$B$3,tblPayLog[Driver ID],$A63),0))</f>
        <v/>
      </c>
      <c r="G63" s="30">
        <f>IF($A63="","",IFERROR(SUMIFS(tblPayLog[Mileage Pay],tblPayLog[Pay Period End],'Dashboard'!$B$3,tblPayLog[Driver ID],$A63),0))</f>
        <v/>
      </c>
      <c r="H63" s="30">
        <f>IF($A63="","",IFERROR(SUMIFS(tblPayLog[Detention Pay],tblPayLog[Pay Period End],'Dashboard'!$B$3,tblPayLog[Driver ID],$A63),0))</f>
        <v/>
      </c>
      <c r="I63" s="30">
        <f>IF($A63="","",IFERROR(SUMIFS(tblPayLog[Stop Pay],tblPayLog[Pay Period End],'Dashboard'!$B$3,tblPayLog[Driver ID],$A63),0))</f>
        <v/>
      </c>
      <c r="J63" s="30">
        <f>IF($A63="","",IFERROR(SUMIFS(tblPayLog[Other Pay],tblPayLog[Pay Period End],'Dashboard'!$B$3,tblPayLog[Driver ID],$A63),0))</f>
        <v/>
      </c>
      <c r="K63" s="30">
        <f>IF($A63="","",IFERROR(SUMIFS(tblPayLog[Gross Earnings],tblPayLog[Pay Period End],'Dashboard'!$B$3,tblPayLog[Driver ID],$A63),0))</f>
        <v/>
      </c>
      <c r="L63" s="30">
        <f>IF($A63="","",IFERROR(SUMIFS(tblPayLog[Reimbursements],tblPayLog[Pay Period End],'Dashboard'!$B$3,tblPayLog[Driver ID],$A63),0))</f>
        <v/>
      </c>
      <c r="M63" s="30">
        <f>IF($A63="","",IFERROR(SUMIFS(tblPayLog[Deductions],tblPayLog[Pay Period End],'Dashboard'!$B$3,tblPayLog[Driver ID],$A63),0))</f>
        <v/>
      </c>
      <c r="N63" s="30">
        <f>IF($A63="","",IFERROR(SUMIFS(tblPayLog[Total Payable],tblPayLog[Pay Period End],'Dashboard'!$B$3,tblPayLog[Driver ID],$A63),0))</f>
        <v/>
      </c>
      <c r="O63" s="53">
        <f>IF($A63="","",IFERROR(G63/F63,0))</f>
        <v/>
      </c>
      <c r="P63" s="36">
        <f>IF($A63="","",IFERROR(COUNTIFS(tblPayLog[Pay Period End],'Dashboard'!$B$3,tblPayLog[Driver ID],$A63,tblPayLog[Check],"&lt;&gt;OK"),0))</f>
        <v/>
      </c>
    </row>
    <row r="64">
      <c r="A64" s="24">
        <f>IF('Settings'!A69="","",'Settings'!A69)</f>
        <v/>
      </c>
      <c r="B64" s="24">
        <f>IF('Settings'!B69="","",'Settings'!B69)</f>
        <v/>
      </c>
      <c r="C64" s="36">
        <f>IF($A64="","",IFERROR(COUNTIFS(tblPayLog[Pay Period End],'Dashboard'!$B$3,tblPayLog[Driver ID],$A64),0))</f>
        <v/>
      </c>
      <c r="D64" s="27">
        <f>IF($A64="","",IFERROR(SUMIFS(tblPayLog[Loaded Miles],tblPayLog[Pay Period End],'Dashboard'!$B$3,tblPayLog[Driver ID],$A64),0))</f>
        <v/>
      </c>
      <c r="E64" s="27">
        <f>IF($A64="","",IFERROR(SUMIFS(tblPayLog[Empty Miles],tblPayLog[Pay Period End],'Dashboard'!$B$3,tblPayLog[Driver ID],$A64),0))</f>
        <v/>
      </c>
      <c r="F64" s="27">
        <f>IF($A64="","",IFERROR(SUMIFS(tblPayLog[Paid Miles],tblPayLog[Pay Period End],'Dashboard'!$B$3,tblPayLog[Driver ID],$A64),0))</f>
        <v/>
      </c>
      <c r="G64" s="30">
        <f>IF($A64="","",IFERROR(SUMIFS(tblPayLog[Mileage Pay],tblPayLog[Pay Period End],'Dashboard'!$B$3,tblPayLog[Driver ID],$A64),0))</f>
        <v/>
      </c>
      <c r="H64" s="30">
        <f>IF($A64="","",IFERROR(SUMIFS(tblPayLog[Detention Pay],tblPayLog[Pay Period End],'Dashboard'!$B$3,tblPayLog[Driver ID],$A64),0))</f>
        <v/>
      </c>
      <c r="I64" s="30">
        <f>IF($A64="","",IFERROR(SUMIFS(tblPayLog[Stop Pay],tblPayLog[Pay Period End],'Dashboard'!$B$3,tblPayLog[Driver ID],$A64),0))</f>
        <v/>
      </c>
      <c r="J64" s="30">
        <f>IF($A64="","",IFERROR(SUMIFS(tblPayLog[Other Pay],tblPayLog[Pay Period End],'Dashboard'!$B$3,tblPayLog[Driver ID],$A64),0))</f>
        <v/>
      </c>
      <c r="K64" s="30">
        <f>IF($A64="","",IFERROR(SUMIFS(tblPayLog[Gross Earnings],tblPayLog[Pay Period End],'Dashboard'!$B$3,tblPayLog[Driver ID],$A64),0))</f>
        <v/>
      </c>
      <c r="L64" s="30">
        <f>IF($A64="","",IFERROR(SUMIFS(tblPayLog[Reimbursements],tblPayLog[Pay Period End],'Dashboard'!$B$3,tblPayLog[Driver ID],$A64),0))</f>
        <v/>
      </c>
      <c r="M64" s="30">
        <f>IF($A64="","",IFERROR(SUMIFS(tblPayLog[Deductions],tblPayLog[Pay Period End],'Dashboard'!$B$3,tblPayLog[Driver ID],$A64),0))</f>
        <v/>
      </c>
      <c r="N64" s="30">
        <f>IF($A64="","",IFERROR(SUMIFS(tblPayLog[Total Payable],tblPayLog[Pay Period End],'Dashboard'!$B$3,tblPayLog[Driver ID],$A64),0))</f>
        <v/>
      </c>
      <c r="O64" s="53">
        <f>IF($A64="","",IFERROR(G64/F64,0))</f>
        <v/>
      </c>
      <c r="P64" s="36">
        <f>IF($A64="","",IFERROR(COUNTIFS(tblPayLog[Pay Period End],'Dashboard'!$B$3,tblPayLog[Driver ID],$A64,tblPayLog[Check],"&lt;&gt;OK"),0))</f>
        <v/>
      </c>
    </row>
    <row r="65">
      <c r="A65" s="24">
        <f>IF('Settings'!A70="","",'Settings'!A70)</f>
        <v/>
      </c>
      <c r="B65" s="24">
        <f>IF('Settings'!B70="","",'Settings'!B70)</f>
        <v/>
      </c>
      <c r="C65" s="36">
        <f>IF($A65="","",IFERROR(COUNTIFS(tblPayLog[Pay Period End],'Dashboard'!$B$3,tblPayLog[Driver ID],$A65),0))</f>
        <v/>
      </c>
      <c r="D65" s="27">
        <f>IF($A65="","",IFERROR(SUMIFS(tblPayLog[Loaded Miles],tblPayLog[Pay Period End],'Dashboard'!$B$3,tblPayLog[Driver ID],$A65),0))</f>
        <v/>
      </c>
      <c r="E65" s="27">
        <f>IF($A65="","",IFERROR(SUMIFS(tblPayLog[Empty Miles],tblPayLog[Pay Period End],'Dashboard'!$B$3,tblPayLog[Driver ID],$A65),0))</f>
        <v/>
      </c>
      <c r="F65" s="27">
        <f>IF($A65="","",IFERROR(SUMIFS(tblPayLog[Paid Miles],tblPayLog[Pay Period End],'Dashboard'!$B$3,tblPayLog[Driver ID],$A65),0))</f>
        <v/>
      </c>
      <c r="G65" s="30">
        <f>IF($A65="","",IFERROR(SUMIFS(tblPayLog[Mileage Pay],tblPayLog[Pay Period End],'Dashboard'!$B$3,tblPayLog[Driver ID],$A65),0))</f>
        <v/>
      </c>
      <c r="H65" s="30">
        <f>IF($A65="","",IFERROR(SUMIFS(tblPayLog[Detention Pay],tblPayLog[Pay Period End],'Dashboard'!$B$3,tblPayLog[Driver ID],$A65),0))</f>
        <v/>
      </c>
      <c r="I65" s="30">
        <f>IF($A65="","",IFERROR(SUMIFS(tblPayLog[Stop Pay],tblPayLog[Pay Period End],'Dashboard'!$B$3,tblPayLog[Driver ID],$A65),0))</f>
        <v/>
      </c>
      <c r="J65" s="30">
        <f>IF($A65="","",IFERROR(SUMIFS(tblPayLog[Other Pay],tblPayLog[Pay Period End],'Dashboard'!$B$3,tblPayLog[Driver ID],$A65),0))</f>
        <v/>
      </c>
      <c r="K65" s="30">
        <f>IF($A65="","",IFERROR(SUMIFS(tblPayLog[Gross Earnings],tblPayLog[Pay Period End],'Dashboard'!$B$3,tblPayLog[Driver ID],$A65),0))</f>
        <v/>
      </c>
      <c r="L65" s="30">
        <f>IF($A65="","",IFERROR(SUMIFS(tblPayLog[Reimbursements],tblPayLog[Pay Period End],'Dashboard'!$B$3,tblPayLog[Driver ID],$A65),0))</f>
        <v/>
      </c>
      <c r="M65" s="30">
        <f>IF($A65="","",IFERROR(SUMIFS(tblPayLog[Deductions],tblPayLog[Pay Period End],'Dashboard'!$B$3,tblPayLog[Driver ID],$A65),0))</f>
        <v/>
      </c>
      <c r="N65" s="30">
        <f>IF($A65="","",IFERROR(SUMIFS(tblPayLog[Total Payable],tblPayLog[Pay Period End],'Dashboard'!$B$3,tblPayLog[Driver ID],$A65),0))</f>
        <v/>
      </c>
      <c r="O65" s="53">
        <f>IF($A65="","",IFERROR(G65/F65,0))</f>
        <v/>
      </c>
      <c r="P65" s="36">
        <f>IF($A65="","",IFERROR(COUNTIFS(tblPayLog[Pay Period End],'Dashboard'!$B$3,tblPayLog[Driver ID],$A65,tblPayLog[Check],"&lt;&gt;OK"),0))</f>
        <v/>
      </c>
    </row>
    <row r="66">
      <c r="A66" s="24">
        <f>IF('Settings'!A71="","",'Settings'!A71)</f>
        <v/>
      </c>
      <c r="B66" s="24">
        <f>IF('Settings'!B71="","",'Settings'!B71)</f>
        <v/>
      </c>
      <c r="C66" s="36">
        <f>IF($A66="","",IFERROR(COUNTIFS(tblPayLog[Pay Period End],'Dashboard'!$B$3,tblPayLog[Driver ID],$A66),0))</f>
        <v/>
      </c>
      <c r="D66" s="27">
        <f>IF($A66="","",IFERROR(SUMIFS(tblPayLog[Loaded Miles],tblPayLog[Pay Period End],'Dashboard'!$B$3,tblPayLog[Driver ID],$A66),0))</f>
        <v/>
      </c>
      <c r="E66" s="27">
        <f>IF($A66="","",IFERROR(SUMIFS(tblPayLog[Empty Miles],tblPayLog[Pay Period End],'Dashboard'!$B$3,tblPayLog[Driver ID],$A66),0))</f>
        <v/>
      </c>
      <c r="F66" s="27">
        <f>IF($A66="","",IFERROR(SUMIFS(tblPayLog[Paid Miles],tblPayLog[Pay Period End],'Dashboard'!$B$3,tblPayLog[Driver ID],$A66),0))</f>
        <v/>
      </c>
      <c r="G66" s="30">
        <f>IF($A66="","",IFERROR(SUMIFS(tblPayLog[Mileage Pay],tblPayLog[Pay Period End],'Dashboard'!$B$3,tblPayLog[Driver ID],$A66),0))</f>
        <v/>
      </c>
      <c r="H66" s="30">
        <f>IF($A66="","",IFERROR(SUMIFS(tblPayLog[Detention Pay],tblPayLog[Pay Period End],'Dashboard'!$B$3,tblPayLog[Driver ID],$A66),0))</f>
        <v/>
      </c>
      <c r="I66" s="30">
        <f>IF($A66="","",IFERROR(SUMIFS(tblPayLog[Stop Pay],tblPayLog[Pay Period End],'Dashboard'!$B$3,tblPayLog[Driver ID],$A66),0))</f>
        <v/>
      </c>
      <c r="J66" s="30">
        <f>IF($A66="","",IFERROR(SUMIFS(tblPayLog[Other Pay],tblPayLog[Pay Period End],'Dashboard'!$B$3,tblPayLog[Driver ID],$A66),0))</f>
        <v/>
      </c>
      <c r="K66" s="30">
        <f>IF($A66="","",IFERROR(SUMIFS(tblPayLog[Gross Earnings],tblPayLog[Pay Period End],'Dashboard'!$B$3,tblPayLog[Driver ID],$A66),0))</f>
        <v/>
      </c>
      <c r="L66" s="30">
        <f>IF($A66="","",IFERROR(SUMIFS(tblPayLog[Reimbursements],tblPayLog[Pay Period End],'Dashboard'!$B$3,tblPayLog[Driver ID],$A66),0))</f>
        <v/>
      </c>
      <c r="M66" s="30">
        <f>IF($A66="","",IFERROR(SUMIFS(tblPayLog[Deductions],tblPayLog[Pay Period End],'Dashboard'!$B$3,tblPayLog[Driver ID],$A66),0))</f>
        <v/>
      </c>
      <c r="N66" s="30">
        <f>IF($A66="","",IFERROR(SUMIFS(tblPayLog[Total Payable],tblPayLog[Pay Period End],'Dashboard'!$B$3,tblPayLog[Driver ID],$A66),0))</f>
        <v/>
      </c>
      <c r="O66" s="53">
        <f>IF($A66="","",IFERROR(G66/F66,0))</f>
        <v/>
      </c>
      <c r="P66" s="36">
        <f>IF($A66="","",IFERROR(COUNTIFS(tblPayLog[Pay Period End],'Dashboard'!$B$3,tblPayLog[Driver ID],$A66,tblPayLog[Check],"&lt;&gt;OK"),0))</f>
        <v/>
      </c>
    </row>
    <row r="67">
      <c r="A67" s="24">
        <f>IF('Settings'!A72="","",'Settings'!A72)</f>
        <v/>
      </c>
      <c r="B67" s="24">
        <f>IF('Settings'!B72="","",'Settings'!B72)</f>
        <v/>
      </c>
      <c r="C67" s="36">
        <f>IF($A67="","",IFERROR(COUNTIFS(tblPayLog[Pay Period End],'Dashboard'!$B$3,tblPayLog[Driver ID],$A67),0))</f>
        <v/>
      </c>
      <c r="D67" s="27">
        <f>IF($A67="","",IFERROR(SUMIFS(tblPayLog[Loaded Miles],tblPayLog[Pay Period End],'Dashboard'!$B$3,tblPayLog[Driver ID],$A67),0))</f>
        <v/>
      </c>
      <c r="E67" s="27">
        <f>IF($A67="","",IFERROR(SUMIFS(tblPayLog[Empty Miles],tblPayLog[Pay Period End],'Dashboard'!$B$3,tblPayLog[Driver ID],$A67),0))</f>
        <v/>
      </c>
      <c r="F67" s="27">
        <f>IF($A67="","",IFERROR(SUMIFS(tblPayLog[Paid Miles],tblPayLog[Pay Period End],'Dashboard'!$B$3,tblPayLog[Driver ID],$A67),0))</f>
        <v/>
      </c>
      <c r="G67" s="30">
        <f>IF($A67="","",IFERROR(SUMIFS(tblPayLog[Mileage Pay],tblPayLog[Pay Period End],'Dashboard'!$B$3,tblPayLog[Driver ID],$A67),0))</f>
        <v/>
      </c>
      <c r="H67" s="30">
        <f>IF($A67="","",IFERROR(SUMIFS(tblPayLog[Detention Pay],tblPayLog[Pay Period End],'Dashboard'!$B$3,tblPayLog[Driver ID],$A67),0))</f>
        <v/>
      </c>
      <c r="I67" s="30">
        <f>IF($A67="","",IFERROR(SUMIFS(tblPayLog[Stop Pay],tblPayLog[Pay Period End],'Dashboard'!$B$3,tblPayLog[Driver ID],$A67),0))</f>
        <v/>
      </c>
      <c r="J67" s="30">
        <f>IF($A67="","",IFERROR(SUMIFS(tblPayLog[Other Pay],tblPayLog[Pay Period End],'Dashboard'!$B$3,tblPayLog[Driver ID],$A67),0))</f>
        <v/>
      </c>
      <c r="K67" s="30">
        <f>IF($A67="","",IFERROR(SUMIFS(tblPayLog[Gross Earnings],tblPayLog[Pay Period End],'Dashboard'!$B$3,tblPayLog[Driver ID],$A67),0))</f>
        <v/>
      </c>
      <c r="L67" s="30">
        <f>IF($A67="","",IFERROR(SUMIFS(tblPayLog[Reimbursements],tblPayLog[Pay Period End],'Dashboard'!$B$3,tblPayLog[Driver ID],$A67),0))</f>
        <v/>
      </c>
      <c r="M67" s="30">
        <f>IF($A67="","",IFERROR(SUMIFS(tblPayLog[Deductions],tblPayLog[Pay Period End],'Dashboard'!$B$3,tblPayLog[Driver ID],$A67),0))</f>
        <v/>
      </c>
      <c r="N67" s="30">
        <f>IF($A67="","",IFERROR(SUMIFS(tblPayLog[Total Payable],tblPayLog[Pay Period End],'Dashboard'!$B$3,tblPayLog[Driver ID],$A67),0))</f>
        <v/>
      </c>
      <c r="O67" s="53">
        <f>IF($A67="","",IFERROR(G67/F67,0))</f>
        <v/>
      </c>
      <c r="P67" s="36">
        <f>IF($A67="","",IFERROR(COUNTIFS(tblPayLog[Pay Period End],'Dashboard'!$B$3,tblPayLog[Driver ID],$A67,tblPayLog[Check],"&lt;&gt;OK"),0))</f>
        <v/>
      </c>
    </row>
    <row r="68">
      <c r="A68" s="24">
        <f>IF('Settings'!A73="","",'Settings'!A73)</f>
        <v/>
      </c>
      <c r="B68" s="24">
        <f>IF('Settings'!B73="","",'Settings'!B73)</f>
        <v/>
      </c>
      <c r="C68" s="36">
        <f>IF($A68="","",IFERROR(COUNTIFS(tblPayLog[Pay Period End],'Dashboard'!$B$3,tblPayLog[Driver ID],$A68),0))</f>
        <v/>
      </c>
      <c r="D68" s="27">
        <f>IF($A68="","",IFERROR(SUMIFS(tblPayLog[Loaded Miles],tblPayLog[Pay Period End],'Dashboard'!$B$3,tblPayLog[Driver ID],$A68),0))</f>
        <v/>
      </c>
      <c r="E68" s="27">
        <f>IF($A68="","",IFERROR(SUMIFS(tblPayLog[Empty Miles],tblPayLog[Pay Period End],'Dashboard'!$B$3,tblPayLog[Driver ID],$A68),0))</f>
        <v/>
      </c>
      <c r="F68" s="27">
        <f>IF($A68="","",IFERROR(SUMIFS(tblPayLog[Paid Miles],tblPayLog[Pay Period End],'Dashboard'!$B$3,tblPayLog[Driver ID],$A68),0))</f>
        <v/>
      </c>
      <c r="G68" s="30">
        <f>IF($A68="","",IFERROR(SUMIFS(tblPayLog[Mileage Pay],tblPayLog[Pay Period End],'Dashboard'!$B$3,tblPayLog[Driver ID],$A68),0))</f>
        <v/>
      </c>
      <c r="H68" s="30">
        <f>IF($A68="","",IFERROR(SUMIFS(tblPayLog[Detention Pay],tblPayLog[Pay Period End],'Dashboard'!$B$3,tblPayLog[Driver ID],$A68),0))</f>
        <v/>
      </c>
      <c r="I68" s="30">
        <f>IF($A68="","",IFERROR(SUMIFS(tblPayLog[Stop Pay],tblPayLog[Pay Period End],'Dashboard'!$B$3,tblPayLog[Driver ID],$A68),0))</f>
        <v/>
      </c>
      <c r="J68" s="30">
        <f>IF($A68="","",IFERROR(SUMIFS(tblPayLog[Other Pay],tblPayLog[Pay Period End],'Dashboard'!$B$3,tblPayLog[Driver ID],$A68),0))</f>
        <v/>
      </c>
      <c r="K68" s="30">
        <f>IF($A68="","",IFERROR(SUMIFS(tblPayLog[Gross Earnings],tblPayLog[Pay Period End],'Dashboard'!$B$3,tblPayLog[Driver ID],$A68),0))</f>
        <v/>
      </c>
      <c r="L68" s="30">
        <f>IF($A68="","",IFERROR(SUMIFS(tblPayLog[Reimbursements],tblPayLog[Pay Period End],'Dashboard'!$B$3,tblPayLog[Driver ID],$A68),0))</f>
        <v/>
      </c>
      <c r="M68" s="30">
        <f>IF($A68="","",IFERROR(SUMIFS(tblPayLog[Deductions],tblPayLog[Pay Period End],'Dashboard'!$B$3,tblPayLog[Driver ID],$A68),0))</f>
        <v/>
      </c>
      <c r="N68" s="30">
        <f>IF($A68="","",IFERROR(SUMIFS(tblPayLog[Total Payable],tblPayLog[Pay Period End],'Dashboard'!$B$3,tblPayLog[Driver ID],$A68),0))</f>
        <v/>
      </c>
      <c r="O68" s="53">
        <f>IF($A68="","",IFERROR(G68/F68,0))</f>
        <v/>
      </c>
      <c r="P68" s="36">
        <f>IF($A68="","",IFERROR(COUNTIFS(tblPayLog[Pay Period End],'Dashboard'!$B$3,tblPayLog[Driver ID],$A68,tblPayLog[Check],"&lt;&gt;OK"),0))</f>
        <v/>
      </c>
    </row>
    <row r="69">
      <c r="A69" s="24">
        <f>IF('Settings'!A74="","",'Settings'!A74)</f>
        <v/>
      </c>
      <c r="B69" s="24">
        <f>IF('Settings'!B74="","",'Settings'!B74)</f>
        <v/>
      </c>
      <c r="C69" s="36">
        <f>IF($A69="","",IFERROR(COUNTIFS(tblPayLog[Pay Period End],'Dashboard'!$B$3,tblPayLog[Driver ID],$A69),0))</f>
        <v/>
      </c>
      <c r="D69" s="27">
        <f>IF($A69="","",IFERROR(SUMIFS(tblPayLog[Loaded Miles],tblPayLog[Pay Period End],'Dashboard'!$B$3,tblPayLog[Driver ID],$A69),0))</f>
        <v/>
      </c>
      <c r="E69" s="27">
        <f>IF($A69="","",IFERROR(SUMIFS(tblPayLog[Empty Miles],tblPayLog[Pay Period End],'Dashboard'!$B$3,tblPayLog[Driver ID],$A69),0))</f>
        <v/>
      </c>
      <c r="F69" s="27">
        <f>IF($A69="","",IFERROR(SUMIFS(tblPayLog[Paid Miles],tblPayLog[Pay Period End],'Dashboard'!$B$3,tblPayLog[Driver ID],$A69),0))</f>
        <v/>
      </c>
      <c r="G69" s="30">
        <f>IF($A69="","",IFERROR(SUMIFS(tblPayLog[Mileage Pay],tblPayLog[Pay Period End],'Dashboard'!$B$3,tblPayLog[Driver ID],$A69),0))</f>
        <v/>
      </c>
      <c r="H69" s="30">
        <f>IF($A69="","",IFERROR(SUMIFS(tblPayLog[Detention Pay],tblPayLog[Pay Period End],'Dashboard'!$B$3,tblPayLog[Driver ID],$A69),0))</f>
        <v/>
      </c>
      <c r="I69" s="30">
        <f>IF($A69="","",IFERROR(SUMIFS(tblPayLog[Stop Pay],tblPayLog[Pay Period End],'Dashboard'!$B$3,tblPayLog[Driver ID],$A69),0))</f>
        <v/>
      </c>
      <c r="J69" s="30">
        <f>IF($A69="","",IFERROR(SUMIFS(tblPayLog[Other Pay],tblPayLog[Pay Period End],'Dashboard'!$B$3,tblPayLog[Driver ID],$A69),0))</f>
        <v/>
      </c>
      <c r="K69" s="30">
        <f>IF($A69="","",IFERROR(SUMIFS(tblPayLog[Gross Earnings],tblPayLog[Pay Period End],'Dashboard'!$B$3,tblPayLog[Driver ID],$A69),0))</f>
        <v/>
      </c>
      <c r="L69" s="30">
        <f>IF($A69="","",IFERROR(SUMIFS(tblPayLog[Reimbursements],tblPayLog[Pay Period End],'Dashboard'!$B$3,tblPayLog[Driver ID],$A69),0))</f>
        <v/>
      </c>
      <c r="M69" s="30">
        <f>IF($A69="","",IFERROR(SUMIFS(tblPayLog[Deductions],tblPayLog[Pay Period End],'Dashboard'!$B$3,tblPayLog[Driver ID],$A69),0))</f>
        <v/>
      </c>
      <c r="N69" s="30">
        <f>IF($A69="","",IFERROR(SUMIFS(tblPayLog[Total Payable],tblPayLog[Pay Period End],'Dashboard'!$B$3,tblPayLog[Driver ID],$A69),0))</f>
        <v/>
      </c>
      <c r="O69" s="53">
        <f>IF($A69="","",IFERROR(G69/F69,0))</f>
        <v/>
      </c>
      <c r="P69" s="36">
        <f>IF($A69="","",IFERROR(COUNTIFS(tblPayLog[Pay Period End],'Dashboard'!$B$3,tblPayLog[Driver ID],$A69,tblPayLog[Check],"&lt;&gt;OK"),0))</f>
        <v/>
      </c>
    </row>
    <row r="70">
      <c r="A70" s="24">
        <f>IF('Settings'!A75="","",'Settings'!A75)</f>
        <v/>
      </c>
      <c r="B70" s="24">
        <f>IF('Settings'!B75="","",'Settings'!B75)</f>
        <v/>
      </c>
      <c r="C70" s="36">
        <f>IF($A70="","",IFERROR(COUNTIFS(tblPayLog[Pay Period End],'Dashboard'!$B$3,tblPayLog[Driver ID],$A70),0))</f>
        <v/>
      </c>
      <c r="D70" s="27">
        <f>IF($A70="","",IFERROR(SUMIFS(tblPayLog[Loaded Miles],tblPayLog[Pay Period End],'Dashboard'!$B$3,tblPayLog[Driver ID],$A70),0))</f>
        <v/>
      </c>
      <c r="E70" s="27">
        <f>IF($A70="","",IFERROR(SUMIFS(tblPayLog[Empty Miles],tblPayLog[Pay Period End],'Dashboard'!$B$3,tblPayLog[Driver ID],$A70),0))</f>
        <v/>
      </c>
      <c r="F70" s="27">
        <f>IF($A70="","",IFERROR(SUMIFS(tblPayLog[Paid Miles],tblPayLog[Pay Period End],'Dashboard'!$B$3,tblPayLog[Driver ID],$A70),0))</f>
        <v/>
      </c>
      <c r="G70" s="30">
        <f>IF($A70="","",IFERROR(SUMIFS(tblPayLog[Mileage Pay],tblPayLog[Pay Period End],'Dashboard'!$B$3,tblPayLog[Driver ID],$A70),0))</f>
        <v/>
      </c>
      <c r="H70" s="30">
        <f>IF($A70="","",IFERROR(SUMIFS(tblPayLog[Detention Pay],tblPayLog[Pay Period End],'Dashboard'!$B$3,tblPayLog[Driver ID],$A70),0))</f>
        <v/>
      </c>
      <c r="I70" s="30">
        <f>IF($A70="","",IFERROR(SUMIFS(tblPayLog[Stop Pay],tblPayLog[Pay Period End],'Dashboard'!$B$3,tblPayLog[Driver ID],$A70),0))</f>
        <v/>
      </c>
      <c r="J70" s="30">
        <f>IF($A70="","",IFERROR(SUMIFS(tblPayLog[Other Pay],tblPayLog[Pay Period End],'Dashboard'!$B$3,tblPayLog[Driver ID],$A70),0))</f>
        <v/>
      </c>
      <c r="K70" s="30">
        <f>IF($A70="","",IFERROR(SUMIFS(tblPayLog[Gross Earnings],tblPayLog[Pay Period End],'Dashboard'!$B$3,tblPayLog[Driver ID],$A70),0))</f>
        <v/>
      </c>
      <c r="L70" s="30">
        <f>IF($A70="","",IFERROR(SUMIFS(tblPayLog[Reimbursements],tblPayLog[Pay Period End],'Dashboard'!$B$3,tblPayLog[Driver ID],$A70),0))</f>
        <v/>
      </c>
      <c r="M70" s="30">
        <f>IF($A70="","",IFERROR(SUMIFS(tblPayLog[Deductions],tblPayLog[Pay Period End],'Dashboard'!$B$3,tblPayLog[Driver ID],$A70),0))</f>
        <v/>
      </c>
      <c r="N70" s="30">
        <f>IF($A70="","",IFERROR(SUMIFS(tblPayLog[Total Payable],tblPayLog[Pay Period End],'Dashboard'!$B$3,tblPayLog[Driver ID],$A70),0))</f>
        <v/>
      </c>
      <c r="O70" s="53">
        <f>IF($A70="","",IFERROR(G70/F70,0))</f>
        <v/>
      </c>
      <c r="P70" s="36">
        <f>IF($A70="","",IFERROR(COUNTIFS(tblPayLog[Pay Period End],'Dashboard'!$B$3,tblPayLog[Driver ID],$A70,tblPayLog[Check],"&lt;&gt;OK"),0))</f>
        <v/>
      </c>
    </row>
    <row r="71">
      <c r="A71" s="24">
        <f>IF('Settings'!A76="","",'Settings'!A76)</f>
        <v/>
      </c>
      <c r="B71" s="24">
        <f>IF('Settings'!B76="","",'Settings'!B76)</f>
        <v/>
      </c>
      <c r="C71" s="36">
        <f>IF($A71="","",IFERROR(COUNTIFS(tblPayLog[Pay Period End],'Dashboard'!$B$3,tblPayLog[Driver ID],$A71),0))</f>
        <v/>
      </c>
      <c r="D71" s="27">
        <f>IF($A71="","",IFERROR(SUMIFS(tblPayLog[Loaded Miles],tblPayLog[Pay Period End],'Dashboard'!$B$3,tblPayLog[Driver ID],$A71),0))</f>
        <v/>
      </c>
      <c r="E71" s="27">
        <f>IF($A71="","",IFERROR(SUMIFS(tblPayLog[Empty Miles],tblPayLog[Pay Period End],'Dashboard'!$B$3,tblPayLog[Driver ID],$A71),0))</f>
        <v/>
      </c>
      <c r="F71" s="27">
        <f>IF($A71="","",IFERROR(SUMIFS(tblPayLog[Paid Miles],tblPayLog[Pay Period End],'Dashboard'!$B$3,tblPayLog[Driver ID],$A71),0))</f>
        <v/>
      </c>
      <c r="G71" s="30">
        <f>IF($A71="","",IFERROR(SUMIFS(tblPayLog[Mileage Pay],tblPayLog[Pay Period End],'Dashboard'!$B$3,tblPayLog[Driver ID],$A71),0))</f>
        <v/>
      </c>
      <c r="H71" s="30">
        <f>IF($A71="","",IFERROR(SUMIFS(tblPayLog[Detention Pay],tblPayLog[Pay Period End],'Dashboard'!$B$3,tblPayLog[Driver ID],$A71),0))</f>
        <v/>
      </c>
      <c r="I71" s="30">
        <f>IF($A71="","",IFERROR(SUMIFS(tblPayLog[Stop Pay],tblPayLog[Pay Period End],'Dashboard'!$B$3,tblPayLog[Driver ID],$A71),0))</f>
        <v/>
      </c>
      <c r="J71" s="30">
        <f>IF($A71="","",IFERROR(SUMIFS(tblPayLog[Other Pay],tblPayLog[Pay Period End],'Dashboard'!$B$3,tblPayLog[Driver ID],$A71),0))</f>
        <v/>
      </c>
      <c r="K71" s="30">
        <f>IF($A71="","",IFERROR(SUMIFS(tblPayLog[Gross Earnings],tblPayLog[Pay Period End],'Dashboard'!$B$3,tblPayLog[Driver ID],$A71),0))</f>
        <v/>
      </c>
      <c r="L71" s="30">
        <f>IF($A71="","",IFERROR(SUMIFS(tblPayLog[Reimbursements],tblPayLog[Pay Period End],'Dashboard'!$B$3,tblPayLog[Driver ID],$A71),0))</f>
        <v/>
      </c>
      <c r="M71" s="30">
        <f>IF($A71="","",IFERROR(SUMIFS(tblPayLog[Deductions],tblPayLog[Pay Period End],'Dashboard'!$B$3,tblPayLog[Driver ID],$A71),0))</f>
        <v/>
      </c>
      <c r="N71" s="30">
        <f>IF($A71="","",IFERROR(SUMIFS(tblPayLog[Total Payable],tblPayLog[Pay Period End],'Dashboard'!$B$3,tblPayLog[Driver ID],$A71),0))</f>
        <v/>
      </c>
      <c r="O71" s="53">
        <f>IF($A71="","",IFERROR(G71/F71,0))</f>
        <v/>
      </c>
      <c r="P71" s="36">
        <f>IF($A71="","",IFERROR(COUNTIFS(tblPayLog[Pay Period End],'Dashboard'!$B$3,tblPayLog[Driver ID],$A71,tblPayLog[Check],"&lt;&gt;OK"),0))</f>
        <v/>
      </c>
    </row>
    <row r="72">
      <c r="A72" s="24">
        <f>IF('Settings'!A77="","",'Settings'!A77)</f>
        <v/>
      </c>
      <c r="B72" s="24">
        <f>IF('Settings'!B77="","",'Settings'!B77)</f>
        <v/>
      </c>
      <c r="C72" s="36">
        <f>IF($A72="","",IFERROR(COUNTIFS(tblPayLog[Pay Period End],'Dashboard'!$B$3,tblPayLog[Driver ID],$A72),0))</f>
        <v/>
      </c>
      <c r="D72" s="27">
        <f>IF($A72="","",IFERROR(SUMIFS(tblPayLog[Loaded Miles],tblPayLog[Pay Period End],'Dashboard'!$B$3,tblPayLog[Driver ID],$A72),0))</f>
        <v/>
      </c>
      <c r="E72" s="27">
        <f>IF($A72="","",IFERROR(SUMIFS(tblPayLog[Empty Miles],tblPayLog[Pay Period End],'Dashboard'!$B$3,tblPayLog[Driver ID],$A72),0))</f>
        <v/>
      </c>
      <c r="F72" s="27">
        <f>IF($A72="","",IFERROR(SUMIFS(tblPayLog[Paid Miles],tblPayLog[Pay Period End],'Dashboard'!$B$3,tblPayLog[Driver ID],$A72),0))</f>
        <v/>
      </c>
      <c r="G72" s="30">
        <f>IF($A72="","",IFERROR(SUMIFS(tblPayLog[Mileage Pay],tblPayLog[Pay Period End],'Dashboard'!$B$3,tblPayLog[Driver ID],$A72),0))</f>
        <v/>
      </c>
      <c r="H72" s="30">
        <f>IF($A72="","",IFERROR(SUMIFS(tblPayLog[Detention Pay],tblPayLog[Pay Period End],'Dashboard'!$B$3,tblPayLog[Driver ID],$A72),0))</f>
        <v/>
      </c>
      <c r="I72" s="30">
        <f>IF($A72="","",IFERROR(SUMIFS(tblPayLog[Stop Pay],tblPayLog[Pay Period End],'Dashboard'!$B$3,tblPayLog[Driver ID],$A72),0))</f>
        <v/>
      </c>
      <c r="J72" s="30">
        <f>IF($A72="","",IFERROR(SUMIFS(tblPayLog[Other Pay],tblPayLog[Pay Period End],'Dashboard'!$B$3,tblPayLog[Driver ID],$A72),0))</f>
        <v/>
      </c>
      <c r="K72" s="30">
        <f>IF($A72="","",IFERROR(SUMIFS(tblPayLog[Gross Earnings],tblPayLog[Pay Period End],'Dashboard'!$B$3,tblPayLog[Driver ID],$A72),0))</f>
        <v/>
      </c>
      <c r="L72" s="30">
        <f>IF($A72="","",IFERROR(SUMIFS(tblPayLog[Reimbursements],tblPayLog[Pay Period End],'Dashboard'!$B$3,tblPayLog[Driver ID],$A72),0))</f>
        <v/>
      </c>
      <c r="M72" s="30">
        <f>IF($A72="","",IFERROR(SUMIFS(tblPayLog[Deductions],tblPayLog[Pay Period End],'Dashboard'!$B$3,tblPayLog[Driver ID],$A72),0))</f>
        <v/>
      </c>
      <c r="N72" s="30">
        <f>IF($A72="","",IFERROR(SUMIFS(tblPayLog[Total Payable],tblPayLog[Pay Period End],'Dashboard'!$B$3,tblPayLog[Driver ID],$A72),0))</f>
        <v/>
      </c>
      <c r="O72" s="53">
        <f>IF($A72="","",IFERROR(G72/F72,0))</f>
        <v/>
      </c>
      <c r="P72" s="36">
        <f>IF($A72="","",IFERROR(COUNTIFS(tblPayLog[Pay Period End],'Dashboard'!$B$3,tblPayLog[Driver ID],$A72,tblPayLog[Check],"&lt;&gt;OK"),0))</f>
        <v/>
      </c>
    </row>
    <row r="73">
      <c r="A73" s="24">
        <f>IF('Settings'!A78="","",'Settings'!A78)</f>
        <v/>
      </c>
      <c r="B73" s="24">
        <f>IF('Settings'!B78="","",'Settings'!B78)</f>
        <v/>
      </c>
      <c r="C73" s="36">
        <f>IF($A73="","",IFERROR(COUNTIFS(tblPayLog[Pay Period End],'Dashboard'!$B$3,tblPayLog[Driver ID],$A73),0))</f>
        <v/>
      </c>
      <c r="D73" s="27">
        <f>IF($A73="","",IFERROR(SUMIFS(tblPayLog[Loaded Miles],tblPayLog[Pay Period End],'Dashboard'!$B$3,tblPayLog[Driver ID],$A73),0))</f>
        <v/>
      </c>
      <c r="E73" s="27">
        <f>IF($A73="","",IFERROR(SUMIFS(tblPayLog[Empty Miles],tblPayLog[Pay Period End],'Dashboard'!$B$3,tblPayLog[Driver ID],$A73),0))</f>
        <v/>
      </c>
      <c r="F73" s="27">
        <f>IF($A73="","",IFERROR(SUMIFS(tblPayLog[Paid Miles],tblPayLog[Pay Period End],'Dashboard'!$B$3,tblPayLog[Driver ID],$A73),0))</f>
        <v/>
      </c>
      <c r="G73" s="30">
        <f>IF($A73="","",IFERROR(SUMIFS(tblPayLog[Mileage Pay],tblPayLog[Pay Period End],'Dashboard'!$B$3,tblPayLog[Driver ID],$A73),0))</f>
        <v/>
      </c>
      <c r="H73" s="30">
        <f>IF($A73="","",IFERROR(SUMIFS(tblPayLog[Detention Pay],tblPayLog[Pay Period End],'Dashboard'!$B$3,tblPayLog[Driver ID],$A73),0))</f>
        <v/>
      </c>
      <c r="I73" s="30">
        <f>IF($A73="","",IFERROR(SUMIFS(tblPayLog[Stop Pay],tblPayLog[Pay Period End],'Dashboard'!$B$3,tblPayLog[Driver ID],$A73),0))</f>
        <v/>
      </c>
      <c r="J73" s="30">
        <f>IF($A73="","",IFERROR(SUMIFS(tblPayLog[Other Pay],tblPayLog[Pay Period End],'Dashboard'!$B$3,tblPayLog[Driver ID],$A73),0))</f>
        <v/>
      </c>
      <c r="K73" s="30">
        <f>IF($A73="","",IFERROR(SUMIFS(tblPayLog[Gross Earnings],tblPayLog[Pay Period End],'Dashboard'!$B$3,tblPayLog[Driver ID],$A73),0))</f>
        <v/>
      </c>
      <c r="L73" s="30">
        <f>IF($A73="","",IFERROR(SUMIFS(tblPayLog[Reimbursements],tblPayLog[Pay Period End],'Dashboard'!$B$3,tblPayLog[Driver ID],$A73),0))</f>
        <v/>
      </c>
      <c r="M73" s="30">
        <f>IF($A73="","",IFERROR(SUMIFS(tblPayLog[Deductions],tblPayLog[Pay Period End],'Dashboard'!$B$3,tblPayLog[Driver ID],$A73),0))</f>
        <v/>
      </c>
      <c r="N73" s="30">
        <f>IF($A73="","",IFERROR(SUMIFS(tblPayLog[Total Payable],tblPayLog[Pay Period End],'Dashboard'!$B$3,tblPayLog[Driver ID],$A73),0))</f>
        <v/>
      </c>
      <c r="O73" s="53">
        <f>IF($A73="","",IFERROR(G73/F73,0))</f>
        <v/>
      </c>
      <c r="P73" s="36">
        <f>IF($A73="","",IFERROR(COUNTIFS(tblPayLog[Pay Period End],'Dashboard'!$B$3,tblPayLog[Driver ID],$A73,tblPayLog[Check],"&lt;&gt;OK"),0))</f>
        <v/>
      </c>
    </row>
    <row r="74">
      <c r="A74" s="24">
        <f>IF('Settings'!A79="","",'Settings'!A79)</f>
        <v/>
      </c>
      <c r="B74" s="24">
        <f>IF('Settings'!B79="","",'Settings'!B79)</f>
        <v/>
      </c>
      <c r="C74" s="36">
        <f>IF($A74="","",IFERROR(COUNTIFS(tblPayLog[Pay Period End],'Dashboard'!$B$3,tblPayLog[Driver ID],$A74),0))</f>
        <v/>
      </c>
      <c r="D74" s="27">
        <f>IF($A74="","",IFERROR(SUMIFS(tblPayLog[Loaded Miles],tblPayLog[Pay Period End],'Dashboard'!$B$3,tblPayLog[Driver ID],$A74),0))</f>
        <v/>
      </c>
      <c r="E74" s="27">
        <f>IF($A74="","",IFERROR(SUMIFS(tblPayLog[Empty Miles],tblPayLog[Pay Period End],'Dashboard'!$B$3,tblPayLog[Driver ID],$A74),0))</f>
        <v/>
      </c>
      <c r="F74" s="27">
        <f>IF($A74="","",IFERROR(SUMIFS(tblPayLog[Paid Miles],tblPayLog[Pay Period End],'Dashboard'!$B$3,tblPayLog[Driver ID],$A74),0))</f>
        <v/>
      </c>
      <c r="G74" s="30">
        <f>IF($A74="","",IFERROR(SUMIFS(tblPayLog[Mileage Pay],tblPayLog[Pay Period End],'Dashboard'!$B$3,tblPayLog[Driver ID],$A74),0))</f>
        <v/>
      </c>
      <c r="H74" s="30">
        <f>IF($A74="","",IFERROR(SUMIFS(tblPayLog[Detention Pay],tblPayLog[Pay Period End],'Dashboard'!$B$3,tblPayLog[Driver ID],$A74),0))</f>
        <v/>
      </c>
      <c r="I74" s="30">
        <f>IF($A74="","",IFERROR(SUMIFS(tblPayLog[Stop Pay],tblPayLog[Pay Period End],'Dashboard'!$B$3,tblPayLog[Driver ID],$A74),0))</f>
        <v/>
      </c>
      <c r="J74" s="30">
        <f>IF($A74="","",IFERROR(SUMIFS(tblPayLog[Other Pay],tblPayLog[Pay Period End],'Dashboard'!$B$3,tblPayLog[Driver ID],$A74),0))</f>
        <v/>
      </c>
      <c r="K74" s="30">
        <f>IF($A74="","",IFERROR(SUMIFS(tblPayLog[Gross Earnings],tblPayLog[Pay Period End],'Dashboard'!$B$3,tblPayLog[Driver ID],$A74),0))</f>
        <v/>
      </c>
      <c r="L74" s="30">
        <f>IF($A74="","",IFERROR(SUMIFS(tblPayLog[Reimbursements],tblPayLog[Pay Period End],'Dashboard'!$B$3,tblPayLog[Driver ID],$A74),0))</f>
        <v/>
      </c>
      <c r="M74" s="30">
        <f>IF($A74="","",IFERROR(SUMIFS(tblPayLog[Deductions],tblPayLog[Pay Period End],'Dashboard'!$B$3,tblPayLog[Driver ID],$A74),0))</f>
        <v/>
      </c>
      <c r="N74" s="30">
        <f>IF($A74="","",IFERROR(SUMIFS(tblPayLog[Total Payable],tblPayLog[Pay Period End],'Dashboard'!$B$3,tblPayLog[Driver ID],$A74),0))</f>
        <v/>
      </c>
      <c r="O74" s="53">
        <f>IF($A74="","",IFERROR(G74/F74,0))</f>
        <v/>
      </c>
      <c r="P74" s="36">
        <f>IF($A74="","",IFERROR(COUNTIFS(tblPayLog[Pay Period End],'Dashboard'!$B$3,tblPayLog[Driver ID],$A74,tblPayLog[Check],"&lt;&gt;OK"),0))</f>
        <v/>
      </c>
    </row>
    <row r="75">
      <c r="A75" s="24">
        <f>IF('Settings'!A80="","",'Settings'!A80)</f>
        <v/>
      </c>
      <c r="B75" s="24">
        <f>IF('Settings'!B80="","",'Settings'!B80)</f>
        <v/>
      </c>
      <c r="C75" s="36">
        <f>IF($A75="","",IFERROR(COUNTIFS(tblPayLog[Pay Period End],'Dashboard'!$B$3,tblPayLog[Driver ID],$A75),0))</f>
        <v/>
      </c>
      <c r="D75" s="27">
        <f>IF($A75="","",IFERROR(SUMIFS(tblPayLog[Loaded Miles],tblPayLog[Pay Period End],'Dashboard'!$B$3,tblPayLog[Driver ID],$A75),0))</f>
        <v/>
      </c>
      <c r="E75" s="27">
        <f>IF($A75="","",IFERROR(SUMIFS(tblPayLog[Empty Miles],tblPayLog[Pay Period End],'Dashboard'!$B$3,tblPayLog[Driver ID],$A75),0))</f>
        <v/>
      </c>
      <c r="F75" s="27">
        <f>IF($A75="","",IFERROR(SUMIFS(tblPayLog[Paid Miles],tblPayLog[Pay Period End],'Dashboard'!$B$3,tblPayLog[Driver ID],$A75),0))</f>
        <v/>
      </c>
      <c r="G75" s="30">
        <f>IF($A75="","",IFERROR(SUMIFS(tblPayLog[Mileage Pay],tblPayLog[Pay Period End],'Dashboard'!$B$3,tblPayLog[Driver ID],$A75),0))</f>
        <v/>
      </c>
      <c r="H75" s="30">
        <f>IF($A75="","",IFERROR(SUMIFS(tblPayLog[Detention Pay],tblPayLog[Pay Period End],'Dashboard'!$B$3,tblPayLog[Driver ID],$A75),0))</f>
        <v/>
      </c>
      <c r="I75" s="30">
        <f>IF($A75="","",IFERROR(SUMIFS(tblPayLog[Stop Pay],tblPayLog[Pay Period End],'Dashboard'!$B$3,tblPayLog[Driver ID],$A75),0))</f>
        <v/>
      </c>
      <c r="J75" s="30">
        <f>IF($A75="","",IFERROR(SUMIFS(tblPayLog[Other Pay],tblPayLog[Pay Period End],'Dashboard'!$B$3,tblPayLog[Driver ID],$A75),0))</f>
        <v/>
      </c>
      <c r="K75" s="30">
        <f>IF($A75="","",IFERROR(SUMIFS(tblPayLog[Gross Earnings],tblPayLog[Pay Period End],'Dashboard'!$B$3,tblPayLog[Driver ID],$A75),0))</f>
        <v/>
      </c>
      <c r="L75" s="30">
        <f>IF($A75="","",IFERROR(SUMIFS(tblPayLog[Reimbursements],tblPayLog[Pay Period End],'Dashboard'!$B$3,tblPayLog[Driver ID],$A75),0))</f>
        <v/>
      </c>
      <c r="M75" s="30">
        <f>IF($A75="","",IFERROR(SUMIFS(tblPayLog[Deductions],tblPayLog[Pay Period End],'Dashboard'!$B$3,tblPayLog[Driver ID],$A75),0))</f>
        <v/>
      </c>
      <c r="N75" s="30">
        <f>IF($A75="","",IFERROR(SUMIFS(tblPayLog[Total Payable],tblPayLog[Pay Period End],'Dashboard'!$B$3,tblPayLog[Driver ID],$A75),0))</f>
        <v/>
      </c>
      <c r="O75" s="53">
        <f>IF($A75="","",IFERROR(G75/F75,0))</f>
        <v/>
      </c>
      <c r="P75" s="36">
        <f>IF($A75="","",IFERROR(COUNTIFS(tblPayLog[Pay Period End],'Dashboard'!$B$3,tblPayLog[Driver ID],$A75,tblPayLog[Check],"&lt;&gt;OK"),0))</f>
        <v/>
      </c>
    </row>
    <row r="76">
      <c r="A76" s="24">
        <f>IF('Settings'!A81="","",'Settings'!A81)</f>
        <v/>
      </c>
      <c r="B76" s="24">
        <f>IF('Settings'!B81="","",'Settings'!B81)</f>
        <v/>
      </c>
      <c r="C76" s="36">
        <f>IF($A76="","",IFERROR(COUNTIFS(tblPayLog[Pay Period End],'Dashboard'!$B$3,tblPayLog[Driver ID],$A76),0))</f>
        <v/>
      </c>
      <c r="D76" s="27">
        <f>IF($A76="","",IFERROR(SUMIFS(tblPayLog[Loaded Miles],tblPayLog[Pay Period End],'Dashboard'!$B$3,tblPayLog[Driver ID],$A76),0))</f>
        <v/>
      </c>
      <c r="E76" s="27">
        <f>IF($A76="","",IFERROR(SUMIFS(tblPayLog[Empty Miles],tblPayLog[Pay Period End],'Dashboard'!$B$3,tblPayLog[Driver ID],$A76),0))</f>
        <v/>
      </c>
      <c r="F76" s="27">
        <f>IF($A76="","",IFERROR(SUMIFS(tblPayLog[Paid Miles],tblPayLog[Pay Period End],'Dashboard'!$B$3,tblPayLog[Driver ID],$A76),0))</f>
        <v/>
      </c>
      <c r="G76" s="30">
        <f>IF($A76="","",IFERROR(SUMIFS(tblPayLog[Mileage Pay],tblPayLog[Pay Period End],'Dashboard'!$B$3,tblPayLog[Driver ID],$A76),0))</f>
        <v/>
      </c>
      <c r="H76" s="30">
        <f>IF($A76="","",IFERROR(SUMIFS(tblPayLog[Detention Pay],tblPayLog[Pay Period End],'Dashboard'!$B$3,tblPayLog[Driver ID],$A76),0))</f>
        <v/>
      </c>
      <c r="I76" s="30">
        <f>IF($A76="","",IFERROR(SUMIFS(tblPayLog[Stop Pay],tblPayLog[Pay Period End],'Dashboard'!$B$3,tblPayLog[Driver ID],$A76),0))</f>
        <v/>
      </c>
      <c r="J76" s="30">
        <f>IF($A76="","",IFERROR(SUMIFS(tblPayLog[Other Pay],tblPayLog[Pay Period End],'Dashboard'!$B$3,tblPayLog[Driver ID],$A76),0))</f>
        <v/>
      </c>
      <c r="K76" s="30">
        <f>IF($A76="","",IFERROR(SUMIFS(tblPayLog[Gross Earnings],tblPayLog[Pay Period End],'Dashboard'!$B$3,tblPayLog[Driver ID],$A76),0))</f>
        <v/>
      </c>
      <c r="L76" s="30">
        <f>IF($A76="","",IFERROR(SUMIFS(tblPayLog[Reimbursements],tblPayLog[Pay Period End],'Dashboard'!$B$3,tblPayLog[Driver ID],$A76),0))</f>
        <v/>
      </c>
      <c r="M76" s="30">
        <f>IF($A76="","",IFERROR(SUMIFS(tblPayLog[Deductions],tblPayLog[Pay Period End],'Dashboard'!$B$3,tblPayLog[Driver ID],$A76),0))</f>
        <v/>
      </c>
      <c r="N76" s="30">
        <f>IF($A76="","",IFERROR(SUMIFS(tblPayLog[Total Payable],tblPayLog[Pay Period End],'Dashboard'!$B$3,tblPayLog[Driver ID],$A76),0))</f>
        <v/>
      </c>
      <c r="O76" s="53">
        <f>IF($A76="","",IFERROR(G76/F76,0))</f>
        <v/>
      </c>
      <c r="P76" s="36">
        <f>IF($A76="","",IFERROR(COUNTIFS(tblPayLog[Pay Period End],'Dashboard'!$B$3,tblPayLog[Driver ID],$A76,tblPayLog[Check],"&lt;&gt;OK"),0))</f>
        <v/>
      </c>
    </row>
    <row r="77">
      <c r="A77" s="24">
        <f>IF('Settings'!A82="","",'Settings'!A82)</f>
        <v/>
      </c>
      <c r="B77" s="24">
        <f>IF('Settings'!B82="","",'Settings'!B82)</f>
        <v/>
      </c>
      <c r="C77" s="36">
        <f>IF($A77="","",IFERROR(COUNTIFS(tblPayLog[Pay Period End],'Dashboard'!$B$3,tblPayLog[Driver ID],$A77),0))</f>
        <v/>
      </c>
      <c r="D77" s="27">
        <f>IF($A77="","",IFERROR(SUMIFS(tblPayLog[Loaded Miles],tblPayLog[Pay Period End],'Dashboard'!$B$3,tblPayLog[Driver ID],$A77),0))</f>
        <v/>
      </c>
      <c r="E77" s="27">
        <f>IF($A77="","",IFERROR(SUMIFS(tblPayLog[Empty Miles],tblPayLog[Pay Period End],'Dashboard'!$B$3,tblPayLog[Driver ID],$A77),0))</f>
        <v/>
      </c>
      <c r="F77" s="27">
        <f>IF($A77="","",IFERROR(SUMIFS(tblPayLog[Paid Miles],tblPayLog[Pay Period End],'Dashboard'!$B$3,tblPayLog[Driver ID],$A77),0))</f>
        <v/>
      </c>
      <c r="G77" s="30">
        <f>IF($A77="","",IFERROR(SUMIFS(tblPayLog[Mileage Pay],tblPayLog[Pay Period End],'Dashboard'!$B$3,tblPayLog[Driver ID],$A77),0))</f>
        <v/>
      </c>
      <c r="H77" s="30">
        <f>IF($A77="","",IFERROR(SUMIFS(tblPayLog[Detention Pay],tblPayLog[Pay Period End],'Dashboard'!$B$3,tblPayLog[Driver ID],$A77),0))</f>
        <v/>
      </c>
      <c r="I77" s="30">
        <f>IF($A77="","",IFERROR(SUMIFS(tblPayLog[Stop Pay],tblPayLog[Pay Period End],'Dashboard'!$B$3,tblPayLog[Driver ID],$A77),0))</f>
        <v/>
      </c>
      <c r="J77" s="30">
        <f>IF($A77="","",IFERROR(SUMIFS(tblPayLog[Other Pay],tblPayLog[Pay Period End],'Dashboard'!$B$3,tblPayLog[Driver ID],$A77),0))</f>
        <v/>
      </c>
      <c r="K77" s="30">
        <f>IF($A77="","",IFERROR(SUMIFS(tblPayLog[Gross Earnings],tblPayLog[Pay Period End],'Dashboard'!$B$3,tblPayLog[Driver ID],$A77),0))</f>
        <v/>
      </c>
      <c r="L77" s="30">
        <f>IF($A77="","",IFERROR(SUMIFS(tblPayLog[Reimbursements],tblPayLog[Pay Period End],'Dashboard'!$B$3,tblPayLog[Driver ID],$A77),0))</f>
        <v/>
      </c>
      <c r="M77" s="30">
        <f>IF($A77="","",IFERROR(SUMIFS(tblPayLog[Deductions],tblPayLog[Pay Period End],'Dashboard'!$B$3,tblPayLog[Driver ID],$A77),0))</f>
        <v/>
      </c>
      <c r="N77" s="30">
        <f>IF($A77="","",IFERROR(SUMIFS(tblPayLog[Total Payable],tblPayLog[Pay Period End],'Dashboard'!$B$3,tblPayLog[Driver ID],$A77),0))</f>
        <v/>
      </c>
      <c r="O77" s="53">
        <f>IF($A77="","",IFERROR(G77/F77,0))</f>
        <v/>
      </c>
      <c r="P77" s="36">
        <f>IF($A77="","",IFERROR(COUNTIFS(tblPayLog[Pay Period End],'Dashboard'!$B$3,tblPayLog[Driver ID],$A77,tblPayLog[Check],"&lt;&gt;OK"),0))</f>
        <v/>
      </c>
    </row>
    <row r="78">
      <c r="A78" s="24">
        <f>IF('Settings'!A83="","",'Settings'!A83)</f>
        <v/>
      </c>
      <c r="B78" s="24">
        <f>IF('Settings'!B83="","",'Settings'!B83)</f>
        <v/>
      </c>
      <c r="C78" s="36">
        <f>IF($A78="","",IFERROR(COUNTIFS(tblPayLog[Pay Period End],'Dashboard'!$B$3,tblPayLog[Driver ID],$A78),0))</f>
        <v/>
      </c>
      <c r="D78" s="27">
        <f>IF($A78="","",IFERROR(SUMIFS(tblPayLog[Loaded Miles],tblPayLog[Pay Period End],'Dashboard'!$B$3,tblPayLog[Driver ID],$A78),0))</f>
        <v/>
      </c>
      <c r="E78" s="27">
        <f>IF($A78="","",IFERROR(SUMIFS(tblPayLog[Empty Miles],tblPayLog[Pay Period End],'Dashboard'!$B$3,tblPayLog[Driver ID],$A78),0))</f>
        <v/>
      </c>
      <c r="F78" s="27">
        <f>IF($A78="","",IFERROR(SUMIFS(tblPayLog[Paid Miles],tblPayLog[Pay Period End],'Dashboard'!$B$3,tblPayLog[Driver ID],$A78),0))</f>
        <v/>
      </c>
      <c r="G78" s="30">
        <f>IF($A78="","",IFERROR(SUMIFS(tblPayLog[Mileage Pay],tblPayLog[Pay Period End],'Dashboard'!$B$3,tblPayLog[Driver ID],$A78),0))</f>
        <v/>
      </c>
      <c r="H78" s="30">
        <f>IF($A78="","",IFERROR(SUMIFS(tblPayLog[Detention Pay],tblPayLog[Pay Period End],'Dashboard'!$B$3,tblPayLog[Driver ID],$A78),0))</f>
        <v/>
      </c>
      <c r="I78" s="30">
        <f>IF($A78="","",IFERROR(SUMIFS(tblPayLog[Stop Pay],tblPayLog[Pay Period End],'Dashboard'!$B$3,tblPayLog[Driver ID],$A78),0))</f>
        <v/>
      </c>
      <c r="J78" s="30">
        <f>IF($A78="","",IFERROR(SUMIFS(tblPayLog[Other Pay],tblPayLog[Pay Period End],'Dashboard'!$B$3,tblPayLog[Driver ID],$A78),0))</f>
        <v/>
      </c>
      <c r="K78" s="30">
        <f>IF($A78="","",IFERROR(SUMIFS(tblPayLog[Gross Earnings],tblPayLog[Pay Period End],'Dashboard'!$B$3,tblPayLog[Driver ID],$A78),0))</f>
        <v/>
      </c>
      <c r="L78" s="30">
        <f>IF($A78="","",IFERROR(SUMIFS(tblPayLog[Reimbursements],tblPayLog[Pay Period End],'Dashboard'!$B$3,tblPayLog[Driver ID],$A78),0))</f>
        <v/>
      </c>
      <c r="M78" s="30">
        <f>IF($A78="","",IFERROR(SUMIFS(tblPayLog[Deductions],tblPayLog[Pay Period End],'Dashboard'!$B$3,tblPayLog[Driver ID],$A78),0))</f>
        <v/>
      </c>
      <c r="N78" s="30">
        <f>IF($A78="","",IFERROR(SUMIFS(tblPayLog[Total Payable],tblPayLog[Pay Period End],'Dashboard'!$B$3,tblPayLog[Driver ID],$A78),0))</f>
        <v/>
      </c>
      <c r="O78" s="53">
        <f>IF($A78="","",IFERROR(G78/F78,0))</f>
        <v/>
      </c>
      <c r="P78" s="36">
        <f>IF($A78="","",IFERROR(COUNTIFS(tblPayLog[Pay Period End],'Dashboard'!$B$3,tblPayLog[Driver ID],$A78,tblPayLog[Check],"&lt;&gt;OK"),0))</f>
        <v/>
      </c>
    </row>
    <row r="79">
      <c r="A79" s="24">
        <f>IF('Settings'!A84="","",'Settings'!A84)</f>
        <v/>
      </c>
      <c r="B79" s="24">
        <f>IF('Settings'!B84="","",'Settings'!B84)</f>
        <v/>
      </c>
      <c r="C79" s="36">
        <f>IF($A79="","",IFERROR(COUNTIFS(tblPayLog[Pay Period End],'Dashboard'!$B$3,tblPayLog[Driver ID],$A79),0))</f>
        <v/>
      </c>
      <c r="D79" s="27">
        <f>IF($A79="","",IFERROR(SUMIFS(tblPayLog[Loaded Miles],tblPayLog[Pay Period End],'Dashboard'!$B$3,tblPayLog[Driver ID],$A79),0))</f>
        <v/>
      </c>
      <c r="E79" s="27">
        <f>IF($A79="","",IFERROR(SUMIFS(tblPayLog[Empty Miles],tblPayLog[Pay Period End],'Dashboard'!$B$3,tblPayLog[Driver ID],$A79),0))</f>
        <v/>
      </c>
      <c r="F79" s="27">
        <f>IF($A79="","",IFERROR(SUMIFS(tblPayLog[Paid Miles],tblPayLog[Pay Period End],'Dashboard'!$B$3,tblPayLog[Driver ID],$A79),0))</f>
        <v/>
      </c>
      <c r="G79" s="30">
        <f>IF($A79="","",IFERROR(SUMIFS(tblPayLog[Mileage Pay],tblPayLog[Pay Period End],'Dashboard'!$B$3,tblPayLog[Driver ID],$A79),0))</f>
        <v/>
      </c>
      <c r="H79" s="30">
        <f>IF($A79="","",IFERROR(SUMIFS(tblPayLog[Detention Pay],tblPayLog[Pay Period End],'Dashboard'!$B$3,tblPayLog[Driver ID],$A79),0))</f>
        <v/>
      </c>
      <c r="I79" s="30">
        <f>IF($A79="","",IFERROR(SUMIFS(tblPayLog[Stop Pay],tblPayLog[Pay Period End],'Dashboard'!$B$3,tblPayLog[Driver ID],$A79),0))</f>
        <v/>
      </c>
      <c r="J79" s="30">
        <f>IF($A79="","",IFERROR(SUMIFS(tblPayLog[Other Pay],tblPayLog[Pay Period End],'Dashboard'!$B$3,tblPayLog[Driver ID],$A79),0))</f>
        <v/>
      </c>
      <c r="K79" s="30">
        <f>IF($A79="","",IFERROR(SUMIFS(tblPayLog[Gross Earnings],tblPayLog[Pay Period End],'Dashboard'!$B$3,tblPayLog[Driver ID],$A79),0))</f>
        <v/>
      </c>
      <c r="L79" s="30">
        <f>IF($A79="","",IFERROR(SUMIFS(tblPayLog[Reimbursements],tblPayLog[Pay Period End],'Dashboard'!$B$3,tblPayLog[Driver ID],$A79),0))</f>
        <v/>
      </c>
      <c r="M79" s="30">
        <f>IF($A79="","",IFERROR(SUMIFS(tblPayLog[Deductions],tblPayLog[Pay Period End],'Dashboard'!$B$3,tblPayLog[Driver ID],$A79),0))</f>
        <v/>
      </c>
      <c r="N79" s="30">
        <f>IF($A79="","",IFERROR(SUMIFS(tblPayLog[Total Payable],tblPayLog[Pay Period End],'Dashboard'!$B$3,tblPayLog[Driver ID],$A79),0))</f>
        <v/>
      </c>
      <c r="O79" s="53">
        <f>IF($A79="","",IFERROR(G79/F79,0))</f>
        <v/>
      </c>
      <c r="P79" s="36">
        <f>IF($A79="","",IFERROR(COUNTIFS(tblPayLog[Pay Period End],'Dashboard'!$B$3,tblPayLog[Driver ID],$A79,tblPayLog[Check],"&lt;&gt;OK"),0))</f>
        <v/>
      </c>
    </row>
    <row r="80">
      <c r="A80" s="24">
        <f>IF('Settings'!A85="","",'Settings'!A85)</f>
        <v/>
      </c>
      <c r="B80" s="24">
        <f>IF('Settings'!B85="","",'Settings'!B85)</f>
        <v/>
      </c>
      <c r="C80" s="36">
        <f>IF($A80="","",IFERROR(COUNTIFS(tblPayLog[Pay Period End],'Dashboard'!$B$3,tblPayLog[Driver ID],$A80),0))</f>
        <v/>
      </c>
      <c r="D80" s="27">
        <f>IF($A80="","",IFERROR(SUMIFS(tblPayLog[Loaded Miles],tblPayLog[Pay Period End],'Dashboard'!$B$3,tblPayLog[Driver ID],$A80),0))</f>
        <v/>
      </c>
      <c r="E80" s="27">
        <f>IF($A80="","",IFERROR(SUMIFS(tblPayLog[Empty Miles],tblPayLog[Pay Period End],'Dashboard'!$B$3,tblPayLog[Driver ID],$A80),0))</f>
        <v/>
      </c>
      <c r="F80" s="27">
        <f>IF($A80="","",IFERROR(SUMIFS(tblPayLog[Paid Miles],tblPayLog[Pay Period End],'Dashboard'!$B$3,tblPayLog[Driver ID],$A80),0))</f>
        <v/>
      </c>
      <c r="G80" s="30">
        <f>IF($A80="","",IFERROR(SUMIFS(tblPayLog[Mileage Pay],tblPayLog[Pay Period End],'Dashboard'!$B$3,tblPayLog[Driver ID],$A80),0))</f>
        <v/>
      </c>
      <c r="H80" s="30">
        <f>IF($A80="","",IFERROR(SUMIFS(tblPayLog[Detention Pay],tblPayLog[Pay Period End],'Dashboard'!$B$3,tblPayLog[Driver ID],$A80),0))</f>
        <v/>
      </c>
      <c r="I80" s="30">
        <f>IF($A80="","",IFERROR(SUMIFS(tblPayLog[Stop Pay],tblPayLog[Pay Period End],'Dashboard'!$B$3,tblPayLog[Driver ID],$A80),0))</f>
        <v/>
      </c>
      <c r="J80" s="30">
        <f>IF($A80="","",IFERROR(SUMIFS(tblPayLog[Other Pay],tblPayLog[Pay Period End],'Dashboard'!$B$3,tblPayLog[Driver ID],$A80),0))</f>
        <v/>
      </c>
      <c r="K80" s="30">
        <f>IF($A80="","",IFERROR(SUMIFS(tblPayLog[Gross Earnings],tblPayLog[Pay Period End],'Dashboard'!$B$3,tblPayLog[Driver ID],$A80),0))</f>
        <v/>
      </c>
      <c r="L80" s="30">
        <f>IF($A80="","",IFERROR(SUMIFS(tblPayLog[Reimbursements],tblPayLog[Pay Period End],'Dashboard'!$B$3,tblPayLog[Driver ID],$A80),0))</f>
        <v/>
      </c>
      <c r="M80" s="30">
        <f>IF($A80="","",IFERROR(SUMIFS(tblPayLog[Deductions],tblPayLog[Pay Period End],'Dashboard'!$B$3,tblPayLog[Driver ID],$A80),0))</f>
        <v/>
      </c>
      <c r="N80" s="30">
        <f>IF($A80="","",IFERROR(SUMIFS(tblPayLog[Total Payable],tblPayLog[Pay Period End],'Dashboard'!$B$3,tblPayLog[Driver ID],$A80),0))</f>
        <v/>
      </c>
      <c r="O80" s="53">
        <f>IF($A80="","",IFERROR(G80/F80,0))</f>
        <v/>
      </c>
      <c r="P80" s="36">
        <f>IF($A80="","",IFERROR(COUNTIFS(tblPayLog[Pay Period End],'Dashboard'!$B$3,tblPayLog[Driver ID],$A80,tblPayLog[Check],"&lt;&gt;OK"),0))</f>
        <v/>
      </c>
    </row>
    <row r="81">
      <c r="A81" s="24">
        <f>IF('Settings'!A86="","",'Settings'!A86)</f>
        <v/>
      </c>
      <c r="B81" s="24">
        <f>IF('Settings'!B86="","",'Settings'!B86)</f>
        <v/>
      </c>
      <c r="C81" s="36">
        <f>IF($A81="","",IFERROR(COUNTIFS(tblPayLog[Pay Period End],'Dashboard'!$B$3,tblPayLog[Driver ID],$A81),0))</f>
        <v/>
      </c>
      <c r="D81" s="27">
        <f>IF($A81="","",IFERROR(SUMIFS(tblPayLog[Loaded Miles],tblPayLog[Pay Period End],'Dashboard'!$B$3,tblPayLog[Driver ID],$A81),0))</f>
        <v/>
      </c>
      <c r="E81" s="27">
        <f>IF($A81="","",IFERROR(SUMIFS(tblPayLog[Empty Miles],tblPayLog[Pay Period End],'Dashboard'!$B$3,tblPayLog[Driver ID],$A81),0))</f>
        <v/>
      </c>
      <c r="F81" s="27">
        <f>IF($A81="","",IFERROR(SUMIFS(tblPayLog[Paid Miles],tblPayLog[Pay Period End],'Dashboard'!$B$3,tblPayLog[Driver ID],$A81),0))</f>
        <v/>
      </c>
      <c r="G81" s="30">
        <f>IF($A81="","",IFERROR(SUMIFS(tblPayLog[Mileage Pay],tblPayLog[Pay Period End],'Dashboard'!$B$3,tblPayLog[Driver ID],$A81),0))</f>
        <v/>
      </c>
      <c r="H81" s="30">
        <f>IF($A81="","",IFERROR(SUMIFS(tblPayLog[Detention Pay],tblPayLog[Pay Period End],'Dashboard'!$B$3,tblPayLog[Driver ID],$A81),0))</f>
        <v/>
      </c>
      <c r="I81" s="30">
        <f>IF($A81="","",IFERROR(SUMIFS(tblPayLog[Stop Pay],tblPayLog[Pay Period End],'Dashboard'!$B$3,tblPayLog[Driver ID],$A81),0))</f>
        <v/>
      </c>
      <c r="J81" s="30">
        <f>IF($A81="","",IFERROR(SUMIFS(tblPayLog[Other Pay],tblPayLog[Pay Period End],'Dashboard'!$B$3,tblPayLog[Driver ID],$A81),0))</f>
        <v/>
      </c>
      <c r="K81" s="30">
        <f>IF($A81="","",IFERROR(SUMIFS(tblPayLog[Gross Earnings],tblPayLog[Pay Period End],'Dashboard'!$B$3,tblPayLog[Driver ID],$A81),0))</f>
        <v/>
      </c>
      <c r="L81" s="30">
        <f>IF($A81="","",IFERROR(SUMIFS(tblPayLog[Reimbursements],tblPayLog[Pay Period End],'Dashboard'!$B$3,tblPayLog[Driver ID],$A81),0))</f>
        <v/>
      </c>
      <c r="M81" s="30">
        <f>IF($A81="","",IFERROR(SUMIFS(tblPayLog[Deductions],tblPayLog[Pay Period End],'Dashboard'!$B$3,tblPayLog[Driver ID],$A81),0))</f>
        <v/>
      </c>
      <c r="N81" s="30">
        <f>IF($A81="","",IFERROR(SUMIFS(tblPayLog[Total Payable],tblPayLog[Pay Period End],'Dashboard'!$B$3,tblPayLog[Driver ID],$A81),0))</f>
        <v/>
      </c>
      <c r="O81" s="53">
        <f>IF($A81="","",IFERROR(G81/F81,0))</f>
        <v/>
      </c>
      <c r="P81" s="36">
        <f>IF($A81="","",IFERROR(COUNTIFS(tblPayLog[Pay Period End],'Dashboard'!$B$3,tblPayLog[Driver ID],$A81,tblPayLog[Check],"&lt;&gt;OK"),0))</f>
        <v/>
      </c>
    </row>
    <row r="82">
      <c r="A82" s="24">
        <f>IF('Settings'!A87="","",'Settings'!A87)</f>
        <v/>
      </c>
      <c r="B82" s="24">
        <f>IF('Settings'!B87="","",'Settings'!B87)</f>
        <v/>
      </c>
      <c r="C82" s="36">
        <f>IF($A82="","",IFERROR(COUNTIFS(tblPayLog[Pay Period End],'Dashboard'!$B$3,tblPayLog[Driver ID],$A82),0))</f>
        <v/>
      </c>
      <c r="D82" s="27">
        <f>IF($A82="","",IFERROR(SUMIFS(tblPayLog[Loaded Miles],tblPayLog[Pay Period End],'Dashboard'!$B$3,tblPayLog[Driver ID],$A82),0))</f>
        <v/>
      </c>
      <c r="E82" s="27">
        <f>IF($A82="","",IFERROR(SUMIFS(tblPayLog[Empty Miles],tblPayLog[Pay Period End],'Dashboard'!$B$3,tblPayLog[Driver ID],$A82),0))</f>
        <v/>
      </c>
      <c r="F82" s="27">
        <f>IF($A82="","",IFERROR(SUMIFS(tblPayLog[Paid Miles],tblPayLog[Pay Period End],'Dashboard'!$B$3,tblPayLog[Driver ID],$A82),0))</f>
        <v/>
      </c>
      <c r="G82" s="30">
        <f>IF($A82="","",IFERROR(SUMIFS(tblPayLog[Mileage Pay],tblPayLog[Pay Period End],'Dashboard'!$B$3,tblPayLog[Driver ID],$A82),0))</f>
        <v/>
      </c>
      <c r="H82" s="30">
        <f>IF($A82="","",IFERROR(SUMIFS(tblPayLog[Detention Pay],tblPayLog[Pay Period End],'Dashboard'!$B$3,tblPayLog[Driver ID],$A82),0))</f>
        <v/>
      </c>
      <c r="I82" s="30">
        <f>IF($A82="","",IFERROR(SUMIFS(tblPayLog[Stop Pay],tblPayLog[Pay Period End],'Dashboard'!$B$3,tblPayLog[Driver ID],$A82),0))</f>
        <v/>
      </c>
      <c r="J82" s="30">
        <f>IF($A82="","",IFERROR(SUMIFS(tblPayLog[Other Pay],tblPayLog[Pay Period End],'Dashboard'!$B$3,tblPayLog[Driver ID],$A82),0))</f>
        <v/>
      </c>
      <c r="K82" s="30">
        <f>IF($A82="","",IFERROR(SUMIFS(tblPayLog[Gross Earnings],tblPayLog[Pay Period End],'Dashboard'!$B$3,tblPayLog[Driver ID],$A82),0))</f>
        <v/>
      </c>
      <c r="L82" s="30">
        <f>IF($A82="","",IFERROR(SUMIFS(tblPayLog[Reimbursements],tblPayLog[Pay Period End],'Dashboard'!$B$3,tblPayLog[Driver ID],$A82),0))</f>
        <v/>
      </c>
      <c r="M82" s="30">
        <f>IF($A82="","",IFERROR(SUMIFS(tblPayLog[Deductions],tblPayLog[Pay Period End],'Dashboard'!$B$3,tblPayLog[Driver ID],$A82),0))</f>
        <v/>
      </c>
      <c r="N82" s="30">
        <f>IF($A82="","",IFERROR(SUMIFS(tblPayLog[Total Payable],tblPayLog[Pay Period End],'Dashboard'!$B$3,tblPayLog[Driver ID],$A82),0))</f>
        <v/>
      </c>
      <c r="O82" s="53">
        <f>IF($A82="","",IFERROR(G82/F82,0))</f>
        <v/>
      </c>
      <c r="P82" s="36">
        <f>IF($A82="","",IFERROR(COUNTIFS(tblPayLog[Pay Period End],'Dashboard'!$B$3,tblPayLog[Driver ID],$A82,tblPayLog[Check],"&lt;&gt;OK"),0))</f>
        <v/>
      </c>
    </row>
    <row r="83">
      <c r="A83" s="24">
        <f>IF('Settings'!A88="","",'Settings'!A88)</f>
        <v/>
      </c>
      <c r="B83" s="24">
        <f>IF('Settings'!B88="","",'Settings'!B88)</f>
        <v/>
      </c>
      <c r="C83" s="36">
        <f>IF($A83="","",IFERROR(COUNTIFS(tblPayLog[Pay Period End],'Dashboard'!$B$3,tblPayLog[Driver ID],$A83),0))</f>
        <v/>
      </c>
      <c r="D83" s="27">
        <f>IF($A83="","",IFERROR(SUMIFS(tblPayLog[Loaded Miles],tblPayLog[Pay Period End],'Dashboard'!$B$3,tblPayLog[Driver ID],$A83),0))</f>
        <v/>
      </c>
      <c r="E83" s="27">
        <f>IF($A83="","",IFERROR(SUMIFS(tblPayLog[Empty Miles],tblPayLog[Pay Period End],'Dashboard'!$B$3,tblPayLog[Driver ID],$A83),0))</f>
        <v/>
      </c>
      <c r="F83" s="27">
        <f>IF($A83="","",IFERROR(SUMIFS(tblPayLog[Paid Miles],tblPayLog[Pay Period End],'Dashboard'!$B$3,tblPayLog[Driver ID],$A83),0))</f>
        <v/>
      </c>
      <c r="G83" s="30">
        <f>IF($A83="","",IFERROR(SUMIFS(tblPayLog[Mileage Pay],tblPayLog[Pay Period End],'Dashboard'!$B$3,tblPayLog[Driver ID],$A83),0))</f>
        <v/>
      </c>
      <c r="H83" s="30">
        <f>IF($A83="","",IFERROR(SUMIFS(tblPayLog[Detention Pay],tblPayLog[Pay Period End],'Dashboard'!$B$3,tblPayLog[Driver ID],$A83),0))</f>
        <v/>
      </c>
      <c r="I83" s="30">
        <f>IF($A83="","",IFERROR(SUMIFS(tblPayLog[Stop Pay],tblPayLog[Pay Period End],'Dashboard'!$B$3,tblPayLog[Driver ID],$A83),0))</f>
        <v/>
      </c>
      <c r="J83" s="30">
        <f>IF($A83="","",IFERROR(SUMIFS(tblPayLog[Other Pay],tblPayLog[Pay Period End],'Dashboard'!$B$3,tblPayLog[Driver ID],$A83),0))</f>
        <v/>
      </c>
      <c r="K83" s="30">
        <f>IF($A83="","",IFERROR(SUMIFS(tblPayLog[Gross Earnings],tblPayLog[Pay Period End],'Dashboard'!$B$3,tblPayLog[Driver ID],$A83),0))</f>
        <v/>
      </c>
      <c r="L83" s="30">
        <f>IF($A83="","",IFERROR(SUMIFS(tblPayLog[Reimbursements],tblPayLog[Pay Period End],'Dashboard'!$B$3,tblPayLog[Driver ID],$A83),0))</f>
        <v/>
      </c>
      <c r="M83" s="30">
        <f>IF($A83="","",IFERROR(SUMIFS(tblPayLog[Deductions],tblPayLog[Pay Period End],'Dashboard'!$B$3,tblPayLog[Driver ID],$A83),0))</f>
        <v/>
      </c>
      <c r="N83" s="30">
        <f>IF($A83="","",IFERROR(SUMIFS(tblPayLog[Total Payable],tblPayLog[Pay Period End],'Dashboard'!$B$3,tblPayLog[Driver ID],$A83),0))</f>
        <v/>
      </c>
      <c r="O83" s="53">
        <f>IF($A83="","",IFERROR(G83/F83,0))</f>
        <v/>
      </c>
      <c r="P83" s="36">
        <f>IF($A83="","",IFERROR(COUNTIFS(tblPayLog[Pay Period End],'Dashboard'!$B$3,tblPayLog[Driver ID],$A83,tblPayLog[Check],"&lt;&gt;OK"),0))</f>
        <v/>
      </c>
    </row>
    <row r="84">
      <c r="A84" s="24">
        <f>IF('Settings'!A89="","",'Settings'!A89)</f>
        <v/>
      </c>
      <c r="B84" s="24">
        <f>IF('Settings'!B89="","",'Settings'!B89)</f>
        <v/>
      </c>
      <c r="C84" s="36">
        <f>IF($A84="","",IFERROR(COUNTIFS(tblPayLog[Pay Period End],'Dashboard'!$B$3,tblPayLog[Driver ID],$A84),0))</f>
        <v/>
      </c>
      <c r="D84" s="27">
        <f>IF($A84="","",IFERROR(SUMIFS(tblPayLog[Loaded Miles],tblPayLog[Pay Period End],'Dashboard'!$B$3,tblPayLog[Driver ID],$A84),0))</f>
        <v/>
      </c>
      <c r="E84" s="27">
        <f>IF($A84="","",IFERROR(SUMIFS(tblPayLog[Empty Miles],tblPayLog[Pay Period End],'Dashboard'!$B$3,tblPayLog[Driver ID],$A84),0))</f>
        <v/>
      </c>
      <c r="F84" s="27">
        <f>IF($A84="","",IFERROR(SUMIFS(tblPayLog[Paid Miles],tblPayLog[Pay Period End],'Dashboard'!$B$3,tblPayLog[Driver ID],$A84),0))</f>
        <v/>
      </c>
      <c r="G84" s="30">
        <f>IF($A84="","",IFERROR(SUMIFS(tblPayLog[Mileage Pay],tblPayLog[Pay Period End],'Dashboard'!$B$3,tblPayLog[Driver ID],$A84),0))</f>
        <v/>
      </c>
      <c r="H84" s="30">
        <f>IF($A84="","",IFERROR(SUMIFS(tblPayLog[Detention Pay],tblPayLog[Pay Period End],'Dashboard'!$B$3,tblPayLog[Driver ID],$A84),0))</f>
        <v/>
      </c>
      <c r="I84" s="30">
        <f>IF($A84="","",IFERROR(SUMIFS(tblPayLog[Stop Pay],tblPayLog[Pay Period End],'Dashboard'!$B$3,tblPayLog[Driver ID],$A84),0))</f>
        <v/>
      </c>
      <c r="J84" s="30">
        <f>IF($A84="","",IFERROR(SUMIFS(tblPayLog[Other Pay],tblPayLog[Pay Period End],'Dashboard'!$B$3,tblPayLog[Driver ID],$A84),0))</f>
        <v/>
      </c>
      <c r="K84" s="30">
        <f>IF($A84="","",IFERROR(SUMIFS(tblPayLog[Gross Earnings],tblPayLog[Pay Period End],'Dashboard'!$B$3,tblPayLog[Driver ID],$A84),0))</f>
        <v/>
      </c>
      <c r="L84" s="30">
        <f>IF($A84="","",IFERROR(SUMIFS(tblPayLog[Reimbursements],tblPayLog[Pay Period End],'Dashboard'!$B$3,tblPayLog[Driver ID],$A84),0))</f>
        <v/>
      </c>
      <c r="M84" s="30">
        <f>IF($A84="","",IFERROR(SUMIFS(tblPayLog[Deductions],tblPayLog[Pay Period End],'Dashboard'!$B$3,tblPayLog[Driver ID],$A84),0))</f>
        <v/>
      </c>
      <c r="N84" s="30">
        <f>IF($A84="","",IFERROR(SUMIFS(tblPayLog[Total Payable],tblPayLog[Pay Period End],'Dashboard'!$B$3,tblPayLog[Driver ID],$A84),0))</f>
        <v/>
      </c>
      <c r="O84" s="53">
        <f>IF($A84="","",IFERROR(G84/F84,0))</f>
        <v/>
      </c>
      <c r="P84" s="36">
        <f>IF($A84="","",IFERROR(COUNTIFS(tblPayLog[Pay Period End],'Dashboard'!$B$3,tblPayLog[Driver ID],$A84,tblPayLog[Check],"&lt;&gt;OK"),0))</f>
        <v/>
      </c>
    </row>
    <row r="85">
      <c r="A85" s="24">
        <f>IF('Settings'!A90="","",'Settings'!A90)</f>
        <v/>
      </c>
      <c r="B85" s="24">
        <f>IF('Settings'!B90="","",'Settings'!B90)</f>
        <v/>
      </c>
      <c r="C85" s="36">
        <f>IF($A85="","",IFERROR(COUNTIFS(tblPayLog[Pay Period End],'Dashboard'!$B$3,tblPayLog[Driver ID],$A85),0))</f>
        <v/>
      </c>
      <c r="D85" s="27">
        <f>IF($A85="","",IFERROR(SUMIFS(tblPayLog[Loaded Miles],tblPayLog[Pay Period End],'Dashboard'!$B$3,tblPayLog[Driver ID],$A85),0))</f>
        <v/>
      </c>
      <c r="E85" s="27">
        <f>IF($A85="","",IFERROR(SUMIFS(tblPayLog[Empty Miles],tblPayLog[Pay Period End],'Dashboard'!$B$3,tblPayLog[Driver ID],$A85),0))</f>
        <v/>
      </c>
      <c r="F85" s="27">
        <f>IF($A85="","",IFERROR(SUMIFS(tblPayLog[Paid Miles],tblPayLog[Pay Period End],'Dashboard'!$B$3,tblPayLog[Driver ID],$A85),0))</f>
        <v/>
      </c>
      <c r="G85" s="30">
        <f>IF($A85="","",IFERROR(SUMIFS(tblPayLog[Mileage Pay],tblPayLog[Pay Period End],'Dashboard'!$B$3,tblPayLog[Driver ID],$A85),0))</f>
        <v/>
      </c>
      <c r="H85" s="30">
        <f>IF($A85="","",IFERROR(SUMIFS(tblPayLog[Detention Pay],tblPayLog[Pay Period End],'Dashboard'!$B$3,tblPayLog[Driver ID],$A85),0))</f>
        <v/>
      </c>
      <c r="I85" s="30">
        <f>IF($A85="","",IFERROR(SUMIFS(tblPayLog[Stop Pay],tblPayLog[Pay Period End],'Dashboard'!$B$3,tblPayLog[Driver ID],$A85),0))</f>
        <v/>
      </c>
      <c r="J85" s="30">
        <f>IF($A85="","",IFERROR(SUMIFS(tblPayLog[Other Pay],tblPayLog[Pay Period End],'Dashboard'!$B$3,tblPayLog[Driver ID],$A85),0))</f>
        <v/>
      </c>
      <c r="K85" s="30">
        <f>IF($A85="","",IFERROR(SUMIFS(tblPayLog[Gross Earnings],tblPayLog[Pay Period End],'Dashboard'!$B$3,tblPayLog[Driver ID],$A85),0))</f>
        <v/>
      </c>
      <c r="L85" s="30">
        <f>IF($A85="","",IFERROR(SUMIFS(tblPayLog[Reimbursements],tblPayLog[Pay Period End],'Dashboard'!$B$3,tblPayLog[Driver ID],$A85),0))</f>
        <v/>
      </c>
      <c r="M85" s="30">
        <f>IF($A85="","",IFERROR(SUMIFS(tblPayLog[Deductions],tblPayLog[Pay Period End],'Dashboard'!$B$3,tblPayLog[Driver ID],$A85),0))</f>
        <v/>
      </c>
      <c r="N85" s="30">
        <f>IF($A85="","",IFERROR(SUMIFS(tblPayLog[Total Payable],tblPayLog[Pay Period End],'Dashboard'!$B$3,tblPayLog[Driver ID],$A85),0))</f>
        <v/>
      </c>
      <c r="O85" s="53">
        <f>IF($A85="","",IFERROR(G85/F85,0))</f>
        <v/>
      </c>
      <c r="P85" s="36">
        <f>IF($A85="","",IFERROR(COUNTIFS(tblPayLog[Pay Period End],'Dashboard'!$B$3,tblPayLog[Driver ID],$A85,tblPayLog[Check],"&lt;&gt;OK"),0))</f>
        <v/>
      </c>
    </row>
    <row r="86">
      <c r="A86" s="24">
        <f>IF('Settings'!A91="","",'Settings'!A91)</f>
        <v/>
      </c>
      <c r="B86" s="24">
        <f>IF('Settings'!B91="","",'Settings'!B91)</f>
        <v/>
      </c>
      <c r="C86" s="36">
        <f>IF($A86="","",IFERROR(COUNTIFS(tblPayLog[Pay Period End],'Dashboard'!$B$3,tblPayLog[Driver ID],$A86),0))</f>
        <v/>
      </c>
      <c r="D86" s="27">
        <f>IF($A86="","",IFERROR(SUMIFS(tblPayLog[Loaded Miles],tblPayLog[Pay Period End],'Dashboard'!$B$3,tblPayLog[Driver ID],$A86),0))</f>
        <v/>
      </c>
      <c r="E86" s="27">
        <f>IF($A86="","",IFERROR(SUMIFS(tblPayLog[Empty Miles],tblPayLog[Pay Period End],'Dashboard'!$B$3,tblPayLog[Driver ID],$A86),0))</f>
        <v/>
      </c>
      <c r="F86" s="27">
        <f>IF($A86="","",IFERROR(SUMIFS(tblPayLog[Paid Miles],tblPayLog[Pay Period End],'Dashboard'!$B$3,tblPayLog[Driver ID],$A86),0))</f>
        <v/>
      </c>
      <c r="G86" s="30">
        <f>IF($A86="","",IFERROR(SUMIFS(tblPayLog[Mileage Pay],tblPayLog[Pay Period End],'Dashboard'!$B$3,tblPayLog[Driver ID],$A86),0))</f>
        <v/>
      </c>
      <c r="H86" s="30">
        <f>IF($A86="","",IFERROR(SUMIFS(tblPayLog[Detention Pay],tblPayLog[Pay Period End],'Dashboard'!$B$3,tblPayLog[Driver ID],$A86),0))</f>
        <v/>
      </c>
      <c r="I86" s="30">
        <f>IF($A86="","",IFERROR(SUMIFS(tblPayLog[Stop Pay],tblPayLog[Pay Period End],'Dashboard'!$B$3,tblPayLog[Driver ID],$A86),0))</f>
        <v/>
      </c>
      <c r="J86" s="30">
        <f>IF($A86="","",IFERROR(SUMIFS(tblPayLog[Other Pay],tblPayLog[Pay Period End],'Dashboard'!$B$3,tblPayLog[Driver ID],$A86),0))</f>
        <v/>
      </c>
      <c r="K86" s="30">
        <f>IF($A86="","",IFERROR(SUMIFS(tblPayLog[Gross Earnings],tblPayLog[Pay Period End],'Dashboard'!$B$3,tblPayLog[Driver ID],$A86),0))</f>
        <v/>
      </c>
      <c r="L86" s="30">
        <f>IF($A86="","",IFERROR(SUMIFS(tblPayLog[Reimbursements],tblPayLog[Pay Period End],'Dashboard'!$B$3,tblPayLog[Driver ID],$A86),0))</f>
        <v/>
      </c>
      <c r="M86" s="30">
        <f>IF($A86="","",IFERROR(SUMIFS(tblPayLog[Deductions],tblPayLog[Pay Period End],'Dashboard'!$B$3,tblPayLog[Driver ID],$A86),0))</f>
        <v/>
      </c>
      <c r="N86" s="30">
        <f>IF($A86="","",IFERROR(SUMIFS(tblPayLog[Total Payable],tblPayLog[Pay Period End],'Dashboard'!$B$3,tblPayLog[Driver ID],$A86),0))</f>
        <v/>
      </c>
      <c r="O86" s="53">
        <f>IF($A86="","",IFERROR(G86/F86,0))</f>
        <v/>
      </c>
      <c r="P86" s="36">
        <f>IF($A86="","",IFERROR(COUNTIFS(tblPayLog[Pay Period End],'Dashboard'!$B$3,tblPayLog[Driver ID],$A86,tblPayLog[Check],"&lt;&gt;OK"),0))</f>
        <v/>
      </c>
    </row>
    <row r="87">
      <c r="A87" s="24">
        <f>IF('Settings'!A92="","",'Settings'!A92)</f>
        <v/>
      </c>
      <c r="B87" s="24">
        <f>IF('Settings'!B92="","",'Settings'!B92)</f>
        <v/>
      </c>
      <c r="C87" s="36">
        <f>IF($A87="","",IFERROR(COUNTIFS(tblPayLog[Pay Period End],'Dashboard'!$B$3,tblPayLog[Driver ID],$A87),0))</f>
        <v/>
      </c>
      <c r="D87" s="27">
        <f>IF($A87="","",IFERROR(SUMIFS(tblPayLog[Loaded Miles],tblPayLog[Pay Period End],'Dashboard'!$B$3,tblPayLog[Driver ID],$A87),0))</f>
        <v/>
      </c>
      <c r="E87" s="27">
        <f>IF($A87="","",IFERROR(SUMIFS(tblPayLog[Empty Miles],tblPayLog[Pay Period End],'Dashboard'!$B$3,tblPayLog[Driver ID],$A87),0))</f>
        <v/>
      </c>
      <c r="F87" s="27">
        <f>IF($A87="","",IFERROR(SUMIFS(tblPayLog[Paid Miles],tblPayLog[Pay Period End],'Dashboard'!$B$3,tblPayLog[Driver ID],$A87),0))</f>
        <v/>
      </c>
      <c r="G87" s="30">
        <f>IF($A87="","",IFERROR(SUMIFS(tblPayLog[Mileage Pay],tblPayLog[Pay Period End],'Dashboard'!$B$3,tblPayLog[Driver ID],$A87),0))</f>
        <v/>
      </c>
      <c r="H87" s="30">
        <f>IF($A87="","",IFERROR(SUMIFS(tblPayLog[Detention Pay],tblPayLog[Pay Period End],'Dashboard'!$B$3,tblPayLog[Driver ID],$A87),0))</f>
        <v/>
      </c>
      <c r="I87" s="30">
        <f>IF($A87="","",IFERROR(SUMIFS(tblPayLog[Stop Pay],tblPayLog[Pay Period End],'Dashboard'!$B$3,tblPayLog[Driver ID],$A87),0))</f>
        <v/>
      </c>
      <c r="J87" s="30">
        <f>IF($A87="","",IFERROR(SUMIFS(tblPayLog[Other Pay],tblPayLog[Pay Period End],'Dashboard'!$B$3,tblPayLog[Driver ID],$A87),0))</f>
        <v/>
      </c>
      <c r="K87" s="30">
        <f>IF($A87="","",IFERROR(SUMIFS(tblPayLog[Gross Earnings],tblPayLog[Pay Period End],'Dashboard'!$B$3,tblPayLog[Driver ID],$A87),0))</f>
        <v/>
      </c>
      <c r="L87" s="30">
        <f>IF($A87="","",IFERROR(SUMIFS(tblPayLog[Reimbursements],tblPayLog[Pay Period End],'Dashboard'!$B$3,tblPayLog[Driver ID],$A87),0))</f>
        <v/>
      </c>
      <c r="M87" s="30">
        <f>IF($A87="","",IFERROR(SUMIFS(tblPayLog[Deductions],tblPayLog[Pay Period End],'Dashboard'!$B$3,tblPayLog[Driver ID],$A87),0))</f>
        <v/>
      </c>
      <c r="N87" s="30">
        <f>IF($A87="","",IFERROR(SUMIFS(tblPayLog[Total Payable],tblPayLog[Pay Period End],'Dashboard'!$B$3,tblPayLog[Driver ID],$A87),0))</f>
        <v/>
      </c>
      <c r="O87" s="53">
        <f>IF($A87="","",IFERROR(G87/F87,0))</f>
        <v/>
      </c>
      <c r="P87" s="36">
        <f>IF($A87="","",IFERROR(COUNTIFS(tblPayLog[Pay Period End],'Dashboard'!$B$3,tblPayLog[Driver ID],$A87,tblPayLog[Check],"&lt;&gt;OK"),0))</f>
        <v/>
      </c>
    </row>
    <row r="88">
      <c r="A88" s="24">
        <f>IF('Settings'!A93="","",'Settings'!A93)</f>
        <v/>
      </c>
      <c r="B88" s="24">
        <f>IF('Settings'!B93="","",'Settings'!B93)</f>
        <v/>
      </c>
      <c r="C88" s="36">
        <f>IF($A88="","",IFERROR(COUNTIFS(tblPayLog[Pay Period End],'Dashboard'!$B$3,tblPayLog[Driver ID],$A88),0))</f>
        <v/>
      </c>
      <c r="D88" s="27">
        <f>IF($A88="","",IFERROR(SUMIFS(tblPayLog[Loaded Miles],tblPayLog[Pay Period End],'Dashboard'!$B$3,tblPayLog[Driver ID],$A88),0))</f>
        <v/>
      </c>
      <c r="E88" s="27">
        <f>IF($A88="","",IFERROR(SUMIFS(tblPayLog[Empty Miles],tblPayLog[Pay Period End],'Dashboard'!$B$3,tblPayLog[Driver ID],$A88),0))</f>
        <v/>
      </c>
      <c r="F88" s="27">
        <f>IF($A88="","",IFERROR(SUMIFS(tblPayLog[Paid Miles],tblPayLog[Pay Period End],'Dashboard'!$B$3,tblPayLog[Driver ID],$A88),0))</f>
        <v/>
      </c>
      <c r="G88" s="30">
        <f>IF($A88="","",IFERROR(SUMIFS(tblPayLog[Mileage Pay],tblPayLog[Pay Period End],'Dashboard'!$B$3,tblPayLog[Driver ID],$A88),0))</f>
        <v/>
      </c>
      <c r="H88" s="30">
        <f>IF($A88="","",IFERROR(SUMIFS(tblPayLog[Detention Pay],tblPayLog[Pay Period End],'Dashboard'!$B$3,tblPayLog[Driver ID],$A88),0))</f>
        <v/>
      </c>
      <c r="I88" s="30">
        <f>IF($A88="","",IFERROR(SUMIFS(tblPayLog[Stop Pay],tblPayLog[Pay Period End],'Dashboard'!$B$3,tblPayLog[Driver ID],$A88),0))</f>
        <v/>
      </c>
      <c r="J88" s="30">
        <f>IF($A88="","",IFERROR(SUMIFS(tblPayLog[Other Pay],tblPayLog[Pay Period End],'Dashboard'!$B$3,tblPayLog[Driver ID],$A88),0))</f>
        <v/>
      </c>
      <c r="K88" s="30">
        <f>IF($A88="","",IFERROR(SUMIFS(tblPayLog[Gross Earnings],tblPayLog[Pay Period End],'Dashboard'!$B$3,tblPayLog[Driver ID],$A88),0))</f>
        <v/>
      </c>
      <c r="L88" s="30">
        <f>IF($A88="","",IFERROR(SUMIFS(tblPayLog[Reimbursements],tblPayLog[Pay Period End],'Dashboard'!$B$3,tblPayLog[Driver ID],$A88),0))</f>
        <v/>
      </c>
      <c r="M88" s="30">
        <f>IF($A88="","",IFERROR(SUMIFS(tblPayLog[Deductions],tblPayLog[Pay Period End],'Dashboard'!$B$3,tblPayLog[Driver ID],$A88),0))</f>
        <v/>
      </c>
      <c r="N88" s="30">
        <f>IF($A88="","",IFERROR(SUMIFS(tblPayLog[Total Payable],tblPayLog[Pay Period End],'Dashboard'!$B$3,tblPayLog[Driver ID],$A88),0))</f>
        <v/>
      </c>
      <c r="O88" s="53">
        <f>IF($A88="","",IFERROR(G88/F88,0))</f>
        <v/>
      </c>
      <c r="P88" s="36">
        <f>IF($A88="","",IFERROR(COUNTIFS(tblPayLog[Pay Period End],'Dashboard'!$B$3,tblPayLog[Driver ID],$A88,tblPayLog[Check],"&lt;&gt;OK"),0))</f>
        <v/>
      </c>
    </row>
    <row r="89">
      <c r="A89" s="24">
        <f>IF('Settings'!A94="","",'Settings'!A94)</f>
        <v/>
      </c>
      <c r="B89" s="24">
        <f>IF('Settings'!B94="","",'Settings'!B94)</f>
        <v/>
      </c>
      <c r="C89" s="36">
        <f>IF($A89="","",IFERROR(COUNTIFS(tblPayLog[Pay Period End],'Dashboard'!$B$3,tblPayLog[Driver ID],$A89),0))</f>
        <v/>
      </c>
      <c r="D89" s="27">
        <f>IF($A89="","",IFERROR(SUMIFS(tblPayLog[Loaded Miles],tblPayLog[Pay Period End],'Dashboard'!$B$3,tblPayLog[Driver ID],$A89),0))</f>
        <v/>
      </c>
      <c r="E89" s="27">
        <f>IF($A89="","",IFERROR(SUMIFS(tblPayLog[Empty Miles],tblPayLog[Pay Period End],'Dashboard'!$B$3,tblPayLog[Driver ID],$A89),0))</f>
        <v/>
      </c>
      <c r="F89" s="27">
        <f>IF($A89="","",IFERROR(SUMIFS(tblPayLog[Paid Miles],tblPayLog[Pay Period End],'Dashboard'!$B$3,tblPayLog[Driver ID],$A89),0))</f>
        <v/>
      </c>
      <c r="G89" s="30">
        <f>IF($A89="","",IFERROR(SUMIFS(tblPayLog[Mileage Pay],tblPayLog[Pay Period End],'Dashboard'!$B$3,tblPayLog[Driver ID],$A89),0))</f>
        <v/>
      </c>
      <c r="H89" s="30">
        <f>IF($A89="","",IFERROR(SUMIFS(tblPayLog[Detention Pay],tblPayLog[Pay Period End],'Dashboard'!$B$3,tblPayLog[Driver ID],$A89),0))</f>
        <v/>
      </c>
      <c r="I89" s="30">
        <f>IF($A89="","",IFERROR(SUMIFS(tblPayLog[Stop Pay],tblPayLog[Pay Period End],'Dashboard'!$B$3,tblPayLog[Driver ID],$A89),0))</f>
        <v/>
      </c>
      <c r="J89" s="30">
        <f>IF($A89="","",IFERROR(SUMIFS(tblPayLog[Other Pay],tblPayLog[Pay Period End],'Dashboard'!$B$3,tblPayLog[Driver ID],$A89),0))</f>
        <v/>
      </c>
      <c r="K89" s="30">
        <f>IF($A89="","",IFERROR(SUMIFS(tblPayLog[Gross Earnings],tblPayLog[Pay Period End],'Dashboard'!$B$3,tblPayLog[Driver ID],$A89),0))</f>
        <v/>
      </c>
      <c r="L89" s="30">
        <f>IF($A89="","",IFERROR(SUMIFS(tblPayLog[Reimbursements],tblPayLog[Pay Period End],'Dashboard'!$B$3,tblPayLog[Driver ID],$A89),0))</f>
        <v/>
      </c>
      <c r="M89" s="30">
        <f>IF($A89="","",IFERROR(SUMIFS(tblPayLog[Deductions],tblPayLog[Pay Period End],'Dashboard'!$B$3,tblPayLog[Driver ID],$A89),0))</f>
        <v/>
      </c>
      <c r="N89" s="30">
        <f>IF($A89="","",IFERROR(SUMIFS(tblPayLog[Total Payable],tblPayLog[Pay Period End],'Dashboard'!$B$3,tblPayLog[Driver ID],$A89),0))</f>
        <v/>
      </c>
      <c r="O89" s="53">
        <f>IF($A89="","",IFERROR(G89/F89,0))</f>
        <v/>
      </c>
      <c r="P89" s="36">
        <f>IF($A89="","",IFERROR(COUNTIFS(tblPayLog[Pay Period End],'Dashboard'!$B$3,tblPayLog[Driver ID],$A89,tblPayLog[Check],"&lt;&gt;OK"),0))</f>
        <v/>
      </c>
    </row>
    <row r="90">
      <c r="A90" s="24">
        <f>IF('Settings'!A95="","",'Settings'!A95)</f>
        <v/>
      </c>
      <c r="B90" s="24">
        <f>IF('Settings'!B95="","",'Settings'!B95)</f>
        <v/>
      </c>
      <c r="C90" s="36">
        <f>IF($A90="","",IFERROR(COUNTIFS(tblPayLog[Pay Period End],'Dashboard'!$B$3,tblPayLog[Driver ID],$A90),0))</f>
        <v/>
      </c>
      <c r="D90" s="27">
        <f>IF($A90="","",IFERROR(SUMIFS(tblPayLog[Loaded Miles],tblPayLog[Pay Period End],'Dashboard'!$B$3,tblPayLog[Driver ID],$A90),0))</f>
        <v/>
      </c>
      <c r="E90" s="27">
        <f>IF($A90="","",IFERROR(SUMIFS(tblPayLog[Empty Miles],tblPayLog[Pay Period End],'Dashboard'!$B$3,tblPayLog[Driver ID],$A90),0))</f>
        <v/>
      </c>
      <c r="F90" s="27">
        <f>IF($A90="","",IFERROR(SUMIFS(tblPayLog[Paid Miles],tblPayLog[Pay Period End],'Dashboard'!$B$3,tblPayLog[Driver ID],$A90),0))</f>
        <v/>
      </c>
      <c r="G90" s="30">
        <f>IF($A90="","",IFERROR(SUMIFS(tblPayLog[Mileage Pay],tblPayLog[Pay Period End],'Dashboard'!$B$3,tblPayLog[Driver ID],$A90),0))</f>
        <v/>
      </c>
      <c r="H90" s="30">
        <f>IF($A90="","",IFERROR(SUMIFS(tblPayLog[Detention Pay],tblPayLog[Pay Period End],'Dashboard'!$B$3,tblPayLog[Driver ID],$A90),0))</f>
        <v/>
      </c>
      <c r="I90" s="30">
        <f>IF($A90="","",IFERROR(SUMIFS(tblPayLog[Stop Pay],tblPayLog[Pay Period End],'Dashboard'!$B$3,tblPayLog[Driver ID],$A90),0))</f>
        <v/>
      </c>
      <c r="J90" s="30">
        <f>IF($A90="","",IFERROR(SUMIFS(tblPayLog[Other Pay],tblPayLog[Pay Period End],'Dashboard'!$B$3,tblPayLog[Driver ID],$A90),0))</f>
        <v/>
      </c>
      <c r="K90" s="30">
        <f>IF($A90="","",IFERROR(SUMIFS(tblPayLog[Gross Earnings],tblPayLog[Pay Period End],'Dashboard'!$B$3,tblPayLog[Driver ID],$A90),0))</f>
        <v/>
      </c>
      <c r="L90" s="30">
        <f>IF($A90="","",IFERROR(SUMIFS(tblPayLog[Reimbursements],tblPayLog[Pay Period End],'Dashboard'!$B$3,tblPayLog[Driver ID],$A90),0))</f>
        <v/>
      </c>
      <c r="M90" s="30">
        <f>IF($A90="","",IFERROR(SUMIFS(tblPayLog[Deductions],tblPayLog[Pay Period End],'Dashboard'!$B$3,tblPayLog[Driver ID],$A90),0))</f>
        <v/>
      </c>
      <c r="N90" s="30">
        <f>IF($A90="","",IFERROR(SUMIFS(tblPayLog[Total Payable],tblPayLog[Pay Period End],'Dashboard'!$B$3,tblPayLog[Driver ID],$A90),0))</f>
        <v/>
      </c>
      <c r="O90" s="53">
        <f>IF($A90="","",IFERROR(G90/F90,0))</f>
        <v/>
      </c>
      <c r="P90" s="36">
        <f>IF($A90="","",IFERROR(COUNTIFS(tblPayLog[Pay Period End],'Dashboard'!$B$3,tblPayLog[Driver ID],$A90,tblPayLog[Check],"&lt;&gt;OK"),0))</f>
        <v/>
      </c>
    </row>
    <row r="91">
      <c r="A91" s="24">
        <f>IF('Settings'!A96="","",'Settings'!A96)</f>
        <v/>
      </c>
      <c r="B91" s="24">
        <f>IF('Settings'!B96="","",'Settings'!B96)</f>
        <v/>
      </c>
      <c r="C91" s="36">
        <f>IF($A91="","",IFERROR(COUNTIFS(tblPayLog[Pay Period End],'Dashboard'!$B$3,tblPayLog[Driver ID],$A91),0))</f>
        <v/>
      </c>
      <c r="D91" s="27">
        <f>IF($A91="","",IFERROR(SUMIFS(tblPayLog[Loaded Miles],tblPayLog[Pay Period End],'Dashboard'!$B$3,tblPayLog[Driver ID],$A91),0))</f>
        <v/>
      </c>
      <c r="E91" s="27">
        <f>IF($A91="","",IFERROR(SUMIFS(tblPayLog[Empty Miles],tblPayLog[Pay Period End],'Dashboard'!$B$3,tblPayLog[Driver ID],$A91),0))</f>
        <v/>
      </c>
      <c r="F91" s="27">
        <f>IF($A91="","",IFERROR(SUMIFS(tblPayLog[Paid Miles],tblPayLog[Pay Period End],'Dashboard'!$B$3,tblPayLog[Driver ID],$A91),0))</f>
        <v/>
      </c>
      <c r="G91" s="30">
        <f>IF($A91="","",IFERROR(SUMIFS(tblPayLog[Mileage Pay],tblPayLog[Pay Period End],'Dashboard'!$B$3,tblPayLog[Driver ID],$A91),0))</f>
        <v/>
      </c>
      <c r="H91" s="30">
        <f>IF($A91="","",IFERROR(SUMIFS(tblPayLog[Detention Pay],tblPayLog[Pay Period End],'Dashboard'!$B$3,tblPayLog[Driver ID],$A91),0))</f>
        <v/>
      </c>
      <c r="I91" s="30">
        <f>IF($A91="","",IFERROR(SUMIFS(tblPayLog[Stop Pay],tblPayLog[Pay Period End],'Dashboard'!$B$3,tblPayLog[Driver ID],$A91),0))</f>
        <v/>
      </c>
      <c r="J91" s="30">
        <f>IF($A91="","",IFERROR(SUMIFS(tblPayLog[Other Pay],tblPayLog[Pay Period End],'Dashboard'!$B$3,tblPayLog[Driver ID],$A91),0))</f>
        <v/>
      </c>
      <c r="K91" s="30">
        <f>IF($A91="","",IFERROR(SUMIFS(tblPayLog[Gross Earnings],tblPayLog[Pay Period End],'Dashboard'!$B$3,tblPayLog[Driver ID],$A91),0))</f>
        <v/>
      </c>
      <c r="L91" s="30">
        <f>IF($A91="","",IFERROR(SUMIFS(tblPayLog[Reimbursements],tblPayLog[Pay Period End],'Dashboard'!$B$3,tblPayLog[Driver ID],$A91),0))</f>
        <v/>
      </c>
      <c r="M91" s="30">
        <f>IF($A91="","",IFERROR(SUMIFS(tblPayLog[Deductions],tblPayLog[Pay Period End],'Dashboard'!$B$3,tblPayLog[Driver ID],$A91),0))</f>
        <v/>
      </c>
      <c r="N91" s="30">
        <f>IF($A91="","",IFERROR(SUMIFS(tblPayLog[Total Payable],tblPayLog[Pay Period End],'Dashboard'!$B$3,tblPayLog[Driver ID],$A91),0))</f>
        <v/>
      </c>
      <c r="O91" s="53">
        <f>IF($A91="","",IFERROR(G91/F91,0))</f>
        <v/>
      </c>
      <c r="P91" s="36">
        <f>IF($A91="","",IFERROR(COUNTIFS(tblPayLog[Pay Period End],'Dashboard'!$B$3,tblPayLog[Driver ID],$A91,tblPayLog[Check],"&lt;&gt;OK"),0))</f>
        <v/>
      </c>
    </row>
    <row r="92">
      <c r="A92" s="24">
        <f>IF('Settings'!A97="","",'Settings'!A97)</f>
        <v/>
      </c>
      <c r="B92" s="24">
        <f>IF('Settings'!B97="","",'Settings'!B97)</f>
        <v/>
      </c>
      <c r="C92" s="36">
        <f>IF($A92="","",IFERROR(COUNTIFS(tblPayLog[Pay Period End],'Dashboard'!$B$3,tblPayLog[Driver ID],$A92),0))</f>
        <v/>
      </c>
      <c r="D92" s="27">
        <f>IF($A92="","",IFERROR(SUMIFS(tblPayLog[Loaded Miles],tblPayLog[Pay Period End],'Dashboard'!$B$3,tblPayLog[Driver ID],$A92),0))</f>
        <v/>
      </c>
      <c r="E92" s="27">
        <f>IF($A92="","",IFERROR(SUMIFS(tblPayLog[Empty Miles],tblPayLog[Pay Period End],'Dashboard'!$B$3,tblPayLog[Driver ID],$A92),0))</f>
        <v/>
      </c>
      <c r="F92" s="27">
        <f>IF($A92="","",IFERROR(SUMIFS(tblPayLog[Paid Miles],tblPayLog[Pay Period End],'Dashboard'!$B$3,tblPayLog[Driver ID],$A92),0))</f>
        <v/>
      </c>
      <c r="G92" s="30">
        <f>IF($A92="","",IFERROR(SUMIFS(tblPayLog[Mileage Pay],tblPayLog[Pay Period End],'Dashboard'!$B$3,tblPayLog[Driver ID],$A92),0))</f>
        <v/>
      </c>
      <c r="H92" s="30">
        <f>IF($A92="","",IFERROR(SUMIFS(tblPayLog[Detention Pay],tblPayLog[Pay Period End],'Dashboard'!$B$3,tblPayLog[Driver ID],$A92),0))</f>
        <v/>
      </c>
      <c r="I92" s="30">
        <f>IF($A92="","",IFERROR(SUMIFS(tblPayLog[Stop Pay],tblPayLog[Pay Period End],'Dashboard'!$B$3,tblPayLog[Driver ID],$A92),0))</f>
        <v/>
      </c>
      <c r="J92" s="30">
        <f>IF($A92="","",IFERROR(SUMIFS(tblPayLog[Other Pay],tblPayLog[Pay Period End],'Dashboard'!$B$3,tblPayLog[Driver ID],$A92),0))</f>
        <v/>
      </c>
      <c r="K92" s="30">
        <f>IF($A92="","",IFERROR(SUMIFS(tblPayLog[Gross Earnings],tblPayLog[Pay Period End],'Dashboard'!$B$3,tblPayLog[Driver ID],$A92),0))</f>
        <v/>
      </c>
      <c r="L92" s="30">
        <f>IF($A92="","",IFERROR(SUMIFS(tblPayLog[Reimbursements],tblPayLog[Pay Period End],'Dashboard'!$B$3,tblPayLog[Driver ID],$A92),0))</f>
        <v/>
      </c>
      <c r="M92" s="30">
        <f>IF($A92="","",IFERROR(SUMIFS(tblPayLog[Deductions],tblPayLog[Pay Period End],'Dashboard'!$B$3,tblPayLog[Driver ID],$A92),0))</f>
        <v/>
      </c>
      <c r="N92" s="30">
        <f>IF($A92="","",IFERROR(SUMIFS(tblPayLog[Total Payable],tblPayLog[Pay Period End],'Dashboard'!$B$3,tblPayLog[Driver ID],$A92),0))</f>
        <v/>
      </c>
      <c r="O92" s="53">
        <f>IF($A92="","",IFERROR(G92/F92,0))</f>
        <v/>
      </c>
      <c r="P92" s="36">
        <f>IF($A92="","",IFERROR(COUNTIFS(tblPayLog[Pay Period End],'Dashboard'!$B$3,tblPayLog[Driver ID],$A92,tblPayLog[Check],"&lt;&gt;OK"),0))</f>
        <v/>
      </c>
    </row>
    <row r="93">
      <c r="A93" s="24">
        <f>IF('Settings'!A98="","",'Settings'!A98)</f>
        <v/>
      </c>
      <c r="B93" s="24">
        <f>IF('Settings'!B98="","",'Settings'!B98)</f>
        <v/>
      </c>
      <c r="C93" s="36">
        <f>IF($A93="","",IFERROR(COUNTIFS(tblPayLog[Pay Period End],'Dashboard'!$B$3,tblPayLog[Driver ID],$A93),0))</f>
        <v/>
      </c>
      <c r="D93" s="27">
        <f>IF($A93="","",IFERROR(SUMIFS(tblPayLog[Loaded Miles],tblPayLog[Pay Period End],'Dashboard'!$B$3,tblPayLog[Driver ID],$A93),0))</f>
        <v/>
      </c>
      <c r="E93" s="27">
        <f>IF($A93="","",IFERROR(SUMIFS(tblPayLog[Empty Miles],tblPayLog[Pay Period End],'Dashboard'!$B$3,tblPayLog[Driver ID],$A93),0))</f>
        <v/>
      </c>
      <c r="F93" s="27">
        <f>IF($A93="","",IFERROR(SUMIFS(tblPayLog[Paid Miles],tblPayLog[Pay Period End],'Dashboard'!$B$3,tblPayLog[Driver ID],$A93),0))</f>
        <v/>
      </c>
      <c r="G93" s="30">
        <f>IF($A93="","",IFERROR(SUMIFS(tblPayLog[Mileage Pay],tblPayLog[Pay Period End],'Dashboard'!$B$3,tblPayLog[Driver ID],$A93),0))</f>
        <v/>
      </c>
      <c r="H93" s="30">
        <f>IF($A93="","",IFERROR(SUMIFS(tblPayLog[Detention Pay],tblPayLog[Pay Period End],'Dashboard'!$B$3,tblPayLog[Driver ID],$A93),0))</f>
        <v/>
      </c>
      <c r="I93" s="30">
        <f>IF($A93="","",IFERROR(SUMIFS(tblPayLog[Stop Pay],tblPayLog[Pay Period End],'Dashboard'!$B$3,tblPayLog[Driver ID],$A93),0))</f>
        <v/>
      </c>
      <c r="J93" s="30">
        <f>IF($A93="","",IFERROR(SUMIFS(tblPayLog[Other Pay],tblPayLog[Pay Period End],'Dashboard'!$B$3,tblPayLog[Driver ID],$A93),0))</f>
        <v/>
      </c>
      <c r="K93" s="30">
        <f>IF($A93="","",IFERROR(SUMIFS(tblPayLog[Gross Earnings],tblPayLog[Pay Period End],'Dashboard'!$B$3,tblPayLog[Driver ID],$A93),0))</f>
        <v/>
      </c>
      <c r="L93" s="30">
        <f>IF($A93="","",IFERROR(SUMIFS(tblPayLog[Reimbursements],tblPayLog[Pay Period End],'Dashboard'!$B$3,tblPayLog[Driver ID],$A93),0))</f>
        <v/>
      </c>
      <c r="M93" s="30">
        <f>IF($A93="","",IFERROR(SUMIFS(tblPayLog[Deductions],tblPayLog[Pay Period End],'Dashboard'!$B$3,tblPayLog[Driver ID],$A93),0))</f>
        <v/>
      </c>
      <c r="N93" s="30">
        <f>IF($A93="","",IFERROR(SUMIFS(tblPayLog[Total Payable],tblPayLog[Pay Period End],'Dashboard'!$B$3,tblPayLog[Driver ID],$A93),0))</f>
        <v/>
      </c>
      <c r="O93" s="53">
        <f>IF($A93="","",IFERROR(G93/F93,0))</f>
        <v/>
      </c>
      <c r="P93" s="36">
        <f>IF($A93="","",IFERROR(COUNTIFS(tblPayLog[Pay Period End],'Dashboard'!$B$3,tblPayLog[Driver ID],$A93,tblPayLog[Check],"&lt;&gt;OK"),0))</f>
        <v/>
      </c>
    </row>
    <row r="94">
      <c r="A94" s="24">
        <f>IF('Settings'!A99="","",'Settings'!A99)</f>
        <v/>
      </c>
      <c r="B94" s="24">
        <f>IF('Settings'!B99="","",'Settings'!B99)</f>
        <v/>
      </c>
      <c r="C94" s="36">
        <f>IF($A94="","",IFERROR(COUNTIFS(tblPayLog[Pay Period End],'Dashboard'!$B$3,tblPayLog[Driver ID],$A94),0))</f>
        <v/>
      </c>
      <c r="D94" s="27">
        <f>IF($A94="","",IFERROR(SUMIFS(tblPayLog[Loaded Miles],tblPayLog[Pay Period End],'Dashboard'!$B$3,tblPayLog[Driver ID],$A94),0))</f>
        <v/>
      </c>
      <c r="E94" s="27">
        <f>IF($A94="","",IFERROR(SUMIFS(tblPayLog[Empty Miles],tblPayLog[Pay Period End],'Dashboard'!$B$3,tblPayLog[Driver ID],$A94),0))</f>
        <v/>
      </c>
      <c r="F94" s="27">
        <f>IF($A94="","",IFERROR(SUMIFS(tblPayLog[Paid Miles],tblPayLog[Pay Period End],'Dashboard'!$B$3,tblPayLog[Driver ID],$A94),0))</f>
        <v/>
      </c>
      <c r="G94" s="30">
        <f>IF($A94="","",IFERROR(SUMIFS(tblPayLog[Mileage Pay],tblPayLog[Pay Period End],'Dashboard'!$B$3,tblPayLog[Driver ID],$A94),0))</f>
        <v/>
      </c>
      <c r="H94" s="30">
        <f>IF($A94="","",IFERROR(SUMIFS(tblPayLog[Detention Pay],tblPayLog[Pay Period End],'Dashboard'!$B$3,tblPayLog[Driver ID],$A94),0))</f>
        <v/>
      </c>
      <c r="I94" s="30">
        <f>IF($A94="","",IFERROR(SUMIFS(tblPayLog[Stop Pay],tblPayLog[Pay Period End],'Dashboard'!$B$3,tblPayLog[Driver ID],$A94),0))</f>
        <v/>
      </c>
      <c r="J94" s="30">
        <f>IF($A94="","",IFERROR(SUMIFS(tblPayLog[Other Pay],tblPayLog[Pay Period End],'Dashboard'!$B$3,tblPayLog[Driver ID],$A94),0))</f>
        <v/>
      </c>
      <c r="K94" s="30">
        <f>IF($A94="","",IFERROR(SUMIFS(tblPayLog[Gross Earnings],tblPayLog[Pay Period End],'Dashboard'!$B$3,tblPayLog[Driver ID],$A94),0))</f>
        <v/>
      </c>
      <c r="L94" s="30">
        <f>IF($A94="","",IFERROR(SUMIFS(tblPayLog[Reimbursements],tblPayLog[Pay Period End],'Dashboard'!$B$3,tblPayLog[Driver ID],$A94),0))</f>
        <v/>
      </c>
      <c r="M94" s="30">
        <f>IF($A94="","",IFERROR(SUMIFS(tblPayLog[Deductions],tblPayLog[Pay Period End],'Dashboard'!$B$3,tblPayLog[Driver ID],$A94),0))</f>
        <v/>
      </c>
      <c r="N94" s="30">
        <f>IF($A94="","",IFERROR(SUMIFS(tblPayLog[Total Payable],tblPayLog[Pay Period End],'Dashboard'!$B$3,tblPayLog[Driver ID],$A94),0))</f>
        <v/>
      </c>
      <c r="O94" s="53">
        <f>IF($A94="","",IFERROR(G94/F94,0))</f>
        <v/>
      </c>
      <c r="P94" s="36">
        <f>IF($A94="","",IFERROR(COUNTIFS(tblPayLog[Pay Period End],'Dashboard'!$B$3,tblPayLog[Driver ID],$A94,tblPayLog[Check],"&lt;&gt;OK"),0))</f>
        <v/>
      </c>
    </row>
    <row r="95">
      <c r="A95" s="24">
        <f>IF('Settings'!A100="","",'Settings'!A100)</f>
        <v/>
      </c>
      <c r="B95" s="24">
        <f>IF('Settings'!B100="","",'Settings'!B100)</f>
        <v/>
      </c>
      <c r="C95" s="36">
        <f>IF($A95="","",IFERROR(COUNTIFS(tblPayLog[Pay Period End],'Dashboard'!$B$3,tblPayLog[Driver ID],$A95),0))</f>
        <v/>
      </c>
      <c r="D95" s="27">
        <f>IF($A95="","",IFERROR(SUMIFS(tblPayLog[Loaded Miles],tblPayLog[Pay Period End],'Dashboard'!$B$3,tblPayLog[Driver ID],$A95),0))</f>
        <v/>
      </c>
      <c r="E95" s="27">
        <f>IF($A95="","",IFERROR(SUMIFS(tblPayLog[Empty Miles],tblPayLog[Pay Period End],'Dashboard'!$B$3,tblPayLog[Driver ID],$A95),0))</f>
        <v/>
      </c>
      <c r="F95" s="27">
        <f>IF($A95="","",IFERROR(SUMIFS(tblPayLog[Paid Miles],tblPayLog[Pay Period End],'Dashboard'!$B$3,tblPayLog[Driver ID],$A95),0))</f>
        <v/>
      </c>
      <c r="G95" s="30">
        <f>IF($A95="","",IFERROR(SUMIFS(tblPayLog[Mileage Pay],tblPayLog[Pay Period End],'Dashboard'!$B$3,tblPayLog[Driver ID],$A95),0))</f>
        <v/>
      </c>
      <c r="H95" s="30">
        <f>IF($A95="","",IFERROR(SUMIFS(tblPayLog[Detention Pay],tblPayLog[Pay Period End],'Dashboard'!$B$3,tblPayLog[Driver ID],$A95),0))</f>
        <v/>
      </c>
      <c r="I95" s="30">
        <f>IF($A95="","",IFERROR(SUMIFS(tblPayLog[Stop Pay],tblPayLog[Pay Period End],'Dashboard'!$B$3,tblPayLog[Driver ID],$A95),0))</f>
        <v/>
      </c>
      <c r="J95" s="30">
        <f>IF($A95="","",IFERROR(SUMIFS(tblPayLog[Other Pay],tblPayLog[Pay Period End],'Dashboard'!$B$3,tblPayLog[Driver ID],$A95),0))</f>
        <v/>
      </c>
      <c r="K95" s="30">
        <f>IF($A95="","",IFERROR(SUMIFS(tblPayLog[Gross Earnings],tblPayLog[Pay Period End],'Dashboard'!$B$3,tblPayLog[Driver ID],$A95),0))</f>
        <v/>
      </c>
      <c r="L95" s="30">
        <f>IF($A95="","",IFERROR(SUMIFS(tblPayLog[Reimbursements],tblPayLog[Pay Period End],'Dashboard'!$B$3,tblPayLog[Driver ID],$A95),0))</f>
        <v/>
      </c>
      <c r="M95" s="30">
        <f>IF($A95="","",IFERROR(SUMIFS(tblPayLog[Deductions],tblPayLog[Pay Period End],'Dashboard'!$B$3,tblPayLog[Driver ID],$A95),0))</f>
        <v/>
      </c>
      <c r="N95" s="30">
        <f>IF($A95="","",IFERROR(SUMIFS(tblPayLog[Total Payable],tblPayLog[Pay Period End],'Dashboard'!$B$3,tblPayLog[Driver ID],$A95),0))</f>
        <v/>
      </c>
      <c r="O95" s="53">
        <f>IF($A95="","",IFERROR(G95/F95,0))</f>
        <v/>
      </c>
      <c r="P95" s="36">
        <f>IF($A95="","",IFERROR(COUNTIFS(tblPayLog[Pay Period End],'Dashboard'!$B$3,tblPayLog[Driver ID],$A95,tblPayLog[Check],"&lt;&gt;OK"),0))</f>
        <v/>
      </c>
    </row>
    <row r="96">
      <c r="A96" s="24">
        <f>IF('Settings'!A101="","",'Settings'!A101)</f>
        <v/>
      </c>
      <c r="B96" s="24">
        <f>IF('Settings'!B101="","",'Settings'!B101)</f>
        <v/>
      </c>
      <c r="C96" s="36">
        <f>IF($A96="","",IFERROR(COUNTIFS(tblPayLog[Pay Period End],'Dashboard'!$B$3,tblPayLog[Driver ID],$A96),0))</f>
        <v/>
      </c>
      <c r="D96" s="27">
        <f>IF($A96="","",IFERROR(SUMIFS(tblPayLog[Loaded Miles],tblPayLog[Pay Period End],'Dashboard'!$B$3,tblPayLog[Driver ID],$A96),0))</f>
        <v/>
      </c>
      <c r="E96" s="27">
        <f>IF($A96="","",IFERROR(SUMIFS(tblPayLog[Empty Miles],tblPayLog[Pay Period End],'Dashboard'!$B$3,tblPayLog[Driver ID],$A96),0))</f>
        <v/>
      </c>
      <c r="F96" s="27">
        <f>IF($A96="","",IFERROR(SUMIFS(tblPayLog[Paid Miles],tblPayLog[Pay Period End],'Dashboard'!$B$3,tblPayLog[Driver ID],$A96),0))</f>
        <v/>
      </c>
      <c r="G96" s="30">
        <f>IF($A96="","",IFERROR(SUMIFS(tblPayLog[Mileage Pay],tblPayLog[Pay Period End],'Dashboard'!$B$3,tblPayLog[Driver ID],$A96),0))</f>
        <v/>
      </c>
      <c r="H96" s="30">
        <f>IF($A96="","",IFERROR(SUMIFS(tblPayLog[Detention Pay],tblPayLog[Pay Period End],'Dashboard'!$B$3,tblPayLog[Driver ID],$A96),0))</f>
        <v/>
      </c>
      <c r="I96" s="30">
        <f>IF($A96="","",IFERROR(SUMIFS(tblPayLog[Stop Pay],tblPayLog[Pay Period End],'Dashboard'!$B$3,tblPayLog[Driver ID],$A96),0))</f>
        <v/>
      </c>
      <c r="J96" s="30">
        <f>IF($A96="","",IFERROR(SUMIFS(tblPayLog[Other Pay],tblPayLog[Pay Period End],'Dashboard'!$B$3,tblPayLog[Driver ID],$A96),0))</f>
        <v/>
      </c>
      <c r="K96" s="30">
        <f>IF($A96="","",IFERROR(SUMIFS(tblPayLog[Gross Earnings],tblPayLog[Pay Period End],'Dashboard'!$B$3,tblPayLog[Driver ID],$A96),0))</f>
        <v/>
      </c>
      <c r="L96" s="30">
        <f>IF($A96="","",IFERROR(SUMIFS(tblPayLog[Reimbursements],tblPayLog[Pay Period End],'Dashboard'!$B$3,tblPayLog[Driver ID],$A96),0))</f>
        <v/>
      </c>
      <c r="M96" s="30">
        <f>IF($A96="","",IFERROR(SUMIFS(tblPayLog[Deductions],tblPayLog[Pay Period End],'Dashboard'!$B$3,tblPayLog[Driver ID],$A96),0))</f>
        <v/>
      </c>
      <c r="N96" s="30">
        <f>IF($A96="","",IFERROR(SUMIFS(tblPayLog[Total Payable],tblPayLog[Pay Period End],'Dashboard'!$B$3,tblPayLog[Driver ID],$A96),0))</f>
        <v/>
      </c>
      <c r="O96" s="53">
        <f>IF($A96="","",IFERROR(G96/F96,0))</f>
        <v/>
      </c>
      <c r="P96" s="36">
        <f>IF($A96="","",IFERROR(COUNTIFS(tblPayLog[Pay Period End],'Dashboard'!$B$3,tblPayLog[Driver ID],$A96,tblPayLog[Check],"&lt;&gt;OK"),0))</f>
        <v/>
      </c>
    </row>
    <row r="97">
      <c r="A97" s="24">
        <f>IF('Settings'!A102="","",'Settings'!A102)</f>
        <v/>
      </c>
      <c r="B97" s="24">
        <f>IF('Settings'!B102="","",'Settings'!B102)</f>
        <v/>
      </c>
      <c r="C97" s="36">
        <f>IF($A97="","",IFERROR(COUNTIFS(tblPayLog[Pay Period End],'Dashboard'!$B$3,tblPayLog[Driver ID],$A97),0))</f>
        <v/>
      </c>
      <c r="D97" s="27">
        <f>IF($A97="","",IFERROR(SUMIFS(tblPayLog[Loaded Miles],tblPayLog[Pay Period End],'Dashboard'!$B$3,tblPayLog[Driver ID],$A97),0))</f>
        <v/>
      </c>
      <c r="E97" s="27">
        <f>IF($A97="","",IFERROR(SUMIFS(tblPayLog[Empty Miles],tblPayLog[Pay Period End],'Dashboard'!$B$3,tblPayLog[Driver ID],$A97),0))</f>
        <v/>
      </c>
      <c r="F97" s="27">
        <f>IF($A97="","",IFERROR(SUMIFS(tblPayLog[Paid Miles],tblPayLog[Pay Period End],'Dashboard'!$B$3,tblPayLog[Driver ID],$A97),0))</f>
        <v/>
      </c>
      <c r="G97" s="30">
        <f>IF($A97="","",IFERROR(SUMIFS(tblPayLog[Mileage Pay],tblPayLog[Pay Period End],'Dashboard'!$B$3,tblPayLog[Driver ID],$A97),0))</f>
        <v/>
      </c>
      <c r="H97" s="30">
        <f>IF($A97="","",IFERROR(SUMIFS(tblPayLog[Detention Pay],tblPayLog[Pay Period End],'Dashboard'!$B$3,tblPayLog[Driver ID],$A97),0))</f>
        <v/>
      </c>
      <c r="I97" s="30">
        <f>IF($A97="","",IFERROR(SUMIFS(tblPayLog[Stop Pay],tblPayLog[Pay Period End],'Dashboard'!$B$3,tblPayLog[Driver ID],$A97),0))</f>
        <v/>
      </c>
      <c r="J97" s="30">
        <f>IF($A97="","",IFERROR(SUMIFS(tblPayLog[Other Pay],tblPayLog[Pay Period End],'Dashboard'!$B$3,tblPayLog[Driver ID],$A97),0))</f>
        <v/>
      </c>
      <c r="K97" s="30">
        <f>IF($A97="","",IFERROR(SUMIFS(tblPayLog[Gross Earnings],tblPayLog[Pay Period End],'Dashboard'!$B$3,tblPayLog[Driver ID],$A97),0))</f>
        <v/>
      </c>
      <c r="L97" s="30">
        <f>IF($A97="","",IFERROR(SUMIFS(tblPayLog[Reimbursements],tblPayLog[Pay Period End],'Dashboard'!$B$3,tblPayLog[Driver ID],$A97),0))</f>
        <v/>
      </c>
      <c r="M97" s="30">
        <f>IF($A97="","",IFERROR(SUMIFS(tblPayLog[Deductions],tblPayLog[Pay Period End],'Dashboard'!$B$3,tblPayLog[Driver ID],$A97),0))</f>
        <v/>
      </c>
      <c r="N97" s="30">
        <f>IF($A97="","",IFERROR(SUMIFS(tblPayLog[Total Payable],tblPayLog[Pay Period End],'Dashboard'!$B$3,tblPayLog[Driver ID],$A97),0))</f>
        <v/>
      </c>
      <c r="O97" s="53">
        <f>IF($A97="","",IFERROR(G97/F97,0))</f>
        <v/>
      </c>
      <c r="P97" s="36">
        <f>IF($A97="","",IFERROR(COUNTIFS(tblPayLog[Pay Period End],'Dashboard'!$B$3,tblPayLog[Driver ID],$A97,tblPayLog[Check],"&lt;&gt;OK"),0))</f>
        <v/>
      </c>
    </row>
    <row r="98">
      <c r="A98" s="24">
        <f>IF('Settings'!A103="","",'Settings'!A103)</f>
        <v/>
      </c>
      <c r="B98" s="24">
        <f>IF('Settings'!B103="","",'Settings'!B103)</f>
        <v/>
      </c>
      <c r="C98" s="36">
        <f>IF($A98="","",IFERROR(COUNTIFS(tblPayLog[Pay Period End],'Dashboard'!$B$3,tblPayLog[Driver ID],$A98),0))</f>
        <v/>
      </c>
      <c r="D98" s="27">
        <f>IF($A98="","",IFERROR(SUMIFS(tblPayLog[Loaded Miles],tblPayLog[Pay Period End],'Dashboard'!$B$3,tblPayLog[Driver ID],$A98),0))</f>
        <v/>
      </c>
      <c r="E98" s="27">
        <f>IF($A98="","",IFERROR(SUMIFS(tblPayLog[Empty Miles],tblPayLog[Pay Period End],'Dashboard'!$B$3,tblPayLog[Driver ID],$A98),0))</f>
        <v/>
      </c>
      <c r="F98" s="27">
        <f>IF($A98="","",IFERROR(SUMIFS(tblPayLog[Paid Miles],tblPayLog[Pay Period End],'Dashboard'!$B$3,tblPayLog[Driver ID],$A98),0))</f>
        <v/>
      </c>
      <c r="G98" s="30">
        <f>IF($A98="","",IFERROR(SUMIFS(tblPayLog[Mileage Pay],tblPayLog[Pay Period End],'Dashboard'!$B$3,tblPayLog[Driver ID],$A98),0))</f>
        <v/>
      </c>
      <c r="H98" s="30">
        <f>IF($A98="","",IFERROR(SUMIFS(tblPayLog[Detention Pay],tblPayLog[Pay Period End],'Dashboard'!$B$3,tblPayLog[Driver ID],$A98),0))</f>
        <v/>
      </c>
      <c r="I98" s="30">
        <f>IF($A98="","",IFERROR(SUMIFS(tblPayLog[Stop Pay],tblPayLog[Pay Period End],'Dashboard'!$B$3,tblPayLog[Driver ID],$A98),0))</f>
        <v/>
      </c>
      <c r="J98" s="30">
        <f>IF($A98="","",IFERROR(SUMIFS(tblPayLog[Other Pay],tblPayLog[Pay Period End],'Dashboard'!$B$3,tblPayLog[Driver ID],$A98),0))</f>
        <v/>
      </c>
      <c r="K98" s="30">
        <f>IF($A98="","",IFERROR(SUMIFS(tblPayLog[Gross Earnings],tblPayLog[Pay Period End],'Dashboard'!$B$3,tblPayLog[Driver ID],$A98),0))</f>
        <v/>
      </c>
      <c r="L98" s="30">
        <f>IF($A98="","",IFERROR(SUMIFS(tblPayLog[Reimbursements],tblPayLog[Pay Period End],'Dashboard'!$B$3,tblPayLog[Driver ID],$A98),0))</f>
        <v/>
      </c>
      <c r="M98" s="30">
        <f>IF($A98="","",IFERROR(SUMIFS(tblPayLog[Deductions],tblPayLog[Pay Period End],'Dashboard'!$B$3,tblPayLog[Driver ID],$A98),0))</f>
        <v/>
      </c>
      <c r="N98" s="30">
        <f>IF($A98="","",IFERROR(SUMIFS(tblPayLog[Total Payable],tblPayLog[Pay Period End],'Dashboard'!$B$3,tblPayLog[Driver ID],$A98),0))</f>
        <v/>
      </c>
      <c r="O98" s="53">
        <f>IF($A98="","",IFERROR(G98/F98,0))</f>
        <v/>
      </c>
      <c r="P98" s="36">
        <f>IF($A98="","",IFERROR(COUNTIFS(tblPayLog[Pay Period End],'Dashboard'!$B$3,tblPayLog[Driver ID],$A98,tblPayLog[Check],"&lt;&gt;OK"),0))</f>
        <v/>
      </c>
    </row>
    <row r="99">
      <c r="A99" s="24">
        <f>IF('Settings'!A104="","",'Settings'!A104)</f>
        <v/>
      </c>
      <c r="B99" s="24">
        <f>IF('Settings'!B104="","",'Settings'!B104)</f>
        <v/>
      </c>
      <c r="C99" s="36">
        <f>IF($A99="","",IFERROR(COUNTIFS(tblPayLog[Pay Period End],'Dashboard'!$B$3,tblPayLog[Driver ID],$A99),0))</f>
        <v/>
      </c>
      <c r="D99" s="27">
        <f>IF($A99="","",IFERROR(SUMIFS(tblPayLog[Loaded Miles],tblPayLog[Pay Period End],'Dashboard'!$B$3,tblPayLog[Driver ID],$A99),0))</f>
        <v/>
      </c>
      <c r="E99" s="27">
        <f>IF($A99="","",IFERROR(SUMIFS(tblPayLog[Empty Miles],tblPayLog[Pay Period End],'Dashboard'!$B$3,tblPayLog[Driver ID],$A99),0))</f>
        <v/>
      </c>
      <c r="F99" s="27">
        <f>IF($A99="","",IFERROR(SUMIFS(tblPayLog[Paid Miles],tblPayLog[Pay Period End],'Dashboard'!$B$3,tblPayLog[Driver ID],$A99),0))</f>
        <v/>
      </c>
      <c r="G99" s="30">
        <f>IF($A99="","",IFERROR(SUMIFS(tblPayLog[Mileage Pay],tblPayLog[Pay Period End],'Dashboard'!$B$3,tblPayLog[Driver ID],$A99),0))</f>
        <v/>
      </c>
      <c r="H99" s="30">
        <f>IF($A99="","",IFERROR(SUMIFS(tblPayLog[Detention Pay],tblPayLog[Pay Period End],'Dashboard'!$B$3,tblPayLog[Driver ID],$A99),0))</f>
        <v/>
      </c>
      <c r="I99" s="30">
        <f>IF($A99="","",IFERROR(SUMIFS(tblPayLog[Stop Pay],tblPayLog[Pay Period End],'Dashboard'!$B$3,tblPayLog[Driver ID],$A99),0))</f>
        <v/>
      </c>
      <c r="J99" s="30">
        <f>IF($A99="","",IFERROR(SUMIFS(tblPayLog[Other Pay],tblPayLog[Pay Period End],'Dashboard'!$B$3,tblPayLog[Driver ID],$A99),0))</f>
        <v/>
      </c>
      <c r="K99" s="30">
        <f>IF($A99="","",IFERROR(SUMIFS(tblPayLog[Gross Earnings],tblPayLog[Pay Period End],'Dashboard'!$B$3,tblPayLog[Driver ID],$A99),0))</f>
        <v/>
      </c>
      <c r="L99" s="30">
        <f>IF($A99="","",IFERROR(SUMIFS(tblPayLog[Reimbursements],tblPayLog[Pay Period End],'Dashboard'!$B$3,tblPayLog[Driver ID],$A99),0))</f>
        <v/>
      </c>
      <c r="M99" s="30">
        <f>IF($A99="","",IFERROR(SUMIFS(tblPayLog[Deductions],tblPayLog[Pay Period End],'Dashboard'!$B$3,tblPayLog[Driver ID],$A99),0))</f>
        <v/>
      </c>
      <c r="N99" s="30">
        <f>IF($A99="","",IFERROR(SUMIFS(tblPayLog[Total Payable],tblPayLog[Pay Period End],'Dashboard'!$B$3,tblPayLog[Driver ID],$A99),0))</f>
        <v/>
      </c>
      <c r="O99" s="53">
        <f>IF($A99="","",IFERROR(G99/F99,0))</f>
        <v/>
      </c>
      <c r="P99" s="36">
        <f>IF($A99="","",IFERROR(COUNTIFS(tblPayLog[Pay Period End],'Dashboard'!$B$3,tblPayLog[Driver ID],$A99,tblPayLog[Check],"&lt;&gt;OK"),0))</f>
        <v/>
      </c>
    </row>
    <row r="100">
      <c r="A100" s="24">
        <f>IF('Settings'!A105="","",'Settings'!A105)</f>
        <v/>
      </c>
      <c r="B100" s="24">
        <f>IF('Settings'!B105="","",'Settings'!B105)</f>
        <v/>
      </c>
      <c r="C100" s="36">
        <f>IF($A100="","",IFERROR(COUNTIFS(tblPayLog[Pay Period End],'Dashboard'!$B$3,tblPayLog[Driver ID],$A100),0))</f>
        <v/>
      </c>
      <c r="D100" s="27">
        <f>IF($A100="","",IFERROR(SUMIFS(tblPayLog[Loaded Miles],tblPayLog[Pay Period End],'Dashboard'!$B$3,tblPayLog[Driver ID],$A100),0))</f>
        <v/>
      </c>
      <c r="E100" s="27">
        <f>IF($A100="","",IFERROR(SUMIFS(tblPayLog[Empty Miles],tblPayLog[Pay Period End],'Dashboard'!$B$3,tblPayLog[Driver ID],$A100),0))</f>
        <v/>
      </c>
      <c r="F100" s="27">
        <f>IF($A100="","",IFERROR(SUMIFS(tblPayLog[Paid Miles],tblPayLog[Pay Period End],'Dashboard'!$B$3,tblPayLog[Driver ID],$A100),0))</f>
        <v/>
      </c>
      <c r="G100" s="30">
        <f>IF($A100="","",IFERROR(SUMIFS(tblPayLog[Mileage Pay],tblPayLog[Pay Period End],'Dashboard'!$B$3,tblPayLog[Driver ID],$A100),0))</f>
        <v/>
      </c>
      <c r="H100" s="30">
        <f>IF($A100="","",IFERROR(SUMIFS(tblPayLog[Detention Pay],tblPayLog[Pay Period End],'Dashboard'!$B$3,tblPayLog[Driver ID],$A100),0))</f>
        <v/>
      </c>
      <c r="I100" s="30">
        <f>IF($A100="","",IFERROR(SUMIFS(tblPayLog[Stop Pay],tblPayLog[Pay Period End],'Dashboard'!$B$3,tblPayLog[Driver ID],$A100),0))</f>
        <v/>
      </c>
      <c r="J100" s="30">
        <f>IF($A100="","",IFERROR(SUMIFS(tblPayLog[Other Pay],tblPayLog[Pay Period End],'Dashboard'!$B$3,tblPayLog[Driver ID],$A100),0))</f>
        <v/>
      </c>
      <c r="K100" s="30">
        <f>IF($A100="","",IFERROR(SUMIFS(tblPayLog[Gross Earnings],tblPayLog[Pay Period End],'Dashboard'!$B$3,tblPayLog[Driver ID],$A100),0))</f>
        <v/>
      </c>
      <c r="L100" s="30">
        <f>IF($A100="","",IFERROR(SUMIFS(tblPayLog[Reimbursements],tblPayLog[Pay Period End],'Dashboard'!$B$3,tblPayLog[Driver ID],$A100),0))</f>
        <v/>
      </c>
      <c r="M100" s="30">
        <f>IF($A100="","",IFERROR(SUMIFS(tblPayLog[Deductions],tblPayLog[Pay Period End],'Dashboard'!$B$3,tblPayLog[Driver ID],$A100),0))</f>
        <v/>
      </c>
      <c r="N100" s="30">
        <f>IF($A100="","",IFERROR(SUMIFS(tblPayLog[Total Payable],tblPayLog[Pay Period End],'Dashboard'!$B$3,tblPayLog[Driver ID],$A100),0))</f>
        <v/>
      </c>
      <c r="O100" s="53">
        <f>IF($A100="","",IFERROR(G100/F100,0))</f>
        <v/>
      </c>
      <c r="P100" s="36">
        <f>IF($A100="","",IFERROR(COUNTIFS(tblPayLog[Pay Period End],'Dashboard'!$B$3,tblPayLog[Driver ID],$A100,tblPayLog[Check],"&lt;&gt;OK"),0))</f>
        <v/>
      </c>
    </row>
    <row r="101">
      <c r="A101" s="24">
        <f>IF('Settings'!A106="","",'Settings'!A106)</f>
        <v/>
      </c>
      <c r="B101" s="24">
        <f>IF('Settings'!B106="","",'Settings'!B106)</f>
        <v/>
      </c>
      <c r="C101" s="36">
        <f>IF($A101="","",IFERROR(COUNTIFS(tblPayLog[Pay Period End],'Dashboard'!$B$3,tblPayLog[Driver ID],$A101),0))</f>
        <v/>
      </c>
      <c r="D101" s="27">
        <f>IF($A101="","",IFERROR(SUMIFS(tblPayLog[Loaded Miles],tblPayLog[Pay Period End],'Dashboard'!$B$3,tblPayLog[Driver ID],$A101),0))</f>
        <v/>
      </c>
      <c r="E101" s="27">
        <f>IF($A101="","",IFERROR(SUMIFS(tblPayLog[Empty Miles],tblPayLog[Pay Period End],'Dashboard'!$B$3,tblPayLog[Driver ID],$A101),0))</f>
        <v/>
      </c>
      <c r="F101" s="27">
        <f>IF($A101="","",IFERROR(SUMIFS(tblPayLog[Paid Miles],tblPayLog[Pay Period End],'Dashboard'!$B$3,tblPayLog[Driver ID],$A101),0))</f>
        <v/>
      </c>
      <c r="G101" s="30">
        <f>IF($A101="","",IFERROR(SUMIFS(tblPayLog[Mileage Pay],tblPayLog[Pay Period End],'Dashboard'!$B$3,tblPayLog[Driver ID],$A101),0))</f>
        <v/>
      </c>
      <c r="H101" s="30">
        <f>IF($A101="","",IFERROR(SUMIFS(tblPayLog[Detention Pay],tblPayLog[Pay Period End],'Dashboard'!$B$3,tblPayLog[Driver ID],$A101),0))</f>
        <v/>
      </c>
      <c r="I101" s="30">
        <f>IF($A101="","",IFERROR(SUMIFS(tblPayLog[Stop Pay],tblPayLog[Pay Period End],'Dashboard'!$B$3,tblPayLog[Driver ID],$A101),0))</f>
        <v/>
      </c>
      <c r="J101" s="30">
        <f>IF($A101="","",IFERROR(SUMIFS(tblPayLog[Other Pay],tblPayLog[Pay Period End],'Dashboard'!$B$3,tblPayLog[Driver ID],$A101),0))</f>
        <v/>
      </c>
      <c r="K101" s="30">
        <f>IF($A101="","",IFERROR(SUMIFS(tblPayLog[Gross Earnings],tblPayLog[Pay Period End],'Dashboard'!$B$3,tblPayLog[Driver ID],$A101),0))</f>
        <v/>
      </c>
      <c r="L101" s="30">
        <f>IF($A101="","",IFERROR(SUMIFS(tblPayLog[Reimbursements],tblPayLog[Pay Period End],'Dashboard'!$B$3,tblPayLog[Driver ID],$A101),0))</f>
        <v/>
      </c>
      <c r="M101" s="30">
        <f>IF($A101="","",IFERROR(SUMIFS(tblPayLog[Deductions],tblPayLog[Pay Period End],'Dashboard'!$B$3,tblPayLog[Driver ID],$A101),0))</f>
        <v/>
      </c>
      <c r="N101" s="30">
        <f>IF($A101="","",IFERROR(SUMIFS(tblPayLog[Total Payable],tblPayLog[Pay Period End],'Dashboard'!$B$3,tblPayLog[Driver ID],$A101),0))</f>
        <v/>
      </c>
      <c r="O101" s="53">
        <f>IF($A101="","",IFERROR(G101/F101,0))</f>
        <v/>
      </c>
      <c r="P101" s="36">
        <f>IF($A101="","",IFERROR(COUNTIFS(tblPayLog[Pay Period End],'Dashboard'!$B$3,tblPayLog[Driver ID],$A101,tblPayLog[Check],"&lt;&gt;OK"),0))</f>
        <v/>
      </c>
    </row>
    <row r="102">
      <c r="A102" s="24">
        <f>IF('Settings'!A107="","",'Settings'!A107)</f>
        <v/>
      </c>
      <c r="B102" s="24">
        <f>IF('Settings'!B107="","",'Settings'!B107)</f>
        <v/>
      </c>
      <c r="C102" s="36">
        <f>IF($A102="","",IFERROR(COUNTIFS(tblPayLog[Pay Period End],'Dashboard'!$B$3,tblPayLog[Driver ID],$A102),0))</f>
        <v/>
      </c>
      <c r="D102" s="27">
        <f>IF($A102="","",IFERROR(SUMIFS(tblPayLog[Loaded Miles],tblPayLog[Pay Period End],'Dashboard'!$B$3,tblPayLog[Driver ID],$A102),0))</f>
        <v/>
      </c>
      <c r="E102" s="27">
        <f>IF($A102="","",IFERROR(SUMIFS(tblPayLog[Empty Miles],tblPayLog[Pay Period End],'Dashboard'!$B$3,tblPayLog[Driver ID],$A102),0))</f>
        <v/>
      </c>
      <c r="F102" s="27">
        <f>IF($A102="","",IFERROR(SUMIFS(tblPayLog[Paid Miles],tblPayLog[Pay Period End],'Dashboard'!$B$3,tblPayLog[Driver ID],$A102),0))</f>
        <v/>
      </c>
      <c r="G102" s="30">
        <f>IF($A102="","",IFERROR(SUMIFS(tblPayLog[Mileage Pay],tblPayLog[Pay Period End],'Dashboard'!$B$3,tblPayLog[Driver ID],$A102),0))</f>
        <v/>
      </c>
      <c r="H102" s="30">
        <f>IF($A102="","",IFERROR(SUMIFS(tblPayLog[Detention Pay],tblPayLog[Pay Period End],'Dashboard'!$B$3,tblPayLog[Driver ID],$A102),0))</f>
        <v/>
      </c>
      <c r="I102" s="30">
        <f>IF($A102="","",IFERROR(SUMIFS(tblPayLog[Stop Pay],tblPayLog[Pay Period End],'Dashboard'!$B$3,tblPayLog[Driver ID],$A102),0))</f>
        <v/>
      </c>
      <c r="J102" s="30">
        <f>IF($A102="","",IFERROR(SUMIFS(tblPayLog[Other Pay],tblPayLog[Pay Period End],'Dashboard'!$B$3,tblPayLog[Driver ID],$A102),0))</f>
        <v/>
      </c>
      <c r="K102" s="30">
        <f>IF($A102="","",IFERROR(SUMIFS(tblPayLog[Gross Earnings],tblPayLog[Pay Period End],'Dashboard'!$B$3,tblPayLog[Driver ID],$A102),0))</f>
        <v/>
      </c>
      <c r="L102" s="30">
        <f>IF($A102="","",IFERROR(SUMIFS(tblPayLog[Reimbursements],tblPayLog[Pay Period End],'Dashboard'!$B$3,tblPayLog[Driver ID],$A102),0))</f>
        <v/>
      </c>
      <c r="M102" s="30">
        <f>IF($A102="","",IFERROR(SUMIFS(tblPayLog[Deductions],tblPayLog[Pay Period End],'Dashboard'!$B$3,tblPayLog[Driver ID],$A102),0))</f>
        <v/>
      </c>
      <c r="N102" s="30">
        <f>IF($A102="","",IFERROR(SUMIFS(tblPayLog[Total Payable],tblPayLog[Pay Period End],'Dashboard'!$B$3,tblPayLog[Driver ID],$A102),0))</f>
        <v/>
      </c>
      <c r="O102" s="53">
        <f>IF($A102="","",IFERROR(G102/F102,0))</f>
        <v/>
      </c>
      <c r="P102" s="36">
        <f>IF($A102="","",IFERROR(COUNTIFS(tblPayLog[Pay Period End],'Dashboard'!$B$3,tblPayLog[Driver ID],$A102,tblPayLog[Check],"&lt;&gt;OK"),0))</f>
        <v/>
      </c>
    </row>
    <row r="103">
      <c r="A103" s="24">
        <f>IF('Settings'!A108="","",'Settings'!A108)</f>
        <v/>
      </c>
      <c r="B103" s="24">
        <f>IF('Settings'!B108="","",'Settings'!B108)</f>
        <v/>
      </c>
      <c r="C103" s="36">
        <f>IF($A103="","",IFERROR(COUNTIFS(tblPayLog[Pay Period End],'Dashboard'!$B$3,tblPayLog[Driver ID],$A103),0))</f>
        <v/>
      </c>
      <c r="D103" s="27">
        <f>IF($A103="","",IFERROR(SUMIFS(tblPayLog[Loaded Miles],tblPayLog[Pay Period End],'Dashboard'!$B$3,tblPayLog[Driver ID],$A103),0))</f>
        <v/>
      </c>
      <c r="E103" s="27">
        <f>IF($A103="","",IFERROR(SUMIFS(tblPayLog[Empty Miles],tblPayLog[Pay Period End],'Dashboard'!$B$3,tblPayLog[Driver ID],$A103),0))</f>
        <v/>
      </c>
      <c r="F103" s="27">
        <f>IF($A103="","",IFERROR(SUMIFS(tblPayLog[Paid Miles],tblPayLog[Pay Period End],'Dashboard'!$B$3,tblPayLog[Driver ID],$A103),0))</f>
        <v/>
      </c>
      <c r="G103" s="30">
        <f>IF($A103="","",IFERROR(SUMIFS(tblPayLog[Mileage Pay],tblPayLog[Pay Period End],'Dashboard'!$B$3,tblPayLog[Driver ID],$A103),0))</f>
        <v/>
      </c>
      <c r="H103" s="30">
        <f>IF($A103="","",IFERROR(SUMIFS(tblPayLog[Detention Pay],tblPayLog[Pay Period End],'Dashboard'!$B$3,tblPayLog[Driver ID],$A103),0))</f>
        <v/>
      </c>
      <c r="I103" s="30">
        <f>IF($A103="","",IFERROR(SUMIFS(tblPayLog[Stop Pay],tblPayLog[Pay Period End],'Dashboard'!$B$3,tblPayLog[Driver ID],$A103),0))</f>
        <v/>
      </c>
      <c r="J103" s="30">
        <f>IF($A103="","",IFERROR(SUMIFS(tblPayLog[Other Pay],tblPayLog[Pay Period End],'Dashboard'!$B$3,tblPayLog[Driver ID],$A103),0))</f>
        <v/>
      </c>
      <c r="K103" s="30">
        <f>IF($A103="","",IFERROR(SUMIFS(tblPayLog[Gross Earnings],tblPayLog[Pay Period End],'Dashboard'!$B$3,tblPayLog[Driver ID],$A103),0))</f>
        <v/>
      </c>
      <c r="L103" s="30">
        <f>IF($A103="","",IFERROR(SUMIFS(tblPayLog[Reimbursements],tblPayLog[Pay Period End],'Dashboard'!$B$3,tblPayLog[Driver ID],$A103),0))</f>
        <v/>
      </c>
      <c r="M103" s="30">
        <f>IF($A103="","",IFERROR(SUMIFS(tblPayLog[Deductions],tblPayLog[Pay Period End],'Dashboard'!$B$3,tblPayLog[Driver ID],$A103),0))</f>
        <v/>
      </c>
      <c r="N103" s="30">
        <f>IF($A103="","",IFERROR(SUMIFS(tblPayLog[Total Payable],tblPayLog[Pay Period End],'Dashboard'!$B$3,tblPayLog[Driver ID],$A103),0))</f>
        <v/>
      </c>
      <c r="O103" s="53">
        <f>IF($A103="","",IFERROR(G103/F103,0))</f>
        <v/>
      </c>
      <c r="P103" s="36">
        <f>IF($A103="","",IFERROR(COUNTIFS(tblPayLog[Pay Period End],'Dashboard'!$B$3,tblPayLog[Driver ID],$A103,tblPayLog[Check],"&lt;&gt;OK"),0))</f>
        <v/>
      </c>
    </row>
    <row r="104">
      <c r="A104" s="24">
        <f>IF('Settings'!A109="","",'Settings'!A109)</f>
        <v/>
      </c>
      <c r="B104" s="24">
        <f>IF('Settings'!B109="","",'Settings'!B109)</f>
        <v/>
      </c>
      <c r="C104" s="36">
        <f>IF($A104="","",IFERROR(COUNTIFS(tblPayLog[Pay Period End],'Dashboard'!$B$3,tblPayLog[Driver ID],$A104),0))</f>
        <v/>
      </c>
      <c r="D104" s="27">
        <f>IF($A104="","",IFERROR(SUMIFS(tblPayLog[Loaded Miles],tblPayLog[Pay Period End],'Dashboard'!$B$3,tblPayLog[Driver ID],$A104),0))</f>
        <v/>
      </c>
      <c r="E104" s="27">
        <f>IF($A104="","",IFERROR(SUMIFS(tblPayLog[Empty Miles],tblPayLog[Pay Period End],'Dashboard'!$B$3,tblPayLog[Driver ID],$A104),0))</f>
        <v/>
      </c>
      <c r="F104" s="27">
        <f>IF($A104="","",IFERROR(SUMIFS(tblPayLog[Paid Miles],tblPayLog[Pay Period End],'Dashboard'!$B$3,tblPayLog[Driver ID],$A104),0))</f>
        <v/>
      </c>
      <c r="G104" s="30">
        <f>IF($A104="","",IFERROR(SUMIFS(tblPayLog[Mileage Pay],tblPayLog[Pay Period End],'Dashboard'!$B$3,tblPayLog[Driver ID],$A104),0))</f>
        <v/>
      </c>
      <c r="H104" s="30">
        <f>IF($A104="","",IFERROR(SUMIFS(tblPayLog[Detention Pay],tblPayLog[Pay Period End],'Dashboard'!$B$3,tblPayLog[Driver ID],$A104),0))</f>
        <v/>
      </c>
      <c r="I104" s="30">
        <f>IF($A104="","",IFERROR(SUMIFS(tblPayLog[Stop Pay],tblPayLog[Pay Period End],'Dashboard'!$B$3,tblPayLog[Driver ID],$A104),0))</f>
        <v/>
      </c>
      <c r="J104" s="30">
        <f>IF($A104="","",IFERROR(SUMIFS(tblPayLog[Other Pay],tblPayLog[Pay Period End],'Dashboard'!$B$3,tblPayLog[Driver ID],$A104),0))</f>
        <v/>
      </c>
      <c r="K104" s="30">
        <f>IF($A104="","",IFERROR(SUMIFS(tblPayLog[Gross Earnings],tblPayLog[Pay Period End],'Dashboard'!$B$3,tblPayLog[Driver ID],$A104),0))</f>
        <v/>
      </c>
      <c r="L104" s="30">
        <f>IF($A104="","",IFERROR(SUMIFS(tblPayLog[Reimbursements],tblPayLog[Pay Period End],'Dashboard'!$B$3,tblPayLog[Driver ID],$A104),0))</f>
        <v/>
      </c>
      <c r="M104" s="30">
        <f>IF($A104="","",IFERROR(SUMIFS(tblPayLog[Deductions],tblPayLog[Pay Period End],'Dashboard'!$B$3,tblPayLog[Driver ID],$A104),0))</f>
        <v/>
      </c>
      <c r="N104" s="30">
        <f>IF($A104="","",IFERROR(SUMIFS(tblPayLog[Total Payable],tblPayLog[Pay Period End],'Dashboard'!$B$3,tblPayLog[Driver ID],$A104),0))</f>
        <v/>
      </c>
      <c r="O104" s="53">
        <f>IF($A104="","",IFERROR(G104/F104,0))</f>
        <v/>
      </c>
      <c r="P104" s="36">
        <f>IF($A104="","",IFERROR(COUNTIFS(tblPayLog[Pay Period End],'Dashboard'!$B$3,tblPayLog[Driver ID],$A104,tblPayLog[Check],"&lt;&gt;OK"),0))</f>
        <v/>
      </c>
    </row>
    <row r="105">
      <c r="A105" s="37" t="inlineStr">
        <is>
          <t>TOTAL</t>
        </is>
      </c>
      <c r="B105" s="37" t="n"/>
      <c r="C105" s="38">
        <f>IFERROR(SUM(C5:C104),0)</f>
        <v/>
      </c>
      <c r="D105" s="39">
        <f>IFERROR(SUM(D5:D104),0)</f>
        <v/>
      </c>
      <c r="E105" s="39">
        <f>IFERROR(SUM(E5:E104),0)</f>
        <v/>
      </c>
      <c r="F105" s="39">
        <f>IFERROR(SUM(F5:F104),0)</f>
        <v/>
      </c>
      <c r="G105" s="40">
        <f>IFERROR(SUM(G5:G104),0)</f>
        <v/>
      </c>
      <c r="H105" s="40">
        <f>IFERROR(SUM(H5:H104),0)</f>
        <v/>
      </c>
      <c r="I105" s="40">
        <f>IFERROR(SUM(I5:I104),0)</f>
        <v/>
      </c>
      <c r="J105" s="40">
        <f>IFERROR(SUM(J5:J104),0)</f>
        <v/>
      </c>
      <c r="K105" s="40">
        <f>IFERROR(SUM(K5:K104),0)</f>
        <v/>
      </c>
      <c r="L105" s="40">
        <f>IFERROR(SUM(L5:L104),0)</f>
        <v/>
      </c>
      <c r="M105" s="40">
        <f>IFERROR(SUM(M5:M104),0)</f>
        <v/>
      </c>
      <c r="N105" s="40">
        <f>IFERROR(SUM(N5:N104),0)</f>
        <v/>
      </c>
      <c r="O105" s="55">
        <f>IFERROR(G105/F105,0)</f>
        <v/>
      </c>
      <c r="P105" s="38">
        <f>IFERROR(SUM(P5:P104),0)</f>
        <v/>
      </c>
    </row>
  </sheetData>
  <autoFilter ref="A4:P104"/>
  <mergeCells count="1">
    <mergeCell ref="A1:P1"/>
  </mergeCells>
  <conditionalFormatting sqref="P5:P104">
    <cfRule type="expression" priority="1" dxfId="0">
      <formula>$P5&gt;0</formula>
    </cfRule>
  </conditionalFormatting>
  <conditionalFormatting sqref="N5:N104">
    <cfRule type="dataBar" priority="2">
      <dataBar showValue="1">
        <cfvo type="num" val="0"/>
        <cfvo type="max"/>
        <color rgb="002A8C82"/>
      </dataBar>
    </cfRule>
  </conditionalFormatting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L109"/>
  <sheetViews>
    <sheetView showGridLines="0" zoomScale="90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19" customWidth="1" min="1" max="1"/>
    <col width="29" customWidth="1" min="2" max="2"/>
    <col width="12" customWidth="1" min="3" max="3"/>
    <col width="20" customWidth="1" min="4" max="4"/>
    <col width="16" customWidth="1" min="5" max="5"/>
    <col width="24" customWidth="1" min="6" max="6"/>
    <col width="3" customWidth="1" min="7" max="7"/>
    <col width="20" customWidth="1" min="8" max="8"/>
    <col width="3" customWidth="1" min="9" max="9"/>
    <col width="22" customWidth="1" min="10" max="10"/>
    <col width="3" customWidth="1" min="11" max="11"/>
    <col width="25" customWidth="1" min="12" max="12"/>
  </cols>
  <sheetData>
    <row r="1" ht="28" customHeight="1">
      <c r="A1" s="1" t="inlineStr">
        <is>
          <t>Driver Pay Settings</t>
        </is>
      </c>
      <c r="B1" s="47" t="n"/>
      <c r="C1" s="47" t="n"/>
      <c r="D1" s="47" t="n"/>
      <c r="E1" s="47" t="n"/>
      <c r="F1" s="48" t="n"/>
    </row>
    <row r="2">
      <c r="H2" s="16" t="inlineStr">
        <is>
          <t>Status Options</t>
        </is>
      </c>
      <c r="J2" s="16" t="inlineStr">
        <is>
          <t>Pay Period End Dates</t>
        </is>
      </c>
      <c r="L2" s="16" t="inlineStr">
        <is>
          <t>Dashboard Driver Filter</t>
        </is>
      </c>
    </row>
    <row r="3">
      <c r="A3" s="34" t="inlineStr">
        <is>
          <t>Company Name</t>
        </is>
      </c>
      <c r="B3" s="23" t="inlineStr">
        <is>
          <t>Prairie Line Transport LLC</t>
        </is>
      </c>
      <c r="H3" s="42" t="inlineStr">
        <is>
          <t>Open</t>
        </is>
      </c>
      <c r="J3" s="56" t="n">
        <v>46257</v>
      </c>
      <c r="L3" s="42" t="inlineStr">
        <is>
          <t>All Drivers</t>
        </is>
      </c>
    </row>
    <row r="4">
      <c r="A4" s="34" t="inlineStr">
        <is>
          <t>Pay Period Length (Days)</t>
        </is>
      </c>
      <c r="B4" s="44" t="n">
        <v>14</v>
      </c>
      <c r="H4" s="42" t="inlineStr">
        <is>
          <t>Approved</t>
        </is>
      </c>
      <c r="J4" s="56" t="n">
        <v>46271</v>
      </c>
      <c r="L4" s="24">
        <f>IF(ROW()&gt;103,"",IF(A10="","",A10))</f>
        <v/>
      </c>
    </row>
    <row r="5">
      <c r="A5" s="34" t="inlineStr">
        <is>
          <t>Currency</t>
        </is>
      </c>
      <c r="B5" s="23" t="inlineStr">
        <is>
          <t>USD</t>
        </is>
      </c>
      <c r="H5" s="42" t="inlineStr">
        <is>
          <t>Paid</t>
        </is>
      </c>
      <c r="J5" s="56" t="n"/>
      <c r="L5" s="24">
        <f>IF(ROW()&gt;103,"",IF(A11="","",A11))</f>
        <v/>
      </c>
    </row>
    <row r="6">
      <c r="A6" s="34" t="inlineStr">
        <is>
          <t>Distance Unit</t>
        </is>
      </c>
      <c r="B6" s="23" t="inlineStr">
        <is>
          <t>Miles</t>
        </is>
      </c>
      <c r="J6" s="56" t="n"/>
      <c r="L6" s="24">
        <f>IF(ROW()&gt;103,"",IF(A12="","",A12))</f>
        <v/>
      </c>
    </row>
    <row r="7" ht="32" customHeight="1">
      <c r="A7" s="45" t="inlineStr">
        <is>
          <t>Use unique Driver IDs. Changes to default rates affect all Pay Log rows that do not have a Rate Override.</t>
        </is>
      </c>
      <c r="J7" s="56" t="n"/>
      <c r="L7" s="24">
        <f>IF(ROW()&gt;103,"",IF(A13="","",A13))</f>
        <v/>
      </c>
    </row>
    <row r="8">
      <c r="A8" s="46" t="inlineStr">
        <is>
          <t>Driver Rate Table</t>
        </is>
      </c>
      <c r="B8" s="46" t="n"/>
      <c r="C8" s="46" t="n"/>
      <c r="D8" s="46" t="n"/>
      <c r="E8" s="46" t="n"/>
      <c r="F8" s="46" t="n"/>
      <c r="J8" s="56" t="n"/>
      <c r="L8" s="24">
        <f>IF(ROW()&gt;103,"",IF(A14="","",A14))</f>
        <v/>
      </c>
    </row>
    <row r="9">
      <c r="A9" s="16" t="inlineStr">
        <is>
          <t>Driver ID</t>
        </is>
      </c>
      <c r="B9" s="16" t="inlineStr">
        <is>
          <t>Driver Name</t>
        </is>
      </c>
      <c r="C9" s="16" t="inlineStr">
        <is>
          <t>Active</t>
        </is>
      </c>
      <c r="D9" s="16" t="inlineStr">
        <is>
          <t>Default Rate/Mile</t>
        </is>
      </c>
      <c r="E9" s="16" t="inlineStr">
        <is>
          <t>Stop Rate</t>
        </is>
      </c>
      <c r="F9" s="16" t="inlineStr">
        <is>
          <t>Detention Rate/Hour</t>
        </is>
      </c>
      <c r="J9" s="56" t="n"/>
      <c r="L9" s="24">
        <f>IF(ROW()&gt;103,"",IF(A15="","",A15))</f>
        <v/>
      </c>
    </row>
    <row r="10">
      <c r="A10" s="23" t="inlineStr">
        <is>
          <t>DRV-001</t>
        </is>
      </c>
      <c r="B10" s="23" t="inlineStr">
        <is>
          <t>Maria Lopez</t>
        </is>
      </c>
      <c r="C10" s="23" t="inlineStr">
        <is>
          <t>Yes</t>
        </is>
      </c>
      <c r="D10" s="52" t="n">
        <v>0.62</v>
      </c>
      <c r="E10" s="32" t="n">
        <v>25</v>
      </c>
      <c r="F10" s="32" t="n">
        <v>22</v>
      </c>
      <c r="J10" s="56" t="n"/>
      <c r="L10" s="24">
        <f>IF(ROW()&gt;103,"",IF(A16="","",A16))</f>
        <v/>
      </c>
    </row>
    <row r="11">
      <c r="A11" s="23" t="inlineStr">
        <is>
          <t>DRV-002</t>
        </is>
      </c>
      <c r="B11" s="23" t="inlineStr">
        <is>
          <t>James Carter</t>
        </is>
      </c>
      <c r="C11" s="23" t="inlineStr">
        <is>
          <t>Yes</t>
        </is>
      </c>
      <c r="D11" s="52" t="n">
        <v>0.64</v>
      </c>
      <c r="E11" s="32" t="n">
        <v>25</v>
      </c>
      <c r="F11" s="32" t="n">
        <v>24</v>
      </c>
      <c r="J11" s="56" t="n"/>
      <c r="L11" s="24">
        <f>IF(ROW()&gt;103,"",IF(A17="","",A17))</f>
        <v/>
      </c>
    </row>
    <row r="12">
      <c r="A12" s="23" t="inlineStr">
        <is>
          <t>DRV-003</t>
        </is>
      </c>
      <c r="B12" s="23" t="inlineStr">
        <is>
          <t>Aisha Reynolds</t>
        </is>
      </c>
      <c r="C12" s="23" t="inlineStr">
        <is>
          <t>Yes</t>
        </is>
      </c>
      <c r="D12" s="52" t="n">
        <v>0.6</v>
      </c>
      <c r="E12" s="32" t="n">
        <v>30</v>
      </c>
      <c r="F12" s="32" t="n">
        <v>23</v>
      </c>
      <c r="J12" s="56" t="n"/>
      <c r="L12" s="24">
        <f>IF(ROW()&gt;103,"",IF(A18="","",A18))</f>
        <v/>
      </c>
    </row>
    <row r="13">
      <c r="A13" s="23" t="inlineStr">
        <is>
          <t>DRV-004</t>
        </is>
      </c>
      <c r="B13" s="23" t="inlineStr">
        <is>
          <t>Daniel Kim</t>
        </is>
      </c>
      <c r="C13" s="23" t="inlineStr">
        <is>
          <t>Yes</t>
        </is>
      </c>
      <c r="D13" s="52" t="n">
        <v>0.58</v>
      </c>
      <c r="E13" s="32" t="n">
        <v>25</v>
      </c>
      <c r="F13" s="32" t="n">
        <v>22</v>
      </c>
      <c r="J13" s="56" t="n"/>
      <c r="L13" s="24">
        <f>IF(ROW()&gt;103,"",IF(A19="","",A19))</f>
        <v/>
      </c>
    </row>
    <row r="14">
      <c r="A14" s="23" t="inlineStr">
        <is>
          <t>DRV-005</t>
        </is>
      </c>
      <c r="B14" s="23" t="inlineStr">
        <is>
          <t>Marcus Green</t>
        </is>
      </c>
      <c r="C14" s="23" t="inlineStr">
        <is>
          <t>Yes</t>
        </is>
      </c>
      <c r="D14" s="52" t="n">
        <v>0.66</v>
      </c>
      <c r="E14" s="32" t="n">
        <v>30</v>
      </c>
      <c r="F14" s="32" t="n">
        <v>25</v>
      </c>
      <c r="J14" s="56" t="n"/>
      <c r="L14" s="24">
        <f>IF(ROW()&gt;103,"",IF(A20="","",A20))</f>
        <v/>
      </c>
    </row>
    <row r="15">
      <c r="A15" s="23" t="n"/>
      <c r="B15" s="23" t="n"/>
      <c r="C15" s="23" t="n"/>
      <c r="D15" s="52" t="n"/>
      <c r="E15" s="32" t="n"/>
      <c r="F15" s="32" t="n"/>
      <c r="J15" s="56" t="n"/>
      <c r="L15" s="24">
        <f>IF(ROW()&gt;103,"",IF(A21="","",A21))</f>
        <v/>
      </c>
    </row>
    <row r="16">
      <c r="A16" s="23" t="n"/>
      <c r="B16" s="23" t="n"/>
      <c r="C16" s="23" t="n"/>
      <c r="D16" s="52" t="n"/>
      <c r="E16" s="32" t="n"/>
      <c r="F16" s="32" t="n"/>
      <c r="J16" s="56" t="n"/>
      <c r="L16" s="24">
        <f>IF(ROW()&gt;103,"",IF(A22="","",A22))</f>
        <v/>
      </c>
    </row>
    <row r="17">
      <c r="A17" s="23" t="n"/>
      <c r="B17" s="23" t="n"/>
      <c r="C17" s="23" t="n"/>
      <c r="D17" s="52" t="n"/>
      <c r="E17" s="32" t="n"/>
      <c r="F17" s="32" t="n"/>
      <c r="J17" s="56" t="n"/>
      <c r="L17" s="24">
        <f>IF(ROW()&gt;103,"",IF(A23="","",A23))</f>
        <v/>
      </c>
    </row>
    <row r="18">
      <c r="A18" s="23" t="n"/>
      <c r="B18" s="23" t="n"/>
      <c r="C18" s="23" t="n"/>
      <c r="D18" s="52" t="n"/>
      <c r="E18" s="32" t="n"/>
      <c r="F18" s="32" t="n"/>
      <c r="J18" s="56" t="n"/>
      <c r="L18" s="24">
        <f>IF(ROW()&gt;103,"",IF(A24="","",A24))</f>
        <v/>
      </c>
    </row>
    <row r="19">
      <c r="A19" s="23" t="n"/>
      <c r="B19" s="23" t="n"/>
      <c r="C19" s="23" t="n"/>
      <c r="D19" s="52" t="n"/>
      <c r="E19" s="32" t="n"/>
      <c r="F19" s="32" t="n"/>
      <c r="J19" s="56" t="n"/>
      <c r="L19" s="24">
        <f>IF(ROW()&gt;103,"",IF(A25="","",A25))</f>
        <v/>
      </c>
    </row>
    <row r="20">
      <c r="A20" s="23" t="n"/>
      <c r="B20" s="23" t="n"/>
      <c r="C20" s="23" t="n"/>
      <c r="D20" s="52" t="n"/>
      <c r="E20" s="32" t="n"/>
      <c r="F20" s="32" t="n"/>
      <c r="J20" s="56" t="n"/>
      <c r="L20" s="24">
        <f>IF(ROW()&gt;103,"",IF(A26="","",A26))</f>
        <v/>
      </c>
    </row>
    <row r="21">
      <c r="A21" s="23" t="n"/>
      <c r="B21" s="23" t="n"/>
      <c r="C21" s="23" t="n"/>
      <c r="D21" s="52" t="n"/>
      <c r="E21" s="32" t="n"/>
      <c r="F21" s="32" t="n"/>
      <c r="J21" s="56" t="n"/>
      <c r="L21" s="24">
        <f>IF(ROW()&gt;103,"",IF(A27="","",A27))</f>
        <v/>
      </c>
    </row>
    <row r="22">
      <c r="A22" s="23" t="n"/>
      <c r="B22" s="23" t="n"/>
      <c r="C22" s="23" t="n"/>
      <c r="D22" s="52" t="n"/>
      <c r="E22" s="32" t="n"/>
      <c r="F22" s="32" t="n"/>
      <c r="J22" s="56" t="n"/>
      <c r="L22" s="24">
        <f>IF(ROW()&gt;103,"",IF(A28="","",A28))</f>
        <v/>
      </c>
    </row>
    <row r="23">
      <c r="A23" s="23" t="n"/>
      <c r="B23" s="23" t="n"/>
      <c r="C23" s="23" t="n"/>
      <c r="D23" s="52" t="n"/>
      <c r="E23" s="32" t="n"/>
      <c r="F23" s="32" t="n"/>
      <c r="J23" s="56" t="n"/>
      <c r="L23" s="24">
        <f>IF(ROW()&gt;103,"",IF(A29="","",A29))</f>
        <v/>
      </c>
    </row>
    <row r="24">
      <c r="A24" s="23" t="n"/>
      <c r="B24" s="23" t="n"/>
      <c r="C24" s="23" t="n"/>
      <c r="D24" s="52" t="n"/>
      <c r="E24" s="32" t="n"/>
      <c r="F24" s="32" t="n"/>
      <c r="J24" s="56" t="n"/>
      <c r="L24" s="24">
        <f>IF(ROW()&gt;103,"",IF(A30="","",A30))</f>
        <v/>
      </c>
    </row>
    <row r="25">
      <c r="A25" s="23" t="n"/>
      <c r="B25" s="23" t="n"/>
      <c r="C25" s="23" t="n"/>
      <c r="D25" s="52" t="n"/>
      <c r="E25" s="32" t="n"/>
      <c r="F25" s="32" t="n"/>
      <c r="J25" s="56" t="n"/>
      <c r="L25" s="24">
        <f>IF(ROW()&gt;103,"",IF(A31="","",A31))</f>
        <v/>
      </c>
    </row>
    <row r="26">
      <c r="A26" s="23" t="n"/>
      <c r="B26" s="23" t="n"/>
      <c r="C26" s="23" t="n"/>
      <c r="D26" s="52" t="n"/>
      <c r="E26" s="32" t="n"/>
      <c r="F26" s="32" t="n"/>
      <c r="J26" s="56" t="n"/>
      <c r="L26" s="24">
        <f>IF(ROW()&gt;103,"",IF(A32="","",A32))</f>
        <v/>
      </c>
    </row>
    <row r="27">
      <c r="A27" s="23" t="n"/>
      <c r="B27" s="23" t="n"/>
      <c r="C27" s="23" t="n"/>
      <c r="D27" s="52" t="n"/>
      <c r="E27" s="32" t="n"/>
      <c r="F27" s="32" t="n"/>
      <c r="J27" s="56" t="n"/>
      <c r="L27" s="24">
        <f>IF(ROW()&gt;103,"",IF(A33="","",A33))</f>
        <v/>
      </c>
    </row>
    <row r="28">
      <c r="A28" s="23" t="n"/>
      <c r="B28" s="23" t="n"/>
      <c r="C28" s="23" t="n"/>
      <c r="D28" s="52" t="n"/>
      <c r="E28" s="32" t="n"/>
      <c r="F28" s="32" t="n"/>
      <c r="J28" s="56" t="n"/>
      <c r="L28" s="24">
        <f>IF(ROW()&gt;103,"",IF(A34="","",A34))</f>
        <v/>
      </c>
    </row>
    <row r="29">
      <c r="A29" s="23" t="n"/>
      <c r="B29" s="23" t="n"/>
      <c r="C29" s="23" t="n"/>
      <c r="D29" s="52" t="n"/>
      <c r="E29" s="32" t="n"/>
      <c r="F29" s="32" t="n"/>
      <c r="J29" s="56" t="n"/>
      <c r="L29" s="24">
        <f>IF(ROW()&gt;103,"",IF(A35="","",A35))</f>
        <v/>
      </c>
    </row>
    <row r="30">
      <c r="A30" s="23" t="n"/>
      <c r="B30" s="23" t="n"/>
      <c r="C30" s="23" t="n"/>
      <c r="D30" s="52" t="n"/>
      <c r="E30" s="32" t="n"/>
      <c r="F30" s="32" t="n"/>
      <c r="J30" s="56" t="n"/>
      <c r="L30" s="24">
        <f>IF(ROW()&gt;103,"",IF(A36="","",A36))</f>
        <v/>
      </c>
    </row>
    <row r="31">
      <c r="A31" s="23" t="n"/>
      <c r="B31" s="23" t="n"/>
      <c r="C31" s="23" t="n"/>
      <c r="D31" s="52" t="n"/>
      <c r="E31" s="32" t="n"/>
      <c r="F31" s="32" t="n"/>
      <c r="J31" s="56" t="n"/>
      <c r="L31" s="24">
        <f>IF(ROW()&gt;103,"",IF(A37="","",A37))</f>
        <v/>
      </c>
    </row>
    <row r="32">
      <c r="A32" s="23" t="n"/>
      <c r="B32" s="23" t="n"/>
      <c r="C32" s="23" t="n"/>
      <c r="D32" s="52" t="n"/>
      <c r="E32" s="32" t="n"/>
      <c r="F32" s="32" t="n"/>
      <c r="J32" s="56" t="n"/>
      <c r="L32" s="24">
        <f>IF(ROW()&gt;103,"",IF(A38="","",A38))</f>
        <v/>
      </c>
    </row>
    <row r="33">
      <c r="A33" s="23" t="n"/>
      <c r="B33" s="23" t="n"/>
      <c r="C33" s="23" t="n"/>
      <c r="D33" s="52" t="n"/>
      <c r="E33" s="32" t="n"/>
      <c r="F33" s="32" t="n"/>
      <c r="J33" s="56" t="n"/>
      <c r="L33" s="24">
        <f>IF(ROW()&gt;103,"",IF(A39="","",A39))</f>
        <v/>
      </c>
    </row>
    <row r="34">
      <c r="A34" s="23" t="n"/>
      <c r="B34" s="23" t="n"/>
      <c r="C34" s="23" t="n"/>
      <c r="D34" s="52" t="n"/>
      <c r="E34" s="32" t="n"/>
      <c r="F34" s="32" t="n"/>
      <c r="J34" s="56" t="n"/>
      <c r="L34" s="24">
        <f>IF(ROW()&gt;103,"",IF(A40="","",A40))</f>
        <v/>
      </c>
    </row>
    <row r="35">
      <c r="A35" s="23" t="n"/>
      <c r="B35" s="23" t="n"/>
      <c r="C35" s="23" t="n"/>
      <c r="D35" s="52" t="n"/>
      <c r="E35" s="32" t="n"/>
      <c r="F35" s="32" t="n"/>
      <c r="J35" s="56" t="n"/>
      <c r="L35" s="24">
        <f>IF(ROW()&gt;103,"",IF(A41="","",A41))</f>
        <v/>
      </c>
    </row>
    <row r="36">
      <c r="A36" s="23" t="n"/>
      <c r="B36" s="23" t="n"/>
      <c r="C36" s="23" t="n"/>
      <c r="D36" s="52" t="n"/>
      <c r="E36" s="32" t="n"/>
      <c r="F36" s="32" t="n"/>
      <c r="J36" s="56" t="n"/>
      <c r="L36" s="24">
        <f>IF(ROW()&gt;103,"",IF(A42="","",A42))</f>
        <v/>
      </c>
    </row>
    <row r="37">
      <c r="A37" s="23" t="n"/>
      <c r="B37" s="23" t="n"/>
      <c r="C37" s="23" t="n"/>
      <c r="D37" s="52" t="n"/>
      <c r="E37" s="32" t="n"/>
      <c r="F37" s="32" t="n"/>
      <c r="J37" s="56" t="n"/>
      <c r="L37" s="24">
        <f>IF(ROW()&gt;103,"",IF(A43="","",A43))</f>
        <v/>
      </c>
    </row>
    <row r="38">
      <c r="A38" s="23" t="n"/>
      <c r="B38" s="23" t="n"/>
      <c r="C38" s="23" t="n"/>
      <c r="D38" s="52" t="n"/>
      <c r="E38" s="32" t="n"/>
      <c r="F38" s="32" t="n"/>
      <c r="J38" s="56" t="n"/>
      <c r="L38" s="24">
        <f>IF(ROW()&gt;103,"",IF(A44="","",A44))</f>
        <v/>
      </c>
    </row>
    <row r="39">
      <c r="A39" s="23" t="n"/>
      <c r="B39" s="23" t="n"/>
      <c r="C39" s="23" t="n"/>
      <c r="D39" s="52" t="n"/>
      <c r="E39" s="32" t="n"/>
      <c r="F39" s="32" t="n"/>
      <c r="J39" s="56" t="n"/>
      <c r="L39" s="24">
        <f>IF(ROW()&gt;103,"",IF(A45="","",A45))</f>
        <v/>
      </c>
    </row>
    <row r="40">
      <c r="A40" s="23" t="n"/>
      <c r="B40" s="23" t="n"/>
      <c r="C40" s="23" t="n"/>
      <c r="D40" s="52" t="n"/>
      <c r="E40" s="32" t="n"/>
      <c r="F40" s="32" t="n"/>
      <c r="J40" s="56" t="n"/>
      <c r="L40" s="24">
        <f>IF(ROW()&gt;103,"",IF(A46="","",A46))</f>
        <v/>
      </c>
    </row>
    <row r="41">
      <c r="A41" s="23" t="n"/>
      <c r="B41" s="23" t="n"/>
      <c r="C41" s="23" t="n"/>
      <c r="D41" s="52" t="n"/>
      <c r="E41" s="32" t="n"/>
      <c r="F41" s="32" t="n"/>
      <c r="J41" s="56" t="n"/>
      <c r="L41" s="24">
        <f>IF(ROW()&gt;103,"",IF(A47="","",A47))</f>
        <v/>
      </c>
    </row>
    <row r="42">
      <c r="A42" s="23" t="n"/>
      <c r="B42" s="23" t="n"/>
      <c r="C42" s="23" t="n"/>
      <c r="D42" s="52" t="n"/>
      <c r="E42" s="32" t="n"/>
      <c r="F42" s="32" t="n"/>
      <c r="J42" s="56" t="n"/>
      <c r="L42" s="24">
        <f>IF(ROW()&gt;103,"",IF(A48="","",A48))</f>
        <v/>
      </c>
    </row>
    <row r="43">
      <c r="A43" s="23" t="n"/>
      <c r="B43" s="23" t="n"/>
      <c r="C43" s="23" t="n"/>
      <c r="D43" s="52" t="n"/>
      <c r="E43" s="32" t="n"/>
      <c r="F43" s="32" t="n"/>
      <c r="J43" s="56" t="n"/>
      <c r="L43" s="24">
        <f>IF(ROW()&gt;103,"",IF(A49="","",A49))</f>
        <v/>
      </c>
    </row>
    <row r="44">
      <c r="A44" s="23" t="n"/>
      <c r="B44" s="23" t="n"/>
      <c r="C44" s="23" t="n"/>
      <c r="D44" s="52" t="n"/>
      <c r="E44" s="32" t="n"/>
      <c r="F44" s="32" t="n"/>
      <c r="J44" s="56" t="n"/>
      <c r="L44" s="24">
        <f>IF(ROW()&gt;103,"",IF(A50="","",A50))</f>
        <v/>
      </c>
    </row>
    <row r="45">
      <c r="A45" s="23" t="n"/>
      <c r="B45" s="23" t="n"/>
      <c r="C45" s="23" t="n"/>
      <c r="D45" s="52" t="n"/>
      <c r="E45" s="32" t="n"/>
      <c r="F45" s="32" t="n"/>
      <c r="J45" s="56" t="n"/>
      <c r="L45" s="24">
        <f>IF(ROW()&gt;103,"",IF(A51="","",A51))</f>
        <v/>
      </c>
    </row>
    <row r="46">
      <c r="A46" s="23" t="n"/>
      <c r="B46" s="23" t="n"/>
      <c r="C46" s="23" t="n"/>
      <c r="D46" s="52" t="n"/>
      <c r="E46" s="32" t="n"/>
      <c r="F46" s="32" t="n"/>
      <c r="J46" s="56" t="n"/>
      <c r="L46" s="24">
        <f>IF(ROW()&gt;103,"",IF(A52="","",A52))</f>
        <v/>
      </c>
    </row>
    <row r="47">
      <c r="A47" s="23" t="n"/>
      <c r="B47" s="23" t="n"/>
      <c r="C47" s="23" t="n"/>
      <c r="D47" s="52" t="n"/>
      <c r="E47" s="32" t="n"/>
      <c r="F47" s="32" t="n"/>
      <c r="J47" s="56" t="n"/>
      <c r="L47" s="24">
        <f>IF(ROW()&gt;103,"",IF(A53="","",A53))</f>
        <v/>
      </c>
    </row>
    <row r="48">
      <c r="A48" s="23" t="n"/>
      <c r="B48" s="23" t="n"/>
      <c r="C48" s="23" t="n"/>
      <c r="D48" s="52" t="n"/>
      <c r="E48" s="32" t="n"/>
      <c r="F48" s="32" t="n"/>
      <c r="J48" s="56" t="n"/>
      <c r="L48" s="24">
        <f>IF(ROW()&gt;103,"",IF(A54="","",A54))</f>
        <v/>
      </c>
    </row>
    <row r="49">
      <c r="A49" s="23" t="n"/>
      <c r="B49" s="23" t="n"/>
      <c r="C49" s="23" t="n"/>
      <c r="D49" s="52" t="n"/>
      <c r="E49" s="32" t="n"/>
      <c r="F49" s="32" t="n"/>
      <c r="J49" s="56" t="n"/>
      <c r="L49" s="24">
        <f>IF(ROW()&gt;103,"",IF(A55="","",A55))</f>
        <v/>
      </c>
    </row>
    <row r="50">
      <c r="A50" s="23" t="n"/>
      <c r="B50" s="23" t="n"/>
      <c r="C50" s="23" t="n"/>
      <c r="D50" s="52" t="n"/>
      <c r="E50" s="32" t="n"/>
      <c r="F50" s="32" t="n"/>
      <c r="J50" s="56" t="n"/>
      <c r="L50" s="24">
        <f>IF(ROW()&gt;103,"",IF(A56="","",A56))</f>
        <v/>
      </c>
    </row>
    <row r="51">
      <c r="A51" s="23" t="n"/>
      <c r="B51" s="23" t="n"/>
      <c r="C51" s="23" t="n"/>
      <c r="D51" s="52" t="n"/>
      <c r="E51" s="32" t="n"/>
      <c r="F51" s="32" t="n"/>
      <c r="J51" s="56" t="n"/>
      <c r="L51" s="24">
        <f>IF(ROW()&gt;103,"",IF(A57="","",A57))</f>
        <v/>
      </c>
    </row>
    <row r="52">
      <c r="A52" s="23" t="n"/>
      <c r="B52" s="23" t="n"/>
      <c r="C52" s="23" t="n"/>
      <c r="D52" s="52" t="n"/>
      <c r="E52" s="32" t="n"/>
      <c r="F52" s="32" t="n"/>
      <c r="J52" s="56" t="n"/>
      <c r="L52" s="24">
        <f>IF(ROW()&gt;103,"",IF(A58="","",A58))</f>
        <v/>
      </c>
    </row>
    <row r="53">
      <c r="A53" s="23" t="n"/>
      <c r="B53" s="23" t="n"/>
      <c r="C53" s="23" t="n"/>
      <c r="D53" s="52" t="n"/>
      <c r="E53" s="32" t="n"/>
      <c r="F53" s="32" t="n"/>
      <c r="J53" s="56" t="n"/>
      <c r="L53" s="24">
        <f>IF(ROW()&gt;103,"",IF(A59="","",A59))</f>
        <v/>
      </c>
    </row>
    <row r="54">
      <c r="A54" s="23" t="n"/>
      <c r="B54" s="23" t="n"/>
      <c r="C54" s="23" t="n"/>
      <c r="D54" s="52" t="n"/>
      <c r="E54" s="32" t="n"/>
      <c r="F54" s="32" t="n"/>
      <c r="J54" s="56" t="n"/>
      <c r="L54" s="24">
        <f>IF(ROW()&gt;103,"",IF(A60="","",A60))</f>
        <v/>
      </c>
    </row>
    <row r="55">
      <c r="A55" s="23" t="n"/>
      <c r="B55" s="23" t="n"/>
      <c r="C55" s="23" t="n"/>
      <c r="D55" s="52" t="n"/>
      <c r="E55" s="32" t="n"/>
      <c r="F55" s="32" t="n"/>
      <c r="J55" s="56" t="n"/>
      <c r="L55" s="24">
        <f>IF(ROW()&gt;103,"",IF(A61="","",A61))</f>
        <v/>
      </c>
    </row>
    <row r="56">
      <c r="A56" s="23" t="n"/>
      <c r="B56" s="23" t="n"/>
      <c r="C56" s="23" t="n"/>
      <c r="D56" s="52" t="n"/>
      <c r="E56" s="32" t="n"/>
      <c r="F56" s="32" t="n"/>
      <c r="J56" s="56" t="n"/>
      <c r="L56" s="24">
        <f>IF(ROW()&gt;103,"",IF(A62="","",A62))</f>
        <v/>
      </c>
    </row>
    <row r="57">
      <c r="A57" s="23" t="n"/>
      <c r="B57" s="23" t="n"/>
      <c r="C57" s="23" t="n"/>
      <c r="D57" s="52" t="n"/>
      <c r="E57" s="32" t="n"/>
      <c r="F57" s="32" t="n"/>
      <c r="J57" s="56" t="n"/>
      <c r="L57" s="24">
        <f>IF(ROW()&gt;103,"",IF(A63="","",A63))</f>
        <v/>
      </c>
    </row>
    <row r="58">
      <c r="A58" s="23" t="n"/>
      <c r="B58" s="23" t="n"/>
      <c r="C58" s="23" t="n"/>
      <c r="D58" s="52" t="n"/>
      <c r="E58" s="32" t="n"/>
      <c r="F58" s="32" t="n"/>
      <c r="J58" s="56" t="n"/>
      <c r="L58" s="24">
        <f>IF(ROW()&gt;103,"",IF(A64="","",A64))</f>
        <v/>
      </c>
    </row>
    <row r="59">
      <c r="A59" s="23" t="n"/>
      <c r="B59" s="23" t="n"/>
      <c r="C59" s="23" t="n"/>
      <c r="D59" s="52" t="n"/>
      <c r="E59" s="32" t="n"/>
      <c r="F59" s="32" t="n"/>
      <c r="J59" s="56" t="n"/>
      <c r="L59" s="24">
        <f>IF(ROW()&gt;103,"",IF(A65="","",A65))</f>
        <v/>
      </c>
    </row>
    <row r="60">
      <c r="A60" s="23" t="n"/>
      <c r="B60" s="23" t="n"/>
      <c r="C60" s="23" t="n"/>
      <c r="D60" s="52" t="n"/>
      <c r="E60" s="32" t="n"/>
      <c r="F60" s="32" t="n"/>
      <c r="J60" s="56" t="n"/>
      <c r="L60" s="24">
        <f>IF(ROW()&gt;103,"",IF(A66="","",A66))</f>
        <v/>
      </c>
    </row>
    <row r="61">
      <c r="A61" s="23" t="n"/>
      <c r="B61" s="23" t="n"/>
      <c r="C61" s="23" t="n"/>
      <c r="D61" s="52" t="n"/>
      <c r="E61" s="32" t="n"/>
      <c r="F61" s="32" t="n"/>
      <c r="J61" s="56" t="n"/>
      <c r="L61" s="24">
        <f>IF(ROW()&gt;103,"",IF(A67="","",A67))</f>
        <v/>
      </c>
    </row>
    <row r="62">
      <c r="A62" s="23" t="n"/>
      <c r="B62" s="23" t="n"/>
      <c r="C62" s="23" t="n"/>
      <c r="D62" s="52" t="n"/>
      <c r="E62" s="32" t="n"/>
      <c r="F62" s="32" t="n"/>
      <c r="J62" s="56" t="n"/>
      <c r="L62" s="24">
        <f>IF(ROW()&gt;103,"",IF(A68="","",A68))</f>
        <v/>
      </c>
    </row>
    <row r="63">
      <c r="A63" s="23" t="n"/>
      <c r="B63" s="23" t="n"/>
      <c r="C63" s="23" t="n"/>
      <c r="D63" s="52" t="n"/>
      <c r="E63" s="32" t="n"/>
      <c r="F63" s="32" t="n"/>
      <c r="J63" s="56" t="n"/>
      <c r="L63" s="24">
        <f>IF(ROW()&gt;103,"",IF(A69="","",A69))</f>
        <v/>
      </c>
    </row>
    <row r="64">
      <c r="A64" s="23" t="n"/>
      <c r="B64" s="23" t="n"/>
      <c r="C64" s="23" t="n"/>
      <c r="D64" s="52" t="n"/>
      <c r="E64" s="32" t="n"/>
      <c r="F64" s="32" t="n"/>
      <c r="J64" s="56" t="n"/>
      <c r="L64" s="24">
        <f>IF(ROW()&gt;103,"",IF(A70="","",A70))</f>
        <v/>
      </c>
    </row>
    <row r="65">
      <c r="A65" s="23" t="n"/>
      <c r="B65" s="23" t="n"/>
      <c r="C65" s="23" t="n"/>
      <c r="D65" s="52" t="n"/>
      <c r="E65" s="32" t="n"/>
      <c r="F65" s="32" t="n"/>
      <c r="J65" s="56" t="n"/>
      <c r="L65" s="24">
        <f>IF(ROW()&gt;103,"",IF(A71="","",A71))</f>
        <v/>
      </c>
    </row>
    <row r="66">
      <c r="A66" s="23" t="n"/>
      <c r="B66" s="23" t="n"/>
      <c r="C66" s="23" t="n"/>
      <c r="D66" s="52" t="n"/>
      <c r="E66" s="32" t="n"/>
      <c r="F66" s="32" t="n"/>
      <c r="J66" s="56" t="n"/>
      <c r="L66" s="24">
        <f>IF(ROW()&gt;103,"",IF(A72="","",A72))</f>
        <v/>
      </c>
    </row>
    <row r="67">
      <c r="A67" s="23" t="n"/>
      <c r="B67" s="23" t="n"/>
      <c r="C67" s="23" t="n"/>
      <c r="D67" s="52" t="n"/>
      <c r="E67" s="32" t="n"/>
      <c r="F67" s="32" t="n"/>
      <c r="J67" s="56" t="n"/>
      <c r="L67" s="24">
        <f>IF(ROW()&gt;103,"",IF(A73="","",A73))</f>
        <v/>
      </c>
    </row>
    <row r="68">
      <c r="A68" s="23" t="n"/>
      <c r="B68" s="23" t="n"/>
      <c r="C68" s="23" t="n"/>
      <c r="D68" s="52" t="n"/>
      <c r="E68" s="32" t="n"/>
      <c r="F68" s="32" t="n"/>
      <c r="J68" s="56" t="n"/>
      <c r="L68" s="24">
        <f>IF(ROW()&gt;103,"",IF(A74="","",A74))</f>
        <v/>
      </c>
    </row>
    <row r="69">
      <c r="A69" s="23" t="n"/>
      <c r="B69" s="23" t="n"/>
      <c r="C69" s="23" t="n"/>
      <c r="D69" s="52" t="n"/>
      <c r="E69" s="32" t="n"/>
      <c r="F69" s="32" t="n"/>
      <c r="J69" s="56" t="n"/>
      <c r="L69" s="24">
        <f>IF(ROW()&gt;103,"",IF(A75="","",A75))</f>
        <v/>
      </c>
    </row>
    <row r="70">
      <c r="A70" s="23" t="n"/>
      <c r="B70" s="23" t="n"/>
      <c r="C70" s="23" t="n"/>
      <c r="D70" s="52" t="n"/>
      <c r="E70" s="32" t="n"/>
      <c r="F70" s="32" t="n"/>
      <c r="J70" s="56" t="n"/>
      <c r="L70" s="24">
        <f>IF(ROW()&gt;103,"",IF(A76="","",A76))</f>
        <v/>
      </c>
    </row>
    <row r="71">
      <c r="A71" s="23" t="n"/>
      <c r="B71" s="23" t="n"/>
      <c r="C71" s="23" t="n"/>
      <c r="D71" s="52" t="n"/>
      <c r="E71" s="32" t="n"/>
      <c r="F71" s="32" t="n"/>
      <c r="J71" s="56" t="n"/>
      <c r="L71" s="24">
        <f>IF(ROW()&gt;103,"",IF(A77="","",A77))</f>
        <v/>
      </c>
    </row>
    <row r="72">
      <c r="A72" s="23" t="n"/>
      <c r="B72" s="23" t="n"/>
      <c r="C72" s="23" t="n"/>
      <c r="D72" s="52" t="n"/>
      <c r="E72" s="32" t="n"/>
      <c r="F72" s="32" t="n"/>
      <c r="J72" s="56" t="n"/>
      <c r="L72" s="24">
        <f>IF(ROW()&gt;103,"",IF(A78="","",A78))</f>
        <v/>
      </c>
    </row>
    <row r="73">
      <c r="A73" s="23" t="n"/>
      <c r="B73" s="23" t="n"/>
      <c r="C73" s="23" t="n"/>
      <c r="D73" s="52" t="n"/>
      <c r="E73" s="32" t="n"/>
      <c r="F73" s="32" t="n"/>
      <c r="J73" s="56" t="n"/>
      <c r="L73" s="24">
        <f>IF(ROW()&gt;103,"",IF(A79="","",A79))</f>
        <v/>
      </c>
    </row>
    <row r="74">
      <c r="A74" s="23" t="n"/>
      <c r="B74" s="23" t="n"/>
      <c r="C74" s="23" t="n"/>
      <c r="D74" s="52" t="n"/>
      <c r="E74" s="32" t="n"/>
      <c r="F74" s="32" t="n"/>
      <c r="J74" s="56" t="n"/>
      <c r="L74" s="24">
        <f>IF(ROW()&gt;103,"",IF(A80="","",A80))</f>
        <v/>
      </c>
    </row>
    <row r="75">
      <c r="A75" s="23" t="n"/>
      <c r="B75" s="23" t="n"/>
      <c r="C75" s="23" t="n"/>
      <c r="D75" s="52" t="n"/>
      <c r="E75" s="32" t="n"/>
      <c r="F75" s="32" t="n"/>
      <c r="J75" s="56" t="n"/>
      <c r="L75" s="24">
        <f>IF(ROW()&gt;103,"",IF(A81="","",A81))</f>
        <v/>
      </c>
    </row>
    <row r="76">
      <c r="A76" s="23" t="n"/>
      <c r="B76" s="23" t="n"/>
      <c r="C76" s="23" t="n"/>
      <c r="D76" s="52" t="n"/>
      <c r="E76" s="32" t="n"/>
      <c r="F76" s="32" t="n"/>
      <c r="J76" s="56" t="n"/>
      <c r="L76" s="24">
        <f>IF(ROW()&gt;103,"",IF(A82="","",A82))</f>
        <v/>
      </c>
    </row>
    <row r="77">
      <c r="A77" s="23" t="n"/>
      <c r="B77" s="23" t="n"/>
      <c r="C77" s="23" t="n"/>
      <c r="D77" s="52" t="n"/>
      <c r="E77" s="32" t="n"/>
      <c r="F77" s="32" t="n"/>
      <c r="J77" s="56" t="n"/>
      <c r="L77" s="24">
        <f>IF(ROW()&gt;103,"",IF(A83="","",A83))</f>
        <v/>
      </c>
    </row>
    <row r="78">
      <c r="A78" s="23" t="n"/>
      <c r="B78" s="23" t="n"/>
      <c r="C78" s="23" t="n"/>
      <c r="D78" s="52" t="n"/>
      <c r="E78" s="32" t="n"/>
      <c r="F78" s="32" t="n"/>
      <c r="J78" s="56" t="n"/>
      <c r="L78" s="24">
        <f>IF(ROW()&gt;103,"",IF(A84="","",A84))</f>
        <v/>
      </c>
    </row>
    <row r="79">
      <c r="A79" s="23" t="n"/>
      <c r="B79" s="23" t="n"/>
      <c r="C79" s="23" t="n"/>
      <c r="D79" s="52" t="n"/>
      <c r="E79" s="32" t="n"/>
      <c r="F79" s="32" t="n"/>
      <c r="J79" s="56" t="n"/>
      <c r="L79" s="24">
        <f>IF(ROW()&gt;103,"",IF(A85="","",A85))</f>
        <v/>
      </c>
    </row>
    <row r="80">
      <c r="A80" s="23" t="n"/>
      <c r="B80" s="23" t="n"/>
      <c r="C80" s="23" t="n"/>
      <c r="D80" s="52" t="n"/>
      <c r="E80" s="32" t="n"/>
      <c r="F80" s="32" t="n"/>
      <c r="J80" s="56" t="n"/>
      <c r="L80" s="24">
        <f>IF(ROW()&gt;103,"",IF(A86="","",A86))</f>
        <v/>
      </c>
    </row>
    <row r="81">
      <c r="A81" s="23" t="n"/>
      <c r="B81" s="23" t="n"/>
      <c r="C81" s="23" t="n"/>
      <c r="D81" s="52" t="n"/>
      <c r="E81" s="32" t="n"/>
      <c r="F81" s="32" t="n"/>
      <c r="J81" s="56" t="n"/>
      <c r="L81" s="24">
        <f>IF(ROW()&gt;103,"",IF(A87="","",A87))</f>
        <v/>
      </c>
    </row>
    <row r="82">
      <c r="A82" s="23" t="n"/>
      <c r="B82" s="23" t="n"/>
      <c r="C82" s="23" t="n"/>
      <c r="D82" s="52" t="n"/>
      <c r="E82" s="32" t="n"/>
      <c r="F82" s="32" t="n"/>
      <c r="J82" s="56" t="n"/>
      <c r="L82" s="24">
        <f>IF(ROW()&gt;103,"",IF(A88="","",A88))</f>
        <v/>
      </c>
    </row>
    <row r="83">
      <c r="A83" s="23" t="n"/>
      <c r="B83" s="23" t="n"/>
      <c r="C83" s="23" t="n"/>
      <c r="D83" s="52" t="n"/>
      <c r="E83" s="32" t="n"/>
      <c r="F83" s="32" t="n"/>
      <c r="J83" s="56" t="n"/>
      <c r="L83" s="24">
        <f>IF(ROW()&gt;103,"",IF(A89="","",A89))</f>
        <v/>
      </c>
    </row>
    <row r="84">
      <c r="A84" s="23" t="n"/>
      <c r="B84" s="23" t="n"/>
      <c r="C84" s="23" t="n"/>
      <c r="D84" s="52" t="n"/>
      <c r="E84" s="32" t="n"/>
      <c r="F84" s="32" t="n"/>
      <c r="J84" s="56" t="n"/>
      <c r="L84" s="24">
        <f>IF(ROW()&gt;103,"",IF(A90="","",A90))</f>
        <v/>
      </c>
    </row>
    <row r="85">
      <c r="A85" s="23" t="n"/>
      <c r="B85" s="23" t="n"/>
      <c r="C85" s="23" t="n"/>
      <c r="D85" s="52" t="n"/>
      <c r="E85" s="32" t="n"/>
      <c r="F85" s="32" t="n"/>
      <c r="J85" s="56" t="n"/>
      <c r="L85" s="24">
        <f>IF(ROW()&gt;103,"",IF(A91="","",A91))</f>
        <v/>
      </c>
    </row>
    <row r="86">
      <c r="A86" s="23" t="n"/>
      <c r="B86" s="23" t="n"/>
      <c r="C86" s="23" t="n"/>
      <c r="D86" s="52" t="n"/>
      <c r="E86" s="32" t="n"/>
      <c r="F86" s="32" t="n"/>
      <c r="J86" s="56" t="n"/>
      <c r="L86" s="24">
        <f>IF(ROW()&gt;103,"",IF(A92="","",A92))</f>
        <v/>
      </c>
    </row>
    <row r="87">
      <c r="A87" s="23" t="n"/>
      <c r="B87" s="23" t="n"/>
      <c r="C87" s="23" t="n"/>
      <c r="D87" s="52" t="n"/>
      <c r="E87" s="32" t="n"/>
      <c r="F87" s="32" t="n"/>
      <c r="J87" s="56" t="n"/>
      <c r="L87" s="24">
        <f>IF(ROW()&gt;103,"",IF(A93="","",A93))</f>
        <v/>
      </c>
    </row>
    <row r="88">
      <c r="A88" s="23" t="n"/>
      <c r="B88" s="23" t="n"/>
      <c r="C88" s="23" t="n"/>
      <c r="D88" s="52" t="n"/>
      <c r="E88" s="32" t="n"/>
      <c r="F88" s="32" t="n"/>
      <c r="J88" s="56" t="n"/>
      <c r="L88" s="24">
        <f>IF(ROW()&gt;103,"",IF(A94="","",A94))</f>
        <v/>
      </c>
    </row>
    <row r="89">
      <c r="A89" s="23" t="n"/>
      <c r="B89" s="23" t="n"/>
      <c r="C89" s="23" t="n"/>
      <c r="D89" s="52" t="n"/>
      <c r="E89" s="32" t="n"/>
      <c r="F89" s="32" t="n"/>
      <c r="J89" s="56" t="n"/>
      <c r="L89" s="24">
        <f>IF(ROW()&gt;103,"",IF(A95="","",A95))</f>
        <v/>
      </c>
    </row>
    <row r="90">
      <c r="A90" s="23" t="n"/>
      <c r="B90" s="23" t="n"/>
      <c r="C90" s="23" t="n"/>
      <c r="D90" s="52" t="n"/>
      <c r="E90" s="32" t="n"/>
      <c r="F90" s="32" t="n"/>
      <c r="J90" s="56" t="n"/>
      <c r="L90" s="24">
        <f>IF(ROW()&gt;103,"",IF(A96="","",A96))</f>
        <v/>
      </c>
    </row>
    <row r="91">
      <c r="A91" s="23" t="n"/>
      <c r="B91" s="23" t="n"/>
      <c r="C91" s="23" t="n"/>
      <c r="D91" s="52" t="n"/>
      <c r="E91" s="32" t="n"/>
      <c r="F91" s="32" t="n"/>
      <c r="J91" s="56" t="n"/>
      <c r="L91" s="24">
        <f>IF(ROW()&gt;103,"",IF(A97="","",A97))</f>
        <v/>
      </c>
    </row>
    <row r="92">
      <c r="A92" s="23" t="n"/>
      <c r="B92" s="23" t="n"/>
      <c r="C92" s="23" t="n"/>
      <c r="D92" s="52" t="n"/>
      <c r="E92" s="32" t="n"/>
      <c r="F92" s="32" t="n"/>
      <c r="J92" s="56" t="n"/>
      <c r="L92" s="24">
        <f>IF(ROW()&gt;103,"",IF(A98="","",A98))</f>
        <v/>
      </c>
    </row>
    <row r="93">
      <c r="A93" s="23" t="n"/>
      <c r="B93" s="23" t="n"/>
      <c r="C93" s="23" t="n"/>
      <c r="D93" s="52" t="n"/>
      <c r="E93" s="32" t="n"/>
      <c r="F93" s="32" t="n"/>
      <c r="J93" s="56" t="n"/>
      <c r="L93" s="24">
        <f>IF(ROW()&gt;103,"",IF(A99="","",A99))</f>
        <v/>
      </c>
    </row>
    <row r="94">
      <c r="A94" s="23" t="n"/>
      <c r="B94" s="23" t="n"/>
      <c r="C94" s="23" t="n"/>
      <c r="D94" s="52" t="n"/>
      <c r="E94" s="32" t="n"/>
      <c r="F94" s="32" t="n"/>
      <c r="J94" s="56" t="n"/>
      <c r="L94" s="24">
        <f>IF(ROW()&gt;103,"",IF(A100="","",A100))</f>
        <v/>
      </c>
    </row>
    <row r="95">
      <c r="A95" s="23" t="n"/>
      <c r="B95" s="23" t="n"/>
      <c r="C95" s="23" t="n"/>
      <c r="D95" s="52" t="n"/>
      <c r="E95" s="32" t="n"/>
      <c r="F95" s="32" t="n"/>
      <c r="J95" s="56" t="n"/>
      <c r="L95" s="24">
        <f>IF(ROW()&gt;103,"",IF(A101="","",A101))</f>
        <v/>
      </c>
    </row>
    <row r="96">
      <c r="A96" s="23" t="n"/>
      <c r="B96" s="23" t="n"/>
      <c r="C96" s="23" t="n"/>
      <c r="D96" s="52" t="n"/>
      <c r="E96" s="32" t="n"/>
      <c r="F96" s="32" t="n"/>
      <c r="J96" s="56" t="n"/>
      <c r="L96" s="24">
        <f>IF(ROW()&gt;103,"",IF(A102="","",A102))</f>
        <v/>
      </c>
    </row>
    <row r="97">
      <c r="A97" s="23" t="n"/>
      <c r="B97" s="23" t="n"/>
      <c r="C97" s="23" t="n"/>
      <c r="D97" s="52" t="n"/>
      <c r="E97" s="32" t="n"/>
      <c r="F97" s="32" t="n"/>
      <c r="J97" s="56" t="n"/>
      <c r="L97" s="24">
        <f>IF(ROW()&gt;103,"",IF(A103="","",A103))</f>
        <v/>
      </c>
    </row>
    <row r="98">
      <c r="A98" s="23" t="n"/>
      <c r="B98" s="23" t="n"/>
      <c r="C98" s="23" t="n"/>
      <c r="D98" s="52" t="n"/>
      <c r="E98" s="32" t="n"/>
      <c r="F98" s="32" t="n"/>
      <c r="J98" s="56" t="n"/>
      <c r="L98" s="24">
        <f>IF(ROW()&gt;103,"",IF(A104="","",A104))</f>
        <v/>
      </c>
    </row>
    <row r="99">
      <c r="A99" s="23" t="n"/>
      <c r="B99" s="23" t="n"/>
      <c r="C99" s="23" t="n"/>
      <c r="D99" s="52" t="n"/>
      <c r="E99" s="32" t="n"/>
      <c r="F99" s="32" t="n"/>
      <c r="J99" s="56" t="n"/>
      <c r="L99" s="24">
        <f>IF(ROW()&gt;103,"",IF(A105="","",A105))</f>
        <v/>
      </c>
    </row>
    <row r="100">
      <c r="A100" s="23" t="n"/>
      <c r="B100" s="23" t="n"/>
      <c r="C100" s="23" t="n"/>
      <c r="D100" s="52" t="n"/>
      <c r="E100" s="32" t="n"/>
      <c r="F100" s="32" t="n"/>
      <c r="J100" s="56" t="n"/>
      <c r="L100" s="24">
        <f>IF(ROW()&gt;103,"",IF(A106="","",A106))</f>
        <v/>
      </c>
    </row>
    <row r="101">
      <c r="A101" s="23" t="n"/>
      <c r="B101" s="23" t="n"/>
      <c r="C101" s="23" t="n"/>
      <c r="D101" s="52" t="n"/>
      <c r="E101" s="32" t="n"/>
      <c r="F101" s="32" t="n"/>
      <c r="J101" s="56" t="n"/>
      <c r="L101" s="24">
        <f>IF(ROW()&gt;103,"",IF(A107="","",A107))</f>
        <v/>
      </c>
    </row>
    <row r="102">
      <c r="A102" s="23" t="n"/>
      <c r="B102" s="23" t="n"/>
      <c r="C102" s="23" t="n"/>
      <c r="D102" s="52" t="n"/>
      <c r="E102" s="32" t="n"/>
      <c r="F102" s="32" t="n"/>
      <c r="J102" s="56" t="n"/>
      <c r="L102" s="24">
        <f>IF(ROW()&gt;103,"",IF(A108="","",A108))</f>
        <v/>
      </c>
    </row>
    <row r="103">
      <c r="A103" s="23" t="n"/>
      <c r="B103" s="23" t="n"/>
      <c r="C103" s="23" t="n"/>
      <c r="D103" s="52" t="n"/>
      <c r="E103" s="32" t="n"/>
      <c r="F103" s="32" t="n"/>
      <c r="L103" s="24">
        <f>IF(ROW()&gt;103,"",IF(A109="","",A109))</f>
        <v/>
      </c>
    </row>
    <row r="104">
      <c r="A104" s="23" t="n"/>
      <c r="B104" s="23" t="n"/>
      <c r="C104" s="23" t="n"/>
      <c r="D104" s="52" t="n"/>
      <c r="E104" s="32" t="n"/>
      <c r="F104" s="32" t="n"/>
      <c r="L104" s="24">
        <f>IF(ROW()&gt;103,"",IF(A110="","",A110))</f>
        <v/>
      </c>
    </row>
    <row r="105">
      <c r="A105" s="23" t="n"/>
      <c r="B105" s="23" t="n"/>
      <c r="C105" s="23" t="n"/>
      <c r="D105" s="52" t="n"/>
      <c r="E105" s="32" t="n"/>
      <c r="F105" s="32" t="n"/>
      <c r="L105" s="24">
        <f>IF(ROW()&gt;103,"",IF(A111="","",A111))</f>
        <v/>
      </c>
    </row>
    <row r="106">
      <c r="A106" s="23" t="n"/>
      <c r="B106" s="23" t="n"/>
      <c r="C106" s="23" t="n"/>
      <c r="D106" s="52" t="n"/>
      <c r="E106" s="32" t="n"/>
      <c r="F106" s="32" t="n"/>
      <c r="L106" s="24">
        <f>IF(ROW()&gt;103,"",IF(A112="","",A112))</f>
        <v/>
      </c>
    </row>
    <row r="107">
      <c r="A107" s="23" t="n"/>
      <c r="B107" s="23" t="n"/>
      <c r="C107" s="23" t="n"/>
      <c r="D107" s="52" t="n"/>
      <c r="E107" s="32" t="n"/>
      <c r="F107" s="32" t="n"/>
      <c r="L107" s="24">
        <f>IF(ROW()&gt;103,"",IF(A113="","",A113))</f>
        <v/>
      </c>
    </row>
    <row r="108">
      <c r="A108" s="23" t="n"/>
      <c r="B108" s="23" t="n"/>
      <c r="C108" s="23" t="n"/>
      <c r="D108" s="52" t="n"/>
      <c r="E108" s="32" t="n"/>
      <c r="F108" s="32" t="n"/>
      <c r="L108" s="24">
        <f>IF(ROW()&gt;103,"",IF(A114="","",A114))</f>
        <v/>
      </c>
    </row>
    <row r="109">
      <c r="A109" s="23" t="n"/>
      <c r="B109" s="23" t="n"/>
      <c r="C109" s="23" t="n"/>
      <c r="D109" s="52" t="n"/>
      <c r="E109" s="32" t="n"/>
      <c r="F109" s="32" t="n"/>
      <c r="L109" s="24">
        <f>IF(ROW()&gt;103,"",IF(A115="","",A115))</f>
        <v/>
      </c>
    </row>
  </sheetData>
  <autoFilter ref="A9:F109"/>
  <mergeCells count="1">
    <mergeCell ref="A1:F1"/>
  </mergeCells>
  <dataValidations count="7">
    <dataValidation sqref="B4" showDropDown="0" showInputMessage="1" showErrorMessage="1" allowBlank="0" errorTitle="Invalid pay period length" error="Enter a whole number from 1 through 31." promptTitle="Pay period length" prompt="Enter the number of days in the pay period." type="whole" operator="between">
      <formula1>1</formula1>
      <formula2>31</formula2>
    </dataValidation>
    <dataValidation sqref="A10:A109" showDropDown="0" showInputMessage="0" showErrorMessage="1" allowBlank="0" errorTitle="Driver ID required" error="Enter a nonblank, unique Driver ID when this row is used." type="custom">
      <formula1>=OR(COUNTA($A10:$F10)=0,AND(ISTEXT(A10),LEN(TRIM(A10))&gt;0))</formula1>
    </dataValidation>
    <dataValidation sqref="B10:B109" showDropDown="0" showInputMessage="0" showErrorMessage="1" allowBlank="0" errorTitle="Driver name required" error="Enter a nonblank driver name when this row is used." type="custom">
      <formula1>=OR(COUNTA($A10:$F10)=0,AND(ISTEXT(B10),LEN(TRIM(B10))&gt;0))</formula1>
    </dataValidation>
    <dataValidation sqref="C10:C109" showDropDown="0" showInputMessage="0" showErrorMessage="1" allowBlank="0" errorTitle="Invalid active status" error="Select Yes or No." type="list">
      <formula1>"Yes,No"</formula1>
    </dataValidation>
    <dataValidation sqref="D10:D109" showDropDown="0" showInputMessage="0" showErrorMessage="1" allowBlank="0" errorTitle="Invalid rate" error="Enter a per-mile rate from 0 through 5." type="decimal" operator="between">
      <formula1>0</formula1>
      <formula2>5</formula2>
    </dataValidation>
    <dataValidation sqref="E10:F109" showDropDown="0" showInputMessage="0" showErrorMessage="1" allowBlank="0" errorTitle="Invalid rate" error="Enter a nonnegative rate from 0 through 500." type="decimal" operator="between">
      <formula1>0</formula1>
      <formula2>500</formula2>
    </dataValidation>
    <dataValidation sqref="J3:J102" showDropDown="0" showInputMessage="0" showErrorMessage="1" allowBlank="0" errorTitle="Invalid date" error="Enter a valid pay-period ending date." type="date" operator="between">
      <formula1>DATE(2020,1,1)</formula1>
      <formula2>DATE(2100,12,31)</formula2>
    </dataValidation>
  </dataValidation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2026-09-08T03:39:22Z</dcterms:created>
  <dcterms:modified xmlns:dcterms="http://purl.org/dc/terms/" xmlns:xsi="http://www.w3.org/2001/XMLSchema-instance" xsi:type="dcterms:W3CDTF">2026-09-08T03:39:26+00:00Z</dcterms:modified>
</cp:coreProperties>
</file>