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Complaint Log" sheetId="2" state="visible" r:id="rId2"/>
    <sheet xmlns:r="http://schemas.openxmlformats.org/officeDocument/2006/relationships" name="Action Log" sheetId="3" state="visible" r:id="rId3"/>
    <sheet xmlns:r="http://schemas.openxmlformats.org/officeDocument/2006/relationships" name="Settings" sheetId="4" state="visible" r:id="rId4"/>
  </sheets>
  <definedNames/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mm/dd/yyyy"/>
    <numFmt numFmtId="165" formatCode="0.0%"/>
    <numFmt numFmtId="166" formatCode="0.0"/>
    <numFmt numFmtId="167" formatCode="$#,##0.00;[Red]-$#,##0.00"/>
    <numFmt numFmtId="168" formatCode="mmm yyyy"/>
    <numFmt numFmtId="169" formatCode="#,##0.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1F2933"/>
      <sz val="10"/>
    </font>
    <font>
      <name val="Calibri"/>
      <color rgb="00667780"/>
      <sz val="10"/>
    </font>
    <font>
      <name val="Calibri"/>
      <b val="1"/>
      <color rgb="001F2933"/>
      <sz val="10"/>
    </font>
    <font>
      <name val="Calibri"/>
      <b val="1"/>
      <color rgb="00FFFFFF"/>
      <sz val="18"/>
    </font>
    <font>
      <name val="Calibri"/>
      <b val="1"/>
      <color rgb="00123B52"/>
      <sz val="16"/>
    </font>
  </fonts>
  <fills count="7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DDEBF7"/>
      </patternFill>
    </fill>
    <fill>
      <patternFill patternType="solid">
        <fgColor rgb="00FFF2CC"/>
      </patternFill>
    </fill>
    <fill>
      <patternFill patternType="solid">
        <fgColor rgb="002A8C82"/>
      </patternFill>
    </fill>
  </fills>
  <borders count="6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  <border>
      <left/>
      <right/>
      <top style="thin">
        <color rgb="00CDDDE1"/>
      </top>
      <bottom/>
      <diagonal/>
    </border>
    <border>
      <left/>
      <right style="thin">
        <color rgb="00CDDDE1"/>
      </right>
      <top style="thin">
        <color rgb="00CDDDE1"/>
      </top>
      <bottom/>
      <diagonal/>
    </border>
    <border>
      <left/>
      <right/>
      <top style="thin">
        <color rgb="00CDDDE1"/>
      </top>
      <bottom style="thin">
        <color rgb="00CDDDE1"/>
      </bottom>
      <diagonal/>
    </border>
    <border>
      <left/>
      <right style="thin">
        <color rgb="00CDDDE1"/>
      </right>
      <top style="thin">
        <color rgb="00CDDDE1"/>
      </top>
      <bottom style="thin">
        <color rgb="00CDDDE1"/>
      </bottom>
      <diagonal/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4" fillId="0" borderId="0" pivotButton="0" quotePrefix="0" xfId="0"/>
    <xf numFmtId="164" fontId="4" fillId="4" borderId="1" pivotButton="0" quotePrefix="0" xfId="0"/>
    <xf numFmtId="0" fontId="4" fillId="5" borderId="1" pivotButton="0" quotePrefix="0" xfId="0"/>
    <xf numFmtId="0" fontId="4" fillId="4" borderId="1" pivotButton="0" quotePrefix="0" xfId="0"/>
    <xf numFmtId="0" fontId="1" fillId="6" borderId="1" applyAlignment="1" pivotButton="0" quotePrefix="0" xfId="0">
      <alignment horizontal="left" vertical="top" wrapText="1"/>
    </xf>
    <xf numFmtId="1" fontId="6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center" vertical="center"/>
    </xf>
    <xf numFmtId="166" fontId="6" fillId="4" borderId="1" applyAlignment="1" pivotButton="0" quotePrefix="0" xfId="0">
      <alignment horizontal="center" vertical="center"/>
    </xf>
    <xf numFmtId="167" fontId="6" fillId="4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4" borderId="1" pivotButton="0" quotePrefix="0" xfId="0"/>
    <xf numFmtId="168" fontId="0" fillId="4" borderId="1" pivotButton="0" quotePrefix="0" xfId="0"/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top"/>
    </xf>
    <xf numFmtId="164" fontId="2" fillId="5" borderId="1" applyAlignment="1" pivotButton="0" quotePrefix="0" xfId="0">
      <alignment horizontal="left" vertical="top"/>
    </xf>
    <xf numFmtId="0" fontId="2" fillId="5" borderId="1" applyAlignment="1" pivotButton="0" quotePrefix="0" xfId="0">
      <alignment horizontal="left" vertical="top" wrapText="1"/>
    </xf>
    <xf numFmtId="3" fontId="2" fillId="5" borderId="1" applyAlignment="1" pivotButton="0" quotePrefix="0" xfId="0">
      <alignment horizontal="left" vertical="top"/>
    </xf>
    <xf numFmtId="166" fontId="2" fillId="5" borderId="1" applyAlignment="1" pivotButton="0" quotePrefix="0" xfId="0">
      <alignment horizontal="left" vertical="top"/>
    </xf>
    <xf numFmtId="164" fontId="2" fillId="4" borderId="1" applyAlignment="1" pivotButton="0" quotePrefix="0" xfId="0">
      <alignment horizontal="left" vertical="top"/>
    </xf>
    <xf numFmtId="167" fontId="2" fillId="4" borderId="1" applyAlignment="1" pivotButton="0" quotePrefix="0" xfId="0">
      <alignment horizontal="left" vertical="top"/>
    </xf>
    <xf numFmtId="1" fontId="2" fillId="4" borderId="1" applyAlignment="1" pivotButton="0" quotePrefix="0" xfId="0">
      <alignment horizontal="left" vertical="top"/>
    </xf>
    <xf numFmtId="0" fontId="2" fillId="4" borderId="1" applyAlignment="1" pivotButton="0" quotePrefix="0" xfId="0">
      <alignment horizontal="left" vertical="top"/>
    </xf>
    <xf numFmtId="0" fontId="2" fillId="4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/>
    </xf>
    <xf numFmtId="164" fontId="2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left" vertical="top" wrapText="1"/>
    </xf>
    <xf numFmtId="3" fontId="2" fillId="0" borderId="0" applyAlignment="1" pivotButton="0" quotePrefix="0" xfId="0">
      <alignment horizontal="left" vertical="top"/>
    </xf>
    <xf numFmtId="166" fontId="2" fillId="0" borderId="0" applyAlignment="1" pivotButton="0" quotePrefix="0" xfId="0">
      <alignment horizontal="left" vertical="top"/>
    </xf>
    <xf numFmtId="167" fontId="2" fillId="0" borderId="0" applyAlignment="1" pivotButton="0" quotePrefix="0" xfId="0">
      <alignment horizontal="left" vertical="top"/>
    </xf>
    <xf numFmtId="1" fontId="2" fillId="0" borderId="0" applyAlignment="1" pivotButton="0" quotePrefix="0" xfId="0">
      <alignment horizontal="left" vertical="top"/>
    </xf>
    <xf numFmtId="2" fontId="2" fillId="5" borderId="1" applyAlignment="1" pivotButton="0" quotePrefix="0" xfId="0">
      <alignment horizontal="left" vertical="top"/>
    </xf>
    <xf numFmtId="167" fontId="2" fillId="5" borderId="1" applyAlignment="1" pivotButton="0" quotePrefix="0" xfId="0">
      <alignment horizontal="left" vertical="top"/>
    </xf>
    <xf numFmtId="169" fontId="2" fillId="5" borderId="1" applyAlignment="1" pivotButton="0" quotePrefix="0" xfId="0">
      <alignment horizontal="left" vertical="top"/>
    </xf>
    <xf numFmtId="2" fontId="2" fillId="0" borderId="0" applyAlignment="1" pivotButton="0" quotePrefix="0" xfId="0">
      <alignment horizontal="left" vertical="top"/>
    </xf>
    <xf numFmtId="169" fontId="2" fillId="0" borderId="0" applyAlignment="1" pivotButton="0" quotePrefix="0" xfId="0">
      <alignment horizontal="left" vertical="top"/>
    </xf>
    <xf numFmtId="0" fontId="2" fillId="3" borderId="1" pivotButton="0" quotePrefix="0" xfId="0"/>
    <xf numFmtId="164" fontId="2" fillId="4" borderId="1" pivotButton="0" quotePrefix="0" xfId="0"/>
    <xf numFmtId="0" fontId="2" fillId="5" borderId="1" applyAlignment="1" pivotButton="0" quotePrefix="0" xfId="0">
      <alignment horizontal="left" vertical="center"/>
    </xf>
    <xf numFmtId="0" fontId="2" fillId="5" borderId="1" pivotButton="0" quotePrefix="0" xfId="0"/>
    <xf numFmtId="0" fontId="2" fillId="3" borderId="1" applyAlignment="1" pivotButton="0" quotePrefix="0" xfId="0">
      <alignment horizontal="left" vertical="top" wrapText="1"/>
    </xf>
    <xf numFmtId="167" fontId="2" fillId="5" borderId="1" pivotButton="0" quotePrefix="0" xfId="0"/>
    <xf numFmtId="1" fontId="2" fillId="5" borderId="1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5" fontId="6" fillId="4" borderId="1" applyAlignment="1" pivotButton="0" quotePrefix="0" xfId="0">
      <alignment horizontal="center" vertical="center"/>
    </xf>
    <xf numFmtId="166" fontId="6" fillId="4" borderId="1" applyAlignment="1" pivotButton="0" quotePrefix="0" xfId="0">
      <alignment horizontal="center" vertical="center"/>
    </xf>
    <xf numFmtId="167" fontId="6" fillId="4" borderId="1" applyAlignment="1" pivotButton="0" quotePrefix="0" xfId="0">
      <alignment horizontal="center" vertical="center"/>
    </xf>
    <xf numFmtId="168" fontId="0" fillId="4" borderId="1" pivotButton="0" quotePrefix="0" xfId="0"/>
    <xf numFmtId="166" fontId="2" fillId="5" borderId="1" applyAlignment="1" pivotButton="0" quotePrefix="0" xfId="0">
      <alignment horizontal="left" vertical="top"/>
    </xf>
    <xf numFmtId="167" fontId="2" fillId="4" borderId="1" applyAlignment="1" pivotButton="0" quotePrefix="0" xfId="0">
      <alignment horizontal="left" vertical="top"/>
    </xf>
    <xf numFmtId="166" fontId="2" fillId="0" borderId="0" applyAlignment="1" pivotButton="0" quotePrefix="0" xfId="0">
      <alignment horizontal="left" vertical="top"/>
    </xf>
    <xf numFmtId="167" fontId="2" fillId="0" borderId="0" applyAlignment="1" pivotButton="0" quotePrefix="0" xfId="0">
      <alignment horizontal="left" vertical="top"/>
    </xf>
    <xf numFmtId="167" fontId="2" fillId="5" borderId="1" applyAlignment="1" pivotButton="0" quotePrefix="0" xfId="0">
      <alignment horizontal="left" vertical="top"/>
    </xf>
    <xf numFmtId="169" fontId="2" fillId="5" borderId="1" applyAlignment="1" pivotButton="0" quotePrefix="0" xfId="0">
      <alignment horizontal="left" vertical="top"/>
    </xf>
    <xf numFmtId="169" fontId="2" fillId="0" borderId="0" applyAlignment="1" pivotButton="0" quotePrefix="0" xfId="0">
      <alignment horizontal="left" vertical="top"/>
    </xf>
    <xf numFmtId="167" fontId="2" fillId="5" borderId="1" pivotButton="0" quotePrefix="0" xfId="0"/>
  </cellXfs>
  <cellStyles count="1">
    <cellStyle name="Normal" xfId="0" builtinId="0" hidden="0"/>
  </cellStyles>
  <dxfs count="7">
    <dxf>
      <font>
        <name val="Calibri"/>
        <b val="1"/>
        <color rgb="00FFFFFF"/>
        <sz val="10"/>
      </font>
      <fill>
        <patternFill patternType="solid">
          <fgColor rgb="00C00000"/>
        </patternFill>
      </fill>
    </dxf>
    <dxf>
      <font>
        <name val="Calibri"/>
        <b val="1"/>
        <color rgb="001F2933"/>
        <sz val="10"/>
      </font>
      <fill>
        <patternFill patternType="solid">
          <fgColor rgb="00F97316"/>
        </patternFill>
      </fill>
    </dxf>
    <dxf>
      <font>
        <name val="Calibri"/>
        <b val="1"/>
        <color rgb="00006100"/>
        <sz val="10"/>
      </font>
      <fill>
        <patternFill patternType="solid">
          <fgColor rgb="00C6EFCE"/>
        </patternFill>
      </fill>
    </dxf>
    <dxf>
      <font>
        <name val="Calibri"/>
        <b val="1"/>
        <color rgb="00FFFFFF"/>
        <sz val="10"/>
      </font>
      <fill>
        <patternFill patternType="solid">
          <fgColor rgb="00C00076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DDEBF7"/>
        </patternFill>
      </fill>
    </dxf>
    <dxf>
      <font>
        <name val="Calibri"/>
        <b val="1"/>
        <color rgb="001F2933"/>
        <sz val="10"/>
      </font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Complaints by Priority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'Dashboard'!E9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'Dashboard'!$D$10:$D$13</f>
            </numRef>
          </cat>
          <val>
            <numRef>
              <f>'Dashboard'!$E$10:$E$13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Active Complaints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axMin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Priority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Complaint Volume — Last 6 Months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'Dashboard'!B20</f>
            </strRef>
          </tx>
          <spPr>
            <a:ln xmlns:a="http://schemas.openxmlformats.org/drawingml/2006/main" w="28575">
              <a:prstDash val="solid"/>
            </a:ln>
          </spPr>
          <marker>
            <symbol val="circle"/>
            <size val="7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'Dashboard'!$A$21:$A$26</f>
            </numRef>
          </cat>
          <val>
            <numRef>
              <f>'Dashboard'!$B$21:$B$26</f>
            </numRef>
          </val>
        </ser>
        <ser>
          <idx val="1"/>
          <order val="1"/>
          <tx>
            <strRef>
              <f>'Dashboard'!C20</f>
            </strRef>
          </tx>
          <spPr>
            <a:ln xmlns:a="http://schemas.openxmlformats.org/drawingml/2006/main" w="28575">
              <a:prstDash val="solid"/>
            </a:ln>
          </spPr>
          <marker>
            <symbol val="circle"/>
            <size val="7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'Dashboard'!$A$21:$A$26</f>
            </numRef>
          </cat>
          <val>
            <numRef>
              <f>'Dashboard'!$C$21:$C$26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Complaint Count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45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omplaints" displayName="tblComplaints" ref="A1:Z11" headerRowCount="1">
  <autoFilter ref="A1:Z11"/>
  <tableColumns count="26">
    <tableColumn id="1" name="Complaint ID"/>
    <tableColumn id="2" name="Date Received"/>
    <tableColumn id="3" name="Driver ID"/>
    <tableColumn id="4" name="Driver Name"/>
    <tableColumn id="5" name="Terminal"/>
    <tableColumn id="6" name="Channel"/>
    <tableColumn id="7" name="Category"/>
    <tableColumn id="8" name="Priority"/>
    <tableColumn id="9" name="Complaint Summary"/>
    <tableColumn id="10" name="Unit Number"/>
    <tableColumn id="11" name="Odometer (mi)"/>
    <tableColumn id="12" name="Estimated Fuel/Fluid Loss (gal)"/>
    <tableColumn id="13" name="Assigned To"/>
    <tableColumn id="14" name="Status"/>
    <tableColumn id="15" name="Target Resolution Date"/>
    <tableColumn id="16" name="Next Follow-Up Date"/>
    <tableColumn id="17" name="Closure Date"/>
    <tableColumn id="18" name="Resolution Summary"/>
    <tableColumn id="19" name="Root Cause"/>
    <tableColumn id="20" name="Corrective Action"/>
    <tableColumn id="21" name="Driver Notified?"/>
    <tableColumn id="22" name="Total Action Cost ($)"/>
    <tableColumn id="23" name="Age (days)"/>
    <tableColumn id="24" name="Resolution Time (days)"/>
    <tableColumn id="25" name="Deadline Status"/>
    <tableColumn id="26" name="Record Check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Actions" displayName="tblActions" ref="A1:R11" headerRowCount="1">
  <autoFilter ref="A1:R11"/>
  <tableColumns count="18">
    <tableColumn id="1" name="Action ID"/>
    <tableColumn id="2" name="Complaint ID"/>
    <tableColumn id="3" name="Complaint Summary"/>
    <tableColumn id="4" name="Date Logged"/>
    <tableColumn id="5" name="Action Type"/>
    <tableColumn id="6" name="Action Owner"/>
    <tableColumn id="7" name="Due Date"/>
    <tableColumn id="8" name="Action Status"/>
    <tableColumn id="9" name="Completed Date"/>
    <tableColumn id="10" name="Action Notes"/>
    <tableColumn id="11" name="Labor Hours"/>
    <tableColumn id="12" name="Labor Rate ($/hr)"/>
    <tableColumn id="13" name="Travel Miles"/>
    <tableColumn id="14" name="Fuel/Fluid Used (gal)"/>
    <tableColumn id="15" name="Other Direct Cost ($)"/>
    <tableColumn id="16" name="Calculated Action Cost ($)"/>
    <tableColumn id="17" name="Due Check"/>
    <tableColumn id="18" name="Record Check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23B52"/>
    <outlinePr summaryBelow="1" summaryRight="1"/>
    <pageSetUpPr fitToPage="1"/>
  </sheetPr>
  <dimension ref="A1:H10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15" customWidth="1" min="2" max="2"/>
    <col width="27" customWidth="1" min="3" max="3"/>
    <col width="24" customWidth="1" min="4" max="4"/>
    <col width="24" customWidth="1" min="5" max="5"/>
    <col width="18" customWidth="1" min="6" max="6"/>
    <col width="34" customWidth="1" min="7" max="7"/>
    <col width="17" customWidth="1" min="8" max="8"/>
    <col width="3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</cols>
  <sheetData>
    <row r="1" ht="34" customHeight="1">
      <c r="A1" s="1" t="inlineStr">
        <is>
          <t>Driver Complaint Tracking Dashboard</t>
        </is>
      </c>
      <c r="B1" s="49" t="n"/>
      <c r="C1" s="49" t="n"/>
      <c r="D1" s="49" t="n"/>
      <c r="E1" s="49" t="n"/>
      <c r="F1" s="49" t="n"/>
      <c r="G1" s="49" t="n"/>
      <c r="H1" s="50" t="n"/>
    </row>
    <row r="2">
      <c r="A2" s="3" t="inlineStr">
        <is>
          <t>As of:</t>
        </is>
      </c>
      <c r="B2" s="4">
        <f>'Settings'!$B$2</f>
        <v/>
      </c>
      <c r="D2" s="5" t="inlineStr">
        <is>
          <t>Yellow cells = user inputs</t>
        </is>
      </c>
      <c r="F2" s="6" t="inlineStr">
        <is>
          <t>Blue cells = calculated</t>
        </is>
      </c>
    </row>
    <row r="3"/>
    <row r="4" ht="40" customHeight="1">
      <c r="A4" s="7" t="inlineStr">
        <is>
          <t>Total Complaints</t>
        </is>
      </c>
      <c r="B4" s="8">
        <f>COUNTIF('Complaint Log'!$A$2:$A$501,"&lt;&gt;")</f>
        <v/>
      </c>
      <c r="C4" s="7" t="inlineStr">
        <is>
          <t>Active Complaints</t>
        </is>
      </c>
      <c r="D4" s="8">
        <f>COUNTIFS('Complaint Log'!$A$2:$A$501,"&lt;&gt;",'Complaint Log'!$N$2:$N$501,"&lt;&gt;Closed",'Complaint Log'!$N$2:$N$501,"&lt;&gt;Canceled")</f>
        <v/>
      </c>
      <c r="E4" s="7" t="inlineStr">
        <is>
          <t>Overdue Complaints</t>
        </is>
      </c>
      <c r="F4" s="8">
        <f>COUNTIF('Complaint Log'!$Y$2:$Y$501,"Overdue")</f>
        <v/>
      </c>
      <c r="G4" s="7" t="inlineStr">
        <is>
          <t>Closed On-Time Rate</t>
        </is>
      </c>
      <c r="H4" s="51">
        <f>IFERROR(COUNTIFS('Complaint Log'!$N$2:$N$501,"Closed",'Complaint Log'!$Y$2:$Y$501,"On Track")/COUNTIF('Complaint Log'!$N$2:$N$501,"Closed"),0)</f>
        <v/>
      </c>
    </row>
    <row r="5"/>
    <row r="6" ht="40" customHeight="1">
      <c r="A6" s="7" t="inlineStr">
        <is>
          <t>Average Resolution Days</t>
        </is>
      </c>
      <c r="B6" s="52">
        <f>IFERROR(AVERAGEIFS('Complaint Log'!$X$2:$X$501,'Complaint Log'!$N$2:$N$501,"Closed"),0)</f>
        <v/>
      </c>
      <c r="C6" s="7" t="inlineStr">
        <is>
          <t>Total Action Cost</t>
        </is>
      </c>
      <c r="D6" s="53">
        <f>IFERROR(SUM('Complaint Log'!$V$2:$V$501),0)</f>
        <v/>
      </c>
      <c r="E6" s="7" t="inlineStr">
        <is>
          <t>Overdue Pending Actions</t>
        </is>
      </c>
      <c r="F6" s="8">
        <f>COUNTIF('Action Log'!$Q$2:$Q$501,"Overdue")</f>
        <v/>
      </c>
      <c r="G6" s="7" t="inlineStr">
        <is>
          <t>Records Needing Review</t>
        </is>
      </c>
      <c r="H6" s="8">
        <f>COUNTIFS('Complaint Log'!$A$2:$A$501,"&lt;&gt;",'Complaint Log'!$Z$2:$Z$501,"&lt;&gt;OK")+COUNTIFS('Action Log'!$A$2:$A$501,"&lt;&gt;",'Action Log'!$R$2:$R$501,"&lt;&gt;OK")</f>
        <v/>
      </c>
    </row>
    <row r="7"/>
    <row r="8"/>
    <row r="9">
      <c r="A9" s="12" t="inlineStr">
        <is>
          <t>Complaint Status</t>
        </is>
      </c>
      <c r="B9" s="12" t="inlineStr">
        <is>
          <t>Count</t>
        </is>
      </c>
      <c r="D9" s="12" t="inlineStr">
        <is>
          <t>Active Complaints by Priority</t>
        </is>
      </c>
      <c r="E9" s="12" t="inlineStr">
        <is>
          <t>Count</t>
        </is>
      </c>
    </row>
    <row r="10">
      <c r="A10" s="13">
        <f>'Settings'!D2</f>
        <v/>
      </c>
      <c r="B10" s="14">
        <f>COUNTIF('Complaint Log'!$N$2:$N$501,A10)</f>
        <v/>
      </c>
      <c r="D10" s="13">
        <f>'Settings'!N2</f>
        <v/>
      </c>
      <c r="E10" s="14">
        <f>COUNTIFS('Complaint Log'!$H$2:$H$501,D10,'Complaint Log'!$N$2:$N$501,"&lt;&gt;Closed",'Complaint Log'!$N$2:$N$501,"&lt;&gt;Canceled")</f>
        <v/>
      </c>
    </row>
    <row r="11">
      <c r="A11" s="13">
        <f>'Settings'!D3</f>
        <v/>
      </c>
      <c r="B11" s="14">
        <f>COUNTIF('Complaint Log'!$N$2:$N$501,A11)</f>
        <v/>
      </c>
      <c r="D11" s="13">
        <f>'Settings'!N3</f>
        <v/>
      </c>
      <c r="E11" s="14">
        <f>COUNTIFS('Complaint Log'!$H$2:$H$501,D11,'Complaint Log'!$N$2:$N$501,"&lt;&gt;Closed",'Complaint Log'!$N$2:$N$501,"&lt;&gt;Canceled")</f>
        <v/>
      </c>
    </row>
    <row r="12">
      <c r="A12" s="13">
        <f>'Settings'!D4</f>
        <v/>
      </c>
      <c r="B12" s="14">
        <f>COUNTIF('Complaint Log'!$N$2:$N$501,A12)</f>
        <v/>
      </c>
      <c r="D12" s="13">
        <f>'Settings'!N4</f>
        <v/>
      </c>
      <c r="E12" s="14">
        <f>COUNTIFS('Complaint Log'!$H$2:$H$501,D12,'Complaint Log'!$N$2:$N$501,"&lt;&gt;Closed",'Complaint Log'!$N$2:$N$501,"&lt;&gt;Canceled")</f>
        <v/>
      </c>
    </row>
    <row r="13">
      <c r="A13" s="13">
        <f>'Settings'!D5</f>
        <v/>
      </c>
      <c r="B13" s="14">
        <f>COUNTIF('Complaint Log'!$N$2:$N$501,A13)</f>
        <v/>
      </c>
      <c r="D13" s="13">
        <f>'Settings'!N5</f>
        <v/>
      </c>
      <c r="E13" s="14">
        <f>COUNTIFS('Complaint Log'!$H$2:$H$501,D13,'Complaint Log'!$N$2:$N$501,"&lt;&gt;Closed",'Complaint Log'!$N$2:$N$501,"&lt;&gt;Canceled")</f>
        <v/>
      </c>
    </row>
    <row r="14">
      <c r="A14" s="13">
        <f>'Settings'!D6</f>
        <v/>
      </c>
      <c r="B14" s="14">
        <f>COUNTIF('Complaint Log'!$N$2:$N$501,A14)</f>
        <v/>
      </c>
      <c r="D14">
        <f>""</f>
        <v/>
      </c>
      <c r="E14">
        <f>""</f>
        <v/>
      </c>
    </row>
    <row r="15">
      <c r="A15" s="13">
        <f>'Settings'!D7</f>
        <v/>
      </c>
      <c r="B15" s="14">
        <f>COUNTIF('Complaint Log'!$N$2:$N$501,A15)</f>
        <v/>
      </c>
      <c r="D15">
        <f>""</f>
        <v/>
      </c>
      <c r="E15">
        <f>""</f>
        <v/>
      </c>
    </row>
    <row r="16">
      <c r="A16" s="13">
        <f>'Settings'!D8</f>
        <v/>
      </c>
      <c r="B16" s="14">
        <f>COUNTIF('Complaint Log'!$N$2:$N$501,A16)</f>
        <v/>
      </c>
      <c r="D16">
        <f>""</f>
        <v/>
      </c>
      <c r="E16">
        <f>""</f>
        <v/>
      </c>
    </row>
    <row r="17">
      <c r="D17">
        <f>""</f>
        <v/>
      </c>
      <c r="E17">
        <f>""</f>
        <v/>
      </c>
    </row>
    <row r="18">
      <c r="D18">
        <f>""</f>
        <v/>
      </c>
      <c r="E18">
        <f>""</f>
        <v/>
      </c>
    </row>
    <row r="19">
      <c r="D19">
        <f>""</f>
        <v/>
      </c>
      <c r="E19">
        <f>""</f>
        <v/>
      </c>
    </row>
    <row r="20">
      <c r="A20" s="12" t="inlineStr">
        <is>
          <t>Month</t>
        </is>
      </c>
      <c r="B20" s="12" t="inlineStr">
        <is>
          <t>Received</t>
        </is>
      </c>
      <c r="C20" s="12" t="inlineStr">
        <is>
          <t>Closed</t>
        </is>
      </c>
      <c r="D20">
        <f>""</f>
        <v/>
      </c>
      <c r="E20">
        <f>""</f>
        <v/>
      </c>
      <c r="G20" s="12" t="inlineStr">
        <is>
          <t>Control Check</t>
        </is>
      </c>
      <c r="H20" s="12" t="inlineStr">
        <is>
          <t>Count</t>
        </is>
      </c>
    </row>
    <row r="21">
      <c r="A21" s="54">
        <f>EOMONTH(TODAY(),-6)+1</f>
        <v/>
      </c>
      <c r="B21" s="14">
        <f>COUNTIFS('Complaint Log'!$B$2:$B$501,"&gt;="&amp;A21,'Complaint Log'!$B$2:$B$501,"&lt;"&amp;EDATE(A21,1))</f>
        <v/>
      </c>
      <c r="C21" s="14">
        <f>COUNTIFS('Complaint Log'!$N$2:$N$501,"Closed",'Complaint Log'!$Q$2:$Q$501,"&gt;="&amp;A21,'Complaint Log'!$Q$2:$Q$501,"&lt;"&amp;EDATE(A21,1))</f>
        <v/>
      </c>
      <c r="D21">
        <f>""</f>
        <v/>
      </c>
      <c r="E21">
        <f>""</f>
        <v/>
      </c>
      <c r="G21" s="16" t="inlineStr">
        <is>
          <t>Closed, Driver Not Notified</t>
        </is>
      </c>
      <c r="H21" s="17">
        <f>COUNTIFS('Complaint Log'!$N$2:$N$501,"Closed",'Complaint Log'!$U$2:$U$501,"No")</f>
        <v/>
      </c>
    </row>
    <row r="22">
      <c r="A22" s="54">
        <f>EDATE(A21,1)</f>
        <v/>
      </c>
      <c r="B22" s="14">
        <f>COUNTIFS('Complaint Log'!$B$2:$B$501,"&gt;="&amp;A22,'Complaint Log'!$B$2:$B$501,"&lt;"&amp;EDATE(A22,1))</f>
        <v/>
      </c>
      <c r="C22" s="14">
        <f>COUNTIFS('Complaint Log'!$N$2:$N$501,"Closed",'Complaint Log'!$Q$2:$Q$501,"&gt;="&amp;A22,'Complaint Log'!$Q$2:$Q$501,"&lt;"&amp;EDATE(A22,1))</f>
        <v/>
      </c>
      <c r="D22">
        <f>""</f>
        <v/>
      </c>
      <c r="E22">
        <f>""</f>
        <v/>
      </c>
      <c r="G22" s="16" t="inlineStr">
        <is>
          <t>Active with No Dated Pending Action</t>
        </is>
      </c>
      <c r="H22" s="17">
        <f>COUNTIFS('Complaint Log'!$A$2:$A$501,"&lt;&gt;",'Complaint Log'!$N$2:$N$501,"&lt;&gt;Closed",'Complaint Log'!$N$2:$N$501,"&lt;&gt;Canceled",'Complaint Log'!$P$2:$P$501,"")</f>
        <v/>
      </c>
    </row>
    <row r="23">
      <c r="A23" s="54">
        <f>EDATE(A22,1)</f>
        <v/>
      </c>
      <c r="B23" s="14">
        <f>COUNTIFS('Complaint Log'!$B$2:$B$501,"&gt;="&amp;A23,'Complaint Log'!$B$2:$B$501,"&lt;"&amp;EDATE(A23,1))</f>
        <v/>
      </c>
      <c r="C23" s="14">
        <f>COUNTIFS('Complaint Log'!$N$2:$N$501,"Closed",'Complaint Log'!$Q$2:$Q$501,"&gt;="&amp;A23,'Complaint Log'!$Q$2:$Q$501,"&lt;"&amp;EDATE(A23,1))</f>
        <v/>
      </c>
      <c r="D23">
        <f>""</f>
        <v/>
      </c>
      <c r="E23">
        <f>""</f>
        <v/>
      </c>
      <c r="G23" s="16" t="inlineStr">
        <is>
          <t>Actions Due Soon</t>
        </is>
      </c>
      <c r="H23" s="17">
        <f>COUNTIF('Action Log'!$Q$2:$Q$501,"Due Soon")</f>
        <v/>
      </c>
    </row>
    <row r="24">
      <c r="A24" s="54">
        <f>EDATE(A23,1)</f>
        <v/>
      </c>
      <c r="B24" s="14">
        <f>COUNTIFS('Complaint Log'!$B$2:$B$501,"&gt;="&amp;A24,'Complaint Log'!$B$2:$B$501,"&lt;"&amp;EDATE(A24,1))</f>
        <v/>
      </c>
      <c r="C24" s="14">
        <f>COUNTIFS('Complaint Log'!$N$2:$N$501,"Closed",'Complaint Log'!$Q$2:$Q$501,"&gt;="&amp;A24,'Complaint Log'!$Q$2:$Q$501,"&lt;"&amp;EDATE(A24,1))</f>
        <v/>
      </c>
      <c r="D24">
        <f>""</f>
        <v/>
      </c>
      <c r="E24">
        <f>""</f>
        <v/>
      </c>
      <c r="H24">
        <f>""</f>
        <v/>
      </c>
    </row>
    <row r="25">
      <c r="A25" s="54">
        <f>EDATE(A24,1)</f>
        <v/>
      </c>
      <c r="B25" s="14">
        <f>COUNTIFS('Complaint Log'!$B$2:$B$501,"&gt;="&amp;A25,'Complaint Log'!$B$2:$B$501,"&lt;"&amp;EDATE(A25,1))</f>
        <v/>
      </c>
      <c r="C25" s="14">
        <f>COUNTIFS('Complaint Log'!$N$2:$N$501,"Closed",'Complaint Log'!$Q$2:$Q$501,"&gt;="&amp;A25,'Complaint Log'!$Q$2:$Q$501,"&lt;"&amp;EDATE(A25,1))</f>
        <v/>
      </c>
      <c r="D25">
        <f>""</f>
        <v/>
      </c>
      <c r="E25">
        <f>""</f>
        <v/>
      </c>
      <c r="H25">
        <f>""</f>
        <v/>
      </c>
    </row>
    <row r="26">
      <c r="A26" s="54">
        <f>EDATE(A25,1)</f>
        <v/>
      </c>
      <c r="B26" s="14">
        <f>COUNTIFS('Complaint Log'!$B$2:$B$501,"&gt;="&amp;A26,'Complaint Log'!$B$2:$B$501,"&lt;"&amp;EDATE(A26,1))</f>
        <v/>
      </c>
      <c r="C26" s="14">
        <f>COUNTIFS('Complaint Log'!$N$2:$N$501,"Closed",'Complaint Log'!$Q$2:$Q$501,"&gt;="&amp;A26,'Complaint Log'!$Q$2:$Q$501,"&lt;"&amp;EDATE(A26,1))</f>
        <v/>
      </c>
      <c r="D26">
        <f>""</f>
        <v/>
      </c>
      <c r="E26">
        <f>""</f>
        <v/>
      </c>
      <c r="H26">
        <f>""</f>
        <v/>
      </c>
    </row>
    <row r="27">
      <c r="A27">
        <f>""</f>
        <v/>
      </c>
      <c r="B27">
        <f>""</f>
        <v/>
      </c>
      <c r="C27">
        <f>""</f>
        <v/>
      </c>
      <c r="D27">
        <f>""</f>
        <v/>
      </c>
      <c r="E27">
        <f>""</f>
        <v/>
      </c>
      <c r="H27">
        <f>""</f>
        <v/>
      </c>
    </row>
    <row r="28">
      <c r="A28">
        <f>""</f>
        <v/>
      </c>
      <c r="B28">
        <f>""</f>
        <v/>
      </c>
      <c r="C28">
        <f>""</f>
        <v/>
      </c>
      <c r="D28">
        <f>""</f>
        <v/>
      </c>
      <c r="E28">
        <f>""</f>
        <v/>
      </c>
      <c r="H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E29">
        <f>""</f>
        <v/>
      </c>
      <c r="H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  <c r="H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  <c r="H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H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H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H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H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H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H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H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H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H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H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H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H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H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H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H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H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H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H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H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H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H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H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H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H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H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H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H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H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H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H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H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H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H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H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H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H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H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H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H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H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H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H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H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H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H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H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H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H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H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H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H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H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H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H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H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H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H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H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H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H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H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H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H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H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H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H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H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H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H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H101">
        <f>""</f>
        <v/>
      </c>
    </row>
  </sheetData>
  <mergeCells count="1">
    <mergeCell ref="A1:H1"/>
  </mergeCells>
  <conditionalFormatting sqref="F4">
    <cfRule type="expression" priority="1" dxfId="0" stopIfTrue="1">
      <formula>$F$4&gt;0</formula>
    </cfRule>
  </conditionalFormatting>
  <conditionalFormatting sqref="F6">
    <cfRule type="expression" priority="2" dxfId="0" stopIfTrue="1">
      <formula>$F$6&gt;0</formula>
    </cfRule>
  </conditionalFormatting>
  <conditionalFormatting sqref="H6">
    <cfRule type="expression" priority="3" dxfId="0" stopIfTrue="1">
      <formula>$H$6&gt;0</formula>
    </cfRule>
  </conditionalFormatting>
  <conditionalFormatting sqref="H21:H23">
    <cfRule type="expression" priority="4" dxfId="0" stopIfTrue="1">
      <formula>H21&gt;0</formula>
    </cfRule>
  </conditionalFormatting>
  <pageMargins left="0.25" right="0.25" top="0.5" bottom="0.5" header="0.5" footer="0.5"/>
  <pageSetup orientation="landscape" paperSize="1" fitToHeight="1" fitToWidth="1"/>
  <headerFooter>
    <oddHeader/>
    <oddFooter>&amp;C&amp;"Calibri"&amp;8 Fleet Sheet Lab | Driver Complaint Tracking |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A8C82"/>
    <outlinePr summaryBelow="1" summaryRight="1"/>
    <pageSetUpPr fitToPage="1"/>
  </sheetPr>
  <dimension ref="A1:Z501"/>
  <sheetViews>
    <sheetView showGridLines="0" zoomScale="82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3" customWidth="1" min="3" max="3"/>
    <col width="20" customWidth="1" min="4" max="4"/>
    <col width="18" customWidth="1" min="5" max="5"/>
    <col width="18" customWidth="1" min="6" max="6"/>
    <col width="21" customWidth="1" min="7" max="7"/>
    <col width="12" customWidth="1" min="8" max="8"/>
    <col width="44" customWidth="1" min="9" max="9"/>
    <col width="13" customWidth="1" min="10" max="10"/>
    <col width="16" customWidth="1" min="11" max="11"/>
    <col width="22" customWidth="1" min="12" max="12"/>
    <col width="19" customWidth="1" min="13" max="13"/>
    <col width="19" customWidth="1" min="14" max="14"/>
    <col width="19" customWidth="1" min="15" max="15"/>
    <col width="19" customWidth="1" min="16" max="16"/>
    <col width="15" customWidth="1" min="17" max="17"/>
    <col width="42" customWidth="1" min="18" max="18"/>
    <col width="27" customWidth="1" min="19" max="19"/>
    <col width="42" customWidth="1" min="20" max="20"/>
    <col width="17" customWidth="1" min="21" max="21"/>
    <col width="18" customWidth="1" min="22" max="22"/>
    <col width="12" customWidth="1" min="23" max="23"/>
    <col width="18" customWidth="1" min="24" max="24"/>
    <col width="17" customWidth="1" min="25" max="25"/>
    <col width="25" customWidth="1" min="26" max="26"/>
  </cols>
  <sheetData>
    <row r="1" ht="44" customHeight="1">
      <c r="A1" s="18" t="inlineStr">
        <is>
          <t>Complaint ID</t>
        </is>
      </c>
      <c r="B1" s="18" t="inlineStr">
        <is>
          <t>Date Received</t>
        </is>
      </c>
      <c r="C1" s="18" t="inlineStr">
        <is>
          <t>Driver ID</t>
        </is>
      </c>
      <c r="D1" s="18" t="inlineStr">
        <is>
          <t>Driver Name</t>
        </is>
      </c>
      <c r="E1" s="18" t="inlineStr">
        <is>
          <t>Terminal</t>
        </is>
      </c>
      <c r="F1" s="18" t="inlineStr">
        <is>
          <t>Channel</t>
        </is>
      </c>
      <c r="G1" s="18" t="inlineStr">
        <is>
          <t>Category</t>
        </is>
      </c>
      <c r="H1" s="18" t="inlineStr">
        <is>
          <t>Priority</t>
        </is>
      </c>
      <c r="I1" s="18" t="inlineStr">
        <is>
          <t>Complaint Summary</t>
        </is>
      </c>
      <c r="J1" s="18" t="inlineStr">
        <is>
          <t>Unit Number</t>
        </is>
      </c>
      <c r="K1" s="18" t="inlineStr">
        <is>
          <t>Odometer (mi)</t>
        </is>
      </c>
      <c r="L1" s="18" t="inlineStr">
        <is>
          <t>Estimated Fuel/Fluid Loss (gal)</t>
        </is>
      </c>
      <c r="M1" s="18" t="inlineStr">
        <is>
          <t>Assigned To</t>
        </is>
      </c>
      <c r="N1" s="18" t="inlineStr">
        <is>
          <t>Status</t>
        </is>
      </c>
      <c r="O1" s="18" t="inlineStr">
        <is>
          <t>Target Resolution Date</t>
        </is>
      </c>
      <c r="P1" s="18" t="inlineStr">
        <is>
          <t>Next Follow-Up Date</t>
        </is>
      </c>
      <c r="Q1" s="18" t="inlineStr">
        <is>
          <t>Closure Date</t>
        </is>
      </c>
      <c r="R1" s="18" t="inlineStr">
        <is>
          <t>Resolution Summary</t>
        </is>
      </c>
      <c r="S1" s="18" t="inlineStr">
        <is>
          <t>Root Cause</t>
        </is>
      </c>
      <c r="T1" s="18" t="inlineStr">
        <is>
          <t>Corrective Action</t>
        </is>
      </c>
      <c r="U1" s="18" t="inlineStr">
        <is>
          <t>Driver Notified?</t>
        </is>
      </c>
      <c r="V1" s="18" t="inlineStr">
        <is>
          <t>Total Action Cost ($)</t>
        </is>
      </c>
      <c r="W1" s="18" t="inlineStr">
        <is>
          <t>Age (days)</t>
        </is>
      </c>
      <c r="X1" s="18" t="inlineStr">
        <is>
          <t>Resolution Time (days)</t>
        </is>
      </c>
      <c r="Y1" s="18" t="inlineStr">
        <is>
          <t>Deadline Status</t>
        </is>
      </c>
      <c r="Z1" s="18" t="inlineStr">
        <is>
          <t>Record Check</t>
        </is>
      </c>
    </row>
    <row r="2" ht="48" customHeight="1">
      <c r="A2" s="19" t="inlineStr">
        <is>
          <t>CMP-2026-001</t>
        </is>
      </c>
      <c r="B2" s="20" t="n">
        <v>46272</v>
      </c>
      <c r="C2" s="19" t="inlineStr">
        <is>
          <t>DR-1048</t>
        </is>
      </c>
      <c r="D2" s="19" t="inlineStr">
        <is>
          <t>Marcus Reed</t>
        </is>
      </c>
      <c r="E2" s="19" t="inlineStr">
        <is>
          <t>Dallas, TX</t>
        </is>
      </c>
      <c r="F2" s="19" t="inlineStr">
        <is>
          <t>Phone</t>
        </is>
      </c>
      <c r="G2" s="19" t="inlineStr">
        <is>
          <t>Vehicle Safety</t>
        </is>
      </c>
      <c r="H2" s="19" t="inlineStr">
        <is>
          <t>Urgent</t>
        </is>
      </c>
      <c r="I2" s="21" t="inlineStr">
        <is>
          <t>Brake pedal pulsates during moderate stops above 45 mph.</t>
        </is>
      </c>
      <c r="J2" s="19" t="inlineStr">
        <is>
          <t>214</t>
        </is>
      </c>
      <c r="K2" s="22" t="n">
        <v>184220</v>
      </c>
      <c r="L2" s="55" t="n"/>
      <c r="M2" s="19" t="inlineStr">
        <is>
          <t>Jordan Lee</t>
        </is>
      </c>
      <c r="N2" s="19" t="inlineStr">
        <is>
          <t>New</t>
        </is>
      </c>
      <c r="O2" s="24">
        <f>IF(OR(B2="",H2=""),"",IFERROR(B2+INDEX('Settings'!$O$2:$O$5,MATCH(H2,'Settings'!$N$2:$N$5,0)),""))</f>
        <v/>
      </c>
      <c r="P2" s="24">
        <f>IF(A2="","",IF(COUNTIFS('Action Log'!$B$2:$B$501,A2,'Action Log'!$H$2:$H$501,"Pending",'Action Log'!$G$2:$G$501,"&gt;0")=0,"",IFERROR(MINIFS('Action Log'!$G$2:$G$501,'Action Log'!$B$2:$B$501,A2,'Action Log'!$H$2:$H$501,"Pending",'Action Log'!$G$2:$G$501,"&gt;0"),"")))</f>
        <v/>
      </c>
      <c r="Q2" s="20" t="n"/>
      <c r="R2" s="21" t="n"/>
      <c r="S2" s="19" t="n"/>
      <c r="T2" s="21" t="n"/>
      <c r="U2" s="19" t="inlineStr">
        <is>
          <t>No</t>
        </is>
      </c>
      <c r="V2" s="56">
        <f>IF(A2="","",IFERROR(SUMIF('Action Log'!$B$2:$B$501,A2,'Action Log'!$P$2:$P$501),0))</f>
        <v/>
      </c>
      <c r="W2" s="26">
        <f>IF(B2="","",MAX(0,IF(Q2&lt;&gt;"",Q2-B2,TODAY()-B2)))</f>
        <v/>
      </c>
      <c r="X2" s="26">
        <f>IF(OR(B2="",Q2="",N2&lt;&gt;"Closed"),"",MAX(0,Q2-B2))</f>
        <v/>
      </c>
      <c r="Y2" s="27">
        <f>IF(OR(A2="",O2=""),"",IF(N2="Canceled","Canceled",IF(N2="Closed",IF(Q2="","Needs Review",IF(Q2&gt;O2,"Closed Late","On Track")),IF(TODAY()&gt;O2,"Overdue","On Track"))))</f>
        <v/>
      </c>
      <c r="Z2" s="28">
        <f>IF(A2="","",IF(COUNTIF($A$2:$A$501,A2)&gt;1,"Duplicate ID",IF(OR(B2="",C2="",D2="",E2="",F2="",G2="",H2="",I2="",M2="",N2=""),"Missing Required Field",IF(AND(OR(N2="Closed",N2="Canceled"),Q2=""),"Missing Closure Date",IF(AND(N2="Closed",R2=""),"Missing Resolution",IF(AND(N2&lt;&gt;"Closed",N2&lt;&gt;"Canceled",Q2&lt;&gt;""),"Status/Date Mismatch",IF(AND(Q2&lt;&gt;"",Q2&lt;B2),"Closure Before Received","OK")))))))</f>
        <v/>
      </c>
    </row>
    <row r="3" ht="48" customHeight="1">
      <c r="A3" s="19" t="inlineStr">
        <is>
          <t>CMP-2026-002</t>
        </is>
      </c>
      <c r="B3" s="20" t="n">
        <v>46265</v>
      </c>
      <c r="C3" s="19" t="inlineStr">
        <is>
          <t>DR-1182</t>
        </is>
      </c>
      <c r="D3" s="19" t="inlineStr">
        <is>
          <t>Elena Torres</t>
        </is>
      </c>
      <c r="E3" s="19" t="inlineStr">
        <is>
          <t>Phoenix, AZ</t>
        </is>
      </c>
      <c r="F3" s="19" t="inlineStr">
        <is>
          <t>Driver Form</t>
        </is>
      </c>
      <c r="G3" s="19" t="inlineStr">
        <is>
          <t>Maintenance</t>
        </is>
      </c>
      <c r="H3" s="19" t="inlineStr">
        <is>
          <t>High</t>
        </is>
      </c>
      <c r="I3" s="21" t="inlineStr">
        <is>
          <t>Sleeper air conditioner blows warm air during afternoon operation.</t>
        </is>
      </c>
      <c r="J3" s="19" t="inlineStr">
        <is>
          <t>508</t>
        </is>
      </c>
      <c r="K3" s="22" t="n">
        <v>326810</v>
      </c>
      <c r="L3" s="55" t="n"/>
      <c r="M3" s="19" t="inlineStr">
        <is>
          <t>Casey Nguyen</t>
        </is>
      </c>
      <c r="N3" s="19" t="inlineStr">
        <is>
          <t>In Progress</t>
        </is>
      </c>
      <c r="O3" s="24">
        <f>IF(OR(B3="",H3=""),"",IFERROR(B3+INDEX('Settings'!$O$2:$O$5,MATCH(H3,'Settings'!$N$2:$N$5,0)),""))</f>
        <v/>
      </c>
      <c r="P3" s="24">
        <f>IF(A3="","",IF(COUNTIFS('Action Log'!$B$2:$B$501,A3,'Action Log'!$H$2:$H$501,"Pending",'Action Log'!$G$2:$G$501,"&gt;0")=0,"",IFERROR(MINIFS('Action Log'!$G$2:$G$501,'Action Log'!$B$2:$B$501,A3,'Action Log'!$H$2:$H$501,"Pending",'Action Log'!$G$2:$G$501,"&gt;0"),"")))</f>
        <v/>
      </c>
      <c r="Q3" s="20" t="n"/>
      <c r="R3" s="21" t="n"/>
      <c r="S3" s="19" t="n"/>
      <c r="T3" s="21" t="n"/>
      <c r="U3" s="19" t="inlineStr">
        <is>
          <t>No</t>
        </is>
      </c>
      <c r="V3" s="56">
        <f>IF(A3="","",IFERROR(SUMIF('Action Log'!$B$2:$B$501,A3,'Action Log'!$P$2:$P$501),0))</f>
        <v/>
      </c>
      <c r="W3" s="26">
        <f>IF(B3="","",MAX(0,IF(Q3&lt;&gt;"",Q3-B3,TODAY()-B3)))</f>
        <v/>
      </c>
      <c r="X3" s="26">
        <f>IF(OR(B3="",Q3="",N3&lt;&gt;"Closed"),"",MAX(0,Q3-B3))</f>
        <v/>
      </c>
      <c r="Y3" s="27">
        <f>IF(OR(A3="",O3=""),"",IF(N3="Canceled","Canceled",IF(N3="Closed",IF(Q3="","Needs Review",IF(Q3&gt;O3,"Closed Late","On Track")),IF(TODAY()&gt;O3,"Overdue","On Track"))))</f>
        <v/>
      </c>
      <c r="Z3" s="28">
        <f>IF(A3="","",IF(COUNTIF($A$2:$A$501,A3)&gt;1,"Duplicate ID",IF(OR(B3="",C3="",D3="",E3="",F3="",G3="",H3="",I3="",M3="",N3=""),"Missing Required Field",IF(AND(OR(N3="Closed",N3="Canceled"),Q3=""),"Missing Closure Date",IF(AND(N3="Closed",R3=""),"Missing Resolution",IF(AND(N3&lt;&gt;"Closed",N3&lt;&gt;"Canceled",Q3&lt;&gt;""),"Status/Date Mismatch",IF(AND(Q3&lt;&gt;"",Q3&lt;B3),"Closure Before Received","OK")))))))</f>
        <v/>
      </c>
    </row>
    <row r="4" ht="48" customHeight="1">
      <c r="A4" s="19" t="inlineStr">
        <is>
          <t>CMP-2026-003</t>
        </is>
      </c>
      <c r="B4" s="20" t="n">
        <v>46253</v>
      </c>
      <c r="C4" s="19" t="inlineStr">
        <is>
          <t>DR-1091</t>
        </is>
      </c>
      <c r="D4" s="19" t="inlineStr">
        <is>
          <t>Jamal Brooks</t>
        </is>
      </c>
      <c r="E4" s="19" t="inlineStr">
        <is>
          <t>Atlanta, GA</t>
        </is>
      </c>
      <c r="F4" s="19" t="inlineStr">
        <is>
          <t>Email</t>
        </is>
      </c>
      <c r="G4" s="19" t="inlineStr">
        <is>
          <t>Dispatch/Route</t>
        </is>
      </c>
      <c r="H4" s="19" t="inlineStr">
        <is>
          <t>Normal</t>
        </is>
      </c>
      <c r="I4" s="21" t="inlineStr">
        <is>
          <t>Downtown delivery appointment windows do not allow enough travel time.</t>
        </is>
      </c>
      <c r="J4" s="19" t="inlineStr">
        <is>
          <t>731</t>
        </is>
      </c>
      <c r="K4" s="22" t="n">
        <v>118640</v>
      </c>
      <c r="L4" s="55" t="n"/>
      <c r="M4" s="19" t="inlineStr">
        <is>
          <t>Taylor Kim</t>
        </is>
      </c>
      <c r="N4" s="19" t="inlineStr">
        <is>
          <t>Closed</t>
        </is>
      </c>
      <c r="O4" s="24">
        <f>IF(OR(B4="",H4=""),"",IFERROR(B4+INDEX('Settings'!$O$2:$O$5,MATCH(H4,'Settings'!$N$2:$N$5,0)),""))</f>
        <v/>
      </c>
      <c r="P4" s="24">
        <f>IF(A4="","",IF(COUNTIFS('Action Log'!$B$2:$B$501,A4,'Action Log'!$H$2:$H$501,"Pending",'Action Log'!$G$2:$G$501,"&gt;0")=0,"",IFERROR(MINIFS('Action Log'!$G$2:$G$501,'Action Log'!$B$2:$B$501,A4,'Action Log'!$H$2:$H$501,"Pending",'Action Log'!$G$2:$G$501,"&gt;0"),"")))</f>
        <v/>
      </c>
      <c r="Q4" s="20" t="n">
        <v>46258</v>
      </c>
      <c r="R4" s="21" t="inlineStr">
        <is>
          <t>Stop sequence was revised and updated appointment guidance was sent to the driver.</t>
        </is>
      </c>
      <c r="S4" s="19" t="inlineStr">
        <is>
          <t>Dispatch Planning</t>
        </is>
      </c>
      <c r="T4" s="21" t="inlineStr">
        <is>
          <t>Added an urban traffic buffer and changed the standard stop order.</t>
        </is>
      </c>
      <c r="U4" s="19" t="inlineStr">
        <is>
          <t>Yes</t>
        </is>
      </c>
      <c r="V4" s="56">
        <f>IF(A4="","",IFERROR(SUMIF('Action Log'!$B$2:$B$501,A4,'Action Log'!$P$2:$P$501),0))</f>
        <v/>
      </c>
      <c r="W4" s="26">
        <f>IF(B4="","",MAX(0,IF(Q4&lt;&gt;"",Q4-B4,TODAY()-B4)))</f>
        <v/>
      </c>
      <c r="X4" s="26">
        <f>IF(OR(B4="",Q4="",N4&lt;&gt;"Closed"),"",MAX(0,Q4-B4))</f>
        <v/>
      </c>
      <c r="Y4" s="27">
        <f>IF(OR(A4="",O4=""),"",IF(N4="Canceled","Canceled",IF(N4="Closed",IF(Q4="","Needs Review",IF(Q4&gt;O4,"Closed Late","On Track")),IF(TODAY()&gt;O4,"Overdue","On Track"))))</f>
        <v/>
      </c>
      <c r="Z4" s="28">
        <f>IF(A4="","",IF(COUNTIF($A$2:$A$501,A4)&gt;1,"Duplicate ID",IF(OR(B4="",C4="",D4="",E4="",F4="",G4="",H4="",I4="",M4="",N4=""),"Missing Required Field",IF(AND(OR(N4="Closed",N4="Canceled"),Q4=""),"Missing Closure Date",IF(AND(N4="Closed",R4=""),"Missing Resolution",IF(AND(N4&lt;&gt;"Closed",N4&lt;&gt;"Canceled",Q4&lt;&gt;""),"Status/Date Mismatch",IF(AND(Q4&lt;&gt;"",Q4&lt;B4),"Closure Before Received","OK")))))))</f>
        <v/>
      </c>
    </row>
    <row r="5" ht="48" customHeight="1">
      <c r="A5" s="19" t="inlineStr">
        <is>
          <t>CMP-2026-004</t>
        </is>
      </c>
      <c r="B5" s="20" t="n">
        <v>46268</v>
      </c>
      <c r="C5" s="19" t="inlineStr">
        <is>
          <t>DR-1217</t>
        </is>
      </c>
      <c r="D5" s="19" t="inlineStr">
        <is>
          <t>Hannah Price</t>
        </is>
      </c>
      <c r="E5" s="19" t="inlineStr">
        <is>
          <t>Columbus, OH</t>
        </is>
      </c>
      <c r="F5" s="19" t="inlineStr">
        <is>
          <t>Text</t>
        </is>
      </c>
      <c r="G5" s="19" t="inlineStr">
        <is>
          <t>Fuel Card</t>
        </is>
      </c>
      <c r="H5" s="19" t="inlineStr">
        <is>
          <t>High</t>
        </is>
      </c>
      <c r="I5" s="21" t="inlineStr">
        <is>
          <t>Fuel card was declined twice at an approved truck stop.</t>
        </is>
      </c>
      <c r="J5" s="19" t="inlineStr">
        <is>
          <t>332</t>
        </is>
      </c>
      <c r="K5" s="22" t="n">
        <v>142095</v>
      </c>
      <c r="L5" s="55" t="n"/>
      <c r="M5" s="19" t="inlineStr">
        <is>
          <t>Morgan Patel</t>
        </is>
      </c>
      <c r="N5" s="19" t="inlineStr">
        <is>
          <t>Waiting on Vendor</t>
        </is>
      </c>
      <c r="O5" s="24">
        <f>IF(OR(B5="",H5=""),"",IFERROR(B5+INDEX('Settings'!$O$2:$O$5,MATCH(H5,'Settings'!$N$2:$N$5,0)),""))</f>
        <v/>
      </c>
      <c r="P5" s="24">
        <f>IF(A5="","",IF(COUNTIFS('Action Log'!$B$2:$B$501,A5,'Action Log'!$H$2:$H$501,"Pending",'Action Log'!$G$2:$G$501,"&gt;0")=0,"",IFERROR(MINIFS('Action Log'!$G$2:$G$501,'Action Log'!$B$2:$B$501,A5,'Action Log'!$H$2:$H$501,"Pending",'Action Log'!$G$2:$G$501,"&gt;0"),"")))</f>
        <v/>
      </c>
      <c r="Q5" s="20" t="n"/>
      <c r="R5" s="21" t="n"/>
      <c r="S5" s="19" t="n"/>
      <c r="T5" s="21" t="n"/>
      <c r="U5" s="19" t="inlineStr">
        <is>
          <t>No</t>
        </is>
      </c>
      <c r="V5" s="56">
        <f>IF(A5="","",IFERROR(SUMIF('Action Log'!$B$2:$B$501,A5,'Action Log'!$P$2:$P$501),0))</f>
        <v/>
      </c>
      <c r="W5" s="26">
        <f>IF(B5="","",MAX(0,IF(Q5&lt;&gt;"",Q5-B5,TODAY()-B5)))</f>
        <v/>
      </c>
      <c r="X5" s="26">
        <f>IF(OR(B5="",Q5="",N5&lt;&gt;"Closed"),"",MAX(0,Q5-B5))</f>
        <v/>
      </c>
      <c r="Y5" s="27">
        <f>IF(OR(A5="",O5=""),"",IF(N5="Canceled","Canceled",IF(N5="Closed",IF(Q5="","Needs Review",IF(Q5&gt;O5,"Closed Late","On Track")),IF(TODAY()&gt;O5,"Overdue","On Track"))))</f>
        <v/>
      </c>
      <c r="Z5" s="28">
        <f>IF(A5="","",IF(COUNTIF($A$2:$A$501,A5)&gt;1,"Duplicate ID",IF(OR(B5="",C5="",D5="",E5="",F5="",G5="",H5="",I5="",M5="",N5=""),"Missing Required Field",IF(AND(OR(N5="Closed",N5="Canceled"),Q5=""),"Missing Closure Date",IF(AND(N5="Closed",R5=""),"Missing Resolution",IF(AND(N5&lt;&gt;"Closed",N5&lt;&gt;"Canceled",Q5&lt;&gt;""),"Status/Date Mismatch",IF(AND(Q5&lt;&gt;"",Q5&lt;B5),"Closure Before Received","OK")))))))</f>
        <v/>
      </c>
    </row>
    <row r="6" ht="48" customHeight="1">
      <c r="A6" s="19" t="inlineStr">
        <is>
          <t>CMP-2026-005</t>
        </is>
      </c>
      <c r="B6" s="20" t="n">
        <v>46261</v>
      </c>
      <c r="C6" s="19" t="inlineStr">
        <is>
          <t>DR-1160</t>
        </is>
      </c>
      <c r="D6" s="19" t="inlineStr">
        <is>
          <t>Luis Mendoza</t>
        </is>
      </c>
      <c r="E6" s="19" t="inlineStr">
        <is>
          <t>Dallas, TX</t>
        </is>
      </c>
      <c r="F6" s="19" t="inlineStr">
        <is>
          <t>Phone</t>
        </is>
      </c>
      <c r="G6" s="19" t="inlineStr">
        <is>
          <t>Pay/Settlement</t>
        </is>
      </c>
      <c r="H6" s="19" t="inlineStr">
        <is>
          <t>Urgent</t>
        </is>
      </c>
      <c r="I6" s="21" t="inlineStr">
        <is>
          <t>Approved detention time was missing from the weekly settlement.</t>
        </is>
      </c>
      <c r="J6" s="19" t="inlineStr">
        <is>
          <t>287</t>
        </is>
      </c>
      <c r="K6" s="22" t="n">
        <v>201775</v>
      </c>
      <c r="L6" s="55" t="n"/>
      <c r="M6" s="19" t="inlineStr">
        <is>
          <t>Morgan Patel</t>
        </is>
      </c>
      <c r="N6" s="19" t="inlineStr">
        <is>
          <t>Closed</t>
        </is>
      </c>
      <c r="O6" s="24">
        <f>IF(OR(B6="",H6=""),"",IFERROR(B6+INDEX('Settings'!$O$2:$O$5,MATCH(H6,'Settings'!$N$2:$N$5,0)),""))</f>
        <v/>
      </c>
      <c r="P6" s="24">
        <f>IF(A6="","",IF(COUNTIFS('Action Log'!$B$2:$B$501,A6,'Action Log'!$H$2:$H$501,"Pending",'Action Log'!$G$2:$G$501,"&gt;0")=0,"",IFERROR(MINIFS('Action Log'!$G$2:$G$501,'Action Log'!$B$2:$B$501,A6,'Action Log'!$H$2:$H$501,"Pending",'Action Log'!$G$2:$G$501,"&gt;0"),"")))</f>
        <v/>
      </c>
      <c r="Q6" s="20" t="n">
        <v>46263</v>
      </c>
      <c r="R6" s="21" t="inlineStr">
        <is>
          <t>The detention line was added to the next settlement and confirmed with the driver.</t>
        </is>
      </c>
      <c r="S6" s="19" t="inlineStr">
        <is>
          <t>Administrative Error</t>
        </is>
      </c>
      <c r="T6" s="21" t="inlineStr">
        <is>
          <t>Added a second review of approved detention documents before settlement release.</t>
        </is>
      </c>
      <c r="U6" s="19" t="inlineStr">
        <is>
          <t>Yes</t>
        </is>
      </c>
      <c r="V6" s="56">
        <f>IF(A6="","",IFERROR(SUMIF('Action Log'!$B$2:$B$501,A6,'Action Log'!$P$2:$P$501),0))</f>
        <v/>
      </c>
      <c r="W6" s="26">
        <f>IF(B6="","",MAX(0,IF(Q6&lt;&gt;"",Q6-B6,TODAY()-B6)))</f>
        <v/>
      </c>
      <c r="X6" s="26">
        <f>IF(OR(B6="",Q6="",N6&lt;&gt;"Closed"),"",MAX(0,Q6-B6))</f>
        <v/>
      </c>
      <c r="Y6" s="27">
        <f>IF(OR(A6="",O6=""),"",IF(N6="Canceled","Canceled",IF(N6="Closed",IF(Q6="","Needs Review",IF(Q6&gt;O6,"Closed Late","On Track")),IF(TODAY()&gt;O6,"Overdue","On Track"))))</f>
        <v/>
      </c>
      <c r="Z6" s="28">
        <f>IF(A6="","",IF(COUNTIF($A$2:$A$501,A6)&gt;1,"Duplicate ID",IF(OR(B6="",C6="",D6="",E6="",F6="",G6="",H6="",I6="",M6="",N6=""),"Missing Required Field",IF(AND(OR(N6="Closed",N6="Canceled"),Q6=""),"Missing Closure Date",IF(AND(N6="Closed",R6=""),"Missing Resolution",IF(AND(N6&lt;&gt;"Closed",N6&lt;&gt;"Canceled",Q6&lt;&gt;""),"Status/Date Mismatch",IF(AND(Q6&lt;&gt;"",Q6&lt;B6),"Closure Before Received","OK")))))))</f>
        <v/>
      </c>
    </row>
    <row r="7" ht="48" customHeight="1">
      <c r="A7" s="19" t="inlineStr">
        <is>
          <t>CMP-2026-006</t>
        </is>
      </c>
      <c r="B7" s="20" t="n">
        <v>46270</v>
      </c>
      <c r="C7" s="19" t="inlineStr">
        <is>
          <t>DR-1244</t>
        </is>
      </c>
      <c r="D7" s="19" t="inlineStr">
        <is>
          <t>Aisha Carter</t>
        </is>
      </c>
      <c r="E7" s="19" t="inlineStr">
        <is>
          <t>Atlanta, GA</t>
        </is>
      </c>
      <c r="F7" s="19" t="inlineStr">
        <is>
          <t>In Person</t>
        </is>
      </c>
      <c r="G7" s="19" t="inlineStr">
        <is>
          <t>Equipment</t>
        </is>
      </c>
      <c r="H7" s="19" t="inlineStr">
        <is>
          <t>Low</t>
        </is>
      </c>
      <c r="I7" s="21" t="inlineStr">
        <is>
          <t>Cab phone cradle is cracked and no longer holds the device securely.</t>
        </is>
      </c>
      <c r="J7" s="19" t="inlineStr">
        <is>
          <t>619</t>
        </is>
      </c>
      <c r="K7" s="22" t="n">
        <v>95510</v>
      </c>
      <c r="L7" s="55" t="n"/>
      <c r="M7" s="19" t="inlineStr">
        <is>
          <t>Jordan Lee</t>
        </is>
      </c>
      <c r="N7" s="19" t="inlineStr">
        <is>
          <t>In Review</t>
        </is>
      </c>
      <c r="O7" s="24">
        <f>IF(OR(B7="",H7=""),"",IFERROR(B7+INDEX('Settings'!$O$2:$O$5,MATCH(H7,'Settings'!$N$2:$N$5,0)),""))</f>
        <v/>
      </c>
      <c r="P7" s="24">
        <f>IF(A7="","",IF(COUNTIFS('Action Log'!$B$2:$B$501,A7,'Action Log'!$H$2:$H$501,"Pending",'Action Log'!$G$2:$G$501,"&gt;0")=0,"",IFERROR(MINIFS('Action Log'!$G$2:$G$501,'Action Log'!$B$2:$B$501,A7,'Action Log'!$H$2:$H$501,"Pending",'Action Log'!$G$2:$G$501,"&gt;0"),"")))</f>
        <v/>
      </c>
      <c r="Q7" s="20" t="n"/>
      <c r="R7" s="21" t="n"/>
      <c r="S7" s="19" t="n"/>
      <c r="T7" s="21" t="n"/>
      <c r="U7" s="19" t="inlineStr">
        <is>
          <t>No</t>
        </is>
      </c>
      <c r="V7" s="56">
        <f>IF(A7="","",IFERROR(SUMIF('Action Log'!$B$2:$B$501,A7,'Action Log'!$P$2:$P$501),0))</f>
        <v/>
      </c>
      <c r="W7" s="26">
        <f>IF(B7="","",MAX(0,IF(Q7&lt;&gt;"",Q7-B7,TODAY()-B7)))</f>
        <v/>
      </c>
      <c r="X7" s="26">
        <f>IF(OR(B7="",Q7="",N7&lt;&gt;"Closed"),"",MAX(0,Q7-B7))</f>
        <v/>
      </c>
      <c r="Y7" s="27">
        <f>IF(OR(A7="",O7=""),"",IF(N7="Canceled","Canceled",IF(N7="Closed",IF(Q7="","Needs Review",IF(Q7&gt;O7,"Closed Late","On Track")),IF(TODAY()&gt;O7,"Overdue","On Track"))))</f>
        <v/>
      </c>
      <c r="Z7" s="28">
        <f>IF(A7="","",IF(COUNTIF($A$2:$A$501,A7)&gt;1,"Duplicate ID",IF(OR(B7="",C7="",D7="",E7="",F7="",G7="",H7="",I7="",M7="",N7=""),"Missing Required Field",IF(AND(OR(N7="Closed",N7="Canceled"),Q7=""),"Missing Closure Date",IF(AND(N7="Closed",R7=""),"Missing Resolution",IF(AND(N7&lt;&gt;"Closed",N7&lt;&gt;"Canceled",Q7&lt;&gt;""),"Status/Date Mismatch",IF(AND(Q7&lt;&gt;"",Q7&lt;B7),"Closure Before Received","OK")))))))</f>
        <v/>
      </c>
    </row>
    <row r="8" ht="48" customHeight="1">
      <c r="A8" s="19" t="inlineStr">
        <is>
          <t>CMP-2026-007</t>
        </is>
      </c>
      <c r="B8" s="20" t="n">
        <v>46264</v>
      </c>
      <c r="C8" s="19" t="inlineStr">
        <is>
          <t>DR-1115</t>
        </is>
      </c>
      <c r="D8" s="19" t="inlineStr">
        <is>
          <t>Noah Bennett</t>
        </is>
      </c>
      <c r="E8" s="19" t="inlineStr">
        <is>
          <t>Columbus, OH</t>
        </is>
      </c>
      <c r="F8" s="19" t="inlineStr">
        <is>
          <t>Driver Form</t>
        </is>
      </c>
      <c r="G8" s="19" t="inlineStr">
        <is>
          <t>Vehicle Safety</t>
        </is>
      </c>
      <c r="H8" s="19" t="inlineStr">
        <is>
          <t>High</t>
        </is>
      </c>
      <c r="I8" s="21" t="inlineStr">
        <is>
          <t>Two cargo straps are frayed near the ratchet assemblies.</t>
        </is>
      </c>
      <c r="J8" s="19" t="inlineStr">
        <is>
          <t>407</t>
        </is>
      </c>
      <c r="K8" s="22" t="n">
        <v>210445</v>
      </c>
      <c r="L8" s="55" t="n"/>
      <c r="M8" s="19" t="inlineStr">
        <is>
          <t>Casey Nguyen</t>
        </is>
      </c>
      <c r="N8" s="19" t="inlineStr">
        <is>
          <t>Closed</t>
        </is>
      </c>
      <c r="O8" s="24">
        <f>IF(OR(B8="",H8=""),"",IFERROR(B8+INDEX('Settings'!$O$2:$O$5,MATCH(H8,'Settings'!$N$2:$N$5,0)),""))</f>
        <v/>
      </c>
      <c r="P8" s="24">
        <f>IF(A8="","",IF(COUNTIFS('Action Log'!$B$2:$B$501,A8,'Action Log'!$H$2:$H$501,"Pending",'Action Log'!$G$2:$G$501,"&gt;0")=0,"",IFERROR(MINIFS('Action Log'!$G$2:$G$501,'Action Log'!$B$2:$B$501,A8,'Action Log'!$H$2:$H$501,"Pending",'Action Log'!$G$2:$G$501,"&gt;0"),"")))</f>
        <v/>
      </c>
      <c r="Q8" s="20" t="n">
        <v>46266</v>
      </c>
      <c r="R8" s="21" t="inlineStr">
        <is>
          <t>The damaged straps were removed and replaced before the next dispatch.</t>
        </is>
      </c>
      <c r="S8" s="19" t="inlineStr">
        <is>
          <t>Equipment Damage</t>
        </is>
      </c>
      <c r="T8" s="21" t="inlineStr">
        <is>
          <t>Added strap condition checks to the weekly equipment inspection.</t>
        </is>
      </c>
      <c r="U8" s="19" t="inlineStr">
        <is>
          <t>Yes</t>
        </is>
      </c>
      <c r="V8" s="56">
        <f>IF(A8="","",IFERROR(SUMIF('Action Log'!$B$2:$B$501,A8,'Action Log'!$P$2:$P$501),0))</f>
        <v/>
      </c>
      <c r="W8" s="26">
        <f>IF(B8="","",MAX(0,IF(Q8&lt;&gt;"",Q8-B8,TODAY()-B8)))</f>
        <v/>
      </c>
      <c r="X8" s="26">
        <f>IF(OR(B8="",Q8="",N8&lt;&gt;"Closed"),"",MAX(0,Q8-B8))</f>
        <v/>
      </c>
      <c r="Y8" s="27">
        <f>IF(OR(A8="",O8=""),"",IF(N8="Canceled","Canceled",IF(N8="Closed",IF(Q8="","Needs Review",IF(Q8&gt;O8,"Closed Late","On Track")),IF(TODAY()&gt;O8,"Overdue","On Track"))))</f>
        <v/>
      </c>
      <c r="Z8" s="28">
        <f>IF(A8="","",IF(COUNTIF($A$2:$A$501,A8)&gt;1,"Duplicate ID",IF(OR(B8="",C8="",D8="",E8="",F8="",G8="",H8="",I8="",M8="",N8=""),"Missing Required Field",IF(AND(OR(N8="Closed",N8="Canceled"),Q8=""),"Missing Closure Date",IF(AND(N8="Closed",R8=""),"Missing Resolution",IF(AND(N8&lt;&gt;"Closed",N8&lt;&gt;"Canceled",Q8&lt;&gt;""),"Status/Date Mismatch",IF(AND(Q8&lt;&gt;"",Q8&lt;B8),"Closure Before Received","OK")))))))</f>
        <v/>
      </c>
    </row>
    <row r="9" ht="48" customHeight="1">
      <c r="A9" s="19" t="inlineStr">
        <is>
          <t>CMP-2026-008</t>
        </is>
      </c>
      <c r="B9" s="20" t="n">
        <v>46258</v>
      </c>
      <c r="C9" s="19" t="inlineStr">
        <is>
          <t>DR-1203</t>
        </is>
      </c>
      <c r="D9" s="19" t="inlineStr">
        <is>
          <t>Olivia Chen</t>
        </is>
      </c>
      <c r="E9" s="19" t="inlineStr">
        <is>
          <t>Phoenix, AZ</t>
        </is>
      </c>
      <c r="F9" s="19" t="inlineStr">
        <is>
          <t>Email</t>
        </is>
      </c>
      <c r="G9" s="19" t="inlineStr">
        <is>
          <t>Maintenance</t>
        </is>
      </c>
      <c r="H9" s="19" t="inlineStr">
        <is>
          <t>High</t>
        </is>
      </c>
      <c r="I9" s="21" t="inlineStr">
        <is>
          <t>Coolant was leaking at the upper radiator hose connection.</t>
        </is>
      </c>
      <c r="J9" s="19" t="inlineStr">
        <is>
          <t>552</t>
        </is>
      </c>
      <c r="K9" s="22" t="n">
        <v>278330</v>
      </c>
      <c r="L9" s="55" t="n">
        <v>1.5</v>
      </c>
      <c r="M9" s="19" t="inlineStr">
        <is>
          <t>Casey Nguyen</t>
        </is>
      </c>
      <c r="N9" s="19" t="inlineStr">
        <is>
          <t>Closed</t>
        </is>
      </c>
      <c r="O9" s="24">
        <f>IF(OR(B9="",H9=""),"",IFERROR(B9+INDEX('Settings'!$O$2:$O$5,MATCH(H9,'Settings'!$N$2:$N$5,0)),""))</f>
        <v/>
      </c>
      <c r="P9" s="24">
        <f>IF(A9="","",IF(COUNTIFS('Action Log'!$B$2:$B$501,A9,'Action Log'!$H$2:$H$501,"Pending",'Action Log'!$G$2:$G$501,"&gt;0")=0,"",IFERROR(MINIFS('Action Log'!$G$2:$G$501,'Action Log'!$B$2:$B$501,A9,'Action Log'!$H$2:$H$501,"Pending",'Action Log'!$G$2:$G$501,"&gt;0"),"")))</f>
        <v/>
      </c>
      <c r="Q9" s="20" t="n">
        <v>46260</v>
      </c>
      <c r="R9" s="21" t="inlineStr">
        <is>
          <t>The upper hose and clamp were replaced and the cooling system was pressure tested.</t>
        </is>
      </c>
      <c r="S9" s="19" t="inlineStr">
        <is>
          <t>Mechanical Wear</t>
        </is>
      </c>
      <c r="T9" s="21" t="inlineStr">
        <is>
          <t>Inspect hose connections and clamp condition during preventive maintenance.</t>
        </is>
      </c>
      <c r="U9" s="19" t="inlineStr">
        <is>
          <t>Yes</t>
        </is>
      </c>
      <c r="V9" s="56">
        <f>IF(A9="","",IFERROR(SUMIF('Action Log'!$B$2:$B$501,A9,'Action Log'!$P$2:$P$501),0))</f>
        <v/>
      </c>
      <c r="W9" s="26">
        <f>IF(B9="","",MAX(0,IF(Q9&lt;&gt;"",Q9-B9,TODAY()-B9)))</f>
        <v/>
      </c>
      <c r="X9" s="26">
        <f>IF(OR(B9="",Q9="",N9&lt;&gt;"Closed"),"",MAX(0,Q9-B9))</f>
        <v/>
      </c>
      <c r="Y9" s="27">
        <f>IF(OR(A9="",O9=""),"",IF(N9="Canceled","Canceled",IF(N9="Closed",IF(Q9="","Needs Review",IF(Q9&gt;O9,"Closed Late","On Track")),IF(TODAY()&gt;O9,"Overdue","On Track"))))</f>
        <v/>
      </c>
      <c r="Z9" s="28">
        <f>IF(A9="","",IF(COUNTIF($A$2:$A$501,A9)&gt;1,"Duplicate ID",IF(OR(B9="",C9="",D9="",E9="",F9="",G9="",H9="",I9="",M9="",N9=""),"Missing Required Field",IF(AND(OR(N9="Closed",N9="Canceled"),Q9=""),"Missing Closure Date",IF(AND(N9="Closed",R9=""),"Missing Resolution",IF(AND(N9&lt;&gt;"Closed",N9&lt;&gt;"Canceled",Q9&lt;&gt;""),"Status/Date Mismatch",IF(AND(Q9&lt;&gt;"",Q9&lt;B9),"Closure Before Received","OK")))))))</f>
        <v/>
      </c>
    </row>
    <row r="10" ht="48" customHeight="1">
      <c r="A10" s="19" t="inlineStr">
        <is>
          <t>CMP-2026-009</t>
        </is>
      </c>
      <c r="B10" s="20" t="n">
        <v>46263</v>
      </c>
      <c r="C10" s="19" t="inlineStr">
        <is>
          <t>DR-1077</t>
        </is>
      </c>
      <c r="D10" s="19" t="inlineStr">
        <is>
          <t>Ethan Walker</t>
        </is>
      </c>
      <c r="E10" s="19" t="inlineStr">
        <is>
          <t>Dallas, TX</t>
        </is>
      </c>
      <c r="F10" s="19" t="inlineStr">
        <is>
          <t>Text</t>
        </is>
      </c>
      <c r="G10" s="19" t="inlineStr">
        <is>
          <t>Policy/Conduct</t>
        </is>
      </c>
      <c r="H10" s="19" t="inlineStr">
        <is>
          <t>Normal</t>
        </is>
      </c>
      <c r="I10" s="21" t="inlineStr">
        <is>
          <t>Weekend dispatch escalation steps are unclear when the primary dispatcher is unavailable.</t>
        </is>
      </c>
      <c r="J10" s="19" t="inlineStr">
        <is>
          <t>265</t>
        </is>
      </c>
      <c r="K10" s="22" t="n">
        <v>167900</v>
      </c>
      <c r="L10" s="55" t="n"/>
      <c r="M10" s="19" t="inlineStr">
        <is>
          <t>Taylor Kim</t>
        </is>
      </c>
      <c r="N10" s="19" t="inlineStr">
        <is>
          <t>Waiting on Driver</t>
        </is>
      </c>
      <c r="O10" s="24">
        <f>IF(OR(B10="",H10=""),"",IFERROR(B10+INDEX('Settings'!$O$2:$O$5,MATCH(H10,'Settings'!$N$2:$N$5,0)),""))</f>
        <v/>
      </c>
      <c r="P10" s="24">
        <f>IF(A10="","",IF(COUNTIFS('Action Log'!$B$2:$B$501,A10,'Action Log'!$H$2:$H$501,"Pending",'Action Log'!$G$2:$G$501,"&gt;0")=0,"",IFERROR(MINIFS('Action Log'!$G$2:$G$501,'Action Log'!$B$2:$B$501,A10,'Action Log'!$H$2:$H$501,"Pending",'Action Log'!$G$2:$G$501,"&gt;0"),"")))</f>
        <v/>
      </c>
      <c r="Q10" s="20" t="n"/>
      <c r="R10" s="21" t="n"/>
      <c r="S10" s="19" t="n"/>
      <c r="T10" s="21" t="n"/>
      <c r="U10" s="19" t="inlineStr">
        <is>
          <t>No</t>
        </is>
      </c>
      <c r="V10" s="56">
        <f>IF(A10="","",IFERROR(SUMIF('Action Log'!$B$2:$B$501,A10,'Action Log'!$P$2:$P$501),0))</f>
        <v/>
      </c>
      <c r="W10" s="26">
        <f>IF(B10="","",MAX(0,IF(Q10&lt;&gt;"",Q10-B10,TODAY()-B10)))</f>
        <v/>
      </c>
      <c r="X10" s="26">
        <f>IF(OR(B10="",Q10="",N10&lt;&gt;"Closed"),"",MAX(0,Q10-B10))</f>
        <v/>
      </c>
      <c r="Y10" s="27">
        <f>IF(OR(A10="",O10=""),"",IF(N10="Canceled","Canceled",IF(N10="Closed",IF(Q10="","Needs Review",IF(Q10&gt;O10,"Closed Late","On Track")),IF(TODAY()&gt;O10,"Overdue","On Track"))))</f>
        <v/>
      </c>
      <c r="Z10" s="28">
        <f>IF(A10="","",IF(COUNTIF($A$2:$A$501,A10)&gt;1,"Duplicate ID",IF(OR(B10="",C10="",D10="",E10="",F10="",G10="",H10="",I10="",M10="",N10=""),"Missing Required Field",IF(AND(OR(N10="Closed",N10="Canceled"),Q10=""),"Missing Closure Date",IF(AND(N10="Closed",R10=""),"Missing Resolution",IF(AND(N10&lt;&gt;"Closed",N10&lt;&gt;"Canceled",Q10&lt;&gt;""),"Status/Date Mismatch",IF(AND(Q10&lt;&gt;"",Q10&lt;B10),"Closure Before Received","OK")))))))</f>
        <v/>
      </c>
    </row>
    <row r="11" ht="48" customHeight="1">
      <c r="A11" s="19" t="inlineStr">
        <is>
          <t>CMP-2026-010</t>
        </is>
      </c>
      <c r="B11" s="20" t="n">
        <v>46267</v>
      </c>
      <c r="C11" s="19" t="inlineStr">
        <is>
          <t>DR-1226</t>
        </is>
      </c>
      <c r="D11" s="19" t="inlineStr">
        <is>
          <t>Sofia Ramirez</t>
        </is>
      </c>
      <c r="E11" s="19" t="inlineStr">
        <is>
          <t>Atlanta, GA</t>
        </is>
      </c>
      <c r="F11" s="19" t="inlineStr">
        <is>
          <t>In Person</t>
        </is>
      </c>
      <c r="G11" s="19" t="inlineStr">
        <is>
          <t>Maintenance</t>
        </is>
      </c>
      <c r="H11" s="19" t="inlineStr">
        <is>
          <t>Normal</t>
        </is>
      </c>
      <c r="I11" s="21" t="inlineStr">
        <is>
          <t>Low tire-pressure warning appears intermittently after the tires are checked.</t>
        </is>
      </c>
      <c r="J11" s="19" t="inlineStr">
        <is>
          <t>644</t>
        </is>
      </c>
      <c r="K11" s="22" t="n">
        <v>88420</v>
      </c>
      <c r="L11" s="55" t="n"/>
      <c r="M11" s="19" t="inlineStr">
        <is>
          <t>Casey Nguyen</t>
        </is>
      </c>
      <c r="N11" s="19" t="inlineStr">
        <is>
          <t>Closed</t>
        </is>
      </c>
      <c r="O11" s="24">
        <f>IF(OR(B11="",H11=""),"",IFERROR(B11+INDEX('Settings'!$O$2:$O$5,MATCH(H11,'Settings'!$N$2:$N$5,0)),""))</f>
        <v/>
      </c>
      <c r="P11" s="24">
        <f>IF(A11="","",IF(COUNTIFS('Action Log'!$B$2:$B$501,A11,'Action Log'!$H$2:$H$501,"Pending",'Action Log'!$G$2:$G$501,"&gt;0")=0,"",IFERROR(MINIFS('Action Log'!$G$2:$G$501,'Action Log'!$B$2:$B$501,A11,'Action Log'!$H$2:$H$501,"Pending",'Action Log'!$G$2:$G$501,"&gt;0"),"")))</f>
        <v/>
      </c>
      <c r="Q11" s="20" t="n">
        <v>46271</v>
      </c>
      <c r="R11" s="21" t="inlineStr">
        <is>
          <t>A weak tire-pressure sensor battery was identified and the sensor was replaced.</t>
        </is>
      </c>
      <c r="S11" s="19" t="inlineStr">
        <is>
          <t>Mechanical Wear</t>
        </is>
      </c>
      <c r="T11" s="21" t="inlineStr">
        <is>
          <t>Check sensor age when repeated tire-pressure warnings are reported.</t>
        </is>
      </c>
      <c r="U11" s="19" t="inlineStr">
        <is>
          <t>Yes</t>
        </is>
      </c>
      <c r="V11" s="56">
        <f>IF(A11="","",IFERROR(SUMIF('Action Log'!$B$2:$B$501,A11,'Action Log'!$P$2:$P$501),0))</f>
        <v/>
      </c>
      <c r="W11" s="26">
        <f>IF(B11="","",MAX(0,IF(Q11&lt;&gt;"",Q11-B11,TODAY()-B11)))</f>
        <v/>
      </c>
      <c r="X11" s="26">
        <f>IF(OR(B11="",Q11="",N11&lt;&gt;"Closed"),"",MAX(0,Q11-B11))</f>
        <v/>
      </c>
      <c r="Y11" s="27">
        <f>IF(OR(A11="",O11=""),"",IF(N11="Canceled","Canceled",IF(N11="Closed",IF(Q11="","Needs Review",IF(Q11&gt;O11,"Closed Late","On Track")),IF(TODAY()&gt;O11,"Overdue","On Track"))))</f>
        <v/>
      </c>
      <c r="Z11" s="28">
        <f>IF(A11="","",IF(COUNTIF($A$2:$A$501,A11)&gt;1,"Duplicate ID",IF(OR(B11="",C11="",D11="",E11="",F11="",G11="",H11="",I11="",M11="",N11=""),"Missing Required Field",IF(AND(OR(N11="Closed",N11="Canceled"),Q11=""),"Missing Closure Date",IF(AND(N11="Closed",R11=""),"Missing Resolution",IF(AND(N11&lt;&gt;"Closed",N11&lt;&gt;"Canceled",Q11&lt;&gt;""),"Status/Date Mismatch",IF(AND(Q11&lt;&gt;"",Q11&lt;B11),"Closure Before Received","OK")))))))</f>
        <v/>
      </c>
    </row>
    <row r="12">
      <c r="A12" s="29" t="n"/>
      <c r="B12" s="30" t="n"/>
      <c r="C12" s="29" t="n"/>
      <c r="D12" s="29" t="n"/>
      <c r="E12" s="29" t="n"/>
      <c r="F12" s="29" t="n"/>
      <c r="G12" s="29" t="n"/>
      <c r="H12" s="29" t="n"/>
      <c r="I12" s="31" t="n"/>
      <c r="J12" s="29" t="n"/>
      <c r="K12" s="32" t="n"/>
      <c r="L12" s="57" t="n"/>
      <c r="M12" s="29" t="n"/>
      <c r="N12" s="29" t="n"/>
      <c r="O12" s="30">
        <f>IF(OR(B12="",H12=""),"",IFERROR(B12+INDEX('Settings'!$O$2:$O$5,MATCH(H12,'Settings'!$N$2:$N$5,0)),""))</f>
        <v/>
      </c>
      <c r="P12" s="30">
        <f>IF(A12="","",IF(COUNTIFS('Action Log'!$B$2:$B$501,A12,'Action Log'!$H$2:$H$501,"Pending",'Action Log'!$G$2:$G$501,"&gt;0")=0,"",IFERROR(MINIFS('Action Log'!$G$2:$G$501,'Action Log'!$B$2:$B$501,A12,'Action Log'!$H$2:$H$501,"Pending",'Action Log'!$G$2:$G$501,"&gt;0"),"")))</f>
        <v/>
      </c>
      <c r="Q12" s="30" t="n"/>
      <c r="R12" s="31" t="n"/>
      <c r="S12" s="29" t="n"/>
      <c r="T12" s="31" t="n"/>
      <c r="U12" s="29" t="n"/>
      <c r="V12" s="58">
        <f>IF(A12="","",IFERROR(SUMIF('Action Log'!$B$2:$B$501,A12,'Action Log'!$P$2:$P$501),0))</f>
        <v/>
      </c>
      <c r="W12" s="35">
        <f>IF(B12="","",MAX(0,IF(Q12&lt;&gt;"",Q12-B12,TODAY()-B12)))</f>
        <v/>
      </c>
      <c r="X12" s="35">
        <f>IF(OR(B12="",Q12="",N12&lt;&gt;"Closed"),"",MAX(0,Q12-B12))</f>
        <v/>
      </c>
      <c r="Y12" s="29">
        <f>IF(OR(A12="",O12=""),"",IF(N12="Canceled","Canceled",IF(N12="Closed",IF(Q12="","Needs Review",IF(Q12&gt;O12,"Closed Late","On Track")),IF(TODAY()&gt;O12,"Overdue","On Track"))))</f>
        <v/>
      </c>
      <c r="Z12" s="31">
        <f>IF(A12="","",IF(COUNTIF($A$2:$A$501,A12)&gt;1,"Duplicate ID",IF(OR(B12="",C12="",D12="",E12="",F12="",G12="",H12="",I12="",M12="",N12=""),"Missing Required Field",IF(AND(OR(N12="Closed",N12="Canceled"),Q12=""),"Missing Closure Date",IF(AND(N12="Closed",R12=""),"Missing Resolution",IF(AND(N12&lt;&gt;"Closed",N12&lt;&gt;"Canceled",Q12&lt;&gt;""),"Status/Date Mismatch",IF(AND(Q12&lt;&gt;"",Q12&lt;B12),"Closure Before Received","OK")))))))</f>
        <v/>
      </c>
    </row>
    <row r="13">
      <c r="A13" s="29" t="n"/>
      <c r="B13" s="30" t="n"/>
      <c r="C13" s="29" t="n"/>
      <c r="D13" s="29" t="n"/>
      <c r="E13" s="29" t="n"/>
      <c r="F13" s="29" t="n"/>
      <c r="G13" s="29" t="n"/>
      <c r="H13" s="29" t="n"/>
      <c r="I13" s="31" t="n"/>
      <c r="J13" s="29" t="n"/>
      <c r="K13" s="32" t="n"/>
      <c r="L13" s="57" t="n"/>
      <c r="M13" s="29" t="n"/>
      <c r="N13" s="29" t="n"/>
      <c r="O13" s="30">
        <f>IF(OR(B13="",H13=""),"",IFERROR(B13+INDEX('Settings'!$O$2:$O$5,MATCH(H13,'Settings'!$N$2:$N$5,0)),""))</f>
        <v/>
      </c>
      <c r="P13" s="30">
        <f>IF(A13="","",IF(COUNTIFS('Action Log'!$B$2:$B$501,A13,'Action Log'!$H$2:$H$501,"Pending",'Action Log'!$G$2:$G$501,"&gt;0")=0,"",IFERROR(MINIFS('Action Log'!$G$2:$G$501,'Action Log'!$B$2:$B$501,A13,'Action Log'!$H$2:$H$501,"Pending",'Action Log'!$G$2:$G$501,"&gt;0"),"")))</f>
        <v/>
      </c>
      <c r="Q13" s="30" t="n"/>
      <c r="R13" s="31" t="n"/>
      <c r="S13" s="29" t="n"/>
      <c r="T13" s="31" t="n"/>
      <c r="U13" s="29" t="n"/>
      <c r="V13" s="58">
        <f>IF(A13="","",IFERROR(SUMIF('Action Log'!$B$2:$B$501,A13,'Action Log'!$P$2:$P$501),0))</f>
        <v/>
      </c>
      <c r="W13" s="35">
        <f>IF(B13="","",MAX(0,IF(Q13&lt;&gt;"",Q13-B13,TODAY()-B13)))</f>
        <v/>
      </c>
      <c r="X13" s="35">
        <f>IF(OR(B13="",Q13="",N13&lt;&gt;"Closed"),"",MAX(0,Q13-B13))</f>
        <v/>
      </c>
      <c r="Y13" s="29">
        <f>IF(OR(A13="",O13=""),"",IF(N13="Canceled","Canceled",IF(N13="Closed",IF(Q13="","Needs Review",IF(Q13&gt;O13,"Closed Late","On Track")),IF(TODAY()&gt;O13,"Overdue","On Track"))))</f>
        <v/>
      </c>
      <c r="Z13" s="31">
        <f>IF(A13="","",IF(COUNTIF($A$2:$A$501,A13)&gt;1,"Duplicate ID",IF(OR(B13="",C13="",D13="",E13="",F13="",G13="",H13="",I13="",M13="",N13=""),"Missing Required Field",IF(AND(OR(N13="Closed",N13="Canceled"),Q13=""),"Missing Closure Date",IF(AND(N13="Closed",R13=""),"Missing Resolution",IF(AND(N13&lt;&gt;"Closed",N13&lt;&gt;"Canceled",Q13&lt;&gt;""),"Status/Date Mismatch",IF(AND(Q13&lt;&gt;"",Q13&lt;B13),"Closure Before Received","OK")))))))</f>
        <v/>
      </c>
    </row>
    <row r="14">
      <c r="A14" s="29" t="n"/>
      <c r="B14" s="30" t="n"/>
      <c r="C14" s="29" t="n"/>
      <c r="D14" s="29" t="n"/>
      <c r="E14" s="29" t="n"/>
      <c r="F14" s="29" t="n"/>
      <c r="G14" s="29" t="n"/>
      <c r="H14" s="29" t="n"/>
      <c r="I14" s="31" t="n"/>
      <c r="J14" s="29" t="n"/>
      <c r="K14" s="32" t="n"/>
      <c r="L14" s="57" t="n"/>
      <c r="M14" s="29" t="n"/>
      <c r="N14" s="29" t="n"/>
      <c r="O14" s="30">
        <f>IF(OR(B14="",H14=""),"",IFERROR(B14+INDEX('Settings'!$O$2:$O$5,MATCH(H14,'Settings'!$N$2:$N$5,0)),""))</f>
        <v/>
      </c>
      <c r="P14" s="30">
        <f>IF(A14="","",IF(COUNTIFS('Action Log'!$B$2:$B$501,A14,'Action Log'!$H$2:$H$501,"Pending",'Action Log'!$G$2:$G$501,"&gt;0")=0,"",IFERROR(MINIFS('Action Log'!$G$2:$G$501,'Action Log'!$B$2:$B$501,A14,'Action Log'!$H$2:$H$501,"Pending",'Action Log'!$G$2:$G$501,"&gt;0"),"")))</f>
        <v/>
      </c>
      <c r="Q14" s="30" t="n"/>
      <c r="R14" s="31" t="n"/>
      <c r="S14" s="29" t="n"/>
      <c r="T14" s="31" t="n"/>
      <c r="U14" s="29" t="n"/>
      <c r="V14" s="58">
        <f>IF(A14="","",IFERROR(SUMIF('Action Log'!$B$2:$B$501,A14,'Action Log'!$P$2:$P$501),0))</f>
        <v/>
      </c>
      <c r="W14" s="35">
        <f>IF(B14="","",MAX(0,IF(Q14&lt;&gt;"",Q14-B14,TODAY()-B14)))</f>
        <v/>
      </c>
      <c r="X14" s="35">
        <f>IF(OR(B14="",Q14="",N14&lt;&gt;"Closed"),"",MAX(0,Q14-B14))</f>
        <v/>
      </c>
      <c r="Y14" s="29">
        <f>IF(OR(A14="",O14=""),"",IF(N14="Canceled","Canceled",IF(N14="Closed",IF(Q14="","Needs Review",IF(Q14&gt;O14,"Closed Late","On Track")),IF(TODAY()&gt;O14,"Overdue","On Track"))))</f>
        <v/>
      </c>
      <c r="Z14" s="31">
        <f>IF(A14="","",IF(COUNTIF($A$2:$A$501,A14)&gt;1,"Duplicate ID",IF(OR(B14="",C14="",D14="",E14="",F14="",G14="",H14="",I14="",M14="",N14=""),"Missing Required Field",IF(AND(OR(N14="Closed",N14="Canceled"),Q14=""),"Missing Closure Date",IF(AND(N14="Closed",R14=""),"Missing Resolution",IF(AND(N14&lt;&gt;"Closed",N14&lt;&gt;"Canceled",Q14&lt;&gt;""),"Status/Date Mismatch",IF(AND(Q14&lt;&gt;"",Q14&lt;B14),"Closure Before Received","OK")))))))</f>
        <v/>
      </c>
    </row>
    <row r="15">
      <c r="A15" s="29" t="n"/>
      <c r="B15" s="30" t="n"/>
      <c r="C15" s="29" t="n"/>
      <c r="D15" s="29" t="n"/>
      <c r="E15" s="29" t="n"/>
      <c r="F15" s="29" t="n"/>
      <c r="G15" s="29" t="n"/>
      <c r="H15" s="29" t="n"/>
      <c r="I15" s="31" t="n"/>
      <c r="J15" s="29" t="n"/>
      <c r="K15" s="32" t="n"/>
      <c r="L15" s="57" t="n"/>
      <c r="M15" s="29" t="n"/>
      <c r="N15" s="29" t="n"/>
      <c r="O15" s="30">
        <f>IF(OR(B15="",H15=""),"",IFERROR(B15+INDEX('Settings'!$O$2:$O$5,MATCH(H15,'Settings'!$N$2:$N$5,0)),""))</f>
        <v/>
      </c>
      <c r="P15" s="30">
        <f>IF(A15="","",IF(COUNTIFS('Action Log'!$B$2:$B$501,A15,'Action Log'!$H$2:$H$501,"Pending",'Action Log'!$G$2:$G$501,"&gt;0")=0,"",IFERROR(MINIFS('Action Log'!$G$2:$G$501,'Action Log'!$B$2:$B$501,A15,'Action Log'!$H$2:$H$501,"Pending",'Action Log'!$G$2:$G$501,"&gt;0"),"")))</f>
        <v/>
      </c>
      <c r="Q15" s="30" t="n"/>
      <c r="R15" s="31" t="n"/>
      <c r="S15" s="29" t="n"/>
      <c r="T15" s="31" t="n"/>
      <c r="U15" s="29" t="n"/>
      <c r="V15" s="58">
        <f>IF(A15="","",IFERROR(SUMIF('Action Log'!$B$2:$B$501,A15,'Action Log'!$P$2:$P$501),0))</f>
        <v/>
      </c>
      <c r="W15" s="35">
        <f>IF(B15="","",MAX(0,IF(Q15&lt;&gt;"",Q15-B15,TODAY()-B15)))</f>
        <v/>
      </c>
      <c r="X15" s="35">
        <f>IF(OR(B15="",Q15="",N15&lt;&gt;"Closed"),"",MAX(0,Q15-B15))</f>
        <v/>
      </c>
      <c r="Y15" s="29">
        <f>IF(OR(A15="",O15=""),"",IF(N15="Canceled","Canceled",IF(N15="Closed",IF(Q15="","Needs Review",IF(Q15&gt;O15,"Closed Late","On Track")),IF(TODAY()&gt;O15,"Overdue","On Track"))))</f>
        <v/>
      </c>
      <c r="Z15" s="31">
        <f>IF(A15="","",IF(COUNTIF($A$2:$A$501,A15)&gt;1,"Duplicate ID",IF(OR(B15="",C15="",D15="",E15="",F15="",G15="",H15="",I15="",M15="",N15=""),"Missing Required Field",IF(AND(OR(N15="Closed",N15="Canceled"),Q15=""),"Missing Closure Date",IF(AND(N15="Closed",R15=""),"Missing Resolution",IF(AND(N15&lt;&gt;"Closed",N15&lt;&gt;"Canceled",Q15&lt;&gt;""),"Status/Date Mismatch",IF(AND(Q15&lt;&gt;"",Q15&lt;B15),"Closure Before Received","OK")))))))</f>
        <v/>
      </c>
    </row>
    <row r="16">
      <c r="A16" s="29" t="n"/>
      <c r="B16" s="30" t="n"/>
      <c r="C16" s="29" t="n"/>
      <c r="D16" s="29" t="n"/>
      <c r="E16" s="29" t="n"/>
      <c r="F16" s="29" t="n"/>
      <c r="G16" s="29" t="n"/>
      <c r="H16" s="29" t="n"/>
      <c r="I16" s="31" t="n"/>
      <c r="J16" s="29" t="n"/>
      <c r="K16" s="32" t="n"/>
      <c r="L16" s="57" t="n"/>
      <c r="M16" s="29" t="n"/>
      <c r="N16" s="29" t="n"/>
      <c r="O16" s="30">
        <f>IF(OR(B16="",H16=""),"",IFERROR(B16+INDEX('Settings'!$O$2:$O$5,MATCH(H16,'Settings'!$N$2:$N$5,0)),""))</f>
        <v/>
      </c>
      <c r="P16" s="30">
        <f>IF(A16="","",IF(COUNTIFS('Action Log'!$B$2:$B$501,A16,'Action Log'!$H$2:$H$501,"Pending",'Action Log'!$G$2:$G$501,"&gt;0")=0,"",IFERROR(MINIFS('Action Log'!$G$2:$G$501,'Action Log'!$B$2:$B$501,A16,'Action Log'!$H$2:$H$501,"Pending",'Action Log'!$G$2:$G$501,"&gt;0"),"")))</f>
        <v/>
      </c>
      <c r="Q16" s="30" t="n"/>
      <c r="R16" s="31" t="n"/>
      <c r="S16" s="29" t="n"/>
      <c r="T16" s="31" t="n"/>
      <c r="U16" s="29" t="n"/>
      <c r="V16" s="58">
        <f>IF(A16="","",IFERROR(SUMIF('Action Log'!$B$2:$B$501,A16,'Action Log'!$P$2:$P$501),0))</f>
        <v/>
      </c>
      <c r="W16" s="35">
        <f>IF(B16="","",MAX(0,IF(Q16&lt;&gt;"",Q16-B16,TODAY()-B16)))</f>
        <v/>
      </c>
      <c r="X16" s="35">
        <f>IF(OR(B16="",Q16="",N16&lt;&gt;"Closed"),"",MAX(0,Q16-B16))</f>
        <v/>
      </c>
      <c r="Y16" s="29">
        <f>IF(OR(A16="",O16=""),"",IF(N16="Canceled","Canceled",IF(N16="Closed",IF(Q16="","Needs Review",IF(Q16&gt;O16,"Closed Late","On Track")),IF(TODAY()&gt;O16,"Overdue","On Track"))))</f>
        <v/>
      </c>
      <c r="Z16" s="31">
        <f>IF(A16="","",IF(COUNTIF($A$2:$A$501,A16)&gt;1,"Duplicate ID",IF(OR(B16="",C16="",D16="",E16="",F16="",G16="",H16="",I16="",M16="",N16=""),"Missing Required Field",IF(AND(OR(N16="Closed",N16="Canceled"),Q16=""),"Missing Closure Date",IF(AND(N16="Closed",R16=""),"Missing Resolution",IF(AND(N16&lt;&gt;"Closed",N16&lt;&gt;"Canceled",Q16&lt;&gt;""),"Status/Date Mismatch",IF(AND(Q16&lt;&gt;"",Q16&lt;B16),"Closure Before Received","OK")))))))</f>
        <v/>
      </c>
    </row>
    <row r="17">
      <c r="A17" s="29" t="n"/>
      <c r="B17" s="30" t="n"/>
      <c r="C17" s="29" t="n"/>
      <c r="D17" s="29" t="n"/>
      <c r="E17" s="29" t="n"/>
      <c r="F17" s="29" t="n"/>
      <c r="G17" s="29" t="n"/>
      <c r="H17" s="29" t="n"/>
      <c r="I17" s="31" t="n"/>
      <c r="J17" s="29" t="n"/>
      <c r="K17" s="32" t="n"/>
      <c r="L17" s="57" t="n"/>
      <c r="M17" s="29" t="n"/>
      <c r="N17" s="29" t="n"/>
      <c r="O17" s="30">
        <f>IF(OR(B17="",H17=""),"",IFERROR(B17+INDEX('Settings'!$O$2:$O$5,MATCH(H17,'Settings'!$N$2:$N$5,0)),""))</f>
        <v/>
      </c>
      <c r="P17" s="30">
        <f>IF(A17="","",IF(COUNTIFS('Action Log'!$B$2:$B$501,A17,'Action Log'!$H$2:$H$501,"Pending",'Action Log'!$G$2:$G$501,"&gt;0")=0,"",IFERROR(MINIFS('Action Log'!$G$2:$G$501,'Action Log'!$B$2:$B$501,A17,'Action Log'!$H$2:$H$501,"Pending",'Action Log'!$G$2:$G$501,"&gt;0"),"")))</f>
        <v/>
      </c>
      <c r="Q17" s="30" t="n"/>
      <c r="R17" s="31" t="n"/>
      <c r="S17" s="29" t="n"/>
      <c r="T17" s="31" t="n"/>
      <c r="U17" s="29" t="n"/>
      <c r="V17" s="58">
        <f>IF(A17="","",IFERROR(SUMIF('Action Log'!$B$2:$B$501,A17,'Action Log'!$P$2:$P$501),0))</f>
        <v/>
      </c>
      <c r="W17" s="35">
        <f>IF(B17="","",MAX(0,IF(Q17&lt;&gt;"",Q17-B17,TODAY()-B17)))</f>
        <v/>
      </c>
      <c r="X17" s="35">
        <f>IF(OR(B17="",Q17="",N17&lt;&gt;"Closed"),"",MAX(0,Q17-B17))</f>
        <v/>
      </c>
      <c r="Y17" s="29">
        <f>IF(OR(A17="",O17=""),"",IF(N17="Canceled","Canceled",IF(N17="Closed",IF(Q17="","Needs Review",IF(Q17&gt;O17,"Closed Late","On Track")),IF(TODAY()&gt;O17,"Overdue","On Track"))))</f>
        <v/>
      </c>
      <c r="Z17" s="31">
        <f>IF(A17="","",IF(COUNTIF($A$2:$A$501,A17)&gt;1,"Duplicate ID",IF(OR(B17="",C17="",D17="",E17="",F17="",G17="",H17="",I17="",M17="",N17=""),"Missing Required Field",IF(AND(OR(N17="Closed",N17="Canceled"),Q17=""),"Missing Closure Date",IF(AND(N17="Closed",R17=""),"Missing Resolution",IF(AND(N17&lt;&gt;"Closed",N17&lt;&gt;"Canceled",Q17&lt;&gt;""),"Status/Date Mismatch",IF(AND(Q17&lt;&gt;"",Q17&lt;B17),"Closure Before Received","OK")))))))</f>
        <v/>
      </c>
    </row>
    <row r="18">
      <c r="A18" s="29" t="n"/>
      <c r="B18" s="30" t="n"/>
      <c r="C18" s="29" t="n"/>
      <c r="D18" s="29" t="n"/>
      <c r="E18" s="29" t="n"/>
      <c r="F18" s="29" t="n"/>
      <c r="G18" s="29" t="n"/>
      <c r="H18" s="29" t="n"/>
      <c r="I18" s="31" t="n"/>
      <c r="J18" s="29" t="n"/>
      <c r="K18" s="32" t="n"/>
      <c r="L18" s="57" t="n"/>
      <c r="M18" s="29" t="n"/>
      <c r="N18" s="29" t="n"/>
      <c r="O18" s="30">
        <f>IF(OR(B18="",H18=""),"",IFERROR(B18+INDEX('Settings'!$O$2:$O$5,MATCH(H18,'Settings'!$N$2:$N$5,0)),""))</f>
        <v/>
      </c>
      <c r="P18" s="30">
        <f>IF(A18="","",IF(COUNTIFS('Action Log'!$B$2:$B$501,A18,'Action Log'!$H$2:$H$501,"Pending",'Action Log'!$G$2:$G$501,"&gt;0")=0,"",IFERROR(MINIFS('Action Log'!$G$2:$G$501,'Action Log'!$B$2:$B$501,A18,'Action Log'!$H$2:$H$501,"Pending",'Action Log'!$G$2:$G$501,"&gt;0"),"")))</f>
        <v/>
      </c>
      <c r="Q18" s="30" t="n"/>
      <c r="R18" s="31" t="n"/>
      <c r="S18" s="29" t="n"/>
      <c r="T18" s="31" t="n"/>
      <c r="U18" s="29" t="n"/>
      <c r="V18" s="58">
        <f>IF(A18="","",IFERROR(SUMIF('Action Log'!$B$2:$B$501,A18,'Action Log'!$P$2:$P$501),0))</f>
        <v/>
      </c>
      <c r="W18" s="35">
        <f>IF(B18="","",MAX(0,IF(Q18&lt;&gt;"",Q18-B18,TODAY()-B18)))</f>
        <v/>
      </c>
      <c r="X18" s="35">
        <f>IF(OR(B18="",Q18="",N18&lt;&gt;"Closed"),"",MAX(0,Q18-B18))</f>
        <v/>
      </c>
      <c r="Y18" s="29">
        <f>IF(OR(A18="",O18=""),"",IF(N18="Canceled","Canceled",IF(N18="Closed",IF(Q18="","Needs Review",IF(Q18&gt;O18,"Closed Late","On Track")),IF(TODAY()&gt;O18,"Overdue","On Track"))))</f>
        <v/>
      </c>
      <c r="Z18" s="31">
        <f>IF(A18="","",IF(COUNTIF($A$2:$A$501,A18)&gt;1,"Duplicate ID",IF(OR(B18="",C18="",D18="",E18="",F18="",G18="",H18="",I18="",M18="",N18=""),"Missing Required Field",IF(AND(OR(N18="Closed",N18="Canceled"),Q18=""),"Missing Closure Date",IF(AND(N18="Closed",R18=""),"Missing Resolution",IF(AND(N18&lt;&gt;"Closed",N18&lt;&gt;"Canceled",Q18&lt;&gt;""),"Status/Date Mismatch",IF(AND(Q18&lt;&gt;"",Q18&lt;B18),"Closure Before Received","OK")))))))</f>
        <v/>
      </c>
    </row>
    <row r="19">
      <c r="A19" s="29" t="n"/>
      <c r="B19" s="30" t="n"/>
      <c r="C19" s="29" t="n"/>
      <c r="D19" s="29" t="n"/>
      <c r="E19" s="29" t="n"/>
      <c r="F19" s="29" t="n"/>
      <c r="G19" s="29" t="n"/>
      <c r="H19" s="29" t="n"/>
      <c r="I19" s="31" t="n"/>
      <c r="J19" s="29" t="n"/>
      <c r="K19" s="32" t="n"/>
      <c r="L19" s="57" t="n"/>
      <c r="M19" s="29" t="n"/>
      <c r="N19" s="29" t="n"/>
      <c r="O19" s="30">
        <f>IF(OR(B19="",H19=""),"",IFERROR(B19+INDEX('Settings'!$O$2:$O$5,MATCH(H19,'Settings'!$N$2:$N$5,0)),""))</f>
        <v/>
      </c>
      <c r="P19" s="30">
        <f>IF(A19="","",IF(COUNTIFS('Action Log'!$B$2:$B$501,A19,'Action Log'!$H$2:$H$501,"Pending",'Action Log'!$G$2:$G$501,"&gt;0")=0,"",IFERROR(MINIFS('Action Log'!$G$2:$G$501,'Action Log'!$B$2:$B$501,A19,'Action Log'!$H$2:$H$501,"Pending",'Action Log'!$G$2:$G$501,"&gt;0"),"")))</f>
        <v/>
      </c>
      <c r="Q19" s="30" t="n"/>
      <c r="R19" s="31" t="n"/>
      <c r="S19" s="29" t="n"/>
      <c r="T19" s="31" t="n"/>
      <c r="U19" s="29" t="n"/>
      <c r="V19" s="58">
        <f>IF(A19="","",IFERROR(SUMIF('Action Log'!$B$2:$B$501,A19,'Action Log'!$P$2:$P$501),0))</f>
        <v/>
      </c>
      <c r="W19" s="35">
        <f>IF(B19="","",MAX(0,IF(Q19&lt;&gt;"",Q19-B19,TODAY()-B19)))</f>
        <v/>
      </c>
      <c r="X19" s="35">
        <f>IF(OR(B19="",Q19="",N19&lt;&gt;"Closed"),"",MAX(0,Q19-B19))</f>
        <v/>
      </c>
      <c r="Y19" s="29">
        <f>IF(OR(A19="",O19=""),"",IF(N19="Canceled","Canceled",IF(N19="Closed",IF(Q19="","Needs Review",IF(Q19&gt;O19,"Closed Late","On Track")),IF(TODAY()&gt;O19,"Overdue","On Track"))))</f>
        <v/>
      </c>
      <c r="Z19" s="31">
        <f>IF(A19="","",IF(COUNTIF($A$2:$A$501,A19)&gt;1,"Duplicate ID",IF(OR(B19="",C19="",D19="",E19="",F19="",G19="",H19="",I19="",M19="",N19=""),"Missing Required Field",IF(AND(OR(N19="Closed",N19="Canceled"),Q19=""),"Missing Closure Date",IF(AND(N19="Closed",R19=""),"Missing Resolution",IF(AND(N19&lt;&gt;"Closed",N19&lt;&gt;"Canceled",Q19&lt;&gt;""),"Status/Date Mismatch",IF(AND(Q19&lt;&gt;"",Q19&lt;B19),"Closure Before Received","OK")))))))</f>
        <v/>
      </c>
    </row>
    <row r="20">
      <c r="A20" s="29" t="n"/>
      <c r="B20" s="30" t="n"/>
      <c r="C20" s="29" t="n"/>
      <c r="D20" s="29" t="n"/>
      <c r="E20" s="29" t="n"/>
      <c r="F20" s="29" t="n"/>
      <c r="G20" s="29" t="n"/>
      <c r="H20" s="29" t="n"/>
      <c r="I20" s="31" t="n"/>
      <c r="J20" s="29" t="n"/>
      <c r="K20" s="32" t="n"/>
      <c r="L20" s="57" t="n"/>
      <c r="M20" s="29" t="n"/>
      <c r="N20" s="29" t="n"/>
      <c r="O20" s="30">
        <f>IF(OR(B20="",H20=""),"",IFERROR(B20+INDEX('Settings'!$O$2:$O$5,MATCH(H20,'Settings'!$N$2:$N$5,0)),""))</f>
        <v/>
      </c>
      <c r="P20" s="30">
        <f>IF(A20="","",IF(COUNTIFS('Action Log'!$B$2:$B$501,A20,'Action Log'!$H$2:$H$501,"Pending",'Action Log'!$G$2:$G$501,"&gt;0")=0,"",IFERROR(MINIFS('Action Log'!$G$2:$G$501,'Action Log'!$B$2:$B$501,A20,'Action Log'!$H$2:$H$501,"Pending",'Action Log'!$G$2:$G$501,"&gt;0"),"")))</f>
        <v/>
      </c>
      <c r="Q20" s="30" t="n"/>
      <c r="R20" s="31" t="n"/>
      <c r="S20" s="29" t="n"/>
      <c r="T20" s="31" t="n"/>
      <c r="U20" s="29" t="n"/>
      <c r="V20" s="58">
        <f>IF(A20="","",IFERROR(SUMIF('Action Log'!$B$2:$B$501,A20,'Action Log'!$P$2:$P$501),0))</f>
        <v/>
      </c>
      <c r="W20" s="35">
        <f>IF(B20="","",MAX(0,IF(Q20&lt;&gt;"",Q20-B20,TODAY()-B20)))</f>
        <v/>
      </c>
      <c r="X20" s="35">
        <f>IF(OR(B20="",Q20="",N20&lt;&gt;"Closed"),"",MAX(0,Q20-B20))</f>
        <v/>
      </c>
      <c r="Y20" s="29">
        <f>IF(OR(A20="",O20=""),"",IF(N20="Canceled","Canceled",IF(N20="Closed",IF(Q20="","Needs Review",IF(Q20&gt;O20,"Closed Late","On Track")),IF(TODAY()&gt;O20,"Overdue","On Track"))))</f>
        <v/>
      </c>
      <c r="Z20" s="31">
        <f>IF(A20="","",IF(COUNTIF($A$2:$A$501,A20)&gt;1,"Duplicate ID",IF(OR(B20="",C20="",D20="",E20="",F20="",G20="",H20="",I20="",M20="",N20=""),"Missing Required Field",IF(AND(OR(N20="Closed",N20="Canceled"),Q20=""),"Missing Closure Date",IF(AND(N20="Closed",R20=""),"Missing Resolution",IF(AND(N20&lt;&gt;"Closed",N20&lt;&gt;"Canceled",Q20&lt;&gt;""),"Status/Date Mismatch",IF(AND(Q20&lt;&gt;"",Q20&lt;B20),"Closure Before Received","OK")))))))</f>
        <v/>
      </c>
    </row>
    <row r="21">
      <c r="A21" s="29" t="n"/>
      <c r="B21" s="30" t="n"/>
      <c r="C21" s="29" t="n"/>
      <c r="D21" s="29" t="n"/>
      <c r="E21" s="29" t="n"/>
      <c r="F21" s="29" t="n"/>
      <c r="G21" s="29" t="n"/>
      <c r="H21" s="29" t="n"/>
      <c r="I21" s="31" t="n"/>
      <c r="J21" s="29" t="n"/>
      <c r="K21" s="32" t="n"/>
      <c r="L21" s="57" t="n"/>
      <c r="M21" s="29" t="n"/>
      <c r="N21" s="29" t="n"/>
      <c r="O21" s="30">
        <f>IF(OR(B21="",H21=""),"",IFERROR(B21+INDEX('Settings'!$O$2:$O$5,MATCH(H21,'Settings'!$N$2:$N$5,0)),""))</f>
        <v/>
      </c>
      <c r="P21" s="30">
        <f>IF(A21="","",IF(COUNTIFS('Action Log'!$B$2:$B$501,A21,'Action Log'!$H$2:$H$501,"Pending",'Action Log'!$G$2:$G$501,"&gt;0")=0,"",IFERROR(MINIFS('Action Log'!$G$2:$G$501,'Action Log'!$B$2:$B$501,A21,'Action Log'!$H$2:$H$501,"Pending",'Action Log'!$G$2:$G$501,"&gt;0"),"")))</f>
        <v/>
      </c>
      <c r="Q21" s="30" t="n"/>
      <c r="R21" s="31" t="n"/>
      <c r="S21" s="29" t="n"/>
      <c r="T21" s="31" t="n"/>
      <c r="U21" s="29" t="n"/>
      <c r="V21" s="58">
        <f>IF(A21="","",IFERROR(SUMIF('Action Log'!$B$2:$B$501,A21,'Action Log'!$P$2:$P$501),0))</f>
        <v/>
      </c>
      <c r="W21" s="35">
        <f>IF(B21="","",MAX(0,IF(Q21&lt;&gt;"",Q21-B21,TODAY()-B21)))</f>
        <v/>
      </c>
      <c r="X21" s="35">
        <f>IF(OR(B21="",Q21="",N21&lt;&gt;"Closed"),"",MAX(0,Q21-B21))</f>
        <v/>
      </c>
      <c r="Y21" s="29">
        <f>IF(OR(A21="",O21=""),"",IF(N21="Canceled","Canceled",IF(N21="Closed",IF(Q21="","Needs Review",IF(Q21&gt;O21,"Closed Late","On Track")),IF(TODAY()&gt;O21,"Overdue","On Track"))))</f>
        <v/>
      </c>
      <c r="Z21" s="31">
        <f>IF(A21="","",IF(COUNTIF($A$2:$A$501,A21)&gt;1,"Duplicate ID",IF(OR(B21="",C21="",D21="",E21="",F21="",G21="",H21="",I21="",M21="",N21=""),"Missing Required Field",IF(AND(OR(N21="Closed",N21="Canceled"),Q21=""),"Missing Closure Date",IF(AND(N21="Closed",R21=""),"Missing Resolution",IF(AND(N21&lt;&gt;"Closed",N21&lt;&gt;"Canceled",Q21&lt;&gt;""),"Status/Date Mismatch",IF(AND(Q21&lt;&gt;"",Q21&lt;B21),"Closure Before Received","OK")))))))</f>
        <v/>
      </c>
    </row>
    <row r="22">
      <c r="A22" s="29" t="n"/>
      <c r="B22" s="30" t="n"/>
      <c r="C22" s="29" t="n"/>
      <c r="D22" s="29" t="n"/>
      <c r="E22" s="29" t="n"/>
      <c r="F22" s="29" t="n"/>
      <c r="G22" s="29" t="n"/>
      <c r="H22" s="29" t="n"/>
      <c r="I22" s="31" t="n"/>
      <c r="J22" s="29" t="n"/>
      <c r="K22" s="32" t="n"/>
      <c r="L22" s="57" t="n"/>
      <c r="M22" s="29" t="n"/>
      <c r="N22" s="29" t="n"/>
      <c r="O22" s="30">
        <f>IF(OR(B22="",H22=""),"",IFERROR(B22+INDEX('Settings'!$O$2:$O$5,MATCH(H22,'Settings'!$N$2:$N$5,0)),""))</f>
        <v/>
      </c>
      <c r="P22" s="30">
        <f>IF(A22="","",IF(COUNTIFS('Action Log'!$B$2:$B$501,A22,'Action Log'!$H$2:$H$501,"Pending",'Action Log'!$G$2:$G$501,"&gt;0")=0,"",IFERROR(MINIFS('Action Log'!$G$2:$G$501,'Action Log'!$B$2:$B$501,A22,'Action Log'!$H$2:$H$501,"Pending",'Action Log'!$G$2:$G$501,"&gt;0"),"")))</f>
        <v/>
      </c>
      <c r="Q22" s="30" t="n"/>
      <c r="R22" s="31" t="n"/>
      <c r="S22" s="29" t="n"/>
      <c r="T22" s="31" t="n"/>
      <c r="U22" s="29" t="n"/>
      <c r="V22" s="58">
        <f>IF(A22="","",IFERROR(SUMIF('Action Log'!$B$2:$B$501,A22,'Action Log'!$P$2:$P$501),0))</f>
        <v/>
      </c>
      <c r="W22" s="35">
        <f>IF(B22="","",MAX(0,IF(Q22&lt;&gt;"",Q22-B22,TODAY()-B22)))</f>
        <v/>
      </c>
      <c r="X22" s="35">
        <f>IF(OR(B22="",Q22="",N22&lt;&gt;"Closed"),"",MAX(0,Q22-B22))</f>
        <v/>
      </c>
      <c r="Y22" s="29">
        <f>IF(OR(A22="",O22=""),"",IF(N22="Canceled","Canceled",IF(N22="Closed",IF(Q22="","Needs Review",IF(Q22&gt;O22,"Closed Late","On Track")),IF(TODAY()&gt;O22,"Overdue","On Track"))))</f>
        <v/>
      </c>
      <c r="Z22" s="31">
        <f>IF(A22="","",IF(COUNTIF($A$2:$A$501,A22)&gt;1,"Duplicate ID",IF(OR(B22="",C22="",D22="",E22="",F22="",G22="",H22="",I22="",M22="",N22=""),"Missing Required Field",IF(AND(OR(N22="Closed",N22="Canceled"),Q22=""),"Missing Closure Date",IF(AND(N22="Closed",R22=""),"Missing Resolution",IF(AND(N22&lt;&gt;"Closed",N22&lt;&gt;"Canceled",Q22&lt;&gt;""),"Status/Date Mismatch",IF(AND(Q22&lt;&gt;"",Q22&lt;B22),"Closure Before Received","OK")))))))</f>
        <v/>
      </c>
    </row>
    <row r="23">
      <c r="A23" s="29" t="n"/>
      <c r="B23" s="30" t="n"/>
      <c r="C23" s="29" t="n"/>
      <c r="D23" s="29" t="n"/>
      <c r="E23" s="29" t="n"/>
      <c r="F23" s="29" t="n"/>
      <c r="G23" s="29" t="n"/>
      <c r="H23" s="29" t="n"/>
      <c r="I23" s="31" t="n"/>
      <c r="J23" s="29" t="n"/>
      <c r="K23" s="32" t="n"/>
      <c r="L23" s="57" t="n"/>
      <c r="M23" s="29" t="n"/>
      <c r="N23" s="29" t="n"/>
      <c r="O23" s="30">
        <f>IF(OR(B23="",H23=""),"",IFERROR(B23+INDEX('Settings'!$O$2:$O$5,MATCH(H23,'Settings'!$N$2:$N$5,0)),""))</f>
        <v/>
      </c>
      <c r="P23" s="30">
        <f>IF(A23="","",IF(COUNTIFS('Action Log'!$B$2:$B$501,A23,'Action Log'!$H$2:$H$501,"Pending",'Action Log'!$G$2:$G$501,"&gt;0")=0,"",IFERROR(MINIFS('Action Log'!$G$2:$G$501,'Action Log'!$B$2:$B$501,A23,'Action Log'!$H$2:$H$501,"Pending",'Action Log'!$G$2:$G$501,"&gt;0"),"")))</f>
        <v/>
      </c>
      <c r="Q23" s="30" t="n"/>
      <c r="R23" s="31" t="n"/>
      <c r="S23" s="29" t="n"/>
      <c r="T23" s="31" t="n"/>
      <c r="U23" s="29" t="n"/>
      <c r="V23" s="58">
        <f>IF(A23="","",IFERROR(SUMIF('Action Log'!$B$2:$B$501,A23,'Action Log'!$P$2:$P$501),0))</f>
        <v/>
      </c>
      <c r="W23" s="35">
        <f>IF(B23="","",MAX(0,IF(Q23&lt;&gt;"",Q23-B23,TODAY()-B23)))</f>
        <v/>
      </c>
      <c r="X23" s="35">
        <f>IF(OR(B23="",Q23="",N23&lt;&gt;"Closed"),"",MAX(0,Q23-B23))</f>
        <v/>
      </c>
      <c r="Y23" s="29">
        <f>IF(OR(A23="",O23=""),"",IF(N23="Canceled","Canceled",IF(N23="Closed",IF(Q23="","Needs Review",IF(Q23&gt;O23,"Closed Late","On Track")),IF(TODAY()&gt;O23,"Overdue","On Track"))))</f>
        <v/>
      </c>
      <c r="Z23" s="31">
        <f>IF(A23="","",IF(COUNTIF($A$2:$A$501,A23)&gt;1,"Duplicate ID",IF(OR(B23="",C23="",D23="",E23="",F23="",G23="",H23="",I23="",M23="",N23=""),"Missing Required Field",IF(AND(OR(N23="Closed",N23="Canceled"),Q23=""),"Missing Closure Date",IF(AND(N23="Closed",R23=""),"Missing Resolution",IF(AND(N23&lt;&gt;"Closed",N23&lt;&gt;"Canceled",Q23&lt;&gt;""),"Status/Date Mismatch",IF(AND(Q23&lt;&gt;"",Q23&lt;B23),"Closure Before Received","OK")))))))</f>
        <v/>
      </c>
    </row>
    <row r="24">
      <c r="A24" s="29" t="n"/>
      <c r="B24" s="30" t="n"/>
      <c r="C24" s="29" t="n"/>
      <c r="D24" s="29" t="n"/>
      <c r="E24" s="29" t="n"/>
      <c r="F24" s="29" t="n"/>
      <c r="G24" s="29" t="n"/>
      <c r="H24" s="29" t="n"/>
      <c r="I24" s="31" t="n"/>
      <c r="J24" s="29" t="n"/>
      <c r="K24" s="32" t="n"/>
      <c r="L24" s="57" t="n"/>
      <c r="M24" s="29" t="n"/>
      <c r="N24" s="29" t="n"/>
      <c r="O24" s="30">
        <f>IF(OR(B24="",H24=""),"",IFERROR(B24+INDEX('Settings'!$O$2:$O$5,MATCH(H24,'Settings'!$N$2:$N$5,0)),""))</f>
        <v/>
      </c>
      <c r="P24" s="30">
        <f>IF(A24="","",IF(COUNTIFS('Action Log'!$B$2:$B$501,A24,'Action Log'!$H$2:$H$501,"Pending",'Action Log'!$G$2:$G$501,"&gt;0")=0,"",IFERROR(MINIFS('Action Log'!$G$2:$G$501,'Action Log'!$B$2:$B$501,A24,'Action Log'!$H$2:$H$501,"Pending",'Action Log'!$G$2:$G$501,"&gt;0"),"")))</f>
        <v/>
      </c>
      <c r="Q24" s="30" t="n"/>
      <c r="R24" s="31" t="n"/>
      <c r="S24" s="29" t="n"/>
      <c r="T24" s="31" t="n"/>
      <c r="U24" s="29" t="n"/>
      <c r="V24" s="58">
        <f>IF(A24="","",IFERROR(SUMIF('Action Log'!$B$2:$B$501,A24,'Action Log'!$P$2:$P$501),0))</f>
        <v/>
      </c>
      <c r="W24" s="35">
        <f>IF(B24="","",MAX(0,IF(Q24&lt;&gt;"",Q24-B24,TODAY()-B24)))</f>
        <v/>
      </c>
      <c r="X24" s="35">
        <f>IF(OR(B24="",Q24="",N24&lt;&gt;"Closed"),"",MAX(0,Q24-B24))</f>
        <v/>
      </c>
      <c r="Y24" s="29">
        <f>IF(OR(A24="",O24=""),"",IF(N24="Canceled","Canceled",IF(N24="Closed",IF(Q24="","Needs Review",IF(Q24&gt;O24,"Closed Late","On Track")),IF(TODAY()&gt;O24,"Overdue","On Track"))))</f>
        <v/>
      </c>
      <c r="Z24" s="31">
        <f>IF(A24="","",IF(COUNTIF($A$2:$A$501,A24)&gt;1,"Duplicate ID",IF(OR(B24="",C24="",D24="",E24="",F24="",G24="",H24="",I24="",M24="",N24=""),"Missing Required Field",IF(AND(OR(N24="Closed",N24="Canceled"),Q24=""),"Missing Closure Date",IF(AND(N24="Closed",R24=""),"Missing Resolution",IF(AND(N24&lt;&gt;"Closed",N24&lt;&gt;"Canceled",Q24&lt;&gt;""),"Status/Date Mismatch",IF(AND(Q24&lt;&gt;"",Q24&lt;B24),"Closure Before Received","OK")))))))</f>
        <v/>
      </c>
    </row>
    <row r="25">
      <c r="A25" s="29" t="n"/>
      <c r="B25" s="30" t="n"/>
      <c r="C25" s="29" t="n"/>
      <c r="D25" s="29" t="n"/>
      <c r="E25" s="29" t="n"/>
      <c r="F25" s="29" t="n"/>
      <c r="G25" s="29" t="n"/>
      <c r="H25" s="29" t="n"/>
      <c r="I25" s="31" t="n"/>
      <c r="J25" s="29" t="n"/>
      <c r="K25" s="32" t="n"/>
      <c r="L25" s="57" t="n"/>
      <c r="M25" s="29" t="n"/>
      <c r="N25" s="29" t="n"/>
      <c r="O25" s="30">
        <f>IF(OR(B25="",H25=""),"",IFERROR(B25+INDEX('Settings'!$O$2:$O$5,MATCH(H25,'Settings'!$N$2:$N$5,0)),""))</f>
        <v/>
      </c>
      <c r="P25" s="30">
        <f>IF(A25="","",IF(COUNTIFS('Action Log'!$B$2:$B$501,A25,'Action Log'!$H$2:$H$501,"Pending",'Action Log'!$G$2:$G$501,"&gt;0")=0,"",IFERROR(MINIFS('Action Log'!$G$2:$G$501,'Action Log'!$B$2:$B$501,A25,'Action Log'!$H$2:$H$501,"Pending",'Action Log'!$G$2:$G$501,"&gt;0"),"")))</f>
        <v/>
      </c>
      <c r="Q25" s="30" t="n"/>
      <c r="R25" s="31" t="n"/>
      <c r="S25" s="29" t="n"/>
      <c r="T25" s="31" t="n"/>
      <c r="U25" s="29" t="n"/>
      <c r="V25" s="58">
        <f>IF(A25="","",IFERROR(SUMIF('Action Log'!$B$2:$B$501,A25,'Action Log'!$P$2:$P$501),0))</f>
        <v/>
      </c>
      <c r="W25" s="35">
        <f>IF(B25="","",MAX(0,IF(Q25&lt;&gt;"",Q25-B25,TODAY()-B25)))</f>
        <v/>
      </c>
      <c r="X25" s="35">
        <f>IF(OR(B25="",Q25="",N25&lt;&gt;"Closed"),"",MAX(0,Q25-B25))</f>
        <v/>
      </c>
      <c r="Y25" s="29">
        <f>IF(OR(A25="",O25=""),"",IF(N25="Canceled","Canceled",IF(N25="Closed",IF(Q25="","Needs Review",IF(Q25&gt;O25,"Closed Late","On Track")),IF(TODAY()&gt;O25,"Overdue","On Track"))))</f>
        <v/>
      </c>
      <c r="Z25" s="31">
        <f>IF(A25="","",IF(COUNTIF($A$2:$A$501,A25)&gt;1,"Duplicate ID",IF(OR(B25="",C25="",D25="",E25="",F25="",G25="",H25="",I25="",M25="",N25=""),"Missing Required Field",IF(AND(OR(N25="Closed",N25="Canceled"),Q25=""),"Missing Closure Date",IF(AND(N25="Closed",R25=""),"Missing Resolution",IF(AND(N25&lt;&gt;"Closed",N25&lt;&gt;"Canceled",Q25&lt;&gt;""),"Status/Date Mismatch",IF(AND(Q25&lt;&gt;"",Q25&lt;B25),"Closure Before Received","OK")))))))</f>
        <v/>
      </c>
    </row>
    <row r="26">
      <c r="A26" s="29" t="n"/>
      <c r="B26" s="30" t="n"/>
      <c r="C26" s="29" t="n"/>
      <c r="D26" s="29" t="n"/>
      <c r="E26" s="29" t="n"/>
      <c r="F26" s="29" t="n"/>
      <c r="G26" s="29" t="n"/>
      <c r="H26" s="29" t="n"/>
      <c r="I26" s="31" t="n"/>
      <c r="J26" s="29" t="n"/>
      <c r="K26" s="32" t="n"/>
      <c r="L26" s="57" t="n"/>
      <c r="M26" s="29" t="n"/>
      <c r="N26" s="29" t="n"/>
      <c r="O26" s="30">
        <f>IF(OR(B26="",H26=""),"",IFERROR(B26+INDEX('Settings'!$O$2:$O$5,MATCH(H26,'Settings'!$N$2:$N$5,0)),""))</f>
        <v/>
      </c>
      <c r="P26" s="30">
        <f>IF(A26="","",IF(COUNTIFS('Action Log'!$B$2:$B$501,A26,'Action Log'!$H$2:$H$501,"Pending",'Action Log'!$G$2:$G$501,"&gt;0")=0,"",IFERROR(MINIFS('Action Log'!$G$2:$G$501,'Action Log'!$B$2:$B$501,A26,'Action Log'!$H$2:$H$501,"Pending",'Action Log'!$G$2:$G$501,"&gt;0"),"")))</f>
        <v/>
      </c>
      <c r="Q26" s="30" t="n"/>
      <c r="R26" s="31" t="n"/>
      <c r="S26" s="29" t="n"/>
      <c r="T26" s="31" t="n"/>
      <c r="U26" s="29" t="n"/>
      <c r="V26" s="58">
        <f>IF(A26="","",IFERROR(SUMIF('Action Log'!$B$2:$B$501,A26,'Action Log'!$P$2:$P$501),0))</f>
        <v/>
      </c>
      <c r="W26" s="35">
        <f>IF(B26="","",MAX(0,IF(Q26&lt;&gt;"",Q26-B26,TODAY()-B26)))</f>
        <v/>
      </c>
      <c r="X26" s="35">
        <f>IF(OR(B26="",Q26="",N26&lt;&gt;"Closed"),"",MAX(0,Q26-B26))</f>
        <v/>
      </c>
      <c r="Y26" s="29">
        <f>IF(OR(A26="",O26=""),"",IF(N26="Canceled","Canceled",IF(N26="Closed",IF(Q26="","Needs Review",IF(Q26&gt;O26,"Closed Late","On Track")),IF(TODAY()&gt;O26,"Overdue","On Track"))))</f>
        <v/>
      </c>
      <c r="Z26" s="31">
        <f>IF(A26="","",IF(COUNTIF($A$2:$A$501,A26)&gt;1,"Duplicate ID",IF(OR(B26="",C26="",D26="",E26="",F26="",G26="",H26="",I26="",M26="",N26=""),"Missing Required Field",IF(AND(OR(N26="Closed",N26="Canceled"),Q26=""),"Missing Closure Date",IF(AND(N26="Closed",R26=""),"Missing Resolution",IF(AND(N26&lt;&gt;"Closed",N26&lt;&gt;"Canceled",Q26&lt;&gt;""),"Status/Date Mismatch",IF(AND(Q26&lt;&gt;"",Q26&lt;B26),"Closure Before Received","OK")))))))</f>
        <v/>
      </c>
    </row>
    <row r="27">
      <c r="A27" s="29" t="n"/>
      <c r="B27" s="30" t="n"/>
      <c r="C27" s="29" t="n"/>
      <c r="D27" s="29" t="n"/>
      <c r="E27" s="29" t="n"/>
      <c r="F27" s="29" t="n"/>
      <c r="G27" s="29" t="n"/>
      <c r="H27" s="29" t="n"/>
      <c r="I27" s="31" t="n"/>
      <c r="J27" s="29" t="n"/>
      <c r="K27" s="32" t="n"/>
      <c r="L27" s="57" t="n"/>
      <c r="M27" s="29" t="n"/>
      <c r="N27" s="29" t="n"/>
      <c r="O27" s="30">
        <f>IF(OR(B27="",H27=""),"",IFERROR(B27+INDEX('Settings'!$O$2:$O$5,MATCH(H27,'Settings'!$N$2:$N$5,0)),""))</f>
        <v/>
      </c>
      <c r="P27" s="30">
        <f>IF(A27="","",IF(COUNTIFS('Action Log'!$B$2:$B$501,A27,'Action Log'!$H$2:$H$501,"Pending",'Action Log'!$G$2:$G$501,"&gt;0")=0,"",IFERROR(MINIFS('Action Log'!$G$2:$G$501,'Action Log'!$B$2:$B$501,A27,'Action Log'!$H$2:$H$501,"Pending",'Action Log'!$G$2:$G$501,"&gt;0"),"")))</f>
        <v/>
      </c>
      <c r="Q27" s="30" t="n"/>
      <c r="R27" s="31" t="n"/>
      <c r="S27" s="29" t="n"/>
      <c r="T27" s="31" t="n"/>
      <c r="U27" s="29" t="n"/>
      <c r="V27" s="58">
        <f>IF(A27="","",IFERROR(SUMIF('Action Log'!$B$2:$B$501,A27,'Action Log'!$P$2:$P$501),0))</f>
        <v/>
      </c>
      <c r="W27" s="35">
        <f>IF(B27="","",MAX(0,IF(Q27&lt;&gt;"",Q27-B27,TODAY()-B27)))</f>
        <v/>
      </c>
      <c r="X27" s="35">
        <f>IF(OR(B27="",Q27="",N27&lt;&gt;"Closed"),"",MAX(0,Q27-B27))</f>
        <v/>
      </c>
      <c r="Y27" s="29">
        <f>IF(OR(A27="",O27=""),"",IF(N27="Canceled","Canceled",IF(N27="Closed",IF(Q27="","Needs Review",IF(Q27&gt;O27,"Closed Late","On Track")),IF(TODAY()&gt;O27,"Overdue","On Track"))))</f>
        <v/>
      </c>
      <c r="Z27" s="31">
        <f>IF(A27="","",IF(COUNTIF($A$2:$A$501,A27)&gt;1,"Duplicate ID",IF(OR(B27="",C27="",D27="",E27="",F27="",G27="",H27="",I27="",M27="",N27=""),"Missing Required Field",IF(AND(OR(N27="Closed",N27="Canceled"),Q27=""),"Missing Closure Date",IF(AND(N27="Closed",R27=""),"Missing Resolution",IF(AND(N27&lt;&gt;"Closed",N27&lt;&gt;"Canceled",Q27&lt;&gt;""),"Status/Date Mismatch",IF(AND(Q27&lt;&gt;"",Q27&lt;B27),"Closure Before Received","OK")))))))</f>
        <v/>
      </c>
    </row>
    <row r="28">
      <c r="A28" s="29" t="n"/>
      <c r="B28" s="30" t="n"/>
      <c r="C28" s="29" t="n"/>
      <c r="D28" s="29" t="n"/>
      <c r="E28" s="29" t="n"/>
      <c r="F28" s="29" t="n"/>
      <c r="G28" s="29" t="n"/>
      <c r="H28" s="29" t="n"/>
      <c r="I28" s="31" t="n"/>
      <c r="J28" s="29" t="n"/>
      <c r="K28" s="32" t="n"/>
      <c r="L28" s="57" t="n"/>
      <c r="M28" s="29" t="n"/>
      <c r="N28" s="29" t="n"/>
      <c r="O28" s="30">
        <f>IF(OR(B28="",H28=""),"",IFERROR(B28+INDEX('Settings'!$O$2:$O$5,MATCH(H28,'Settings'!$N$2:$N$5,0)),""))</f>
        <v/>
      </c>
      <c r="P28" s="30">
        <f>IF(A28="","",IF(COUNTIFS('Action Log'!$B$2:$B$501,A28,'Action Log'!$H$2:$H$501,"Pending",'Action Log'!$G$2:$G$501,"&gt;0")=0,"",IFERROR(MINIFS('Action Log'!$G$2:$G$501,'Action Log'!$B$2:$B$501,A28,'Action Log'!$H$2:$H$501,"Pending",'Action Log'!$G$2:$G$501,"&gt;0"),"")))</f>
        <v/>
      </c>
      <c r="Q28" s="30" t="n"/>
      <c r="R28" s="31" t="n"/>
      <c r="S28" s="29" t="n"/>
      <c r="T28" s="31" t="n"/>
      <c r="U28" s="29" t="n"/>
      <c r="V28" s="58">
        <f>IF(A28="","",IFERROR(SUMIF('Action Log'!$B$2:$B$501,A28,'Action Log'!$P$2:$P$501),0))</f>
        <v/>
      </c>
      <c r="W28" s="35">
        <f>IF(B28="","",MAX(0,IF(Q28&lt;&gt;"",Q28-B28,TODAY()-B28)))</f>
        <v/>
      </c>
      <c r="X28" s="35">
        <f>IF(OR(B28="",Q28="",N28&lt;&gt;"Closed"),"",MAX(0,Q28-B28))</f>
        <v/>
      </c>
      <c r="Y28" s="29">
        <f>IF(OR(A28="",O28=""),"",IF(N28="Canceled","Canceled",IF(N28="Closed",IF(Q28="","Needs Review",IF(Q28&gt;O28,"Closed Late","On Track")),IF(TODAY()&gt;O28,"Overdue","On Track"))))</f>
        <v/>
      </c>
      <c r="Z28" s="31">
        <f>IF(A28="","",IF(COUNTIF($A$2:$A$501,A28)&gt;1,"Duplicate ID",IF(OR(B28="",C28="",D28="",E28="",F28="",G28="",H28="",I28="",M28="",N28=""),"Missing Required Field",IF(AND(OR(N28="Closed",N28="Canceled"),Q28=""),"Missing Closure Date",IF(AND(N28="Closed",R28=""),"Missing Resolution",IF(AND(N28&lt;&gt;"Closed",N28&lt;&gt;"Canceled",Q28&lt;&gt;""),"Status/Date Mismatch",IF(AND(Q28&lt;&gt;"",Q28&lt;B28),"Closure Before Received","OK")))))))</f>
        <v/>
      </c>
    </row>
    <row r="29">
      <c r="A29" s="29" t="n"/>
      <c r="B29" s="30" t="n"/>
      <c r="C29" s="29" t="n"/>
      <c r="D29" s="29" t="n"/>
      <c r="E29" s="29" t="n"/>
      <c r="F29" s="29" t="n"/>
      <c r="G29" s="29" t="n"/>
      <c r="H29" s="29" t="n"/>
      <c r="I29" s="31" t="n"/>
      <c r="J29" s="29" t="n"/>
      <c r="K29" s="32" t="n"/>
      <c r="L29" s="57" t="n"/>
      <c r="M29" s="29" t="n"/>
      <c r="N29" s="29" t="n"/>
      <c r="O29" s="30">
        <f>IF(OR(B29="",H29=""),"",IFERROR(B29+INDEX('Settings'!$O$2:$O$5,MATCH(H29,'Settings'!$N$2:$N$5,0)),""))</f>
        <v/>
      </c>
      <c r="P29" s="30">
        <f>IF(A29="","",IF(COUNTIFS('Action Log'!$B$2:$B$501,A29,'Action Log'!$H$2:$H$501,"Pending",'Action Log'!$G$2:$G$501,"&gt;0")=0,"",IFERROR(MINIFS('Action Log'!$G$2:$G$501,'Action Log'!$B$2:$B$501,A29,'Action Log'!$H$2:$H$501,"Pending",'Action Log'!$G$2:$G$501,"&gt;0"),"")))</f>
        <v/>
      </c>
      <c r="Q29" s="30" t="n"/>
      <c r="R29" s="31" t="n"/>
      <c r="S29" s="29" t="n"/>
      <c r="T29" s="31" t="n"/>
      <c r="U29" s="29" t="n"/>
      <c r="V29" s="58">
        <f>IF(A29="","",IFERROR(SUMIF('Action Log'!$B$2:$B$501,A29,'Action Log'!$P$2:$P$501),0))</f>
        <v/>
      </c>
      <c r="W29" s="35">
        <f>IF(B29="","",MAX(0,IF(Q29&lt;&gt;"",Q29-B29,TODAY()-B29)))</f>
        <v/>
      </c>
      <c r="X29" s="35">
        <f>IF(OR(B29="",Q29="",N29&lt;&gt;"Closed"),"",MAX(0,Q29-B29))</f>
        <v/>
      </c>
      <c r="Y29" s="29">
        <f>IF(OR(A29="",O29=""),"",IF(N29="Canceled","Canceled",IF(N29="Closed",IF(Q29="","Needs Review",IF(Q29&gt;O29,"Closed Late","On Track")),IF(TODAY()&gt;O29,"Overdue","On Track"))))</f>
        <v/>
      </c>
      <c r="Z29" s="31">
        <f>IF(A29="","",IF(COUNTIF($A$2:$A$501,A29)&gt;1,"Duplicate ID",IF(OR(B29="",C29="",D29="",E29="",F29="",G29="",H29="",I29="",M29="",N29=""),"Missing Required Field",IF(AND(OR(N29="Closed",N29="Canceled"),Q29=""),"Missing Closure Date",IF(AND(N29="Closed",R29=""),"Missing Resolution",IF(AND(N29&lt;&gt;"Closed",N29&lt;&gt;"Canceled",Q29&lt;&gt;""),"Status/Date Mismatch",IF(AND(Q29&lt;&gt;"",Q29&lt;B29),"Closure Before Received","OK")))))))</f>
        <v/>
      </c>
    </row>
    <row r="30">
      <c r="A30" s="29" t="n"/>
      <c r="B30" s="30" t="n"/>
      <c r="C30" s="29" t="n"/>
      <c r="D30" s="29" t="n"/>
      <c r="E30" s="29" t="n"/>
      <c r="F30" s="29" t="n"/>
      <c r="G30" s="29" t="n"/>
      <c r="H30" s="29" t="n"/>
      <c r="I30" s="31" t="n"/>
      <c r="J30" s="29" t="n"/>
      <c r="K30" s="32" t="n"/>
      <c r="L30" s="57" t="n"/>
      <c r="M30" s="29" t="n"/>
      <c r="N30" s="29" t="n"/>
      <c r="O30" s="30">
        <f>IF(OR(B30="",H30=""),"",IFERROR(B30+INDEX('Settings'!$O$2:$O$5,MATCH(H30,'Settings'!$N$2:$N$5,0)),""))</f>
        <v/>
      </c>
      <c r="P30" s="30">
        <f>IF(A30="","",IF(COUNTIFS('Action Log'!$B$2:$B$501,A30,'Action Log'!$H$2:$H$501,"Pending",'Action Log'!$G$2:$G$501,"&gt;0")=0,"",IFERROR(MINIFS('Action Log'!$G$2:$G$501,'Action Log'!$B$2:$B$501,A30,'Action Log'!$H$2:$H$501,"Pending",'Action Log'!$G$2:$G$501,"&gt;0"),"")))</f>
        <v/>
      </c>
      <c r="Q30" s="30" t="n"/>
      <c r="R30" s="31" t="n"/>
      <c r="S30" s="29" t="n"/>
      <c r="T30" s="31" t="n"/>
      <c r="U30" s="29" t="n"/>
      <c r="V30" s="58">
        <f>IF(A30="","",IFERROR(SUMIF('Action Log'!$B$2:$B$501,A30,'Action Log'!$P$2:$P$501),0))</f>
        <v/>
      </c>
      <c r="W30" s="35">
        <f>IF(B30="","",MAX(0,IF(Q30&lt;&gt;"",Q30-B30,TODAY()-B30)))</f>
        <v/>
      </c>
      <c r="X30" s="35">
        <f>IF(OR(B30="",Q30="",N30&lt;&gt;"Closed"),"",MAX(0,Q30-B30))</f>
        <v/>
      </c>
      <c r="Y30" s="29">
        <f>IF(OR(A30="",O30=""),"",IF(N30="Canceled","Canceled",IF(N30="Closed",IF(Q30="","Needs Review",IF(Q30&gt;O30,"Closed Late","On Track")),IF(TODAY()&gt;O30,"Overdue","On Track"))))</f>
        <v/>
      </c>
      <c r="Z30" s="31">
        <f>IF(A30="","",IF(COUNTIF($A$2:$A$501,A30)&gt;1,"Duplicate ID",IF(OR(B30="",C30="",D30="",E30="",F30="",G30="",H30="",I30="",M30="",N30=""),"Missing Required Field",IF(AND(OR(N30="Closed",N30="Canceled"),Q30=""),"Missing Closure Date",IF(AND(N30="Closed",R30=""),"Missing Resolution",IF(AND(N30&lt;&gt;"Closed",N30&lt;&gt;"Canceled",Q30&lt;&gt;""),"Status/Date Mismatch",IF(AND(Q30&lt;&gt;"",Q30&lt;B30),"Closure Before Received","OK")))))))</f>
        <v/>
      </c>
    </row>
    <row r="31">
      <c r="A31" s="29" t="n"/>
      <c r="B31" s="30" t="n"/>
      <c r="C31" s="29" t="n"/>
      <c r="D31" s="29" t="n"/>
      <c r="E31" s="29" t="n"/>
      <c r="F31" s="29" t="n"/>
      <c r="G31" s="29" t="n"/>
      <c r="H31" s="29" t="n"/>
      <c r="I31" s="31" t="n"/>
      <c r="J31" s="29" t="n"/>
      <c r="K31" s="32" t="n"/>
      <c r="L31" s="57" t="n"/>
      <c r="M31" s="29" t="n"/>
      <c r="N31" s="29" t="n"/>
      <c r="O31" s="30">
        <f>IF(OR(B31="",H31=""),"",IFERROR(B31+INDEX('Settings'!$O$2:$O$5,MATCH(H31,'Settings'!$N$2:$N$5,0)),""))</f>
        <v/>
      </c>
      <c r="P31" s="30">
        <f>IF(A31="","",IF(COUNTIFS('Action Log'!$B$2:$B$501,A31,'Action Log'!$H$2:$H$501,"Pending",'Action Log'!$G$2:$G$501,"&gt;0")=0,"",IFERROR(MINIFS('Action Log'!$G$2:$G$501,'Action Log'!$B$2:$B$501,A31,'Action Log'!$H$2:$H$501,"Pending",'Action Log'!$G$2:$G$501,"&gt;0"),"")))</f>
        <v/>
      </c>
      <c r="Q31" s="30" t="n"/>
      <c r="R31" s="31" t="n"/>
      <c r="S31" s="29" t="n"/>
      <c r="T31" s="31" t="n"/>
      <c r="U31" s="29" t="n"/>
      <c r="V31" s="58">
        <f>IF(A31="","",IFERROR(SUMIF('Action Log'!$B$2:$B$501,A31,'Action Log'!$P$2:$P$501),0))</f>
        <v/>
      </c>
      <c r="W31" s="35">
        <f>IF(B31="","",MAX(0,IF(Q31&lt;&gt;"",Q31-B31,TODAY()-B31)))</f>
        <v/>
      </c>
      <c r="X31" s="35">
        <f>IF(OR(B31="",Q31="",N31&lt;&gt;"Closed"),"",MAX(0,Q31-B31))</f>
        <v/>
      </c>
      <c r="Y31" s="29">
        <f>IF(OR(A31="",O31=""),"",IF(N31="Canceled","Canceled",IF(N31="Closed",IF(Q31="","Needs Review",IF(Q31&gt;O31,"Closed Late","On Track")),IF(TODAY()&gt;O31,"Overdue","On Track"))))</f>
        <v/>
      </c>
      <c r="Z31" s="31">
        <f>IF(A31="","",IF(COUNTIF($A$2:$A$501,A31)&gt;1,"Duplicate ID",IF(OR(B31="",C31="",D31="",E31="",F31="",G31="",H31="",I31="",M31="",N31=""),"Missing Required Field",IF(AND(OR(N31="Closed",N31="Canceled"),Q31=""),"Missing Closure Date",IF(AND(N31="Closed",R31=""),"Missing Resolution",IF(AND(N31&lt;&gt;"Closed",N31&lt;&gt;"Canceled",Q31&lt;&gt;""),"Status/Date Mismatch",IF(AND(Q31&lt;&gt;"",Q31&lt;B31),"Closure Before Received","OK")))))))</f>
        <v/>
      </c>
    </row>
    <row r="32">
      <c r="A32" s="29" t="n"/>
      <c r="B32" s="30" t="n"/>
      <c r="C32" s="29" t="n"/>
      <c r="D32" s="29" t="n"/>
      <c r="E32" s="29" t="n"/>
      <c r="F32" s="29" t="n"/>
      <c r="G32" s="29" t="n"/>
      <c r="H32" s="29" t="n"/>
      <c r="I32" s="31" t="n"/>
      <c r="J32" s="29" t="n"/>
      <c r="K32" s="32" t="n"/>
      <c r="L32" s="57" t="n"/>
      <c r="M32" s="29" t="n"/>
      <c r="N32" s="29" t="n"/>
      <c r="O32" s="30">
        <f>IF(OR(B32="",H32=""),"",IFERROR(B32+INDEX('Settings'!$O$2:$O$5,MATCH(H32,'Settings'!$N$2:$N$5,0)),""))</f>
        <v/>
      </c>
      <c r="P32" s="30">
        <f>IF(A32="","",IF(COUNTIFS('Action Log'!$B$2:$B$501,A32,'Action Log'!$H$2:$H$501,"Pending",'Action Log'!$G$2:$G$501,"&gt;0")=0,"",IFERROR(MINIFS('Action Log'!$G$2:$G$501,'Action Log'!$B$2:$B$501,A32,'Action Log'!$H$2:$H$501,"Pending",'Action Log'!$G$2:$G$501,"&gt;0"),"")))</f>
        <v/>
      </c>
      <c r="Q32" s="30" t="n"/>
      <c r="R32" s="31" t="n"/>
      <c r="S32" s="29" t="n"/>
      <c r="T32" s="31" t="n"/>
      <c r="U32" s="29" t="n"/>
      <c r="V32" s="58">
        <f>IF(A32="","",IFERROR(SUMIF('Action Log'!$B$2:$B$501,A32,'Action Log'!$P$2:$P$501),0))</f>
        <v/>
      </c>
      <c r="W32" s="35">
        <f>IF(B32="","",MAX(0,IF(Q32&lt;&gt;"",Q32-B32,TODAY()-B32)))</f>
        <v/>
      </c>
      <c r="X32" s="35">
        <f>IF(OR(B32="",Q32="",N32&lt;&gt;"Closed"),"",MAX(0,Q32-B32))</f>
        <v/>
      </c>
      <c r="Y32" s="29">
        <f>IF(OR(A32="",O32=""),"",IF(N32="Canceled","Canceled",IF(N32="Closed",IF(Q32="","Needs Review",IF(Q32&gt;O32,"Closed Late","On Track")),IF(TODAY()&gt;O32,"Overdue","On Track"))))</f>
        <v/>
      </c>
      <c r="Z32" s="31">
        <f>IF(A32="","",IF(COUNTIF($A$2:$A$501,A32)&gt;1,"Duplicate ID",IF(OR(B32="",C32="",D32="",E32="",F32="",G32="",H32="",I32="",M32="",N32=""),"Missing Required Field",IF(AND(OR(N32="Closed",N32="Canceled"),Q32=""),"Missing Closure Date",IF(AND(N32="Closed",R32=""),"Missing Resolution",IF(AND(N32&lt;&gt;"Closed",N32&lt;&gt;"Canceled",Q32&lt;&gt;""),"Status/Date Mismatch",IF(AND(Q32&lt;&gt;"",Q32&lt;B32),"Closure Before Received","OK")))))))</f>
        <v/>
      </c>
    </row>
    <row r="33">
      <c r="A33" s="29" t="n"/>
      <c r="B33" s="30" t="n"/>
      <c r="C33" s="29" t="n"/>
      <c r="D33" s="29" t="n"/>
      <c r="E33" s="29" t="n"/>
      <c r="F33" s="29" t="n"/>
      <c r="G33" s="29" t="n"/>
      <c r="H33" s="29" t="n"/>
      <c r="I33" s="31" t="n"/>
      <c r="J33" s="29" t="n"/>
      <c r="K33" s="32" t="n"/>
      <c r="L33" s="57" t="n"/>
      <c r="M33" s="29" t="n"/>
      <c r="N33" s="29" t="n"/>
      <c r="O33" s="30">
        <f>IF(OR(B33="",H33=""),"",IFERROR(B33+INDEX('Settings'!$O$2:$O$5,MATCH(H33,'Settings'!$N$2:$N$5,0)),""))</f>
        <v/>
      </c>
      <c r="P33" s="30">
        <f>IF(A33="","",IF(COUNTIFS('Action Log'!$B$2:$B$501,A33,'Action Log'!$H$2:$H$501,"Pending",'Action Log'!$G$2:$G$501,"&gt;0")=0,"",IFERROR(MINIFS('Action Log'!$G$2:$G$501,'Action Log'!$B$2:$B$501,A33,'Action Log'!$H$2:$H$501,"Pending",'Action Log'!$G$2:$G$501,"&gt;0"),"")))</f>
        <v/>
      </c>
      <c r="Q33" s="30" t="n"/>
      <c r="R33" s="31" t="n"/>
      <c r="S33" s="29" t="n"/>
      <c r="T33" s="31" t="n"/>
      <c r="U33" s="29" t="n"/>
      <c r="V33" s="58">
        <f>IF(A33="","",IFERROR(SUMIF('Action Log'!$B$2:$B$501,A33,'Action Log'!$P$2:$P$501),0))</f>
        <v/>
      </c>
      <c r="W33" s="35">
        <f>IF(B33="","",MAX(0,IF(Q33&lt;&gt;"",Q33-B33,TODAY()-B33)))</f>
        <v/>
      </c>
      <c r="X33" s="35">
        <f>IF(OR(B33="",Q33="",N33&lt;&gt;"Closed"),"",MAX(0,Q33-B33))</f>
        <v/>
      </c>
      <c r="Y33" s="29">
        <f>IF(OR(A33="",O33=""),"",IF(N33="Canceled","Canceled",IF(N33="Closed",IF(Q33="","Needs Review",IF(Q33&gt;O33,"Closed Late","On Track")),IF(TODAY()&gt;O33,"Overdue","On Track"))))</f>
        <v/>
      </c>
      <c r="Z33" s="31">
        <f>IF(A33="","",IF(COUNTIF($A$2:$A$501,A33)&gt;1,"Duplicate ID",IF(OR(B33="",C33="",D33="",E33="",F33="",G33="",H33="",I33="",M33="",N33=""),"Missing Required Field",IF(AND(OR(N33="Closed",N33="Canceled"),Q33=""),"Missing Closure Date",IF(AND(N33="Closed",R33=""),"Missing Resolution",IF(AND(N33&lt;&gt;"Closed",N33&lt;&gt;"Canceled",Q33&lt;&gt;""),"Status/Date Mismatch",IF(AND(Q33&lt;&gt;"",Q33&lt;B33),"Closure Before Received","OK")))))))</f>
        <v/>
      </c>
    </row>
    <row r="34">
      <c r="A34" s="29" t="n"/>
      <c r="B34" s="30" t="n"/>
      <c r="C34" s="29" t="n"/>
      <c r="D34" s="29" t="n"/>
      <c r="E34" s="29" t="n"/>
      <c r="F34" s="29" t="n"/>
      <c r="G34" s="29" t="n"/>
      <c r="H34" s="29" t="n"/>
      <c r="I34" s="31" t="n"/>
      <c r="J34" s="29" t="n"/>
      <c r="K34" s="32" t="n"/>
      <c r="L34" s="57" t="n"/>
      <c r="M34" s="29" t="n"/>
      <c r="N34" s="29" t="n"/>
      <c r="O34" s="30">
        <f>IF(OR(B34="",H34=""),"",IFERROR(B34+INDEX('Settings'!$O$2:$O$5,MATCH(H34,'Settings'!$N$2:$N$5,0)),""))</f>
        <v/>
      </c>
      <c r="P34" s="30">
        <f>IF(A34="","",IF(COUNTIFS('Action Log'!$B$2:$B$501,A34,'Action Log'!$H$2:$H$501,"Pending",'Action Log'!$G$2:$G$501,"&gt;0")=0,"",IFERROR(MINIFS('Action Log'!$G$2:$G$501,'Action Log'!$B$2:$B$501,A34,'Action Log'!$H$2:$H$501,"Pending",'Action Log'!$G$2:$G$501,"&gt;0"),"")))</f>
        <v/>
      </c>
      <c r="Q34" s="30" t="n"/>
      <c r="R34" s="31" t="n"/>
      <c r="S34" s="29" t="n"/>
      <c r="T34" s="31" t="n"/>
      <c r="U34" s="29" t="n"/>
      <c r="V34" s="58">
        <f>IF(A34="","",IFERROR(SUMIF('Action Log'!$B$2:$B$501,A34,'Action Log'!$P$2:$P$501),0))</f>
        <v/>
      </c>
      <c r="W34" s="35">
        <f>IF(B34="","",MAX(0,IF(Q34&lt;&gt;"",Q34-B34,TODAY()-B34)))</f>
        <v/>
      </c>
      <c r="X34" s="35">
        <f>IF(OR(B34="",Q34="",N34&lt;&gt;"Closed"),"",MAX(0,Q34-B34))</f>
        <v/>
      </c>
      <c r="Y34" s="29">
        <f>IF(OR(A34="",O34=""),"",IF(N34="Canceled","Canceled",IF(N34="Closed",IF(Q34="","Needs Review",IF(Q34&gt;O34,"Closed Late","On Track")),IF(TODAY()&gt;O34,"Overdue","On Track"))))</f>
        <v/>
      </c>
      <c r="Z34" s="31">
        <f>IF(A34="","",IF(COUNTIF($A$2:$A$501,A34)&gt;1,"Duplicate ID",IF(OR(B34="",C34="",D34="",E34="",F34="",G34="",H34="",I34="",M34="",N34=""),"Missing Required Field",IF(AND(OR(N34="Closed",N34="Canceled"),Q34=""),"Missing Closure Date",IF(AND(N34="Closed",R34=""),"Missing Resolution",IF(AND(N34&lt;&gt;"Closed",N34&lt;&gt;"Canceled",Q34&lt;&gt;""),"Status/Date Mismatch",IF(AND(Q34&lt;&gt;"",Q34&lt;B34),"Closure Before Received","OK")))))))</f>
        <v/>
      </c>
    </row>
    <row r="35">
      <c r="A35" s="29" t="n"/>
      <c r="B35" s="30" t="n"/>
      <c r="C35" s="29" t="n"/>
      <c r="D35" s="29" t="n"/>
      <c r="E35" s="29" t="n"/>
      <c r="F35" s="29" t="n"/>
      <c r="G35" s="29" t="n"/>
      <c r="H35" s="29" t="n"/>
      <c r="I35" s="31" t="n"/>
      <c r="J35" s="29" t="n"/>
      <c r="K35" s="32" t="n"/>
      <c r="L35" s="57" t="n"/>
      <c r="M35" s="29" t="n"/>
      <c r="N35" s="29" t="n"/>
      <c r="O35" s="30">
        <f>IF(OR(B35="",H35=""),"",IFERROR(B35+INDEX('Settings'!$O$2:$O$5,MATCH(H35,'Settings'!$N$2:$N$5,0)),""))</f>
        <v/>
      </c>
      <c r="P35" s="30">
        <f>IF(A35="","",IF(COUNTIFS('Action Log'!$B$2:$B$501,A35,'Action Log'!$H$2:$H$501,"Pending",'Action Log'!$G$2:$G$501,"&gt;0")=0,"",IFERROR(MINIFS('Action Log'!$G$2:$G$501,'Action Log'!$B$2:$B$501,A35,'Action Log'!$H$2:$H$501,"Pending",'Action Log'!$G$2:$G$501,"&gt;0"),"")))</f>
        <v/>
      </c>
      <c r="Q35" s="30" t="n"/>
      <c r="R35" s="31" t="n"/>
      <c r="S35" s="29" t="n"/>
      <c r="T35" s="31" t="n"/>
      <c r="U35" s="29" t="n"/>
      <c r="V35" s="58">
        <f>IF(A35="","",IFERROR(SUMIF('Action Log'!$B$2:$B$501,A35,'Action Log'!$P$2:$P$501),0))</f>
        <v/>
      </c>
      <c r="W35" s="35">
        <f>IF(B35="","",MAX(0,IF(Q35&lt;&gt;"",Q35-B35,TODAY()-B35)))</f>
        <v/>
      </c>
      <c r="X35" s="35">
        <f>IF(OR(B35="",Q35="",N35&lt;&gt;"Closed"),"",MAX(0,Q35-B35))</f>
        <v/>
      </c>
      <c r="Y35" s="29">
        <f>IF(OR(A35="",O35=""),"",IF(N35="Canceled","Canceled",IF(N35="Closed",IF(Q35="","Needs Review",IF(Q35&gt;O35,"Closed Late","On Track")),IF(TODAY()&gt;O35,"Overdue","On Track"))))</f>
        <v/>
      </c>
      <c r="Z35" s="31">
        <f>IF(A35="","",IF(COUNTIF($A$2:$A$501,A35)&gt;1,"Duplicate ID",IF(OR(B35="",C35="",D35="",E35="",F35="",G35="",H35="",I35="",M35="",N35=""),"Missing Required Field",IF(AND(OR(N35="Closed",N35="Canceled"),Q35=""),"Missing Closure Date",IF(AND(N35="Closed",R35=""),"Missing Resolution",IF(AND(N35&lt;&gt;"Closed",N35&lt;&gt;"Canceled",Q35&lt;&gt;""),"Status/Date Mismatch",IF(AND(Q35&lt;&gt;"",Q35&lt;B35),"Closure Before Received","OK")))))))</f>
        <v/>
      </c>
    </row>
    <row r="36">
      <c r="A36" s="29" t="n"/>
      <c r="B36" s="30" t="n"/>
      <c r="C36" s="29" t="n"/>
      <c r="D36" s="29" t="n"/>
      <c r="E36" s="29" t="n"/>
      <c r="F36" s="29" t="n"/>
      <c r="G36" s="29" t="n"/>
      <c r="H36" s="29" t="n"/>
      <c r="I36" s="31" t="n"/>
      <c r="J36" s="29" t="n"/>
      <c r="K36" s="32" t="n"/>
      <c r="L36" s="57" t="n"/>
      <c r="M36" s="29" t="n"/>
      <c r="N36" s="29" t="n"/>
      <c r="O36" s="30">
        <f>IF(OR(B36="",H36=""),"",IFERROR(B36+INDEX('Settings'!$O$2:$O$5,MATCH(H36,'Settings'!$N$2:$N$5,0)),""))</f>
        <v/>
      </c>
      <c r="P36" s="30">
        <f>IF(A36="","",IF(COUNTIFS('Action Log'!$B$2:$B$501,A36,'Action Log'!$H$2:$H$501,"Pending",'Action Log'!$G$2:$G$501,"&gt;0")=0,"",IFERROR(MINIFS('Action Log'!$G$2:$G$501,'Action Log'!$B$2:$B$501,A36,'Action Log'!$H$2:$H$501,"Pending",'Action Log'!$G$2:$G$501,"&gt;0"),"")))</f>
        <v/>
      </c>
      <c r="Q36" s="30" t="n"/>
      <c r="R36" s="31" t="n"/>
      <c r="S36" s="29" t="n"/>
      <c r="T36" s="31" t="n"/>
      <c r="U36" s="29" t="n"/>
      <c r="V36" s="58">
        <f>IF(A36="","",IFERROR(SUMIF('Action Log'!$B$2:$B$501,A36,'Action Log'!$P$2:$P$501),0))</f>
        <v/>
      </c>
      <c r="W36" s="35">
        <f>IF(B36="","",MAX(0,IF(Q36&lt;&gt;"",Q36-B36,TODAY()-B36)))</f>
        <v/>
      </c>
      <c r="X36" s="35">
        <f>IF(OR(B36="",Q36="",N36&lt;&gt;"Closed"),"",MAX(0,Q36-B36))</f>
        <v/>
      </c>
      <c r="Y36" s="29">
        <f>IF(OR(A36="",O36=""),"",IF(N36="Canceled","Canceled",IF(N36="Closed",IF(Q36="","Needs Review",IF(Q36&gt;O36,"Closed Late","On Track")),IF(TODAY()&gt;O36,"Overdue","On Track"))))</f>
        <v/>
      </c>
      <c r="Z36" s="31">
        <f>IF(A36="","",IF(COUNTIF($A$2:$A$501,A36)&gt;1,"Duplicate ID",IF(OR(B36="",C36="",D36="",E36="",F36="",G36="",H36="",I36="",M36="",N36=""),"Missing Required Field",IF(AND(OR(N36="Closed",N36="Canceled"),Q36=""),"Missing Closure Date",IF(AND(N36="Closed",R36=""),"Missing Resolution",IF(AND(N36&lt;&gt;"Closed",N36&lt;&gt;"Canceled",Q36&lt;&gt;""),"Status/Date Mismatch",IF(AND(Q36&lt;&gt;"",Q36&lt;B36),"Closure Before Received","OK")))))))</f>
        <v/>
      </c>
    </row>
    <row r="37">
      <c r="A37" s="29" t="n"/>
      <c r="B37" s="30" t="n"/>
      <c r="C37" s="29" t="n"/>
      <c r="D37" s="29" t="n"/>
      <c r="E37" s="29" t="n"/>
      <c r="F37" s="29" t="n"/>
      <c r="G37" s="29" t="n"/>
      <c r="H37" s="29" t="n"/>
      <c r="I37" s="31" t="n"/>
      <c r="J37" s="29" t="n"/>
      <c r="K37" s="32" t="n"/>
      <c r="L37" s="57" t="n"/>
      <c r="M37" s="29" t="n"/>
      <c r="N37" s="29" t="n"/>
      <c r="O37" s="30">
        <f>IF(OR(B37="",H37=""),"",IFERROR(B37+INDEX('Settings'!$O$2:$O$5,MATCH(H37,'Settings'!$N$2:$N$5,0)),""))</f>
        <v/>
      </c>
      <c r="P37" s="30">
        <f>IF(A37="","",IF(COUNTIFS('Action Log'!$B$2:$B$501,A37,'Action Log'!$H$2:$H$501,"Pending",'Action Log'!$G$2:$G$501,"&gt;0")=0,"",IFERROR(MINIFS('Action Log'!$G$2:$G$501,'Action Log'!$B$2:$B$501,A37,'Action Log'!$H$2:$H$501,"Pending",'Action Log'!$G$2:$G$501,"&gt;0"),"")))</f>
        <v/>
      </c>
      <c r="Q37" s="30" t="n"/>
      <c r="R37" s="31" t="n"/>
      <c r="S37" s="29" t="n"/>
      <c r="T37" s="31" t="n"/>
      <c r="U37" s="29" t="n"/>
      <c r="V37" s="58">
        <f>IF(A37="","",IFERROR(SUMIF('Action Log'!$B$2:$B$501,A37,'Action Log'!$P$2:$P$501),0))</f>
        <v/>
      </c>
      <c r="W37" s="35">
        <f>IF(B37="","",MAX(0,IF(Q37&lt;&gt;"",Q37-B37,TODAY()-B37)))</f>
        <v/>
      </c>
      <c r="X37" s="35">
        <f>IF(OR(B37="",Q37="",N37&lt;&gt;"Closed"),"",MAX(0,Q37-B37))</f>
        <v/>
      </c>
      <c r="Y37" s="29">
        <f>IF(OR(A37="",O37=""),"",IF(N37="Canceled","Canceled",IF(N37="Closed",IF(Q37="","Needs Review",IF(Q37&gt;O37,"Closed Late","On Track")),IF(TODAY()&gt;O37,"Overdue","On Track"))))</f>
        <v/>
      </c>
      <c r="Z37" s="31">
        <f>IF(A37="","",IF(COUNTIF($A$2:$A$501,A37)&gt;1,"Duplicate ID",IF(OR(B37="",C37="",D37="",E37="",F37="",G37="",H37="",I37="",M37="",N37=""),"Missing Required Field",IF(AND(OR(N37="Closed",N37="Canceled"),Q37=""),"Missing Closure Date",IF(AND(N37="Closed",R37=""),"Missing Resolution",IF(AND(N37&lt;&gt;"Closed",N37&lt;&gt;"Canceled",Q37&lt;&gt;""),"Status/Date Mismatch",IF(AND(Q37&lt;&gt;"",Q37&lt;B37),"Closure Before Received","OK")))))))</f>
        <v/>
      </c>
    </row>
    <row r="38">
      <c r="A38" s="29" t="n"/>
      <c r="B38" s="30" t="n"/>
      <c r="C38" s="29" t="n"/>
      <c r="D38" s="29" t="n"/>
      <c r="E38" s="29" t="n"/>
      <c r="F38" s="29" t="n"/>
      <c r="G38" s="29" t="n"/>
      <c r="H38" s="29" t="n"/>
      <c r="I38" s="31" t="n"/>
      <c r="J38" s="29" t="n"/>
      <c r="K38" s="32" t="n"/>
      <c r="L38" s="57" t="n"/>
      <c r="M38" s="29" t="n"/>
      <c r="N38" s="29" t="n"/>
      <c r="O38" s="30">
        <f>IF(OR(B38="",H38=""),"",IFERROR(B38+INDEX('Settings'!$O$2:$O$5,MATCH(H38,'Settings'!$N$2:$N$5,0)),""))</f>
        <v/>
      </c>
      <c r="P38" s="30">
        <f>IF(A38="","",IF(COUNTIFS('Action Log'!$B$2:$B$501,A38,'Action Log'!$H$2:$H$501,"Pending",'Action Log'!$G$2:$G$501,"&gt;0")=0,"",IFERROR(MINIFS('Action Log'!$G$2:$G$501,'Action Log'!$B$2:$B$501,A38,'Action Log'!$H$2:$H$501,"Pending",'Action Log'!$G$2:$G$501,"&gt;0"),"")))</f>
        <v/>
      </c>
      <c r="Q38" s="30" t="n"/>
      <c r="R38" s="31" t="n"/>
      <c r="S38" s="29" t="n"/>
      <c r="T38" s="31" t="n"/>
      <c r="U38" s="29" t="n"/>
      <c r="V38" s="58">
        <f>IF(A38="","",IFERROR(SUMIF('Action Log'!$B$2:$B$501,A38,'Action Log'!$P$2:$P$501),0))</f>
        <v/>
      </c>
      <c r="W38" s="35">
        <f>IF(B38="","",MAX(0,IF(Q38&lt;&gt;"",Q38-B38,TODAY()-B38)))</f>
        <v/>
      </c>
      <c r="X38" s="35">
        <f>IF(OR(B38="",Q38="",N38&lt;&gt;"Closed"),"",MAX(0,Q38-B38))</f>
        <v/>
      </c>
      <c r="Y38" s="29">
        <f>IF(OR(A38="",O38=""),"",IF(N38="Canceled","Canceled",IF(N38="Closed",IF(Q38="","Needs Review",IF(Q38&gt;O38,"Closed Late","On Track")),IF(TODAY()&gt;O38,"Overdue","On Track"))))</f>
        <v/>
      </c>
      <c r="Z38" s="31">
        <f>IF(A38="","",IF(COUNTIF($A$2:$A$501,A38)&gt;1,"Duplicate ID",IF(OR(B38="",C38="",D38="",E38="",F38="",G38="",H38="",I38="",M38="",N38=""),"Missing Required Field",IF(AND(OR(N38="Closed",N38="Canceled"),Q38=""),"Missing Closure Date",IF(AND(N38="Closed",R38=""),"Missing Resolution",IF(AND(N38&lt;&gt;"Closed",N38&lt;&gt;"Canceled",Q38&lt;&gt;""),"Status/Date Mismatch",IF(AND(Q38&lt;&gt;"",Q38&lt;B38),"Closure Before Received","OK")))))))</f>
        <v/>
      </c>
    </row>
    <row r="39">
      <c r="A39" s="29" t="n"/>
      <c r="B39" s="30" t="n"/>
      <c r="C39" s="29" t="n"/>
      <c r="D39" s="29" t="n"/>
      <c r="E39" s="29" t="n"/>
      <c r="F39" s="29" t="n"/>
      <c r="G39" s="29" t="n"/>
      <c r="H39" s="29" t="n"/>
      <c r="I39" s="31" t="n"/>
      <c r="J39" s="29" t="n"/>
      <c r="K39" s="32" t="n"/>
      <c r="L39" s="57" t="n"/>
      <c r="M39" s="29" t="n"/>
      <c r="N39" s="29" t="n"/>
      <c r="O39" s="30">
        <f>IF(OR(B39="",H39=""),"",IFERROR(B39+INDEX('Settings'!$O$2:$O$5,MATCH(H39,'Settings'!$N$2:$N$5,0)),""))</f>
        <v/>
      </c>
      <c r="P39" s="30">
        <f>IF(A39="","",IF(COUNTIFS('Action Log'!$B$2:$B$501,A39,'Action Log'!$H$2:$H$501,"Pending",'Action Log'!$G$2:$G$501,"&gt;0")=0,"",IFERROR(MINIFS('Action Log'!$G$2:$G$501,'Action Log'!$B$2:$B$501,A39,'Action Log'!$H$2:$H$501,"Pending",'Action Log'!$G$2:$G$501,"&gt;0"),"")))</f>
        <v/>
      </c>
      <c r="Q39" s="30" t="n"/>
      <c r="R39" s="31" t="n"/>
      <c r="S39" s="29" t="n"/>
      <c r="T39" s="31" t="n"/>
      <c r="U39" s="29" t="n"/>
      <c r="V39" s="58">
        <f>IF(A39="","",IFERROR(SUMIF('Action Log'!$B$2:$B$501,A39,'Action Log'!$P$2:$P$501),0))</f>
        <v/>
      </c>
      <c r="W39" s="35">
        <f>IF(B39="","",MAX(0,IF(Q39&lt;&gt;"",Q39-B39,TODAY()-B39)))</f>
        <v/>
      </c>
      <c r="X39" s="35">
        <f>IF(OR(B39="",Q39="",N39&lt;&gt;"Closed"),"",MAX(0,Q39-B39))</f>
        <v/>
      </c>
      <c r="Y39" s="29">
        <f>IF(OR(A39="",O39=""),"",IF(N39="Canceled","Canceled",IF(N39="Closed",IF(Q39="","Needs Review",IF(Q39&gt;O39,"Closed Late","On Track")),IF(TODAY()&gt;O39,"Overdue","On Track"))))</f>
        <v/>
      </c>
      <c r="Z39" s="31">
        <f>IF(A39="","",IF(COUNTIF($A$2:$A$501,A39)&gt;1,"Duplicate ID",IF(OR(B39="",C39="",D39="",E39="",F39="",G39="",H39="",I39="",M39="",N39=""),"Missing Required Field",IF(AND(OR(N39="Closed",N39="Canceled"),Q39=""),"Missing Closure Date",IF(AND(N39="Closed",R39=""),"Missing Resolution",IF(AND(N39&lt;&gt;"Closed",N39&lt;&gt;"Canceled",Q39&lt;&gt;""),"Status/Date Mismatch",IF(AND(Q39&lt;&gt;"",Q39&lt;B39),"Closure Before Received","OK")))))))</f>
        <v/>
      </c>
    </row>
    <row r="40">
      <c r="A40" s="29" t="n"/>
      <c r="B40" s="30" t="n"/>
      <c r="C40" s="29" t="n"/>
      <c r="D40" s="29" t="n"/>
      <c r="E40" s="29" t="n"/>
      <c r="F40" s="29" t="n"/>
      <c r="G40" s="29" t="n"/>
      <c r="H40" s="29" t="n"/>
      <c r="I40" s="31" t="n"/>
      <c r="J40" s="29" t="n"/>
      <c r="K40" s="32" t="n"/>
      <c r="L40" s="57" t="n"/>
      <c r="M40" s="29" t="n"/>
      <c r="N40" s="29" t="n"/>
      <c r="O40" s="30">
        <f>IF(OR(B40="",H40=""),"",IFERROR(B40+INDEX('Settings'!$O$2:$O$5,MATCH(H40,'Settings'!$N$2:$N$5,0)),""))</f>
        <v/>
      </c>
      <c r="P40" s="30">
        <f>IF(A40="","",IF(COUNTIFS('Action Log'!$B$2:$B$501,A40,'Action Log'!$H$2:$H$501,"Pending",'Action Log'!$G$2:$G$501,"&gt;0")=0,"",IFERROR(MINIFS('Action Log'!$G$2:$G$501,'Action Log'!$B$2:$B$501,A40,'Action Log'!$H$2:$H$501,"Pending",'Action Log'!$G$2:$G$501,"&gt;0"),"")))</f>
        <v/>
      </c>
      <c r="Q40" s="30" t="n"/>
      <c r="R40" s="31" t="n"/>
      <c r="S40" s="29" t="n"/>
      <c r="T40" s="31" t="n"/>
      <c r="U40" s="29" t="n"/>
      <c r="V40" s="58">
        <f>IF(A40="","",IFERROR(SUMIF('Action Log'!$B$2:$B$501,A40,'Action Log'!$P$2:$P$501),0))</f>
        <v/>
      </c>
      <c r="W40" s="35">
        <f>IF(B40="","",MAX(0,IF(Q40&lt;&gt;"",Q40-B40,TODAY()-B40)))</f>
        <v/>
      </c>
      <c r="X40" s="35">
        <f>IF(OR(B40="",Q40="",N40&lt;&gt;"Closed"),"",MAX(0,Q40-B40))</f>
        <v/>
      </c>
      <c r="Y40" s="29">
        <f>IF(OR(A40="",O40=""),"",IF(N40="Canceled","Canceled",IF(N40="Closed",IF(Q40="","Needs Review",IF(Q40&gt;O40,"Closed Late","On Track")),IF(TODAY()&gt;O40,"Overdue","On Track"))))</f>
        <v/>
      </c>
      <c r="Z40" s="31">
        <f>IF(A40="","",IF(COUNTIF($A$2:$A$501,A40)&gt;1,"Duplicate ID",IF(OR(B40="",C40="",D40="",E40="",F40="",G40="",H40="",I40="",M40="",N40=""),"Missing Required Field",IF(AND(OR(N40="Closed",N40="Canceled"),Q40=""),"Missing Closure Date",IF(AND(N40="Closed",R40=""),"Missing Resolution",IF(AND(N40&lt;&gt;"Closed",N40&lt;&gt;"Canceled",Q40&lt;&gt;""),"Status/Date Mismatch",IF(AND(Q40&lt;&gt;"",Q40&lt;B40),"Closure Before Received","OK")))))))</f>
        <v/>
      </c>
    </row>
    <row r="41">
      <c r="A41" s="29" t="n"/>
      <c r="B41" s="30" t="n"/>
      <c r="C41" s="29" t="n"/>
      <c r="D41" s="29" t="n"/>
      <c r="E41" s="29" t="n"/>
      <c r="F41" s="29" t="n"/>
      <c r="G41" s="29" t="n"/>
      <c r="H41" s="29" t="n"/>
      <c r="I41" s="31" t="n"/>
      <c r="J41" s="29" t="n"/>
      <c r="K41" s="32" t="n"/>
      <c r="L41" s="57" t="n"/>
      <c r="M41" s="29" t="n"/>
      <c r="N41" s="29" t="n"/>
      <c r="O41" s="30">
        <f>IF(OR(B41="",H41=""),"",IFERROR(B41+INDEX('Settings'!$O$2:$O$5,MATCH(H41,'Settings'!$N$2:$N$5,0)),""))</f>
        <v/>
      </c>
      <c r="P41" s="30">
        <f>IF(A41="","",IF(COUNTIFS('Action Log'!$B$2:$B$501,A41,'Action Log'!$H$2:$H$501,"Pending",'Action Log'!$G$2:$G$501,"&gt;0")=0,"",IFERROR(MINIFS('Action Log'!$G$2:$G$501,'Action Log'!$B$2:$B$501,A41,'Action Log'!$H$2:$H$501,"Pending",'Action Log'!$G$2:$G$501,"&gt;0"),"")))</f>
        <v/>
      </c>
      <c r="Q41" s="30" t="n"/>
      <c r="R41" s="31" t="n"/>
      <c r="S41" s="29" t="n"/>
      <c r="T41" s="31" t="n"/>
      <c r="U41" s="29" t="n"/>
      <c r="V41" s="58">
        <f>IF(A41="","",IFERROR(SUMIF('Action Log'!$B$2:$B$501,A41,'Action Log'!$P$2:$P$501),0))</f>
        <v/>
      </c>
      <c r="W41" s="35">
        <f>IF(B41="","",MAX(0,IF(Q41&lt;&gt;"",Q41-B41,TODAY()-B41)))</f>
        <v/>
      </c>
      <c r="X41" s="35">
        <f>IF(OR(B41="",Q41="",N41&lt;&gt;"Closed"),"",MAX(0,Q41-B41))</f>
        <v/>
      </c>
      <c r="Y41" s="29">
        <f>IF(OR(A41="",O41=""),"",IF(N41="Canceled","Canceled",IF(N41="Closed",IF(Q41="","Needs Review",IF(Q41&gt;O41,"Closed Late","On Track")),IF(TODAY()&gt;O41,"Overdue","On Track"))))</f>
        <v/>
      </c>
      <c r="Z41" s="31">
        <f>IF(A41="","",IF(COUNTIF($A$2:$A$501,A41)&gt;1,"Duplicate ID",IF(OR(B41="",C41="",D41="",E41="",F41="",G41="",H41="",I41="",M41="",N41=""),"Missing Required Field",IF(AND(OR(N41="Closed",N41="Canceled"),Q41=""),"Missing Closure Date",IF(AND(N41="Closed",R41=""),"Missing Resolution",IF(AND(N41&lt;&gt;"Closed",N41&lt;&gt;"Canceled",Q41&lt;&gt;""),"Status/Date Mismatch",IF(AND(Q41&lt;&gt;"",Q41&lt;B41),"Closure Before Received","OK")))))))</f>
        <v/>
      </c>
    </row>
    <row r="42">
      <c r="A42" s="29" t="n"/>
      <c r="B42" s="30" t="n"/>
      <c r="C42" s="29" t="n"/>
      <c r="D42" s="29" t="n"/>
      <c r="E42" s="29" t="n"/>
      <c r="F42" s="29" t="n"/>
      <c r="G42" s="29" t="n"/>
      <c r="H42" s="29" t="n"/>
      <c r="I42" s="31" t="n"/>
      <c r="J42" s="29" t="n"/>
      <c r="K42" s="32" t="n"/>
      <c r="L42" s="57" t="n"/>
      <c r="M42" s="29" t="n"/>
      <c r="N42" s="29" t="n"/>
      <c r="O42" s="30">
        <f>IF(OR(B42="",H42=""),"",IFERROR(B42+INDEX('Settings'!$O$2:$O$5,MATCH(H42,'Settings'!$N$2:$N$5,0)),""))</f>
        <v/>
      </c>
      <c r="P42" s="30">
        <f>IF(A42="","",IF(COUNTIFS('Action Log'!$B$2:$B$501,A42,'Action Log'!$H$2:$H$501,"Pending",'Action Log'!$G$2:$G$501,"&gt;0")=0,"",IFERROR(MINIFS('Action Log'!$G$2:$G$501,'Action Log'!$B$2:$B$501,A42,'Action Log'!$H$2:$H$501,"Pending",'Action Log'!$G$2:$G$501,"&gt;0"),"")))</f>
        <v/>
      </c>
      <c r="Q42" s="30" t="n"/>
      <c r="R42" s="31" t="n"/>
      <c r="S42" s="29" t="n"/>
      <c r="T42" s="31" t="n"/>
      <c r="U42" s="29" t="n"/>
      <c r="V42" s="58">
        <f>IF(A42="","",IFERROR(SUMIF('Action Log'!$B$2:$B$501,A42,'Action Log'!$P$2:$P$501),0))</f>
        <v/>
      </c>
      <c r="W42" s="35">
        <f>IF(B42="","",MAX(0,IF(Q42&lt;&gt;"",Q42-B42,TODAY()-B42)))</f>
        <v/>
      </c>
      <c r="X42" s="35">
        <f>IF(OR(B42="",Q42="",N42&lt;&gt;"Closed"),"",MAX(0,Q42-B42))</f>
        <v/>
      </c>
      <c r="Y42" s="29">
        <f>IF(OR(A42="",O42=""),"",IF(N42="Canceled","Canceled",IF(N42="Closed",IF(Q42="","Needs Review",IF(Q42&gt;O42,"Closed Late","On Track")),IF(TODAY()&gt;O42,"Overdue","On Track"))))</f>
        <v/>
      </c>
      <c r="Z42" s="31">
        <f>IF(A42="","",IF(COUNTIF($A$2:$A$501,A42)&gt;1,"Duplicate ID",IF(OR(B42="",C42="",D42="",E42="",F42="",G42="",H42="",I42="",M42="",N42=""),"Missing Required Field",IF(AND(OR(N42="Closed",N42="Canceled"),Q42=""),"Missing Closure Date",IF(AND(N42="Closed",R42=""),"Missing Resolution",IF(AND(N42&lt;&gt;"Closed",N42&lt;&gt;"Canceled",Q42&lt;&gt;""),"Status/Date Mismatch",IF(AND(Q42&lt;&gt;"",Q42&lt;B42),"Closure Before Received","OK")))))))</f>
        <v/>
      </c>
    </row>
    <row r="43">
      <c r="A43" s="29" t="n"/>
      <c r="B43" s="30" t="n"/>
      <c r="C43" s="29" t="n"/>
      <c r="D43" s="29" t="n"/>
      <c r="E43" s="29" t="n"/>
      <c r="F43" s="29" t="n"/>
      <c r="G43" s="29" t="n"/>
      <c r="H43" s="29" t="n"/>
      <c r="I43" s="31" t="n"/>
      <c r="J43" s="29" t="n"/>
      <c r="K43" s="32" t="n"/>
      <c r="L43" s="57" t="n"/>
      <c r="M43" s="29" t="n"/>
      <c r="N43" s="29" t="n"/>
      <c r="O43" s="30">
        <f>IF(OR(B43="",H43=""),"",IFERROR(B43+INDEX('Settings'!$O$2:$O$5,MATCH(H43,'Settings'!$N$2:$N$5,0)),""))</f>
        <v/>
      </c>
      <c r="P43" s="30">
        <f>IF(A43="","",IF(COUNTIFS('Action Log'!$B$2:$B$501,A43,'Action Log'!$H$2:$H$501,"Pending",'Action Log'!$G$2:$G$501,"&gt;0")=0,"",IFERROR(MINIFS('Action Log'!$G$2:$G$501,'Action Log'!$B$2:$B$501,A43,'Action Log'!$H$2:$H$501,"Pending",'Action Log'!$G$2:$G$501,"&gt;0"),"")))</f>
        <v/>
      </c>
      <c r="Q43" s="30" t="n"/>
      <c r="R43" s="31" t="n"/>
      <c r="S43" s="29" t="n"/>
      <c r="T43" s="31" t="n"/>
      <c r="U43" s="29" t="n"/>
      <c r="V43" s="58">
        <f>IF(A43="","",IFERROR(SUMIF('Action Log'!$B$2:$B$501,A43,'Action Log'!$P$2:$P$501),0))</f>
        <v/>
      </c>
      <c r="W43" s="35">
        <f>IF(B43="","",MAX(0,IF(Q43&lt;&gt;"",Q43-B43,TODAY()-B43)))</f>
        <v/>
      </c>
      <c r="X43" s="35">
        <f>IF(OR(B43="",Q43="",N43&lt;&gt;"Closed"),"",MAX(0,Q43-B43))</f>
        <v/>
      </c>
      <c r="Y43" s="29">
        <f>IF(OR(A43="",O43=""),"",IF(N43="Canceled","Canceled",IF(N43="Closed",IF(Q43="","Needs Review",IF(Q43&gt;O43,"Closed Late","On Track")),IF(TODAY()&gt;O43,"Overdue","On Track"))))</f>
        <v/>
      </c>
      <c r="Z43" s="31">
        <f>IF(A43="","",IF(COUNTIF($A$2:$A$501,A43)&gt;1,"Duplicate ID",IF(OR(B43="",C43="",D43="",E43="",F43="",G43="",H43="",I43="",M43="",N43=""),"Missing Required Field",IF(AND(OR(N43="Closed",N43="Canceled"),Q43=""),"Missing Closure Date",IF(AND(N43="Closed",R43=""),"Missing Resolution",IF(AND(N43&lt;&gt;"Closed",N43&lt;&gt;"Canceled",Q43&lt;&gt;""),"Status/Date Mismatch",IF(AND(Q43&lt;&gt;"",Q43&lt;B43),"Closure Before Received","OK")))))))</f>
        <v/>
      </c>
    </row>
    <row r="44">
      <c r="A44" s="29" t="n"/>
      <c r="B44" s="30" t="n"/>
      <c r="C44" s="29" t="n"/>
      <c r="D44" s="29" t="n"/>
      <c r="E44" s="29" t="n"/>
      <c r="F44" s="29" t="n"/>
      <c r="G44" s="29" t="n"/>
      <c r="H44" s="29" t="n"/>
      <c r="I44" s="31" t="n"/>
      <c r="J44" s="29" t="n"/>
      <c r="K44" s="32" t="n"/>
      <c r="L44" s="57" t="n"/>
      <c r="M44" s="29" t="n"/>
      <c r="N44" s="29" t="n"/>
      <c r="O44" s="30">
        <f>IF(OR(B44="",H44=""),"",IFERROR(B44+INDEX('Settings'!$O$2:$O$5,MATCH(H44,'Settings'!$N$2:$N$5,0)),""))</f>
        <v/>
      </c>
      <c r="P44" s="30">
        <f>IF(A44="","",IF(COUNTIFS('Action Log'!$B$2:$B$501,A44,'Action Log'!$H$2:$H$501,"Pending",'Action Log'!$G$2:$G$501,"&gt;0")=0,"",IFERROR(MINIFS('Action Log'!$G$2:$G$501,'Action Log'!$B$2:$B$501,A44,'Action Log'!$H$2:$H$501,"Pending",'Action Log'!$G$2:$G$501,"&gt;0"),"")))</f>
        <v/>
      </c>
      <c r="Q44" s="30" t="n"/>
      <c r="R44" s="31" t="n"/>
      <c r="S44" s="29" t="n"/>
      <c r="T44" s="31" t="n"/>
      <c r="U44" s="29" t="n"/>
      <c r="V44" s="58">
        <f>IF(A44="","",IFERROR(SUMIF('Action Log'!$B$2:$B$501,A44,'Action Log'!$P$2:$P$501),0))</f>
        <v/>
      </c>
      <c r="W44" s="35">
        <f>IF(B44="","",MAX(0,IF(Q44&lt;&gt;"",Q44-B44,TODAY()-B44)))</f>
        <v/>
      </c>
      <c r="X44" s="35">
        <f>IF(OR(B44="",Q44="",N44&lt;&gt;"Closed"),"",MAX(0,Q44-B44))</f>
        <v/>
      </c>
      <c r="Y44" s="29">
        <f>IF(OR(A44="",O44=""),"",IF(N44="Canceled","Canceled",IF(N44="Closed",IF(Q44="","Needs Review",IF(Q44&gt;O44,"Closed Late","On Track")),IF(TODAY()&gt;O44,"Overdue","On Track"))))</f>
        <v/>
      </c>
      <c r="Z44" s="31">
        <f>IF(A44="","",IF(COUNTIF($A$2:$A$501,A44)&gt;1,"Duplicate ID",IF(OR(B44="",C44="",D44="",E44="",F44="",G44="",H44="",I44="",M44="",N44=""),"Missing Required Field",IF(AND(OR(N44="Closed",N44="Canceled"),Q44=""),"Missing Closure Date",IF(AND(N44="Closed",R44=""),"Missing Resolution",IF(AND(N44&lt;&gt;"Closed",N44&lt;&gt;"Canceled",Q44&lt;&gt;""),"Status/Date Mismatch",IF(AND(Q44&lt;&gt;"",Q44&lt;B44),"Closure Before Received","OK")))))))</f>
        <v/>
      </c>
    </row>
    <row r="45">
      <c r="A45" s="29" t="n"/>
      <c r="B45" s="30" t="n"/>
      <c r="C45" s="29" t="n"/>
      <c r="D45" s="29" t="n"/>
      <c r="E45" s="29" t="n"/>
      <c r="F45" s="29" t="n"/>
      <c r="G45" s="29" t="n"/>
      <c r="H45" s="29" t="n"/>
      <c r="I45" s="31" t="n"/>
      <c r="J45" s="29" t="n"/>
      <c r="K45" s="32" t="n"/>
      <c r="L45" s="57" t="n"/>
      <c r="M45" s="29" t="n"/>
      <c r="N45" s="29" t="n"/>
      <c r="O45" s="30">
        <f>IF(OR(B45="",H45=""),"",IFERROR(B45+INDEX('Settings'!$O$2:$O$5,MATCH(H45,'Settings'!$N$2:$N$5,0)),""))</f>
        <v/>
      </c>
      <c r="P45" s="30">
        <f>IF(A45="","",IF(COUNTIFS('Action Log'!$B$2:$B$501,A45,'Action Log'!$H$2:$H$501,"Pending",'Action Log'!$G$2:$G$501,"&gt;0")=0,"",IFERROR(MINIFS('Action Log'!$G$2:$G$501,'Action Log'!$B$2:$B$501,A45,'Action Log'!$H$2:$H$501,"Pending",'Action Log'!$G$2:$G$501,"&gt;0"),"")))</f>
        <v/>
      </c>
      <c r="Q45" s="30" t="n"/>
      <c r="R45" s="31" t="n"/>
      <c r="S45" s="29" t="n"/>
      <c r="T45" s="31" t="n"/>
      <c r="U45" s="29" t="n"/>
      <c r="V45" s="58">
        <f>IF(A45="","",IFERROR(SUMIF('Action Log'!$B$2:$B$501,A45,'Action Log'!$P$2:$P$501),0))</f>
        <v/>
      </c>
      <c r="W45" s="35">
        <f>IF(B45="","",MAX(0,IF(Q45&lt;&gt;"",Q45-B45,TODAY()-B45)))</f>
        <v/>
      </c>
      <c r="X45" s="35">
        <f>IF(OR(B45="",Q45="",N45&lt;&gt;"Closed"),"",MAX(0,Q45-B45))</f>
        <v/>
      </c>
      <c r="Y45" s="29">
        <f>IF(OR(A45="",O45=""),"",IF(N45="Canceled","Canceled",IF(N45="Closed",IF(Q45="","Needs Review",IF(Q45&gt;O45,"Closed Late","On Track")),IF(TODAY()&gt;O45,"Overdue","On Track"))))</f>
        <v/>
      </c>
      <c r="Z45" s="31">
        <f>IF(A45="","",IF(COUNTIF($A$2:$A$501,A45)&gt;1,"Duplicate ID",IF(OR(B45="",C45="",D45="",E45="",F45="",G45="",H45="",I45="",M45="",N45=""),"Missing Required Field",IF(AND(OR(N45="Closed",N45="Canceled"),Q45=""),"Missing Closure Date",IF(AND(N45="Closed",R45=""),"Missing Resolution",IF(AND(N45&lt;&gt;"Closed",N45&lt;&gt;"Canceled",Q45&lt;&gt;""),"Status/Date Mismatch",IF(AND(Q45&lt;&gt;"",Q45&lt;B45),"Closure Before Received","OK")))))))</f>
        <v/>
      </c>
    </row>
    <row r="46">
      <c r="A46" s="29" t="n"/>
      <c r="B46" s="30" t="n"/>
      <c r="C46" s="29" t="n"/>
      <c r="D46" s="29" t="n"/>
      <c r="E46" s="29" t="n"/>
      <c r="F46" s="29" t="n"/>
      <c r="G46" s="29" t="n"/>
      <c r="H46" s="29" t="n"/>
      <c r="I46" s="31" t="n"/>
      <c r="J46" s="29" t="n"/>
      <c r="K46" s="32" t="n"/>
      <c r="L46" s="57" t="n"/>
      <c r="M46" s="29" t="n"/>
      <c r="N46" s="29" t="n"/>
      <c r="O46" s="30">
        <f>IF(OR(B46="",H46=""),"",IFERROR(B46+INDEX('Settings'!$O$2:$O$5,MATCH(H46,'Settings'!$N$2:$N$5,0)),""))</f>
        <v/>
      </c>
      <c r="P46" s="30">
        <f>IF(A46="","",IF(COUNTIFS('Action Log'!$B$2:$B$501,A46,'Action Log'!$H$2:$H$501,"Pending",'Action Log'!$G$2:$G$501,"&gt;0")=0,"",IFERROR(MINIFS('Action Log'!$G$2:$G$501,'Action Log'!$B$2:$B$501,A46,'Action Log'!$H$2:$H$501,"Pending",'Action Log'!$G$2:$G$501,"&gt;0"),"")))</f>
        <v/>
      </c>
      <c r="Q46" s="30" t="n"/>
      <c r="R46" s="31" t="n"/>
      <c r="S46" s="29" t="n"/>
      <c r="T46" s="31" t="n"/>
      <c r="U46" s="29" t="n"/>
      <c r="V46" s="58">
        <f>IF(A46="","",IFERROR(SUMIF('Action Log'!$B$2:$B$501,A46,'Action Log'!$P$2:$P$501),0))</f>
        <v/>
      </c>
      <c r="W46" s="35">
        <f>IF(B46="","",MAX(0,IF(Q46&lt;&gt;"",Q46-B46,TODAY()-B46)))</f>
        <v/>
      </c>
      <c r="X46" s="35">
        <f>IF(OR(B46="",Q46="",N46&lt;&gt;"Closed"),"",MAX(0,Q46-B46))</f>
        <v/>
      </c>
      <c r="Y46" s="29">
        <f>IF(OR(A46="",O46=""),"",IF(N46="Canceled","Canceled",IF(N46="Closed",IF(Q46="","Needs Review",IF(Q46&gt;O46,"Closed Late","On Track")),IF(TODAY()&gt;O46,"Overdue","On Track"))))</f>
        <v/>
      </c>
      <c r="Z46" s="31">
        <f>IF(A46="","",IF(COUNTIF($A$2:$A$501,A46)&gt;1,"Duplicate ID",IF(OR(B46="",C46="",D46="",E46="",F46="",G46="",H46="",I46="",M46="",N46=""),"Missing Required Field",IF(AND(OR(N46="Closed",N46="Canceled"),Q46=""),"Missing Closure Date",IF(AND(N46="Closed",R46=""),"Missing Resolution",IF(AND(N46&lt;&gt;"Closed",N46&lt;&gt;"Canceled",Q46&lt;&gt;""),"Status/Date Mismatch",IF(AND(Q46&lt;&gt;"",Q46&lt;B46),"Closure Before Received","OK")))))))</f>
        <v/>
      </c>
    </row>
    <row r="47">
      <c r="A47" s="29" t="n"/>
      <c r="B47" s="30" t="n"/>
      <c r="C47" s="29" t="n"/>
      <c r="D47" s="29" t="n"/>
      <c r="E47" s="29" t="n"/>
      <c r="F47" s="29" t="n"/>
      <c r="G47" s="29" t="n"/>
      <c r="H47" s="29" t="n"/>
      <c r="I47" s="31" t="n"/>
      <c r="J47" s="29" t="n"/>
      <c r="K47" s="32" t="n"/>
      <c r="L47" s="57" t="n"/>
      <c r="M47" s="29" t="n"/>
      <c r="N47" s="29" t="n"/>
      <c r="O47" s="30">
        <f>IF(OR(B47="",H47=""),"",IFERROR(B47+INDEX('Settings'!$O$2:$O$5,MATCH(H47,'Settings'!$N$2:$N$5,0)),""))</f>
        <v/>
      </c>
      <c r="P47" s="30">
        <f>IF(A47="","",IF(COUNTIFS('Action Log'!$B$2:$B$501,A47,'Action Log'!$H$2:$H$501,"Pending",'Action Log'!$G$2:$G$501,"&gt;0")=0,"",IFERROR(MINIFS('Action Log'!$G$2:$G$501,'Action Log'!$B$2:$B$501,A47,'Action Log'!$H$2:$H$501,"Pending",'Action Log'!$G$2:$G$501,"&gt;0"),"")))</f>
        <v/>
      </c>
      <c r="Q47" s="30" t="n"/>
      <c r="R47" s="31" t="n"/>
      <c r="S47" s="29" t="n"/>
      <c r="T47" s="31" t="n"/>
      <c r="U47" s="29" t="n"/>
      <c r="V47" s="58">
        <f>IF(A47="","",IFERROR(SUMIF('Action Log'!$B$2:$B$501,A47,'Action Log'!$P$2:$P$501),0))</f>
        <v/>
      </c>
      <c r="W47" s="35">
        <f>IF(B47="","",MAX(0,IF(Q47&lt;&gt;"",Q47-B47,TODAY()-B47)))</f>
        <v/>
      </c>
      <c r="X47" s="35">
        <f>IF(OR(B47="",Q47="",N47&lt;&gt;"Closed"),"",MAX(0,Q47-B47))</f>
        <v/>
      </c>
      <c r="Y47" s="29">
        <f>IF(OR(A47="",O47=""),"",IF(N47="Canceled","Canceled",IF(N47="Closed",IF(Q47="","Needs Review",IF(Q47&gt;O47,"Closed Late","On Track")),IF(TODAY()&gt;O47,"Overdue","On Track"))))</f>
        <v/>
      </c>
      <c r="Z47" s="31">
        <f>IF(A47="","",IF(COUNTIF($A$2:$A$501,A47)&gt;1,"Duplicate ID",IF(OR(B47="",C47="",D47="",E47="",F47="",G47="",H47="",I47="",M47="",N47=""),"Missing Required Field",IF(AND(OR(N47="Closed",N47="Canceled"),Q47=""),"Missing Closure Date",IF(AND(N47="Closed",R47=""),"Missing Resolution",IF(AND(N47&lt;&gt;"Closed",N47&lt;&gt;"Canceled",Q47&lt;&gt;""),"Status/Date Mismatch",IF(AND(Q47&lt;&gt;"",Q47&lt;B47),"Closure Before Received","OK")))))))</f>
        <v/>
      </c>
    </row>
    <row r="48">
      <c r="A48" s="29" t="n"/>
      <c r="B48" s="30" t="n"/>
      <c r="C48" s="29" t="n"/>
      <c r="D48" s="29" t="n"/>
      <c r="E48" s="29" t="n"/>
      <c r="F48" s="29" t="n"/>
      <c r="G48" s="29" t="n"/>
      <c r="H48" s="29" t="n"/>
      <c r="I48" s="31" t="n"/>
      <c r="J48" s="29" t="n"/>
      <c r="K48" s="32" t="n"/>
      <c r="L48" s="57" t="n"/>
      <c r="M48" s="29" t="n"/>
      <c r="N48" s="29" t="n"/>
      <c r="O48" s="30">
        <f>IF(OR(B48="",H48=""),"",IFERROR(B48+INDEX('Settings'!$O$2:$O$5,MATCH(H48,'Settings'!$N$2:$N$5,0)),""))</f>
        <v/>
      </c>
      <c r="P48" s="30">
        <f>IF(A48="","",IF(COUNTIFS('Action Log'!$B$2:$B$501,A48,'Action Log'!$H$2:$H$501,"Pending",'Action Log'!$G$2:$G$501,"&gt;0")=0,"",IFERROR(MINIFS('Action Log'!$G$2:$G$501,'Action Log'!$B$2:$B$501,A48,'Action Log'!$H$2:$H$501,"Pending",'Action Log'!$G$2:$G$501,"&gt;0"),"")))</f>
        <v/>
      </c>
      <c r="Q48" s="30" t="n"/>
      <c r="R48" s="31" t="n"/>
      <c r="S48" s="29" t="n"/>
      <c r="T48" s="31" t="n"/>
      <c r="U48" s="29" t="n"/>
      <c r="V48" s="58">
        <f>IF(A48="","",IFERROR(SUMIF('Action Log'!$B$2:$B$501,A48,'Action Log'!$P$2:$P$501),0))</f>
        <v/>
      </c>
      <c r="W48" s="35">
        <f>IF(B48="","",MAX(0,IF(Q48&lt;&gt;"",Q48-B48,TODAY()-B48)))</f>
        <v/>
      </c>
      <c r="X48" s="35">
        <f>IF(OR(B48="",Q48="",N48&lt;&gt;"Closed"),"",MAX(0,Q48-B48))</f>
        <v/>
      </c>
      <c r="Y48" s="29">
        <f>IF(OR(A48="",O48=""),"",IF(N48="Canceled","Canceled",IF(N48="Closed",IF(Q48="","Needs Review",IF(Q48&gt;O48,"Closed Late","On Track")),IF(TODAY()&gt;O48,"Overdue","On Track"))))</f>
        <v/>
      </c>
      <c r="Z48" s="31">
        <f>IF(A48="","",IF(COUNTIF($A$2:$A$501,A48)&gt;1,"Duplicate ID",IF(OR(B48="",C48="",D48="",E48="",F48="",G48="",H48="",I48="",M48="",N48=""),"Missing Required Field",IF(AND(OR(N48="Closed",N48="Canceled"),Q48=""),"Missing Closure Date",IF(AND(N48="Closed",R48=""),"Missing Resolution",IF(AND(N48&lt;&gt;"Closed",N48&lt;&gt;"Canceled",Q48&lt;&gt;""),"Status/Date Mismatch",IF(AND(Q48&lt;&gt;"",Q48&lt;B48),"Closure Before Received","OK")))))))</f>
        <v/>
      </c>
    </row>
    <row r="49">
      <c r="A49" s="29" t="n"/>
      <c r="B49" s="30" t="n"/>
      <c r="C49" s="29" t="n"/>
      <c r="D49" s="29" t="n"/>
      <c r="E49" s="29" t="n"/>
      <c r="F49" s="29" t="n"/>
      <c r="G49" s="29" t="n"/>
      <c r="H49" s="29" t="n"/>
      <c r="I49" s="31" t="n"/>
      <c r="J49" s="29" t="n"/>
      <c r="K49" s="32" t="n"/>
      <c r="L49" s="57" t="n"/>
      <c r="M49" s="29" t="n"/>
      <c r="N49" s="29" t="n"/>
      <c r="O49" s="30">
        <f>IF(OR(B49="",H49=""),"",IFERROR(B49+INDEX('Settings'!$O$2:$O$5,MATCH(H49,'Settings'!$N$2:$N$5,0)),""))</f>
        <v/>
      </c>
      <c r="P49" s="30">
        <f>IF(A49="","",IF(COUNTIFS('Action Log'!$B$2:$B$501,A49,'Action Log'!$H$2:$H$501,"Pending",'Action Log'!$G$2:$G$501,"&gt;0")=0,"",IFERROR(MINIFS('Action Log'!$G$2:$G$501,'Action Log'!$B$2:$B$501,A49,'Action Log'!$H$2:$H$501,"Pending",'Action Log'!$G$2:$G$501,"&gt;0"),"")))</f>
        <v/>
      </c>
      <c r="Q49" s="30" t="n"/>
      <c r="R49" s="31" t="n"/>
      <c r="S49" s="29" t="n"/>
      <c r="T49" s="31" t="n"/>
      <c r="U49" s="29" t="n"/>
      <c r="V49" s="58">
        <f>IF(A49="","",IFERROR(SUMIF('Action Log'!$B$2:$B$501,A49,'Action Log'!$P$2:$P$501),0))</f>
        <v/>
      </c>
      <c r="W49" s="35">
        <f>IF(B49="","",MAX(0,IF(Q49&lt;&gt;"",Q49-B49,TODAY()-B49)))</f>
        <v/>
      </c>
      <c r="X49" s="35">
        <f>IF(OR(B49="",Q49="",N49&lt;&gt;"Closed"),"",MAX(0,Q49-B49))</f>
        <v/>
      </c>
      <c r="Y49" s="29">
        <f>IF(OR(A49="",O49=""),"",IF(N49="Canceled","Canceled",IF(N49="Closed",IF(Q49="","Needs Review",IF(Q49&gt;O49,"Closed Late","On Track")),IF(TODAY()&gt;O49,"Overdue","On Track"))))</f>
        <v/>
      </c>
      <c r="Z49" s="31">
        <f>IF(A49="","",IF(COUNTIF($A$2:$A$501,A49)&gt;1,"Duplicate ID",IF(OR(B49="",C49="",D49="",E49="",F49="",G49="",H49="",I49="",M49="",N49=""),"Missing Required Field",IF(AND(OR(N49="Closed",N49="Canceled"),Q49=""),"Missing Closure Date",IF(AND(N49="Closed",R49=""),"Missing Resolution",IF(AND(N49&lt;&gt;"Closed",N49&lt;&gt;"Canceled",Q49&lt;&gt;""),"Status/Date Mismatch",IF(AND(Q49&lt;&gt;"",Q49&lt;B49),"Closure Before Received","OK")))))))</f>
        <v/>
      </c>
    </row>
    <row r="50">
      <c r="A50" s="29" t="n"/>
      <c r="B50" s="30" t="n"/>
      <c r="C50" s="29" t="n"/>
      <c r="D50" s="29" t="n"/>
      <c r="E50" s="29" t="n"/>
      <c r="F50" s="29" t="n"/>
      <c r="G50" s="29" t="n"/>
      <c r="H50" s="29" t="n"/>
      <c r="I50" s="31" t="n"/>
      <c r="J50" s="29" t="n"/>
      <c r="K50" s="32" t="n"/>
      <c r="L50" s="57" t="n"/>
      <c r="M50" s="29" t="n"/>
      <c r="N50" s="29" t="n"/>
      <c r="O50" s="30">
        <f>IF(OR(B50="",H50=""),"",IFERROR(B50+INDEX('Settings'!$O$2:$O$5,MATCH(H50,'Settings'!$N$2:$N$5,0)),""))</f>
        <v/>
      </c>
      <c r="P50" s="30">
        <f>IF(A50="","",IF(COUNTIFS('Action Log'!$B$2:$B$501,A50,'Action Log'!$H$2:$H$501,"Pending",'Action Log'!$G$2:$G$501,"&gt;0")=0,"",IFERROR(MINIFS('Action Log'!$G$2:$G$501,'Action Log'!$B$2:$B$501,A50,'Action Log'!$H$2:$H$501,"Pending",'Action Log'!$G$2:$G$501,"&gt;0"),"")))</f>
        <v/>
      </c>
      <c r="Q50" s="30" t="n"/>
      <c r="R50" s="31" t="n"/>
      <c r="S50" s="29" t="n"/>
      <c r="T50" s="31" t="n"/>
      <c r="U50" s="29" t="n"/>
      <c r="V50" s="58">
        <f>IF(A50="","",IFERROR(SUMIF('Action Log'!$B$2:$B$501,A50,'Action Log'!$P$2:$P$501),0))</f>
        <v/>
      </c>
      <c r="W50" s="35">
        <f>IF(B50="","",MAX(0,IF(Q50&lt;&gt;"",Q50-B50,TODAY()-B50)))</f>
        <v/>
      </c>
      <c r="X50" s="35">
        <f>IF(OR(B50="",Q50="",N50&lt;&gt;"Closed"),"",MAX(0,Q50-B50))</f>
        <v/>
      </c>
      <c r="Y50" s="29">
        <f>IF(OR(A50="",O50=""),"",IF(N50="Canceled","Canceled",IF(N50="Closed",IF(Q50="","Needs Review",IF(Q50&gt;O50,"Closed Late","On Track")),IF(TODAY()&gt;O50,"Overdue","On Track"))))</f>
        <v/>
      </c>
      <c r="Z50" s="31">
        <f>IF(A50="","",IF(COUNTIF($A$2:$A$501,A50)&gt;1,"Duplicate ID",IF(OR(B50="",C50="",D50="",E50="",F50="",G50="",H50="",I50="",M50="",N50=""),"Missing Required Field",IF(AND(OR(N50="Closed",N50="Canceled"),Q50=""),"Missing Closure Date",IF(AND(N50="Closed",R50=""),"Missing Resolution",IF(AND(N50&lt;&gt;"Closed",N50&lt;&gt;"Canceled",Q50&lt;&gt;""),"Status/Date Mismatch",IF(AND(Q50&lt;&gt;"",Q50&lt;B50),"Closure Before Received","OK")))))))</f>
        <v/>
      </c>
    </row>
    <row r="51">
      <c r="A51" s="29" t="n"/>
      <c r="B51" s="30" t="n"/>
      <c r="C51" s="29" t="n"/>
      <c r="D51" s="29" t="n"/>
      <c r="E51" s="29" t="n"/>
      <c r="F51" s="29" t="n"/>
      <c r="G51" s="29" t="n"/>
      <c r="H51" s="29" t="n"/>
      <c r="I51" s="31" t="n"/>
      <c r="J51" s="29" t="n"/>
      <c r="K51" s="32" t="n"/>
      <c r="L51" s="57" t="n"/>
      <c r="M51" s="29" t="n"/>
      <c r="N51" s="29" t="n"/>
      <c r="O51" s="30">
        <f>IF(OR(B51="",H51=""),"",IFERROR(B51+INDEX('Settings'!$O$2:$O$5,MATCH(H51,'Settings'!$N$2:$N$5,0)),""))</f>
        <v/>
      </c>
      <c r="P51" s="30">
        <f>IF(A51="","",IF(COUNTIFS('Action Log'!$B$2:$B$501,A51,'Action Log'!$H$2:$H$501,"Pending",'Action Log'!$G$2:$G$501,"&gt;0")=0,"",IFERROR(MINIFS('Action Log'!$G$2:$G$501,'Action Log'!$B$2:$B$501,A51,'Action Log'!$H$2:$H$501,"Pending",'Action Log'!$G$2:$G$501,"&gt;0"),"")))</f>
        <v/>
      </c>
      <c r="Q51" s="30" t="n"/>
      <c r="R51" s="31" t="n"/>
      <c r="S51" s="29" t="n"/>
      <c r="T51" s="31" t="n"/>
      <c r="U51" s="29" t="n"/>
      <c r="V51" s="58">
        <f>IF(A51="","",IFERROR(SUMIF('Action Log'!$B$2:$B$501,A51,'Action Log'!$P$2:$P$501),0))</f>
        <v/>
      </c>
      <c r="W51" s="35">
        <f>IF(B51="","",MAX(0,IF(Q51&lt;&gt;"",Q51-B51,TODAY()-B51)))</f>
        <v/>
      </c>
      <c r="X51" s="35">
        <f>IF(OR(B51="",Q51="",N51&lt;&gt;"Closed"),"",MAX(0,Q51-B51))</f>
        <v/>
      </c>
      <c r="Y51" s="29">
        <f>IF(OR(A51="",O51=""),"",IF(N51="Canceled","Canceled",IF(N51="Closed",IF(Q51="","Needs Review",IF(Q51&gt;O51,"Closed Late","On Track")),IF(TODAY()&gt;O51,"Overdue","On Track"))))</f>
        <v/>
      </c>
      <c r="Z51" s="31">
        <f>IF(A51="","",IF(COUNTIF($A$2:$A$501,A51)&gt;1,"Duplicate ID",IF(OR(B51="",C51="",D51="",E51="",F51="",G51="",H51="",I51="",M51="",N51=""),"Missing Required Field",IF(AND(OR(N51="Closed",N51="Canceled"),Q51=""),"Missing Closure Date",IF(AND(N51="Closed",R51=""),"Missing Resolution",IF(AND(N51&lt;&gt;"Closed",N51&lt;&gt;"Canceled",Q51&lt;&gt;""),"Status/Date Mismatch",IF(AND(Q51&lt;&gt;"",Q51&lt;B51),"Closure Before Received","OK")))))))</f>
        <v/>
      </c>
    </row>
    <row r="52">
      <c r="A52" s="29" t="n"/>
      <c r="B52" s="30" t="n"/>
      <c r="C52" s="29" t="n"/>
      <c r="D52" s="29" t="n"/>
      <c r="E52" s="29" t="n"/>
      <c r="F52" s="29" t="n"/>
      <c r="G52" s="29" t="n"/>
      <c r="H52" s="29" t="n"/>
      <c r="I52" s="31" t="n"/>
      <c r="J52" s="29" t="n"/>
      <c r="K52" s="32" t="n"/>
      <c r="L52" s="57" t="n"/>
      <c r="M52" s="29" t="n"/>
      <c r="N52" s="29" t="n"/>
      <c r="O52" s="30">
        <f>IF(OR(B52="",H52=""),"",IFERROR(B52+INDEX('Settings'!$O$2:$O$5,MATCH(H52,'Settings'!$N$2:$N$5,0)),""))</f>
        <v/>
      </c>
      <c r="P52" s="30">
        <f>IF(A52="","",IF(COUNTIFS('Action Log'!$B$2:$B$501,A52,'Action Log'!$H$2:$H$501,"Pending",'Action Log'!$G$2:$G$501,"&gt;0")=0,"",IFERROR(MINIFS('Action Log'!$G$2:$G$501,'Action Log'!$B$2:$B$501,A52,'Action Log'!$H$2:$H$501,"Pending",'Action Log'!$G$2:$G$501,"&gt;0"),"")))</f>
        <v/>
      </c>
      <c r="Q52" s="30" t="n"/>
      <c r="R52" s="31" t="n"/>
      <c r="S52" s="29" t="n"/>
      <c r="T52" s="31" t="n"/>
      <c r="U52" s="29" t="n"/>
      <c r="V52" s="58">
        <f>IF(A52="","",IFERROR(SUMIF('Action Log'!$B$2:$B$501,A52,'Action Log'!$P$2:$P$501),0))</f>
        <v/>
      </c>
      <c r="W52" s="35">
        <f>IF(B52="","",MAX(0,IF(Q52&lt;&gt;"",Q52-B52,TODAY()-B52)))</f>
        <v/>
      </c>
      <c r="X52" s="35">
        <f>IF(OR(B52="",Q52="",N52&lt;&gt;"Closed"),"",MAX(0,Q52-B52))</f>
        <v/>
      </c>
      <c r="Y52" s="29">
        <f>IF(OR(A52="",O52=""),"",IF(N52="Canceled","Canceled",IF(N52="Closed",IF(Q52="","Needs Review",IF(Q52&gt;O52,"Closed Late","On Track")),IF(TODAY()&gt;O52,"Overdue","On Track"))))</f>
        <v/>
      </c>
      <c r="Z52" s="31">
        <f>IF(A52="","",IF(COUNTIF($A$2:$A$501,A52)&gt;1,"Duplicate ID",IF(OR(B52="",C52="",D52="",E52="",F52="",G52="",H52="",I52="",M52="",N52=""),"Missing Required Field",IF(AND(OR(N52="Closed",N52="Canceled"),Q52=""),"Missing Closure Date",IF(AND(N52="Closed",R52=""),"Missing Resolution",IF(AND(N52&lt;&gt;"Closed",N52&lt;&gt;"Canceled",Q52&lt;&gt;""),"Status/Date Mismatch",IF(AND(Q52&lt;&gt;"",Q52&lt;B52),"Closure Before Received","OK")))))))</f>
        <v/>
      </c>
    </row>
    <row r="53">
      <c r="A53" s="29" t="n"/>
      <c r="B53" s="30" t="n"/>
      <c r="C53" s="29" t="n"/>
      <c r="D53" s="29" t="n"/>
      <c r="E53" s="29" t="n"/>
      <c r="F53" s="29" t="n"/>
      <c r="G53" s="29" t="n"/>
      <c r="H53" s="29" t="n"/>
      <c r="I53" s="31" t="n"/>
      <c r="J53" s="29" t="n"/>
      <c r="K53" s="32" t="n"/>
      <c r="L53" s="57" t="n"/>
      <c r="M53" s="29" t="n"/>
      <c r="N53" s="29" t="n"/>
      <c r="O53" s="30">
        <f>IF(OR(B53="",H53=""),"",IFERROR(B53+INDEX('Settings'!$O$2:$O$5,MATCH(H53,'Settings'!$N$2:$N$5,0)),""))</f>
        <v/>
      </c>
      <c r="P53" s="30">
        <f>IF(A53="","",IF(COUNTIFS('Action Log'!$B$2:$B$501,A53,'Action Log'!$H$2:$H$501,"Pending",'Action Log'!$G$2:$G$501,"&gt;0")=0,"",IFERROR(MINIFS('Action Log'!$G$2:$G$501,'Action Log'!$B$2:$B$501,A53,'Action Log'!$H$2:$H$501,"Pending",'Action Log'!$G$2:$G$501,"&gt;0"),"")))</f>
        <v/>
      </c>
      <c r="Q53" s="30" t="n"/>
      <c r="R53" s="31" t="n"/>
      <c r="S53" s="29" t="n"/>
      <c r="T53" s="31" t="n"/>
      <c r="U53" s="29" t="n"/>
      <c r="V53" s="58">
        <f>IF(A53="","",IFERROR(SUMIF('Action Log'!$B$2:$B$501,A53,'Action Log'!$P$2:$P$501),0))</f>
        <v/>
      </c>
      <c r="W53" s="35">
        <f>IF(B53="","",MAX(0,IF(Q53&lt;&gt;"",Q53-B53,TODAY()-B53)))</f>
        <v/>
      </c>
      <c r="X53" s="35">
        <f>IF(OR(B53="",Q53="",N53&lt;&gt;"Closed"),"",MAX(0,Q53-B53))</f>
        <v/>
      </c>
      <c r="Y53" s="29">
        <f>IF(OR(A53="",O53=""),"",IF(N53="Canceled","Canceled",IF(N53="Closed",IF(Q53="","Needs Review",IF(Q53&gt;O53,"Closed Late","On Track")),IF(TODAY()&gt;O53,"Overdue","On Track"))))</f>
        <v/>
      </c>
      <c r="Z53" s="31">
        <f>IF(A53="","",IF(COUNTIF($A$2:$A$501,A53)&gt;1,"Duplicate ID",IF(OR(B53="",C53="",D53="",E53="",F53="",G53="",H53="",I53="",M53="",N53=""),"Missing Required Field",IF(AND(OR(N53="Closed",N53="Canceled"),Q53=""),"Missing Closure Date",IF(AND(N53="Closed",R53=""),"Missing Resolution",IF(AND(N53&lt;&gt;"Closed",N53&lt;&gt;"Canceled",Q53&lt;&gt;""),"Status/Date Mismatch",IF(AND(Q53&lt;&gt;"",Q53&lt;B53),"Closure Before Received","OK")))))))</f>
        <v/>
      </c>
    </row>
    <row r="54">
      <c r="A54" s="29" t="n"/>
      <c r="B54" s="30" t="n"/>
      <c r="C54" s="29" t="n"/>
      <c r="D54" s="29" t="n"/>
      <c r="E54" s="29" t="n"/>
      <c r="F54" s="29" t="n"/>
      <c r="G54" s="29" t="n"/>
      <c r="H54" s="29" t="n"/>
      <c r="I54" s="31" t="n"/>
      <c r="J54" s="29" t="n"/>
      <c r="K54" s="32" t="n"/>
      <c r="L54" s="57" t="n"/>
      <c r="M54" s="29" t="n"/>
      <c r="N54" s="29" t="n"/>
      <c r="O54" s="30">
        <f>IF(OR(B54="",H54=""),"",IFERROR(B54+INDEX('Settings'!$O$2:$O$5,MATCH(H54,'Settings'!$N$2:$N$5,0)),""))</f>
        <v/>
      </c>
      <c r="P54" s="30">
        <f>IF(A54="","",IF(COUNTIFS('Action Log'!$B$2:$B$501,A54,'Action Log'!$H$2:$H$501,"Pending",'Action Log'!$G$2:$G$501,"&gt;0")=0,"",IFERROR(MINIFS('Action Log'!$G$2:$G$501,'Action Log'!$B$2:$B$501,A54,'Action Log'!$H$2:$H$501,"Pending",'Action Log'!$G$2:$G$501,"&gt;0"),"")))</f>
        <v/>
      </c>
      <c r="Q54" s="30" t="n"/>
      <c r="R54" s="31" t="n"/>
      <c r="S54" s="29" t="n"/>
      <c r="T54" s="31" t="n"/>
      <c r="U54" s="29" t="n"/>
      <c r="V54" s="58">
        <f>IF(A54="","",IFERROR(SUMIF('Action Log'!$B$2:$B$501,A54,'Action Log'!$P$2:$P$501),0))</f>
        <v/>
      </c>
      <c r="W54" s="35">
        <f>IF(B54="","",MAX(0,IF(Q54&lt;&gt;"",Q54-B54,TODAY()-B54)))</f>
        <v/>
      </c>
      <c r="X54" s="35">
        <f>IF(OR(B54="",Q54="",N54&lt;&gt;"Closed"),"",MAX(0,Q54-B54))</f>
        <v/>
      </c>
      <c r="Y54" s="29">
        <f>IF(OR(A54="",O54=""),"",IF(N54="Canceled","Canceled",IF(N54="Closed",IF(Q54="","Needs Review",IF(Q54&gt;O54,"Closed Late","On Track")),IF(TODAY()&gt;O54,"Overdue","On Track"))))</f>
        <v/>
      </c>
      <c r="Z54" s="31">
        <f>IF(A54="","",IF(COUNTIF($A$2:$A$501,A54)&gt;1,"Duplicate ID",IF(OR(B54="",C54="",D54="",E54="",F54="",G54="",H54="",I54="",M54="",N54=""),"Missing Required Field",IF(AND(OR(N54="Closed",N54="Canceled"),Q54=""),"Missing Closure Date",IF(AND(N54="Closed",R54=""),"Missing Resolution",IF(AND(N54&lt;&gt;"Closed",N54&lt;&gt;"Canceled",Q54&lt;&gt;""),"Status/Date Mismatch",IF(AND(Q54&lt;&gt;"",Q54&lt;B54),"Closure Before Received","OK")))))))</f>
        <v/>
      </c>
    </row>
    <row r="55">
      <c r="A55" s="29" t="n"/>
      <c r="B55" s="30" t="n"/>
      <c r="C55" s="29" t="n"/>
      <c r="D55" s="29" t="n"/>
      <c r="E55" s="29" t="n"/>
      <c r="F55" s="29" t="n"/>
      <c r="G55" s="29" t="n"/>
      <c r="H55" s="29" t="n"/>
      <c r="I55" s="31" t="n"/>
      <c r="J55" s="29" t="n"/>
      <c r="K55" s="32" t="n"/>
      <c r="L55" s="57" t="n"/>
      <c r="M55" s="29" t="n"/>
      <c r="N55" s="29" t="n"/>
      <c r="O55" s="30">
        <f>IF(OR(B55="",H55=""),"",IFERROR(B55+INDEX('Settings'!$O$2:$O$5,MATCH(H55,'Settings'!$N$2:$N$5,0)),""))</f>
        <v/>
      </c>
      <c r="P55" s="30">
        <f>IF(A55="","",IF(COUNTIFS('Action Log'!$B$2:$B$501,A55,'Action Log'!$H$2:$H$501,"Pending",'Action Log'!$G$2:$G$501,"&gt;0")=0,"",IFERROR(MINIFS('Action Log'!$G$2:$G$501,'Action Log'!$B$2:$B$501,A55,'Action Log'!$H$2:$H$501,"Pending",'Action Log'!$G$2:$G$501,"&gt;0"),"")))</f>
        <v/>
      </c>
      <c r="Q55" s="30" t="n"/>
      <c r="R55" s="31" t="n"/>
      <c r="S55" s="29" t="n"/>
      <c r="T55" s="31" t="n"/>
      <c r="U55" s="29" t="n"/>
      <c r="V55" s="58">
        <f>IF(A55="","",IFERROR(SUMIF('Action Log'!$B$2:$B$501,A55,'Action Log'!$P$2:$P$501),0))</f>
        <v/>
      </c>
      <c r="W55" s="35">
        <f>IF(B55="","",MAX(0,IF(Q55&lt;&gt;"",Q55-B55,TODAY()-B55)))</f>
        <v/>
      </c>
      <c r="X55" s="35">
        <f>IF(OR(B55="",Q55="",N55&lt;&gt;"Closed"),"",MAX(0,Q55-B55))</f>
        <v/>
      </c>
      <c r="Y55" s="29">
        <f>IF(OR(A55="",O55=""),"",IF(N55="Canceled","Canceled",IF(N55="Closed",IF(Q55="","Needs Review",IF(Q55&gt;O55,"Closed Late","On Track")),IF(TODAY()&gt;O55,"Overdue","On Track"))))</f>
        <v/>
      </c>
      <c r="Z55" s="31">
        <f>IF(A55="","",IF(COUNTIF($A$2:$A$501,A55)&gt;1,"Duplicate ID",IF(OR(B55="",C55="",D55="",E55="",F55="",G55="",H55="",I55="",M55="",N55=""),"Missing Required Field",IF(AND(OR(N55="Closed",N55="Canceled"),Q55=""),"Missing Closure Date",IF(AND(N55="Closed",R55=""),"Missing Resolution",IF(AND(N55&lt;&gt;"Closed",N55&lt;&gt;"Canceled",Q55&lt;&gt;""),"Status/Date Mismatch",IF(AND(Q55&lt;&gt;"",Q55&lt;B55),"Closure Before Received","OK")))))))</f>
        <v/>
      </c>
    </row>
    <row r="56">
      <c r="A56" s="29" t="n"/>
      <c r="B56" s="30" t="n"/>
      <c r="C56" s="29" t="n"/>
      <c r="D56" s="29" t="n"/>
      <c r="E56" s="29" t="n"/>
      <c r="F56" s="29" t="n"/>
      <c r="G56" s="29" t="n"/>
      <c r="H56" s="29" t="n"/>
      <c r="I56" s="31" t="n"/>
      <c r="J56" s="29" t="n"/>
      <c r="K56" s="32" t="n"/>
      <c r="L56" s="57" t="n"/>
      <c r="M56" s="29" t="n"/>
      <c r="N56" s="29" t="n"/>
      <c r="O56" s="30">
        <f>IF(OR(B56="",H56=""),"",IFERROR(B56+INDEX('Settings'!$O$2:$O$5,MATCH(H56,'Settings'!$N$2:$N$5,0)),""))</f>
        <v/>
      </c>
      <c r="P56" s="30">
        <f>IF(A56="","",IF(COUNTIFS('Action Log'!$B$2:$B$501,A56,'Action Log'!$H$2:$H$501,"Pending",'Action Log'!$G$2:$G$501,"&gt;0")=0,"",IFERROR(MINIFS('Action Log'!$G$2:$G$501,'Action Log'!$B$2:$B$501,A56,'Action Log'!$H$2:$H$501,"Pending",'Action Log'!$G$2:$G$501,"&gt;0"),"")))</f>
        <v/>
      </c>
      <c r="Q56" s="30" t="n"/>
      <c r="R56" s="31" t="n"/>
      <c r="S56" s="29" t="n"/>
      <c r="T56" s="31" t="n"/>
      <c r="U56" s="29" t="n"/>
      <c r="V56" s="58">
        <f>IF(A56="","",IFERROR(SUMIF('Action Log'!$B$2:$B$501,A56,'Action Log'!$P$2:$P$501),0))</f>
        <v/>
      </c>
      <c r="W56" s="35">
        <f>IF(B56="","",MAX(0,IF(Q56&lt;&gt;"",Q56-B56,TODAY()-B56)))</f>
        <v/>
      </c>
      <c r="X56" s="35">
        <f>IF(OR(B56="",Q56="",N56&lt;&gt;"Closed"),"",MAX(0,Q56-B56))</f>
        <v/>
      </c>
      <c r="Y56" s="29">
        <f>IF(OR(A56="",O56=""),"",IF(N56="Canceled","Canceled",IF(N56="Closed",IF(Q56="","Needs Review",IF(Q56&gt;O56,"Closed Late","On Track")),IF(TODAY()&gt;O56,"Overdue","On Track"))))</f>
        <v/>
      </c>
      <c r="Z56" s="31">
        <f>IF(A56="","",IF(COUNTIF($A$2:$A$501,A56)&gt;1,"Duplicate ID",IF(OR(B56="",C56="",D56="",E56="",F56="",G56="",H56="",I56="",M56="",N56=""),"Missing Required Field",IF(AND(OR(N56="Closed",N56="Canceled"),Q56=""),"Missing Closure Date",IF(AND(N56="Closed",R56=""),"Missing Resolution",IF(AND(N56&lt;&gt;"Closed",N56&lt;&gt;"Canceled",Q56&lt;&gt;""),"Status/Date Mismatch",IF(AND(Q56&lt;&gt;"",Q56&lt;B56),"Closure Before Received","OK")))))))</f>
        <v/>
      </c>
    </row>
    <row r="57">
      <c r="A57" s="29" t="n"/>
      <c r="B57" s="30" t="n"/>
      <c r="C57" s="29" t="n"/>
      <c r="D57" s="29" t="n"/>
      <c r="E57" s="29" t="n"/>
      <c r="F57" s="29" t="n"/>
      <c r="G57" s="29" t="n"/>
      <c r="H57" s="29" t="n"/>
      <c r="I57" s="31" t="n"/>
      <c r="J57" s="29" t="n"/>
      <c r="K57" s="32" t="n"/>
      <c r="L57" s="57" t="n"/>
      <c r="M57" s="29" t="n"/>
      <c r="N57" s="29" t="n"/>
      <c r="O57" s="30">
        <f>IF(OR(B57="",H57=""),"",IFERROR(B57+INDEX('Settings'!$O$2:$O$5,MATCH(H57,'Settings'!$N$2:$N$5,0)),""))</f>
        <v/>
      </c>
      <c r="P57" s="30">
        <f>IF(A57="","",IF(COUNTIFS('Action Log'!$B$2:$B$501,A57,'Action Log'!$H$2:$H$501,"Pending",'Action Log'!$G$2:$G$501,"&gt;0")=0,"",IFERROR(MINIFS('Action Log'!$G$2:$G$501,'Action Log'!$B$2:$B$501,A57,'Action Log'!$H$2:$H$501,"Pending",'Action Log'!$G$2:$G$501,"&gt;0"),"")))</f>
        <v/>
      </c>
      <c r="Q57" s="30" t="n"/>
      <c r="R57" s="31" t="n"/>
      <c r="S57" s="29" t="n"/>
      <c r="T57" s="31" t="n"/>
      <c r="U57" s="29" t="n"/>
      <c r="V57" s="58">
        <f>IF(A57="","",IFERROR(SUMIF('Action Log'!$B$2:$B$501,A57,'Action Log'!$P$2:$P$501),0))</f>
        <v/>
      </c>
      <c r="W57" s="35">
        <f>IF(B57="","",MAX(0,IF(Q57&lt;&gt;"",Q57-B57,TODAY()-B57)))</f>
        <v/>
      </c>
      <c r="X57" s="35">
        <f>IF(OR(B57="",Q57="",N57&lt;&gt;"Closed"),"",MAX(0,Q57-B57))</f>
        <v/>
      </c>
      <c r="Y57" s="29">
        <f>IF(OR(A57="",O57=""),"",IF(N57="Canceled","Canceled",IF(N57="Closed",IF(Q57="","Needs Review",IF(Q57&gt;O57,"Closed Late","On Track")),IF(TODAY()&gt;O57,"Overdue","On Track"))))</f>
        <v/>
      </c>
      <c r="Z57" s="31">
        <f>IF(A57="","",IF(COUNTIF($A$2:$A$501,A57)&gt;1,"Duplicate ID",IF(OR(B57="",C57="",D57="",E57="",F57="",G57="",H57="",I57="",M57="",N57=""),"Missing Required Field",IF(AND(OR(N57="Closed",N57="Canceled"),Q57=""),"Missing Closure Date",IF(AND(N57="Closed",R57=""),"Missing Resolution",IF(AND(N57&lt;&gt;"Closed",N57&lt;&gt;"Canceled",Q57&lt;&gt;""),"Status/Date Mismatch",IF(AND(Q57&lt;&gt;"",Q57&lt;B57),"Closure Before Received","OK")))))))</f>
        <v/>
      </c>
    </row>
    <row r="58">
      <c r="A58" s="29" t="n"/>
      <c r="B58" s="30" t="n"/>
      <c r="C58" s="29" t="n"/>
      <c r="D58" s="29" t="n"/>
      <c r="E58" s="29" t="n"/>
      <c r="F58" s="29" t="n"/>
      <c r="G58" s="29" t="n"/>
      <c r="H58" s="29" t="n"/>
      <c r="I58" s="31" t="n"/>
      <c r="J58" s="29" t="n"/>
      <c r="K58" s="32" t="n"/>
      <c r="L58" s="57" t="n"/>
      <c r="M58" s="29" t="n"/>
      <c r="N58" s="29" t="n"/>
      <c r="O58" s="30">
        <f>IF(OR(B58="",H58=""),"",IFERROR(B58+INDEX('Settings'!$O$2:$O$5,MATCH(H58,'Settings'!$N$2:$N$5,0)),""))</f>
        <v/>
      </c>
      <c r="P58" s="30">
        <f>IF(A58="","",IF(COUNTIFS('Action Log'!$B$2:$B$501,A58,'Action Log'!$H$2:$H$501,"Pending",'Action Log'!$G$2:$G$501,"&gt;0")=0,"",IFERROR(MINIFS('Action Log'!$G$2:$G$501,'Action Log'!$B$2:$B$501,A58,'Action Log'!$H$2:$H$501,"Pending",'Action Log'!$G$2:$G$501,"&gt;0"),"")))</f>
        <v/>
      </c>
      <c r="Q58" s="30" t="n"/>
      <c r="R58" s="31" t="n"/>
      <c r="S58" s="29" t="n"/>
      <c r="T58" s="31" t="n"/>
      <c r="U58" s="29" t="n"/>
      <c r="V58" s="58">
        <f>IF(A58="","",IFERROR(SUMIF('Action Log'!$B$2:$B$501,A58,'Action Log'!$P$2:$P$501),0))</f>
        <v/>
      </c>
      <c r="W58" s="35">
        <f>IF(B58="","",MAX(0,IF(Q58&lt;&gt;"",Q58-B58,TODAY()-B58)))</f>
        <v/>
      </c>
      <c r="X58" s="35">
        <f>IF(OR(B58="",Q58="",N58&lt;&gt;"Closed"),"",MAX(0,Q58-B58))</f>
        <v/>
      </c>
      <c r="Y58" s="29">
        <f>IF(OR(A58="",O58=""),"",IF(N58="Canceled","Canceled",IF(N58="Closed",IF(Q58="","Needs Review",IF(Q58&gt;O58,"Closed Late","On Track")),IF(TODAY()&gt;O58,"Overdue","On Track"))))</f>
        <v/>
      </c>
      <c r="Z58" s="31">
        <f>IF(A58="","",IF(COUNTIF($A$2:$A$501,A58)&gt;1,"Duplicate ID",IF(OR(B58="",C58="",D58="",E58="",F58="",G58="",H58="",I58="",M58="",N58=""),"Missing Required Field",IF(AND(OR(N58="Closed",N58="Canceled"),Q58=""),"Missing Closure Date",IF(AND(N58="Closed",R58=""),"Missing Resolution",IF(AND(N58&lt;&gt;"Closed",N58&lt;&gt;"Canceled",Q58&lt;&gt;""),"Status/Date Mismatch",IF(AND(Q58&lt;&gt;"",Q58&lt;B58),"Closure Before Received","OK")))))))</f>
        <v/>
      </c>
    </row>
    <row r="59">
      <c r="A59" s="29" t="n"/>
      <c r="B59" s="30" t="n"/>
      <c r="C59" s="29" t="n"/>
      <c r="D59" s="29" t="n"/>
      <c r="E59" s="29" t="n"/>
      <c r="F59" s="29" t="n"/>
      <c r="G59" s="29" t="n"/>
      <c r="H59" s="29" t="n"/>
      <c r="I59" s="31" t="n"/>
      <c r="J59" s="29" t="n"/>
      <c r="K59" s="32" t="n"/>
      <c r="L59" s="57" t="n"/>
      <c r="M59" s="29" t="n"/>
      <c r="N59" s="29" t="n"/>
      <c r="O59" s="30">
        <f>IF(OR(B59="",H59=""),"",IFERROR(B59+INDEX('Settings'!$O$2:$O$5,MATCH(H59,'Settings'!$N$2:$N$5,0)),""))</f>
        <v/>
      </c>
      <c r="P59" s="30">
        <f>IF(A59="","",IF(COUNTIFS('Action Log'!$B$2:$B$501,A59,'Action Log'!$H$2:$H$501,"Pending",'Action Log'!$G$2:$G$501,"&gt;0")=0,"",IFERROR(MINIFS('Action Log'!$G$2:$G$501,'Action Log'!$B$2:$B$501,A59,'Action Log'!$H$2:$H$501,"Pending",'Action Log'!$G$2:$G$501,"&gt;0"),"")))</f>
        <v/>
      </c>
      <c r="Q59" s="30" t="n"/>
      <c r="R59" s="31" t="n"/>
      <c r="S59" s="29" t="n"/>
      <c r="T59" s="31" t="n"/>
      <c r="U59" s="29" t="n"/>
      <c r="V59" s="58">
        <f>IF(A59="","",IFERROR(SUMIF('Action Log'!$B$2:$B$501,A59,'Action Log'!$P$2:$P$501),0))</f>
        <v/>
      </c>
      <c r="W59" s="35">
        <f>IF(B59="","",MAX(0,IF(Q59&lt;&gt;"",Q59-B59,TODAY()-B59)))</f>
        <v/>
      </c>
      <c r="X59" s="35">
        <f>IF(OR(B59="",Q59="",N59&lt;&gt;"Closed"),"",MAX(0,Q59-B59))</f>
        <v/>
      </c>
      <c r="Y59" s="29">
        <f>IF(OR(A59="",O59=""),"",IF(N59="Canceled","Canceled",IF(N59="Closed",IF(Q59="","Needs Review",IF(Q59&gt;O59,"Closed Late","On Track")),IF(TODAY()&gt;O59,"Overdue","On Track"))))</f>
        <v/>
      </c>
      <c r="Z59" s="31">
        <f>IF(A59="","",IF(COUNTIF($A$2:$A$501,A59)&gt;1,"Duplicate ID",IF(OR(B59="",C59="",D59="",E59="",F59="",G59="",H59="",I59="",M59="",N59=""),"Missing Required Field",IF(AND(OR(N59="Closed",N59="Canceled"),Q59=""),"Missing Closure Date",IF(AND(N59="Closed",R59=""),"Missing Resolution",IF(AND(N59&lt;&gt;"Closed",N59&lt;&gt;"Canceled",Q59&lt;&gt;""),"Status/Date Mismatch",IF(AND(Q59&lt;&gt;"",Q59&lt;B59),"Closure Before Received","OK")))))))</f>
        <v/>
      </c>
    </row>
    <row r="60">
      <c r="A60" s="29" t="n"/>
      <c r="B60" s="30" t="n"/>
      <c r="C60" s="29" t="n"/>
      <c r="D60" s="29" t="n"/>
      <c r="E60" s="29" t="n"/>
      <c r="F60" s="29" t="n"/>
      <c r="G60" s="29" t="n"/>
      <c r="H60" s="29" t="n"/>
      <c r="I60" s="31" t="n"/>
      <c r="J60" s="29" t="n"/>
      <c r="K60" s="32" t="n"/>
      <c r="L60" s="57" t="n"/>
      <c r="M60" s="29" t="n"/>
      <c r="N60" s="29" t="n"/>
      <c r="O60" s="30">
        <f>IF(OR(B60="",H60=""),"",IFERROR(B60+INDEX('Settings'!$O$2:$O$5,MATCH(H60,'Settings'!$N$2:$N$5,0)),""))</f>
        <v/>
      </c>
      <c r="P60" s="30">
        <f>IF(A60="","",IF(COUNTIFS('Action Log'!$B$2:$B$501,A60,'Action Log'!$H$2:$H$501,"Pending",'Action Log'!$G$2:$G$501,"&gt;0")=0,"",IFERROR(MINIFS('Action Log'!$G$2:$G$501,'Action Log'!$B$2:$B$501,A60,'Action Log'!$H$2:$H$501,"Pending",'Action Log'!$G$2:$G$501,"&gt;0"),"")))</f>
        <v/>
      </c>
      <c r="Q60" s="30" t="n"/>
      <c r="R60" s="31" t="n"/>
      <c r="S60" s="29" t="n"/>
      <c r="T60" s="31" t="n"/>
      <c r="U60" s="29" t="n"/>
      <c r="V60" s="58">
        <f>IF(A60="","",IFERROR(SUMIF('Action Log'!$B$2:$B$501,A60,'Action Log'!$P$2:$P$501),0))</f>
        <v/>
      </c>
      <c r="W60" s="35">
        <f>IF(B60="","",MAX(0,IF(Q60&lt;&gt;"",Q60-B60,TODAY()-B60)))</f>
        <v/>
      </c>
      <c r="X60" s="35">
        <f>IF(OR(B60="",Q60="",N60&lt;&gt;"Closed"),"",MAX(0,Q60-B60))</f>
        <v/>
      </c>
      <c r="Y60" s="29">
        <f>IF(OR(A60="",O60=""),"",IF(N60="Canceled","Canceled",IF(N60="Closed",IF(Q60="","Needs Review",IF(Q60&gt;O60,"Closed Late","On Track")),IF(TODAY()&gt;O60,"Overdue","On Track"))))</f>
        <v/>
      </c>
      <c r="Z60" s="31">
        <f>IF(A60="","",IF(COUNTIF($A$2:$A$501,A60)&gt;1,"Duplicate ID",IF(OR(B60="",C60="",D60="",E60="",F60="",G60="",H60="",I60="",M60="",N60=""),"Missing Required Field",IF(AND(OR(N60="Closed",N60="Canceled"),Q60=""),"Missing Closure Date",IF(AND(N60="Closed",R60=""),"Missing Resolution",IF(AND(N60&lt;&gt;"Closed",N60&lt;&gt;"Canceled",Q60&lt;&gt;""),"Status/Date Mismatch",IF(AND(Q60&lt;&gt;"",Q60&lt;B60),"Closure Before Received","OK")))))))</f>
        <v/>
      </c>
    </row>
    <row r="61">
      <c r="A61" s="29" t="n"/>
      <c r="B61" s="30" t="n"/>
      <c r="C61" s="29" t="n"/>
      <c r="D61" s="29" t="n"/>
      <c r="E61" s="29" t="n"/>
      <c r="F61" s="29" t="n"/>
      <c r="G61" s="29" t="n"/>
      <c r="H61" s="29" t="n"/>
      <c r="I61" s="31" t="n"/>
      <c r="J61" s="29" t="n"/>
      <c r="K61" s="32" t="n"/>
      <c r="L61" s="57" t="n"/>
      <c r="M61" s="29" t="n"/>
      <c r="N61" s="29" t="n"/>
      <c r="O61" s="30">
        <f>IF(OR(B61="",H61=""),"",IFERROR(B61+INDEX('Settings'!$O$2:$O$5,MATCH(H61,'Settings'!$N$2:$N$5,0)),""))</f>
        <v/>
      </c>
      <c r="P61" s="30">
        <f>IF(A61="","",IF(COUNTIFS('Action Log'!$B$2:$B$501,A61,'Action Log'!$H$2:$H$501,"Pending",'Action Log'!$G$2:$G$501,"&gt;0")=0,"",IFERROR(MINIFS('Action Log'!$G$2:$G$501,'Action Log'!$B$2:$B$501,A61,'Action Log'!$H$2:$H$501,"Pending",'Action Log'!$G$2:$G$501,"&gt;0"),"")))</f>
        <v/>
      </c>
      <c r="Q61" s="30" t="n"/>
      <c r="R61" s="31" t="n"/>
      <c r="S61" s="29" t="n"/>
      <c r="T61" s="31" t="n"/>
      <c r="U61" s="29" t="n"/>
      <c r="V61" s="58">
        <f>IF(A61="","",IFERROR(SUMIF('Action Log'!$B$2:$B$501,A61,'Action Log'!$P$2:$P$501),0))</f>
        <v/>
      </c>
      <c r="W61" s="35">
        <f>IF(B61="","",MAX(0,IF(Q61&lt;&gt;"",Q61-B61,TODAY()-B61)))</f>
        <v/>
      </c>
      <c r="X61" s="35">
        <f>IF(OR(B61="",Q61="",N61&lt;&gt;"Closed"),"",MAX(0,Q61-B61))</f>
        <v/>
      </c>
      <c r="Y61" s="29">
        <f>IF(OR(A61="",O61=""),"",IF(N61="Canceled","Canceled",IF(N61="Closed",IF(Q61="","Needs Review",IF(Q61&gt;O61,"Closed Late","On Track")),IF(TODAY()&gt;O61,"Overdue","On Track"))))</f>
        <v/>
      </c>
      <c r="Z61" s="31">
        <f>IF(A61="","",IF(COUNTIF($A$2:$A$501,A61)&gt;1,"Duplicate ID",IF(OR(B61="",C61="",D61="",E61="",F61="",G61="",H61="",I61="",M61="",N61=""),"Missing Required Field",IF(AND(OR(N61="Closed",N61="Canceled"),Q61=""),"Missing Closure Date",IF(AND(N61="Closed",R61=""),"Missing Resolution",IF(AND(N61&lt;&gt;"Closed",N61&lt;&gt;"Canceled",Q61&lt;&gt;""),"Status/Date Mismatch",IF(AND(Q61&lt;&gt;"",Q61&lt;B61),"Closure Before Received","OK")))))))</f>
        <v/>
      </c>
    </row>
    <row r="62">
      <c r="A62" s="29" t="n"/>
      <c r="B62" s="30" t="n"/>
      <c r="C62" s="29" t="n"/>
      <c r="D62" s="29" t="n"/>
      <c r="E62" s="29" t="n"/>
      <c r="F62" s="29" t="n"/>
      <c r="G62" s="29" t="n"/>
      <c r="H62" s="29" t="n"/>
      <c r="I62" s="31" t="n"/>
      <c r="J62" s="29" t="n"/>
      <c r="K62" s="32" t="n"/>
      <c r="L62" s="57" t="n"/>
      <c r="M62" s="29" t="n"/>
      <c r="N62" s="29" t="n"/>
      <c r="O62" s="30">
        <f>IF(OR(B62="",H62=""),"",IFERROR(B62+INDEX('Settings'!$O$2:$O$5,MATCH(H62,'Settings'!$N$2:$N$5,0)),""))</f>
        <v/>
      </c>
      <c r="P62" s="30">
        <f>IF(A62="","",IF(COUNTIFS('Action Log'!$B$2:$B$501,A62,'Action Log'!$H$2:$H$501,"Pending",'Action Log'!$G$2:$G$501,"&gt;0")=0,"",IFERROR(MINIFS('Action Log'!$G$2:$G$501,'Action Log'!$B$2:$B$501,A62,'Action Log'!$H$2:$H$501,"Pending",'Action Log'!$G$2:$G$501,"&gt;0"),"")))</f>
        <v/>
      </c>
      <c r="Q62" s="30" t="n"/>
      <c r="R62" s="31" t="n"/>
      <c r="S62" s="29" t="n"/>
      <c r="T62" s="31" t="n"/>
      <c r="U62" s="29" t="n"/>
      <c r="V62" s="58">
        <f>IF(A62="","",IFERROR(SUMIF('Action Log'!$B$2:$B$501,A62,'Action Log'!$P$2:$P$501),0))</f>
        <v/>
      </c>
      <c r="W62" s="35">
        <f>IF(B62="","",MAX(0,IF(Q62&lt;&gt;"",Q62-B62,TODAY()-B62)))</f>
        <v/>
      </c>
      <c r="X62" s="35">
        <f>IF(OR(B62="",Q62="",N62&lt;&gt;"Closed"),"",MAX(0,Q62-B62))</f>
        <v/>
      </c>
      <c r="Y62" s="29">
        <f>IF(OR(A62="",O62=""),"",IF(N62="Canceled","Canceled",IF(N62="Closed",IF(Q62="","Needs Review",IF(Q62&gt;O62,"Closed Late","On Track")),IF(TODAY()&gt;O62,"Overdue","On Track"))))</f>
        <v/>
      </c>
      <c r="Z62" s="31">
        <f>IF(A62="","",IF(COUNTIF($A$2:$A$501,A62)&gt;1,"Duplicate ID",IF(OR(B62="",C62="",D62="",E62="",F62="",G62="",H62="",I62="",M62="",N62=""),"Missing Required Field",IF(AND(OR(N62="Closed",N62="Canceled"),Q62=""),"Missing Closure Date",IF(AND(N62="Closed",R62=""),"Missing Resolution",IF(AND(N62&lt;&gt;"Closed",N62&lt;&gt;"Canceled",Q62&lt;&gt;""),"Status/Date Mismatch",IF(AND(Q62&lt;&gt;"",Q62&lt;B62),"Closure Before Received","OK")))))))</f>
        <v/>
      </c>
    </row>
    <row r="63">
      <c r="A63" s="29" t="n"/>
      <c r="B63" s="30" t="n"/>
      <c r="C63" s="29" t="n"/>
      <c r="D63" s="29" t="n"/>
      <c r="E63" s="29" t="n"/>
      <c r="F63" s="29" t="n"/>
      <c r="G63" s="29" t="n"/>
      <c r="H63" s="29" t="n"/>
      <c r="I63" s="31" t="n"/>
      <c r="J63" s="29" t="n"/>
      <c r="K63" s="32" t="n"/>
      <c r="L63" s="57" t="n"/>
      <c r="M63" s="29" t="n"/>
      <c r="N63" s="29" t="n"/>
      <c r="O63" s="30">
        <f>IF(OR(B63="",H63=""),"",IFERROR(B63+INDEX('Settings'!$O$2:$O$5,MATCH(H63,'Settings'!$N$2:$N$5,0)),""))</f>
        <v/>
      </c>
      <c r="P63" s="30">
        <f>IF(A63="","",IF(COUNTIFS('Action Log'!$B$2:$B$501,A63,'Action Log'!$H$2:$H$501,"Pending",'Action Log'!$G$2:$G$501,"&gt;0")=0,"",IFERROR(MINIFS('Action Log'!$G$2:$G$501,'Action Log'!$B$2:$B$501,A63,'Action Log'!$H$2:$H$501,"Pending",'Action Log'!$G$2:$G$501,"&gt;0"),"")))</f>
        <v/>
      </c>
      <c r="Q63" s="30" t="n"/>
      <c r="R63" s="31" t="n"/>
      <c r="S63" s="29" t="n"/>
      <c r="T63" s="31" t="n"/>
      <c r="U63" s="29" t="n"/>
      <c r="V63" s="58">
        <f>IF(A63="","",IFERROR(SUMIF('Action Log'!$B$2:$B$501,A63,'Action Log'!$P$2:$P$501),0))</f>
        <v/>
      </c>
      <c r="W63" s="35">
        <f>IF(B63="","",MAX(0,IF(Q63&lt;&gt;"",Q63-B63,TODAY()-B63)))</f>
        <v/>
      </c>
      <c r="X63" s="35">
        <f>IF(OR(B63="",Q63="",N63&lt;&gt;"Closed"),"",MAX(0,Q63-B63))</f>
        <v/>
      </c>
      <c r="Y63" s="29">
        <f>IF(OR(A63="",O63=""),"",IF(N63="Canceled","Canceled",IF(N63="Closed",IF(Q63="","Needs Review",IF(Q63&gt;O63,"Closed Late","On Track")),IF(TODAY()&gt;O63,"Overdue","On Track"))))</f>
        <v/>
      </c>
      <c r="Z63" s="31">
        <f>IF(A63="","",IF(COUNTIF($A$2:$A$501,A63)&gt;1,"Duplicate ID",IF(OR(B63="",C63="",D63="",E63="",F63="",G63="",H63="",I63="",M63="",N63=""),"Missing Required Field",IF(AND(OR(N63="Closed",N63="Canceled"),Q63=""),"Missing Closure Date",IF(AND(N63="Closed",R63=""),"Missing Resolution",IF(AND(N63&lt;&gt;"Closed",N63&lt;&gt;"Canceled",Q63&lt;&gt;""),"Status/Date Mismatch",IF(AND(Q63&lt;&gt;"",Q63&lt;B63),"Closure Before Received","OK")))))))</f>
        <v/>
      </c>
    </row>
    <row r="64">
      <c r="A64" s="29" t="n"/>
      <c r="B64" s="30" t="n"/>
      <c r="C64" s="29" t="n"/>
      <c r="D64" s="29" t="n"/>
      <c r="E64" s="29" t="n"/>
      <c r="F64" s="29" t="n"/>
      <c r="G64" s="29" t="n"/>
      <c r="H64" s="29" t="n"/>
      <c r="I64" s="31" t="n"/>
      <c r="J64" s="29" t="n"/>
      <c r="K64" s="32" t="n"/>
      <c r="L64" s="57" t="n"/>
      <c r="M64" s="29" t="n"/>
      <c r="N64" s="29" t="n"/>
      <c r="O64" s="30">
        <f>IF(OR(B64="",H64=""),"",IFERROR(B64+INDEX('Settings'!$O$2:$O$5,MATCH(H64,'Settings'!$N$2:$N$5,0)),""))</f>
        <v/>
      </c>
      <c r="P64" s="30">
        <f>IF(A64="","",IF(COUNTIFS('Action Log'!$B$2:$B$501,A64,'Action Log'!$H$2:$H$501,"Pending",'Action Log'!$G$2:$G$501,"&gt;0")=0,"",IFERROR(MINIFS('Action Log'!$G$2:$G$501,'Action Log'!$B$2:$B$501,A64,'Action Log'!$H$2:$H$501,"Pending",'Action Log'!$G$2:$G$501,"&gt;0"),"")))</f>
        <v/>
      </c>
      <c r="Q64" s="30" t="n"/>
      <c r="R64" s="31" t="n"/>
      <c r="S64" s="29" t="n"/>
      <c r="T64" s="31" t="n"/>
      <c r="U64" s="29" t="n"/>
      <c r="V64" s="58">
        <f>IF(A64="","",IFERROR(SUMIF('Action Log'!$B$2:$B$501,A64,'Action Log'!$P$2:$P$501),0))</f>
        <v/>
      </c>
      <c r="W64" s="35">
        <f>IF(B64="","",MAX(0,IF(Q64&lt;&gt;"",Q64-B64,TODAY()-B64)))</f>
        <v/>
      </c>
      <c r="X64" s="35">
        <f>IF(OR(B64="",Q64="",N64&lt;&gt;"Closed"),"",MAX(0,Q64-B64))</f>
        <v/>
      </c>
      <c r="Y64" s="29">
        <f>IF(OR(A64="",O64=""),"",IF(N64="Canceled","Canceled",IF(N64="Closed",IF(Q64="","Needs Review",IF(Q64&gt;O64,"Closed Late","On Track")),IF(TODAY()&gt;O64,"Overdue","On Track"))))</f>
        <v/>
      </c>
      <c r="Z64" s="31">
        <f>IF(A64="","",IF(COUNTIF($A$2:$A$501,A64)&gt;1,"Duplicate ID",IF(OR(B64="",C64="",D64="",E64="",F64="",G64="",H64="",I64="",M64="",N64=""),"Missing Required Field",IF(AND(OR(N64="Closed",N64="Canceled"),Q64=""),"Missing Closure Date",IF(AND(N64="Closed",R64=""),"Missing Resolution",IF(AND(N64&lt;&gt;"Closed",N64&lt;&gt;"Canceled",Q64&lt;&gt;""),"Status/Date Mismatch",IF(AND(Q64&lt;&gt;"",Q64&lt;B64),"Closure Before Received","OK")))))))</f>
        <v/>
      </c>
    </row>
    <row r="65">
      <c r="A65" s="29" t="n"/>
      <c r="B65" s="30" t="n"/>
      <c r="C65" s="29" t="n"/>
      <c r="D65" s="29" t="n"/>
      <c r="E65" s="29" t="n"/>
      <c r="F65" s="29" t="n"/>
      <c r="G65" s="29" t="n"/>
      <c r="H65" s="29" t="n"/>
      <c r="I65" s="31" t="n"/>
      <c r="J65" s="29" t="n"/>
      <c r="K65" s="32" t="n"/>
      <c r="L65" s="57" t="n"/>
      <c r="M65" s="29" t="n"/>
      <c r="N65" s="29" t="n"/>
      <c r="O65" s="30">
        <f>IF(OR(B65="",H65=""),"",IFERROR(B65+INDEX('Settings'!$O$2:$O$5,MATCH(H65,'Settings'!$N$2:$N$5,0)),""))</f>
        <v/>
      </c>
      <c r="P65" s="30">
        <f>IF(A65="","",IF(COUNTIFS('Action Log'!$B$2:$B$501,A65,'Action Log'!$H$2:$H$501,"Pending",'Action Log'!$G$2:$G$501,"&gt;0")=0,"",IFERROR(MINIFS('Action Log'!$G$2:$G$501,'Action Log'!$B$2:$B$501,A65,'Action Log'!$H$2:$H$501,"Pending",'Action Log'!$G$2:$G$501,"&gt;0"),"")))</f>
        <v/>
      </c>
      <c r="Q65" s="30" t="n"/>
      <c r="R65" s="31" t="n"/>
      <c r="S65" s="29" t="n"/>
      <c r="T65" s="31" t="n"/>
      <c r="U65" s="29" t="n"/>
      <c r="V65" s="58">
        <f>IF(A65="","",IFERROR(SUMIF('Action Log'!$B$2:$B$501,A65,'Action Log'!$P$2:$P$501),0))</f>
        <v/>
      </c>
      <c r="W65" s="35">
        <f>IF(B65="","",MAX(0,IF(Q65&lt;&gt;"",Q65-B65,TODAY()-B65)))</f>
        <v/>
      </c>
      <c r="X65" s="35">
        <f>IF(OR(B65="",Q65="",N65&lt;&gt;"Closed"),"",MAX(0,Q65-B65))</f>
        <v/>
      </c>
      <c r="Y65" s="29">
        <f>IF(OR(A65="",O65=""),"",IF(N65="Canceled","Canceled",IF(N65="Closed",IF(Q65="","Needs Review",IF(Q65&gt;O65,"Closed Late","On Track")),IF(TODAY()&gt;O65,"Overdue","On Track"))))</f>
        <v/>
      </c>
      <c r="Z65" s="31">
        <f>IF(A65="","",IF(COUNTIF($A$2:$A$501,A65)&gt;1,"Duplicate ID",IF(OR(B65="",C65="",D65="",E65="",F65="",G65="",H65="",I65="",M65="",N65=""),"Missing Required Field",IF(AND(OR(N65="Closed",N65="Canceled"),Q65=""),"Missing Closure Date",IF(AND(N65="Closed",R65=""),"Missing Resolution",IF(AND(N65&lt;&gt;"Closed",N65&lt;&gt;"Canceled",Q65&lt;&gt;""),"Status/Date Mismatch",IF(AND(Q65&lt;&gt;"",Q65&lt;B65),"Closure Before Received","OK")))))))</f>
        <v/>
      </c>
    </row>
    <row r="66">
      <c r="A66" s="29" t="n"/>
      <c r="B66" s="30" t="n"/>
      <c r="C66" s="29" t="n"/>
      <c r="D66" s="29" t="n"/>
      <c r="E66" s="29" t="n"/>
      <c r="F66" s="29" t="n"/>
      <c r="G66" s="29" t="n"/>
      <c r="H66" s="29" t="n"/>
      <c r="I66" s="31" t="n"/>
      <c r="J66" s="29" t="n"/>
      <c r="K66" s="32" t="n"/>
      <c r="L66" s="57" t="n"/>
      <c r="M66" s="29" t="n"/>
      <c r="N66" s="29" t="n"/>
      <c r="O66" s="30">
        <f>IF(OR(B66="",H66=""),"",IFERROR(B66+INDEX('Settings'!$O$2:$O$5,MATCH(H66,'Settings'!$N$2:$N$5,0)),""))</f>
        <v/>
      </c>
      <c r="P66" s="30">
        <f>IF(A66="","",IF(COUNTIFS('Action Log'!$B$2:$B$501,A66,'Action Log'!$H$2:$H$501,"Pending",'Action Log'!$G$2:$G$501,"&gt;0")=0,"",IFERROR(MINIFS('Action Log'!$G$2:$G$501,'Action Log'!$B$2:$B$501,A66,'Action Log'!$H$2:$H$501,"Pending",'Action Log'!$G$2:$G$501,"&gt;0"),"")))</f>
        <v/>
      </c>
      <c r="Q66" s="30" t="n"/>
      <c r="R66" s="31" t="n"/>
      <c r="S66" s="29" t="n"/>
      <c r="T66" s="31" t="n"/>
      <c r="U66" s="29" t="n"/>
      <c r="V66" s="58">
        <f>IF(A66="","",IFERROR(SUMIF('Action Log'!$B$2:$B$501,A66,'Action Log'!$P$2:$P$501),0))</f>
        <v/>
      </c>
      <c r="W66" s="35">
        <f>IF(B66="","",MAX(0,IF(Q66&lt;&gt;"",Q66-B66,TODAY()-B66)))</f>
        <v/>
      </c>
      <c r="X66" s="35">
        <f>IF(OR(B66="",Q66="",N66&lt;&gt;"Closed"),"",MAX(0,Q66-B66))</f>
        <v/>
      </c>
      <c r="Y66" s="29">
        <f>IF(OR(A66="",O66=""),"",IF(N66="Canceled","Canceled",IF(N66="Closed",IF(Q66="","Needs Review",IF(Q66&gt;O66,"Closed Late","On Track")),IF(TODAY()&gt;O66,"Overdue","On Track"))))</f>
        <v/>
      </c>
      <c r="Z66" s="31">
        <f>IF(A66="","",IF(COUNTIF($A$2:$A$501,A66)&gt;1,"Duplicate ID",IF(OR(B66="",C66="",D66="",E66="",F66="",G66="",H66="",I66="",M66="",N66=""),"Missing Required Field",IF(AND(OR(N66="Closed",N66="Canceled"),Q66=""),"Missing Closure Date",IF(AND(N66="Closed",R66=""),"Missing Resolution",IF(AND(N66&lt;&gt;"Closed",N66&lt;&gt;"Canceled",Q66&lt;&gt;""),"Status/Date Mismatch",IF(AND(Q66&lt;&gt;"",Q66&lt;B66),"Closure Before Received","OK")))))))</f>
        <v/>
      </c>
    </row>
    <row r="67">
      <c r="A67" s="29" t="n"/>
      <c r="B67" s="30" t="n"/>
      <c r="C67" s="29" t="n"/>
      <c r="D67" s="29" t="n"/>
      <c r="E67" s="29" t="n"/>
      <c r="F67" s="29" t="n"/>
      <c r="G67" s="29" t="n"/>
      <c r="H67" s="29" t="n"/>
      <c r="I67" s="31" t="n"/>
      <c r="J67" s="29" t="n"/>
      <c r="K67" s="32" t="n"/>
      <c r="L67" s="57" t="n"/>
      <c r="M67" s="29" t="n"/>
      <c r="N67" s="29" t="n"/>
      <c r="O67" s="30">
        <f>IF(OR(B67="",H67=""),"",IFERROR(B67+INDEX('Settings'!$O$2:$O$5,MATCH(H67,'Settings'!$N$2:$N$5,0)),""))</f>
        <v/>
      </c>
      <c r="P67" s="30">
        <f>IF(A67="","",IF(COUNTIFS('Action Log'!$B$2:$B$501,A67,'Action Log'!$H$2:$H$501,"Pending",'Action Log'!$G$2:$G$501,"&gt;0")=0,"",IFERROR(MINIFS('Action Log'!$G$2:$G$501,'Action Log'!$B$2:$B$501,A67,'Action Log'!$H$2:$H$501,"Pending",'Action Log'!$G$2:$G$501,"&gt;0"),"")))</f>
        <v/>
      </c>
      <c r="Q67" s="30" t="n"/>
      <c r="R67" s="31" t="n"/>
      <c r="S67" s="29" t="n"/>
      <c r="T67" s="31" t="n"/>
      <c r="U67" s="29" t="n"/>
      <c r="V67" s="58">
        <f>IF(A67="","",IFERROR(SUMIF('Action Log'!$B$2:$B$501,A67,'Action Log'!$P$2:$P$501),0))</f>
        <v/>
      </c>
      <c r="W67" s="35">
        <f>IF(B67="","",MAX(0,IF(Q67&lt;&gt;"",Q67-B67,TODAY()-B67)))</f>
        <v/>
      </c>
      <c r="X67" s="35">
        <f>IF(OR(B67="",Q67="",N67&lt;&gt;"Closed"),"",MAX(0,Q67-B67))</f>
        <v/>
      </c>
      <c r="Y67" s="29">
        <f>IF(OR(A67="",O67=""),"",IF(N67="Canceled","Canceled",IF(N67="Closed",IF(Q67="","Needs Review",IF(Q67&gt;O67,"Closed Late","On Track")),IF(TODAY()&gt;O67,"Overdue","On Track"))))</f>
        <v/>
      </c>
      <c r="Z67" s="31">
        <f>IF(A67="","",IF(COUNTIF($A$2:$A$501,A67)&gt;1,"Duplicate ID",IF(OR(B67="",C67="",D67="",E67="",F67="",G67="",H67="",I67="",M67="",N67=""),"Missing Required Field",IF(AND(OR(N67="Closed",N67="Canceled"),Q67=""),"Missing Closure Date",IF(AND(N67="Closed",R67=""),"Missing Resolution",IF(AND(N67&lt;&gt;"Closed",N67&lt;&gt;"Canceled",Q67&lt;&gt;""),"Status/Date Mismatch",IF(AND(Q67&lt;&gt;"",Q67&lt;B67),"Closure Before Received","OK")))))))</f>
        <v/>
      </c>
    </row>
    <row r="68">
      <c r="A68" s="29" t="n"/>
      <c r="B68" s="30" t="n"/>
      <c r="C68" s="29" t="n"/>
      <c r="D68" s="29" t="n"/>
      <c r="E68" s="29" t="n"/>
      <c r="F68" s="29" t="n"/>
      <c r="G68" s="29" t="n"/>
      <c r="H68" s="29" t="n"/>
      <c r="I68" s="31" t="n"/>
      <c r="J68" s="29" t="n"/>
      <c r="K68" s="32" t="n"/>
      <c r="L68" s="57" t="n"/>
      <c r="M68" s="29" t="n"/>
      <c r="N68" s="29" t="n"/>
      <c r="O68" s="30">
        <f>IF(OR(B68="",H68=""),"",IFERROR(B68+INDEX('Settings'!$O$2:$O$5,MATCH(H68,'Settings'!$N$2:$N$5,0)),""))</f>
        <v/>
      </c>
      <c r="P68" s="30">
        <f>IF(A68="","",IF(COUNTIFS('Action Log'!$B$2:$B$501,A68,'Action Log'!$H$2:$H$501,"Pending",'Action Log'!$G$2:$G$501,"&gt;0")=0,"",IFERROR(MINIFS('Action Log'!$G$2:$G$501,'Action Log'!$B$2:$B$501,A68,'Action Log'!$H$2:$H$501,"Pending",'Action Log'!$G$2:$G$501,"&gt;0"),"")))</f>
        <v/>
      </c>
      <c r="Q68" s="30" t="n"/>
      <c r="R68" s="31" t="n"/>
      <c r="S68" s="29" t="n"/>
      <c r="T68" s="31" t="n"/>
      <c r="U68" s="29" t="n"/>
      <c r="V68" s="58">
        <f>IF(A68="","",IFERROR(SUMIF('Action Log'!$B$2:$B$501,A68,'Action Log'!$P$2:$P$501),0))</f>
        <v/>
      </c>
      <c r="W68" s="35">
        <f>IF(B68="","",MAX(0,IF(Q68&lt;&gt;"",Q68-B68,TODAY()-B68)))</f>
        <v/>
      </c>
      <c r="X68" s="35">
        <f>IF(OR(B68="",Q68="",N68&lt;&gt;"Closed"),"",MAX(0,Q68-B68))</f>
        <v/>
      </c>
      <c r="Y68" s="29">
        <f>IF(OR(A68="",O68=""),"",IF(N68="Canceled","Canceled",IF(N68="Closed",IF(Q68="","Needs Review",IF(Q68&gt;O68,"Closed Late","On Track")),IF(TODAY()&gt;O68,"Overdue","On Track"))))</f>
        <v/>
      </c>
      <c r="Z68" s="31">
        <f>IF(A68="","",IF(COUNTIF($A$2:$A$501,A68)&gt;1,"Duplicate ID",IF(OR(B68="",C68="",D68="",E68="",F68="",G68="",H68="",I68="",M68="",N68=""),"Missing Required Field",IF(AND(OR(N68="Closed",N68="Canceled"),Q68=""),"Missing Closure Date",IF(AND(N68="Closed",R68=""),"Missing Resolution",IF(AND(N68&lt;&gt;"Closed",N68&lt;&gt;"Canceled",Q68&lt;&gt;""),"Status/Date Mismatch",IF(AND(Q68&lt;&gt;"",Q68&lt;B68),"Closure Before Received","OK")))))))</f>
        <v/>
      </c>
    </row>
    <row r="69">
      <c r="A69" s="29" t="n"/>
      <c r="B69" s="30" t="n"/>
      <c r="C69" s="29" t="n"/>
      <c r="D69" s="29" t="n"/>
      <c r="E69" s="29" t="n"/>
      <c r="F69" s="29" t="n"/>
      <c r="G69" s="29" t="n"/>
      <c r="H69" s="29" t="n"/>
      <c r="I69" s="31" t="n"/>
      <c r="J69" s="29" t="n"/>
      <c r="K69" s="32" t="n"/>
      <c r="L69" s="57" t="n"/>
      <c r="M69" s="29" t="n"/>
      <c r="N69" s="29" t="n"/>
      <c r="O69" s="30">
        <f>IF(OR(B69="",H69=""),"",IFERROR(B69+INDEX('Settings'!$O$2:$O$5,MATCH(H69,'Settings'!$N$2:$N$5,0)),""))</f>
        <v/>
      </c>
      <c r="P69" s="30">
        <f>IF(A69="","",IF(COUNTIFS('Action Log'!$B$2:$B$501,A69,'Action Log'!$H$2:$H$501,"Pending",'Action Log'!$G$2:$G$501,"&gt;0")=0,"",IFERROR(MINIFS('Action Log'!$G$2:$G$501,'Action Log'!$B$2:$B$501,A69,'Action Log'!$H$2:$H$501,"Pending",'Action Log'!$G$2:$G$501,"&gt;0"),"")))</f>
        <v/>
      </c>
      <c r="Q69" s="30" t="n"/>
      <c r="R69" s="31" t="n"/>
      <c r="S69" s="29" t="n"/>
      <c r="T69" s="31" t="n"/>
      <c r="U69" s="29" t="n"/>
      <c r="V69" s="58">
        <f>IF(A69="","",IFERROR(SUMIF('Action Log'!$B$2:$B$501,A69,'Action Log'!$P$2:$P$501),0))</f>
        <v/>
      </c>
      <c r="W69" s="35">
        <f>IF(B69="","",MAX(0,IF(Q69&lt;&gt;"",Q69-B69,TODAY()-B69)))</f>
        <v/>
      </c>
      <c r="X69" s="35">
        <f>IF(OR(B69="",Q69="",N69&lt;&gt;"Closed"),"",MAX(0,Q69-B69))</f>
        <v/>
      </c>
      <c r="Y69" s="29">
        <f>IF(OR(A69="",O69=""),"",IF(N69="Canceled","Canceled",IF(N69="Closed",IF(Q69="","Needs Review",IF(Q69&gt;O69,"Closed Late","On Track")),IF(TODAY()&gt;O69,"Overdue","On Track"))))</f>
        <v/>
      </c>
      <c r="Z69" s="31">
        <f>IF(A69="","",IF(COUNTIF($A$2:$A$501,A69)&gt;1,"Duplicate ID",IF(OR(B69="",C69="",D69="",E69="",F69="",G69="",H69="",I69="",M69="",N69=""),"Missing Required Field",IF(AND(OR(N69="Closed",N69="Canceled"),Q69=""),"Missing Closure Date",IF(AND(N69="Closed",R69=""),"Missing Resolution",IF(AND(N69&lt;&gt;"Closed",N69&lt;&gt;"Canceled",Q69&lt;&gt;""),"Status/Date Mismatch",IF(AND(Q69&lt;&gt;"",Q69&lt;B69),"Closure Before Received","OK")))))))</f>
        <v/>
      </c>
    </row>
    <row r="70">
      <c r="A70" s="29" t="n"/>
      <c r="B70" s="30" t="n"/>
      <c r="C70" s="29" t="n"/>
      <c r="D70" s="29" t="n"/>
      <c r="E70" s="29" t="n"/>
      <c r="F70" s="29" t="n"/>
      <c r="G70" s="29" t="n"/>
      <c r="H70" s="29" t="n"/>
      <c r="I70" s="31" t="n"/>
      <c r="J70" s="29" t="n"/>
      <c r="K70" s="32" t="n"/>
      <c r="L70" s="57" t="n"/>
      <c r="M70" s="29" t="n"/>
      <c r="N70" s="29" t="n"/>
      <c r="O70" s="30">
        <f>IF(OR(B70="",H70=""),"",IFERROR(B70+INDEX('Settings'!$O$2:$O$5,MATCH(H70,'Settings'!$N$2:$N$5,0)),""))</f>
        <v/>
      </c>
      <c r="P70" s="30">
        <f>IF(A70="","",IF(COUNTIFS('Action Log'!$B$2:$B$501,A70,'Action Log'!$H$2:$H$501,"Pending",'Action Log'!$G$2:$G$501,"&gt;0")=0,"",IFERROR(MINIFS('Action Log'!$G$2:$G$501,'Action Log'!$B$2:$B$501,A70,'Action Log'!$H$2:$H$501,"Pending",'Action Log'!$G$2:$G$501,"&gt;0"),"")))</f>
        <v/>
      </c>
      <c r="Q70" s="30" t="n"/>
      <c r="R70" s="31" t="n"/>
      <c r="S70" s="29" t="n"/>
      <c r="T70" s="31" t="n"/>
      <c r="U70" s="29" t="n"/>
      <c r="V70" s="58">
        <f>IF(A70="","",IFERROR(SUMIF('Action Log'!$B$2:$B$501,A70,'Action Log'!$P$2:$P$501),0))</f>
        <v/>
      </c>
      <c r="W70" s="35">
        <f>IF(B70="","",MAX(0,IF(Q70&lt;&gt;"",Q70-B70,TODAY()-B70)))</f>
        <v/>
      </c>
      <c r="X70" s="35">
        <f>IF(OR(B70="",Q70="",N70&lt;&gt;"Closed"),"",MAX(0,Q70-B70))</f>
        <v/>
      </c>
      <c r="Y70" s="29">
        <f>IF(OR(A70="",O70=""),"",IF(N70="Canceled","Canceled",IF(N70="Closed",IF(Q70="","Needs Review",IF(Q70&gt;O70,"Closed Late","On Track")),IF(TODAY()&gt;O70,"Overdue","On Track"))))</f>
        <v/>
      </c>
      <c r="Z70" s="31">
        <f>IF(A70="","",IF(COUNTIF($A$2:$A$501,A70)&gt;1,"Duplicate ID",IF(OR(B70="",C70="",D70="",E70="",F70="",G70="",H70="",I70="",M70="",N70=""),"Missing Required Field",IF(AND(OR(N70="Closed",N70="Canceled"),Q70=""),"Missing Closure Date",IF(AND(N70="Closed",R70=""),"Missing Resolution",IF(AND(N70&lt;&gt;"Closed",N70&lt;&gt;"Canceled",Q70&lt;&gt;""),"Status/Date Mismatch",IF(AND(Q70&lt;&gt;"",Q70&lt;B70),"Closure Before Received","OK")))))))</f>
        <v/>
      </c>
    </row>
    <row r="71">
      <c r="A71" s="29" t="n"/>
      <c r="B71" s="30" t="n"/>
      <c r="C71" s="29" t="n"/>
      <c r="D71" s="29" t="n"/>
      <c r="E71" s="29" t="n"/>
      <c r="F71" s="29" t="n"/>
      <c r="G71" s="29" t="n"/>
      <c r="H71" s="29" t="n"/>
      <c r="I71" s="31" t="n"/>
      <c r="J71" s="29" t="n"/>
      <c r="K71" s="32" t="n"/>
      <c r="L71" s="57" t="n"/>
      <c r="M71" s="29" t="n"/>
      <c r="N71" s="29" t="n"/>
      <c r="O71" s="30">
        <f>IF(OR(B71="",H71=""),"",IFERROR(B71+INDEX('Settings'!$O$2:$O$5,MATCH(H71,'Settings'!$N$2:$N$5,0)),""))</f>
        <v/>
      </c>
      <c r="P71" s="30">
        <f>IF(A71="","",IF(COUNTIFS('Action Log'!$B$2:$B$501,A71,'Action Log'!$H$2:$H$501,"Pending",'Action Log'!$G$2:$G$501,"&gt;0")=0,"",IFERROR(MINIFS('Action Log'!$G$2:$G$501,'Action Log'!$B$2:$B$501,A71,'Action Log'!$H$2:$H$501,"Pending",'Action Log'!$G$2:$G$501,"&gt;0"),"")))</f>
        <v/>
      </c>
      <c r="Q71" s="30" t="n"/>
      <c r="R71" s="31" t="n"/>
      <c r="S71" s="29" t="n"/>
      <c r="T71" s="31" t="n"/>
      <c r="U71" s="29" t="n"/>
      <c r="V71" s="58">
        <f>IF(A71="","",IFERROR(SUMIF('Action Log'!$B$2:$B$501,A71,'Action Log'!$P$2:$P$501),0))</f>
        <v/>
      </c>
      <c r="W71" s="35">
        <f>IF(B71="","",MAX(0,IF(Q71&lt;&gt;"",Q71-B71,TODAY()-B71)))</f>
        <v/>
      </c>
      <c r="X71" s="35">
        <f>IF(OR(B71="",Q71="",N71&lt;&gt;"Closed"),"",MAX(0,Q71-B71))</f>
        <v/>
      </c>
      <c r="Y71" s="29">
        <f>IF(OR(A71="",O71=""),"",IF(N71="Canceled","Canceled",IF(N71="Closed",IF(Q71="","Needs Review",IF(Q71&gt;O71,"Closed Late","On Track")),IF(TODAY()&gt;O71,"Overdue","On Track"))))</f>
        <v/>
      </c>
      <c r="Z71" s="31">
        <f>IF(A71="","",IF(COUNTIF($A$2:$A$501,A71)&gt;1,"Duplicate ID",IF(OR(B71="",C71="",D71="",E71="",F71="",G71="",H71="",I71="",M71="",N71=""),"Missing Required Field",IF(AND(OR(N71="Closed",N71="Canceled"),Q71=""),"Missing Closure Date",IF(AND(N71="Closed",R71=""),"Missing Resolution",IF(AND(N71&lt;&gt;"Closed",N71&lt;&gt;"Canceled",Q71&lt;&gt;""),"Status/Date Mismatch",IF(AND(Q71&lt;&gt;"",Q71&lt;B71),"Closure Before Received","OK")))))))</f>
        <v/>
      </c>
    </row>
    <row r="72">
      <c r="A72" s="29" t="n"/>
      <c r="B72" s="30" t="n"/>
      <c r="C72" s="29" t="n"/>
      <c r="D72" s="29" t="n"/>
      <c r="E72" s="29" t="n"/>
      <c r="F72" s="29" t="n"/>
      <c r="G72" s="29" t="n"/>
      <c r="H72" s="29" t="n"/>
      <c r="I72" s="31" t="n"/>
      <c r="J72" s="29" t="n"/>
      <c r="K72" s="32" t="n"/>
      <c r="L72" s="57" t="n"/>
      <c r="M72" s="29" t="n"/>
      <c r="N72" s="29" t="n"/>
      <c r="O72" s="30">
        <f>IF(OR(B72="",H72=""),"",IFERROR(B72+INDEX('Settings'!$O$2:$O$5,MATCH(H72,'Settings'!$N$2:$N$5,0)),""))</f>
        <v/>
      </c>
      <c r="P72" s="30">
        <f>IF(A72="","",IF(COUNTIFS('Action Log'!$B$2:$B$501,A72,'Action Log'!$H$2:$H$501,"Pending",'Action Log'!$G$2:$G$501,"&gt;0")=0,"",IFERROR(MINIFS('Action Log'!$G$2:$G$501,'Action Log'!$B$2:$B$501,A72,'Action Log'!$H$2:$H$501,"Pending",'Action Log'!$G$2:$G$501,"&gt;0"),"")))</f>
        <v/>
      </c>
      <c r="Q72" s="30" t="n"/>
      <c r="R72" s="31" t="n"/>
      <c r="S72" s="29" t="n"/>
      <c r="T72" s="31" t="n"/>
      <c r="U72" s="29" t="n"/>
      <c r="V72" s="58">
        <f>IF(A72="","",IFERROR(SUMIF('Action Log'!$B$2:$B$501,A72,'Action Log'!$P$2:$P$501),0))</f>
        <v/>
      </c>
      <c r="W72" s="35">
        <f>IF(B72="","",MAX(0,IF(Q72&lt;&gt;"",Q72-B72,TODAY()-B72)))</f>
        <v/>
      </c>
      <c r="X72" s="35">
        <f>IF(OR(B72="",Q72="",N72&lt;&gt;"Closed"),"",MAX(0,Q72-B72))</f>
        <v/>
      </c>
      <c r="Y72" s="29">
        <f>IF(OR(A72="",O72=""),"",IF(N72="Canceled","Canceled",IF(N72="Closed",IF(Q72="","Needs Review",IF(Q72&gt;O72,"Closed Late","On Track")),IF(TODAY()&gt;O72,"Overdue","On Track"))))</f>
        <v/>
      </c>
      <c r="Z72" s="31">
        <f>IF(A72="","",IF(COUNTIF($A$2:$A$501,A72)&gt;1,"Duplicate ID",IF(OR(B72="",C72="",D72="",E72="",F72="",G72="",H72="",I72="",M72="",N72=""),"Missing Required Field",IF(AND(OR(N72="Closed",N72="Canceled"),Q72=""),"Missing Closure Date",IF(AND(N72="Closed",R72=""),"Missing Resolution",IF(AND(N72&lt;&gt;"Closed",N72&lt;&gt;"Canceled",Q72&lt;&gt;""),"Status/Date Mismatch",IF(AND(Q72&lt;&gt;"",Q72&lt;B72),"Closure Before Received","OK")))))))</f>
        <v/>
      </c>
    </row>
    <row r="73">
      <c r="A73" s="29" t="n"/>
      <c r="B73" s="30" t="n"/>
      <c r="C73" s="29" t="n"/>
      <c r="D73" s="29" t="n"/>
      <c r="E73" s="29" t="n"/>
      <c r="F73" s="29" t="n"/>
      <c r="G73" s="29" t="n"/>
      <c r="H73" s="29" t="n"/>
      <c r="I73" s="31" t="n"/>
      <c r="J73" s="29" t="n"/>
      <c r="K73" s="32" t="n"/>
      <c r="L73" s="57" t="n"/>
      <c r="M73" s="29" t="n"/>
      <c r="N73" s="29" t="n"/>
      <c r="O73" s="30">
        <f>IF(OR(B73="",H73=""),"",IFERROR(B73+INDEX('Settings'!$O$2:$O$5,MATCH(H73,'Settings'!$N$2:$N$5,0)),""))</f>
        <v/>
      </c>
      <c r="P73" s="30">
        <f>IF(A73="","",IF(COUNTIFS('Action Log'!$B$2:$B$501,A73,'Action Log'!$H$2:$H$501,"Pending",'Action Log'!$G$2:$G$501,"&gt;0")=0,"",IFERROR(MINIFS('Action Log'!$G$2:$G$501,'Action Log'!$B$2:$B$501,A73,'Action Log'!$H$2:$H$501,"Pending",'Action Log'!$G$2:$G$501,"&gt;0"),"")))</f>
        <v/>
      </c>
      <c r="Q73" s="30" t="n"/>
      <c r="R73" s="31" t="n"/>
      <c r="S73" s="29" t="n"/>
      <c r="T73" s="31" t="n"/>
      <c r="U73" s="29" t="n"/>
      <c r="V73" s="58">
        <f>IF(A73="","",IFERROR(SUMIF('Action Log'!$B$2:$B$501,A73,'Action Log'!$P$2:$P$501),0))</f>
        <v/>
      </c>
      <c r="W73" s="35">
        <f>IF(B73="","",MAX(0,IF(Q73&lt;&gt;"",Q73-B73,TODAY()-B73)))</f>
        <v/>
      </c>
      <c r="X73" s="35">
        <f>IF(OR(B73="",Q73="",N73&lt;&gt;"Closed"),"",MAX(0,Q73-B73))</f>
        <v/>
      </c>
      <c r="Y73" s="29">
        <f>IF(OR(A73="",O73=""),"",IF(N73="Canceled","Canceled",IF(N73="Closed",IF(Q73="","Needs Review",IF(Q73&gt;O73,"Closed Late","On Track")),IF(TODAY()&gt;O73,"Overdue","On Track"))))</f>
        <v/>
      </c>
      <c r="Z73" s="31">
        <f>IF(A73="","",IF(COUNTIF($A$2:$A$501,A73)&gt;1,"Duplicate ID",IF(OR(B73="",C73="",D73="",E73="",F73="",G73="",H73="",I73="",M73="",N73=""),"Missing Required Field",IF(AND(OR(N73="Closed",N73="Canceled"),Q73=""),"Missing Closure Date",IF(AND(N73="Closed",R73=""),"Missing Resolution",IF(AND(N73&lt;&gt;"Closed",N73&lt;&gt;"Canceled",Q73&lt;&gt;""),"Status/Date Mismatch",IF(AND(Q73&lt;&gt;"",Q73&lt;B73),"Closure Before Received","OK")))))))</f>
        <v/>
      </c>
    </row>
    <row r="74">
      <c r="A74" s="29" t="n"/>
      <c r="B74" s="30" t="n"/>
      <c r="C74" s="29" t="n"/>
      <c r="D74" s="29" t="n"/>
      <c r="E74" s="29" t="n"/>
      <c r="F74" s="29" t="n"/>
      <c r="G74" s="29" t="n"/>
      <c r="H74" s="29" t="n"/>
      <c r="I74" s="31" t="n"/>
      <c r="J74" s="29" t="n"/>
      <c r="K74" s="32" t="n"/>
      <c r="L74" s="57" t="n"/>
      <c r="M74" s="29" t="n"/>
      <c r="N74" s="29" t="n"/>
      <c r="O74" s="30">
        <f>IF(OR(B74="",H74=""),"",IFERROR(B74+INDEX('Settings'!$O$2:$O$5,MATCH(H74,'Settings'!$N$2:$N$5,0)),""))</f>
        <v/>
      </c>
      <c r="P74" s="30">
        <f>IF(A74="","",IF(COUNTIFS('Action Log'!$B$2:$B$501,A74,'Action Log'!$H$2:$H$501,"Pending",'Action Log'!$G$2:$G$501,"&gt;0")=0,"",IFERROR(MINIFS('Action Log'!$G$2:$G$501,'Action Log'!$B$2:$B$501,A74,'Action Log'!$H$2:$H$501,"Pending",'Action Log'!$G$2:$G$501,"&gt;0"),"")))</f>
        <v/>
      </c>
      <c r="Q74" s="30" t="n"/>
      <c r="R74" s="31" t="n"/>
      <c r="S74" s="29" t="n"/>
      <c r="T74" s="31" t="n"/>
      <c r="U74" s="29" t="n"/>
      <c r="V74" s="58">
        <f>IF(A74="","",IFERROR(SUMIF('Action Log'!$B$2:$B$501,A74,'Action Log'!$P$2:$P$501),0))</f>
        <v/>
      </c>
      <c r="W74" s="35">
        <f>IF(B74="","",MAX(0,IF(Q74&lt;&gt;"",Q74-B74,TODAY()-B74)))</f>
        <v/>
      </c>
      <c r="X74" s="35">
        <f>IF(OR(B74="",Q74="",N74&lt;&gt;"Closed"),"",MAX(0,Q74-B74))</f>
        <v/>
      </c>
      <c r="Y74" s="29">
        <f>IF(OR(A74="",O74=""),"",IF(N74="Canceled","Canceled",IF(N74="Closed",IF(Q74="","Needs Review",IF(Q74&gt;O74,"Closed Late","On Track")),IF(TODAY()&gt;O74,"Overdue","On Track"))))</f>
        <v/>
      </c>
      <c r="Z74" s="31">
        <f>IF(A74="","",IF(COUNTIF($A$2:$A$501,A74)&gt;1,"Duplicate ID",IF(OR(B74="",C74="",D74="",E74="",F74="",G74="",H74="",I74="",M74="",N74=""),"Missing Required Field",IF(AND(OR(N74="Closed",N74="Canceled"),Q74=""),"Missing Closure Date",IF(AND(N74="Closed",R74=""),"Missing Resolution",IF(AND(N74&lt;&gt;"Closed",N74&lt;&gt;"Canceled",Q74&lt;&gt;""),"Status/Date Mismatch",IF(AND(Q74&lt;&gt;"",Q74&lt;B74),"Closure Before Received","OK")))))))</f>
        <v/>
      </c>
    </row>
    <row r="75">
      <c r="A75" s="29" t="n"/>
      <c r="B75" s="30" t="n"/>
      <c r="C75" s="29" t="n"/>
      <c r="D75" s="29" t="n"/>
      <c r="E75" s="29" t="n"/>
      <c r="F75" s="29" t="n"/>
      <c r="G75" s="29" t="n"/>
      <c r="H75" s="29" t="n"/>
      <c r="I75" s="31" t="n"/>
      <c r="J75" s="29" t="n"/>
      <c r="K75" s="32" t="n"/>
      <c r="L75" s="57" t="n"/>
      <c r="M75" s="29" t="n"/>
      <c r="N75" s="29" t="n"/>
      <c r="O75" s="30">
        <f>IF(OR(B75="",H75=""),"",IFERROR(B75+INDEX('Settings'!$O$2:$O$5,MATCH(H75,'Settings'!$N$2:$N$5,0)),""))</f>
        <v/>
      </c>
      <c r="P75" s="30">
        <f>IF(A75="","",IF(COUNTIFS('Action Log'!$B$2:$B$501,A75,'Action Log'!$H$2:$H$501,"Pending",'Action Log'!$G$2:$G$501,"&gt;0")=0,"",IFERROR(MINIFS('Action Log'!$G$2:$G$501,'Action Log'!$B$2:$B$501,A75,'Action Log'!$H$2:$H$501,"Pending",'Action Log'!$G$2:$G$501,"&gt;0"),"")))</f>
        <v/>
      </c>
      <c r="Q75" s="30" t="n"/>
      <c r="R75" s="31" t="n"/>
      <c r="S75" s="29" t="n"/>
      <c r="T75" s="31" t="n"/>
      <c r="U75" s="29" t="n"/>
      <c r="V75" s="58">
        <f>IF(A75="","",IFERROR(SUMIF('Action Log'!$B$2:$B$501,A75,'Action Log'!$P$2:$P$501),0))</f>
        <v/>
      </c>
      <c r="W75" s="35">
        <f>IF(B75="","",MAX(0,IF(Q75&lt;&gt;"",Q75-B75,TODAY()-B75)))</f>
        <v/>
      </c>
      <c r="X75" s="35">
        <f>IF(OR(B75="",Q75="",N75&lt;&gt;"Closed"),"",MAX(0,Q75-B75))</f>
        <v/>
      </c>
      <c r="Y75" s="29">
        <f>IF(OR(A75="",O75=""),"",IF(N75="Canceled","Canceled",IF(N75="Closed",IF(Q75="","Needs Review",IF(Q75&gt;O75,"Closed Late","On Track")),IF(TODAY()&gt;O75,"Overdue","On Track"))))</f>
        <v/>
      </c>
      <c r="Z75" s="31">
        <f>IF(A75="","",IF(COUNTIF($A$2:$A$501,A75)&gt;1,"Duplicate ID",IF(OR(B75="",C75="",D75="",E75="",F75="",G75="",H75="",I75="",M75="",N75=""),"Missing Required Field",IF(AND(OR(N75="Closed",N75="Canceled"),Q75=""),"Missing Closure Date",IF(AND(N75="Closed",R75=""),"Missing Resolution",IF(AND(N75&lt;&gt;"Closed",N75&lt;&gt;"Canceled",Q75&lt;&gt;""),"Status/Date Mismatch",IF(AND(Q75&lt;&gt;"",Q75&lt;B75),"Closure Before Received","OK")))))))</f>
        <v/>
      </c>
    </row>
    <row r="76">
      <c r="A76" s="29" t="n"/>
      <c r="B76" s="30" t="n"/>
      <c r="C76" s="29" t="n"/>
      <c r="D76" s="29" t="n"/>
      <c r="E76" s="29" t="n"/>
      <c r="F76" s="29" t="n"/>
      <c r="G76" s="29" t="n"/>
      <c r="H76" s="29" t="n"/>
      <c r="I76" s="31" t="n"/>
      <c r="J76" s="29" t="n"/>
      <c r="K76" s="32" t="n"/>
      <c r="L76" s="57" t="n"/>
      <c r="M76" s="29" t="n"/>
      <c r="N76" s="29" t="n"/>
      <c r="O76" s="30">
        <f>IF(OR(B76="",H76=""),"",IFERROR(B76+INDEX('Settings'!$O$2:$O$5,MATCH(H76,'Settings'!$N$2:$N$5,0)),""))</f>
        <v/>
      </c>
      <c r="P76" s="30">
        <f>IF(A76="","",IF(COUNTIFS('Action Log'!$B$2:$B$501,A76,'Action Log'!$H$2:$H$501,"Pending",'Action Log'!$G$2:$G$501,"&gt;0")=0,"",IFERROR(MINIFS('Action Log'!$G$2:$G$501,'Action Log'!$B$2:$B$501,A76,'Action Log'!$H$2:$H$501,"Pending",'Action Log'!$G$2:$G$501,"&gt;0"),"")))</f>
        <v/>
      </c>
      <c r="Q76" s="30" t="n"/>
      <c r="R76" s="31" t="n"/>
      <c r="S76" s="29" t="n"/>
      <c r="T76" s="31" t="n"/>
      <c r="U76" s="29" t="n"/>
      <c r="V76" s="58">
        <f>IF(A76="","",IFERROR(SUMIF('Action Log'!$B$2:$B$501,A76,'Action Log'!$P$2:$P$501),0))</f>
        <v/>
      </c>
      <c r="W76" s="35">
        <f>IF(B76="","",MAX(0,IF(Q76&lt;&gt;"",Q76-B76,TODAY()-B76)))</f>
        <v/>
      </c>
      <c r="X76" s="35">
        <f>IF(OR(B76="",Q76="",N76&lt;&gt;"Closed"),"",MAX(0,Q76-B76))</f>
        <v/>
      </c>
      <c r="Y76" s="29">
        <f>IF(OR(A76="",O76=""),"",IF(N76="Canceled","Canceled",IF(N76="Closed",IF(Q76="","Needs Review",IF(Q76&gt;O76,"Closed Late","On Track")),IF(TODAY()&gt;O76,"Overdue","On Track"))))</f>
        <v/>
      </c>
      <c r="Z76" s="31">
        <f>IF(A76="","",IF(COUNTIF($A$2:$A$501,A76)&gt;1,"Duplicate ID",IF(OR(B76="",C76="",D76="",E76="",F76="",G76="",H76="",I76="",M76="",N76=""),"Missing Required Field",IF(AND(OR(N76="Closed",N76="Canceled"),Q76=""),"Missing Closure Date",IF(AND(N76="Closed",R76=""),"Missing Resolution",IF(AND(N76&lt;&gt;"Closed",N76&lt;&gt;"Canceled",Q76&lt;&gt;""),"Status/Date Mismatch",IF(AND(Q76&lt;&gt;"",Q76&lt;B76),"Closure Before Received","OK")))))))</f>
        <v/>
      </c>
    </row>
    <row r="77">
      <c r="A77" s="29" t="n"/>
      <c r="B77" s="30" t="n"/>
      <c r="C77" s="29" t="n"/>
      <c r="D77" s="29" t="n"/>
      <c r="E77" s="29" t="n"/>
      <c r="F77" s="29" t="n"/>
      <c r="G77" s="29" t="n"/>
      <c r="H77" s="29" t="n"/>
      <c r="I77" s="31" t="n"/>
      <c r="J77" s="29" t="n"/>
      <c r="K77" s="32" t="n"/>
      <c r="L77" s="57" t="n"/>
      <c r="M77" s="29" t="n"/>
      <c r="N77" s="29" t="n"/>
      <c r="O77" s="30">
        <f>IF(OR(B77="",H77=""),"",IFERROR(B77+INDEX('Settings'!$O$2:$O$5,MATCH(H77,'Settings'!$N$2:$N$5,0)),""))</f>
        <v/>
      </c>
      <c r="P77" s="30">
        <f>IF(A77="","",IF(COUNTIFS('Action Log'!$B$2:$B$501,A77,'Action Log'!$H$2:$H$501,"Pending",'Action Log'!$G$2:$G$501,"&gt;0")=0,"",IFERROR(MINIFS('Action Log'!$G$2:$G$501,'Action Log'!$B$2:$B$501,A77,'Action Log'!$H$2:$H$501,"Pending",'Action Log'!$G$2:$G$501,"&gt;0"),"")))</f>
        <v/>
      </c>
      <c r="Q77" s="30" t="n"/>
      <c r="R77" s="31" t="n"/>
      <c r="S77" s="29" t="n"/>
      <c r="T77" s="31" t="n"/>
      <c r="U77" s="29" t="n"/>
      <c r="V77" s="58">
        <f>IF(A77="","",IFERROR(SUMIF('Action Log'!$B$2:$B$501,A77,'Action Log'!$P$2:$P$501),0))</f>
        <v/>
      </c>
      <c r="W77" s="35">
        <f>IF(B77="","",MAX(0,IF(Q77&lt;&gt;"",Q77-B77,TODAY()-B77)))</f>
        <v/>
      </c>
      <c r="X77" s="35">
        <f>IF(OR(B77="",Q77="",N77&lt;&gt;"Closed"),"",MAX(0,Q77-B77))</f>
        <v/>
      </c>
      <c r="Y77" s="29">
        <f>IF(OR(A77="",O77=""),"",IF(N77="Canceled","Canceled",IF(N77="Closed",IF(Q77="","Needs Review",IF(Q77&gt;O77,"Closed Late","On Track")),IF(TODAY()&gt;O77,"Overdue","On Track"))))</f>
        <v/>
      </c>
      <c r="Z77" s="31">
        <f>IF(A77="","",IF(COUNTIF($A$2:$A$501,A77)&gt;1,"Duplicate ID",IF(OR(B77="",C77="",D77="",E77="",F77="",G77="",H77="",I77="",M77="",N77=""),"Missing Required Field",IF(AND(OR(N77="Closed",N77="Canceled"),Q77=""),"Missing Closure Date",IF(AND(N77="Closed",R77=""),"Missing Resolution",IF(AND(N77&lt;&gt;"Closed",N77&lt;&gt;"Canceled",Q77&lt;&gt;""),"Status/Date Mismatch",IF(AND(Q77&lt;&gt;"",Q77&lt;B77),"Closure Before Received","OK")))))))</f>
        <v/>
      </c>
    </row>
    <row r="78">
      <c r="A78" s="29" t="n"/>
      <c r="B78" s="30" t="n"/>
      <c r="C78" s="29" t="n"/>
      <c r="D78" s="29" t="n"/>
      <c r="E78" s="29" t="n"/>
      <c r="F78" s="29" t="n"/>
      <c r="G78" s="29" t="n"/>
      <c r="H78" s="29" t="n"/>
      <c r="I78" s="31" t="n"/>
      <c r="J78" s="29" t="n"/>
      <c r="K78" s="32" t="n"/>
      <c r="L78" s="57" t="n"/>
      <c r="M78" s="29" t="n"/>
      <c r="N78" s="29" t="n"/>
      <c r="O78" s="30">
        <f>IF(OR(B78="",H78=""),"",IFERROR(B78+INDEX('Settings'!$O$2:$O$5,MATCH(H78,'Settings'!$N$2:$N$5,0)),""))</f>
        <v/>
      </c>
      <c r="P78" s="30">
        <f>IF(A78="","",IF(COUNTIFS('Action Log'!$B$2:$B$501,A78,'Action Log'!$H$2:$H$501,"Pending",'Action Log'!$G$2:$G$501,"&gt;0")=0,"",IFERROR(MINIFS('Action Log'!$G$2:$G$501,'Action Log'!$B$2:$B$501,A78,'Action Log'!$H$2:$H$501,"Pending",'Action Log'!$G$2:$G$501,"&gt;0"),"")))</f>
        <v/>
      </c>
      <c r="Q78" s="30" t="n"/>
      <c r="R78" s="31" t="n"/>
      <c r="S78" s="29" t="n"/>
      <c r="T78" s="31" t="n"/>
      <c r="U78" s="29" t="n"/>
      <c r="V78" s="58">
        <f>IF(A78="","",IFERROR(SUMIF('Action Log'!$B$2:$B$501,A78,'Action Log'!$P$2:$P$501),0))</f>
        <v/>
      </c>
      <c r="W78" s="35">
        <f>IF(B78="","",MAX(0,IF(Q78&lt;&gt;"",Q78-B78,TODAY()-B78)))</f>
        <v/>
      </c>
      <c r="X78" s="35">
        <f>IF(OR(B78="",Q78="",N78&lt;&gt;"Closed"),"",MAX(0,Q78-B78))</f>
        <v/>
      </c>
      <c r="Y78" s="29">
        <f>IF(OR(A78="",O78=""),"",IF(N78="Canceled","Canceled",IF(N78="Closed",IF(Q78="","Needs Review",IF(Q78&gt;O78,"Closed Late","On Track")),IF(TODAY()&gt;O78,"Overdue","On Track"))))</f>
        <v/>
      </c>
      <c r="Z78" s="31">
        <f>IF(A78="","",IF(COUNTIF($A$2:$A$501,A78)&gt;1,"Duplicate ID",IF(OR(B78="",C78="",D78="",E78="",F78="",G78="",H78="",I78="",M78="",N78=""),"Missing Required Field",IF(AND(OR(N78="Closed",N78="Canceled"),Q78=""),"Missing Closure Date",IF(AND(N78="Closed",R78=""),"Missing Resolution",IF(AND(N78&lt;&gt;"Closed",N78&lt;&gt;"Canceled",Q78&lt;&gt;""),"Status/Date Mismatch",IF(AND(Q78&lt;&gt;"",Q78&lt;B78),"Closure Before Received","OK")))))))</f>
        <v/>
      </c>
    </row>
    <row r="79">
      <c r="A79" s="29" t="n"/>
      <c r="B79" s="30" t="n"/>
      <c r="C79" s="29" t="n"/>
      <c r="D79" s="29" t="n"/>
      <c r="E79" s="29" t="n"/>
      <c r="F79" s="29" t="n"/>
      <c r="G79" s="29" t="n"/>
      <c r="H79" s="29" t="n"/>
      <c r="I79" s="31" t="n"/>
      <c r="J79" s="29" t="n"/>
      <c r="K79" s="32" t="n"/>
      <c r="L79" s="57" t="n"/>
      <c r="M79" s="29" t="n"/>
      <c r="N79" s="29" t="n"/>
      <c r="O79" s="30">
        <f>IF(OR(B79="",H79=""),"",IFERROR(B79+INDEX('Settings'!$O$2:$O$5,MATCH(H79,'Settings'!$N$2:$N$5,0)),""))</f>
        <v/>
      </c>
      <c r="P79" s="30">
        <f>IF(A79="","",IF(COUNTIFS('Action Log'!$B$2:$B$501,A79,'Action Log'!$H$2:$H$501,"Pending",'Action Log'!$G$2:$G$501,"&gt;0")=0,"",IFERROR(MINIFS('Action Log'!$G$2:$G$501,'Action Log'!$B$2:$B$501,A79,'Action Log'!$H$2:$H$501,"Pending",'Action Log'!$G$2:$G$501,"&gt;0"),"")))</f>
        <v/>
      </c>
      <c r="Q79" s="30" t="n"/>
      <c r="R79" s="31" t="n"/>
      <c r="S79" s="29" t="n"/>
      <c r="T79" s="31" t="n"/>
      <c r="U79" s="29" t="n"/>
      <c r="V79" s="58">
        <f>IF(A79="","",IFERROR(SUMIF('Action Log'!$B$2:$B$501,A79,'Action Log'!$P$2:$P$501),0))</f>
        <v/>
      </c>
      <c r="W79" s="35">
        <f>IF(B79="","",MAX(0,IF(Q79&lt;&gt;"",Q79-B79,TODAY()-B79)))</f>
        <v/>
      </c>
      <c r="X79" s="35">
        <f>IF(OR(B79="",Q79="",N79&lt;&gt;"Closed"),"",MAX(0,Q79-B79))</f>
        <v/>
      </c>
      <c r="Y79" s="29">
        <f>IF(OR(A79="",O79=""),"",IF(N79="Canceled","Canceled",IF(N79="Closed",IF(Q79="","Needs Review",IF(Q79&gt;O79,"Closed Late","On Track")),IF(TODAY()&gt;O79,"Overdue","On Track"))))</f>
        <v/>
      </c>
      <c r="Z79" s="31">
        <f>IF(A79="","",IF(COUNTIF($A$2:$A$501,A79)&gt;1,"Duplicate ID",IF(OR(B79="",C79="",D79="",E79="",F79="",G79="",H79="",I79="",M79="",N79=""),"Missing Required Field",IF(AND(OR(N79="Closed",N79="Canceled"),Q79=""),"Missing Closure Date",IF(AND(N79="Closed",R79=""),"Missing Resolution",IF(AND(N79&lt;&gt;"Closed",N79&lt;&gt;"Canceled",Q79&lt;&gt;""),"Status/Date Mismatch",IF(AND(Q79&lt;&gt;"",Q79&lt;B79),"Closure Before Received","OK")))))))</f>
        <v/>
      </c>
    </row>
    <row r="80">
      <c r="A80" s="29" t="n"/>
      <c r="B80" s="30" t="n"/>
      <c r="C80" s="29" t="n"/>
      <c r="D80" s="29" t="n"/>
      <c r="E80" s="29" t="n"/>
      <c r="F80" s="29" t="n"/>
      <c r="G80" s="29" t="n"/>
      <c r="H80" s="29" t="n"/>
      <c r="I80" s="31" t="n"/>
      <c r="J80" s="29" t="n"/>
      <c r="K80" s="32" t="n"/>
      <c r="L80" s="57" t="n"/>
      <c r="M80" s="29" t="n"/>
      <c r="N80" s="29" t="n"/>
      <c r="O80" s="30">
        <f>IF(OR(B80="",H80=""),"",IFERROR(B80+INDEX('Settings'!$O$2:$O$5,MATCH(H80,'Settings'!$N$2:$N$5,0)),""))</f>
        <v/>
      </c>
      <c r="P80" s="30">
        <f>IF(A80="","",IF(COUNTIFS('Action Log'!$B$2:$B$501,A80,'Action Log'!$H$2:$H$501,"Pending",'Action Log'!$G$2:$G$501,"&gt;0")=0,"",IFERROR(MINIFS('Action Log'!$G$2:$G$501,'Action Log'!$B$2:$B$501,A80,'Action Log'!$H$2:$H$501,"Pending",'Action Log'!$G$2:$G$501,"&gt;0"),"")))</f>
        <v/>
      </c>
      <c r="Q80" s="30" t="n"/>
      <c r="R80" s="31" t="n"/>
      <c r="S80" s="29" t="n"/>
      <c r="T80" s="31" t="n"/>
      <c r="U80" s="29" t="n"/>
      <c r="V80" s="58">
        <f>IF(A80="","",IFERROR(SUMIF('Action Log'!$B$2:$B$501,A80,'Action Log'!$P$2:$P$501),0))</f>
        <v/>
      </c>
      <c r="W80" s="35">
        <f>IF(B80="","",MAX(0,IF(Q80&lt;&gt;"",Q80-B80,TODAY()-B80)))</f>
        <v/>
      </c>
      <c r="X80" s="35">
        <f>IF(OR(B80="",Q80="",N80&lt;&gt;"Closed"),"",MAX(0,Q80-B80))</f>
        <v/>
      </c>
      <c r="Y80" s="29">
        <f>IF(OR(A80="",O80=""),"",IF(N80="Canceled","Canceled",IF(N80="Closed",IF(Q80="","Needs Review",IF(Q80&gt;O80,"Closed Late","On Track")),IF(TODAY()&gt;O80,"Overdue","On Track"))))</f>
        <v/>
      </c>
      <c r="Z80" s="31">
        <f>IF(A80="","",IF(COUNTIF($A$2:$A$501,A80)&gt;1,"Duplicate ID",IF(OR(B80="",C80="",D80="",E80="",F80="",G80="",H80="",I80="",M80="",N80=""),"Missing Required Field",IF(AND(OR(N80="Closed",N80="Canceled"),Q80=""),"Missing Closure Date",IF(AND(N80="Closed",R80=""),"Missing Resolution",IF(AND(N80&lt;&gt;"Closed",N80&lt;&gt;"Canceled",Q80&lt;&gt;""),"Status/Date Mismatch",IF(AND(Q80&lt;&gt;"",Q80&lt;B80),"Closure Before Received","OK")))))))</f>
        <v/>
      </c>
    </row>
    <row r="81">
      <c r="A81" s="29" t="n"/>
      <c r="B81" s="30" t="n"/>
      <c r="C81" s="29" t="n"/>
      <c r="D81" s="29" t="n"/>
      <c r="E81" s="29" t="n"/>
      <c r="F81" s="29" t="n"/>
      <c r="G81" s="29" t="n"/>
      <c r="H81" s="29" t="n"/>
      <c r="I81" s="31" t="n"/>
      <c r="J81" s="29" t="n"/>
      <c r="K81" s="32" t="n"/>
      <c r="L81" s="57" t="n"/>
      <c r="M81" s="29" t="n"/>
      <c r="N81" s="29" t="n"/>
      <c r="O81" s="30">
        <f>IF(OR(B81="",H81=""),"",IFERROR(B81+INDEX('Settings'!$O$2:$O$5,MATCH(H81,'Settings'!$N$2:$N$5,0)),""))</f>
        <v/>
      </c>
      <c r="P81" s="30">
        <f>IF(A81="","",IF(COUNTIFS('Action Log'!$B$2:$B$501,A81,'Action Log'!$H$2:$H$501,"Pending",'Action Log'!$G$2:$G$501,"&gt;0")=0,"",IFERROR(MINIFS('Action Log'!$G$2:$G$501,'Action Log'!$B$2:$B$501,A81,'Action Log'!$H$2:$H$501,"Pending",'Action Log'!$G$2:$G$501,"&gt;0"),"")))</f>
        <v/>
      </c>
      <c r="Q81" s="30" t="n"/>
      <c r="R81" s="31" t="n"/>
      <c r="S81" s="29" t="n"/>
      <c r="T81" s="31" t="n"/>
      <c r="U81" s="29" t="n"/>
      <c r="V81" s="58">
        <f>IF(A81="","",IFERROR(SUMIF('Action Log'!$B$2:$B$501,A81,'Action Log'!$P$2:$P$501),0))</f>
        <v/>
      </c>
      <c r="W81" s="35">
        <f>IF(B81="","",MAX(0,IF(Q81&lt;&gt;"",Q81-B81,TODAY()-B81)))</f>
        <v/>
      </c>
      <c r="X81" s="35">
        <f>IF(OR(B81="",Q81="",N81&lt;&gt;"Closed"),"",MAX(0,Q81-B81))</f>
        <v/>
      </c>
      <c r="Y81" s="29">
        <f>IF(OR(A81="",O81=""),"",IF(N81="Canceled","Canceled",IF(N81="Closed",IF(Q81="","Needs Review",IF(Q81&gt;O81,"Closed Late","On Track")),IF(TODAY()&gt;O81,"Overdue","On Track"))))</f>
        <v/>
      </c>
      <c r="Z81" s="31">
        <f>IF(A81="","",IF(COUNTIF($A$2:$A$501,A81)&gt;1,"Duplicate ID",IF(OR(B81="",C81="",D81="",E81="",F81="",G81="",H81="",I81="",M81="",N81=""),"Missing Required Field",IF(AND(OR(N81="Closed",N81="Canceled"),Q81=""),"Missing Closure Date",IF(AND(N81="Closed",R81=""),"Missing Resolution",IF(AND(N81&lt;&gt;"Closed",N81&lt;&gt;"Canceled",Q81&lt;&gt;""),"Status/Date Mismatch",IF(AND(Q81&lt;&gt;"",Q81&lt;B81),"Closure Before Received","OK")))))))</f>
        <v/>
      </c>
    </row>
    <row r="82">
      <c r="A82" s="29" t="n"/>
      <c r="B82" s="30" t="n"/>
      <c r="C82" s="29" t="n"/>
      <c r="D82" s="29" t="n"/>
      <c r="E82" s="29" t="n"/>
      <c r="F82" s="29" t="n"/>
      <c r="G82" s="29" t="n"/>
      <c r="H82" s="29" t="n"/>
      <c r="I82" s="31" t="n"/>
      <c r="J82" s="29" t="n"/>
      <c r="K82" s="32" t="n"/>
      <c r="L82" s="57" t="n"/>
      <c r="M82" s="29" t="n"/>
      <c r="N82" s="29" t="n"/>
      <c r="O82" s="30">
        <f>IF(OR(B82="",H82=""),"",IFERROR(B82+INDEX('Settings'!$O$2:$O$5,MATCH(H82,'Settings'!$N$2:$N$5,0)),""))</f>
        <v/>
      </c>
      <c r="P82" s="30">
        <f>IF(A82="","",IF(COUNTIFS('Action Log'!$B$2:$B$501,A82,'Action Log'!$H$2:$H$501,"Pending",'Action Log'!$G$2:$G$501,"&gt;0")=0,"",IFERROR(MINIFS('Action Log'!$G$2:$G$501,'Action Log'!$B$2:$B$501,A82,'Action Log'!$H$2:$H$501,"Pending",'Action Log'!$G$2:$G$501,"&gt;0"),"")))</f>
        <v/>
      </c>
      <c r="Q82" s="30" t="n"/>
      <c r="R82" s="31" t="n"/>
      <c r="S82" s="29" t="n"/>
      <c r="T82" s="31" t="n"/>
      <c r="U82" s="29" t="n"/>
      <c r="V82" s="58">
        <f>IF(A82="","",IFERROR(SUMIF('Action Log'!$B$2:$B$501,A82,'Action Log'!$P$2:$P$501),0))</f>
        <v/>
      </c>
      <c r="W82" s="35">
        <f>IF(B82="","",MAX(0,IF(Q82&lt;&gt;"",Q82-B82,TODAY()-B82)))</f>
        <v/>
      </c>
      <c r="X82" s="35">
        <f>IF(OR(B82="",Q82="",N82&lt;&gt;"Closed"),"",MAX(0,Q82-B82))</f>
        <v/>
      </c>
      <c r="Y82" s="29">
        <f>IF(OR(A82="",O82=""),"",IF(N82="Canceled","Canceled",IF(N82="Closed",IF(Q82="","Needs Review",IF(Q82&gt;O82,"Closed Late","On Track")),IF(TODAY()&gt;O82,"Overdue","On Track"))))</f>
        <v/>
      </c>
      <c r="Z82" s="31">
        <f>IF(A82="","",IF(COUNTIF($A$2:$A$501,A82)&gt;1,"Duplicate ID",IF(OR(B82="",C82="",D82="",E82="",F82="",G82="",H82="",I82="",M82="",N82=""),"Missing Required Field",IF(AND(OR(N82="Closed",N82="Canceled"),Q82=""),"Missing Closure Date",IF(AND(N82="Closed",R82=""),"Missing Resolution",IF(AND(N82&lt;&gt;"Closed",N82&lt;&gt;"Canceled",Q82&lt;&gt;""),"Status/Date Mismatch",IF(AND(Q82&lt;&gt;"",Q82&lt;B82),"Closure Before Received","OK")))))))</f>
        <v/>
      </c>
    </row>
    <row r="83">
      <c r="A83" s="29" t="n"/>
      <c r="B83" s="30" t="n"/>
      <c r="C83" s="29" t="n"/>
      <c r="D83" s="29" t="n"/>
      <c r="E83" s="29" t="n"/>
      <c r="F83" s="29" t="n"/>
      <c r="G83" s="29" t="n"/>
      <c r="H83" s="29" t="n"/>
      <c r="I83" s="31" t="n"/>
      <c r="J83" s="29" t="n"/>
      <c r="K83" s="32" t="n"/>
      <c r="L83" s="57" t="n"/>
      <c r="M83" s="29" t="n"/>
      <c r="N83" s="29" t="n"/>
      <c r="O83" s="30">
        <f>IF(OR(B83="",H83=""),"",IFERROR(B83+INDEX('Settings'!$O$2:$O$5,MATCH(H83,'Settings'!$N$2:$N$5,0)),""))</f>
        <v/>
      </c>
      <c r="P83" s="30">
        <f>IF(A83="","",IF(COUNTIFS('Action Log'!$B$2:$B$501,A83,'Action Log'!$H$2:$H$501,"Pending",'Action Log'!$G$2:$G$501,"&gt;0")=0,"",IFERROR(MINIFS('Action Log'!$G$2:$G$501,'Action Log'!$B$2:$B$501,A83,'Action Log'!$H$2:$H$501,"Pending",'Action Log'!$G$2:$G$501,"&gt;0"),"")))</f>
        <v/>
      </c>
      <c r="Q83" s="30" t="n"/>
      <c r="R83" s="31" t="n"/>
      <c r="S83" s="29" t="n"/>
      <c r="T83" s="31" t="n"/>
      <c r="U83" s="29" t="n"/>
      <c r="V83" s="58">
        <f>IF(A83="","",IFERROR(SUMIF('Action Log'!$B$2:$B$501,A83,'Action Log'!$P$2:$P$501),0))</f>
        <v/>
      </c>
      <c r="W83" s="35">
        <f>IF(B83="","",MAX(0,IF(Q83&lt;&gt;"",Q83-B83,TODAY()-B83)))</f>
        <v/>
      </c>
      <c r="X83" s="35">
        <f>IF(OR(B83="",Q83="",N83&lt;&gt;"Closed"),"",MAX(0,Q83-B83))</f>
        <v/>
      </c>
      <c r="Y83" s="29">
        <f>IF(OR(A83="",O83=""),"",IF(N83="Canceled","Canceled",IF(N83="Closed",IF(Q83="","Needs Review",IF(Q83&gt;O83,"Closed Late","On Track")),IF(TODAY()&gt;O83,"Overdue","On Track"))))</f>
        <v/>
      </c>
      <c r="Z83" s="31">
        <f>IF(A83="","",IF(COUNTIF($A$2:$A$501,A83)&gt;1,"Duplicate ID",IF(OR(B83="",C83="",D83="",E83="",F83="",G83="",H83="",I83="",M83="",N83=""),"Missing Required Field",IF(AND(OR(N83="Closed",N83="Canceled"),Q83=""),"Missing Closure Date",IF(AND(N83="Closed",R83=""),"Missing Resolution",IF(AND(N83&lt;&gt;"Closed",N83&lt;&gt;"Canceled",Q83&lt;&gt;""),"Status/Date Mismatch",IF(AND(Q83&lt;&gt;"",Q83&lt;B83),"Closure Before Received","OK")))))))</f>
        <v/>
      </c>
    </row>
    <row r="84">
      <c r="A84" s="29" t="n"/>
      <c r="B84" s="30" t="n"/>
      <c r="C84" s="29" t="n"/>
      <c r="D84" s="29" t="n"/>
      <c r="E84" s="29" t="n"/>
      <c r="F84" s="29" t="n"/>
      <c r="G84" s="29" t="n"/>
      <c r="H84" s="29" t="n"/>
      <c r="I84" s="31" t="n"/>
      <c r="J84" s="29" t="n"/>
      <c r="K84" s="32" t="n"/>
      <c r="L84" s="57" t="n"/>
      <c r="M84" s="29" t="n"/>
      <c r="N84" s="29" t="n"/>
      <c r="O84" s="30">
        <f>IF(OR(B84="",H84=""),"",IFERROR(B84+INDEX('Settings'!$O$2:$O$5,MATCH(H84,'Settings'!$N$2:$N$5,0)),""))</f>
        <v/>
      </c>
      <c r="P84" s="30">
        <f>IF(A84="","",IF(COUNTIFS('Action Log'!$B$2:$B$501,A84,'Action Log'!$H$2:$H$501,"Pending",'Action Log'!$G$2:$G$501,"&gt;0")=0,"",IFERROR(MINIFS('Action Log'!$G$2:$G$501,'Action Log'!$B$2:$B$501,A84,'Action Log'!$H$2:$H$501,"Pending",'Action Log'!$G$2:$G$501,"&gt;0"),"")))</f>
        <v/>
      </c>
      <c r="Q84" s="30" t="n"/>
      <c r="R84" s="31" t="n"/>
      <c r="S84" s="29" t="n"/>
      <c r="T84" s="31" t="n"/>
      <c r="U84" s="29" t="n"/>
      <c r="V84" s="58">
        <f>IF(A84="","",IFERROR(SUMIF('Action Log'!$B$2:$B$501,A84,'Action Log'!$P$2:$P$501),0))</f>
        <v/>
      </c>
      <c r="W84" s="35">
        <f>IF(B84="","",MAX(0,IF(Q84&lt;&gt;"",Q84-B84,TODAY()-B84)))</f>
        <v/>
      </c>
      <c r="X84" s="35">
        <f>IF(OR(B84="",Q84="",N84&lt;&gt;"Closed"),"",MAX(0,Q84-B84))</f>
        <v/>
      </c>
      <c r="Y84" s="29">
        <f>IF(OR(A84="",O84=""),"",IF(N84="Canceled","Canceled",IF(N84="Closed",IF(Q84="","Needs Review",IF(Q84&gt;O84,"Closed Late","On Track")),IF(TODAY()&gt;O84,"Overdue","On Track"))))</f>
        <v/>
      </c>
      <c r="Z84" s="31">
        <f>IF(A84="","",IF(COUNTIF($A$2:$A$501,A84)&gt;1,"Duplicate ID",IF(OR(B84="",C84="",D84="",E84="",F84="",G84="",H84="",I84="",M84="",N84=""),"Missing Required Field",IF(AND(OR(N84="Closed",N84="Canceled"),Q84=""),"Missing Closure Date",IF(AND(N84="Closed",R84=""),"Missing Resolution",IF(AND(N84&lt;&gt;"Closed",N84&lt;&gt;"Canceled",Q84&lt;&gt;""),"Status/Date Mismatch",IF(AND(Q84&lt;&gt;"",Q84&lt;B84),"Closure Before Received","OK")))))))</f>
        <v/>
      </c>
    </row>
    <row r="85">
      <c r="A85" s="29" t="n"/>
      <c r="B85" s="30" t="n"/>
      <c r="C85" s="29" t="n"/>
      <c r="D85" s="29" t="n"/>
      <c r="E85" s="29" t="n"/>
      <c r="F85" s="29" t="n"/>
      <c r="G85" s="29" t="n"/>
      <c r="H85" s="29" t="n"/>
      <c r="I85" s="31" t="n"/>
      <c r="J85" s="29" t="n"/>
      <c r="K85" s="32" t="n"/>
      <c r="L85" s="57" t="n"/>
      <c r="M85" s="29" t="n"/>
      <c r="N85" s="29" t="n"/>
      <c r="O85" s="30">
        <f>IF(OR(B85="",H85=""),"",IFERROR(B85+INDEX('Settings'!$O$2:$O$5,MATCH(H85,'Settings'!$N$2:$N$5,0)),""))</f>
        <v/>
      </c>
      <c r="P85" s="30">
        <f>IF(A85="","",IF(COUNTIFS('Action Log'!$B$2:$B$501,A85,'Action Log'!$H$2:$H$501,"Pending",'Action Log'!$G$2:$G$501,"&gt;0")=0,"",IFERROR(MINIFS('Action Log'!$G$2:$G$501,'Action Log'!$B$2:$B$501,A85,'Action Log'!$H$2:$H$501,"Pending",'Action Log'!$G$2:$G$501,"&gt;0"),"")))</f>
        <v/>
      </c>
      <c r="Q85" s="30" t="n"/>
      <c r="R85" s="31" t="n"/>
      <c r="S85" s="29" t="n"/>
      <c r="T85" s="31" t="n"/>
      <c r="U85" s="29" t="n"/>
      <c r="V85" s="58">
        <f>IF(A85="","",IFERROR(SUMIF('Action Log'!$B$2:$B$501,A85,'Action Log'!$P$2:$P$501),0))</f>
        <v/>
      </c>
      <c r="W85" s="35">
        <f>IF(B85="","",MAX(0,IF(Q85&lt;&gt;"",Q85-B85,TODAY()-B85)))</f>
        <v/>
      </c>
      <c r="X85" s="35">
        <f>IF(OR(B85="",Q85="",N85&lt;&gt;"Closed"),"",MAX(0,Q85-B85))</f>
        <v/>
      </c>
      <c r="Y85" s="29">
        <f>IF(OR(A85="",O85=""),"",IF(N85="Canceled","Canceled",IF(N85="Closed",IF(Q85="","Needs Review",IF(Q85&gt;O85,"Closed Late","On Track")),IF(TODAY()&gt;O85,"Overdue","On Track"))))</f>
        <v/>
      </c>
      <c r="Z85" s="31">
        <f>IF(A85="","",IF(COUNTIF($A$2:$A$501,A85)&gt;1,"Duplicate ID",IF(OR(B85="",C85="",D85="",E85="",F85="",G85="",H85="",I85="",M85="",N85=""),"Missing Required Field",IF(AND(OR(N85="Closed",N85="Canceled"),Q85=""),"Missing Closure Date",IF(AND(N85="Closed",R85=""),"Missing Resolution",IF(AND(N85&lt;&gt;"Closed",N85&lt;&gt;"Canceled",Q85&lt;&gt;""),"Status/Date Mismatch",IF(AND(Q85&lt;&gt;"",Q85&lt;B85),"Closure Before Received","OK")))))))</f>
        <v/>
      </c>
    </row>
    <row r="86">
      <c r="A86" s="29" t="n"/>
      <c r="B86" s="30" t="n"/>
      <c r="C86" s="29" t="n"/>
      <c r="D86" s="29" t="n"/>
      <c r="E86" s="29" t="n"/>
      <c r="F86" s="29" t="n"/>
      <c r="G86" s="29" t="n"/>
      <c r="H86" s="29" t="n"/>
      <c r="I86" s="31" t="n"/>
      <c r="J86" s="29" t="n"/>
      <c r="K86" s="32" t="n"/>
      <c r="L86" s="57" t="n"/>
      <c r="M86" s="29" t="n"/>
      <c r="N86" s="29" t="n"/>
      <c r="O86" s="30">
        <f>IF(OR(B86="",H86=""),"",IFERROR(B86+INDEX('Settings'!$O$2:$O$5,MATCH(H86,'Settings'!$N$2:$N$5,0)),""))</f>
        <v/>
      </c>
      <c r="P86" s="30">
        <f>IF(A86="","",IF(COUNTIFS('Action Log'!$B$2:$B$501,A86,'Action Log'!$H$2:$H$501,"Pending",'Action Log'!$G$2:$G$501,"&gt;0")=0,"",IFERROR(MINIFS('Action Log'!$G$2:$G$501,'Action Log'!$B$2:$B$501,A86,'Action Log'!$H$2:$H$501,"Pending",'Action Log'!$G$2:$G$501,"&gt;0"),"")))</f>
        <v/>
      </c>
      <c r="Q86" s="30" t="n"/>
      <c r="R86" s="31" t="n"/>
      <c r="S86" s="29" t="n"/>
      <c r="T86" s="31" t="n"/>
      <c r="U86" s="29" t="n"/>
      <c r="V86" s="58">
        <f>IF(A86="","",IFERROR(SUMIF('Action Log'!$B$2:$B$501,A86,'Action Log'!$P$2:$P$501),0))</f>
        <v/>
      </c>
      <c r="W86" s="35">
        <f>IF(B86="","",MAX(0,IF(Q86&lt;&gt;"",Q86-B86,TODAY()-B86)))</f>
        <v/>
      </c>
      <c r="X86" s="35">
        <f>IF(OR(B86="",Q86="",N86&lt;&gt;"Closed"),"",MAX(0,Q86-B86))</f>
        <v/>
      </c>
      <c r="Y86" s="29">
        <f>IF(OR(A86="",O86=""),"",IF(N86="Canceled","Canceled",IF(N86="Closed",IF(Q86="","Needs Review",IF(Q86&gt;O86,"Closed Late","On Track")),IF(TODAY()&gt;O86,"Overdue","On Track"))))</f>
        <v/>
      </c>
      <c r="Z86" s="31">
        <f>IF(A86="","",IF(COUNTIF($A$2:$A$501,A86)&gt;1,"Duplicate ID",IF(OR(B86="",C86="",D86="",E86="",F86="",G86="",H86="",I86="",M86="",N86=""),"Missing Required Field",IF(AND(OR(N86="Closed",N86="Canceled"),Q86=""),"Missing Closure Date",IF(AND(N86="Closed",R86=""),"Missing Resolution",IF(AND(N86&lt;&gt;"Closed",N86&lt;&gt;"Canceled",Q86&lt;&gt;""),"Status/Date Mismatch",IF(AND(Q86&lt;&gt;"",Q86&lt;B86),"Closure Before Received","OK")))))))</f>
        <v/>
      </c>
    </row>
    <row r="87">
      <c r="A87" s="29" t="n"/>
      <c r="B87" s="30" t="n"/>
      <c r="C87" s="29" t="n"/>
      <c r="D87" s="29" t="n"/>
      <c r="E87" s="29" t="n"/>
      <c r="F87" s="29" t="n"/>
      <c r="G87" s="29" t="n"/>
      <c r="H87" s="29" t="n"/>
      <c r="I87" s="31" t="n"/>
      <c r="J87" s="29" t="n"/>
      <c r="K87" s="32" t="n"/>
      <c r="L87" s="57" t="n"/>
      <c r="M87" s="29" t="n"/>
      <c r="N87" s="29" t="n"/>
      <c r="O87" s="30">
        <f>IF(OR(B87="",H87=""),"",IFERROR(B87+INDEX('Settings'!$O$2:$O$5,MATCH(H87,'Settings'!$N$2:$N$5,0)),""))</f>
        <v/>
      </c>
      <c r="P87" s="30">
        <f>IF(A87="","",IF(COUNTIFS('Action Log'!$B$2:$B$501,A87,'Action Log'!$H$2:$H$501,"Pending",'Action Log'!$G$2:$G$501,"&gt;0")=0,"",IFERROR(MINIFS('Action Log'!$G$2:$G$501,'Action Log'!$B$2:$B$501,A87,'Action Log'!$H$2:$H$501,"Pending",'Action Log'!$G$2:$G$501,"&gt;0"),"")))</f>
        <v/>
      </c>
      <c r="Q87" s="30" t="n"/>
      <c r="R87" s="31" t="n"/>
      <c r="S87" s="29" t="n"/>
      <c r="T87" s="31" t="n"/>
      <c r="U87" s="29" t="n"/>
      <c r="V87" s="58">
        <f>IF(A87="","",IFERROR(SUMIF('Action Log'!$B$2:$B$501,A87,'Action Log'!$P$2:$P$501),0))</f>
        <v/>
      </c>
      <c r="W87" s="35">
        <f>IF(B87="","",MAX(0,IF(Q87&lt;&gt;"",Q87-B87,TODAY()-B87)))</f>
        <v/>
      </c>
      <c r="X87" s="35">
        <f>IF(OR(B87="",Q87="",N87&lt;&gt;"Closed"),"",MAX(0,Q87-B87))</f>
        <v/>
      </c>
      <c r="Y87" s="29">
        <f>IF(OR(A87="",O87=""),"",IF(N87="Canceled","Canceled",IF(N87="Closed",IF(Q87="","Needs Review",IF(Q87&gt;O87,"Closed Late","On Track")),IF(TODAY()&gt;O87,"Overdue","On Track"))))</f>
        <v/>
      </c>
      <c r="Z87" s="31">
        <f>IF(A87="","",IF(COUNTIF($A$2:$A$501,A87)&gt;1,"Duplicate ID",IF(OR(B87="",C87="",D87="",E87="",F87="",G87="",H87="",I87="",M87="",N87=""),"Missing Required Field",IF(AND(OR(N87="Closed",N87="Canceled"),Q87=""),"Missing Closure Date",IF(AND(N87="Closed",R87=""),"Missing Resolution",IF(AND(N87&lt;&gt;"Closed",N87&lt;&gt;"Canceled",Q87&lt;&gt;""),"Status/Date Mismatch",IF(AND(Q87&lt;&gt;"",Q87&lt;B87),"Closure Before Received","OK")))))))</f>
        <v/>
      </c>
    </row>
    <row r="88">
      <c r="A88" s="29" t="n"/>
      <c r="B88" s="30" t="n"/>
      <c r="C88" s="29" t="n"/>
      <c r="D88" s="29" t="n"/>
      <c r="E88" s="29" t="n"/>
      <c r="F88" s="29" t="n"/>
      <c r="G88" s="29" t="n"/>
      <c r="H88" s="29" t="n"/>
      <c r="I88" s="31" t="n"/>
      <c r="J88" s="29" t="n"/>
      <c r="K88" s="32" t="n"/>
      <c r="L88" s="57" t="n"/>
      <c r="M88" s="29" t="n"/>
      <c r="N88" s="29" t="n"/>
      <c r="O88" s="30">
        <f>IF(OR(B88="",H88=""),"",IFERROR(B88+INDEX('Settings'!$O$2:$O$5,MATCH(H88,'Settings'!$N$2:$N$5,0)),""))</f>
        <v/>
      </c>
      <c r="P88" s="30">
        <f>IF(A88="","",IF(COUNTIFS('Action Log'!$B$2:$B$501,A88,'Action Log'!$H$2:$H$501,"Pending",'Action Log'!$G$2:$G$501,"&gt;0")=0,"",IFERROR(MINIFS('Action Log'!$G$2:$G$501,'Action Log'!$B$2:$B$501,A88,'Action Log'!$H$2:$H$501,"Pending",'Action Log'!$G$2:$G$501,"&gt;0"),"")))</f>
        <v/>
      </c>
      <c r="Q88" s="30" t="n"/>
      <c r="R88" s="31" t="n"/>
      <c r="S88" s="29" t="n"/>
      <c r="T88" s="31" t="n"/>
      <c r="U88" s="29" t="n"/>
      <c r="V88" s="58">
        <f>IF(A88="","",IFERROR(SUMIF('Action Log'!$B$2:$B$501,A88,'Action Log'!$P$2:$P$501),0))</f>
        <v/>
      </c>
      <c r="W88" s="35">
        <f>IF(B88="","",MAX(0,IF(Q88&lt;&gt;"",Q88-B88,TODAY()-B88)))</f>
        <v/>
      </c>
      <c r="X88" s="35">
        <f>IF(OR(B88="",Q88="",N88&lt;&gt;"Closed"),"",MAX(0,Q88-B88))</f>
        <v/>
      </c>
      <c r="Y88" s="29">
        <f>IF(OR(A88="",O88=""),"",IF(N88="Canceled","Canceled",IF(N88="Closed",IF(Q88="","Needs Review",IF(Q88&gt;O88,"Closed Late","On Track")),IF(TODAY()&gt;O88,"Overdue","On Track"))))</f>
        <v/>
      </c>
      <c r="Z88" s="31">
        <f>IF(A88="","",IF(COUNTIF($A$2:$A$501,A88)&gt;1,"Duplicate ID",IF(OR(B88="",C88="",D88="",E88="",F88="",G88="",H88="",I88="",M88="",N88=""),"Missing Required Field",IF(AND(OR(N88="Closed",N88="Canceled"),Q88=""),"Missing Closure Date",IF(AND(N88="Closed",R88=""),"Missing Resolution",IF(AND(N88&lt;&gt;"Closed",N88&lt;&gt;"Canceled",Q88&lt;&gt;""),"Status/Date Mismatch",IF(AND(Q88&lt;&gt;"",Q88&lt;B88),"Closure Before Received","OK")))))))</f>
        <v/>
      </c>
    </row>
    <row r="89">
      <c r="A89" s="29" t="n"/>
      <c r="B89" s="30" t="n"/>
      <c r="C89" s="29" t="n"/>
      <c r="D89" s="29" t="n"/>
      <c r="E89" s="29" t="n"/>
      <c r="F89" s="29" t="n"/>
      <c r="G89" s="29" t="n"/>
      <c r="H89" s="29" t="n"/>
      <c r="I89" s="31" t="n"/>
      <c r="J89" s="29" t="n"/>
      <c r="K89" s="32" t="n"/>
      <c r="L89" s="57" t="n"/>
      <c r="M89" s="29" t="n"/>
      <c r="N89" s="29" t="n"/>
      <c r="O89" s="30">
        <f>IF(OR(B89="",H89=""),"",IFERROR(B89+INDEX('Settings'!$O$2:$O$5,MATCH(H89,'Settings'!$N$2:$N$5,0)),""))</f>
        <v/>
      </c>
      <c r="P89" s="30">
        <f>IF(A89="","",IF(COUNTIFS('Action Log'!$B$2:$B$501,A89,'Action Log'!$H$2:$H$501,"Pending",'Action Log'!$G$2:$G$501,"&gt;0")=0,"",IFERROR(MINIFS('Action Log'!$G$2:$G$501,'Action Log'!$B$2:$B$501,A89,'Action Log'!$H$2:$H$501,"Pending",'Action Log'!$G$2:$G$501,"&gt;0"),"")))</f>
        <v/>
      </c>
      <c r="Q89" s="30" t="n"/>
      <c r="R89" s="31" t="n"/>
      <c r="S89" s="29" t="n"/>
      <c r="T89" s="31" t="n"/>
      <c r="U89" s="29" t="n"/>
      <c r="V89" s="58">
        <f>IF(A89="","",IFERROR(SUMIF('Action Log'!$B$2:$B$501,A89,'Action Log'!$P$2:$P$501),0))</f>
        <v/>
      </c>
      <c r="W89" s="35">
        <f>IF(B89="","",MAX(0,IF(Q89&lt;&gt;"",Q89-B89,TODAY()-B89)))</f>
        <v/>
      </c>
      <c r="X89" s="35">
        <f>IF(OR(B89="",Q89="",N89&lt;&gt;"Closed"),"",MAX(0,Q89-B89))</f>
        <v/>
      </c>
      <c r="Y89" s="29">
        <f>IF(OR(A89="",O89=""),"",IF(N89="Canceled","Canceled",IF(N89="Closed",IF(Q89="","Needs Review",IF(Q89&gt;O89,"Closed Late","On Track")),IF(TODAY()&gt;O89,"Overdue","On Track"))))</f>
        <v/>
      </c>
      <c r="Z89" s="31">
        <f>IF(A89="","",IF(COUNTIF($A$2:$A$501,A89)&gt;1,"Duplicate ID",IF(OR(B89="",C89="",D89="",E89="",F89="",G89="",H89="",I89="",M89="",N89=""),"Missing Required Field",IF(AND(OR(N89="Closed",N89="Canceled"),Q89=""),"Missing Closure Date",IF(AND(N89="Closed",R89=""),"Missing Resolution",IF(AND(N89&lt;&gt;"Closed",N89&lt;&gt;"Canceled",Q89&lt;&gt;""),"Status/Date Mismatch",IF(AND(Q89&lt;&gt;"",Q89&lt;B89),"Closure Before Received","OK")))))))</f>
        <v/>
      </c>
    </row>
    <row r="90">
      <c r="A90" s="29" t="n"/>
      <c r="B90" s="30" t="n"/>
      <c r="C90" s="29" t="n"/>
      <c r="D90" s="29" t="n"/>
      <c r="E90" s="29" t="n"/>
      <c r="F90" s="29" t="n"/>
      <c r="G90" s="29" t="n"/>
      <c r="H90" s="29" t="n"/>
      <c r="I90" s="31" t="n"/>
      <c r="J90" s="29" t="n"/>
      <c r="K90" s="32" t="n"/>
      <c r="L90" s="57" t="n"/>
      <c r="M90" s="29" t="n"/>
      <c r="N90" s="29" t="n"/>
      <c r="O90" s="30">
        <f>IF(OR(B90="",H90=""),"",IFERROR(B90+INDEX('Settings'!$O$2:$O$5,MATCH(H90,'Settings'!$N$2:$N$5,0)),""))</f>
        <v/>
      </c>
      <c r="P90" s="30">
        <f>IF(A90="","",IF(COUNTIFS('Action Log'!$B$2:$B$501,A90,'Action Log'!$H$2:$H$501,"Pending",'Action Log'!$G$2:$G$501,"&gt;0")=0,"",IFERROR(MINIFS('Action Log'!$G$2:$G$501,'Action Log'!$B$2:$B$501,A90,'Action Log'!$H$2:$H$501,"Pending",'Action Log'!$G$2:$G$501,"&gt;0"),"")))</f>
        <v/>
      </c>
      <c r="Q90" s="30" t="n"/>
      <c r="R90" s="31" t="n"/>
      <c r="S90" s="29" t="n"/>
      <c r="T90" s="31" t="n"/>
      <c r="U90" s="29" t="n"/>
      <c r="V90" s="58">
        <f>IF(A90="","",IFERROR(SUMIF('Action Log'!$B$2:$B$501,A90,'Action Log'!$P$2:$P$501),0))</f>
        <v/>
      </c>
      <c r="W90" s="35">
        <f>IF(B90="","",MAX(0,IF(Q90&lt;&gt;"",Q90-B90,TODAY()-B90)))</f>
        <v/>
      </c>
      <c r="X90" s="35">
        <f>IF(OR(B90="",Q90="",N90&lt;&gt;"Closed"),"",MAX(0,Q90-B90))</f>
        <v/>
      </c>
      <c r="Y90" s="29">
        <f>IF(OR(A90="",O90=""),"",IF(N90="Canceled","Canceled",IF(N90="Closed",IF(Q90="","Needs Review",IF(Q90&gt;O90,"Closed Late","On Track")),IF(TODAY()&gt;O90,"Overdue","On Track"))))</f>
        <v/>
      </c>
      <c r="Z90" s="31">
        <f>IF(A90="","",IF(COUNTIF($A$2:$A$501,A90)&gt;1,"Duplicate ID",IF(OR(B90="",C90="",D90="",E90="",F90="",G90="",H90="",I90="",M90="",N90=""),"Missing Required Field",IF(AND(OR(N90="Closed",N90="Canceled"),Q90=""),"Missing Closure Date",IF(AND(N90="Closed",R90=""),"Missing Resolution",IF(AND(N90&lt;&gt;"Closed",N90&lt;&gt;"Canceled",Q90&lt;&gt;""),"Status/Date Mismatch",IF(AND(Q90&lt;&gt;"",Q90&lt;B90),"Closure Before Received","OK")))))))</f>
        <v/>
      </c>
    </row>
    <row r="91">
      <c r="A91" s="29" t="n"/>
      <c r="B91" s="30" t="n"/>
      <c r="C91" s="29" t="n"/>
      <c r="D91" s="29" t="n"/>
      <c r="E91" s="29" t="n"/>
      <c r="F91" s="29" t="n"/>
      <c r="G91" s="29" t="n"/>
      <c r="H91" s="29" t="n"/>
      <c r="I91" s="31" t="n"/>
      <c r="J91" s="29" t="n"/>
      <c r="K91" s="32" t="n"/>
      <c r="L91" s="57" t="n"/>
      <c r="M91" s="29" t="n"/>
      <c r="N91" s="29" t="n"/>
      <c r="O91" s="30">
        <f>IF(OR(B91="",H91=""),"",IFERROR(B91+INDEX('Settings'!$O$2:$O$5,MATCH(H91,'Settings'!$N$2:$N$5,0)),""))</f>
        <v/>
      </c>
      <c r="P91" s="30">
        <f>IF(A91="","",IF(COUNTIFS('Action Log'!$B$2:$B$501,A91,'Action Log'!$H$2:$H$501,"Pending",'Action Log'!$G$2:$G$501,"&gt;0")=0,"",IFERROR(MINIFS('Action Log'!$G$2:$G$501,'Action Log'!$B$2:$B$501,A91,'Action Log'!$H$2:$H$501,"Pending",'Action Log'!$G$2:$G$501,"&gt;0"),"")))</f>
        <v/>
      </c>
      <c r="Q91" s="30" t="n"/>
      <c r="R91" s="31" t="n"/>
      <c r="S91" s="29" t="n"/>
      <c r="T91" s="31" t="n"/>
      <c r="U91" s="29" t="n"/>
      <c r="V91" s="58">
        <f>IF(A91="","",IFERROR(SUMIF('Action Log'!$B$2:$B$501,A91,'Action Log'!$P$2:$P$501),0))</f>
        <v/>
      </c>
      <c r="W91" s="35">
        <f>IF(B91="","",MAX(0,IF(Q91&lt;&gt;"",Q91-B91,TODAY()-B91)))</f>
        <v/>
      </c>
      <c r="X91" s="35">
        <f>IF(OR(B91="",Q91="",N91&lt;&gt;"Closed"),"",MAX(0,Q91-B91))</f>
        <v/>
      </c>
      <c r="Y91" s="29">
        <f>IF(OR(A91="",O91=""),"",IF(N91="Canceled","Canceled",IF(N91="Closed",IF(Q91="","Needs Review",IF(Q91&gt;O91,"Closed Late","On Track")),IF(TODAY()&gt;O91,"Overdue","On Track"))))</f>
        <v/>
      </c>
      <c r="Z91" s="31">
        <f>IF(A91="","",IF(COUNTIF($A$2:$A$501,A91)&gt;1,"Duplicate ID",IF(OR(B91="",C91="",D91="",E91="",F91="",G91="",H91="",I91="",M91="",N91=""),"Missing Required Field",IF(AND(OR(N91="Closed",N91="Canceled"),Q91=""),"Missing Closure Date",IF(AND(N91="Closed",R91=""),"Missing Resolution",IF(AND(N91&lt;&gt;"Closed",N91&lt;&gt;"Canceled",Q91&lt;&gt;""),"Status/Date Mismatch",IF(AND(Q91&lt;&gt;"",Q91&lt;B91),"Closure Before Received","OK")))))))</f>
        <v/>
      </c>
    </row>
    <row r="92">
      <c r="A92" s="29" t="n"/>
      <c r="B92" s="30" t="n"/>
      <c r="C92" s="29" t="n"/>
      <c r="D92" s="29" t="n"/>
      <c r="E92" s="29" t="n"/>
      <c r="F92" s="29" t="n"/>
      <c r="G92" s="29" t="n"/>
      <c r="H92" s="29" t="n"/>
      <c r="I92" s="31" t="n"/>
      <c r="J92" s="29" t="n"/>
      <c r="K92" s="32" t="n"/>
      <c r="L92" s="57" t="n"/>
      <c r="M92" s="29" t="n"/>
      <c r="N92" s="29" t="n"/>
      <c r="O92" s="30">
        <f>IF(OR(B92="",H92=""),"",IFERROR(B92+INDEX('Settings'!$O$2:$O$5,MATCH(H92,'Settings'!$N$2:$N$5,0)),""))</f>
        <v/>
      </c>
      <c r="P92" s="30">
        <f>IF(A92="","",IF(COUNTIFS('Action Log'!$B$2:$B$501,A92,'Action Log'!$H$2:$H$501,"Pending",'Action Log'!$G$2:$G$501,"&gt;0")=0,"",IFERROR(MINIFS('Action Log'!$G$2:$G$501,'Action Log'!$B$2:$B$501,A92,'Action Log'!$H$2:$H$501,"Pending",'Action Log'!$G$2:$G$501,"&gt;0"),"")))</f>
        <v/>
      </c>
      <c r="Q92" s="30" t="n"/>
      <c r="R92" s="31" t="n"/>
      <c r="S92" s="29" t="n"/>
      <c r="T92" s="31" t="n"/>
      <c r="U92" s="29" t="n"/>
      <c r="V92" s="58">
        <f>IF(A92="","",IFERROR(SUMIF('Action Log'!$B$2:$B$501,A92,'Action Log'!$P$2:$P$501),0))</f>
        <v/>
      </c>
      <c r="W92" s="35">
        <f>IF(B92="","",MAX(0,IF(Q92&lt;&gt;"",Q92-B92,TODAY()-B92)))</f>
        <v/>
      </c>
      <c r="X92" s="35">
        <f>IF(OR(B92="",Q92="",N92&lt;&gt;"Closed"),"",MAX(0,Q92-B92))</f>
        <v/>
      </c>
      <c r="Y92" s="29">
        <f>IF(OR(A92="",O92=""),"",IF(N92="Canceled","Canceled",IF(N92="Closed",IF(Q92="","Needs Review",IF(Q92&gt;O92,"Closed Late","On Track")),IF(TODAY()&gt;O92,"Overdue","On Track"))))</f>
        <v/>
      </c>
      <c r="Z92" s="31">
        <f>IF(A92="","",IF(COUNTIF($A$2:$A$501,A92)&gt;1,"Duplicate ID",IF(OR(B92="",C92="",D92="",E92="",F92="",G92="",H92="",I92="",M92="",N92=""),"Missing Required Field",IF(AND(OR(N92="Closed",N92="Canceled"),Q92=""),"Missing Closure Date",IF(AND(N92="Closed",R92=""),"Missing Resolution",IF(AND(N92&lt;&gt;"Closed",N92&lt;&gt;"Canceled",Q92&lt;&gt;""),"Status/Date Mismatch",IF(AND(Q92&lt;&gt;"",Q92&lt;B92),"Closure Before Received","OK")))))))</f>
        <v/>
      </c>
    </row>
    <row r="93">
      <c r="A93" s="29" t="n"/>
      <c r="B93" s="30" t="n"/>
      <c r="C93" s="29" t="n"/>
      <c r="D93" s="29" t="n"/>
      <c r="E93" s="29" t="n"/>
      <c r="F93" s="29" t="n"/>
      <c r="G93" s="29" t="n"/>
      <c r="H93" s="29" t="n"/>
      <c r="I93" s="31" t="n"/>
      <c r="J93" s="29" t="n"/>
      <c r="K93" s="32" t="n"/>
      <c r="L93" s="57" t="n"/>
      <c r="M93" s="29" t="n"/>
      <c r="N93" s="29" t="n"/>
      <c r="O93" s="30">
        <f>IF(OR(B93="",H93=""),"",IFERROR(B93+INDEX('Settings'!$O$2:$O$5,MATCH(H93,'Settings'!$N$2:$N$5,0)),""))</f>
        <v/>
      </c>
      <c r="P93" s="30">
        <f>IF(A93="","",IF(COUNTIFS('Action Log'!$B$2:$B$501,A93,'Action Log'!$H$2:$H$501,"Pending",'Action Log'!$G$2:$G$501,"&gt;0")=0,"",IFERROR(MINIFS('Action Log'!$G$2:$G$501,'Action Log'!$B$2:$B$501,A93,'Action Log'!$H$2:$H$501,"Pending",'Action Log'!$G$2:$G$501,"&gt;0"),"")))</f>
        <v/>
      </c>
      <c r="Q93" s="30" t="n"/>
      <c r="R93" s="31" t="n"/>
      <c r="S93" s="29" t="n"/>
      <c r="T93" s="31" t="n"/>
      <c r="U93" s="29" t="n"/>
      <c r="V93" s="58">
        <f>IF(A93="","",IFERROR(SUMIF('Action Log'!$B$2:$B$501,A93,'Action Log'!$P$2:$P$501),0))</f>
        <v/>
      </c>
      <c r="W93" s="35">
        <f>IF(B93="","",MAX(0,IF(Q93&lt;&gt;"",Q93-B93,TODAY()-B93)))</f>
        <v/>
      </c>
      <c r="X93" s="35">
        <f>IF(OR(B93="",Q93="",N93&lt;&gt;"Closed"),"",MAX(0,Q93-B93))</f>
        <v/>
      </c>
      <c r="Y93" s="29">
        <f>IF(OR(A93="",O93=""),"",IF(N93="Canceled","Canceled",IF(N93="Closed",IF(Q93="","Needs Review",IF(Q93&gt;O93,"Closed Late","On Track")),IF(TODAY()&gt;O93,"Overdue","On Track"))))</f>
        <v/>
      </c>
      <c r="Z93" s="31">
        <f>IF(A93="","",IF(COUNTIF($A$2:$A$501,A93)&gt;1,"Duplicate ID",IF(OR(B93="",C93="",D93="",E93="",F93="",G93="",H93="",I93="",M93="",N93=""),"Missing Required Field",IF(AND(OR(N93="Closed",N93="Canceled"),Q93=""),"Missing Closure Date",IF(AND(N93="Closed",R93=""),"Missing Resolution",IF(AND(N93&lt;&gt;"Closed",N93&lt;&gt;"Canceled",Q93&lt;&gt;""),"Status/Date Mismatch",IF(AND(Q93&lt;&gt;"",Q93&lt;B93),"Closure Before Received","OK")))))))</f>
        <v/>
      </c>
    </row>
    <row r="94">
      <c r="A94" s="29" t="n"/>
      <c r="B94" s="30" t="n"/>
      <c r="C94" s="29" t="n"/>
      <c r="D94" s="29" t="n"/>
      <c r="E94" s="29" t="n"/>
      <c r="F94" s="29" t="n"/>
      <c r="G94" s="29" t="n"/>
      <c r="H94" s="29" t="n"/>
      <c r="I94" s="31" t="n"/>
      <c r="J94" s="29" t="n"/>
      <c r="K94" s="32" t="n"/>
      <c r="L94" s="57" t="n"/>
      <c r="M94" s="29" t="n"/>
      <c r="N94" s="29" t="n"/>
      <c r="O94" s="30">
        <f>IF(OR(B94="",H94=""),"",IFERROR(B94+INDEX('Settings'!$O$2:$O$5,MATCH(H94,'Settings'!$N$2:$N$5,0)),""))</f>
        <v/>
      </c>
      <c r="P94" s="30">
        <f>IF(A94="","",IF(COUNTIFS('Action Log'!$B$2:$B$501,A94,'Action Log'!$H$2:$H$501,"Pending",'Action Log'!$G$2:$G$501,"&gt;0")=0,"",IFERROR(MINIFS('Action Log'!$G$2:$G$501,'Action Log'!$B$2:$B$501,A94,'Action Log'!$H$2:$H$501,"Pending",'Action Log'!$G$2:$G$501,"&gt;0"),"")))</f>
        <v/>
      </c>
      <c r="Q94" s="30" t="n"/>
      <c r="R94" s="31" t="n"/>
      <c r="S94" s="29" t="n"/>
      <c r="T94" s="31" t="n"/>
      <c r="U94" s="29" t="n"/>
      <c r="V94" s="58">
        <f>IF(A94="","",IFERROR(SUMIF('Action Log'!$B$2:$B$501,A94,'Action Log'!$P$2:$P$501),0))</f>
        <v/>
      </c>
      <c r="W94" s="35">
        <f>IF(B94="","",MAX(0,IF(Q94&lt;&gt;"",Q94-B94,TODAY()-B94)))</f>
        <v/>
      </c>
      <c r="X94" s="35">
        <f>IF(OR(B94="",Q94="",N94&lt;&gt;"Closed"),"",MAX(0,Q94-B94))</f>
        <v/>
      </c>
      <c r="Y94" s="29">
        <f>IF(OR(A94="",O94=""),"",IF(N94="Canceled","Canceled",IF(N94="Closed",IF(Q94="","Needs Review",IF(Q94&gt;O94,"Closed Late","On Track")),IF(TODAY()&gt;O94,"Overdue","On Track"))))</f>
        <v/>
      </c>
      <c r="Z94" s="31">
        <f>IF(A94="","",IF(COUNTIF($A$2:$A$501,A94)&gt;1,"Duplicate ID",IF(OR(B94="",C94="",D94="",E94="",F94="",G94="",H94="",I94="",M94="",N94=""),"Missing Required Field",IF(AND(OR(N94="Closed",N94="Canceled"),Q94=""),"Missing Closure Date",IF(AND(N94="Closed",R94=""),"Missing Resolution",IF(AND(N94&lt;&gt;"Closed",N94&lt;&gt;"Canceled",Q94&lt;&gt;""),"Status/Date Mismatch",IF(AND(Q94&lt;&gt;"",Q94&lt;B94),"Closure Before Received","OK")))))))</f>
        <v/>
      </c>
    </row>
    <row r="95">
      <c r="A95" s="29" t="n"/>
      <c r="B95" s="30" t="n"/>
      <c r="C95" s="29" t="n"/>
      <c r="D95" s="29" t="n"/>
      <c r="E95" s="29" t="n"/>
      <c r="F95" s="29" t="n"/>
      <c r="G95" s="29" t="n"/>
      <c r="H95" s="29" t="n"/>
      <c r="I95" s="31" t="n"/>
      <c r="J95" s="29" t="n"/>
      <c r="K95" s="32" t="n"/>
      <c r="L95" s="57" t="n"/>
      <c r="M95" s="29" t="n"/>
      <c r="N95" s="29" t="n"/>
      <c r="O95" s="30">
        <f>IF(OR(B95="",H95=""),"",IFERROR(B95+INDEX('Settings'!$O$2:$O$5,MATCH(H95,'Settings'!$N$2:$N$5,0)),""))</f>
        <v/>
      </c>
      <c r="P95" s="30">
        <f>IF(A95="","",IF(COUNTIFS('Action Log'!$B$2:$B$501,A95,'Action Log'!$H$2:$H$501,"Pending",'Action Log'!$G$2:$G$501,"&gt;0")=0,"",IFERROR(MINIFS('Action Log'!$G$2:$G$501,'Action Log'!$B$2:$B$501,A95,'Action Log'!$H$2:$H$501,"Pending",'Action Log'!$G$2:$G$501,"&gt;0"),"")))</f>
        <v/>
      </c>
      <c r="Q95" s="30" t="n"/>
      <c r="R95" s="31" t="n"/>
      <c r="S95" s="29" t="n"/>
      <c r="T95" s="31" t="n"/>
      <c r="U95" s="29" t="n"/>
      <c r="V95" s="58">
        <f>IF(A95="","",IFERROR(SUMIF('Action Log'!$B$2:$B$501,A95,'Action Log'!$P$2:$P$501),0))</f>
        <v/>
      </c>
      <c r="W95" s="35">
        <f>IF(B95="","",MAX(0,IF(Q95&lt;&gt;"",Q95-B95,TODAY()-B95)))</f>
        <v/>
      </c>
      <c r="X95" s="35">
        <f>IF(OR(B95="",Q95="",N95&lt;&gt;"Closed"),"",MAX(0,Q95-B95))</f>
        <v/>
      </c>
      <c r="Y95" s="29">
        <f>IF(OR(A95="",O95=""),"",IF(N95="Canceled","Canceled",IF(N95="Closed",IF(Q95="","Needs Review",IF(Q95&gt;O95,"Closed Late","On Track")),IF(TODAY()&gt;O95,"Overdue","On Track"))))</f>
        <v/>
      </c>
      <c r="Z95" s="31">
        <f>IF(A95="","",IF(COUNTIF($A$2:$A$501,A95)&gt;1,"Duplicate ID",IF(OR(B95="",C95="",D95="",E95="",F95="",G95="",H95="",I95="",M95="",N95=""),"Missing Required Field",IF(AND(OR(N95="Closed",N95="Canceled"),Q95=""),"Missing Closure Date",IF(AND(N95="Closed",R95=""),"Missing Resolution",IF(AND(N95&lt;&gt;"Closed",N95&lt;&gt;"Canceled",Q95&lt;&gt;""),"Status/Date Mismatch",IF(AND(Q95&lt;&gt;"",Q95&lt;B95),"Closure Before Received","OK")))))))</f>
        <v/>
      </c>
    </row>
    <row r="96">
      <c r="A96" s="29" t="n"/>
      <c r="B96" s="30" t="n"/>
      <c r="C96" s="29" t="n"/>
      <c r="D96" s="29" t="n"/>
      <c r="E96" s="29" t="n"/>
      <c r="F96" s="29" t="n"/>
      <c r="G96" s="29" t="n"/>
      <c r="H96" s="29" t="n"/>
      <c r="I96" s="31" t="n"/>
      <c r="J96" s="29" t="n"/>
      <c r="K96" s="32" t="n"/>
      <c r="L96" s="57" t="n"/>
      <c r="M96" s="29" t="n"/>
      <c r="N96" s="29" t="n"/>
      <c r="O96" s="30">
        <f>IF(OR(B96="",H96=""),"",IFERROR(B96+INDEX('Settings'!$O$2:$O$5,MATCH(H96,'Settings'!$N$2:$N$5,0)),""))</f>
        <v/>
      </c>
      <c r="P96" s="30">
        <f>IF(A96="","",IF(COUNTIFS('Action Log'!$B$2:$B$501,A96,'Action Log'!$H$2:$H$501,"Pending",'Action Log'!$G$2:$G$501,"&gt;0")=0,"",IFERROR(MINIFS('Action Log'!$G$2:$G$501,'Action Log'!$B$2:$B$501,A96,'Action Log'!$H$2:$H$501,"Pending",'Action Log'!$G$2:$G$501,"&gt;0"),"")))</f>
        <v/>
      </c>
      <c r="Q96" s="30" t="n"/>
      <c r="R96" s="31" t="n"/>
      <c r="S96" s="29" t="n"/>
      <c r="T96" s="31" t="n"/>
      <c r="U96" s="29" t="n"/>
      <c r="V96" s="58">
        <f>IF(A96="","",IFERROR(SUMIF('Action Log'!$B$2:$B$501,A96,'Action Log'!$P$2:$P$501),0))</f>
        <v/>
      </c>
      <c r="W96" s="35">
        <f>IF(B96="","",MAX(0,IF(Q96&lt;&gt;"",Q96-B96,TODAY()-B96)))</f>
        <v/>
      </c>
      <c r="X96" s="35">
        <f>IF(OR(B96="",Q96="",N96&lt;&gt;"Closed"),"",MAX(0,Q96-B96))</f>
        <v/>
      </c>
      <c r="Y96" s="29">
        <f>IF(OR(A96="",O96=""),"",IF(N96="Canceled","Canceled",IF(N96="Closed",IF(Q96="","Needs Review",IF(Q96&gt;O96,"Closed Late","On Track")),IF(TODAY()&gt;O96,"Overdue","On Track"))))</f>
        <v/>
      </c>
      <c r="Z96" s="31">
        <f>IF(A96="","",IF(COUNTIF($A$2:$A$501,A96)&gt;1,"Duplicate ID",IF(OR(B96="",C96="",D96="",E96="",F96="",G96="",H96="",I96="",M96="",N96=""),"Missing Required Field",IF(AND(OR(N96="Closed",N96="Canceled"),Q96=""),"Missing Closure Date",IF(AND(N96="Closed",R96=""),"Missing Resolution",IF(AND(N96&lt;&gt;"Closed",N96&lt;&gt;"Canceled",Q96&lt;&gt;""),"Status/Date Mismatch",IF(AND(Q96&lt;&gt;"",Q96&lt;B96),"Closure Before Received","OK")))))))</f>
        <v/>
      </c>
    </row>
    <row r="97">
      <c r="A97" s="29" t="n"/>
      <c r="B97" s="30" t="n"/>
      <c r="C97" s="29" t="n"/>
      <c r="D97" s="29" t="n"/>
      <c r="E97" s="29" t="n"/>
      <c r="F97" s="29" t="n"/>
      <c r="G97" s="29" t="n"/>
      <c r="H97" s="29" t="n"/>
      <c r="I97" s="31" t="n"/>
      <c r="J97" s="29" t="n"/>
      <c r="K97" s="32" t="n"/>
      <c r="L97" s="57" t="n"/>
      <c r="M97" s="29" t="n"/>
      <c r="N97" s="29" t="n"/>
      <c r="O97" s="30">
        <f>IF(OR(B97="",H97=""),"",IFERROR(B97+INDEX('Settings'!$O$2:$O$5,MATCH(H97,'Settings'!$N$2:$N$5,0)),""))</f>
        <v/>
      </c>
      <c r="P97" s="30">
        <f>IF(A97="","",IF(COUNTIFS('Action Log'!$B$2:$B$501,A97,'Action Log'!$H$2:$H$501,"Pending",'Action Log'!$G$2:$G$501,"&gt;0")=0,"",IFERROR(MINIFS('Action Log'!$G$2:$G$501,'Action Log'!$B$2:$B$501,A97,'Action Log'!$H$2:$H$501,"Pending",'Action Log'!$G$2:$G$501,"&gt;0"),"")))</f>
        <v/>
      </c>
      <c r="Q97" s="30" t="n"/>
      <c r="R97" s="31" t="n"/>
      <c r="S97" s="29" t="n"/>
      <c r="T97" s="31" t="n"/>
      <c r="U97" s="29" t="n"/>
      <c r="V97" s="58">
        <f>IF(A97="","",IFERROR(SUMIF('Action Log'!$B$2:$B$501,A97,'Action Log'!$P$2:$P$501),0))</f>
        <v/>
      </c>
      <c r="W97" s="35">
        <f>IF(B97="","",MAX(0,IF(Q97&lt;&gt;"",Q97-B97,TODAY()-B97)))</f>
        <v/>
      </c>
      <c r="X97" s="35">
        <f>IF(OR(B97="",Q97="",N97&lt;&gt;"Closed"),"",MAX(0,Q97-B97))</f>
        <v/>
      </c>
      <c r="Y97" s="29">
        <f>IF(OR(A97="",O97=""),"",IF(N97="Canceled","Canceled",IF(N97="Closed",IF(Q97="","Needs Review",IF(Q97&gt;O97,"Closed Late","On Track")),IF(TODAY()&gt;O97,"Overdue","On Track"))))</f>
        <v/>
      </c>
      <c r="Z97" s="31">
        <f>IF(A97="","",IF(COUNTIF($A$2:$A$501,A97)&gt;1,"Duplicate ID",IF(OR(B97="",C97="",D97="",E97="",F97="",G97="",H97="",I97="",M97="",N97=""),"Missing Required Field",IF(AND(OR(N97="Closed",N97="Canceled"),Q97=""),"Missing Closure Date",IF(AND(N97="Closed",R97=""),"Missing Resolution",IF(AND(N97&lt;&gt;"Closed",N97&lt;&gt;"Canceled",Q97&lt;&gt;""),"Status/Date Mismatch",IF(AND(Q97&lt;&gt;"",Q97&lt;B97),"Closure Before Received","OK")))))))</f>
        <v/>
      </c>
    </row>
    <row r="98">
      <c r="A98" s="29" t="n"/>
      <c r="B98" s="30" t="n"/>
      <c r="C98" s="29" t="n"/>
      <c r="D98" s="29" t="n"/>
      <c r="E98" s="29" t="n"/>
      <c r="F98" s="29" t="n"/>
      <c r="G98" s="29" t="n"/>
      <c r="H98" s="29" t="n"/>
      <c r="I98" s="31" t="n"/>
      <c r="J98" s="29" t="n"/>
      <c r="K98" s="32" t="n"/>
      <c r="L98" s="57" t="n"/>
      <c r="M98" s="29" t="n"/>
      <c r="N98" s="29" t="n"/>
      <c r="O98" s="30">
        <f>IF(OR(B98="",H98=""),"",IFERROR(B98+INDEX('Settings'!$O$2:$O$5,MATCH(H98,'Settings'!$N$2:$N$5,0)),""))</f>
        <v/>
      </c>
      <c r="P98" s="30">
        <f>IF(A98="","",IF(COUNTIFS('Action Log'!$B$2:$B$501,A98,'Action Log'!$H$2:$H$501,"Pending",'Action Log'!$G$2:$G$501,"&gt;0")=0,"",IFERROR(MINIFS('Action Log'!$G$2:$G$501,'Action Log'!$B$2:$B$501,A98,'Action Log'!$H$2:$H$501,"Pending",'Action Log'!$G$2:$G$501,"&gt;0"),"")))</f>
        <v/>
      </c>
      <c r="Q98" s="30" t="n"/>
      <c r="R98" s="31" t="n"/>
      <c r="S98" s="29" t="n"/>
      <c r="T98" s="31" t="n"/>
      <c r="U98" s="29" t="n"/>
      <c r="V98" s="58">
        <f>IF(A98="","",IFERROR(SUMIF('Action Log'!$B$2:$B$501,A98,'Action Log'!$P$2:$P$501),0))</f>
        <v/>
      </c>
      <c r="W98" s="35">
        <f>IF(B98="","",MAX(0,IF(Q98&lt;&gt;"",Q98-B98,TODAY()-B98)))</f>
        <v/>
      </c>
      <c r="X98" s="35">
        <f>IF(OR(B98="",Q98="",N98&lt;&gt;"Closed"),"",MAX(0,Q98-B98))</f>
        <v/>
      </c>
      <c r="Y98" s="29">
        <f>IF(OR(A98="",O98=""),"",IF(N98="Canceled","Canceled",IF(N98="Closed",IF(Q98="","Needs Review",IF(Q98&gt;O98,"Closed Late","On Track")),IF(TODAY()&gt;O98,"Overdue","On Track"))))</f>
        <v/>
      </c>
      <c r="Z98" s="31">
        <f>IF(A98="","",IF(COUNTIF($A$2:$A$501,A98)&gt;1,"Duplicate ID",IF(OR(B98="",C98="",D98="",E98="",F98="",G98="",H98="",I98="",M98="",N98=""),"Missing Required Field",IF(AND(OR(N98="Closed",N98="Canceled"),Q98=""),"Missing Closure Date",IF(AND(N98="Closed",R98=""),"Missing Resolution",IF(AND(N98&lt;&gt;"Closed",N98&lt;&gt;"Canceled",Q98&lt;&gt;""),"Status/Date Mismatch",IF(AND(Q98&lt;&gt;"",Q98&lt;B98),"Closure Before Received","OK")))))))</f>
        <v/>
      </c>
    </row>
    <row r="99">
      <c r="A99" s="29" t="n"/>
      <c r="B99" s="30" t="n"/>
      <c r="C99" s="29" t="n"/>
      <c r="D99" s="29" t="n"/>
      <c r="E99" s="29" t="n"/>
      <c r="F99" s="29" t="n"/>
      <c r="G99" s="29" t="n"/>
      <c r="H99" s="29" t="n"/>
      <c r="I99" s="31" t="n"/>
      <c r="J99" s="29" t="n"/>
      <c r="K99" s="32" t="n"/>
      <c r="L99" s="57" t="n"/>
      <c r="M99" s="29" t="n"/>
      <c r="N99" s="29" t="n"/>
      <c r="O99" s="30">
        <f>IF(OR(B99="",H99=""),"",IFERROR(B99+INDEX('Settings'!$O$2:$O$5,MATCH(H99,'Settings'!$N$2:$N$5,0)),""))</f>
        <v/>
      </c>
      <c r="P99" s="30">
        <f>IF(A99="","",IF(COUNTIFS('Action Log'!$B$2:$B$501,A99,'Action Log'!$H$2:$H$501,"Pending",'Action Log'!$G$2:$G$501,"&gt;0")=0,"",IFERROR(MINIFS('Action Log'!$G$2:$G$501,'Action Log'!$B$2:$B$501,A99,'Action Log'!$H$2:$H$501,"Pending",'Action Log'!$G$2:$G$501,"&gt;0"),"")))</f>
        <v/>
      </c>
      <c r="Q99" s="30" t="n"/>
      <c r="R99" s="31" t="n"/>
      <c r="S99" s="29" t="n"/>
      <c r="T99" s="31" t="n"/>
      <c r="U99" s="29" t="n"/>
      <c r="V99" s="58">
        <f>IF(A99="","",IFERROR(SUMIF('Action Log'!$B$2:$B$501,A99,'Action Log'!$P$2:$P$501),0))</f>
        <v/>
      </c>
      <c r="W99" s="35">
        <f>IF(B99="","",MAX(0,IF(Q99&lt;&gt;"",Q99-B99,TODAY()-B99)))</f>
        <v/>
      </c>
      <c r="X99" s="35">
        <f>IF(OR(B99="",Q99="",N99&lt;&gt;"Closed"),"",MAX(0,Q99-B99))</f>
        <v/>
      </c>
      <c r="Y99" s="29">
        <f>IF(OR(A99="",O99=""),"",IF(N99="Canceled","Canceled",IF(N99="Closed",IF(Q99="","Needs Review",IF(Q99&gt;O99,"Closed Late","On Track")),IF(TODAY()&gt;O99,"Overdue","On Track"))))</f>
        <v/>
      </c>
      <c r="Z99" s="31">
        <f>IF(A99="","",IF(COUNTIF($A$2:$A$501,A99)&gt;1,"Duplicate ID",IF(OR(B99="",C99="",D99="",E99="",F99="",G99="",H99="",I99="",M99="",N99=""),"Missing Required Field",IF(AND(OR(N99="Closed",N99="Canceled"),Q99=""),"Missing Closure Date",IF(AND(N99="Closed",R99=""),"Missing Resolution",IF(AND(N99&lt;&gt;"Closed",N99&lt;&gt;"Canceled",Q99&lt;&gt;""),"Status/Date Mismatch",IF(AND(Q99&lt;&gt;"",Q99&lt;B99),"Closure Before Received","OK")))))))</f>
        <v/>
      </c>
    </row>
    <row r="100">
      <c r="A100" s="29" t="n"/>
      <c r="B100" s="30" t="n"/>
      <c r="C100" s="29" t="n"/>
      <c r="D100" s="29" t="n"/>
      <c r="E100" s="29" t="n"/>
      <c r="F100" s="29" t="n"/>
      <c r="G100" s="29" t="n"/>
      <c r="H100" s="29" t="n"/>
      <c r="I100" s="31" t="n"/>
      <c r="J100" s="29" t="n"/>
      <c r="K100" s="32" t="n"/>
      <c r="L100" s="57" t="n"/>
      <c r="M100" s="29" t="n"/>
      <c r="N100" s="29" t="n"/>
      <c r="O100" s="30">
        <f>IF(OR(B100="",H100=""),"",IFERROR(B100+INDEX('Settings'!$O$2:$O$5,MATCH(H100,'Settings'!$N$2:$N$5,0)),""))</f>
        <v/>
      </c>
      <c r="P100" s="30">
        <f>IF(A100="","",IF(COUNTIFS('Action Log'!$B$2:$B$501,A100,'Action Log'!$H$2:$H$501,"Pending",'Action Log'!$G$2:$G$501,"&gt;0")=0,"",IFERROR(MINIFS('Action Log'!$G$2:$G$501,'Action Log'!$B$2:$B$501,A100,'Action Log'!$H$2:$H$501,"Pending",'Action Log'!$G$2:$G$501,"&gt;0"),"")))</f>
        <v/>
      </c>
      <c r="Q100" s="30" t="n"/>
      <c r="R100" s="31" t="n"/>
      <c r="S100" s="29" t="n"/>
      <c r="T100" s="31" t="n"/>
      <c r="U100" s="29" t="n"/>
      <c r="V100" s="58">
        <f>IF(A100="","",IFERROR(SUMIF('Action Log'!$B$2:$B$501,A100,'Action Log'!$P$2:$P$501),0))</f>
        <v/>
      </c>
      <c r="W100" s="35">
        <f>IF(B100="","",MAX(0,IF(Q100&lt;&gt;"",Q100-B100,TODAY()-B100)))</f>
        <v/>
      </c>
      <c r="X100" s="35">
        <f>IF(OR(B100="",Q100="",N100&lt;&gt;"Closed"),"",MAX(0,Q100-B100))</f>
        <v/>
      </c>
      <c r="Y100" s="29">
        <f>IF(OR(A100="",O100=""),"",IF(N100="Canceled","Canceled",IF(N100="Closed",IF(Q100="","Needs Review",IF(Q100&gt;O100,"Closed Late","On Track")),IF(TODAY()&gt;O100,"Overdue","On Track"))))</f>
        <v/>
      </c>
      <c r="Z100" s="31">
        <f>IF(A100="","",IF(COUNTIF($A$2:$A$501,A100)&gt;1,"Duplicate ID",IF(OR(B100="",C100="",D100="",E100="",F100="",G100="",H100="",I100="",M100="",N100=""),"Missing Required Field",IF(AND(OR(N100="Closed",N100="Canceled"),Q100=""),"Missing Closure Date",IF(AND(N100="Closed",R100=""),"Missing Resolution",IF(AND(N100&lt;&gt;"Closed",N100&lt;&gt;"Canceled",Q100&lt;&gt;""),"Status/Date Mismatch",IF(AND(Q100&lt;&gt;"",Q100&lt;B100),"Closure Before Received","OK")))))))</f>
        <v/>
      </c>
    </row>
    <row r="101">
      <c r="A101" s="29" t="n"/>
      <c r="B101" s="30" t="n"/>
      <c r="C101" s="29" t="n"/>
      <c r="D101" s="29" t="n"/>
      <c r="E101" s="29" t="n"/>
      <c r="F101" s="29" t="n"/>
      <c r="G101" s="29" t="n"/>
      <c r="H101" s="29" t="n"/>
      <c r="I101" s="31" t="n"/>
      <c r="J101" s="29" t="n"/>
      <c r="K101" s="32" t="n"/>
      <c r="L101" s="57" t="n"/>
      <c r="M101" s="29" t="n"/>
      <c r="N101" s="29" t="n"/>
      <c r="O101" s="30">
        <f>IF(OR(B101="",H101=""),"",IFERROR(B101+INDEX('Settings'!$O$2:$O$5,MATCH(H101,'Settings'!$N$2:$N$5,0)),""))</f>
        <v/>
      </c>
      <c r="P101" s="30">
        <f>IF(A101="","",IF(COUNTIFS('Action Log'!$B$2:$B$501,A101,'Action Log'!$H$2:$H$501,"Pending",'Action Log'!$G$2:$G$501,"&gt;0")=0,"",IFERROR(MINIFS('Action Log'!$G$2:$G$501,'Action Log'!$B$2:$B$501,A101,'Action Log'!$H$2:$H$501,"Pending",'Action Log'!$G$2:$G$501,"&gt;0"),"")))</f>
        <v/>
      </c>
      <c r="Q101" s="30" t="n"/>
      <c r="R101" s="31" t="n"/>
      <c r="S101" s="29" t="n"/>
      <c r="T101" s="31" t="n"/>
      <c r="U101" s="29" t="n"/>
      <c r="V101" s="58">
        <f>IF(A101="","",IFERROR(SUMIF('Action Log'!$B$2:$B$501,A101,'Action Log'!$P$2:$P$501),0))</f>
        <v/>
      </c>
      <c r="W101" s="35">
        <f>IF(B101="","",MAX(0,IF(Q101&lt;&gt;"",Q101-B101,TODAY()-B101)))</f>
        <v/>
      </c>
      <c r="X101" s="35">
        <f>IF(OR(B101="",Q101="",N101&lt;&gt;"Closed"),"",MAX(0,Q101-B101))</f>
        <v/>
      </c>
      <c r="Y101" s="29">
        <f>IF(OR(A101="",O101=""),"",IF(N101="Canceled","Canceled",IF(N101="Closed",IF(Q101="","Needs Review",IF(Q101&gt;O101,"Closed Late","On Track")),IF(TODAY()&gt;O101,"Overdue","On Track"))))</f>
        <v/>
      </c>
      <c r="Z101" s="31">
        <f>IF(A101="","",IF(COUNTIF($A$2:$A$501,A101)&gt;1,"Duplicate ID",IF(OR(B101="",C101="",D101="",E101="",F101="",G101="",H101="",I101="",M101="",N101=""),"Missing Required Field",IF(AND(OR(N101="Closed",N101="Canceled"),Q101=""),"Missing Closure Date",IF(AND(N101="Closed",R101=""),"Missing Resolution",IF(AND(N101&lt;&gt;"Closed",N101&lt;&gt;"Canceled",Q101&lt;&gt;""),"Status/Date Mismatch",IF(AND(Q101&lt;&gt;"",Q101&lt;B101),"Closure Before Received","OK")))))))</f>
        <v/>
      </c>
    </row>
    <row r="102">
      <c r="A102" s="29" t="n"/>
      <c r="B102" s="30" t="n"/>
      <c r="C102" s="29" t="n"/>
      <c r="D102" s="29" t="n"/>
      <c r="E102" s="29" t="n"/>
      <c r="F102" s="29" t="n"/>
      <c r="G102" s="29" t="n"/>
      <c r="H102" s="29" t="n"/>
      <c r="I102" s="31" t="n"/>
      <c r="J102" s="29" t="n"/>
      <c r="K102" s="32" t="n"/>
      <c r="L102" s="57" t="n"/>
      <c r="M102" s="29" t="n"/>
      <c r="N102" s="29" t="n"/>
      <c r="O102" s="30">
        <f>IF(OR(B102="",H102=""),"",IFERROR(B102+INDEX('Settings'!$O$2:$O$5,MATCH(H102,'Settings'!$N$2:$N$5,0)),""))</f>
        <v/>
      </c>
      <c r="P102" s="30">
        <f>IF(A102="","",IF(COUNTIFS('Action Log'!$B$2:$B$501,A102,'Action Log'!$H$2:$H$501,"Pending",'Action Log'!$G$2:$G$501,"&gt;0")=0,"",IFERROR(MINIFS('Action Log'!$G$2:$G$501,'Action Log'!$B$2:$B$501,A102,'Action Log'!$H$2:$H$501,"Pending",'Action Log'!$G$2:$G$501,"&gt;0"),"")))</f>
        <v/>
      </c>
      <c r="Q102" s="30" t="n"/>
      <c r="R102" s="31" t="n"/>
      <c r="S102" s="29" t="n"/>
      <c r="T102" s="31" t="n"/>
      <c r="U102" s="29" t="n"/>
      <c r="V102" s="58">
        <f>IF(A102="","",IFERROR(SUMIF('Action Log'!$B$2:$B$501,A102,'Action Log'!$P$2:$P$501),0))</f>
        <v/>
      </c>
      <c r="W102" s="35">
        <f>IF(B102="","",MAX(0,IF(Q102&lt;&gt;"",Q102-B102,TODAY()-B102)))</f>
        <v/>
      </c>
      <c r="X102" s="35">
        <f>IF(OR(B102="",Q102="",N102&lt;&gt;"Closed"),"",MAX(0,Q102-B102))</f>
        <v/>
      </c>
      <c r="Y102" s="29">
        <f>IF(OR(A102="",O102=""),"",IF(N102="Canceled","Canceled",IF(N102="Closed",IF(Q102="","Needs Review",IF(Q102&gt;O102,"Closed Late","On Track")),IF(TODAY()&gt;O102,"Overdue","On Track"))))</f>
        <v/>
      </c>
      <c r="Z102" s="31">
        <f>IF(A102="","",IF(COUNTIF($A$2:$A$501,A102)&gt;1,"Duplicate ID",IF(OR(B102="",C102="",D102="",E102="",F102="",G102="",H102="",I102="",M102="",N102=""),"Missing Required Field",IF(AND(OR(N102="Closed",N102="Canceled"),Q102=""),"Missing Closure Date",IF(AND(N102="Closed",R102=""),"Missing Resolution",IF(AND(N102&lt;&gt;"Closed",N102&lt;&gt;"Canceled",Q102&lt;&gt;""),"Status/Date Mismatch",IF(AND(Q102&lt;&gt;"",Q102&lt;B102),"Closure Before Received","OK")))))))</f>
        <v/>
      </c>
    </row>
    <row r="103">
      <c r="A103" s="29" t="n"/>
      <c r="B103" s="30" t="n"/>
      <c r="C103" s="29" t="n"/>
      <c r="D103" s="29" t="n"/>
      <c r="E103" s="29" t="n"/>
      <c r="F103" s="29" t="n"/>
      <c r="G103" s="29" t="n"/>
      <c r="H103" s="29" t="n"/>
      <c r="I103" s="31" t="n"/>
      <c r="J103" s="29" t="n"/>
      <c r="K103" s="32" t="n"/>
      <c r="L103" s="57" t="n"/>
      <c r="M103" s="29" t="n"/>
      <c r="N103" s="29" t="n"/>
      <c r="O103" s="30">
        <f>IF(OR(B103="",H103=""),"",IFERROR(B103+INDEX('Settings'!$O$2:$O$5,MATCH(H103,'Settings'!$N$2:$N$5,0)),""))</f>
        <v/>
      </c>
      <c r="P103" s="30">
        <f>IF(A103="","",IF(COUNTIFS('Action Log'!$B$2:$B$501,A103,'Action Log'!$H$2:$H$501,"Pending",'Action Log'!$G$2:$G$501,"&gt;0")=0,"",IFERROR(MINIFS('Action Log'!$G$2:$G$501,'Action Log'!$B$2:$B$501,A103,'Action Log'!$H$2:$H$501,"Pending",'Action Log'!$G$2:$G$501,"&gt;0"),"")))</f>
        <v/>
      </c>
      <c r="Q103" s="30" t="n"/>
      <c r="R103" s="31" t="n"/>
      <c r="S103" s="29" t="n"/>
      <c r="T103" s="31" t="n"/>
      <c r="U103" s="29" t="n"/>
      <c r="V103" s="58">
        <f>IF(A103="","",IFERROR(SUMIF('Action Log'!$B$2:$B$501,A103,'Action Log'!$P$2:$P$501),0))</f>
        <v/>
      </c>
      <c r="W103" s="35">
        <f>IF(B103="","",MAX(0,IF(Q103&lt;&gt;"",Q103-B103,TODAY()-B103)))</f>
        <v/>
      </c>
      <c r="X103" s="35">
        <f>IF(OR(B103="",Q103="",N103&lt;&gt;"Closed"),"",MAX(0,Q103-B103))</f>
        <v/>
      </c>
      <c r="Y103" s="29">
        <f>IF(OR(A103="",O103=""),"",IF(N103="Canceled","Canceled",IF(N103="Closed",IF(Q103="","Needs Review",IF(Q103&gt;O103,"Closed Late","On Track")),IF(TODAY()&gt;O103,"Overdue","On Track"))))</f>
        <v/>
      </c>
      <c r="Z103" s="31">
        <f>IF(A103="","",IF(COUNTIF($A$2:$A$501,A103)&gt;1,"Duplicate ID",IF(OR(B103="",C103="",D103="",E103="",F103="",G103="",H103="",I103="",M103="",N103=""),"Missing Required Field",IF(AND(OR(N103="Closed",N103="Canceled"),Q103=""),"Missing Closure Date",IF(AND(N103="Closed",R103=""),"Missing Resolution",IF(AND(N103&lt;&gt;"Closed",N103&lt;&gt;"Canceled",Q103&lt;&gt;""),"Status/Date Mismatch",IF(AND(Q103&lt;&gt;"",Q103&lt;B103),"Closure Before Received","OK")))))))</f>
        <v/>
      </c>
    </row>
    <row r="104">
      <c r="A104" s="29" t="n"/>
      <c r="B104" s="30" t="n"/>
      <c r="C104" s="29" t="n"/>
      <c r="D104" s="29" t="n"/>
      <c r="E104" s="29" t="n"/>
      <c r="F104" s="29" t="n"/>
      <c r="G104" s="29" t="n"/>
      <c r="H104" s="29" t="n"/>
      <c r="I104" s="31" t="n"/>
      <c r="J104" s="29" t="n"/>
      <c r="K104" s="32" t="n"/>
      <c r="L104" s="57" t="n"/>
      <c r="M104" s="29" t="n"/>
      <c r="N104" s="29" t="n"/>
      <c r="O104" s="30">
        <f>IF(OR(B104="",H104=""),"",IFERROR(B104+INDEX('Settings'!$O$2:$O$5,MATCH(H104,'Settings'!$N$2:$N$5,0)),""))</f>
        <v/>
      </c>
      <c r="P104" s="30">
        <f>IF(A104="","",IF(COUNTIFS('Action Log'!$B$2:$B$501,A104,'Action Log'!$H$2:$H$501,"Pending",'Action Log'!$G$2:$G$501,"&gt;0")=0,"",IFERROR(MINIFS('Action Log'!$G$2:$G$501,'Action Log'!$B$2:$B$501,A104,'Action Log'!$H$2:$H$501,"Pending",'Action Log'!$G$2:$G$501,"&gt;0"),"")))</f>
        <v/>
      </c>
      <c r="Q104" s="30" t="n"/>
      <c r="R104" s="31" t="n"/>
      <c r="S104" s="29" t="n"/>
      <c r="T104" s="31" t="n"/>
      <c r="U104" s="29" t="n"/>
      <c r="V104" s="58">
        <f>IF(A104="","",IFERROR(SUMIF('Action Log'!$B$2:$B$501,A104,'Action Log'!$P$2:$P$501),0))</f>
        <v/>
      </c>
      <c r="W104" s="35">
        <f>IF(B104="","",MAX(0,IF(Q104&lt;&gt;"",Q104-B104,TODAY()-B104)))</f>
        <v/>
      </c>
      <c r="X104" s="35">
        <f>IF(OR(B104="",Q104="",N104&lt;&gt;"Closed"),"",MAX(0,Q104-B104))</f>
        <v/>
      </c>
      <c r="Y104" s="29">
        <f>IF(OR(A104="",O104=""),"",IF(N104="Canceled","Canceled",IF(N104="Closed",IF(Q104="","Needs Review",IF(Q104&gt;O104,"Closed Late","On Track")),IF(TODAY()&gt;O104,"Overdue","On Track"))))</f>
        <v/>
      </c>
      <c r="Z104" s="31">
        <f>IF(A104="","",IF(COUNTIF($A$2:$A$501,A104)&gt;1,"Duplicate ID",IF(OR(B104="",C104="",D104="",E104="",F104="",G104="",H104="",I104="",M104="",N104=""),"Missing Required Field",IF(AND(OR(N104="Closed",N104="Canceled"),Q104=""),"Missing Closure Date",IF(AND(N104="Closed",R104=""),"Missing Resolution",IF(AND(N104&lt;&gt;"Closed",N104&lt;&gt;"Canceled",Q104&lt;&gt;""),"Status/Date Mismatch",IF(AND(Q104&lt;&gt;"",Q104&lt;B104),"Closure Before Received","OK")))))))</f>
        <v/>
      </c>
    </row>
    <row r="105">
      <c r="A105" s="29" t="n"/>
      <c r="B105" s="30" t="n"/>
      <c r="C105" s="29" t="n"/>
      <c r="D105" s="29" t="n"/>
      <c r="E105" s="29" t="n"/>
      <c r="F105" s="29" t="n"/>
      <c r="G105" s="29" t="n"/>
      <c r="H105" s="29" t="n"/>
      <c r="I105" s="31" t="n"/>
      <c r="J105" s="29" t="n"/>
      <c r="K105" s="32" t="n"/>
      <c r="L105" s="57" t="n"/>
      <c r="M105" s="29" t="n"/>
      <c r="N105" s="29" t="n"/>
      <c r="O105" s="30">
        <f>IF(OR(B105="",H105=""),"",IFERROR(B105+INDEX('Settings'!$O$2:$O$5,MATCH(H105,'Settings'!$N$2:$N$5,0)),""))</f>
        <v/>
      </c>
      <c r="P105" s="30">
        <f>IF(A105="","",IF(COUNTIFS('Action Log'!$B$2:$B$501,A105,'Action Log'!$H$2:$H$501,"Pending",'Action Log'!$G$2:$G$501,"&gt;0")=0,"",IFERROR(MINIFS('Action Log'!$G$2:$G$501,'Action Log'!$B$2:$B$501,A105,'Action Log'!$H$2:$H$501,"Pending",'Action Log'!$G$2:$G$501,"&gt;0"),"")))</f>
        <v/>
      </c>
      <c r="Q105" s="30" t="n"/>
      <c r="R105" s="31" t="n"/>
      <c r="S105" s="29" t="n"/>
      <c r="T105" s="31" t="n"/>
      <c r="U105" s="29" t="n"/>
      <c r="V105" s="58">
        <f>IF(A105="","",IFERROR(SUMIF('Action Log'!$B$2:$B$501,A105,'Action Log'!$P$2:$P$501),0))</f>
        <v/>
      </c>
      <c r="W105" s="35">
        <f>IF(B105="","",MAX(0,IF(Q105&lt;&gt;"",Q105-B105,TODAY()-B105)))</f>
        <v/>
      </c>
      <c r="X105" s="35">
        <f>IF(OR(B105="",Q105="",N105&lt;&gt;"Closed"),"",MAX(0,Q105-B105))</f>
        <v/>
      </c>
      <c r="Y105" s="29">
        <f>IF(OR(A105="",O105=""),"",IF(N105="Canceled","Canceled",IF(N105="Closed",IF(Q105="","Needs Review",IF(Q105&gt;O105,"Closed Late","On Track")),IF(TODAY()&gt;O105,"Overdue","On Track"))))</f>
        <v/>
      </c>
      <c r="Z105" s="31">
        <f>IF(A105="","",IF(COUNTIF($A$2:$A$501,A105)&gt;1,"Duplicate ID",IF(OR(B105="",C105="",D105="",E105="",F105="",G105="",H105="",I105="",M105="",N105=""),"Missing Required Field",IF(AND(OR(N105="Closed",N105="Canceled"),Q105=""),"Missing Closure Date",IF(AND(N105="Closed",R105=""),"Missing Resolution",IF(AND(N105&lt;&gt;"Closed",N105&lt;&gt;"Canceled",Q105&lt;&gt;""),"Status/Date Mismatch",IF(AND(Q105&lt;&gt;"",Q105&lt;B105),"Closure Before Received","OK")))))))</f>
        <v/>
      </c>
    </row>
    <row r="106">
      <c r="A106" s="29" t="n"/>
      <c r="B106" s="30" t="n"/>
      <c r="C106" s="29" t="n"/>
      <c r="D106" s="29" t="n"/>
      <c r="E106" s="29" t="n"/>
      <c r="F106" s="29" t="n"/>
      <c r="G106" s="29" t="n"/>
      <c r="H106" s="29" t="n"/>
      <c r="I106" s="31" t="n"/>
      <c r="J106" s="29" t="n"/>
      <c r="K106" s="32" t="n"/>
      <c r="L106" s="57" t="n"/>
      <c r="M106" s="29" t="n"/>
      <c r="N106" s="29" t="n"/>
      <c r="O106" s="30">
        <f>IF(OR(B106="",H106=""),"",IFERROR(B106+INDEX('Settings'!$O$2:$O$5,MATCH(H106,'Settings'!$N$2:$N$5,0)),""))</f>
        <v/>
      </c>
      <c r="P106" s="30">
        <f>IF(A106="","",IF(COUNTIFS('Action Log'!$B$2:$B$501,A106,'Action Log'!$H$2:$H$501,"Pending",'Action Log'!$G$2:$G$501,"&gt;0")=0,"",IFERROR(MINIFS('Action Log'!$G$2:$G$501,'Action Log'!$B$2:$B$501,A106,'Action Log'!$H$2:$H$501,"Pending",'Action Log'!$G$2:$G$501,"&gt;0"),"")))</f>
        <v/>
      </c>
      <c r="Q106" s="30" t="n"/>
      <c r="R106" s="31" t="n"/>
      <c r="S106" s="29" t="n"/>
      <c r="T106" s="31" t="n"/>
      <c r="U106" s="29" t="n"/>
      <c r="V106" s="58">
        <f>IF(A106="","",IFERROR(SUMIF('Action Log'!$B$2:$B$501,A106,'Action Log'!$P$2:$P$501),0))</f>
        <v/>
      </c>
      <c r="W106" s="35">
        <f>IF(B106="","",MAX(0,IF(Q106&lt;&gt;"",Q106-B106,TODAY()-B106)))</f>
        <v/>
      </c>
      <c r="X106" s="35">
        <f>IF(OR(B106="",Q106="",N106&lt;&gt;"Closed"),"",MAX(0,Q106-B106))</f>
        <v/>
      </c>
      <c r="Y106" s="29">
        <f>IF(OR(A106="",O106=""),"",IF(N106="Canceled","Canceled",IF(N106="Closed",IF(Q106="","Needs Review",IF(Q106&gt;O106,"Closed Late","On Track")),IF(TODAY()&gt;O106,"Overdue","On Track"))))</f>
        <v/>
      </c>
      <c r="Z106" s="31">
        <f>IF(A106="","",IF(COUNTIF($A$2:$A$501,A106)&gt;1,"Duplicate ID",IF(OR(B106="",C106="",D106="",E106="",F106="",G106="",H106="",I106="",M106="",N106=""),"Missing Required Field",IF(AND(OR(N106="Closed",N106="Canceled"),Q106=""),"Missing Closure Date",IF(AND(N106="Closed",R106=""),"Missing Resolution",IF(AND(N106&lt;&gt;"Closed",N106&lt;&gt;"Canceled",Q106&lt;&gt;""),"Status/Date Mismatch",IF(AND(Q106&lt;&gt;"",Q106&lt;B106),"Closure Before Received","OK")))))))</f>
        <v/>
      </c>
    </row>
    <row r="107">
      <c r="A107" s="29" t="n"/>
      <c r="B107" s="30" t="n"/>
      <c r="C107" s="29" t="n"/>
      <c r="D107" s="29" t="n"/>
      <c r="E107" s="29" t="n"/>
      <c r="F107" s="29" t="n"/>
      <c r="G107" s="29" t="n"/>
      <c r="H107" s="29" t="n"/>
      <c r="I107" s="31" t="n"/>
      <c r="J107" s="29" t="n"/>
      <c r="K107" s="32" t="n"/>
      <c r="L107" s="57" t="n"/>
      <c r="M107" s="29" t="n"/>
      <c r="N107" s="29" t="n"/>
      <c r="O107" s="30">
        <f>IF(OR(B107="",H107=""),"",IFERROR(B107+INDEX('Settings'!$O$2:$O$5,MATCH(H107,'Settings'!$N$2:$N$5,0)),""))</f>
        <v/>
      </c>
      <c r="P107" s="30">
        <f>IF(A107="","",IF(COUNTIFS('Action Log'!$B$2:$B$501,A107,'Action Log'!$H$2:$H$501,"Pending",'Action Log'!$G$2:$G$501,"&gt;0")=0,"",IFERROR(MINIFS('Action Log'!$G$2:$G$501,'Action Log'!$B$2:$B$501,A107,'Action Log'!$H$2:$H$501,"Pending",'Action Log'!$G$2:$G$501,"&gt;0"),"")))</f>
        <v/>
      </c>
      <c r="Q107" s="30" t="n"/>
      <c r="R107" s="31" t="n"/>
      <c r="S107" s="29" t="n"/>
      <c r="T107" s="31" t="n"/>
      <c r="U107" s="29" t="n"/>
      <c r="V107" s="58">
        <f>IF(A107="","",IFERROR(SUMIF('Action Log'!$B$2:$B$501,A107,'Action Log'!$P$2:$P$501),0))</f>
        <v/>
      </c>
      <c r="W107" s="35">
        <f>IF(B107="","",MAX(0,IF(Q107&lt;&gt;"",Q107-B107,TODAY()-B107)))</f>
        <v/>
      </c>
      <c r="X107" s="35">
        <f>IF(OR(B107="",Q107="",N107&lt;&gt;"Closed"),"",MAX(0,Q107-B107))</f>
        <v/>
      </c>
      <c r="Y107" s="29">
        <f>IF(OR(A107="",O107=""),"",IF(N107="Canceled","Canceled",IF(N107="Closed",IF(Q107="","Needs Review",IF(Q107&gt;O107,"Closed Late","On Track")),IF(TODAY()&gt;O107,"Overdue","On Track"))))</f>
        <v/>
      </c>
      <c r="Z107" s="31">
        <f>IF(A107="","",IF(COUNTIF($A$2:$A$501,A107)&gt;1,"Duplicate ID",IF(OR(B107="",C107="",D107="",E107="",F107="",G107="",H107="",I107="",M107="",N107=""),"Missing Required Field",IF(AND(OR(N107="Closed",N107="Canceled"),Q107=""),"Missing Closure Date",IF(AND(N107="Closed",R107=""),"Missing Resolution",IF(AND(N107&lt;&gt;"Closed",N107&lt;&gt;"Canceled",Q107&lt;&gt;""),"Status/Date Mismatch",IF(AND(Q107&lt;&gt;"",Q107&lt;B107),"Closure Before Received","OK")))))))</f>
        <v/>
      </c>
    </row>
    <row r="108">
      <c r="A108" s="29" t="n"/>
      <c r="B108" s="30" t="n"/>
      <c r="C108" s="29" t="n"/>
      <c r="D108" s="29" t="n"/>
      <c r="E108" s="29" t="n"/>
      <c r="F108" s="29" t="n"/>
      <c r="G108" s="29" t="n"/>
      <c r="H108" s="29" t="n"/>
      <c r="I108" s="31" t="n"/>
      <c r="J108" s="29" t="n"/>
      <c r="K108" s="32" t="n"/>
      <c r="L108" s="57" t="n"/>
      <c r="M108" s="29" t="n"/>
      <c r="N108" s="29" t="n"/>
      <c r="O108" s="30">
        <f>IF(OR(B108="",H108=""),"",IFERROR(B108+INDEX('Settings'!$O$2:$O$5,MATCH(H108,'Settings'!$N$2:$N$5,0)),""))</f>
        <v/>
      </c>
      <c r="P108" s="30">
        <f>IF(A108="","",IF(COUNTIFS('Action Log'!$B$2:$B$501,A108,'Action Log'!$H$2:$H$501,"Pending",'Action Log'!$G$2:$G$501,"&gt;0")=0,"",IFERROR(MINIFS('Action Log'!$G$2:$G$501,'Action Log'!$B$2:$B$501,A108,'Action Log'!$H$2:$H$501,"Pending",'Action Log'!$G$2:$G$501,"&gt;0"),"")))</f>
        <v/>
      </c>
      <c r="Q108" s="30" t="n"/>
      <c r="R108" s="31" t="n"/>
      <c r="S108" s="29" t="n"/>
      <c r="T108" s="31" t="n"/>
      <c r="U108" s="29" t="n"/>
      <c r="V108" s="58">
        <f>IF(A108="","",IFERROR(SUMIF('Action Log'!$B$2:$B$501,A108,'Action Log'!$P$2:$P$501),0))</f>
        <v/>
      </c>
      <c r="W108" s="35">
        <f>IF(B108="","",MAX(0,IF(Q108&lt;&gt;"",Q108-B108,TODAY()-B108)))</f>
        <v/>
      </c>
      <c r="X108" s="35">
        <f>IF(OR(B108="",Q108="",N108&lt;&gt;"Closed"),"",MAX(0,Q108-B108))</f>
        <v/>
      </c>
      <c r="Y108" s="29">
        <f>IF(OR(A108="",O108=""),"",IF(N108="Canceled","Canceled",IF(N108="Closed",IF(Q108="","Needs Review",IF(Q108&gt;O108,"Closed Late","On Track")),IF(TODAY()&gt;O108,"Overdue","On Track"))))</f>
        <v/>
      </c>
      <c r="Z108" s="31">
        <f>IF(A108="","",IF(COUNTIF($A$2:$A$501,A108)&gt;1,"Duplicate ID",IF(OR(B108="",C108="",D108="",E108="",F108="",G108="",H108="",I108="",M108="",N108=""),"Missing Required Field",IF(AND(OR(N108="Closed",N108="Canceled"),Q108=""),"Missing Closure Date",IF(AND(N108="Closed",R108=""),"Missing Resolution",IF(AND(N108&lt;&gt;"Closed",N108&lt;&gt;"Canceled",Q108&lt;&gt;""),"Status/Date Mismatch",IF(AND(Q108&lt;&gt;"",Q108&lt;B108),"Closure Before Received","OK")))))))</f>
        <v/>
      </c>
    </row>
    <row r="109">
      <c r="A109" s="29" t="n"/>
      <c r="B109" s="30" t="n"/>
      <c r="C109" s="29" t="n"/>
      <c r="D109" s="29" t="n"/>
      <c r="E109" s="29" t="n"/>
      <c r="F109" s="29" t="n"/>
      <c r="G109" s="29" t="n"/>
      <c r="H109" s="29" t="n"/>
      <c r="I109" s="31" t="n"/>
      <c r="J109" s="29" t="n"/>
      <c r="K109" s="32" t="n"/>
      <c r="L109" s="57" t="n"/>
      <c r="M109" s="29" t="n"/>
      <c r="N109" s="29" t="n"/>
      <c r="O109" s="30">
        <f>IF(OR(B109="",H109=""),"",IFERROR(B109+INDEX('Settings'!$O$2:$O$5,MATCH(H109,'Settings'!$N$2:$N$5,0)),""))</f>
        <v/>
      </c>
      <c r="P109" s="30">
        <f>IF(A109="","",IF(COUNTIFS('Action Log'!$B$2:$B$501,A109,'Action Log'!$H$2:$H$501,"Pending",'Action Log'!$G$2:$G$501,"&gt;0")=0,"",IFERROR(MINIFS('Action Log'!$G$2:$G$501,'Action Log'!$B$2:$B$501,A109,'Action Log'!$H$2:$H$501,"Pending",'Action Log'!$G$2:$G$501,"&gt;0"),"")))</f>
        <v/>
      </c>
      <c r="Q109" s="30" t="n"/>
      <c r="R109" s="31" t="n"/>
      <c r="S109" s="29" t="n"/>
      <c r="T109" s="31" t="n"/>
      <c r="U109" s="29" t="n"/>
      <c r="V109" s="58">
        <f>IF(A109="","",IFERROR(SUMIF('Action Log'!$B$2:$B$501,A109,'Action Log'!$P$2:$P$501),0))</f>
        <v/>
      </c>
      <c r="W109" s="35">
        <f>IF(B109="","",MAX(0,IF(Q109&lt;&gt;"",Q109-B109,TODAY()-B109)))</f>
        <v/>
      </c>
      <c r="X109" s="35">
        <f>IF(OR(B109="",Q109="",N109&lt;&gt;"Closed"),"",MAX(0,Q109-B109))</f>
        <v/>
      </c>
      <c r="Y109" s="29">
        <f>IF(OR(A109="",O109=""),"",IF(N109="Canceled","Canceled",IF(N109="Closed",IF(Q109="","Needs Review",IF(Q109&gt;O109,"Closed Late","On Track")),IF(TODAY()&gt;O109,"Overdue","On Track"))))</f>
        <v/>
      </c>
      <c r="Z109" s="31">
        <f>IF(A109="","",IF(COUNTIF($A$2:$A$501,A109)&gt;1,"Duplicate ID",IF(OR(B109="",C109="",D109="",E109="",F109="",G109="",H109="",I109="",M109="",N109=""),"Missing Required Field",IF(AND(OR(N109="Closed",N109="Canceled"),Q109=""),"Missing Closure Date",IF(AND(N109="Closed",R109=""),"Missing Resolution",IF(AND(N109&lt;&gt;"Closed",N109&lt;&gt;"Canceled",Q109&lt;&gt;""),"Status/Date Mismatch",IF(AND(Q109&lt;&gt;"",Q109&lt;B109),"Closure Before Received","OK")))))))</f>
        <v/>
      </c>
    </row>
    <row r="110">
      <c r="A110" s="29" t="n"/>
      <c r="B110" s="30" t="n"/>
      <c r="C110" s="29" t="n"/>
      <c r="D110" s="29" t="n"/>
      <c r="E110" s="29" t="n"/>
      <c r="F110" s="29" t="n"/>
      <c r="G110" s="29" t="n"/>
      <c r="H110" s="29" t="n"/>
      <c r="I110" s="31" t="n"/>
      <c r="J110" s="29" t="n"/>
      <c r="K110" s="32" t="n"/>
      <c r="L110" s="57" t="n"/>
      <c r="M110" s="29" t="n"/>
      <c r="N110" s="29" t="n"/>
      <c r="O110" s="30">
        <f>IF(OR(B110="",H110=""),"",IFERROR(B110+INDEX('Settings'!$O$2:$O$5,MATCH(H110,'Settings'!$N$2:$N$5,0)),""))</f>
        <v/>
      </c>
      <c r="P110" s="30">
        <f>IF(A110="","",IF(COUNTIFS('Action Log'!$B$2:$B$501,A110,'Action Log'!$H$2:$H$501,"Pending",'Action Log'!$G$2:$G$501,"&gt;0")=0,"",IFERROR(MINIFS('Action Log'!$G$2:$G$501,'Action Log'!$B$2:$B$501,A110,'Action Log'!$H$2:$H$501,"Pending",'Action Log'!$G$2:$G$501,"&gt;0"),"")))</f>
        <v/>
      </c>
      <c r="Q110" s="30" t="n"/>
      <c r="R110" s="31" t="n"/>
      <c r="S110" s="29" t="n"/>
      <c r="T110" s="31" t="n"/>
      <c r="U110" s="29" t="n"/>
      <c r="V110" s="58">
        <f>IF(A110="","",IFERROR(SUMIF('Action Log'!$B$2:$B$501,A110,'Action Log'!$P$2:$P$501),0))</f>
        <v/>
      </c>
      <c r="W110" s="35">
        <f>IF(B110="","",MAX(0,IF(Q110&lt;&gt;"",Q110-B110,TODAY()-B110)))</f>
        <v/>
      </c>
      <c r="X110" s="35">
        <f>IF(OR(B110="",Q110="",N110&lt;&gt;"Closed"),"",MAX(0,Q110-B110))</f>
        <v/>
      </c>
      <c r="Y110" s="29">
        <f>IF(OR(A110="",O110=""),"",IF(N110="Canceled","Canceled",IF(N110="Closed",IF(Q110="","Needs Review",IF(Q110&gt;O110,"Closed Late","On Track")),IF(TODAY()&gt;O110,"Overdue","On Track"))))</f>
        <v/>
      </c>
      <c r="Z110" s="31">
        <f>IF(A110="","",IF(COUNTIF($A$2:$A$501,A110)&gt;1,"Duplicate ID",IF(OR(B110="",C110="",D110="",E110="",F110="",G110="",H110="",I110="",M110="",N110=""),"Missing Required Field",IF(AND(OR(N110="Closed",N110="Canceled"),Q110=""),"Missing Closure Date",IF(AND(N110="Closed",R110=""),"Missing Resolution",IF(AND(N110&lt;&gt;"Closed",N110&lt;&gt;"Canceled",Q110&lt;&gt;""),"Status/Date Mismatch",IF(AND(Q110&lt;&gt;"",Q110&lt;B110),"Closure Before Received","OK")))))))</f>
        <v/>
      </c>
    </row>
    <row r="111">
      <c r="A111" s="29" t="n"/>
      <c r="B111" s="30" t="n"/>
      <c r="C111" s="29" t="n"/>
      <c r="D111" s="29" t="n"/>
      <c r="E111" s="29" t="n"/>
      <c r="F111" s="29" t="n"/>
      <c r="G111" s="29" t="n"/>
      <c r="H111" s="29" t="n"/>
      <c r="I111" s="31" t="n"/>
      <c r="J111" s="29" t="n"/>
      <c r="K111" s="32" t="n"/>
      <c r="L111" s="57" t="n"/>
      <c r="M111" s="29" t="n"/>
      <c r="N111" s="29" t="n"/>
      <c r="O111" s="30">
        <f>IF(OR(B111="",H111=""),"",IFERROR(B111+INDEX('Settings'!$O$2:$O$5,MATCH(H111,'Settings'!$N$2:$N$5,0)),""))</f>
        <v/>
      </c>
      <c r="P111" s="30">
        <f>IF(A111="","",IF(COUNTIFS('Action Log'!$B$2:$B$501,A111,'Action Log'!$H$2:$H$501,"Pending",'Action Log'!$G$2:$G$501,"&gt;0")=0,"",IFERROR(MINIFS('Action Log'!$G$2:$G$501,'Action Log'!$B$2:$B$501,A111,'Action Log'!$H$2:$H$501,"Pending",'Action Log'!$G$2:$G$501,"&gt;0"),"")))</f>
        <v/>
      </c>
      <c r="Q111" s="30" t="n"/>
      <c r="R111" s="31" t="n"/>
      <c r="S111" s="29" t="n"/>
      <c r="T111" s="31" t="n"/>
      <c r="U111" s="29" t="n"/>
      <c r="V111" s="58">
        <f>IF(A111="","",IFERROR(SUMIF('Action Log'!$B$2:$B$501,A111,'Action Log'!$P$2:$P$501),0))</f>
        <v/>
      </c>
      <c r="W111" s="35">
        <f>IF(B111="","",MAX(0,IF(Q111&lt;&gt;"",Q111-B111,TODAY()-B111)))</f>
        <v/>
      </c>
      <c r="X111" s="35">
        <f>IF(OR(B111="",Q111="",N111&lt;&gt;"Closed"),"",MAX(0,Q111-B111))</f>
        <v/>
      </c>
      <c r="Y111" s="29">
        <f>IF(OR(A111="",O111=""),"",IF(N111="Canceled","Canceled",IF(N111="Closed",IF(Q111="","Needs Review",IF(Q111&gt;O111,"Closed Late","On Track")),IF(TODAY()&gt;O111,"Overdue","On Track"))))</f>
        <v/>
      </c>
      <c r="Z111" s="31">
        <f>IF(A111="","",IF(COUNTIF($A$2:$A$501,A111)&gt;1,"Duplicate ID",IF(OR(B111="",C111="",D111="",E111="",F111="",G111="",H111="",I111="",M111="",N111=""),"Missing Required Field",IF(AND(OR(N111="Closed",N111="Canceled"),Q111=""),"Missing Closure Date",IF(AND(N111="Closed",R111=""),"Missing Resolution",IF(AND(N111&lt;&gt;"Closed",N111&lt;&gt;"Canceled",Q111&lt;&gt;""),"Status/Date Mismatch",IF(AND(Q111&lt;&gt;"",Q111&lt;B111),"Closure Before Received","OK")))))))</f>
        <v/>
      </c>
    </row>
    <row r="112">
      <c r="A112" s="29" t="n"/>
      <c r="B112" s="30" t="n"/>
      <c r="C112" s="29" t="n"/>
      <c r="D112" s="29" t="n"/>
      <c r="E112" s="29" t="n"/>
      <c r="F112" s="29" t="n"/>
      <c r="G112" s="29" t="n"/>
      <c r="H112" s="29" t="n"/>
      <c r="I112" s="31" t="n"/>
      <c r="J112" s="29" t="n"/>
      <c r="K112" s="32" t="n"/>
      <c r="L112" s="57" t="n"/>
      <c r="M112" s="29" t="n"/>
      <c r="N112" s="29" t="n"/>
      <c r="O112" s="30">
        <f>IF(OR(B112="",H112=""),"",IFERROR(B112+INDEX('Settings'!$O$2:$O$5,MATCH(H112,'Settings'!$N$2:$N$5,0)),""))</f>
        <v/>
      </c>
      <c r="P112" s="30">
        <f>IF(A112="","",IF(COUNTIFS('Action Log'!$B$2:$B$501,A112,'Action Log'!$H$2:$H$501,"Pending",'Action Log'!$G$2:$G$501,"&gt;0")=0,"",IFERROR(MINIFS('Action Log'!$G$2:$G$501,'Action Log'!$B$2:$B$501,A112,'Action Log'!$H$2:$H$501,"Pending",'Action Log'!$G$2:$G$501,"&gt;0"),"")))</f>
        <v/>
      </c>
      <c r="Q112" s="30" t="n"/>
      <c r="R112" s="31" t="n"/>
      <c r="S112" s="29" t="n"/>
      <c r="T112" s="31" t="n"/>
      <c r="U112" s="29" t="n"/>
      <c r="V112" s="58">
        <f>IF(A112="","",IFERROR(SUMIF('Action Log'!$B$2:$B$501,A112,'Action Log'!$P$2:$P$501),0))</f>
        <v/>
      </c>
      <c r="W112" s="35">
        <f>IF(B112="","",MAX(0,IF(Q112&lt;&gt;"",Q112-B112,TODAY()-B112)))</f>
        <v/>
      </c>
      <c r="X112" s="35">
        <f>IF(OR(B112="",Q112="",N112&lt;&gt;"Closed"),"",MAX(0,Q112-B112))</f>
        <v/>
      </c>
      <c r="Y112" s="29">
        <f>IF(OR(A112="",O112=""),"",IF(N112="Canceled","Canceled",IF(N112="Closed",IF(Q112="","Needs Review",IF(Q112&gt;O112,"Closed Late","On Track")),IF(TODAY()&gt;O112,"Overdue","On Track"))))</f>
        <v/>
      </c>
      <c r="Z112" s="31">
        <f>IF(A112="","",IF(COUNTIF($A$2:$A$501,A112)&gt;1,"Duplicate ID",IF(OR(B112="",C112="",D112="",E112="",F112="",G112="",H112="",I112="",M112="",N112=""),"Missing Required Field",IF(AND(OR(N112="Closed",N112="Canceled"),Q112=""),"Missing Closure Date",IF(AND(N112="Closed",R112=""),"Missing Resolution",IF(AND(N112&lt;&gt;"Closed",N112&lt;&gt;"Canceled",Q112&lt;&gt;""),"Status/Date Mismatch",IF(AND(Q112&lt;&gt;"",Q112&lt;B112),"Closure Before Received","OK")))))))</f>
        <v/>
      </c>
    </row>
    <row r="113">
      <c r="A113" s="29" t="n"/>
      <c r="B113" s="30" t="n"/>
      <c r="C113" s="29" t="n"/>
      <c r="D113" s="29" t="n"/>
      <c r="E113" s="29" t="n"/>
      <c r="F113" s="29" t="n"/>
      <c r="G113" s="29" t="n"/>
      <c r="H113" s="29" t="n"/>
      <c r="I113" s="31" t="n"/>
      <c r="J113" s="29" t="n"/>
      <c r="K113" s="32" t="n"/>
      <c r="L113" s="57" t="n"/>
      <c r="M113" s="29" t="n"/>
      <c r="N113" s="29" t="n"/>
      <c r="O113" s="30">
        <f>IF(OR(B113="",H113=""),"",IFERROR(B113+INDEX('Settings'!$O$2:$O$5,MATCH(H113,'Settings'!$N$2:$N$5,0)),""))</f>
        <v/>
      </c>
      <c r="P113" s="30">
        <f>IF(A113="","",IF(COUNTIFS('Action Log'!$B$2:$B$501,A113,'Action Log'!$H$2:$H$501,"Pending",'Action Log'!$G$2:$G$501,"&gt;0")=0,"",IFERROR(MINIFS('Action Log'!$G$2:$G$501,'Action Log'!$B$2:$B$501,A113,'Action Log'!$H$2:$H$501,"Pending",'Action Log'!$G$2:$G$501,"&gt;0"),"")))</f>
        <v/>
      </c>
      <c r="Q113" s="30" t="n"/>
      <c r="R113" s="31" t="n"/>
      <c r="S113" s="29" t="n"/>
      <c r="T113" s="31" t="n"/>
      <c r="U113" s="29" t="n"/>
      <c r="V113" s="58">
        <f>IF(A113="","",IFERROR(SUMIF('Action Log'!$B$2:$B$501,A113,'Action Log'!$P$2:$P$501),0))</f>
        <v/>
      </c>
      <c r="W113" s="35">
        <f>IF(B113="","",MAX(0,IF(Q113&lt;&gt;"",Q113-B113,TODAY()-B113)))</f>
        <v/>
      </c>
      <c r="X113" s="35">
        <f>IF(OR(B113="",Q113="",N113&lt;&gt;"Closed"),"",MAX(0,Q113-B113))</f>
        <v/>
      </c>
      <c r="Y113" s="29">
        <f>IF(OR(A113="",O113=""),"",IF(N113="Canceled","Canceled",IF(N113="Closed",IF(Q113="","Needs Review",IF(Q113&gt;O113,"Closed Late","On Track")),IF(TODAY()&gt;O113,"Overdue","On Track"))))</f>
        <v/>
      </c>
      <c r="Z113" s="31">
        <f>IF(A113="","",IF(COUNTIF($A$2:$A$501,A113)&gt;1,"Duplicate ID",IF(OR(B113="",C113="",D113="",E113="",F113="",G113="",H113="",I113="",M113="",N113=""),"Missing Required Field",IF(AND(OR(N113="Closed",N113="Canceled"),Q113=""),"Missing Closure Date",IF(AND(N113="Closed",R113=""),"Missing Resolution",IF(AND(N113&lt;&gt;"Closed",N113&lt;&gt;"Canceled",Q113&lt;&gt;""),"Status/Date Mismatch",IF(AND(Q113&lt;&gt;"",Q113&lt;B113),"Closure Before Received","OK")))))))</f>
        <v/>
      </c>
    </row>
    <row r="114">
      <c r="A114" s="29" t="n"/>
      <c r="B114" s="30" t="n"/>
      <c r="C114" s="29" t="n"/>
      <c r="D114" s="29" t="n"/>
      <c r="E114" s="29" t="n"/>
      <c r="F114" s="29" t="n"/>
      <c r="G114" s="29" t="n"/>
      <c r="H114" s="29" t="n"/>
      <c r="I114" s="31" t="n"/>
      <c r="J114" s="29" t="n"/>
      <c r="K114" s="32" t="n"/>
      <c r="L114" s="57" t="n"/>
      <c r="M114" s="29" t="n"/>
      <c r="N114" s="29" t="n"/>
      <c r="O114" s="30">
        <f>IF(OR(B114="",H114=""),"",IFERROR(B114+INDEX('Settings'!$O$2:$O$5,MATCH(H114,'Settings'!$N$2:$N$5,0)),""))</f>
        <v/>
      </c>
      <c r="P114" s="30">
        <f>IF(A114="","",IF(COUNTIFS('Action Log'!$B$2:$B$501,A114,'Action Log'!$H$2:$H$501,"Pending",'Action Log'!$G$2:$G$501,"&gt;0")=0,"",IFERROR(MINIFS('Action Log'!$G$2:$G$501,'Action Log'!$B$2:$B$501,A114,'Action Log'!$H$2:$H$501,"Pending",'Action Log'!$G$2:$G$501,"&gt;0"),"")))</f>
        <v/>
      </c>
      <c r="Q114" s="30" t="n"/>
      <c r="R114" s="31" t="n"/>
      <c r="S114" s="29" t="n"/>
      <c r="T114" s="31" t="n"/>
      <c r="U114" s="29" t="n"/>
      <c r="V114" s="58">
        <f>IF(A114="","",IFERROR(SUMIF('Action Log'!$B$2:$B$501,A114,'Action Log'!$P$2:$P$501),0))</f>
        <v/>
      </c>
      <c r="W114" s="35">
        <f>IF(B114="","",MAX(0,IF(Q114&lt;&gt;"",Q114-B114,TODAY()-B114)))</f>
        <v/>
      </c>
      <c r="X114" s="35">
        <f>IF(OR(B114="",Q114="",N114&lt;&gt;"Closed"),"",MAX(0,Q114-B114))</f>
        <v/>
      </c>
      <c r="Y114" s="29">
        <f>IF(OR(A114="",O114=""),"",IF(N114="Canceled","Canceled",IF(N114="Closed",IF(Q114="","Needs Review",IF(Q114&gt;O114,"Closed Late","On Track")),IF(TODAY()&gt;O114,"Overdue","On Track"))))</f>
        <v/>
      </c>
      <c r="Z114" s="31">
        <f>IF(A114="","",IF(COUNTIF($A$2:$A$501,A114)&gt;1,"Duplicate ID",IF(OR(B114="",C114="",D114="",E114="",F114="",G114="",H114="",I114="",M114="",N114=""),"Missing Required Field",IF(AND(OR(N114="Closed",N114="Canceled"),Q114=""),"Missing Closure Date",IF(AND(N114="Closed",R114=""),"Missing Resolution",IF(AND(N114&lt;&gt;"Closed",N114&lt;&gt;"Canceled",Q114&lt;&gt;""),"Status/Date Mismatch",IF(AND(Q114&lt;&gt;"",Q114&lt;B114),"Closure Before Received","OK")))))))</f>
        <v/>
      </c>
    </row>
    <row r="115">
      <c r="A115" s="29" t="n"/>
      <c r="B115" s="30" t="n"/>
      <c r="C115" s="29" t="n"/>
      <c r="D115" s="29" t="n"/>
      <c r="E115" s="29" t="n"/>
      <c r="F115" s="29" t="n"/>
      <c r="G115" s="29" t="n"/>
      <c r="H115" s="29" t="n"/>
      <c r="I115" s="31" t="n"/>
      <c r="J115" s="29" t="n"/>
      <c r="K115" s="32" t="n"/>
      <c r="L115" s="57" t="n"/>
      <c r="M115" s="29" t="n"/>
      <c r="N115" s="29" t="n"/>
      <c r="O115" s="30">
        <f>IF(OR(B115="",H115=""),"",IFERROR(B115+INDEX('Settings'!$O$2:$O$5,MATCH(H115,'Settings'!$N$2:$N$5,0)),""))</f>
        <v/>
      </c>
      <c r="P115" s="30">
        <f>IF(A115="","",IF(COUNTIFS('Action Log'!$B$2:$B$501,A115,'Action Log'!$H$2:$H$501,"Pending",'Action Log'!$G$2:$G$501,"&gt;0")=0,"",IFERROR(MINIFS('Action Log'!$G$2:$G$501,'Action Log'!$B$2:$B$501,A115,'Action Log'!$H$2:$H$501,"Pending",'Action Log'!$G$2:$G$501,"&gt;0"),"")))</f>
        <v/>
      </c>
      <c r="Q115" s="30" t="n"/>
      <c r="R115" s="31" t="n"/>
      <c r="S115" s="29" t="n"/>
      <c r="T115" s="31" t="n"/>
      <c r="U115" s="29" t="n"/>
      <c r="V115" s="58">
        <f>IF(A115="","",IFERROR(SUMIF('Action Log'!$B$2:$B$501,A115,'Action Log'!$P$2:$P$501),0))</f>
        <v/>
      </c>
      <c r="W115" s="35">
        <f>IF(B115="","",MAX(0,IF(Q115&lt;&gt;"",Q115-B115,TODAY()-B115)))</f>
        <v/>
      </c>
      <c r="X115" s="35">
        <f>IF(OR(B115="",Q115="",N115&lt;&gt;"Closed"),"",MAX(0,Q115-B115))</f>
        <v/>
      </c>
      <c r="Y115" s="29">
        <f>IF(OR(A115="",O115=""),"",IF(N115="Canceled","Canceled",IF(N115="Closed",IF(Q115="","Needs Review",IF(Q115&gt;O115,"Closed Late","On Track")),IF(TODAY()&gt;O115,"Overdue","On Track"))))</f>
        <v/>
      </c>
      <c r="Z115" s="31">
        <f>IF(A115="","",IF(COUNTIF($A$2:$A$501,A115)&gt;1,"Duplicate ID",IF(OR(B115="",C115="",D115="",E115="",F115="",G115="",H115="",I115="",M115="",N115=""),"Missing Required Field",IF(AND(OR(N115="Closed",N115="Canceled"),Q115=""),"Missing Closure Date",IF(AND(N115="Closed",R115=""),"Missing Resolution",IF(AND(N115&lt;&gt;"Closed",N115&lt;&gt;"Canceled",Q115&lt;&gt;""),"Status/Date Mismatch",IF(AND(Q115&lt;&gt;"",Q115&lt;B115),"Closure Before Received","OK")))))))</f>
        <v/>
      </c>
    </row>
    <row r="116">
      <c r="A116" s="29" t="n"/>
      <c r="B116" s="30" t="n"/>
      <c r="C116" s="29" t="n"/>
      <c r="D116" s="29" t="n"/>
      <c r="E116" s="29" t="n"/>
      <c r="F116" s="29" t="n"/>
      <c r="G116" s="29" t="n"/>
      <c r="H116" s="29" t="n"/>
      <c r="I116" s="31" t="n"/>
      <c r="J116" s="29" t="n"/>
      <c r="K116" s="32" t="n"/>
      <c r="L116" s="57" t="n"/>
      <c r="M116" s="29" t="n"/>
      <c r="N116" s="29" t="n"/>
      <c r="O116" s="30">
        <f>IF(OR(B116="",H116=""),"",IFERROR(B116+INDEX('Settings'!$O$2:$O$5,MATCH(H116,'Settings'!$N$2:$N$5,0)),""))</f>
        <v/>
      </c>
      <c r="P116" s="30">
        <f>IF(A116="","",IF(COUNTIFS('Action Log'!$B$2:$B$501,A116,'Action Log'!$H$2:$H$501,"Pending",'Action Log'!$G$2:$G$501,"&gt;0")=0,"",IFERROR(MINIFS('Action Log'!$G$2:$G$501,'Action Log'!$B$2:$B$501,A116,'Action Log'!$H$2:$H$501,"Pending",'Action Log'!$G$2:$G$501,"&gt;0"),"")))</f>
        <v/>
      </c>
      <c r="Q116" s="30" t="n"/>
      <c r="R116" s="31" t="n"/>
      <c r="S116" s="29" t="n"/>
      <c r="T116" s="31" t="n"/>
      <c r="U116" s="29" t="n"/>
      <c r="V116" s="58">
        <f>IF(A116="","",IFERROR(SUMIF('Action Log'!$B$2:$B$501,A116,'Action Log'!$P$2:$P$501),0))</f>
        <v/>
      </c>
      <c r="W116" s="35">
        <f>IF(B116="","",MAX(0,IF(Q116&lt;&gt;"",Q116-B116,TODAY()-B116)))</f>
        <v/>
      </c>
      <c r="X116" s="35">
        <f>IF(OR(B116="",Q116="",N116&lt;&gt;"Closed"),"",MAX(0,Q116-B116))</f>
        <v/>
      </c>
      <c r="Y116" s="29">
        <f>IF(OR(A116="",O116=""),"",IF(N116="Canceled","Canceled",IF(N116="Closed",IF(Q116="","Needs Review",IF(Q116&gt;O116,"Closed Late","On Track")),IF(TODAY()&gt;O116,"Overdue","On Track"))))</f>
        <v/>
      </c>
      <c r="Z116" s="31">
        <f>IF(A116="","",IF(COUNTIF($A$2:$A$501,A116)&gt;1,"Duplicate ID",IF(OR(B116="",C116="",D116="",E116="",F116="",G116="",H116="",I116="",M116="",N116=""),"Missing Required Field",IF(AND(OR(N116="Closed",N116="Canceled"),Q116=""),"Missing Closure Date",IF(AND(N116="Closed",R116=""),"Missing Resolution",IF(AND(N116&lt;&gt;"Closed",N116&lt;&gt;"Canceled",Q116&lt;&gt;""),"Status/Date Mismatch",IF(AND(Q116&lt;&gt;"",Q116&lt;B116),"Closure Before Received","OK")))))))</f>
        <v/>
      </c>
    </row>
    <row r="117">
      <c r="A117" s="29" t="n"/>
      <c r="B117" s="30" t="n"/>
      <c r="C117" s="29" t="n"/>
      <c r="D117" s="29" t="n"/>
      <c r="E117" s="29" t="n"/>
      <c r="F117" s="29" t="n"/>
      <c r="G117" s="29" t="n"/>
      <c r="H117" s="29" t="n"/>
      <c r="I117" s="31" t="n"/>
      <c r="J117" s="29" t="n"/>
      <c r="K117" s="32" t="n"/>
      <c r="L117" s="57" t="n"/>
      <c r="M117" s="29" t="n"/>
      <c r="N117" s="29" t="n"/>
      <c r="O117" s="30">
        <f>IF(OR(B117="",H117=""),"",IFERROR(B117+INDEX('Settings'!$O$2:$O$5,MATCH(H117,'Settings'!$N$2:$N$5,0)),""))</f>
        <v/>
      </c>
      <c r="P117" s="30">
        <f>IF(A117="","",IF(COUNTIFS('Action Log'!$B$2:$B$501,A117,'Action Log'!$H$2:$H$501,"Pending",'Action Log'!$G$2:$G$501,"&gt;0")=0,"",IFERROR(MINIFS('Action Log'!$G$2:$G$501,'Action Log'!$B$2:$B$501,A117,'Action Log'!$H$2:$H$501,"Pending",'Action Log'!$G$2:$G$501,"&gt;0"),"")))</f>
        <v/>
      </c>
      <c r="Q117" s="30" t="n"/>
      <c r="R117" s="31" t="n"/>
      <c r="S117" s="29" t="n"/>
      <c r="T117" s="31" t="n"/>
      <c r="U117" s="29" t="n"/>
      <c r="V117" s="58">
        <f>IF(A117="","",IFERROR(SUMIF('Action Log'!$B$2:$B$501,A117,'Action Log'!$P$2:$P$501),0))</f>
        <v/>
      </c>
      <c r="W117" s="35">
        <f>IF(B117="","",MAX(0,IF(Q117&lt;&gt;"",Q117-B117,TODAY()-B117)))</f>
        <v/>
      </c>
      <c r="X117" s="35">
        <f>IF(OR(B117="",Q117="",N117&lt;&gt;"Closed"),"",MAX(0,Q117-B117))</f>
        <v/>
      </c>
      <c r="Y117" s="29">
        <f>IF(OR(A117="",O117=""),"",IF(N117="Canceled","Canceled",IF(N117="Closed",IF(Q117="","Needs Review",IF(Q117&gt;O117,"Closed Late","On Track")),IF(TODAY()&gt;O117,"Overdue","On Track"))))</f>
        <v/>
      </c>
      <c r="Z117" s="31">
        <f>IF(A117="","",IF(COUNTIF($A$2:$A$501,A117)&gt;1,"Duplicate ID",IF(OR(B117="",C117="",D117="",E117="",F117="",G117="",H117="",I117="",M117="",N117=""),"Missing Required Field",IF(AND(OR(N117="Closed",N117="Canceled"),Q117=""),"Missing Closure Date",IF(AND(N117="Closed",R117=""),"Missing Resolution",IF(AND(N117&lt;&gt;"Closed",N117&lt;&gt;"Canceled",Q117&lt;&gt;""),"Status/Date Mismatch",IF(AND(Q117&lt;&gt;"",Q117&lt;B117),"Closure Before Received","OK")))))))</f>
        <v/>
      </c>
    </row>
    <row r="118">
      <c r="A118" s="29" t="n"/>
      <c r="B118" s="30" t="n"/>
      <c r="C118" s="29" t="n"/>
      <c r="D118" s="29" t="n"/>
      <c r="E118" s="29" t="n"/>
      <c r="F118" s="29" t="n"/>
      <c r="G118" s="29" t="n"/>
      <c r="H118" s="29" t="n"/>
      <c r="I118" s="31" t="n"/>
      <c r="J118" s="29" t="n"/>
      <c r="K118" s="32" t="n"/>
      <c r="L118" s="57" t="n"/>
      <c r="M118" s="29" t="n"/>
      <c r="N118" s="29" t="n"/>
      <c r="O118" s="30">
        <f>IF(OR(B118="",H118=""),"",IFERROR(B118+INDEX('Settings'!$O$2:$O$5,MATCH(H118,'Settings'!$N$2:$N$5,0)),""))</f>
        <v/>
      </c>
      <c r="P118" s="30">
        <f>IF(A118="","",IF(COUNTIFS('Action Log'!$B$2:$B$501,A118,'Action Log'!$H$2:$H$501,"Pending",'Action Log'!$G$2:$G$501,"&gt;0")=0,"",IFERROR(MINIFS('Action Log'!$G$2:$G$501,'Action Log'!$B$2:$B$501,A118,'Action Log'!$H$2:$H$501,"Pending",'Action Log'!$G$2:$G$501,"&gt;0"),"")))</f>
        <v/>
      </c>
      <c r="Q118" s="30" t="n"/>
      <c r="R118" s="31" t="n"/>
      <c r="S118" s="29" t="n"/>
      <c r="T118" s="31" t="n"/>
      <c r="U118" s="29" t="n"/>
      <c r="V118" s="58">
        <f>IF(A118="","",IFERROR(SUMIF('Action Log'!$B$2:$B$501,A118,'Action Log'!$P$2:$P$501),0))</f>
        <v/>
      </c>
      <c r="W118" s="35">
        <f>IF(B118="","",MAX(0,IF(Q118&lt;&gt;"",Q118-B118,TODAY()-B118)))</f>
        <v/>
      </c>
      <c r="X118" s="35">
        <f>IF(OR(B118="",Q118="",N118&lt;&gt;"Closed"),"",MAX(0,Q118-B118))</f>
        <v/>
      </c>
      <c r="Y118" s="29">
        <f>IF(OR(A118="",O118=""),"",IF(N118="Canceled","Canceled",IF(N118="Closed",IF(Q118="","Needs Review",IF(Q118&gt;O118,"Closed Late","On Track")),IF(TODAY()&gt;O118,"Overdue","On Track"))))</f>
        <v/>
      </c>
      <c r="Z118" s="31">
        <f>IF(A118="","",IF(COUNTIF($A$2:$A$501,A118)&gt;1,"Duplicate ID",IF(OR(B118="",C118="",D118="",E118="",F118="",G118="",H118="",I118="",M118="",N118=""),"Missing Required Field",IF(AND(OR(N118="Closed",N118="Canceled"),Q118=""),"Missing Closure Date",IF(AND(N118="Closed",R118=""),"Missing Resolution",IF(AND(N118&lt;&gt;"Closed",N118&lt;&gt;"Canceled",Q118&lt;&gt;""),"Status/Date Mismatch",IF(AND(Q118&lt;&gt;"",Q118&lt;B118),"Closure Before Received","OK")))))))</f>
        <v/>
      </c>
    </row>
    <row r="119">
      <c r="A119" s="29" t="n"/>
      <c r="B119" s="30" t="n"/>
      <c r="C119" s="29" t="n"/>
      <c r="D119" s="29" t="n"/>
      <c r="E119" s="29" t="n"/>
      <c r="F119" s="29" t="n"/>
      <c r="G119" s="29" t="n"/>
      <c r="H119" s="29" t="n"/>
      <c r="I119" s="31" t="n"/>
      <c r="J119" s="29" t="n"/>
      <c r="K119" s="32" t="n"/>
      <c r="L119" s="57" t="n"/>
      <c r="M119" s="29" t="n"/>
      <c r="N119" s="29" t="n"/>
      <c r="O119" s="30">
        <f>IF(OR(B119="",H119=""),"",IFERROR(B119+INDEX('Settings'!$O$2:$O$5,MATCH(H119,'Settings'!$N$2:$N$5,0)),""))</f>
        <v/>
      </c>
      <c r="P119" s="30">
        <f>IF(A119="","",IF(COUNTIFS('Action Log'!$B$2:$B$501,A119,'Action Log'!$H$2:$H$501,"Pending",'Action Log'!$G$2:$G$501,"&gt;0")=0,"",IFERROR(MINIFS('Action Log'!$G$2:$G$501,'Action Log'!$B$2:$B$501,A119,'Action Log'!$H$2:$H$501,"Pending",'Action Log'!$G$2:$G$501,"&gt;0"),"")))</f>
        <v/>
      </c>
      <c r="Q119" s="30" t="n"/>
      <c r="R119" s="31" t="n"/>
      <c r="S119" s="29" t="n"/>
      <c r="T119" s="31" t="n"/>
      <c r="U119" s="29" t="n"/>
      <c r="V119" s="58">
        <f>IF(A119="","",IFERROR(SUMIF('Action Log'!$B$2:$B$501,A119,'Action Log'!$P$2:$P$501),0))</f>
        <v/>
      </c>
      <c r="W119" s="35">
        <f>IF(B119="","",MAX(0,IF(Q119&lt;&gt;"",Q119-B119,TODAY()-B119)))</f>
        <v/>
      </c>
      <c r="X119" s="35">
        <f>IF(OR(B119="",Q119="",N119&lt;&gt;"Closed"),"",MAX(0,Q119-B119))</f>
        <v/>
      </c>
      <c r="Y119" s="29">
        <f>IF(OR(A119="",O119=""),"",IF(N119="Canceled","Canceled",IF(N119="Closed",IF(Q119="","Needs Review",IF(Q119&gt;O119,"Closed Late","On Track")),IF(TODAY()&gt;O119,"Overdue","On Track"))))</f>
        <v/>
      </c>
      <c r="Z119" s="31">
        <f>IF(A119="","",IF(COUNTIF($A$2:$A$501,A119)&gt;1,"Duplicate ID",IF(OR(B119="",C119="",D119="",E119="",F119="",G119="",H119="",I119="",M119="",N119=""),"Missing Required Field",IF(AND(OR(N119="Closed",N119="Canceled"),Q119=""),"Missing Closure Date",IF(AND(N119="Closed",R119=""),"Missing Resolution",IF(AND(N119&lt;&gt;"Closed",N119&lt;&gt;"Canceled",Q119&lt;&gt;""),"Status/Date Mismatch",IF(AND(Q119&lt;&gt;"",Q119&lt;B119),"Closure Before Received","OK")))))))</f>
        <v/>
      </c>
    </row>
    <row r="120">
      <c r="A120" s="29" t="n"/>
      <c r="B120" s="30" t="n"/>
      <c r="C120" s="29" t="n"/>
      <c r="D120" s="29" t="n"/>
      <c r="E120" s="29" t="n"/>
      <c r="F120" s="29" t="n"/>
      <c r="G120" s="29" t="n"/>
      <c r="H120" s="29" t="n"/>
      <c r="I120" s="31" t="n"/>
      <c r="J120" s="29" t="n"/>
      <c r="K120" s="32" t="n"/>
      <c r="L120" s="57" t="n"/>
      <c r="M120" s="29" t="n"/>
      <c r="N120" s="29" t="n"/>
      <c r="O120" s="30">
        <f>IF(OR(B120="",H120=""),"",IFERROR(B120+INDEX('Settings'!$O$2:$O$5,MATCH(H120,'Settings'!$N$2:$N$5,0)),""))</f>
        <v/>
      </c>
      <c r="P120" s="30">
        <f>IF(A120="","",IF(COUNTIFS('Action Log'!$B$2:$B$501,A120,'Action Log'!$H$2:$H$501,"Pending",'Action Log'!$G$2:$G$501,"&gt;0")=0,"",IFERROR(MINIFS('Action Log'!$G$2:$G$501,'Action Log'!$B$2:$B$501,A120,'Action Log'!$H$2:$H$501,"Pending",'Action Log'!$G$2:$G$501,"&gt;0"),"")))</f>
        <v/>
      </c>
      <c r="Q120" s="30" t="n"/>
      <c r="R120" s="31" t="n"/>
      <c r="S120" s="29" t="n"/>
      <c r="T120" s="31" t="n"/>
      <c r="U120" s="29" t="n"/>
      <c r="V120" s="58">
        <f>IF(A120="","",IFERROR(SUMIF('Action Log'!$B$2:$B$501,A120,'Action Log'!$P$2:$P$501),0))</f>
        <v/>
      </c>
      <c r="W120" s="35">
        <f>IF(B120="","",MAX(0,IF(Q120&lt;&gt;"",Q120-B120,TODAY()-B120)))</f>
        <v/>
      </c>
      <c r="X120" s="35">
        <f>IF(OR(B120="",Q120="",N120&lt;&gt;"Closed"),"",MAX(0,Q120-B120))</f>
        <v/>
      </c>
      <c r="Y120" s="29">
        <f>IF(OR(A120="",O120=""),"",IF(N120="Canceled","Canceled",IF(N120="Closed",IF(Q120="","Needs Review",IF(Q120&gt;O120,"Closed Late","On Track")),IF(TODAY()&gt;O120,"Overdue","On Track"))))</f>
        <v/>
      </c>
      <c r="Z120" s="31">
        <f>IF(A120="","",IF(COUNTIF($A$2:$A$501,A120)&gt;1,"Duplicate ID",IF(OR(B120="",C120="",D120="",E120="",F120="",G120="",H120="",I120="",M120="",N120=""),"Missing Required Field",IF(AND(OR(N120="Closed",N120="Canceled"),Q120=""),"Missing Closure Date",IF(AND(N120="Closed",R120=""),"Missing Resolution",IF(AND(N120&lt;&gt;"Closed",N120&lt;&gt;"Canceled",Q120&lt;&gt;""),"Status/Date Mismatch",IF(AND(Q120&lt;&gt;"",Q120&lt;B120),"Closure Before Received","OK")))))))</f>
        <v/>
      </c>
    </row>
    <row r="121">
      <c r="A121" s="29" t="n"/>
      <c r="B121" s="30" t="n"/>
      <c r="C121" s="29" t="n"/>
      <c r="D121" s="29" t="n"/>
      <c r="E121" s="29" t="n"/>
      <c r="F121" s="29" t="n"/>
      <c r="G121" s="29" t="n"/>
      <c r="H121" s="29" t="n"/>
      <c r="I121" s="31" t="n"/>
      <c r="J121" s="29" t="n"/>
      <c r="K121" s="32" t="n"/>
      <c r="L121" s="57" t="n"/>
      <c r="M121" s="29" t="n"/>
      <c r="N121" s="29" t="n"/>
      <c r="O121" s="30">
        <f>IF(OR(B121="",H121=""),"",IFERROR(B121+INDEX('Settings'!$O$2:$O$5,MATCH(H121,'Settings'!$N$2:$N$5,0)),""))</f>
        <v/>
      </c>
      <c r="P121" s="30">
        <f>IF(A121="","",IF(COUNTIFS('Action Log'!$B$2:$B$501,A121,'Action Log'!$H$2:$H$501,"Pending",'Action Log'!$G$2:$G$501,"&gt;0")=0,"",IFERROR(MINIFS('Action Log'!$G$2:$G$501,'Action Log'!$B$2:$B$501,A121,'Action Log'!$H$2:$H$501,"Pending",'Action Log'!$G$2:$G$501,"&gt;0"),"")))</f>
        <v/>
      </c>
      <c r="Q121" s="30" t="n"/>
      <c r="R121" s="31" t="n"/>
      <c r="S121" s="29" t="n"/>
      <c r="T121" s="31" t="n"/>
      <c r="U121" s="29" t="n"/>
      <c r="V121" s="58">
        <f>IF(A121="","",IFERROR(SUMIF('Action Log'!$B$2:$B$501,A121,'Action Log'!$P$2:$P$501),0))</f>
        <v/>
      </c>
      <c r="W121" s="35">
        <f>IF(B121="","",MAX(0,IF(Q121&lt;&gt;"",Q121-B121,TODAY()-B121)))</f>
        <v/>
      </c>
      <c r="X121" s="35">
        <f>IF(OR(B121="",Q121="",N121&lt;&gt;"Closed"),"",MAX(0,Q121-B121))</f>
        <v/>
      </c>
      <c r="Y121" s="29">
        <f>IF(OR(A121="",O121=""),"",IF(N121="Canceled","Canceled",IF(N121="Closed",IF(Q121="","Needs Review",IF(Q121&gt;O121,"Closed Late","On Track")),IF(TODAY()&gt;O121,"Overdue","On Track"))))</f>
        <v/>
      </c>
      <c r="Z121" s="31">
        <f>IF(A121="","",IF(COUNTIF($A$2:$A$501,A121)&gt;1,"Duplicate ID",IF(OR(B121="",C121="",D121="",E121="",F121="",G121="",H121="",I121="",M121="",N121=""),"Missing Required Field",IF(AND(OR(N121="Closed",N121="Canceled"),Q121=""),"Missing Closure Date",IF(AND(N121="Closed",R121=""),"Missing Resolution",IF(AND(N121&lt;&gt;"Closed",N121&lt;&gt;"Canceled",Q121&lt;&gt;""),"Status/Date Mismatch",IF(AND(Q121&lt;&gt;"",Q121&lt;B121),"Closure Before Received","OK")))))))</f>
        <v/>
      </c>
    </row>
    <row r="122">
      <c r="A122" s="29" t="n"/>
      <c r="B122" s="30" t="n"/>
      <c r="C122" s="29" t="n"/>
      <c r="D122" s="29" t="n"/>
      <c r="E122" s="29" t="n"/>
      <c r="F122" s="29" t="n"/>
      <c r="G122" s="29" t="n"/>
      <c r="H122" s="29" t="n"/>
      <c r="I122" s="31" t="n"/>
      <c r="J122" s="29" t="n"/>
      <c r="K122" s="32" t="n"/>
      <c r="L122" s="57" t="n"/>
      <c r="M122" s="29" t="n"/>
      <c r="N122" s="29" t="n"/>
      <c r="O122" s="30">
        <f>IF(OR(B122="",H122=""),"",IFERROR(B122+INDEX('Settings'!$O$2:$O$5,MATCH(H122,'Settings'!$N$2:$N$5,0)),""))</f>
        <v/>
      </c>
      <c r="P122" s="30">
        <f>IF(A122="","",IF(COUNTIFS('Action Log'!$B$2:$B$501,A122,'Action Log'!$H$2:$H$501,"Pending",'Action Log'!$G$2:$G$501,"&gt;0")=0,"",IFERROR(MINIFS('Action Log'!$G$2:$G$501,'Action Log'!$B$2:$B$501,A122,'Action Log'!$H$2:$H$501,"Pending",'Action Log'!$G$2:$G$501,"&gt;0"),"")))</f>
        <v/>
      </c>
      <c r="Q122" s="30" t="n"/>
      <c r="R122" s="31" t="n"/>
      <c r="S122" s="29" t="n"/>
      <c r="T122" s="31" t="n"/>
      <c r="U122" s="29" t="n"/>
      <c r="V122" s="58">
        <f>IF(A122="","",IFERROR(SUMIF('Action Log'!$B$2:$B$501,A122,'Action Log'!$P$2:$P$501),0))</f>
        <v/>
      </c>
      <c r="W122" s="35">
        <f>IF(B122="","",MAX(0,IF(Q122&lt;&gt;"",Q122-B122,TODAY()-B122)))</f>
        <v/>
      </c>
      <c r="X122" s="35">
        <f>IF(OR(B122="",Q122="",N122&lt;&gt;"Closed"),"",MAX(0,Q122-B122))</f>
        <v/>
      </c>
      <c r="Y122" s="29">
        <f>IF(OR(A122="",O122=""),"",IF(N122="Canceled","Canceled",IF(N122="Closed",IF(Q122="","Needs Review",IF(Q122&gt;O122,"Closed Late","On Track")),IF(TODAY()&gt;O122,"Overdue","On Track"))))</f>
        <v/>
      </c>
      <c r="Z122" s="31">
        <f>IF(A122="","",IF(COUNTIF($A$2:$A$501,A122)&gt;1,"Duplicate ID",IF(OR(B122="",C122="",D122="",E122="",F122="",G122="",H122="",I122="",M122="",N122=""),"Missing Required Field",IF(AND(OR(N122="Closed",N122="Canceled"),Q122=""),"Missing Closure Date",IF(AND(N122="Closed",R122=""),"Missing Resolution",IF(AND(N122&lt;&gt;"Closed",N122&lt;&gt;"Canceled",Q122&lt;&gt;""),"Status/Date Mismatch",IF(AND(Q122&lt;&gt;"",Q122&lt;B122),"Closure Before Received","OK")))))))</f>
        <v/>
      </c>
    </row>
    <row r="123">
      <c r="A123" s="29" t="n"/>
      <c r="B123" s="30" t="n"/>
      <c r="C123" s="29" t="n"/>
      <c r="D123" s="29" t="n"/>
      <c r="E123" s="29" t="n"/>
      <c r="F123" s="29" t="n"/>
      <c r="G123" s="29" t="n"/>
      <c r="H123" s="29" t="n"/>
      <c r="I123" s="31" t="n"/>
      <c r="J123" s="29" t="n"/>
      <c r="K123" s="32" t="n"/>
      <c r="L123" s="57" t="n"/>
      <c r="M123" s="29" t="n"/>
      <c r="N123" s="29" t="n"/>
      <c r="O123" s="30">
        <f>IF(OR(B123="",H123=""),"",IFERROR(B123+INDEX('Settings'!$O$2:$O$5,MATCH(H123,'Settings'!$N$2:$N$5,0)),""))</f>
        <v/>
      </c>
      <c r="P123" s="30">
        <f>IF(A123="","",IF(COUNTIFS('Action Log'!$B$2:$B$501,A123,'Action Log'!$H$2:$H$501,"Pending",'Action Log'!$G$2:$G$501,"&gt;0")=0,"",IFERROR(MINIFS('Action Log'!$G$2:$G$501,'Action Log'!$B$2:$B$501,A123,'Action Log'!$H$2:$H$501,"Pending",'Action Log'!$G$2:$G$501,"&gt;0"),"")))</f>
        <v/>
      </c>
      <c r="Q123" s="30" t="n"/>
      <c r="R123" s="31" t="n"/>
      <c r="S123" s="29" t="n"/>
      <c r="T123" s="31" t="n"/>
      <c r="U123" s="29" t="n"/>
      <c r="V123" s="58">
        <f>IF(A123="","",IFERROR(SUMIF('Action Log'!$B$2:$B$501,A123,'Action Log'!$P$2:$P$501),0))</f>
        <v/>
      </c>
      <c r="W123" s="35">
        <f>IF(B123="","",MAX(0,IF(Q123&lt;&gt;"",Q123-B123,TODAY()-B123)))</f>
        <v/>
      </c>
      <c r="X123" s="35">
        <f>IF(OR(B123="",Q123="",N123&lt;&gt;"Closed"),"",MAX(0,Q123-B123))</f>
        <v/>
      </c>
      <c r="Y123" s="29">
        <f>IF(OR(A123="",O123=""),"",IF(N123="Canceled","Canceled",IF(N123="Closed",IF(Q123="","Needs Review",IF(Q123&gt;O123,"Closed Late","On Track")),IF(TODAY()&gt;O123,"Overdue","On Track"))))</f>
        <v/>
      </c>
      <c r="Z123" s="31">
        <f>IF(A123="","",IF(COUNTIF($A$2:$A$501,A123)&gt;1,"Duplicate ID",IF(OR(B123="",C123="",D123="",E123="",F123="",G123="",H123="",I123="",M123="",N123=""),"Missing Required Field",IF(AND(OR(N123="Closed",N123="Canceled"),Q123=""),"Missing Closure Date",IF(AND(N123="Closed",R123=""),"Missing Resolution",IF(AND(N123&lt;&gt;"Closed",N123&lt;&gt;"Canceled",Q123&lt;&gt;""),"Status/Date Mismatch",IF(AND(Q123&lt;&gt;"",Q123&lt;B123),"Closure Before Received","OK")))))))</f>
        <v/>
      </c>
    </row>
    <row r="124">
      <c r="A124" s="29" t="n"/>
      <c r="B124" s="30" t="n"/>
      <c r="C124" s="29" t="n"/>
      <c r="D124" s="29" t="n"/>
      <c r="E124" s="29" t="n"/>
      <c r="F124" s="29" t="n"/>
      <c r="G124" s="29" t="n"/>
      <c r="H124" s="29" t="n"/>
      <c r="I124" s="31" t="n"/>
      <c r="J124" s="29" t="n"/>
      <c r="K124" s="32" t="n"/>
      <c r="L124" s="57" t="n"/>
      <c r="M124" s="29" t="n"/>
      <c r="N124" s="29" t="n"/>
      <c r="O124" s="30">
        <f>IF(OR(B124="",H124=""),"",IFERROR(B124+INDEX('Settings'!$O$2:$O$5,MATCH(H124,'Settings'!$N$2:$N$5,0)),""))</f>
        <v/>
      </c>
      <c r="P124" s="30">
        <f>IF(A124="","",IF(COUNTIFS('Action Log'!$B$2:$B$501,A124,'Action Log'!$H$2:$H$501,"Pending",'Action Log'!$G$2:$G$501,"&gt;0")=0,"",IFERROR(MINIFS('Action Log'!$G$2:$G$501,'Action Log'!$B$2:$B$501,A124,'Action Log'!$H$2:$H$501,"Pending",'Action Log'!$G$2:$G$501,"&gt;0"),"")))</f>
        <v/>
      </c>
      <c r="Q124" s="30" t="n"/>
      <c r="R124" s="31" t="n"/>
      <c r="S124" s="29" t="n"/>
      <c r="T124" s="31" t="n"/>
      <c r="U124" s="29" t="n"/>
      <c r="V124" s="58">
        <f>IF(A124="","",IFERROR(SUMIF('Action Log'!$B$2:$B$501,A124,'Action Log'!$P$2:$P$501),0))</f>
        <v/>
      </c>
      <c r="W124" s="35">
        <f>IF(B124="","",MAX(0,IF(Q124&lt;&gt;"",Q124-B124,TODAY()-B124)))</f>
        <v/>
      </c>
      <c r="X124" s="35">
        <f>IF(OR(B124="",Q124="",N124&lt;&gt;"Closed"),"",MAX(0,Q124-B124))</f>
        <v/>
      </c>
      <c r="Y124" s="29">
        <f>IF(OR(A124="",O124=""),"",IF(N124="Canceled","Canceled",IF(N124="Closed",IF(Q124="","Needs Review",IF(Q124&gt;O124,"Closed Late","On Track")),IF(TODAY()&gt;O124,"Overdue","On Track"))))</f>
        <v/>
      </c>
      <c r="Z124" s="31">
        <f>IF(A124="","",IF(COUNTIF($A$2:$A$501,A124)&gt;1,"Duplicate ID",IF(OR(B124="",C124="",D124="",E124="",F124="",G124="",H124="",I124="",M124="",N124=""),"Missing Required Field",IF(AND(OR(N124="Closed",N124="Canceled"),Q124=""),"Missing Closure Date",IF(AND(N124="Closed",R124=""),"Missing Resolution",IF(AND(N124&lt;&gt;"Closed",N124&lt;&gt;"Canceled",Q124&lt;&gt;""),"Status/Date Mismatch",IF(AND(Q124&lt;&gt;"",Q124&lt;B124),"Closure Before Received","OK")))))))</f>
        <v/>
      </c>
    </row>
    <row r="125">
      <c r="A125" s="29" t="n"/>
      <c r="B125" s="30" t="n"/>
      <c r="C125" s="29" t="n"/>
      <c r="D125" s="29" t="n"/>
      <c r="E125" s="29" t="n"/>
      <c r="F125" s="29" t="n"/>
      <c r="G125" s="29" t="n"/>
      <c r="H125" s="29" t="n"/>
      <c r="I125" s="31" t="n"/>
      <c r="J125" s="29" t="n"/>
      <c r="K125" s="32" t="n"/>
      <c r="L125" s="57" t="n"/>
      <c r="M125" s="29" t="n"/>
      <c r="N125" s="29" t="n"/>
      <c r="O125" s="30">
        <f>IF(OR(B125="",H125=""),"",IFERROR(B125+INDEX('Settings'!$O$2:$O$5,MATCH(H125,'Settings'!$N$2:$N$5,0)),""))</f>
        <v/>
      </c>
      <c r="P125" s="30">
        <f>IF(A125="","",IF(COUNTIFS('Action Log'!$B$2:$B$501,A125,'Action Log'!$H$2:$H$501,"Pending",'Action Log'!$G$2:$G$501,"&gt;0")=0,"",IFERROR(MINIFS('Action Log'!$G$2:$G$501,'Action Log'!$B$2:$B$501,A125,'Action Log'!$H$2:$H$501,"Pending",'Action Log'!$G$2:$G$501,"&gt;0"),"")))</f>
        <v/>
      </c>
      <c r="Q125" s="30" t="n"/>
      <c r="R125" s="31" t="n"/>
      <c r="S125" s="29" t="n"/>
      <c r="T125" s="31" t="n"/>
      <c r="U125" s="29" t="n"/>
      <c r="V125" s="58">
        <f>IF(A125="","",IFERROR(SUMIF('Action Log'!$B$2:$B$501,A125,'Action Log'!$P$2:$P$501),0))</f>
        <v/>
      </c>
      <c r="W125" s="35">
        <f>IF(B125="","",MAX(0,IF(Q125&lt;&gt;"",Q125-B125,TODAY()-B125)))</f>
        <v/>
      </c>
      <c r="X125" s="35">
        <f>IF(OR(B125="",Q125="",N125&lt;&gt;"Closed"),"",MAX(0,Q125-B125))</f>
        <v/>
      </c>
      <c r="Y125" s="29">
        <f>IF(OR(A125="",O125=""),"",IF(N125="Canceled","Canceled",IF(N125="Closed",IF(Q125="","Needs Review",IF(Q125&gt;O125,"Closed Late","On Track")),IF(TODAY()&gt;O125,"Overdue","On Track"))))</f>
        <v/>
      </c>
      <c r="Z125" s="31">
        <f>IF(A125="","",IF(COUNTIF($A$2:$A$501,A125)&gt;1,"Duplicate ID",IF(OR(B125="",C125="",D125="",E125="",F125="",G125="",H125="",I125="",M125="",N125=""),"Missing Required Field",IF(AND(OR(N125="Closed",N125="Canceled"),Q125=""),"Missing Closure Date",IF(AND(N125="Closed",R125=""),"Missing Resolution",IF(AND(N125&lt;&gt;"Closed",N125&lt;&gt;"Canceled",Q125&lt;&gt;""),"Status/Date Mismatch",IF(AND(Q125&lt;&gt;"",Q125&lt;B125),"Closure Before Received","OK")))))))</f>
        <v/>
      </c>
    </row>
    <row r="126">
      <c r="A126" s="29" t="n"/>
      <c r="B126" s="30" t="n"/>
      <c r="C126" s="29" t="n"/>
      <c r="D126" s="29" t="n"/>
      <c r="E126" s="29" t="n"/>
      <c r="F126" s="29" t="n"/>
      <c r="G126" s="29" t="n"/>
      <c r="H126" s="29" t="n"/>
      <c r="I126" s="31" t="n"/>
      <c r="J126" s="29" t="n"/>
      <c r="K126" s="32" t="n"/>
      <c r="L126" s="57" t="n"/>
      <c r="M126" s="29" t="n"/>
      <c r="N126" s="29" t="n"/>
      <c r="O126" s="30">
        <f>IF(OR(B126="",H126=""),"",IFERROR(B126+INDEX('Settings'!$O$2:$O$5,MATCH(H126,'Settings'!$N$2:$N$5,0)),""))</f>
        <v/>
      </c>
      <c r="P126" s="30">
        <f>IF(A126="","",IF(COUNTIFS('Action Log'!$B$2:$B$501,A126,'Action Log'!$H$2:$H$501,"Pending",'Action Log'!$G$2:$G$501,"&gt;0")=0,"",IFERROR(MINIFS('Action Log'!$G$2:$G$501,'Action Log'!$B$2:$B$501,A126,'Action Log'!$H$2:$H$501,"Pending",'Action Log'!$G$2:$G$501,"&gt;0"),"")))</f>
        <v/>
      </c>
      <c r="Q126" s="30" t="n"/>
      <c r="R126" s="31" t="n"/>
      <c r="S126" s="29" t="n"/>
      <c r="T126" s="31" t="n"/>
      <c r="U126" s="29" t="n"/>
      <c r="V126" s="58">
        <f>IF(A126="","",IFERROR(SUMIF('Action Log'!$B$2:$B$501,A126,'Action Log'!$P$2:$P$501),0))</f>
        <v/>
      </c>
      <c r="W126" s="35">
        <f>IF(B126="","",MAX(0,IF(Q126&lt;&gt;"",Q126-B126,TODAY()-B126)))</f>
        <v/>
      </c>
      <c r="X126" s="35">
        <f>IF(OR(B126="",Q126="",N126&lt;&gt;"Closed"),"",MAX(0,Q126-B126))</f>
        <v/>
      </c>
      <c r="Y126" s="29">
        <f>IF(OR(A126="",O126=""),"",IF(N126="Canceled","Canceled",IF(N126="Closed",IF(Q126="","Needs Review",IF(Q126&gt;O126,"Closed Late","On Track")),IF(TODAY()&gt;O126,"Overdue","On Track"))))</f>
        <v/>
      </c>
      <c r="Z126" s="31">
        <f>IF(A126="","",IF(COUNTIF($A$2:$A$501,A126)&gt;1,"Duplicate ID",IF(OR(B126="",C126="",D126="",E126="",F126="",G126="",H126="",I126="",M126="",N126=""),"Missing Required Field",IF(AND(OR(N126="Closed",N126="Canceled"),Q126=""),"Missing Closure Date",IF(AND(N126="Closed",R126=""),"Missing Resolution",IF(AND(N126&lt;&gt;"Closed",N126&lt;&gt;"Canceled",Q126&lt;&gt;""),"Status/Date Mismatch",IF(AND(Q126&lt;&gt;"",Q126&lt;B126),"Closure Before Received","OK")))))))</f>
        <v/>
      </c>
    </row>
    <row r="127">
      <c r="A127" s="29" t="n"/>
      <c r="B127" s="30" t="n"/>
      <c r="C127" s="29" t="n"/>
      <c r="D127" s="29" t="n"/>
      <c r="E127" s="29" t="n"/>
      <c r="F127" s="29" t="n"/>
      <c r="G127" s="29" t="n"/>
      <c r="H127" s="29" t="n"/>
      <c r="I127" s="31" t="n"/>
      <c r="J127" s="29" t="n"/>
      <c r="K127" s="32" t="n"/>
      <c r="L127" s="57" t="n"/>
      <c r="M127" s="29" t="n"/>
      <c r="N127" s="29" t="n"/>
      <c r="O127" s="30">
        <f>IF(OR(B127="",H127=""),"",IFERROR(B127+INDEX('Settings'!$O$2:$O$5,MATCH(H127,'Settings'!$N$2:$N$5,0)),""))</f>
        <v/>
      </c>
      <c r="P127" s="30">
        <f>IF(A127="","",IF(COUNTIFS('Action Log'!$B$2:$B$501,A127,'Action Log'!$H$2:$H$501,"Pending",'Action Log'!$G$2:$G$501,"&gt;0")=0,"",IFERROR(MINIFS('Action Log'!$G$2:$G$501,'Action Log'!$B$2:$B$501,A127,'Action Log'!$H$2:$H$501,"Pending",'Action Log'!$G$2:$G$501,"&gt;0"),"")))</f>
        <v/>
      </c>
      <c r="Q127" s="30" t="n"/>
      <c r="R127" s="31" t="n"/>
      <c r="S127" s="29" t="n"/>
      <c r="T127" s="31" t="n"/>
      <c r="U127" s="29" t="n"/>
      <c r="V127" s="58">
        <f>IF(A127="","",IFERROR(SUMIF('Action Log'!$B$2:$B$501,A127,'Action Log'!$P$2:$P$501),0))</f>
        <v/>
      </c>
      <c r="W127" s="35">
        <f>IF(B127="","",MAX(0,IF(Q127&lt;&gt;"",Q127-B127,TODAY()-B127)))</f>
        <v/>
      </c>
      <c r="X127" s="35">
        <f>IF(OR(B127="",Q127="",N127&lt;&gt;"Closed"),"",MAX(0,Q127-B127))</f>
        <v/>
      </c>
      <c r="Y127" s="29">
        <f>IF(OR(A127="",O127=""),"",IF(N127="Canceled","Canceled",IF(N127="Closed",IF(Q127="","Needs Review",IF(Q127&gt;O127,"Closed Late","On Track")),IF(TODAY()&gt;O127,"Overdue","On Track"))))</f>
        <v/>
      </c>
      <c r="Z127" s="31">
        <f>IF(A127="","",IF(COUNTIF($A$2:$A$501,A127)&gt;1,"Duplicate ID",IF(OR(B127="",C127="",D127="",E127="",F127="",G127="",H127="",I127="",M127="",N127=""),"Missing Required Field",IF(AND(OR(N127="Closed",N127="Canceled"),Q127=""),"Missing Closure Date",IF(AND(N127="Closed",R127=""),"Missing Resolution",IF(AND(N127&lt;&gt;"Closed",N127&lt;&gt;"Canceled",Q127&lt;&gt;""),"Status/Date Mismatch",IF(AND(Q127&lt;&gt;"",Q127&lt;B127),"Closure Before Received","OK")))))))</f>
        <v/>
      </c>
    </row>
    <row r="128">
      <c r="A128" s="29" t="n"/>
      <c r="B128" s="30" t="n"/>
      <c r="C128" s="29" t="n"/>
      <c r="D128" s="29" t="n"/>
      <c r="E128" s="29" t="n"/>
      <c r="F128" s="29" t="n"/>
      <c r="G128" s="29" t="n"/>
      <c r="H128" s="29" t="n"/>
      <c r="I128" s="31" t="n"/>
      <c r="J128" s="29" t="n"/>
      <c r="K128" s="32" t="n"/>
      <c r="L128" s="57" t="n"/>
      <c r="M128" s="29" t="n"/>
      <c r="N128" s="29" t="n"/>
      <c r="O128" s="30">
        <f>IF(OR(B128="",H128=""),"",IFERROR(B128+INDEX('Settings'!$O$2:$O$5,MATCH(H128,'Settings'!$N$2:$N$5,0)),""))</f>
        <v/>
      </c>
      <c r="P128" s="30">
        <f>IF(A128="","",IF(COUNTIFS('Action Log'!$B$2:$B$501,A128,'Action Log'!$H$2:$H$501,"Pending",'Action Log'!$G$2:$G$501,"&gt;0")=0,"",IFERROR(MINIFS('Action Log'!$G$2:$G$501,'Action Log'!$B$2:$B$501,A128,'Action Log'!$H$2:$H$501,"Pending",'Action Log'!$G$2:$G$501,"&gt;0"),"")))</f>
        <v/>
      </c>
      <c r="Q128" s="30" t="n"/>
      <c r="R128" s="31" t="n"/>
      <c r="S128" s="29" t="n"/>
      <c r="T128" s="31" t="n"/>
      <c r="U128" s="29" t="n"/>
      <c r="V128" s="58">
        <f>IF(A128="","",IFERROR(SUMIF('Action Log'!$B$2:$B$501,A128,'Action Log'!$P$2:$P$501),0))</f>
        <v/>
      </c>
      <c r="W128" s="35">
        <f>IF(B128="","",MAX(0,IF(Q128&lt;&gt;"",Q128-B128,TODAY()-B128)))</f>
        <v/>
      </c>
      <c r="X128" s="35">
        <f>IF(OR(B128="",Q128="",N128&lt;&gt;"Closed"),"",MAX(0,Q128-B128))</f>
        <v/>
      </c>
      <c r="Y128" s="29">
        <f>IF(OR(A128="",O128=""),"",IF(N128="Canceled","Canceled",IF(N128="Closed",IF(Q128="","Needs Review",IF(Q128&gt;O128,"Closed Late","On Track")),IF(TODAY()&gt;O128,"Overdue","On Track"))))</f>
        <v/>
      </c>
      <c r="Z128" s="31">
        <f>IF(A128="","",IF(COUNTIF($A$2:$A$501,A128)&gt;1,"Duplicate ID",IF(OR(B128="",C128="",D128="",E128="",F128="",G128="",H128="",I128="",M128="",N128=""),"Missing Required Field",IF(AND(OR(N128="Closed",N128="Canceled"),Q128=""),"Missing Closure Date",IF(AND(N128="Closed",R128=""),"Missing Resolution",IF(AND(N128&lt;&gt;"Closed",N128&lt;&gt;"Canceled",Q128&lt;&gt;""),"Status/Date Mismatch",IF(AND(Q128&lt;&gt;"",Q128&lt;B128),"Closure Before Received","OK")))))))</f>
        <v/>
      </c>
    </row>
    <row r="129">
      <c r="A129" s="29" t="n"/>
      <c r="B129" s="30" t="n"/>
      <c r="C129" s="29" t="n"/>
      <c r="D129" s="29" t="n"/>
      <c r="E129" s="29" t="n"/>
      <c r="F129" s="29" t="n"/>
      <c r="G129" s="29" t="n"/>
      <c r="H129" s="29" t="n"/>
      <c r="I129" s="31" t="n"/>
      <c r="J129" s="29" t="n"/>
      <c r="K129" s="32" t="n"/>
      <c r="L129" s="57" t="n"/>
      <c r="M129" s="29" t="n"/>
      <c r="N129" s="29" t="n"/>
      <c r="O129" s="30">
        <f>IF(OR(B129="",H129=""),"",IFERROR(B129+INDEX('Settings'!$O$2:$O$5,MATCH(H129,'Settings'!$N$2:$N$5,0)),""))</f>
        <v/>
      </c>
      <c r="P129" s="30">
        <f>IF(A129="","",IF(COUNTIFS('Action Log'!$B$2:$B$501,A129,'Action Log'!$H$2:$H$501,"Pending",'Action Log'!$G$2:$G$501,"&gt;0")=0,"",IFERROR(MINIFS('Action Log'!$G$2:$G$501,'Action Log'!$B$2:$B$501,A129,'Action Log'!$H$2:$H$501,"Pending",'Action Log'!$G$2:$G$501,"&gt;0"),"")))</f>
        <v/>
      </c>
      <c r="Q129" s="30" t="n"/>
      <c r="R129" s="31" t="n"/>
      <c r="S129" s="29" t="n"/>
      <c r="T129" s="31" t="n"/>
      <c r="U129" s="29" t="n"/>
      <c r="V129" s="58">
        <f>IF(A129="","",IFERROR(SUMIF('Action Log'!$B$2:$B$501,A129,'Action Log'!$P$2:$P$501),0))</f>
        <v/>
      </c>
      <c r="W129" s="35">
        <f>IF(B129="","",MAX(0,IF(Q129&lt;&gt;"",Q129-B129,TODAY()-B129)))</f>
        <v/>
      </c>
      <c r="X129" s="35">
        <f>IF(OR(B129="",Q129="",N129&lt;&gt;"Closed"),"",MAX(0,Q129-B129))</f>
        <v/>
      </c>
      <c r="Y129" s="29">
        <f>IF(OR(A129="",O129=""),"",IF(N129="Canceled","Canceled",IF(N129="Closed",IF(Q129="","Needs Review",IF(Q129&gt;O129,"Closed Late","On Track")),IF(TODAY()&gt;O129,"Overdue","On Track"))))</f>
        <v/>
      </c>
      <c r="Z129" s="31">
        <f>IF(A129="","",IF(COUNTIF($A$2:$A$501,A129)&gt;1,"Duplicate ID",IF(OR(B129="",C129="",D129="",E129="",F129="",G129="",H129="",I129="",M129="",N129=""),"Missing Required Field",IF(AND(OR(N129="Closed",N129="Canceled"),Q129=""),"Missing Closure Date",IF(AND(N129="Closed",R129=""),"Missing Resolution",IF(AND(N129&lt;&gt;"Closed",N129&lt;&gt;"Canceled",Q129&lt;&gt;""),"Status/Date Mismatch",IF(AND(Q129&lt;&gt;"",Q129&lt;B129),"Closure Before Received","OK")))))))</f>
        <v/>
      </c>
    </row>
    <row r="130">
      <c r="A130" s="29" t="n"/>
      <c r="B130" s="30" t="n"/>
      <c r="C130" s="29" t="n"/>
      <c r="D130" s="29" t="n"/>
      <c r="E130" s="29" t="n"/>
      <c r="F130" s="29" t="n"/>
      <c r="G130" s="29" t="n"/>
      <c r="H130" s="29" t="n"/>
      <c r="I130" s="31" t="n"/>
      <c r="J130" s="29" t="n"/>
      <c r="K130" s="32" t="n"/>
      <c r="L130" s="57" t="n"/>
      <c r="M130" s="29" t="n"/>
      <c r="N130" s="29" t="n"/>
      <c r="O130" s="30">
        <f>IF(OR(B130="",H130=""),"",IFERROR(B130+INDEX('Settings'!$O$2:$O$5,MATCH(H130,'Settings'!$N$2:$N$5,0)),""))</f>
        <v/>
      </c>
      <c r="P130" s="30">
        <f>IF(A130="","",IF(COUNTIFS('Action Log'!$B$2:$B$501,A130,'Action Log'!$H$2:$H$501,"Pending",'Action Log'!$G$2:$G$501,"&gt;0")=0,"",IFERROR(MINIFS('Action Log'!$G$2:$G$501,'Action Log'!$B$2:$B$501,A130,'Action Log'!$H$2:$H$501,"Pending",'Action Log'!$G$2:$G$501,"&gt;0"),"")))</f>
        <v/>
      </c>
      <c r="Q130" s="30" t="n"/>
      <c r="R130" s="31" t="n"/>
      <c r="S130" s="29" t="n"/>
      <c r="T130" s="31" t="n"/>
      <c r="U130" s="29" t="n"/>
      <c r="V130" s="58">
        <f>IF(A130="","",IFERROR(SUMIF('Action Log'!$B$2:$B$501,A130,'Action Log'!$P$2:$P$501),0))</f>
        <v/>
      </c>
      <c r="W130" s="35">
        <f>IF(B130="","",MAX(0,IF(Q130&lt;&gt;"",Q130-B130,TODAY()-B130)))</f>
        <v/>
      </c>
      <c r="X130" s="35">
        <f>IF(OR(B130="",Q130="",N130&lt;&gt;"Closed"),"",MAX(0,Q130-B130))</f>
        <v/>
      </c>
      <c r="Y130" s="29">
        <f>IF(OR(A130="",O130=""),"",IF(N130="Canceled","Canceled",IF(N130="Closed",IF(Q130="","Needs Review",IF(Q130&gt;O130,"Closed Late","On Track")),IF(TODAY()&gt;O130,"Overdue","On Track"))))</f>
        <v/>
      </c>
      <c r="Z130" s="31">
        <f>IF(A130="","",IF(COUNTIF($A$2:$A$501,A130)&gt;1,"Duplicate ID",IF(OR(B130="",C130="",D130="",E130="",F130="",G130="",H130="",I130="",M130="",N130=""),"Missing Required Field",IF(AND(OR(N130="Closed",N130="Canceled"),Q130=""),"Missing Closure Date",IF(AND(N130="Closed",R130=""),"Missing Resolution",IF(AND(N130&lt;&gt;"Closed",N130&lt;&gt;"Canceled",Q130&lt;&gt;""),"Status/Date Mismatch",IF(AND(Q130&lt;&gt;"",Q130&lt;B130),"Closure Before Received","OK")))))))</f>
        <v/>
      </c>
    </row>
    <row r="131">
      <c r="A131" s="29" t="n"/>
      <c r="B131" s="30" t="n"/>
      <c r="C131" s="29" t="n"/>
      <c r="D131" s="29" t="n"/>
      <c r="E131" s="29" t="n"/>
      <c r="F131" s="29" t="n"/>
      <c r="G131" s="29" t="n"/>
      <c r="H131" s="29" t="n"/>
      <c r="I131" s="31" t="n"/>
      <c r="J131" s="29" t="n"/>
      <c r="K131" s="32" t="n"/>
      <c r="L131" s="57" t="n"/>
      <c r="M131" s="29" t="n"/>
      <c r="N131" s="29" t="n"/>
      <c r="O131" s="30">
        <f>IF(OR(B131="",H131=""),"",IFERROR(B131+INDEX('Settings'!$O$2:$O$5,MATCH(H131,'Settings'!$N$2:$N$5,0)),""))</f>
        <v/>
      </c>
      <c r="P131" s="30">
        <f>IF(A131="","",IF(COUNTIFS('Action Log'!$B$2:$B$501,A131,'Action Log'!$H$2:$H$501,"Pending",'Action Log'!$G$2:$G$501,"&gt;0")=0,"",IFERROR(MINIFS('Action Log'!$G$2:$G$501,'Action Log'!$B$2:$B$501,A131,'Action Log'!$H$2:$H$501,"Pending",'Action Log'!$G$2:$G$501,"&gt;0"),"")))</f>
        <v/>
      </c>
      <c r="Q131" s="30" t="n"/>
      <c r="R131" s="31" t="n"/>
      <c r="S131" s="29" t="n"/>
      <c r="T131" s="31" t="n"/>
      <c r="U131" s="29" t="n"/>
      <c r="V131" s="58">
        <f>IF(A131="","",IFERROR(SUMIF('Action Log'!$B$2:$B$501,A131,'Action Log'!$P$2:$P$501),0))</f>
        <v/>
      </c>
      <c r="W131" s="35">
        <f>IF(B131="","",MAX(0,IF(Q131&lt;&gt;"",Q131-B131,TODAY()-B131)))</f>
        <v/>
      </c>
      <c r="X131" s="35">
        <f>IF(OR(B131="",Q131="",N131&lt;&gt;"Closed"),"",MAX(0,Q131-B131))</f>
        <v/>
      </c>
      <c r="Y131" s="29">
        <f>IF(OR(A131="",O131=""),"",IF(N131="Canceled","Canceled",IF(N131="Closed",IF(Q131="","Needs Review",IF(Q131&gt;O131,"Closed Late","On Track")),IF(TODAY()&gt;O131,"Overdue","On Track"))))</f>
        <v/>
      </c>
      <c r="Z131" s="31">
        <f>IF(A131="","",IF(COUNTIF($A$2:$A$501,A131)&gt;1,"Duplicate ID",IF(OR(B131="",C131="",D131="",E131="",F131="",G131="",H131="",I131="",M131="",N131=""),"Missing Required Field",IF(AND(OR(N131="Closed",N131="Canceled"),Q131=""),"Missing Closure Date",IF(AND(N131="Closed",R131=""),"Missing Resolution",IF(AND(N131&lt;&gt;"Closed",N131&lt;&gt;"Canceled",Q131&lt;&gt;""),"Status/Date Mismatch",IF(AND(Q131&lt;&gt;"",Q131&lt;B131),"Closure Before Received","OK")))))))</f>
        <v/>
      </c>
    </row>
    <row r="132">
      <c r="A132" s="29" t="n"/>
      <c r="B132" s="30" t="n"/>
      <c r="C132" s="29" t="n"/>
      <c r="D132" s="29" t="n"/>
      <c r="E132" s="29" t="n"/>
      <c r="F132" s="29" t="n"/>
      <c r="G132" s="29" t="n"/>
      <c r="H132" s="29" t="n"/>
      <c r="I132" s="31" t="n"/>
      <c r="J132" s="29" t="n"/>
      <c r="K132" s="32" t="n"/>
      <c r="L132" s="57" t="n"/>
      <c r="M132" s="29" t="n"/>
      <c r="N132" s="29" t="n"/>
      <c r="O132" s="30">
        <f>IF(OR(B132="",H132=""),"",IFERROR(B132+INDEX('Settings'!$O$2:$O$5,MATCH(H132,'Settings'!$N$2:$N$5,0)),""))</f>
        <v/>
      </c>
      <c r="P132" s="30">
        <f>IF(A132="","",IF(COUNTIFS('Action Log'!$B$2:$B$501,A132,'Action Log'!$H$2:$H$501,"Pending",'Action Log'!$G$2:$G$501,"&gt;0")=0,"",IFERROR(MINIFS('Action Log'!$G$2:$G$501,'Action Log'!$B$2:$B$501,A132,'Action Log'!$H$2:$H$501,"Pending",'Action Log'!$G$2:$G$501,"&gt;0"),"")))</f>
        <v/>
      </c>
      <c r="Q132" s="30" t="n"/>
      <c r="R132" s="31" t="n"/>
      <c r="S132" s="29" t="n"/>
      <c r="T132" s="31" t="n"/>
      <c r="U132" s="29" t="n"/>
      <c r="V132" s="58">
        <f>IF(A132="","",IFERROR(SUMIF('Action Log'!$B$2:$B$501,A132,'Action Log'!$P$2:$P$501),0))</f>
        <v/>
      </c>
      <c r="W132" s="35">
        <f>IF(B132="","",MAX(0,IF(Q132&lt;&gt;"",Q132-B132,TODAY()-B132)))</f>
        <v/>
      </c>
      <c r="X132" s="35">
        <f>IF(OR(B132="",Q132="",N132&lt;&gt;"Closed"),"",MAX(0,Q132-B132))</f>
        <v/>
      </c>
      <c r="Y132" s="29">
        <f>IF(OR(A132="",O132=""),"",IF(N132="Canceled","Canceled",IF(N132="Closed",IF(Q132="","Needs Review",IF(Q132&gt;O132,"Closed Late","On Track")),IF(TODAY()&gt;O132,"Overdue","On Track"))))</f>
        <v/>
      </c>
      <c r="Z132" s="31">
        <f>IF(A132="","",IF(COUNTIF($A$2:$A$501,A132)&gt;1,"Duplicate ID",IF(OR(B132="",C132="",D132="",E132="",F132="",G132="",H132="",I132="",M132="",N132=""),"Missing Required Field",IF(AND(OR(N132="Closed",N132="Canceled"),Q132=""),"Missing Closure Date",IF(AND(N132="Closed",R132=""),"Missing Resolution",IF(AND(N132&lt;&gt;"Closed",N132&lt;&gt;"Canceled",Q132&lt;&gt;""),"Status/Date Mismatch",IF(AND(Q132&lt;&gt;"",Q132&lt;B132),"Closure Before Received","OK")))))))</f>
        <v/>
      </c>
    </row>
    <row r="133">
      <c r="A133" s="29" t="n"/>
      <c r="B133" s="30" t="n"/>
      <c r="C133" s="29" t="n"/>
      <c r="D133" s="29" t="n"/>
      <c r="E133" s="29" t="n"/>
      <c r="F133" s="29" t="n"/>
      <c r="G133" s="29" t="n"/>
      <c r="H133" s="29" t="n"/>
      <c r="I133" s="31" t="n"/>
      <c r="J133" s="29" t="n"/>
      <c r="K133" s="32" t="n"/>
      <c r="L133" s="57" t="n"/>
      <c r="M133" s="29" t="n"/>
      <c r="N133" s="29" t="n"/>
      <c r="O133" s="30">
        <f>IF(OR(B133="",H133=""),"",IFERROR(B133+INDEX('Settings'!$O$2:$O$5,MATCH(H133,'Settings'!$N$2:$N$5,0)),""))</f>
        <v/>
      </c>
      <c r="P133" s="30">
        <f>IF(A133="","",IF(COUNTIFS('Action Log'!$B$2:$B$501,A133,'Action Log'!$H$2:$H$501,"Pending",'Action Log'!$G$2:$G$501,"&gt;0")=0,"",IFERROR(MINIFS('Action Log'!$G$2:$G$501,'Action Log'!$B$2:$B$501,A133,'Action Log'!$H$2:$H$501,"Pending",'Action Log'!$G$2:$G$501,"&gt;0"),"")))</f>
        <v/>
      </c>
      <c r="Q133" s="30" t="n"/>
      <c r="R133" s="31" t="n"/>
      <c r="S133" s="29" t="n"/>
      <c r="T133" s="31" t="n"/>
      <c r="U133" s="29" t="n"/>
      <c r="V133" s="58">
        <f>IF(A133="","",IFERROR(SUMIF('Action Log'!$B$2:$B$501,A133,'Action Log'!$P$2:$P$501),0))</f>
        <v/>
      </c>
      <c r="W133" s="35">
        <f>IF(B133="","",MAX(0,IF(Q133&lt;&gt;"",Q133-B133,TODAY()-B133)))</f>
        <v/>
      </c>
      <c r="X133" s="35">
        <f>IF(OR(B133="",Q133="",N133&lt;&gt;"Closed"),"",MAX(0,Q133-B133))</f>
        <v/>
      </c>
      <c r="Y133" s="29">
        <f>IF(OR(A133="",O133=""),"",IF(N133="Canceled","Canceled",IF(N133="Closed",IF(Q133="","Needs Review",IF(Q133&gt;O133,"Closed Late","On Track")),IF(TODAY()&gt;O133,"Overdue","On Track"))))</f>
        <v/>
      </c>
      <c r="Z133" s="31">
        <f>IF(A133="","",IF(COUNTIF($A$2:$A$501,A133)&gt;1,"Duplicate ID",IF(OR(B133="",C133="",D133="",E133="",F133="",G133="",H133="",I133="",M133="",N133=""),"Missing Required Field",IF(AND(OR(N133="Closed",N133="Canceled"),Q133=""),"Missing Closure Date",IF(AND(N133="Closed",R133=""),"Missing Resolution",IF(AND(N133&lt;&gt;"Closed",N133&lt;&gt;"Canceled",Q133&lt;&gt;""),"Status/Date Mismatch",IF(AND(Q133&lt;&gt;"",Q133&lt;B133),"Closure Before Received","OK")))))))</f>
        <v/>
      </c>
    </row>
    <row r="134">
      <c r="A134" s="29" t="n"/>
      <c r="B134" s="30" t="n"/>
      <c r="C134" s="29" t="n"/>
      <c r="D134" s="29" t="n"/>
      <c r="E134" s="29" t="n"/>
      <c r="F134" s="29" t="n"/>
      <c r="G134" s="29" t="n"/>
      <c r="H134" s="29" t="n"/>
      <c r="I134" s="31" t="n"/>
      <c r="J134" s="29" t="n"/>
      <c r="K134" s="32" t="n"/>
      <c r="L134" s="57" t="n"/>
      <c r="M134" s="29" t="n"/>
      <c r="N134" s="29" t="n"/>
      <c r="O134" s="30">
        <f>IF(OR(B134="",H134=""),"",IFERROR(B134+INDEX('Settings'!$O$2:$O$5,MATCH(H134,'Settings'!$N$2:$N$5,0)),""))</f>
        <v/>
      </c>
      <c r="P134" s="30">
        <f>IF(A134="","",IF(COUNTIFS('Action Log'!$B$2:$B$501,A134,'Action Log'!$H$2:$H$501,"Pending",'Action Log'!$G$2:$G$501,"&gt;0")=0,"",IFERROR(MINIFS('Action Log'!$G$2:$G$501,'Action Log'!$B$2:$B$501,A134,'Action Log'!$H$2:$H$501,"Pending",'Action Log'!$G$2:$G$501,"&gt;0"),"")))</f>
        <v/>
      </c>
      <c r="Q134" s="30" t="n"/>
      <c r="R134" s="31" t="n"/>
      <c r="S134" s="29" t="n"/>
      <c r="T134" s="31" t="n"/>
      <c r="U134" s="29" t="n"/>
      <c r="V134" s="58">
        <f>IF(A134="","",IFERROR(SUMIF('Action Log'!$B$2:$B$501,A134,'Action Log'!$P$2:$P$501),0))</f>
        <v/>
      </c>
      <c r="W134" s="35">
        <f>IF(B134="","",MAX(0,IF(Q134&lt;&gt;"",Q134-B134,TODAY()-B134)))</f>
        <v/>
      </c>
      <c r="X134" s="35">
        <f>IF(OR(B134="",Q134="",N134&lt;&gt;"Closed"),"",MAX(0,Q134-B134))</f>
        <v/>
      </c>
      <c r="Y134" s="29">
        <f>IF(OR(A134="",O134=""),"",IF(N134="Canceled","Canceled",IF(N134="Closed",IF(Q134="","Needs Review",IF(Q134&gt;O134,"Closed Late","On Track")),IF(TODAY()&gt;O134,"Overdue","On Track"))))</f>
        <v/>
      </c>
      <c r="Z134" s="31">
        <f>IF(A134="","",IF(COUNTIF($A$2:$A$501,A134)&gt;1,"Duplicate ID",IF(OR(B134="",C134="",D134="",E134="",F134="",G134="",H134="",I134="",M134="",N134=""),"Missing Required Field",IF(AND(OR(N134="Closed",N134="Canceled"),Q134=""),"Missing Closure Date",IF(AND(N134="Closed",R134=""),"Missing Resolution",IF(AND(N134&lt;&gt;"Closed",N134&lt;&gt;"Canceled",Q134&lt;&gt;""),"Status/Date Mismatch",IF(AND(Q134&lt;&gt;"",Q134&lt;B134),"Closure Before Received","OK")))))))</f>
        <v/>
      </c>
    </row>
    <row r="135">
      <c r="A135" s="29" t="n"/>
      <c r="B135" s="30" t="n"/>
      <c r="C135" s="29" t="n"/>
      <c r="D135" s="29" t="n"/>
      <c r="E135" s="29" t="n"/>
      <c r="F135" s="29" t="n"/>
      <c r="G135" s="29" t="n"/>
      <c r="H135" s="29" t="n"/>
      <c r="I135" s="31" t="n"/>
      <c r="J135" s="29" t="n"/>
      <c r="K135" s="32" t="n"/>
      <c r="L135" s="57" t="n"/>
      <c r="M135" s="29" t="n"/>
      <c r="N135" s="29" t="n"/>
      <c r="O135" s="30">
        <f>IF(OR(B135="",H135=""),"",IFERROR(B135+INDEX('Settings'!$O$2:$O$5,MATCH(H135,'Settings'!$N$2:$N$5,0)),""))</f>
        <v/>
      </c>
      <c r="P135" s="30">
        <f>IF(A135="","",IF(COUNTIFS('Action Log'!$B$2:$B$501,A135,'Action Log'!$H$2:$H$501,"Pending",'Action Log'!$G$2:$G$501,"&gt;0")=0,"",IFERROR(MINIFS('Action Log'!$G$2:$G$501,'Action Log'!$B$2:$B$501,A135,'Action Log'!$H$2:$H$501,"Pending",'Action Log'!$G$2:$G$501,"&gt;0"),"")))</f>
        <v/>
      </c>
      <c r="Q135" s="30" t="n"/>
      <c r="R135" s="31" t="n"/>
      <c r="S135" s="29" t="n"/>
      <c r="T135" s="31" t="n"/>
      <c r="U135" s="29" t="n"/>
      <c r="V135" s="58">
        <f>IF(A135="","",IFERROR(SUMIF('Action Log'!$B$2:$B$501,A135,'Action Log'!$P$2:$P$501),0))</f>
        <v/>
      </c>
      <c r="W135" s="35">
        <f>IF(B135="","",MAX(0,IF(Q135&lt;&gt;"",Q135-B135,TODAY()-B135)))</f>
        <v/>
      </c>
      <c r="X135" s="35">
        <f>IF(OR(B135="",Q135="",N135&lt;&gt;"Closed"),"",MAX(0,Q135-B135))</f>
        <v/>
      </c>
      <c r="Y135" s="29">
        <f>IF(OR(A135="",O135=""),"",IF(N135="Canceled","Canceled",IF(N135="Closed",IF(Q135="","Needs Review",IF(Q135&gt;O135,"Closed Late","On Track")),IF(TODAY()&gt;O135,"Overdue","On Track"))))</f>
        <v/>
      </c>
      <c r="Z135" s="31">
        <f>IF(A135="","",IF(COUNTIF($A$2:$A$501,A135)&gt;1,"Duplicate ID",IF(OR(B135="",C135="",D135="",E135="",F135="",G135="",H135="",I135="",M135="",N135=""),"Missing Required Field",IF(AND(OR(N135="Closed",N135="Canceled"),Q135=""),"Missing Closure Date",IF(AND(N135="Closed",R135=""),"Missing Resolution",IF(AND(N135&lt;&gt;"Closed",N135&lt;&gt;"Canceled",Q135&lt;&gt;""),"Status/Date Mismatch",IF(AND(Q135&lt;&gt;"",Q135&lt;B135),"Closure Before Received","OK")))))))</f>
        <v/>
      </c>
    </row>
    <row r="136">
      <c r="A136" s="29" t="n"/>
      <c r="B136" s="30" t="n"/>
      <c r="C136" s="29" t="n"/>
      <c r="D136" s="29" t="n"/>
      <c r="E136" s="29" t="n"/>
      <c r="F136" s="29" t="n"/>
      <c r="G136" s="29" t="n"/>
      <c r="H136" s="29" t="n"/>
      <c r="I136" s="31" t="n"/>
      <c r="J136" s="29" t="n"/>
      <c r="K136" s="32" t="n"/>
      <c r="L136" s="57" t="n"/>
      <c r="M136" s="29" t="n"/>
      <c r="N136" s="29" t="n"/>
      <c r="O136" s="30">
        <f>IF(OR(B136="",H136=""),"",IFERROR(B136+INDEX('Settings'!$O$2:$O$5,MATCH(H136,'Settings'!$N$2:$N$5,0)),""))</f>
        <v/>
      </c>
      <c r="P136" s="30">
        <f>IF(A136="","",IF(COUNTIFS('Action Log'!$B$2:$B$501,A136,'Action Log'!$H$2:$H$501,"Pending",'Action Log'!$G$2:$G$501,"&gt;0")=0,"",IFERROR(MINIFS('Action Log'!$G$2:$G$501,'Action Log'!$B$2:$B$501,A136,'Action Log'!$H$2:$H$501,"Pending",'Action Log'!$G$2:$G$501,"&gt;0"),"")))</f>
        <v/>
      </c>
      <c r="Q136" s="30" t="n"/>
      <c r="R136" s="31" t="n"/>
      <c r="S136" s="29" t="n"/>
      <c r="T136" s="31" t="n"/>
      <c r="U136" s="29" t="n"/>
      <c r="V136" s="58">
        <f>IF(A136="","",IFERROR(SUMIF('Action Log'!$B$2:$B$501,A136,'Action Log'!$P$2:$P$501),0))</f>
        <v/>
      </c>
      <c r="W136" s="35">
        <f>IF(B136="","",MAX(0,IF(Q136&lt;&gt;"",Q136-B136,TODAY()-B136)))</f>
        <v/>
      </c>
      <c r="X136" s="35">
        <f>IF(OR(B136="",Q136="",N136&lt;&gt;"Closed"),"",MAX(0,Q136-B136))</f>
        <v/>
      </c>
      <c r="Y136" s="29">
        <f>IF(OR(A136="",O136=""),"",IF(N136="Canceled","Canceled",IF(N136="Closed",IF(Q136="","Needs Review",IF(Q136&gt;O136,"Closed Late","On Track")),IF(TODAY()&gt;O136,"Overdue","On Track"))))</f>
        <v/>
      </c>
      <c r="Z136" s="31">
        <f>IF(A136="","",IF(COUNTIF($A$2:$A$501,A136)&gt;1,"Duplicate ID",IF(OR(B136="",C136="",D136="",E136="",F136="",G136="",H136="",I136="",M136="",N136=""),"Missing Required Field",IF(AND(OR(N136="Closed",N136="Canceled"),Q136=""),"Missing Closure Date",IF(AND(N136="Closed",R136=""),"Missing Resolution",IF(AND(N136&lt;&gt;"Closed",N136&lt;&gt;"Canceled",Q136&lt;&gt;""),"Status/Date Mismatch",IF(AND(Q136&lt;&gt;"",Q136&lt;B136),"Closure Before Received","OK")))))))</f>
        <v/>
      </c>
    </row>
    <row r="137">
      <c r="A137" s="29" t="n"/>
      <c r="B137" s="30" t="n"/>
      <c r="C137" s="29" t="n"/>
      <c r="D137" s="29" t="n"/>
      <c r="E137" s="29" t="n"/>
      <c r="F137" s="29" t="n"/>
      <c r="G137" s="29" t="n"/>
      <c r="H137" s="29" t="n"/>
      <c r="I137" s="31" t="n"/>
      <c r="J137" s="29" t="n"/>
      <c r="K137" s="32" t="n"/>
      <c r="L137" s="57" t="n"/>
      <c r="M137" s="29" t="n"/>
      <c r="N137" s="29" t="n"/>
      <c r="O137" s="30">
        <f>IF(OR(B137="",H137=""),"",IFERROR(B137+INDEX('Settings'!$O$2:$O$5,MATCH(H137,'Settings'!$N$2:$N$5,0)),""))</f>
        <v/>
      </c>
      <c r="P137" s="30">
        <f>IF(A137="","",IF(COUNTIFS('Action Log'!$B$2:$B$501,A137,'Action Log'!$H$2:$H$501,"Pending",'Action Log'!$G$2:$G$501,"&gt;0")=0,"",IFERROR(MINIFS('Action Log'!$G$2:$G$501,'Action Log'!$B$2:$B$501,A137,'Action Log'!$H$2:$H$501,"Pending",'Action Log'!$G$2:$G$501,"&gt;0"),"")))</f>
        <v/>
      </c>
      <c r="Q137" s="30" t="n"/>
      <c r="R137" s="31" t="n"/>
      <c r="S137" s="29" t="n"/>
      <c r="T137" s="31" t="n"/>
      <c r="U137" s="29" t="n"/>
      <c r="V137" s="58">
        <f>IF(A137="","",IFERROR(SUMIF('Action Log'!$B$2:$B$501,A137,'Action Log'!$P$2:$P$501),0))</f>
        <v/>
      </c>
      <c r="W137" s="35">
        <f>IF(B137="","",MAX(0,IF(Q137&lt;&gt;"",Q137-B137,TODAY()-B137)))</f>
        <v/>
      </c>
      <c r="X137" s="35">
        <f>IF(OR(B137="",Q137="",N137&lt;&gt;"Closed"),"",MAX(0,Q137-B137))</f>
        <v/>
      </c>
      <c r="Y137" s="29">
        <f>IF(OR(A137="",O137=""),"",IF(N137="Canceled","Canceled",IF(N137="Closed",IF(Q137="","Needs Review",IF(Q137&gt;O137,"Closed Late","On Track")),IF(TODAY()&gt;O137,"Overdue","On Track"))))</f>
        <v/>
      </c>
      <c r="Z137" s="31">
        <f>IF(A137="","",IF(COUNTIF($A$2:$A$501,A137)&gt;1,"Duplicate ID",IF(OR(B137="",C137="",D137="",E137="",F137="",G137="",H137="",I137="",M137="",N137=""),"Missing Required Field",IF(AND(OR(N137="Closed",N137="Canceled"),Q137=""),"Missing Closure Date",IF(AND(N137="Closed",R137=""),"Missing Resolution",IF(AND(N137&lt;&gt;"Closed",N137&lt;&gt;"Canceled",Q137&lt;&gt;""),"Status/Date Mismatch",IF(AND(Q137&lt;&gt;"",Q137&lt;B137),"Closure Before Received","OK")))))))</f>
        <v/>
      </c>
    </row>
    <row r="138">
      <c r="A138" s="29" t="n"/>
      <c r="B138" s="30" t="n"/>
      <c r="C138" s="29" t="n"/>
      <c r="D138" s="29" t="n"/>
      <c r="E138" s="29" t="n"/>
      <c r="F138" s="29" t="n"/>
      <c r="G138" s="29" t="n"/>
      <c r="H138" s="29" t="n"/>
      <c r="I138" s="31" t="n"/>
      <c r="J138" s="29" t="n"/>
      <c r="K138" s="32" t="n"/>
      <c r="L138" s="57" t="n"/>
      <c r="M138" s="29" t="n"/>
      <c r="N138" s="29" t="n"/>
      <c r="O138" s="30">
        <f>IF(OR(B138="",H138=""),"",IFERROR(B138+INDEX('Settings'!$O$2:$O$5,MATCH(H138,'Settings'!$N$2:$N$5,0)),""))</f>
        <v/>
      </c>
      <c r="P138" s="30">
        <f>IF(A138="","",IF(COUNTIFS('Action Log'!$B$2:$B$501,A138,'Action Log'!$H$2:$H$501,"Pending",'Action Log'!$G$2:$G$501,"&gt;0")=0,"",IFERROR(MINIFS('Action Log'!$G$2:$G$501,'Action Log'!$B$2:$B$501,A138,'Action Log'!$H$2:$H$501,"Pending",'Action Log'!$G$2:$G$501,"&gt;0"),"")))</f>
        <v/>
      </c>
      <c r="Q138" s="30" t="n"/>
      <c r="R138" s="31" t="n"/>
      <c r="S138" s="29" t="n"/>
      <c r="T138" s="31" t="n"/>
      <c r="U138" s="29" t="n"/>
      <c r="V138" s="58">
        <f>IF(A138="","",IFERROR(SUMIF('Action Log'!$B$2:$B$501,A138,'Action Log'!$P$2:$P$501),0))</f>
        <v/>
      </c>
      <c r="W138" s="35">
        <f>IF(B138="","",MAX(0,IF(Q138&lt;&gt;"",Q138-B138,TODAY()-B138)))</f>
        <v/>
      </c>
      <c r="X138" s="35">
        <f>IF(OR(B138="",Q138="",N138&lt;&gt;"Closed"),"",MAX(0,Q138-B138))</f>
        <v/>
      </c>
      <c r="Y138" s="29">
        <f>IF(OR(A138="",O138=""),"",IF(N138="Canceled","Canceled",IF(N138="Closed",IF(Q138="","Needs Review",IF(Q138&gt;O138,"Closed Late","On Track")),IF(TODAY()&gt;O138,"Overdue","On Track"))))</f>
        <v/>
      </c>
      <c r="Z138" s="31">
        <f>IF(A138="","",IF(COUNTIF($A$2:$A$501,A138)&gt;1,"Duplicate ID",IF(OR(B138="",C138="",D138="",E138="",F138="",G138="",H138="",I138="",M138="",N138=""),"Missing Required Field",IF(AND(OR(N138="Closed",N138="Canceled"),Q138=""),"Missing Closure Date",IF(AND(N138="Closed",R138=""),"Missing Resolution",IF(AND(N138&lt;&gt;"Closed",N138&lt;&gt;"Canceled",Q138&lt;&gt;""),"Status/Date Mismatch",IF(AND(Q138&lt;&gt;"",Q138&lt;B138),"Closure Before Received","OK")))))))</f>
        <v/>
      </c>
    </row>
    <row r="139">
      <c r="A139" s="29" t="n"/>
      <c r="B139" s="30" t="n"/>
      <c r="C139" s="29" t="n"/>
      <c r="D139" s="29" t="n"/>
      <c r="E139" s="29" t="n"/>
      <c r="F139" s="29" t="n"/>
      <c r="G139" s="29" t="n"/>
      <c r="H139" s="29" t="n"/>
      <c r="I139" s="31" t="n"/>
      <c r="J139" s="29" t="n"/>
      <c r="K139" s="32" t="n"/>
      <c r="L139" s="57" t="n"/>
      <c r="M139" s="29" t="n"/>
      <c r="N139" s="29" t="n"/>
      <c r="O139" s="30">
        <f>IF(OR(B139="",H139=""),"",IFERROR(B139+INDEX('Settings'!$O$2:$O$5,MATCH(H139,'Settings'!$N$2:$N$5,0)),""))</f>
        <v/>
      </c>
      <c r="P139" s="30">
        <f>IF(A139="","",IF(COUNTIFS('Action Log'!$B$2:$B$501,A139,'Action Log'!$H$2:$H$501,"Pending",'Action Log'!$G$2:$G$501,"&gt;0")=0,"",IFERROR(MINIFS('Action Log'!$G$2:$G$501,'Action Log'!$B$2:$B$501,A139,'Action Log'!$H$2:$H$501,"Pending",'Action Log'!$G$2:$G$501,"&gt;0"),"")))</f>
        <v/>
      </c>
      <c r="Q139" s="30" t="n"/>
      <c r="R139" s="31" t="n"/>
      <c r="S139" s="29" t="n"/>
      <c r="T139" s="31" t="n"/>
      <c r="U139" s="29" t="n"/>
      <c r="V139" s="58">
        <f>IF(A139="","",IFERROR(SUMIF('Action Log'!$B$2:$B$501,A139,'Action Log'!$P$2:$P$501),0))</f>
        <v/>
      </c>
      <c r="W139" s="35">
        <f>IF(B139="","",MAX(0,IF(Q139&lt;&gt;"",Q139-B139,TODAY()-B139)))</f>
        <v/>
      </c>
      <c r="X139" s="35">
        <f>IF(OR(B139="",Q139="",N139&lt;&gt;"Closed"),"",MAX(0,Q139-B139))</f>
        <v/>
      </c>
      <c r="Y139" s="29">
        <f>IF(OR(A139="",O139=""),"",IF(N139="Canceled","Canceled",IF(N139="Closed",IF(Q139="","Needs Review",IF(Q139&gt;O139,"Closed Late","On Track")),IF(TODAY()&gt;O139,"Overdue","On Track"))))</f>
        <v/>
      </c>
      <c r="Z139" s="31">
        <f>IF(A139="","",IF(COUNTIF($A$2:$A$501,A139)&gt;1,"Duplicate ID",IF(OR(B139="",C139="",D139="",E139="",F139="",G139="",H139="",I139="",M139="",N139=""),"Missing Required Field",IF(AND(OR(N139="Closed",N139="Canceled"),Q139=""),"Missing Closure Date",IF(AND(N139="Closed",R139=""),"Missing Resolution",IF(AND(N139&lt;&gt;"Closed",N139&lt;&gt;"Canceled",Q139&lt;&gt;""),"Status/Date Mismatch",IF(AND(Q139&lt;&gt;"",Q139&lt;B139),"Closure Before Received","OK")))))))</f>
        <v/>
      </c>
    </row>
    <row r="140">
      <c r="A140" s="29" t="n"/>
      <c r="B140" s="30" t="n"/>
      <c r="C140" s="29" t="n"/>
      <c r="D140" s="29" t="n"/>
      <c r="E140" s="29" t="n"/>
      <c r="F140" s="29" t="n"/>
      <c r="G140" s="29" t="n"/>
      <c r="H140" s="29" t="n"/>
      <c r="I140" s="31" t="n"/>
      <c r="J140" s="29" t="n"/>
      <c r="K140" s="32" t="n"/>
      <c r="L140" s="57" t="n"/>
      <c r="M140" s="29" t="n"/>
      <c r="N140" s="29" t="n"/>
      <c r="O140" s="30">
        <f>IF(OR(B140="",H140=""),"",IFERROR(B140+INDEX('Settings'!$O$2:$O$5,MATCH(H140,'Settings'!$N$2:$N$5,0)),""))</f>
        <v/>
      </c>
      <c r="P140" s="30">
        <f>IF(A140="","",IF(COUNTIFS('Action Log'!$B$2:$B$501,A140,'Action Log'!$H$2:$H$501,"Pending",'Action Log'!$G$2:$G$501,"&gt;0")=0,"",IFERROR(MINIFS('Action Log'!$G$2:$G$501,'Action Log'!$B$2:$B$501,A140,'Action Log'!$H$2:$H$501,"Pending",'Action Log'!$G$2:$G$501,"&gt;0"),"")))</f>
        <v/>
      </c>
      <c r="Q140" s="30" t="n"/>
      <c r="R140" s="31" t="n"/>
      <c r="S140" s="29" t="n"/>
      <c r="T140" s="31" t="n"/>
      <c r="U140" s="29" t="n"/>
      <c r="V140" s="58">
        <f>IF(A140="","",IFERROR(SUMIF('Action Log'!$B$2:$B$501,A140,'Action Log'!$P$2:$P$501),0))</f>
        <v/>
      </c>
      <c r="W140" s="35">
        <f>IF(B140="","",MAX(0,IF(Q140&lt;&gt;"",Q140-B140,TODAY()-B140)))</f>
        <v/>
      </c>
      <c r="X140" s="35">
        <f>IF(OR(B140="",Q140="",N140&lt;&gt;"Closed"),"",MAX(0,Q140-B140))</f>
        <v/>
      </c>
      <c r="Y140" s="29">
        <f>IF(OR(A140="",O140=""),"",IF(N140="Canceled","Canceled",IF(N140="Closed",IF(Q140="","Needs Review",IF(Q140&gt;O140,"Closed Late","On Track")),IF(TODAY()&gt;O140,"Overdue","On Track"))))</f>
        <v/>
      </c>
      <c r="Z140" s="31">
        <f>IF(A140="","",IF(COUNTIF($A$2:$A$501,A140)&gt;1,"Duplicate ID",IF(OR(B140="",C140="",D140="",E140="",F140="",G140="",H140="",I140="",M140="",N140=""),"Missing Required Field",IF(AND(OR(N140="Closed",N140="Canceled"),Q140=""),"Missing Closure Date",IF(AND(N140="Closed",R140=""),"Missing Resolution",IF(AND(N140&lt;&gt;"Closed",N140&lt;&gt;"Canceled",Q140&lt;&gt;""),"Status/Date Mismatch",IF(AND(Q140&lt;&gt;"",Q140&lt;B140),"Closure Before Received","OK")))))))</f>
        <v/>
      </c>
    </row>
    <row r="141">
      <c r="A141" s="29" t="n"/>
      <c r="B141" s="30" t="n"/>
      <c r="C141" s="29" t="n"/>
      <c r="D141" s="29" t="n"/>
      <c r="E141" s="29" t="n"/>
      <c r="F141" s="29" t="n"/>
      <c r="G141" s="29" t="n"/>
      <c r="H141" s="29" t="n"/>
      <c r="I141" s="31" t="n"/>
      <c r="J141" s="29" t="n"/>
      <c r="K141" s="32" t="n"/>
      <c r="L141" s="57" t="n"/>
      <c r="M141" s="29" t="n"/>
      <c r="N141" s="29" t="n"/>
      <c r="O141" s="30">
        <f>IF(OR(B141="",H141=""),"",IFERROR(B141+INDEX('Settings'!$O$2:$O$5,MATCH(H141,'Settings'!$N$2:$N$5,0)),""))</f>
        <v/>
      </c>
      <c r="P141" s="30">
        <f>IF(A141="","",IF(COUNTIFS('Action Log'!$B$2:$B$501,A141,'Action Log'!$H$2:$H$501,"Pending",'Action Log'!$G$2:$G$501,"&gt;0")=0,"",IFERROR(MINIFS('Action Log'!$G$2:$G$501,'Action Log'!$B$2:$B$501,A141,'Action Log'!$H$2:$H$501,"Pending",'Action Log'!$G$2:$G$501,"&gt;0"),"")))</f>
        <v/>
      </c>
      <c r="Q141" s="30" t="n"/>
      <c r="R141" s="31" t="n"/>
      <c r="S141" s="29" t="n"/>
      <c r="T141" s="31" t="n"/>
      <c r="U141" s="29" t="n"/>
      <c r="V141" s="58">
        <f>IF(A141="","",IFERROR(SUMIF('Action Log'!$B$2:$B$501,A141,'Action Log'!$P$2:$P$501),0))</f>
        <v/>
      </c>
      <c r="W141" s="35">
        <f>IF(B141="","",MAX(0,IF(Q141&lt;&gt;"",Q141-B141,TODAY()-B141)))</f>
        <v/>
      </c>
      <c r="X141" s="35">
        <f>IF(OR(B141="",Q141="",N141&lt;&gt;"Closed"),"",MAX(0,Q141-B141))</f>
        <v/>
      </c>
      <c r="Y141" s="29">
        <f>IF(OR(A141="",O141=""),"",IF(N141="Canceled","Canceled",IF(N141="Closed",IF(Q141="","Needs Review",IF(Q141&gt;O141,"Closed Late","On Track")),IF(TODAY()&gt;O141,"Overdue","On Track"))))</f>
        <v/>
      </c>
      <c r="Z141" s="31">
        <f>IF(A141="","",IF(COUNTIF($A$2:$A$501,A141)&gt;1,"Duplicate ID",IF(OR(B141="",C141="",D141="",E141="",F141="",G141="",H141="",I141="",M141="",N141=""),"Missing Required Field",IF(AND(OR(N141="Closed",N141="Canceled"),Q141=""),"Missing Closure Date",IF(AND(N141="Closed",R141=""),"Missing Resolution",IF(AND(N141&lt;&gt;"Closed",N141&lt;&gt;"Canceled",Q141&lt;&gt;""),"Status/Date Mismatch",IF(AND(Q141&lt;&gt;"",Q141&lt;B141),"Closure Before Received","OK")))))))</f>
        <v/>
      </c>
    </row>
    <row r="142">
      <c r="A142" s="29" t="n"/>
      <c r="B142" s="30" t="n"/>
      <c r="C142" s="29" t="n"/>
      <c r="D142" s="29" t="n"/>
      <c r="E142" s="29" t="n"/>
      <c r="F142" s="29" t="n"/>
      <c r="G142" s="29" t="n"/>
      <c r="H142" s="29" t="n"/>
      <c r="I142" s="31" t="n"/>
      <c r="J142" s="29" t="n"/>
      <c r="K142" s="32" t="n"/>
      <c r="L142" s="57" t="n"/>
      <c r="M142" s="29" t="n"/>
      <c r="N142" s="29" t="n"/>
      <c r="O142" s="30">
        <f>IF(OR(B142="",H142=""),"",IFERROR(B142+INDEX('Settings'!$O$2:$O$5,MATCH(H142,'Settings'!$N$2:$N$5,0)),""))</f>
        <v/>
      </c>
      <c r="P142" s="30">
        <f>IF(A142="","",IF(COUNTIFS('Action Log'!$B$2:$B$501,A142,'Action Log'!$H$2:$H$501,"Pending",'Action Log'!$G$2:$G$501,"&gt;0")=0,"",IFERROR(MINIFS('Action Log'!$G$2:$G$501,'Action Log'!$B$2:$B$501,A142,'Action Log'!$H$2:$H$501,"Pending",'Action Log'!$G$2:$G$501,"&gt;0"),"")))</f>
        <v/>
      </c>
      <c r="Q142" s="30" t="n"/>
      <c r="R142" s="31" t="n"/>
      <c r="S142" s="29" t="n"/>
      <c r="T142" s="31" t="n"/>
      <c r="U142" s="29" t="n"/>
      <c r="V142" s="58">
        <f>IF(A142="","",IFERROR(SUMIF('Action Log'!$B$2:$B$501,A142,'Action Log'!$P$2:$P$501),0))</f>
        <v/>
      </c>
      <c r="W142" s="35">
        <f>IF(B142="","",MAX(0,IF(Q142&lt;&gt;"",Q142-B142,TODAY()-B142)))</f>
        <v/>
      </c>
      <c r="X142" s="35">
        <f>IF(OR(B142="",Q142="",N142&lt;&gt;"Closed"),"",MAX(0,Q142-B142))</f>
        <v/>
      </c>
      <c r="Y142" s="29">
        <f>IF(OR(A142="",O142=""),"",IF(N142="Canceled","Canceled",IF(N142="Closed",IF(Q142="","Needs Review",IF(Q142&gt;O142,"Closed Late","On Track")),IF(TODAY()&gt;O142,"Overdue","On Track"))))</f>
        <v/>
      </c>
      <c r="Z142" s="31">
        <f>IF(A142="","",IF(COUNTIF($A$2:$A$501,A142)&gt;1,"Duplicate ID",IF(OR(B142="",C142="",D142="",E142="",F142="",G142="",H142="",I142="",M142="",N142=""),"Missing Required Field",IF(AND(OR(N142="Closed",N142="Canceled"),Q142=""),"Missing Closure Date",IF(AND(N142="Closed",R142=""),"Missing Resolution",IF(AND(N142&lt;&gt;"Closed",N142&lt;&gt;"Canceled",Q142&lt;&gt;""),"Status/Date Mismatch",IF(AND(Q142&lt;&gt;"",Q142&lt;B142),"Closure Before Received","OK")))))))</f>
        <v/>
      </c>
    </row>
    <row r="143">
      <c r="A143" s="29" t="n"/>
      <c r="B143" s="30" t="n"/>
      <c r="C143" s="29" t="n"/>
      <c r="D143" s="29" t="n"/>
      <c r="E143" s="29" t="n"/>
      <c r="F143" s="29" t="n"/>
      <c r="G143" s="29" t="n"/>
      <c r="H143" s="29" t="n"/>
      <c r="I143" s="31" t="n"/>
      <c r="J143" s="29" t="n"/>
      <c r="K143" s="32" t="n"/>
      <c r="L143" s="57" t="n"/>
      <c r="M143" s="29" t="n"/>
      <c r="N143" s="29" t="n"/>
      <c r="O143" s="30">
        <f>IF(OR(B143="",H143=""),"",IFERROR(B143+INDEX('Settings'!$O$2:$O$5,MATCH(H143,'Settings'!$N$2:$N$5,0)),""))</f>
        <v/>
      </c>
      <c r="P143" s="30">
        <f>IF(A143="","",IF(COUNTIFS('Action Log'!$B$2:$B$501,A143,'Action Log'!$H$2:$H$501,"Pending",'Action Log'!$G$2:$G$501,"&gt;0")=0,"",IFERROR(MINIFS('Action Log'!$G$2:$G$501,'Action Log'!$B$2:$B$501,A143,'Action Log'!$H$2:$H$501,"Pending",'Action Log'!$G$2:$G$501,"&gt;0"),"")))</f>
        <v/>
      </c>
      <c r="Q143" s="30" t="n"/>
      <c r="R143" s="31" t="n"/>
      <c r="S143" s="29" t="n"/>
      <c r="T143" s="31" t="n"/>
      <c r="U143" s="29" t="n"/>
      <c r="V143" s="58">
        <f>IF(A143="","",IFERROR(SUMIF('Action Log'!$B$2:$B$501,A143,'Action Log'!$P$2:$P$501),0))</f>
        <v/>
      </c>
      <c r="W143" s="35">
        <f>IF(B143="","",MAX(0,IF(Q143&lt;&gt;"",Q143-B143,TODAY()-B143)))</f>
        <v/>
      </c>
      <c r="X143" s="35">
        <f>IF(OR(B143="",Q143="",N143&lt;&gt;"Closed"),"",MAX(0,Q143-B143))</f>
        <v/>
      </c>
      <c r="Y143" s="29">
        <f>IF(OR(A143="",O143=""),"",IF(N143="Canceled","Canceled",IF(N143="Closed",IF(Q143="","Needs Review",IF(Q143&gt;O143,"Closed Late","On Track")),IF(TODAY()&gt;O143,"Overdue","On Track"))))</f>
        <v/>
      </c>
      <c r="Z143" s="31">
        <f>IF(A143="","",IF(COUNTIF($A$2:$A$501,A143)&gt;1,"Duplicate ID",IF(OR(B143="",C143="",D143="",E143="",F143="",G143="",H143="",I143="",M143="",N143=""),"Missing Required Field",IF(AND(OR(N143="Closed",N143="Canceled"),Q143=""),"Missing Closure Date",IF(AND(N143="Closed",R143=""),"Missing Resolution",IF(AND(N143&lt;&gt;"Closed",N143&lt;&gt;"Canceled",Q143&lt;&gt;""),"Status/Date Mismatch",IF(AND(Q143&lt;&gt;"",Q143&lt;B143),"Closure Before Received","OK")))))))</f>
        <v/>
      </c>
    </row>
    <row r="144">
      <c r="A144" s="29" t="n"/>
      <c r="B144" s="30" t="n"/>
      <c r="C144" s="29" t="n"/>
      <c r="D144" s="29" t="n"/>
      <c r="E144" s="29" t="n"/>
      <c r="F144" s="29" t="n"/>
      <c r="G144" s="29" t="n"/>
      <c r="H144" s="29" t="n"/>
      <c r="I144" s="31" t="n"/>
      <c r="J144" s="29" t="n"/>
      <c r="K144" s="32" t="n"/>
      <c r="L144" s="57" t="n"/>
      <c r="M144" s="29" t="n"/>
      <c r="N144" s="29" t="n"/>
      <c r="O144" s="30">
        <f>IF(OR(B144="",H144=""),"",IFERROR(B144+INDEX('Settings'!$O$2:$O$5,MATCH(H144,'Settings'!$N$2:$N$5,0)),""))</f>
        <v/>
      </c>
      <c r="P144" s="30">
        <f>IF(A144="","",IF(COUNTIFS('Action Log'!$B$2:$B$501,A144,'Action Log'!$H$2:$H$501,"Pending",'Action Log'!$G$2:$G$501,"&gt;0")=0,"",IFERROR(MINIFS('Action Log'!$G$2:$G$501,'Action Log'!$B$2:$B$501,A144,'Action Log'!$H$2:$H$501,"Pending",'Action Log'!$G$2:$G$501,"&gt;0"),"")))</f>
        <v/>
      </c>
      <c r="Q144" s="30" t="n"/>
      <c r="R144" s="31" t="n"/>
      <c r="S144" s="29" t="n"/>
      <c r="T144" s="31" t="n"/>
      <c r="U144" s="29" t="n"/>
      <c r="V144" s="58">
        <f>IF(A144="","",IFERROR(SUMIF('Action Log'!$B$2:$B$501,A144,'Action Log'!$P$2:$P$501),0))</f>
        <v/>
      </c>
      <c r="W144" s="35">
        <f>IF(B144="","",MAX(0,IF(Q144&lt;&gt;"",Q144-B144,TODAY()-B144)))</f>
        <v/>
      </c>
      <c r="X144" s="35">
        <f>IF(OR(B144="",Q144="",N144&lt;&gt;"Closed"),"",MAX(0,Q144-B144))</f>
        <v/>
      </c>
      <c r="Y144" s="29">
        <f>IF(OR(A144="",O144=""),"",IF(N144="Canceled","Canceled",IF(N144="Closed",IF(Q144="","Needs Review",IF(Q144&gt;O144,"Closed Late","On Track")),IF(TODAY()&gt;O144,"Overdue","On Track"))))</f>
        <v/>
      </c>
      <c r="Z144" s="31">
        <f>IF(A144="","",IF(COUNTIF($A$2:$A$501,A144)&gt;1,"Duplicate ID",IF(OR(B144="",C144="",D144="",E144="",F144="",G144="",H144="",I144="",M144="",N144=""),"Missing Required Field",IF(AND(OR(N144="Closed",N144="Canceled"),Q144=""),"Missing Closure Date",IF(AND(N144="Closed",R144=""),"Missing Resolution",IF(AND(N144&lt;&gt;"Closed",N144&lt;&gt;"Canceled",Q144&lt;&gt;""),"Status/Date Mismatch",IF(AND(Q144&lt;&gt;"",Q144&lt;B144),"Closure Before Received","OK")))))))</f>
        <v/>
      </c>
    </row>
    <row r="145">
      <c r="A145" s="29" t="n"/>
      <c r="B145" s="30" t="n"/>
      <c r="C145" s="29" t="n"/>
      <c r="D145" s="29" t="n"/>
      <c r="E145" s="29" t="n"/>
      <c r="F145" s="29" t="n"/>
      <c r="G145" s="29" t="n"/>
      <c r="H145" s="29" t="n"/>
      <c r="I145" s="31" t="n"/>
      <c r="J145" s="29" t="n"/>
      <c r="K145" s="32" t="n"/>
      <c r="L145" s="57" t="n"/>
      <c r="M145" s="29" t="n"/>
      <c r="N145" s="29" t="n"/>
      <c r="O145" s="30">
        <f>IF(OR(B145="",H145=""),"",IFERROR(B145+INDEX('Settings'!$O$2:$O$5,MATCH(H145,'Settings'!$N$2:$N$5,0)),""))</f>
        <v/>
      </c>
      <c r="P145" s="30">
        <f>IF(A145="","",IF(COUNTIFS('Action Log'!$B$2:$B$501,A145,'Action Log'!$H$2:$H$501,"Pending",'Action Log'!$G$2:$G$501,"&gt;0")=0,"",IFERROR(MINIFS('Action Log'!$G$2:$G$501,'Action Log'!$B$2:$B$501,A145,'Action Log'!$H$2:$H$501,"Pending",'Action Log'!$G$2:$G$501,"&gt;0"),"")))</f>
        <v/>
      </c>
      <c r="Q145" s="30" t="n"/>
      <c r="R145" s="31" t="n"/>
      <c r="S145" s="29" t="n"/>
      <c r="T145" s="31" t="n"/>
      <c r="U145" s="29" t="n"/>
      <c r="V145" s="58">
        <f>IF(A145="","",IFERROR(SUMIF('Action Log'!$B$2:$B$501,A145,'Action Log'!$P$2:$P$501),0))</f>
        <v/>
      </c>
      <c r="W145" s="35">
        <f>IF(B145="","",MAX(0,IF(Q145&lt;&gt;"",Q145-B145,TODAY()-B145)))</f>
        <v/>
      </c>
      <c r="X145" s="35">
        <f>IF(OR(B145="",Q145="",N145&lt;&gt;"Closed"),"",MAX(0,Q145-B145))</f>
        <v/>
      </c>
      <c r="Y145" s="29">
        <f>IF(OR(A145="",O145=""),"",IF(N145="Canceled","Canceled",IF(N145="Closed",IF(Q145="","Needs Review",IF(Q145&gt;O145,"Closed Late","On Track")),IF(TODAY()&gt;O145,"Overdue","On Track"))))</f>
        <v/>
      </c>
      <c r="Z145" s="31">
        <f>IF(A145="","",IF(COUNTIF($A$2:$A$501,A145)&gt;1,"Duplicate ID",IF(OR(B145="",C145="",D145="",E145="",F145="",G145="",H145="",I145="",M145="",N145=""),"Missing Required Field",IF(AND(OR(N145="Closed",N145="Canceled"),Q145=""),"Missing Closure Date",IF(AND(N145="Closed",R145=""),"Missing Resolution",IF(AND(N145&lt;&gt;"Closed",N145&lt;&gt;"Canceled",Q145&lt;&gt;""),"Status/Date Mismatch",IF(AND(Q145&lt;&gt;"",Q145&lt;B145),"Closure Before Received","OK")))))))</f>
        <v/>
      </c>
    </row>
    <row r="146">
      <c r="A146" s="29" t="n"/>
      <c r="B146" s="30" t="n"/>
      <c r="C146" s="29" t="n"/>
      <c r="D146" s="29" t="n"/>
      <c r="E146" s="29" t="n"/>
      <c r="F146" s="29" t="n"/>
      <c r="G146" s="29" t="n"/>
      <c r="H146" s="29" t="n"/>
      <c r="I146" s="31" t="n"/>
      <c r="J146" s="29" t="n"/>
      <c r="K146" s="32" t="n"/>
      <c r="L146" s="57" t="n"/>
      <c r="M146" s="29" t="n"/>
      <c r="N146" s="29" t="n"/>
      <c r="O146" s="30">
        <f>IF(OR(B146="",H146=""),"",IFERROR(B146+INDEX('Settings'!$O$2:$O$5,MATCH(H146,'Settings'!$N$2:$N$5,0)),""))</f>
        <v/>
      </c>
      <c r="P146" s="30">
        <f>IF(A146="","",IF(COUNTIFS('Action Log'!$B$2:$B$501,A146,'Action Log'!$H$2:$H$501,"Pending",'Action Log'!$G$2:$G$501,"&gt;0")=0,"",IFERROR(MINIFS('Action Log'!$G$2:$G$501,'Action Log'!$B$2:$B$501,A146,'Action Log'!$H$2:$H$501,"Pending",'Action Log'!$G$2:$G$501,"&gt;0"),"")))</f>
        <v/>
      </c>
      <c r="Q146" s="30" t="n"/>
      <c r="R146" s="31" t="n"/>
      <c r="S146" s="29" t="n"/>
      <c r="T146" s="31" t="n"/>
      <c r="U146" s="29" t="n"/>
      <c r="V146" s="58">
        <f>IF(A146="","",IFERROR(SUMIF('Action Log'!$B$2:$B$501,A146,'Action Log'!$P$2:$P$501),0))</f>
        <v/>
      </c>
      <c r="W146" s="35">
        <f>IF(B146="","",MAX(0,IF(Q146&lt;&gt;"",Q146-B146,TODAY()-B146)))</f>
        <v/>
      </c>
      <c r="X146" s="35">
        <f>IF(OR(B146="",Q146="",N146&lt;&gt;"Closed"),"",MAX(0,Q146-B146))</f>
        <v/>
      </c>
      <c r="Y146" s="29">
        <f>IF(OR(A146="",O146=""),"",IF(N146="Canceled","Canceled",IF(N146="Closed",IF(Q146="","Needs Review",IF(Q146&gt;O146,"Closed Late","On Track")),IF(TODAY()&gt;O146,"Overdue","On Track"))))</f>
        <v/>
      </c>
      <c r="Z146" s="31">
        <f>IF(A146="","",IF(COUNTIF($A$2:$A$501,A146)&gt;1,"Duplicate ID",IF(OR(B146="",C146="",D146="",E146="",F146="",G146="",H146="",I146="",M146="",N146=""),"Missing Required Field",IF(AND(OR(N146="Closed",N146="Canceled"),Q146=""),"Missing Closure Date",IF(AND(N146="Closed",R146=""),"Missing Resolution",IF(AND(N146&lt;&gt;"Closed",N146&lt;&gt;"Canceled",Q146&lt;&gt;""),"Status/Date Mismatch",IF(AND(Q146&lt;&gt;"",Q146&lt;B146),"Closure Before Received","OK")))))))</f>
        <v/>
      </c>
    </row>
    <row r="147">
      <c r="A147" s="29" t="n"/>
      <c r="B147" s="30" t="n"/>
      <c r="C147" s="29" t="n"/>
      <c r="D147" s="29" t="n"/>
      <c r="E147" s="29" t="n"/>
      <c r="F147" s="29" t="n"/>
      <c r="G147" s="29" t="n"/>
      <c r="H147" s="29" t="n"/>
      <c r="I147" s="31" t="n"/>
      <c r="J147" s="29" t="n"/>
      <c r="K147" s="32" t="n"/>
      <c r="L147" s="57" t="n"/>
      <c r="M147" s="29" t="n"/>
      <c r="N147" s="29" t="n"/>
      <c r="O147" s="30">
        <f>IF(OR(B147="",H147=""),"",IFERROR(B147+INDEX('Settings'!$O$2:$O$5,MATCH(H147,'Settings'!$N$2:$N$5,0)),""))</f>
        <v/>
      </c>
      <c r="P147" s="30">
        <f>IF(A147="","",IF(COUNTIFS('Action Log'!$B$2:$B$501,A147,'Action Log'!$H$2:$H$501,"Pending",'Action Log'!$G$2:$G$501,"&gt;0")=0,"",IFERROR(MINIFS('Action Log'!$G$2:$G$501,'Action Log'!$B$2:$B$501,A147,'Action Log'!$H$2:$H$501,"Pending",'Action Log'!$G$2:$G$501,"&gt;0"),"")))</f>
        <v/>
      </c>
      <c r="Q147" s="30" t="n"/>
      <c r="R147" s="31" t="n"/>
      <c r="S147" s="29" t="n"/>
      <c r="T147" s="31" t="n"/>
      <c r="U147" s="29" t="n"/>
      <c r="V147" s="58">
        <f>IF(A147="","",IFERROR(SUMIF('Action Log'!$B$2:$B$501,A147,'Action Log'!$P$2:$P$501),0))</f>
        <v/>
      </c>
      <c r="W147" s="35">
        <f>IF(B147="","",MAX(0,IF(Q147&lt;&gt;"",Q147-B147,TODAY()-B147)))</f>
        <v/>
      </c>
      <c r="X147" s="35">
        <f>IF(OR(B147="",Q147="",N147&lt;&gt;"Closed"),"",MAX(0,Q147-B147))</f>
        <v/>
      </c>
      <c r="Y147" s="29">
        <f>IF(OR(A147="",O147=""),"",IF(N147="Canceled","Canceled",IF(N147="Closed",IF(Q147="","Needs Review",IF(Q147&gt;O147,"Closed Late","On Track")),IF(TODAY()&gt;O147,"Overdue","On Track"))))</f>
        <v/>
      </c>
      <c r="Z147" s="31">
        <f>IF(A147="","",IF(COUNTIF($A$2:$A$501,A147)&gt;1,"Duplicate ID",IF(OR(B147="",C147="",D147="",E147="",F147="",G147="",H147="",I147="",M147="",N147=""),"Missing Required Field",IF(AND(OR(N147="Closed",N147="Canceled"),Q147=""),"Missing Closure Date",IF(AND(N147="Closed",R147=""),"Missing Resolution",IF(AND(N147&lt;&gt;"Closed",N147&lt;&gt;"Canceled",Q147&lt;&gt;""),"Status/Date Mismatch",IF(AND(Q147&lt;&gt;"",Q147&lt;B147),"Closure Before Received","OK")))))))</f>
        <v/>
      </c>
    </row>
    <row r="148">
      <c r="A148" s="29" t="n"/>
      <c r="B148" s="30" t="n"/>
      <c r="C148" s="29" t="n"/>
      <c r="D148" s="29" t="n"/>
      <c r="E148" s="29" t="n"/>
      <c r="F148" s="29" t="n"/>
      <c r="G148" s="29" t="n"/>
      <c r="H148" s="29" t="n"/>
      <c r="I148" s="31" t="n"/>
      <c r="J148" s="29" t="n"/>
      <c r="K148" s="32" t="n"/>
      <c r="L148" s="57" t="n"/>
      <c r="M148" s="29" t="n"/>
      <c r="N148" s="29" t="n"/>
      <c r="O148" s="30">
        <f>IF(OR(B148="",H148=""),"",IFERROR(B148+INDEX('Settings'!$O$2:$O$5,MATCH(H148,'Settings'!$N$2:$N$5,0)),""))</f>
        <v/>
      </c>
      <c r="P148" s="30">
        <f>IF(A148="","",IF(COUNTIFS('Action Log'!$B$2:$B$501,A148,'Action Log'!$H$2:$H$501,"Pending",'Action Log'!$G$2:$G$501,"&gt;0")=0,"",IFERROR(MINIFS('Action Log'!$G$2:$G$501,'Action Log'!$B$2:$B$501,A148,'Action Log'!$H$2:$H$501,"Pending",'Action Log'!$G$2:$G$501,"&gt;0"),"")))</f>
        <v/>
      </c>
      <c r="Q148" s="30" t="n"/>
      <c r="R148" s="31" t="n"/>
      <c r="S148" s="29" t="n"/>
      <c r="T148" s="31" t="n"/>
      <c r="U148" s="29" t="n"/>
      <c r="V148" s="58">
        <f>IF(A148="","",IFERROR(SUMIF('Action Log'!$B$2:$B$501,A148,'Action Log'!$P$2:$P$501),0))</f>
        <v/>
      </c>
      <c r="W148" s="35">
        <f>IF(B148="","",MAX(0,IF(Q148&lt;&gt;"",Q148-B148,TODAY()-B148)))</f>
        <v/>
      </c>
      <c r="X148" s="35">
        <f>IF(OR(B148="",Q148="",N148&lt;&gt;"Closed"),"",MAX(0,Q148-B148))</f>
        <v/>
      </c>
      <c r="Y148" s="29">
        <f>IF(OR(A148="",O148=""),"",IF(N148="Canceled","Canceled",IF(N148="Closed",IF(Q148="","Needs Review",IF(Q148&gt;O148,"Closed Late","On Track")),IF(TODAY()&gt;O148,"Overdue","On Track"))))</f>
        <v/>
      </c>
      <c r="Z148" s="31">
        <f>IF(A148="","",IF(COUNTIF($A$2:$A$501,A148)&gt;1,"Duplicate ID",IF(OR(B148="",C148="",D148="",E148="",F148="",G148="",H148="",I148="",M148="",N148=""),"Missing Required Field",IF(AND(OR(N148="Closed",N148="Canceled"),Q148=""),"Missing Closure Date",IF(AND(N148="Closed",R148=""),"Missing Resolution",IF(AND(N148&lt;&gt;"Closed",N148&lt;&gt;"Canceled",Q148&lt;&gt;""),"Status/Date Mismatch",IF(AND(Q148&lt;&gt;"",Q148&lt;B148),"Closure Before Received","OK")))))))</f>
        <v/>
      </c>
    </row>
    <row r="149">
      <c r="A149" s="29" t="n"/>
      <c r="B149" s="30" t="n"/>
      <c r="C149" s="29" t="n"/>
      <c r="D149" s="29" t="n"/>
      <c r="E149" s="29" t="n"/>
      <c r="F149" s="29" t="n"/>
      <c r="G149" s="29" t="n"/>
      <c r="H149" s="29" t="n"/>
      <c r="I149" s="31" t="n"/>
      <c r="J149" s="29" t="n"/>
      <c r="K149" s="32" t="n"/>
      <c r="L149" s="57" t="n"/>
      <c r="M149" s="29" t="n"/>
      <c r="N149" s="29" t="n"/>
      <c r="O149" s="30">
        <f>IF(OR(B149="",H149=""),"",IFERROR(B149+INDEX('Settings'!$O$2:$O$5,MATCH(H149,'Settings'!$N$2:$N$5,0)),""))</f>
        <v/>
      </c>
      <c r="P149" s="30">
        <f>IF(A149="","",IF(COUNTIFS('Action Log'!$B$2:$B$501,A149,'Action Log'!$H$2:$H$501,"Pending",'Action Log'!$G$2:$G$501,"&gt;0")=0,"",IFERROR(MINIFS('Action Log'!$G$2:$G$501,'Action Log'!$B$2:$B$501,A149,'Action Log'!$H$2:$H$501,"Pending",'Action Log'!$G$2:$G$501,"&gt;0"),"")))</f>
        <v/>
      </c>
      <c r="Q149" s="30" t="n"/>
      <c r="R149" s="31" t="n"/>
      <c r="S149" s="29" t="n"/>
      <c r="T149" s="31" t="n"/>
      <c r="U149" s="29" t="n"/>
      <c r="V149" s="58">
        <f>IF(A149="","",IFERROR(SUMIF('Action Log'!$B$2:$B$501,A149,'Action Log'!$P$2:$P$501),0))</f>
        <v/>
      </c>
      <c r="W149" s="35">
        <f>IF(B149="","",MAX(0,IF(Q149&lt;&gt;"",Q149-B149,TODAY()-B149)))</f>
        <v/>
      </c>
      <c r="X149" s="35">
        <f>IF(OR(B149="",Q149="",N149&lt;&gt;"Closed"),"",MAX(0,Q149-B149))</f>
        <v/>
      </c>
      <c r="Y149" s="29">
        <f>IF(OR(A149="",O149=""),"",IF(N149="Canceled","Canceled",IF(N149="Closed",IF(Q149="","Needs Review",IF(Q149&gt;O149,"Closed Late","On Track")),IF(TODAY()&gt;O149,"Overdue","On Track"))))</f>
        <v/>
      </c>
      <c r="Z149" s="31">
        <f>IF(A149="","",IF(COUNTIF($A$2:$A$501,A149)&gt;1,"Duplicate ID",IF(OR(B149="",C149="",D149="",E149="",F149="",G149="",H149="",I149="",M149="",N149=""),"Missing Required Field",IF(AND(OR(N149="Closed",N149="Canceled"),Q149=""),"Missing Closure Date",IF(AND(N149="Closed",R149=""),"Missing Resolution",IF(AND(N149&lt;&gt;"Closed",N149&lt;&gt;"Canceled",Q149&lt;&gt;""),"Status/Date Mismatch",IF(AND(Q149&lt;&gt;"",Q149&lt;B149),"Closure Before Received","OK")))))))</f>
        <v/>
      </c>
    </row>
    <row r="150">
      <c r="A150" s="29" t="n"/>
      <c r="B150" s="30" t="n"/>
      <c r="C150" s="29" t="n"/>
      <c r="D150" s="29" t="n"/>
      <c r="E150" s="29" t="n"/>
      <c r="F150" s="29" t="n"/>
      <c r="G150" s="29" t="n"/>
      <c r="H150" s="29" t="n"/>
      <c r="I150" s="31" t="n"/>
      <c r="J150" s="29" t="n"/>
      <c r="K150" s="32" t="n"/>
      <c r="L150" s="57" t="n"/>
      <c r="M150" s="29" t="n"/>
      <c r="N150" s="29" t="n"/>
      <c r="O150" s="30">
        <f>IF(OR(B150="",H150=""),"",IFERROR(B150+INDEX('Settings'!$O$2:$O$5,MATCH(H150,'Settings'!$N$2:$N$5,0)),""))</f>
        <v/>
      </c>
      <c r="P150" s="30">
        <f>IF(A150="","",IF(COUNTIFS('Action Log'!$B$2:$B$501,A150,'Action Log'!$H$2:$H$501,"Pending",'Action Log'!$G$2:$G$501,"&gt;0")=0,"",IFERROR(MINIFS('Action Log'!$G$2:$G$501,'Action Log'!$B$2:$B$501,A150,'Action Log'!$H$2:$H$501,"Pending",'Action Log'!$G$2:$G$501,"&gt;0"),"")))</f>
        <v/>
      </c>
      <c r="Q150" s="30" t="n"/>
      <c r="R150" s="31" t="n"/>
      <c r="S150" s="29" t="n"/>
      <c r="T150" s="31" t="n"/>
      <c r="U150" s="29" t="n"/>
      <c r="V150" s="58">
        <f>IF(A150="","",IFERROR(SUMIF('Action Log'!$B$2:$B$501,A150,'Action Log'!$P$2:$P$501),0))</f>
        <v/>
      </c>
      <c r="W150" s="35">
        <f>IF(B150="","",MAX(0,IF(Q150&lt;&gt;"",Q150-B150,TODAY()-B150)))</f>
        <v/>
      </c>
      <c r="X150" s="35">
        <f>IF(OR(B150="",Q150="",N150&lt;&gt;"Closed"),"",MAX(0,Q150-B150))</f>
        <v/>
      </c>
      <c r="Y150" s="29">
        <f>IF(OR(A150="",O150=""),"",IF(N150="Canceled","Canceled",IF(N150="Closed",IF(Q150="","Needs Review",IF(Q150&gt;O150,"Closed Late","On Track")),IF(TODAY()&gt;O150,"Overdue","On Track"))))</f>
        <v/>
      </c>
      <c r="Z150" s="31">
        <f>IF(A150="","",IF(COUNTIF($A$2:$A$501,A150)&gt;1,"Duplicate ID",IF(OR(B150="",C150="",D150="",E150="",F150="",G150="",H150="",I150="",M150="",N150=""),"Missing Required Field",IF(AND(OR(N150="Closed",N150="Canceled"),Q150=""),"Missing Closure Date",IF(AND(N150="Closed",R150=""),"Missing Resolution",IF(AND(N150&lt;&gt;"Closed",N150&lt;&gt;"Canceled",Q150&lt;&gt;""),"Status/Date Mismatch",IF(AND(Q150&lt;&gt;"",Q150&lt;B150),"Closure Before Received","OK")))))))</f>
        <v/>
      </c>
    </row>
    <row r="151">
      <c r="A151" s="29" t="n"/>
      <c r="B151" s="30" t="n"/>
      <c r="C151" s="29" t="n"/>
      <c r="D151" s="29" t="n"/>
      <c r="E151" s="29" t="n"/>
      <c r="F151" s="29" t="n"/>
      <c r="G151" s="29" t="n"/>
      <c r="H151" s="29" t="n"/>
      <c r="I151" s="31" t="n"/>
      <c r="J151" s="29" t="n"/>
      <c r="K151" s="32" t="n"/>
      <c r="L151" s="57" t="n"/>
      <c r="M151" s="29" t="n"/>
      <c r="N151" s="29" t="n"/>
      <c r="O151" s="30">
        <f>IF(OR(B151="",H151=""),"",IFERROR(B151+INDEX('Settings'!$O$2:$O$5,MATCH(H151,'Settings'!$N$2:$N$5,0)),""))</f>
        <v/>
      </c>
      <c r="P151" s="30">
        <f>IF(A151="","",IF(COUNTIFS('Action Log'!$B$2:$B$501,A151,'Action Log'!$H$2:$H$501,"Pending",'Action Log'!$G$2:$G$501,"&gt;0")=0,"",IFERROR(MINIFS('Action Log'!$G$2:$G$501,'Action Log'!$B$2:$B$501,A151,'Action Log'!$H$2:$H$501,"Pending",'Action Log'!$G$2:$G$501,"&gt;0"),"")))</f>
        <v/>
      </c>
      <c r="Q151" s="30" t="n"/>
      <c r="R151" s="31" t="n"/>
      <c r="S151" s="29" t="n"/>
      <c r="T151" s="31" t="n"/>
      <c r="U151" s="29" t="n"/>
      <c r="V151" s="58">
        <f>IF(A151="","",IFERROR(SUMIF('Action Log'!$B$2:$B$501,A151,'Action Log'!$P$2:$P$501),0))</f>
        <v/>
      </c>
      <c r="W151" s="35">
        <f>IF(B151="","",MAX(0,IF(Q151&lt;&gt;"",Q151-B151,TODAY()-B151)))</f>
        <v/>
      </c>
      <c r="X151" s="35">
        <f>IF(OR(B151="",Q151="",N151&lt;&gt;"Closed"),"",MAX(0,Q151-B151))</f>
        <v/>
      </c>
      <c r="Y151" s="29">
        <f>IF(OR(A151="",O151=""),"",IF(N151="Canceled","Canceled",IF(N151="Closed",IF(Q151="","Needs Review",IF(Q151&gt;O151,"Closed Late","On Track")),IF(TODAY()&gt;O151,"Overdue","On Track"))))</f>
        <v/>
      </c>
      <c r="Z151" s="31">
        <f>IF(A151="","",IF(COUNTIF($A$2:$A$501,A151)&gt;1,"Duplicate ID",IF(OR(B151="",C151="",D151="",E151="",F151="",G151="",H151="",I151="",M151="",N151=""),"Missing Required Field",IF(AND(OR(N151="Closed",N151="Canceled"),Q151=""),"Missing Closure Date",IF(AND(N151="Closed",R151=""),"Missing Resolution",IF(AND(N151&lt;&gt;"Closed",N151&lt;&gt;"Canceled",Q151&lt;&gt;""),"Status/Date Mismatch",IF(AND(Q151&lt;&gt;"",Q151&lt;B151),"Closure Before Received","OK")))))))</f>
        <v/>
      </c>
    </row>
    <row r="152">
      <c r="A152" s="29" t="n"/>
      <c r="B152" s="30" t="n"/>
      <c r="C152" s="29" t="n"/>
      <c r="D152" s="29" t="n"/>
      <c r="E152" s="29" t="n"/>
      <c r="F152" s="29" t="n"/>
      <c r="G152" s="29" t="n"/>
      <c r="H152" s="29" t="n"/>
      <c r="I152" s="31" t="n"/>
      <c r="J152" s="29" t="n"/>
      <c r="K152" s="32" t="n"/>
      <c r="L152" s="57" t="n"/>
      <c r="M152" s="29" t="n"/>
      <c r="N152" s="29" t="n"/>
      <c r="O152" s="30">
        <f>IF(OR(B152="",H152=""),"",IFERROR(B152+INDEX('Settings'!$O$2:$O$5,MATCH(H152,'Settings'!$N$2:$N$5,0)),""))</f>
        <v/>
      </c>
      <c r="P152" s="30">
        <f>IF(A152="","",IF(COUNTIFS('Action Log'!$B$2:$B$501,A152,'Action Log'!$H$2:$H$501,"Pending",'Action Log'!$G$2:$G$501,"&gt;0")=0,"",IFERROR(MINIFS('Action Log'!$G$2:$G$501,'Action Log'!$B$2:$B$501,A152,'Action Log'!$H$2:$H$501,"Pending",'Action Log'!$G$2:$G$501,"&gt;0"),"")))</f>
        <v/>
      </c>
      <c r="Q152" s="30" t="n"/>
      <c r="R152" s="31" t="n"/>
      <c r="S152" s="29" t="n"/>
      <c r="T152" s="31" t="n"/>
      <c r="U152" s="29" t="n"/>
      <c r="V152" s="58">
        <f>IF(A152="","",IFERROR(SUMIF('Action Log'!$B$2:$B$501,A152,'Action Log'!$P$2:$P$501),0))</f>
        <v/>
      </c>
      <c r="W152" s="35">
        <f>IF(B152="","",MAX(0,IF(Q152&lt;&gt;"",Q152-B152,TODAY()-B152)))</f>
        <v/>
      </c>
      <c r="X152" s="35">
        <f>IF(OR(B152="",Q152="",N152&lt;&gt;"Closed"),"",MAX(0,Q152-B152))</f>
        <v/>
      </c>
      <c r="Y152" s="29">
        <f>IF(OR(A152="",O152=""),"",IF(N152="Canceled","Canceled",IF(N152="Closed",IF(Q152="","Needs Review",IF(Q152&gt;O152,"Closed Late","On Track")),IF(TODAY()&gt;O152,"Overdue","On Track"))))</f>
        <v/>
      </c>
      <c r="Z152" s="31">
        <f>IF(A152="","",IF(COUNTIF($A$2:$A$501,A152)&gt;1,"Duplicate ID",IF(OR(B152="",C152="",D152="",E152="",F152="",G152="",H152="",I152="",M152="",N152=""),"Missing Required Field",IF(AND(OR(N152="Closed",N152="Canceled"),Q152=""),"Missing Closure Date",IF(AND(N152="Closed",R152=""),"Missing Resolution",IF(AND(N152&lt;&gt;"Closed",N152&lt;&gt;"Canceled",Q152&lt;&gt;""),"Status/Date Mismatch",IF(AND(Q152&lt;&gt;"",Q152&lt;B152),"Closure Before Received","OK")))))))</f>
        <v/>
      </c>
    </row>
    <row r="153">
      <c r="A153" s="29" t="n"/>
      <c r="B153" s="30" t="n"/>
      <c r="C153" s="29" t="n"/>
      <c r="D153" s="29" t="n"/>
      <c r="E153" s="29" t="n"/>
      <c r="F153" s="29" t="n"/>
      <c r="G153" s="29" t="n"/>
      <c r="H153" s="29" t="n"/>
      <c r="I153" s="31" t="n"/>
      <c r="J153" s="29" t="n"/>
      <c r="K153" s="32" t="n"/>
      <c r="L153" s="57" t="n"/>
      <c r="M153" s="29" t="n"/>
      <c r="N153" s="29" t="n"/>
      <c r="O153" s="30">
        <f>IF(OR(B153="",H153=""),"",IFERROR(B153+INDEX('Settings'!$O$2:$O$5,MATCH(H153,'Settings'!$N$2:$N$5,0)),""))</f>
        <v/>
      </c>
      <c r="P153" s="30">
        <f>IF(A153="","",IF(COUNTIFS('Action Log'!$B$2:$B$501,A153,'Action Log'!$H$2:$H$501,"Pending",'Action Log'!$G$2:$G$501,"&gt;0")=0,"",IFERROR(MINIFS('Action Log'!$G$2:$G$501,'Action Log'!$B$2:$B$501,A153,'Action Log'!$H$2:$H$501,"Pending",'Action Log'!$G$2:$G$501,"&gt;0"),"")))</f>
        <v/>
      </c>
      <c r="Q153" s="30" t="n"/>
      <c r="R153" s="31" t="n"/>
      <c r="S153" s="29" t="n"/>
      <c r="T153" s="31" t="n"/>
      <c r="U153" s="29" t="n"/>
      <c r="V153" s="58">
        <f>IF(A153="","",IFERROR(SUMIF('Action Log'!$B$2:$B$501,A153,'Action Log'!$P$2:$P$501),0))</f>
        <v/>
      </c>
      <c r="W153" s="35">
        <f>IF(B153="","",MAX(0,IF(Q153&lt;&gt;"",Q153-B153,TODAY()-B153)))</f>
        <v/>
      </c>
      <c r="X153" s="35">
        <f>IF(OR(B153="",Q153="",N153&lt;&gt;"Closed"),"",MAX(0,Q153-B153))</f>
        <v/>
      </c>
      <c r="Y153" s="29">
        <f>IF(OR(A153="",O153=""),"",IF(N153="Canceled","Canceled",IF(N153="Closed",IF(Q153="","Needs Review",IF(Q153&gt;O153,"Closed Late","On Track")),IF(TODAY()&gt;O153,"Overdue","On Track"))))</f>
        <v/>
      </c>
      <c r="Z153" s="31">
        <f>IF(A153="","",IF(COUNTIF($A$2:$A$501,A153)&gt;1,"Duplicate ID",IF(OR(B153="",C153="",D153="",E153="",F153="",G153="",H153="",I153="",M153="",N153=""),"Missing Required Field",IF(AND(OR(N153="Closed",N153="Canceled"),Q153=""),"Missing Closure Date",IF(AND(N153="Closed",R153=""),"Missing Resolution",IF(AND(N153&lt;&gt;"Closed",N153&lt;&gt;"Canceled",Q153&lt;&gt;""),"Status/Date Mismatch",IF(AND(Q153&lt;&gt;"",Q153&lt;B153),"Closure Before Received","OK")))))))</f>
        <v/>
      </c>
    </row>
    <row r="154">
      <c r="A154" s="29" t="n"/>
      <c r="B154" s="30" t="n"/>
      <c r="C154" s="29" t="n"/>
      <c r="D154" s="29" t="n"/>
      <c r="E154" s="29" t="n"/>
      <c r="F154" s="29" t="n"/>
      <c r="G154" s="29" t="n"/>
      <c r="H154" s="29" t="n"/>
      <c r="I154" s="31" t="n"/>
      <c r="J154" s="29" t="n"/>
      <c r="K154" s="32" t="n"/>
      <c r="L154" s="57" t="n"/>
      <c r="M154" s="29" t="n"/>
      <c r="N154" s="29" t="n"/>
      <c r="O154" s="30">
        <f>IF(OR(B154="",H154=""),"",IFERROR(B154+INDEX('Settings'!$O$2:$O$5,MATCH(H154,'Settings'!$N$2:$N$5,0)),""))</f>
        <v/>
      </c>
      <c r="P154" s="30">
        <f>IF(A154="","",IF(COUNTIFS('Action Log'!$B$2:$B$501,A154,'Action Log'!$H$2:$H$501,"Pending",'Action Log'!$G$2:$G$501,"&gt;0")=0,"",IFERROR(MINIFS('Action Log'!$G$2:$G$501,'Action Log'!$B$2:$B$501,A154,'Action Log'!$H$2:$H$501,"Pending",'Action Log'!$G$2:$G$501,"&gt;0"),"")))</f>
        <v/>
      </c>
      <c r="Q154" s="30" t="n"/>
      <c r="R154" s="31" t="n"/>
      <c r="S154" s="29" t="n"/>
      <c r="T154" s="31" t="n"/>
      <c r="U154" s="29" t="n"/>
      <c r="V154" s="58">
        <f>IF(A154="","",IFERROR(SUMIF('Action Log'!$B$2:$B$501,A154,'Action Log'!$P$2:$P$501),0))</f>
        <v/>
      </c>
      <c r="W154" s="35">
        <f>IF(B154="","",MAX(0,IF(Q154&lt;&gt;"",Q154-B154,TODAY()-B154)))</f>
        <v/>
      </c>
      <c r="X154" s="35">
        <f>IF(OR(B154="",Q154="",N154&lt;&gt;"Closed"),"",MAX(0,Q154-B154))</f>
        <v/>
      </c>
      <c r="Y154" s="29">
        <f>IF(OR(A154="",O154=""),"",IF(N154="Canceled","Canceled",IF(N154="Closed",IF(Q154="","Needs Review",IF(Q154&gt;O154,"Closed Late","On Track")),IF(TODAY()&gt;O154,"Overdue","On Track"))))</f>
        <v/>
      </c>
      <c r="Z154" s="31">
        <f>IF(A154="","",IF(COUNTIF($A$2:$A$501,A154)&gt;1,"Duplicate ID",IF(OR(B154="",C154="",D154="",E154="",F154="",G154="",H154="",I154="",M154="",N154=""),"Missing Required Field",IF(AND(OR(N154="Closed",N154="Canceled"),Q154=""),"Missing Closure Date",IF(AND(N154="Closed",R154=""),"Missing Resolution",IF(AND(N154&lt;&gt;"Closed",N154&lt;&gt;"Canceled",Q154&lt;&gt;""),"Status/Date Mismatch",IF(AND(Q154&lt;&gt;"",Q154&lt;B154),"Closure Before Received","OK")))))))</f>
        <v/>
      </c>
    </row>
    <row r="155">
      <c r="A155" s="29" t="n"/>
      <c r="B155" s="30" t="n"/>
      <c r="C155" s="29" t="n"/>
      <c r="D155" s="29" t="n"/>
      <c r="E155" s="29" t="n"/>
      <c r="F155" s="29" t="n"/>
      <c r="G155" s="29" t="n"/>
      <c r="H155" s="29" t="n"/>
      <c r="I155" s="31" t="n"/>
      <c r="J155" s="29" t="n"/>
      <c r="K155" s="32" t="n"/>
      <c r="L155" s="57" t="n"/>
      <c r="M155" s="29" t="n"/>
      <c r="N155" s="29" t="n"/>
      <c r="O155" s="30">
        <f>IF(OR(B155="",H155=""),"",IFERROR(B155+INDEX('Settings'!$O$2:$O$5,MATCH(H155,'Settings'!$N$2:$N$5,0)),""))</f>
        <v/>
      </c>
      <c r="P155" s="30">
        <f>IF(A155="","",IF(COUNTIFS('Action Log'!$B$2:$B$501,A155,'Action Log'!$H$2:$H$501,"Pending",'Action Log'!$G$2:$G$501,"&gt;0")=0,"",IFERROR(MINIFS('Action Log'!$G$2:$G$501,'Action Log'!$B$2:$B$501,A155,'Action Log'!$H$2:$H$501,"Pending",'Action Log'!$G$2:$G$501,"&gt;0"),"")))</f>
        <v/>
      </c>
      <c r="Q155" s="30" t="n"/>
      <c r="R155" s="31" t="n"/>
      <c r="S155" s="29" t="n"/>
      <c r="T155" s="31" t="n"/>
      <c r="U155" s="29" t="n"/>
      <c r="V155" s="58">
        <f>IF(A155="","",IFERROR(SUMIF('Action Log'!$B$2:$B$501,A155,'Action Log'!$P$2:$P$501),0))</f>
        <v/>
      </c>
      <c r="W155" s="35">
        <f>IF(B155="","",MAX(0,IF(Q155&lt;&gt;"",Q155-B155,TODAY()-B155)))</f>
        <v/>
      </c>
      <c r="X155" s="35">
        <f>IF(OR(B155="",Q155="",N155&lt;&gt;"Closed"),"",MAX(0,Q155-B155))</f>
        <v/>
      </c>
      <c r="Y155" s="29">
        <f>IF(OR(A155="",O155=""),"",IF(N155="Canceled","Canceled",IF(N155="Closed",IF(Q155="","Needs Review",IF(Q155&gt;O155,"Closed Late","On Track")),IF(TODAY()&gt;O155,"Overdue","On Track"))))</f>
        <v/>
      </c>
      <c r="Z155" s="31">
        <f>IF(A155="","",IF(COUNTIF($A$2:$A$501,A155)&gt;1,"Duplicate ID",IF(OR(B155="",C155="",D155="",E155="",F155="",G155="",H155="",I155="",M155="",N155=""),"Missing Required Field",IF(AND(OR(N155="Closed",N155="Canceled"),Q155=""),"Missing Closure Date",IF(AND(N155="Closed",R155=""),"Missing Resolution",IF(AND(N155&lt;&gt;"Closed",N155&lt;&gt;"Canceled",Q155&lt;&gt;""),"Status/Date Mismatch",IF(AND(Q155&lt;&gt;"",Q155&lt;B155),"Closure Before Received","OK")))))))</f>
        <v/>
      </c>
    </row>
    <row r="156">
      <c r="A156" s="29" t="n"/>
      <c r="B156" s="30" t="n"/>
      <c r="C156" s="29" t="n"/>
      <c r="D156" s="29" t="n"/>
      <c r="E156" s="29" t="n"/>
      <c r="F156" s="29" t="n"/>
      <c r="G156" s="29" t="n"/>
      <c r="H156" s="29" t="n"/>
      <c r="I156" s="31" t="n"/>
      <c r="J156" s="29" t="n"/>
      <c r="K156" s="32" t="n"/>
      <c r="L156" s="57" t="n"/>
      <c r="M156" s="29" t="n"/>
      <c r="N156" s="29" t="n"/>
      <c r="O156" s="30">
        <f>IF(OR(B156="",H156=""),"",IFERROR(B156+INDEX('Settings'!$O$2:$O$5,MATCH(H156,'Settings'!$N$2:$N$5,0)),""))</f>
        <v/>
      </c>
      <c r="P156" s="30">
        <f>IF(A156="","",IF(COUNTIFS('Action Log'!$B$2:$B$501,A156,'Action Log'!$H$2:$H$501,"Pending",'Action Log'!$G$2:$G$501,"&gt;0")=0,"",IFERROR(MINIFS('Action Log'!$G$2:$G$501,'Action Log'!$B$2:$B$501,A156,'Action Log'!$H$2:$H$501,"Pending",'Action Log'!$G$2:$G$501,"&gt;0"),"")))</f>
        <v/>
      </c>
      <c r="Q156" s="30" t="n"/>
      <c r="R156" s="31" t="n"/>
      <c r="S156" s="29" t="n"/>
      <c r="T156" s="31" t="n"/>
      <c r="U156" s="29" t="n"/>
      <c r="V156" s="58">
        <f>IF(A156="","",IFERROR(SUMIF('Action Log'!$B$2:$B$501,A156,'Action Log'!$P$2:$P$501),0))</f>
        <v/>
      </c>
      <c r="W156" s="35">
        <f>IF(B156="","",MAX(0,IF(Q156&lt;&gt;"",Q156-B156,TODAY()-B156)))</f>
        <v/>
      </c>
      <c r="X156" s="35">
        <f>IF(OR(B156="",Q156="",N156&lt;&gt;"Closed"),"",MAX(0,Q156-B156))</f>
        <v/>
      </c>
      <c r="Y156" s="29">
        <f>IF(OR(A156="",O156=""),"",IF(N156="Canceled","Canceled",IF(N156="Closed",IF(Q156="","Needs Review",IF(Q156&gt;O156,"Closed Late","On Track")),IF(TODAY()&gt;O156,"Overdue","On Track"))))</f>
        <v/>
      </c>
      <c r="Z156" s="31">
        <f>IF(A156="","",IF(COUNTIF($A$2:$A$501,A156)&gt;1,"Duplicate ID",IF(OR(B156="",C156="",D156="",E156="",F156="",G156="",H156="",I156="",M156="",N156=""),"Missing Required Field",IF(AND(OR(N156="Closed",N156="Canceled"),Q156=""),"Missing Closure Date",IF(AND(N156="Closed",R156=""),"Missing Resolution",IF(AND(N156&lt;&gt;"Closed",N156&lt;&gt;"Canceled",Q156&lt;&gt;""),"Status/Date Mismatch",IF(AND(Q156&lt;&gt;"",Q156&lt;B156),"Closure Before Received","OK")))))))</f>
        <v/>
      </c>
    </row>
    <row r="157">
      <c r="A157" s="29" t="n"/>
      <c r="B157" s="30" t="n"/>
      <c r="C157" s="29" t="n"/>
      <c r="D157" s="29" t="n"/>
      <c r="E157" s="29" t="n"/>
      <c r="F157" s="29" t="n"/>
      <c r="G157" s="29" t="n"/>
      <c r="H157" s="29" t="n"/>
      <c r="I157" s="31" t="n"/>
      <c r="J157" s="29" t="n"/>
      <c r="K157" s="32" t="n"/>
      <c r="L157" s="57" t="n"/>
      <c r="M157" s="29" t="n"/>
      <c r="N157" s="29" t="n"/>
      <c r="O157" s="30">
        <f>IF(OR(B157="",H157=""),"",IFERROR(B157+INDEX('Settings'!$O$2:$O$5,MATCH(H157,'Settings'!$N$2:$N$5,0)),""))</f>
        <v/>
      </c>
      <c r="P157" s="30">
        <f>IF(A157="","",IF(COUNTIFS('Action Log'!$B$2:$B$501,A157,'Action Log'!$H$2:$H$501,"Pending",'Action Log'!$G$2:$G$501,"&gt;0")=0,"",IFERROR(MINIFS('Action Log'!$G$2:$G$501,'Action Log'!$B$2:$B$501,A157,'Action Log'!$H$2:$H$501,"Pending",'Action Log'!$G$2:$G$501,"&gt;0"),"")))</f>
        <v/>
      </c>
      <c r="Q157" s="30" t="n"/>
      <c r="R157" s="31" t="n"/>
      <c r="S157" s="29" t="n"/>
      <c r="T157" s="31" t="n"/>
      <c r="U157" s="29" t="n"/>
      <c r="V157" s="58">
        <f>IF(A157="","",IFERROR(SUMIF('Action Log'!$B$2:$B$501,A157,'Action Log'!$P$2:$P$501),0))</f>
        <v/>
      </c>
      <c r="W157" s="35">
        <f>IF(B157="","",MAX(0,IF(Q157&lt;&gt;"",Q157-B157,TODAY()-B157)))</f>
        <v/>
      </c>
      <c r="X157" s="35">
        <f>IF(OR(B157="",Q157="",N157&lt;&gt;"Closed"),"",MAX(0,Q157-B157))</f>
        <v/>
      </c>
      <c r="Y157" s="29">
        <f>IF(OR(A157="",O157=""),"",IF(N157="Canceled","Canceled",IF(N157="Closed",IF(Q157="","Needs Review",IF(Q157&gt;O157,"Closed Late","On Track")),IF(TODAY()&gt;O157,"Overdue","On Track"))))</f>
        <v/>
      </c>
      <c r="Z157" s="31">
        <f>IF(A157="","",IF(COUNTIF($A$2:$A$501,A157)&gt;1,"Duplicate ID",IF(OR(B157="",C157="",D157="",E157="",F157="",G157="",H157="",I157="",M157="",N157=""),"Missing Required Field",IF(AND(OR(N157="Closed",N157="Canceled"),Q157=""),"Missing Closure Date",IF(AND(N157="Closed",R157=""),"Missing Resolution",IF(AND(N157&lt;&gt;"Closed",N157&lt;&gt;"Canceled",Q157&lt;&gt;""),"Status/Date Mismatch",IF(AND(Q157&lt;&gt;"",Q157&lt;B157),"Closure Before Received","OK")))))))</f>
        <v/>
      </c>
    </row>
    <row r="158">
      <c r="A158" s="29" t="n"/>
      <c r="B158" s="30" t="n"/>
      <c r="C158" s="29" t="n"/>
      <c r="D158" s="29" t="n"/>
      <c r="E158" s="29" t="n"/>
      <c r="F158" s="29" t="n"/>
      <c r="G158" s="29" t="n"/>
      <c r="H158" s="29" t="n"/>
      <c r="I158" s="31" t="n"/>
      <c r="J158" s="29" t="n"/>
      <c r="K158" s="32" t="n"/>
      <c r="L158" s="57" t="n"/>
      <c r="M158" s="29" t="n"/>
      <c r="N158" s="29" t="n"/>
      <c r="O158" s="30">
        <f>IF(OR(B158="",H158=""),"",IFERROR(B158+INDEX('Settings'!$O$2:$O$5,MATCH(H158,'Settings'!$N$2:$N$5,0)),""))</f>
        <v/>
      </c>
      <c r="P158" s="30">
        <f>IF(A158="","",IF(COUNTIFS('Action Log'!$B$2:$B$501,A158,'Action Log'!$H$2:$H$501,"Pending",'Action Log'!$G$2:$G$501,"&gt;0")=0,"",IFERROR(MINIFS('Action Log'!$G$2:$G$501,'Action Log'!$B$2:$B$501,A158,'Action Log'!$H$2:$H$501,"Pending",'Action Log'!$G$2:$G$501,"&gt;0"),"")))</f>
        <v/>
      </c>
      <c r="Q158" s="30" t="n"/>
      <c r="R158" s="31" t="n"/>
      <c r="S158" s="29" t="n"/>
      <c r="T158" s="31" t="n"/>
      <c r="U158" s="29" t="n"/>
      <c r="V158" s="58">
        <f>IF(A158="","",IFERROR(SUMIF('Action Log'!$B$2:$B$501,A158,'Action Log'!$P$2:$P$501),0))</f>
        <v/>
      </c>
      <c r="W158" s="35">
        <f>IF(B158="","",MAX(0,IF(Q158&lt;&gt;"",Q158-B158,TODAY()-B158)))</f>
        <v/>
      </c>
      <c r="X158" s="35">
        <f>IF(OR(B158="",Q158="",N158&lt;&gt;"Closed"),"",MAX(0,Q158-B158))</f>
        <v/>
      </c>
      <c r="Y158" s="29">
        <f>IF(OR(A158="",O158=""),"",IF(N158="Canceled","Canceled",IF(N158="Closed",IF(Q158="","Needs Review",IF(Q158&gt;O158,"Closed Late","On Track")),IF(TODAY()&gt;O158,"Overdue","On Track"))))</f>
        <v/>
      </c>
      <c r="Z158" s="31">
        <f>IF(A158="","",IF(COUNTIF($A$2:$A$501,A158)&gt;1,"Duplicate ID",IF(OR(B158="",C158="",D158="",E158="",F158="",G158="",H158="",I158="",M158="",N158=""),"Missing Required Field",IF(AND(OR(N158="Closed",N158="Canceled"),Q158=""),"Missing Closure Date",IF(AND(N158="Closed",R158=""),"Missing Resolution",IF(AND(N158&lt;&gt;"Closed",N158&lt;&gt;"Canceled",Q158&lt;&gt;""),"Status/Date Mismatch",IF(AND(Q158&lt;&gt;"",Q158&lt;B158),"Closure Before Received","OK")))))))</f>
        <v/>
      </c>
    </row>
    <row r="159">
      <c r="A159" s="29" t="n"/>
      <c r="B159" s="30" t="n"/>
      <c r="C159" s="29" t="n"/>
      <c r="D159" s="29" t="n"/>
      <c r="E159" s="29" t="n"/>
      <c r="F159" s="29" t="n"/>
      <c r="G159" s="29" t="n"/>
      <c r="H159" s="29" t="n"/>
      <c r="I159" s="31" t="n"/>
      <c r="J159" s="29" t="n"/>
      <c r="K159" s="32" t="n"/>
      <c r="L159" s="57" t="n"/>
      <c r="M159" s="29" t="n"/>
      <c r="N159" s="29" t="n"/>
      <c r="O159" s="30">
        <f>IF(OR(B159="",H159=""),"",IFERROR(B159+INDEX('Settings'!$O$2:$O$5,MATCH(H159,'Settings'!$N$2:$N$5,0)),""))</f>
        <v/>
      </c>
      <c r="P159" s="30">
        <f>IF(A159="","",IF(COUNTIFS('Action Log'!$B$2:$B$501,A159,'Action Log'!$H$2:$H$501,"Pending",'Action Log'!$G$2:$G$501,"&gt;0")=0,"",IFERROR(MINIFS('Action Log'!$G$2:$G$501,'Action Log'!$B$2:$B$501,A159,'Action Log'!$H$2:$H$501,"Pending",'Action Log'!$G$2:$G$501,"&gt;0"),"")))</f>
        <v/>
      </c>
      <c r="Q159" s="30" t="n"/>
      <c r="R159" s="31" t="n"/>
      <c r="S159" s="29" t="n"/>
      <c r="T159" s="31" t="n"/>
      <c r="U159" s="29" t="n"/>
      <c r="V159" s="58">
        <f>IF(A159="","",IFERROR(SUMIF('Action Log'!$B$2:$B$501,A159,'Action Log'!$P$2:$P$501),0))</f>
        <v/>
      </c>
      <c r="W159" s="35">
        <f>IF(B159="","",MAX(0,IF(Q159&lt;&gt;"",Q159-B159,TODAY()-B159)))</f>
        <v/>
      </c>
      <c r="X159" s="35">
        <f>IF(OR(B159="",Q159="",N159&lt;&gt;"Closed"),"",MAX(0,Q159-B159))</f>
        <v/>
      </c>
      <c r="Y159" s="29">
        <f>IF(OR(A159="",O159=""),"",IF(N159="Canceled","Canceled",IF(N159="Closed",IF(Q159="","Needs Review",IF(Q159&gt;O159,"Closed Late","On Track")),IF(TODAY()&gt;O159,"Overdue","On Track"))))</f>
        <v/>
      </c>
      <c r="Z159" s="31">
        <f>IF(A159="","",IF(COUNTIF($A$2:$A$501,A159)&gt;1,"Duplicate ID",IF(OR(B159="",C159="",D159="",E159="",F159="",G159="",H159="",I159="",M159="",N159=""),"Missing Required Field",IF(AND(OR(N159="Closed",N159="Canceled"),Q159=""),"Missing Closure Date",IF(AND(N159="Closed",R159=""),"Missing Resolution",IF(AND(N159&lt;&gt;"Closed",N159&lt;&gt;"Canceled",Q159&lt;&gt;""),"Status/Date Mismatch",IF(AND(Q159&lt;&gt;"",Q159&lt;B159),"Closure Before Received","OK")))))))</f>
        <v/>
      </c>
    </row>
    <row r="160">
      <c r="A160" s="29" t="n"/>
      <c r="B160" s="30" t="n"/>
      <c r="C160" s="29" t="n"/>
      <c r="D160" s="29" t="n"/>
      <c r="E160" s="29" t="n"/>
      <c r="F160" s="29" t="n"/>
      <c r="G160" s="29" t="n"/>
      <c r="H160" s="29" t="n"/>
      <c r="I160" s="31" t="n"/>
      <c r="J160" s="29" t="n"/>
      <c r="K160" s="32" t="n"/>
      <c r="L160" s="57" t="n"/>
      <c r="M160" s="29" t="n"/>
      <c r="N160" s="29" t="n"/>
      <c r="O160" s="30">
        <f>IF(OR(B160="",H160=""),"",IFERROR(B160+INDEX('Settings'!$O$2:$O$5,MATCH(H160,'Settings'!$N$2:$N$5,0)),""))</f>
        <v/>
      </c>
      <c r="P160" s="30">
        <f>IF(A160="","",IF(COUNTIFS('Action Log'!$B$2:$B$501,A160,'Action Log'!$H$2:$H$501,"Pending",'Action Log'!$G$2:$G$501,"&gt;0")=0,"",IFERROR(MINIFS('Action Log'!$G$2:$G$501,'Action Log'!$B$2:$B$501,A160,'Action Log'!$H$2:$H$501,"Pending",'Action Log'!$G$2:$G$501,"&gt;0"),"")))</f>
        <v/>
      </c>
      <c r="Q160" s="30" t="n"/>
      <c r="R160" s="31" t="n"/>
      <c r="S160" s="29" t="n"/>
      <c r="T160" s="31" t="n"/>
      <c r="U160" s="29" t="n"/>
      <c r="V160" s="58">
        <f>IF(A160="","",IFERROR(SUMIF('Action Log'!$B$2:$B$501,A160,'Action Log'!$P$2:$P$501),0))</f>
        <v/>
      </c>
      <c r="W160" s="35">
        <f>IF(B160="","",MAX(0,IF(Q160&lt;&gt;"",Q160-B160,TODAY()-B160)))</f>
        <v/>
      </c>
      <c r="X160" s="35">
        <f>IF(OR(B160="",Q160="",N160&lt;&gt;"Closed"),"",MAX(0,Q160-B160))</f>
        <v/>
      </c>
      <c r="Y160" s="29">
        <f>IF(OR(A160="",O160=""),"",IF(N160="Canceled","Canceled",IF(N160="Closed",IF(Q160="","Needs Review",IF(Q160&gt;O160,"Closed Late","On Track")),IF(TODAY()&gt;O160,"Overdue","On Track"))))</f>
        <v/>
      </c>
      <c r="Z160" s="31">
        <f>IF(A160="","",IF(COUNTIF($A$2:$A$501,A160)&gt;1,"Duplicate ID",IF(OR(B160="",C160="",D160="",E160="",F160="",G160="",H160="",I160="",M160="",N160=""),"Missing Required Field",IF(AND(OR(N160="Closed",N160="Canceled"),Q160=""),"Missing Closure Date",IF(AND(N160="Closed",R160=""),"Missing Resolution",IF(AND(N160&lt;&gt;"Closed",N160&lt;&gt;"Canceled",Q160&lt;&gt;""),"Status/Date Mismatch",IF(AND(Q160&lt;&gt;"",Q160&lt;B160),"Closure Before Received","OK")))))))</f>
        <v/>
      </c>
    </row>
    <row r="161">
      <c r="A161" s="29" t="n"/>
      <c r="B161" s="30" t="n"/>
      <c r="C161" s="29" t="n"/>
      <c r="D161" s="29" t="n"/>
      <c r="E161" s="29" t="n"/>
      <c r="F161" s="29" t="n"/>
      <c r="G161" s="29" t="n"/>
      <c r="H161" s="29" t="n"/>
      <c r="I161" s="31" t="n"/>
      <c r="J161" s="29" t="n"/>
      <c r="K161" s="32" t="n"/>
      <c r="L161" s="57" t="n"/>
      <c r="M161" s="29" t="n"/>
      <c r="N161" s="29" t="n"/>
      <c r="O161" s="30">
        <f>IF(OR(B161="",H161=""),"",IFERROR(B161+INDEX('Settings'!$O$2:$O$5,MATCH(H161,'Settings'!$N$2:$N$5,0)),""))</f>
        <v/>
      </c>
      <c r="P161" s="30">
        <f>IF(A161="","",IF(COUNTIFS('Action Log'!$B$2:$B$501,A161,'Action Log'!$H$2:$H$501,"Pending",'Action Log'!$G$2:$G$501,"&gt;0")=0,"",IFERROR(MINIFS('Action Log'!$G$2:$G$501,'Action Log'!$B$2:$B$501,A161,'Action Log'!$H$2:$H$501,"Pending",'Action Log'!$G$2:$G$501,"&gt;0"),"")))</f>
        <v/>
      </c>
      <c r="Q161" s="30" t="n"/>
      <c r="R161" s="31" t="n"/>
      <c r="S161" s="29" t="n"/>
      <c r="T161" s="31" t="n"/>
      <c r="U161" s="29" t="n"/>
      <c r="V161" s="58">
        <f>IF(A161="","",IFERROR(SUMIF('Action Log'!$B$2:$B$501,A161,'Action Log'!$P$2:$P$501),0))</f>
        <v/>
      </c>
      <c r="W161" s="35">
        <f>IF(B161="","",MAX(0,IF(Q161&lt;&gt;"",Q161-B161,TODAY()-B161)))</f>
        <v/>
      </c>
      <c r="X161" s="35">
        <f>IF(OR(B161="",Q161="",N161&lt;&gt;"Closed"),"",MAX(0,Q161-B161))</f>
        <v/>
      </c>
      <c r="Y161" s="29">
        <f>IF(OR(A161="",O161=""),"",IF(N161="Canceled","Canceled",IF(N161="Closed",IF(Q161="","Needs Review",IF(Q161&gt;O161,"Closed Late","On Track")),IF(TODAY()&gt;O161,"Overdue","On Track"))))</f>
        <v/>
      </c>
      <c r="Z161" s="31">
        <f>IF(A161="","",IF(COUNTIF($A$2:$A$501,A161)&gt;1,"Duplicate ID",IF(OR(B161="",C161="",D161="",E161="",F161="",G161="",H161="",I161="",M161="",N161=""),"Missing Required Field",IF(AND(OR(N161="Closed",N161="Canceled"),Q161=""),"Missing Closure Date",IF(AND(N161="Closed",R161=""),"Missing Resolution",IF(AND(N161&lt;&gt;"Closed",N161&lt;&gt;"Canceled",Q161&lt;&gt;""),"Status/Date Mismatch",IF(AND(Q161&lt;&gt;"",Q161&lt;B161),"Closure Before Received","OK")))))))</f>
        <v/>
      </c>
    </row>
    <row r="162">
      <c r="A162" s="29" t="n"/>
      <c r="B162" s="30" t="n"/>
      <c r="C162" s="29" t="n"/>
      <c r="D162" s="29" t="n"/>
      <c r="E162" s="29" t="n"/>
      <c r="F162" s="29" t="n"/>
      <c r="G162" s="29" t="n"/>
      <c r="H162" s="29" t="n"/>
      <c r="I162" s="31" t="n"/>
      <c r="J162" s="29" t="n"/>
      <c r="K162" s="32" t="n"/>
      <c r="L162" s="57" t="n"/>
      <c r="M162" s="29" t="n"/>
      <c r="N162" s="29" t="n"/>
      <c r="O162" s="30">
        <f>IF(OR(B162="",H162=""),"",IFERROR(B162+INDEX('Settings'!$O$2:$O$5,MATCH(H162,'Settings'!$N$2:$N$5,0)),""))</f>
        <v/>
      </c>
      <c r="P162" s="30">
        <f>IF(A162="","",IF(COUNTIFS('Action Log'!$B$2:$B$501,A162,'Action Log'!$H$2:$H$501,"Pending",'Action Log'!$G$2:$G$501,"&gt;0")=0,"",IFERROR(MINIFS('Action Log'!$G$2:$G$501,'Action Log'!$B$2:$B$501,A162,'Action Log'!$H$2:$H$501,"Pending",'Action Log'!$G$2:$G$501,"&gt;0"),"")))</f>
        <v/>
      </c>
      <c r="Q162" s="30" t="n"/>
      <c r="R162" s="31" t="n"/>
      <c r="S162" s="29" t="n"/>
      <c r="T162" s="31" t="n"/>
      <c r="U162" s="29" t="n"/>
      <c r="V162" s="58">
        <f>IF(A162="","",IFERROR(SUMIF('Action Log'!$B$2:$B$501,A162,'Action Log'!$P$2:$P$501),0))</f>
        <v/>
      </c>
      <c r="W162" s="35">
        <f>IF(B162="","",MAX(0,IF(Q162&lt;&gt;"",Q162-B162,TODAY()-B162)))</f>
        <v/>
      </c>
      <c r="X162" s="35">
        <f>IF(OR(B162="",Q162="",N162&lt;&gt;"Closed"),"",MAX(0,Q162-B162))</f>
        <v/>
      </c>
      <c r="Y162" s="29">
        <f>IF(OR(A162="",O162=""),"",IF(N162="Canceled","Canceled",IF(N162="Closed",IF(Q162="","Needs Review",IF(Q162&gt;O162,"Closed Late","On Track")),IF(TODAY()&gt;O162,"Overdue","On Track"))))</f>
        <v/>
      </c>
      <c r="Z162" s="31">
        <f>IF(A162="","",IF(COUNTIF($A$2:$A$501,A162)&gt;1,"Duplicate ID",IF(OR(B162="",C162="",D162="",E162="",F162="",G162="",H162="",I162="",M162="",N162=""),"Missing Required Field",IF(AND(OR(N162="Closed",N162="Canceled"),Q162=""),"Missing Closure Date",IF(AND(N162="Closed",R162=""),"Missing Resolution",IF(AND(N162&lt;&gt;"Closed",N162&lt;&gt;"Canceled",Q162&lt;&gt;""),"Status/Date Mismatch",IF(AND(Q162&lt;&gt;"",Q162&lt;B162),"Closure Before Received","OK")))))))</f>
        <v/>
      </c>
    </row>
    <row r="163">
      <c r="A163" s="29" t="n"/>
      <c r="B163" s="30" t="n"/>
      <c r="C163" s="29" t="n"/>
      <c r="D163" s="29" t="n"/>
      <c r="E163" s="29" t="n"/>
      <c r="F163" s="29" t="n"/>
      <c r="G163" s="29" t="n"/>
      <c r="H163" s="29" t="n"/>
      <c r="I163" s="31" t="n"/>
      <c r="J163" s="29" t="n"/>
      <c r="K163" s="32" t="n"/>
      <c r="L163" s="57" t="n"/>
      <c r="M163" s="29" t="n"/>
      <c r="N163" s="29" t="n"/>
      <c r="O163" s="30">
        <f>IF(OR(B163="",H163=""),"",IFERROR(B163+INDEX('Settings'!$O$2:$O$5,MATCH(H163,'Settings'!$N$2:$N$5,0)),""))</f>
        <v/>
      </c>
      <c r="P163" s="30">
        <f>IF(A163="","",IF(COUNTIFS('Action Log'!$B$2:$B$501,A163,'Action Log'!$H$2:$H$501,"Pending",'Action Log'!$G$2:$G$501,"&gt;0")=0,"",IFERROR(MINIFS('Action Log'!$G$2:$G$501,'Action Log'!$B$2:$B$501,A163,'Action Log'!$H$2:$H$501,"Pending",'Action Log'!$G$2:$G$501,"&gt;0"),"")))</f>
        <v/>
      </c>
      <c r="Q163" s="30" t="n"/>
      <c r="R163" s="31" t="n"/>
      <c r="S163" s="29" t="n"/>
      <c r="T163" s="31" t="n"/>
      <c r="U163" s="29" t="n"/>
      <c r="V163" s="58">
        <f>IF(A163="","",IFERROR(SUMIF('Action Log'!$B$2:$B$501,A163,'Action Log'!$P$2:$P$501),0))</f>
        <v/>
      </c>
      <c r="W163" s="35">
        <f>IF(B163="","",MAX(0,IF(Q163&lt;&gt;"",Q163-B163,TODAY()-B163)))</f>
        <v/>
      </c>
      <c r="X163" s="35">
        <f>IF(OR(B163="",Q163="",N163&lt;&gt;"Closed"),"",MAX(0,Q163-B163))</f>
        <v/>
      </c>
      <c r="Y163" s="29">
        <f>IF(OR(A163="",O163=""),"",IF(N163="Canceled","Canceled",IF(N163="Closed",IF(Q163="","Needs Review",IF(Q163&gt;O163,"Closed Late","On Track")),IF(TODAY()&gt;O163,"Overdue","On Track"))))</f>
        <v/>
      </c>
      <c r="Z163" s="31">
        <f>IF(A163="","",IF(COUNTIF($A$2:$A$501,A163)&gt;1,"Duplicate ID",IF(OR(B163="",C163="",D163="",E163="",F163="",G163="",H163="",I163="",M163="",N163=""),"Missing Required Field",IF(AND(OR(N163="Closed",N163="Canceled"),Q163=""),"Missing Closure Date",IF(AND(N163="Closed",R163=""),"Missing Resolution",IF(AND(N163&lt;&gt;"Closed",N163&lt;&gt;"Canceled",Q163&lt;&gt;""),"Status/Date Mismatch",IF(AND(Q163&lt;&gt;"",Q163&lt;B163),"Closure Before Received","OK")))))))</f>
        <v/>
      </c>
    </row>
    <row r="164">
      <c r="A164" s="29" t="n"/>
      <c r="B164" s="30" t="n"/>
      <c r="C164" s="29" t="n"/>
      <c r="D164" s="29" t="n"/>
      <c r="E164" s="29" t="n"/>
      <c r="F164" s="29" t="n"/>
      <c r="G164" s="29" t="n"/>
      <c r="H164" s="29" t="n"/>
      <c r="I164" s="31" t="n"/>
      <c r="J164" s="29" t="n"/>
      <c r="K164" s="32" t="n"/>
      <c r="L164" s="57" t="n"/>
      <c r="M164" s="29" t="n"/>
      <c r="N164" s="29" t="n"/>
      <c r="O164" s="30">
        <f>IF(OR(B164="",H164=""),"",IFERROR(B164+INDEX('Settings'!$O$2:$O$5,MATCH(H164,'Settings'!$N$2:$N$5,0)),""))</f>
        <v/>
      </c>
      <c r="P164" s="30">
        <f>IF(A164="","",IF(COUNTIFS('Action Log'!$B$2:$B$501,A164,'Action Log'!$H$2:$H$501,"Pending",'Action Log'!$G$2:$G$501,"&gt;0")=0,"",IFERROR(MINIFS('Action Log'!$G$2:$G$501,'Action Log'!$B$2:$B$501,A164,'Action Log'!$H$2:$H$501,"Pending",'Action Log'!$G$2:$G$501,"&gt;0"),"")))</f>
        <v/>
      </c>
      <c r="Q164" s="30" t="n"/>
      <c r="R164" s="31" t="n"/>
      <c r="S164" s="29" t="n"/>
      <c r="T164" s="31" t="n"/>
      <c r="U164" s="29" t="n"/>
      <c r="V164" s="58">
        <f>IF(A164="","",IFERROR(SUMIF('Action Log'!$B$2:$B$501,A164,'Action Log'!$P$2:$P$501),0))</f>
        <v/>
      </c>
      <c r="W164" s="35">
        <f>IF(B164="","",MAX(0,IF(Q164&lt;&gt;"",Q164-B164,TODAY()-B164)))</f>
        <v/>
      </c>
      <c r="X164" s="35">
        <f>IF(OR(B164="",Q164="",N164&lt;&gt;"Closed"),"",MAX(0,Q164-B164))</f>
        <v/>
      </c>
      <c r="Y164" s="29">
        <f>IF(OR(A164="",O164=""),"",IF(N164="Canceled","Canceled",IF(N164="Closed",IF(Q164="","Needs Review",IF(Q164&gt;O164,"Closed Late","On Track")),IF(TODAY()&gt;O164,"Overdue","On Track"))))</f>
        <v/>
      </c>
      <c r="Z164" s="31">
        <f>IF(A164="","",IF(COUNTIF($A$2:$A$501,A164)&gt;1,"Duplicate ID",IF(OR(B164="",C164="",D164="",E164="",F164="",G164="",H164="",I164="",M164="",N164=""),"Missing Required Field",IF(AND(OR(N164="Closed",N164="Canceled"),Q164=""),"Missing Closure Date",IF(AND(N164="Closed",R164=""),"Missing Resolution",IF(AND(N164&lt;&gt;"Closed",N164&lt;&gt;"Canceled",Q164&lt;&gt;""),"Status/Date Mismatch",IF(AND(Q164&lt;&gt;"",Q164&lt;B164),"Closure Before Received","OK")))))))</f>
        <v/>
      </c>
    </row>
    <row r="165">
      <c r="A165" s="29" t="n"/>
      <c r="B165" s="30" t="n"/>
      <c r="C165" s="29" t="n"/>
      <c r="D165" s="29" t="n"/>
      <c r="E165" s="29" t="n"/>
      <c r="F165" s="29" t="n"/>
      <c r="G165" s="29" t="n"/>
      <c r="H165" s="29" t="n"/>
      <c r="I165" s="31" t="n"/>
      <c r="J165" s="29" t="n"/>
      <c r="K165" s="32" t="n"/>
      <c r="L165" s="57" t="n"/>
      <c r="M165" s="29" t="n"/>
      <c r="N165" s="29" t="n"/>
      <c r="O165" s="30">
        <f>IF(OR(B165="",H165=""),"",IFERROR(B165+INDEX('Settings'!$O$2:$O$5,MATCH(H165,'Settings'!$N$2:$N$5,0)),""))</f>
        <v/>
      </c>
      <c r="P165" s="30">
        <f>IF(A165="","",IF(COUNTIFS('Action Log'!$B$2:$B$501,A165,'Action Log'!$H$2:$H$501,"Pending",'Action Log'!$G$2:$G$501,"&gt;0")=0,"",IFERROR(MINIFS('Action Log'!$G$2:$G$501,'Action Log'!$B$2:$B$501,A165,'Action Log'!$H$2:$H$501,"Pending",'Action Log'!$G$2:$G$501,"&gt;0"),"")))</f>
        <v/>
      </c>
      <c r="Q165" s="30" t="n"/>
      <c r="R165" s="31" t="n"/>
      <c r="S165" s="29" t="n"/>
      <c r="T165" s="31" t="n"/>
      <c r="U165" s="29" t="n"/>
      <c r="V165" s="58">
        <f>IF(A165="","",IFERROR(SUMIF('Action Log'!$B$2:$B$501,A165,'Action Log'!$P$2:$P$501),0))</f>
        <v/>
      </c>
      <c r="W165" s="35">
        <f>IF(B165="","",MAX(0,IF(Q165&lt;&gt;"",Q165-B165,TODAY()-B165)))</f>
        <v/>
      </c>
      <c r="X165" s="35">
        <f>IF(OR(B165="",Q165="",N165&lt;&gt;"Closed"),"",MAX(0,Q165-B165))</f>
        <v/>
      </c>
      <c r="Y165" s="29">
        <f>IF(OR(A165="",O165=""),"",IF(N165="Canceled","Canceled",IF(N165="Closed",IF(Q165="","Needs Review",IF(Q165&gt;O165,"Closed Late","On Track")),IF(TODAY()&gt;O165,"Overdue","On Track"))))</f>
        <v/>
      </c>
      <c r="Z165" s="31">
        <f>IF(A165="","",IF(COUNTIF($A$2:$A$501,A165)&gt;1,"Duplicate ID",IF(OR(B165="",C165="",D165="",E165="",F165="",G165="",H165="",I165="",M165="",N165=""),"Missing Required Field",IF(AND(OR(N165="Closed",N165="Canceled"),Q165=""),"Missing Closure Date",IF(AND(N165="Closed",R165=""),"Missing Resolution",IF(AND(N165&lt;&gt;"Closed",N165&lt;&gt;"Canceled",Q165&lt;&gt;""),"Status/Date Mismatch",IF(AND(Q165&lt;&gt;"",Q165&lt;B165),"Closure Before Received","OK")))))))</f>
        <v/>
      </c>
    </row>
    <row r="166">
      <c r="A166" s="29" t="n"/>
      <c r="B166" s="30" t="n"/>
      <c r="C166" s="29" t="n"/>
      <c r="D166" s="29" t="n"/>
      <c r="E166" s="29" t="n"/>
      <c r="F166" s="29" t="n"/>
      <c r="G166" s="29" t="n"/>
      <c r="H166" s="29" t="n"/>
      <c r="I166" s="31" t="n"/>
      <c r="J166" s="29" t="n"/>
      <c r="K166" s="32" t="n"/>
      <c r="L166" s="57" t="n"/>
      <c r="M166" s="29" t="n"/>
      <c r="N166" s="29" t="n"/>
      <c r="O166" s="30">
        <f>IF(OR(B166="",H166=""),"",IFERROR(B166+INDEX('Settings'!$O$2:$O$5,MATCH(H166,'Settings'!$N$2:$N$5,0)),""))</f>
        <v/>
      </c>
      <c r="P166" s="30">
        <f>IF(A166="","",IF(COUNTIFS('Action Log'!$B$2:$B$501,A166,'Action Log'!$H$2:$H$501,"Pending",'Action Log'!$G$2:$G$501,"&gt;0")=0,"",IFERROR(MINIFS('Action Log'!$G$2:$G$501,'Action Log'!$B$2:$B$501,A166,'Action Log'!$H$2:$H$501,"Pending",'Action Log'!$G$2:$G$501,"&gt;0"),"")))</f>
        <v/>
      </c>
      <c r="Q166" s="30" t="n"/>
      <c r="R166" s="31" t="n"/>
      <c r="S166" s="29" t="n"/>
      <c r="T166" s="31" t="n"/>
      <c r="U166" s="29" t="n"/>
      <c r="V166" s="58">
        <f>IF(A166="","",IFERROR(SUMIF('Action Log'!$B$2:$B$501,A166,'Action Log'!$P$2:$P$501),0))</f>
        <v/>
      </c>
      <c r="W166" s="35">
        <f>IF(B166="","",MAX(0,IF(Q166&lt;&gt;"",Q166-B166,TODAY()-B166)))</f>
        <v/>
      </c>
      <c r="X166" s="35">
        <f>IF(OR(B166="",Q166="",N166&lt;&gt;"Closed"),"",MAX(0,Q166-B166))</f>
        <v/>
      </c>
      <c r="Y166" s="29">
        <f>IF(OR(A166="",O166=""),"",IF(N166="Canceled","Canceled",IF(N166="Closed",IF(Q166="","Needs Review",IF(Q166&gt;O166,"Closed Late","On Track")),IF(TODAY()&gt;O166,"Overdue","On Track"))))</f>
        <v/>
      </c>
      <c r="Z166" s="31">
        <f>IF(A166="","",IF(COUNTIF($A$2:$A$501,A166)&gt;1,"Duplicate ID",IF(OR(B166="",C166="",D166="",E166="",F166="",G166="",H166="",I166="",M166="",N166=""),"Missing Required Field",IF(AND(OR(N166="Closed",N166="Canceled"),Q166=""),"Missing Closure Date",IF(AND(N166="Closed",R166=""),"Missing Resolution",IF(AND(N166&lt;&gt;"Closed",N166&lt;&gt;"Canceled",Q166&lt;&gt;""),"Status/Date Mismatch",IF(AND(Q166&lt;&gt;"",Q166&lt;B166),"Closure Before Received","OK")))))))</f>
        <v/>
      </c>
    </row>
    <row r="167">
      <c r="A167" s="29" t="n"/>
      <c r="B167" s="30" t="n"/>
      <c r="C167" s="29" t="n"/>
      <c r="D167" s="29" t="n"/>
      <c r="E167" s="29" t="n"/>
      <c r="F167" s="29" t="n"/>
      <c r="G167" s="29" t="n"/>
      <c r="H167" s="29" t="n"/>
      <c r="I167" s="31" t="n"/>
      <c r="J167" s="29" t="n"/>
      <c r="K167" s="32" t="n"/>
      <c r="L167" s="57" t="n"/>
      <c r="M167" s="29" t="n"/>
      <c r="N167" s="29" t="n"/>
      <c r="O167" s="30">
        <f>IF(OR(B167="",H167=""),"",IFERROR(B167+INDEX('Settings'!$O$2:$O$5,MATCH(H167,'Settings'!$N$2:$N$5,0)),""))</f>
        <v/>
      </c>
      <c r="P167" s="30">
        <f>IF(A167="","",IF(COUNTIFS('Action Log'!$B$2:$B$501,A167,'Action Log'!$H$2:$H$501,"Pending",'Action Log'!$G$2:$G$501,"&gt;0")=0,"",IFERROR(MINIFS('Action Log'!$G$2:$G$501,'Action Log'!$B$2:$B$501,A167,'Action Log'!$H$2:$H$501,"Pending",'Action Log'!$G$2:$G$501,"&gt;0"),"")))</f>
        <v/>
      </c>
      <c r="Q167" s="30" t="n"/>
      <c r="R167" s="31" t="n"/>
      <c r="S167" s="29" t="n"/>
      <c r="T167" s="31" t="n"/>
      <c r="U167" s="29" t="n"/>
      <c r="V167" s="58">
        <f>IF(A167="","",IFERROR(SUMIF('Action Log'!$B$2:$B$501,A167,'Action Log'!$P$2:$P$501),0))</f>
        <v/>
      </c>
      <c r="W167" s="35">
        <f>IF(B167="","",MAX(0,IF(Q167&lt;&gt;"",Q167-B167,TODAY()-B167)))</f>
        <v/>
      </c>
      <c r="X167" s="35">
        <f>IF(OR(B167="",Q167="",N167&lt;&gt;"Closed"),"",MAX(0,Q167-B167))</f>
        <v/>
      </c>
      <c r="Y167" s="29">
        <f>IF(OR(A167="",O167=""),"",IF(N167="Canceled","Canceled",IF(N167="Closed",IF(Q167="","Needs Review",IF(Q167&gt;O167,"Closed Late","On Track")),IF(TODAY()&gt;O167,"Overdue","On Track"))))</f>
        <v/>
      </c>
      <c r="Z167" s="31">
        <f>IF(A167="","",IF(COUNTIF($A$2:$A$501,A167)&gt;1,"Duplicate ID",IF(OR(B167="",C167="",D167="",E167="",F167="",G167="",H167="",I167="",M167="",N167=""),"Missing Required Field",IF(AND(OR(N167="Closed",N167="Canceled"),Q167=""),"Missing Closure Date",IF(AND(N167="Closed",R167=""),"Missing Resolution",IF(AND(N167&lt;&gt;"Closed",N167&lt;&gt;"Canceled",Q167&lt;&gt;""),"Status/Date Mismatch",IF(AND(Q167&lt;&gt;"",Q167&lt;B167),"Closure Before Received","OK")))))))</f>
        <v/>
      </c>
    </row>
    <row r="168">
      <c r="A168" s="29" t="n"/>
      <c r="B168" s="30" t="n"/>
      <c r="C168" s="29" t="n"/>
      <c r="D168" s="29" t="n"/>
      <c r="E168" s="29" t="n"/>
      <c r="F168" s="29" t="n"/>
      <c r="G168" s="29" t="n"/>
      <c r="H168" s="29" t="n"/>
      <c r="I168" s="31" t="n"/>
      <c r="J168" s="29" t="n"/>
      <c r="K168" s="32" t="n"/>
      <c r="L168" s="57" t="n"/>
      <c r="M168" s="29" t="n"/>
      <c r="N168" s="29" t="n"/>
      <c r="O168" s="30">
        <f>IF(OR(B168="",H168=""),"",IFERROR(B168+INDEX('Settings'!$O$2:$O$5,MATCH(H168,'Settings'!$N$2:$N$5,0)),""))</f>
        <v/>
      </c>
      <c r="P168" s="30">
        <f>IF(A168="","",IF(COUNTIFS('Action Log'!$B$2:$B$501,A168,'Action Log'!$H$2:$H$501,"Pending",'Action Log'!$G$2:$G$501,"&gt;0")=0,"",IFERROR(MINIFS('Action Log'!$G$2:$G$501,'Action Log'!$B$2:$B$501,A168,'Action Log'!$H$2:$H$501,"Pending",'Action Log'!$G$2:$G$501,"&gt;0"),"")))</f>
        <v/>
      </c>
      <c r="Q168" s="30" t="n"/>
      <c r="R168" s="31" t="n"/>
      <c r="S168" s="29" t="n"/>
      <c r="T168" s="31" t="n"/>
      <c r="U168" s="29" t="n"/>
      <c r="V168" s="58">
        <f>IF(A168="","",IFERROR(SUMIF('Action Log'!$B$2:$B$501,A168,'Action Log'!$P$2:$P$501),0))</f>
        <v/>
      </c>
      <c r="W168" s="35">
        <f>IF(B168="","",MAX(0,IF(Q168&lt;&gt;"",Q168-B168,TODAY()-B168)))</f>
        <v/>
      </c>
      <c r="X168" s="35">
        <f>IF(OR(B168="",Q168="",N168&lt;&gt;"Closed"),"",MAX(0,Q168-B168))</f>
        <v/>
      </c>
      <c r="Y168" s="29">
        <f>IF(OR(A168="",O168=""),"",IF(N168="Canceled","Canceled",IF(N168="Closed",IF(Q168="","Needs Review",IF(Q168&gt;O168,"Closed Late","On Track")),IF(TODAY()&gt;O168,"Overdue","On Track"))))</f>
        <v/>
      </c>
      <c r="Z168" s="31">
        <f>IF(A168="","",IF(COUNTIF($A$2:$A$501,A168)&gt;1,"Duplicate ID",IF(OR(B168="",C168="",D168="",E168="",F168="",G168="",H168="",I168="",M168="",N168=""),"Missing Required Field",IF(AND(OR(N168="Closed",N168="Canceled"),Q168=""),"Missing Closure Date",IF(AND(N168="Closed",R168=""),"Missing Resolution",IF(AND(N168&lt;&gt;"Closed",N168&lt;&gt;"Canceled",Q168&lt;&gt;""),"Status/Date Mismatch",IF(AND(Q168&lt;&gt;"",Q168&lt;B168),"Closure Before Received","OK")))))))</f>
        <v/>
      </c>
    </row>
    <row r="169">
      <c r="A169" s="29" t="n"/>
      <c r="B169" s="30" t="n"/>
      <c r="C169" s="29" t="n"/>
      <c r="D169" s="29" t="n"/>
      <c r="E169" s="29" t="n"/>
      <c r="F169" s="29" t="n"/>
      <c r="G169" s="29" t="n"/>
      <c r="H169" s="29" t="n"/>
      <c r="I169" s="31" t="n"/>
      <c r="J169" s="29" t="n"/>
      <c r="K169" s="32" t="n"/>
      <c r="L169" s="57" t="n"/>
      <c r="M169" s="29" t="n"/>
      <c r="N169" s="29" t="n"/>
      <c r="O169" s="30">
        <f>IF(OR(B169="",H169=""),"",IFERROR(B169+INDEX('Settings'!$O$2:$O$5,MATCH(H169,'Settings'!$N$2:$N$5,0)),""))</f>
        <v/>
      </c>
      <c r="P169" s="30">
        <f>IF(A169="","",IF(COUNTIFS('Action Log'!$B$2:$B$501,A169,'Action Log'!$H$2:$H$501,"Pending",'Action Log'!$G$2:$G$501,"&gt;0")=0,"",IFERROR(MINIFS('Action Log'!$G$2:$G$501,'Action Log'!$B$2:$B$501,A169,'Action Log'!$H$2:$H$501,"Pending",'Action Log'!$G$2:$G$501,"&gt;0"),"")))</f>
        <v/>
      </c>
      <c r="Q169" s="30" t="n"/>
      <c r="R169" s="31" t="n"/>
      <c r="S169" s="29" t="n"/>
      <c r="T169" s="31" t="n"/>
      <c r="U169" s="29" t="n"/>
      <c r="V169" s="58">
        <f>IF(A169="","",IFERROR(SUMIF('Action Log'!$B$2:$B$501,A169,'Action Log'!$P$2:$P$501),0))</f>
        <v/>
      </c>
      <c r="W169" s="35">
        <f>IF(B169="","",MAX(0,IF(Q169&lt;&gt;"",Q169-B169,TODAY()-B169)))</f>
        <v/>
      </c>
      <c r="X169" s="35">
        <f>IF(OR(B169="",Q169="",N169&lt;&gt;"Closed"),"",MAX(0,Q169-B169))</f>
        <v/>
      </c>
      <c r="Y169" s="29">
        <f>IF(OR(A169="",O169=""),"",IF(N169="Canceled","Canceled",IF(N169="Closed",IF(Q169="","Needs Review",IF(Q169&gt;O169,"Closed Late","On Track")),IF(TODAY()&gt;O169,"Overdue","On Track"))))</f>
        <v/>
      </c>
      <c r="Z169" s="31">
        <f>IF(A169="","",IF(COUNTIF($A$2:$A$501,A169)&gt;1,"Duplicate ID",IF(OR(B169="",C169="",D169="",E169="",F169="",G169="",H169="",I169="",M169="",N169=""),"Missing Required Field",IF(AND(OR(N169="Closed",N169="Canceled"),Q169=""),"Missing Closure Date",IF(AND(N169="Closed",R169=""),"Missing Resolution",IF(AND(N169&lt;&gt;"Closed",N169&lt;&gt;"Canceled",Q169&lt;&gt;""),"Status/Date Mismatch",IF(AND(Q169&lt;&gt;"",Q169&lt;B169),"Closure Before Received","OK")))))))</f>
        <v/>
      </c>
    </row>
    <row r="170">
      <c r="A170" s="29" t="n"/>
      <c r="B170" s="30" t="n"/>
      <c r="C170" s="29" t="n"/>
      <c r="D170" s="29" t="n"/>
      <c r="E170" s="29" t="n"/>
      <c r="F170" s="29" t="n"/>
      <c r="G170" s="29" t="n"/>
      <c r="H170" s="29" t="n"/>
      <c r="I170" s="31" t="n"/>
      <c r="J170" s="29" t="n"/>
      <c r="K170" s="32" t="n"/>
      <c r="L170" s="57" t="n"/>
      <c r="M170" s="29" t="n"/>
      <c r="N170" s="29" t="n"/>
      <c r="O170" s="30">
        <f>IF(OR(B170="",H170=""),"",IFERROR(B170+INDEX('Settings'!$O$2:$O$5,MATCH(H170,'Settings'!$N$2:$N$5,0)),""))</f>
        <v/>
      </c>
      <c r="P170" s="30">
        <f>IF(A170="","",IF(COUNTIFS('Action Log'!$B$2:$B$501,A170,'Action Log'!$H$2:$H$501,"Pending",'Action Log'!$G$2:$G$501,"&gt;0")=0,"",IFERROR(MINIFS('Action Log'!$G$2:$G$501,'Action Log'!$B$2:$B$501,A170,'Action Log'!$H$2:$H$501,"Pending",'Action Log'!$G$2:$G$501,"&gt;0"),"")))</f>
        <v/>
      </c>
      <c r="Q170" s="30" t="n"/>
      <c r="R170" s="31" t="n"/>
      <c r="S170" s="29" t="n"/>
      <c r="T170" s="31" t="n"/>
      <c r="U170" s="29" t="n"/>
      <c r="V170" s="58">
        <f>IF(A170="","",IFERROR(SUMIF('Action Log'!$B$2:$B$501,A170,'Action Log'!$P$2:$P$501),0))</f>
        <v/>
      </c>
      <c r="W170" s="35">
        <f>IF(B170="","",MAX(0,IF(Q170&lt;&gt;"",Q170-B170,TODAY()-B170)))</f>
        <v/>
      </c>
      <c r="X170" s="35">
        <f>IF(OR(B170="",Q170="",N170&lt;&gt;"Closed"),"",MAX(0,Q170-B170))</f>
        <v/>
      </c>
      <c r="Y170" s="29">
        <f>IF(OR(A170="",O170=""),"",IF(N170="Canceled","Canceled",IF(N170="Closed",IF(Q170="","Needs Review",IF(Q170&gt;O170,"Closed Late","On Track")),IF(TODAY()&gt;O170,"Overdue","On Track"))))</f>
        <v/>
      </c>
      <c r="Z170" s="31">
        <f>IF(A170="","",IF(COUNTIF($A$2:$A$501,A170)&gt;1,"Duplicate ID",IF(OR(B170="",C170="",D170="",E170="",F170="",G170="",H170="",I170="",M170="",N170=""),"Missing Required Field",IF(AND(OR(N170="Closed",N170="Canceled"),Q170=""),"Missing Closure Date",IF(AND(N170="Closed",R170=""),"Missing Resolution",IF(AND(N170&lt;&gt;"Closed",N170&lt;&gt;"Canceled",Q170&lt;&gt;""),"Status/Date Mismatch",IF(AND(Q170&lt;&gt;"",Q170&lt;B170),"Closure Before Received","OK")))))))</f>
        <v/>
      </c>
    </row>
    <row r="171">
      <c r="A171" s="29" t="n"/>
      <c r="B171" s="30" t="n"/>
      <c r="C171" s="29" t="n"/>
      <c r="D171" s="29" t="n"/>
      <c r="E171" s="29" t="n"/>
      <c r="F171" s="29" t="n"/>
      <c r="G171" s="29" t="n"/>
      <c r="H171" s="29" t="n"/>
      <c r="I171" s="31" t="n"/>
      <c r="J171" s="29" t="n"/>
      <c r="K171" s="32" t="n"/>
      <c r="L171" s="57" t="n"/>
      <c r="M171" s="29" t="n"/>
      <c r="N171" s="29" t="n"/>
      <c r="O171" s="30">
        <f>IF(OR(B171="",H171=""),"",IFERROR(B171+INDEX('Settings'!$O$2:$O$5,MATCH(H171,'Settings'!$N$2:$N$5,0)),""))</f>
        <v/>
      </c>
      <c r="P171" s="30">
        <f>IF(A171="","",IF(COUNTIFS('Action Log'!$B$2:$B$501,A171,'Action Log'!$H$2:$H$501,"Pending",'Action Log'!$G$2:$G$501,"&gt;0")=0,"",IFERROR(MINIFS('Action Log'!$G$2:$G$501,'Action Log'!$B$2:$B$501,A171,'Action Log'!$H$2:$H$501,"Pending",'Action Log'!$G$2:$G$501,"&gt;0"),"")))</f>
        <v/>
      </c>
      <c r="Q171" s="30" t="n"/>
      <c r="R171" s="31" t="n"/>
      <c r="S171" s="29" t="n"/>
      <c r="T171" s="31" t="n"/>
      <c r="U171" s="29" t="n"/>
      <c r="V171" s="58">
        <f>IF(A171="","",IFERROR(SUMIF('Action Log'!$B$2:$B$501,A171,'Action Log'!$P$2:$P$501),0))</f>
        <v/>
      </c>
      <c r="W171" s="35">
        <f>IF(B171="","",MAX(0,IF(Q171&lt;&gt;"",Q171-B171,TODAY()-B171)))</f>
        <v/>
      </c>
      <c r="X171" s="35">
        <f>IF(OR(B171="",Q171="",N171&lt;&gt;"Closed"),"",MAX(0,Q171-B171))</f>
        <v/>
      </c>
      <c r="Y171" s="29">
        <f>IF(OR(A171="",O171=""),"",IF(N171="Canceled","Canceled",IF(N171="Closed",IF(Q171="","Needs Review",IF(Q171&gt;O171,"Closed Late","On Track")),IF(TODAY()&gt;O171,"Overdue","On Track"))))</f>
        <v/>
      </c>
      <c r="Z171" s="31">
        <f>IF(A171="","",IF(COUNTIF($A$2:$A$501,A171)&gt;1,"Duplicate ID",IF(OR(B171="",C171="",D171="",E171="",F171="",G171="",H171="",I171="",M171="",N171=""),"Missing Required Field",IF(AND(OR(N171="Closed",N171="Canceled"),Q171=""),"Missing Closure Date",IF(AND(N171="Closed",R171=""),"Missing Resolution",IF(AND(N171&lt;&gt;"Closed",N171&lt;&gt;"Canceled",Q171&lt;&gt;""),"Status/Date Mismatch",IF(AND(Q171&lt;&gt;"",Q171&lt;B171),"Closure Before Received","OK")))))))</f>
        <v/>
      </c>
    </row>
    <row r="172">
      <c r="A172" s="29" t="n"/>
      <c r="B172" s="30" t="n"/>
      <c r="C172" s="29" t="n"/>
      <c r="D172" s="29" t="n"/>
      <c r="E172" s="29" t="n"/>
      <c r="F172" s="29" t="n"/>
      <c r="G172" s="29" t="n"/>
      <c r="H172" s="29" t="n"/>
      <c r="I172" s="31" t="n"/>
      <c r="J172" s="29" t="n"/>
      <c r="K172" s="32" t="n"/>
      <c r="L172" s="57" t="n"/>
      <c r="M172" s="29" t="n"/>
      <c r="N172" s="29" t="n"/>
      <c r="O172" s="30">
        <f>IF(OR(B172="",H172=""),"",IFERROR(B172+INDEX('Settings'!$O$2:$O$5,MATCH(H172,'Settings'!$N$2:$N$5,0)),""))</f>
        <v/>
      </c>
      <c r="P172" s="30">
        <f>IF(A172="","",IF(COUNTIFS('Action Log'!$B$2:$B$501,A172,'Action Log'!$H$2:$H$501,"Pending",'Action Log'!$G$2:$G$501,"&gt;0")=0,"",IFERROR(MINIFS('Action Log'!$G$2:$G$501,'Action Log'!$B$2:$B$501,A172,'Action Log'!$H$2:$H$501,"Pending",'Action Log'!$G$2:$G$501,"&gt;0"),"")))</f>
        <v/>
      </c>
      <c r="Q172" s="30" t="n"/>
      <c r="R172" s="31" t="n"/>
      <c r="S172" s="29" t="n"/>
      <c r="T172" s="31" t="n"/>
      <c r="U172" s="29" t="n"/>
      <c r="V172" s="58">
        <f>IF(A172="","",IFERROR(SUMIF('Action Log'!$B$2:$B$501,A172,'Action Log'!$P$2:$P$501),0))</f>
        <v/>
      </c>
      <c r="W172" s="35">
        <f>IF(B172="","",MAX(0,IF(Q172&lt;&gt;"",Q172-B172,TODAY()-B172)))</f>
        <v/>
      </c>
      <c r="X172" s="35">
        <f>IF(OR(B172="",Q172="",N172&lt;&gt;"Closed"),"",MAX(0,Q172-B172))</f>
        <v/>
      </c>
      <c r="Y172" s="29">
        <f>IF(OR(A172="",O172=""),"",IF(N172="Canceled","Canceled",IF(N172="Closed",IF(Q172="","Needs Review",IF(Q172&gt;O172,"Closed Late","On Track")),IF(TODAY()&gt;O172,"Overdue","On Track"))))</f>
        <v/>
      </c>
      <c r="Z172" s="31">
        <f>IF(A172="","",IF(COUNTIF($A$2:$A$501,A172)&gt;1,"Duplicate ID",IF(OR(B172="",C172="",D172="",E172="",F172="",G172="",H172="",I172="",M172="",N172=""),"Missing Required Field",IF(AND(OR(N172="Closed",N172="Canceled"),Q172=""),"Missing Closure Date",IF(AND(N172="Closed",R172=""),"Missing Resolution",IF(AND(N172&lt;&gt;"Closed",N172&lt;&gt;"Canceled",Q172&lt;&gt;""),"Status/Date Mismatch",IF(AND(Q172&lt;&gt;"",Q172&lt;B172),"Closure Before Received","OK")))))))</f>
        <v/>
      </c>
    </row>
    <row r="173">
      <c r="A173" s="29" t="n"/>
      <c r="B173" s="30" t="n"/>
      <c r="C173" s="29" t="n"/>
      <c r="D173" s="29" t="n"/>
      <c r="E173" s="29" t="n"/>
      <c r="F173" s="29" t="n"/>
      <c r="G173" s="29" t="n"/>
      <c r="H173" s="29" t="n"/>
      <c r="I173" s="31" t="n"/>
      <c r="J173" s="29" t="n"/>
      <c r="K173" s="32" t="n"/>
      <c r="L173" s="57" t="n"/>
      <c r="M173" s="29" t="n"/>
      <c r="N173" s="29" t="n"/>
      <c r="O173" s="30">
        <f>IF(OR(B173="",H173=""),"",IFERROR(B173+INDEX('Settings'!$O$2:$O$5,MATCH(H173,'Settings'!$N$2:$N$5,0)),""))</f>
        <v/>
      </c>
      <c r="P173" s="30">
        <f>IF(A173="","",IF(COUNTIFS('Action Log'!$B$2:$B$501,A173,'Action Log'!$H$2:$H$501,"Pending",'Action Log'!$G$2:$G$501,"&gt;0")=0,"",IFERROR(MINIFS('Action Log'!$G$2:$G$501,'Action Log'!$B$2:$B$501,A173,'Action Log'!$H$2:$H$501,"Pending",'Action Log'!$G$2:$G$501,"&gt;0"),"")))</f>
        <v/>
      </c>
      <c r="Q173" s="30" t="n"/>
      <c r="R173" s="31" t="n"/>
      <c r="S173" s="29" t="n"/>
      <c r="T173" s="31" t="n"/>
      <c r="U173" s="29" t="n"/>
      <c r="V173" s="58">
        <f>IF(A173="","",IFERROR(SUMIF('Action Log'!$B$2:$B$501,A173,'Action Log'!$P$2:$P$501),0))</f>
        <v/>
      </c>
      <c r="W173" s="35">
        <f>IF(B173="","",MAX(0,IF(Q173&lt;&gt;"",Q173-B173,TODAY()-B173)))</f>
        <v/>
      </c>
      <c r="X173" s="35">
        <f>IF(OR(B173="",Q173="",N173&lt;&gt;"Closed"),"",MAX(0,Q173-B173))</f>
        <v/>
      </c>
      <c r="Y173" s="29">
        <f>IF(OR(A173="",O173=""),"",IF(N173="Canceled","Canceled",IF(N173="Closed",IF(Q173="","Needs Review",IF(Q173&gt;O173,"Closed Late","On Track")),IF(TODAY()&gt;O173,"Overdue","On Track"))))</f>
        <v/>
      </c>
      <c r="Z173" s="31">
        <f>IF(A173="","",IF(COUNTIF($A$2:$A$501,A173)&gt;1,"Duplicate ID",IF(OR(B173="",C173="",D173="",E173="",F173="",G173="",H173="",I173="",M173="",N173=""),"Missing Required Field",IF(AND(OR(N173="Closed",N173="Canceled"),Q173=""),"Missing Closure Date",IF(AND(N173="Closed",R173=""),"Missing Resolution",IF(AND(N173&lt;&gt;"Closed",N173&lt;&gt;"Canceled",Q173&lt;&gt;""),"Status/Date Mismatch",IF(AND(Q173&lt;&gt;"",Q173&lt;B173),"Closure Before Received","OK")))))))</f>
        <v/>
      </c>
    </row>
    <row r="174">
      <c r="A174" s="29" t="n"/>
      <c r="B174" s="30" t="n"/>
      <c r="C174" s="29" t="n"/>
      <c r="D174" s="29" t="n"/>
      <c r="E174" s="29" t="n"/>
      <c r="F174" s="29" t="n"/>
      <c r="G174" s="29" t="n"/>
      <c r="H174" s="29" t="n"/>
      <c r="I174" s="31" t="n"/>
      <c r="J174" s="29" t="n"/>
      <c r="K174" s="32" t="n"/>
      <c r="L174" s="57" t="n"/>
      <c r="M174" s="29" t="n"/>
      <c r="N174" s="29" t="n"/>
      <c r="O174" s="30">
        <f>IF(OR(B174="",H174=""),"",IFERROR(B174+INDEX('Settings'!$O$2:$O$5,MATCH(H174,'Settings'!$N$2:$N$5,0)),""))</f>
        <v/>
      </c>
      <c r="P174" s="30">
        <f>IF(A174="","",IF(COUNTIFS('Action Log'!$B$2:$B$501,A174,'Action Log'!$H$2:$H$501,"Pending",'Action Log'!$G$2:$G$501,"&gt;0")=0,"",IFERROR(MINIFS('Action Log'!$G$2:$G$501,'Action Log'!$B$2:$B$501,A174,'Action Log'!$H$2:$H$501,"Pending",'Action Log'!$G$2:$G$501,"&gt;0"),"")))</f>
        <v/>
      </c>
      <c r="Q174" s="30" t="n"/>
      <c r="R174" s="31" t="n"/>
      <c r="S174" s="29" t="n"/>
      <c r="T174" s="31" t="n"/>
      <c r="U174" s="29" t="n"/>
      <c r="V174" s="58">
        <f>IF(A174="","",IFERROR(SUMIF('Action Log'!$B$2:$B$501,A174,'Action Log'!$P$2:$P$501),0))</f>
        <v/>
      </c>
      <c r="W174" s="35">
        <f>IF(B174="","",MAX(0,IF(Q174&lt;&gt;"",Q174-B174,TODAY()-B174)))</f>
        <v/>
      </c>
      <c r="X174" s="35">
        <f>IF(OR(B174="",Q174="",N174&lt;&gt;"Closed"),"",MAX(0,Q174-B174))</f>
        <v/>
      </c>
      <c r="Y174" s="29">
        <f>IF(OR(A174="",O174=""),"",IF(N174="Canceled","Canceled",IF(N174="Closed",IF(Q174="","Needs Review",IF(Q174&gt;O174,"Closed Late","On Track")),IF(TODAY()&gt;O174,"Overdue","On Track"))))</f>
        <v/>
      </c>
      <c r="Z174" s="31">
        <f>IF(A174="","",IF(COUNTIF($A$2:$A$501,A174)&gt;1,"Duplicate ID",IF(OR(B174="",C174="",D174="",E174="",F174="",G174="",H174="",I174="",M174="",N174=""),"Missing Required Field",IF(AND(OR(N174="Closed",N174="Canceled"),Q174=""),"Missing Closure Date",IF(AND(N174="Closed",R174=""),"Missing Resolution",IF(AND(N174&lt;&gt;"Closed",N174&lt;&gt;"Canceled",Q174&lt;&gt;""),"Status/Date Mismatch",IF(AND(Q174&lt;&gt;"",Q174&lt;B174),"Closure Before Received","OK")))))))</f>
        <v/>
      </c>
    </row>
    <row r="175">
      <c r="A175" s="29" t="n"/>
      <c r="B175" s="30" t="n"/>
      <c r="C175" s="29" t="n"/>
      <c r="D175" s="29" t="n"/>
      <c r="E175" s="29" t="n"/>
      <c r="F175" s="29" t="n"/>
      <c r="G175" s="29" t="n"/>
      <c r="H175" s="29" t="n"/>
      <c r="I175" s="31" t="n"/>
      <c r="J175" s="29" t="n"/>
      <c r="K175" s="32" t="n"/>
      <c r="L175" s="57" t="n"/>
      <c r="M175" s="29" t="n"/>
      <c r="N175" s="29" t="n"/>
      <c r="O175" s="30">
        <f>IF(OR(B175="",H175=""),"",IFERROR(B175+INDEX('Settings'!$O$2:$O$5,MATCH(H175,'Settings'!$N$2:$N$5,0)),""))</f>
        <v/>
      </c>
      <c r="P175" s="30">
        <f>IF(A175="","",IF(COUNTIFS('Action Log'!$B$2:$B$501,A175,'Action Log'!$H$2:$H$501,"Pending",'Action Log'!$G$2:$G$501,"&gt;0")=0,"",IFERROR(MINIFS('Action Log'!$G$2:$G$501,'Action Log'!$B$2:$B$501,A175,'Action Log'!$H$2:$H$501,"Pending",'Action Log'!$G$2:$G$501,"&gt;0"),"")))</f>
        <v/>
      </c>
      <c r="Q175" s="30" t="n"/>
      <c r="R175" s="31" t="n"/>
      <c r="S175" s="29" t="n"/>
      <c r="T175" s="31" t="n"/>
      <c r="U175" s="29" t="n"/>
      <c r="V175" s="58">
        <f>IF(A175="","",IFERROR(SUMIF('Action Log'!$B$2:$B$501,A175,'Action Log'!$P$2:$P$501),0))</f>
        <v/>
      </c>
      <c r="W175" s="35">
        <f>IF(B175="","",MAX(0,IF(Q175&lt;&gt;"",Q175-B175,TODAY()-B175)))</f>
        <v/>
      </c>
      <c r="X175" s="35">
        <f>IF(OR(B175="",Q175="",N175&lt;&gt;"Closed"),"",MAX(0,Q175-B175))</f>
        <v/>
      </c>
      <c r="Y175" s="29">
        <f>IF(OR(A175="",O175=""),"",IF(N175="Canceled","Canceled",IF(N175="Closed",IF(Q175="","Needs Review",IF(Q175&gt;O175,"Closed Late","On Track")),IF(TODAY()&gt;O175,"Overdue","On Track"))))</f>
        <v/>
      </c>
      <c r="Z175" s="31">
        <f>IF(A175="","",IF(COUNTIF($A$2:$A$501,A175)&gt;1,"Duplicate ID",IF(OR(B175="",C175="",D175="",E175="",F175="",G175="",H175="",I175="",M175="",N175=""),"Missing Required Field",IF(AND(OR(N175="Closed",N175="Canceled"),Q175=""),"Missing Closure Date",IF(AND(N175="Closed",R175=""),"Missing Resolution",IF(AND(N175&lt;&gt;"Closed",N175&lt;&gt;"Canceled",Q175&lt;&gt;""),"Status/Date Mismatch",IF(AND(Q175&lt;&gt;"",Q175&lt;B175),"Closure Before Received","OK")))))))</f>
        <v/>
      </c>
    </row>
    <row r="176">
      <c r="A176" s="29" t="n"/>
      <c r="B176" s="30" t="n"/>
      <c r="C176" s="29" t="n"/>
      <c r="D176" s="29" t="n"/>
      <c r="E176" s="29" t="n"/>
      <c r="F176" s="29" t="n"/>
      <c r="G176" s="29" t="n"/>
      <c r="H176" s="29" t="n"/>
      <c r="I176" s="31" t="n"/>
      <c r="J176" s="29" t="n"/>
      <c r="K176" s="32" t="n"/>
      <c r="L176" s="57" t="n"/>
      <c r="M176" s="29" t="n"/>
      <c r="N176" s="29" t="n"/>
      <c r="O176" s="30">
        <f>IF(OR(B176="",H176=""),"",IFERROR(B176+INDEX('Settings'!$O$2:$O$5,MATCH(H176,'Settings'!$N$2:$N$5,0)),""))</f>
        <v/>
      </c>
      <c r="P176" s="30">
        <f>IF(A176="","",IF(COUNTIFS('Action Log'!$B$2:$B$501,A176,'Action Log'!$H$2:$H$501,"Pending",'Action Log'!$G$2:$G$501,"&gt;0")=0,"",IFERROR(MINIFS('Action Log'!$G$2:$G$501,'Action Log'!$B$2:$B$501,A176,'Action Log'!$H$2:$H$501,"Pending",'Action Log'!$G$2:$G$501,"&gt;0"),"")))</f>
        <v/>
      </c>
      <c r="Q176" s="30" t="n"/>
      <c r="R176" s="31" t="n"/>
      <c r="S176" s="29" t="n"/>
      <c r="T176" s="31" t="n"/>
      <c r="U176" s="29" t="n"/>
      <c r="V176" s="58">
        <f>IF(A176="","",IFERROR(SUMIF('Action Log'!$B$2:$B$501,A176,'Action Log'!$P$2:$P$501),0))</f>
        <v/>
      </c>
      <c r="W176" s="35">
        <f>IF(B176="","",MAX(0,IF(Q176&lt;&gt;"",Q176-B176,TODAY()-B176)))</f>
        <v/>
      </c>
      <c r="X176" s="35">
        <f>IF(OR(B176="",Q176="",N176&lt;&gt;"Closed"),"",MAX(0,Q176-B176))</f>
        <v/>
      </c>
      <c r="Y176" s="29">
        <f>IF(OR(A176="",O176=""),"",IF(N176="Canceled","Canceled",IF(N176="Closed",IF(Q176="","Needs Review",IF(Q176&gt;O176,"Closed Late","On Track")),IF(TODAY()&gt;O176,"Overdue","On Track"))))</f>
        <v/>
      </c>
      <c r="Z176" s="31">
        <f>IF(A176="","",IF(COUNTIF($A$2:$A$501,A176)&gt;1,"Duplicate ID",IF(OR(B176="",C176="",D176="",E176="",F176="",G176="",H176="",I176="",M176="",N176=""),"Missing Required Field",IF(AND(OR(N176="Closed",N176="Canceled"),Q176=""),"Missing Closure Date",IF(AND(N176="Closed",R176=""),"Missing Resolution",IF(AND(N176&lt;&gt;"Closed",N176&lt;&gt;"Canceled",Q176&lt;&gt;""),"Status/Date Mismatch",IF(AND(Q176&lt;&gt;"",Q176&lt;B176),"Closure Before Received","OK")))))))</f>
        <v/>
      </c>
    </row>
    <row r="177">
      <c r="A177" s="29" t="n"/>
      <c r="B177" s="30" t="n"/>
      <c r="C177" s="29" t="n"/>
      <c r="D177" s="29" t="n"/>
      <c r="E177" s="29" t="n"/>
      <c r="F177" s="29" t="n"/>
      <c r="G177" s="29" t="n"/>
      <c r="H177" s="29" t="n"/>
      <c r="I177" s="31" t="n"/>
      <c r="J177" s="29" t="n"/>
      <c r="K177" s="32" t="n"/>
      <c r="L177" s="57" t="n"/>
      <c r="M177" s="29" t="n"/>
      <c r="N177" s="29" t="n"/>
      <c r="O177" s="30">
        <f>IF(OR(B177="",H177=""),"",IFERROR(B177+INDEX('Settings'!$O$2:$O$5,MATCH(H177,'Settings'!$N$2:$N$5,0)),""))</f>
        <v/>
      </c>
      <c r="P177" s="30">
        <f>IF(A177="","",IF(COUNTIFS('Action Log'!$B$2:$B$501,A177,'Action Log'!$H$2:$H$501,"Pending",'Action Log'!$G$2:$G$501,"&gt;0")=0,"",IFERROR(MINIFS('Action Log'!$G$2:$G$501,'Action Log'!$B$2:$B$501,A177,'Action Log'!$H$2:$H$501,"Pending",'Action Log'!$G$2:$G$501,"&gt;0"),"")))</f>
        <v/>
      </c>
      <c r="Q177" s="30" t="n"/>
      <c r="R177" s="31" t="n"/>
      <c r="S177" s="29" t="n"/>
      <c r="T177" s="31" t="n"/>
      <c r="U177" s="29" t="n"/>
      <c r="V177" s="58">
        <f>IF(A177="","",IFERROR(SUMIF('Action Log'!$B$2:$B$501,A177,'Action Log'!$P$2:$P$501),0))</f>
        <v/>
      </c>
      <c r="W177" s="35">
        <f>IF(B177="","",MAX(0,IF(Q177&lt;&gt;"",Q177-B177,TODAY()-B177)))</f>
        <v/>
      </c>
      <c r="X177" s="35">
        <f>IF(OR(B177="",Q177="",N177&lt;&gt;"Closed"),"",MAX(0,Q177-B177))</f>
        <v/>
      </c>
      <c r="Y177" s="29">
        <f>IF(OR(A177="",O177=""),"",IF(N177="Canceled","Canceled",IF(N177="Closed",IF(Q177="","Needs Review",IF(Q177&gt;O177,"Closed Late","On Track")),IF(TODAY()&gt;O177,"Overdue","On Track"))))</f>
        <v/>
      </c>
      <c r="Z177" s="31">
        <f>IF(A177="","",IF(COUNTIF($A$2:$A$501,A177)&gt;1,"Duplicate ID",IF(OR(B177="",C177="",D177="",E177="",F177="",G177="",H177="",I177="",M177="",N177=""),"Missing Required Field",IF(AND(OR(N177="Closed",N177="Canceled"),Q177=""),"Missing Closure Date",IF(AND(N177="Closed",R177=""),"Missing Resolution",IF(AND(N177&lt;&gt;"Closed",N177&lt;&gt;"Canceled",Q177&lt;&gt;""),"Status/Date Mismatch",IF(AND(Q177&lt;&gt;"",Q177&lt;B177),"Closure Before Received","OK")))))))</f>
        <v/>
      </c>
    </row>
    <row r="178">
      <c r="A178" s="29" t="n"/>
      <c r="B178" s="30" t="n"/>
      <c r="C178" s="29" t="n"/>
      <c r="D178" s="29" t="n"/>
      <c r="E178" s="29" t="n"/>
      <c r="F178" s="29" t="n"/>
      <c r="G178" s="29" t="n"/>
      <c r="H178" s="29" t="n"/>
      <c r="I178" s="31" t="n"/>
      <c r="J178" s="29" t="n"/>
      <c r="K178" s="32" t="n"/>
      <c r="L178" s="57" t="n"/>
      <c r="M178" s="29" t="n"/>
      <c r="N178" s="29" t="n"/>
      <c r="O178" s="30">
        <f>IF(OR(B178="",H178=""),"",IFERROR(B178+INDEX('Settings'!$O$2:$O$5,MATCH(H178,'Settings'!$N$2:$N$5,0)),""))</f>
        <v/>
      </c>
      <c r="P178" s="30">
        <f>IF(A178="","",IF(COUNTIFS('Action Log'!$B$2:$B$501,A178,'Action Log'!$H$2:$H$501,"Pending",'Action Log'!$G$2:$G$501,"&gt;0")=0,"",IFERROR(MINIFS('Action Log'!$G$2:$G$501,'Action Log'!$B$2:$B$501,A178,'Action Log'!$H$2:$H$501,"Pending",'Action Log'!$G$2:$G$501,"&gt;0"),"")))</f>
        <v/>
      </c>
      <c r="Q178" s="30" t="n"/>
      <c r="R178" s="31" t="n"/>
      <c r="S178" s="29" t="n"/>
      <c r="T178" s="31" t="n"/>
      <c r="U178" s="29" t="n"/>
      <c r="V178" s="58">
        <f>IF(A178="","",IFERROR(SUMIF('Action Log'!$B$2:$B$501,A178,'Action Log'!$P$2:$P$501),0))</f>
        <v/>
      </c>
      <c r="W178" s="35">
        <f>IF(B178="","",MAX(0,IF(Q178&lt;&gt;"",Q178-B178,TODAY()-B178)))</f>
        <v/>
      </c>
      <c r="X178" s="35">
        <f>IF(OR(B178="",Q178="",N178&lt;&gt;"Closed"),"",MAX(0,Q178-B178))</f>
        <v/>
      </c>
      <c r="Y178" s="29">
        <f>IF(OR(A178="",O178=""),"",IF(N178="Canceled","Canceled",IF(N178="Closed",IF(Q178="","Needs Review",IF(Q178&gt;O178,"Closed Late","On Track")),IF(TODAY()&gt;O178,"Overdue","On Track"))))</f>
        <v/>
      </c>
      <c r="Z178" s="31">
        <f>IF(A178="","",IF(COUNTIF($A$2:$A$501,A178)&gt;1,"Duplicate ID",IF(OR(B178="",C178="",D178="",E178="",F178="",G178="",H178="",I178="",M178="",N178=""),"Missing Required Field",IF(AND(OR(N178="Closed",N178="Canceled"),Q178=""),"Missing Closure Date",IF(AND(N178="Closed",R178=""),"Missing Resolution",IF(AND(N178&lt;&gt;"Closed",N178&lt;&gt;"Canceled",Q178&lt;&gt;""),"Status/Date Mismatch",IF(AND(Q178&lt;&gt;"",Q178&lt;B178),"Closure Before Received","OK")))))))</f>
        <v/>
      </c>
    </row>
    <row r="179">
      <c r="A179" s="29" t="n"/>
      <c r="B179" s="30" t="n"/>
      <c r="C179" s="29" t="n"/>
      <c r="D179" s="29" t="n"/>
      <c r="E179" s="29" t="n"/>
      <c r="F179" s="29" t="n"/>
      <c r="G179" s="29" t="n"/>
      <c r="H179" s="29" t="n"/>
      <c r="I179" s="31" t="n"/>
      <c r="J179" s="29" t="n"/>
      <c r="K179" s="32" t="n"/>
      <c r="L179" s="57" t="n"/>
      <c r="M179" s="29" t="n"/>
      <c r="N179" s="29" t="n"/>
      <c r="O179" s="30">
        <f>IF(OR(B179="",H179=""),"",IFERROR(B179+INDEX('Settings'!$O$2:$O$5,MATCH(H179,'Settings'!$N$2:$N$5,0)),""))</f>
        <v/>
      </c>
      <c r="P179" s="30">
        <f>IF(A179="","",IF(COUNTIFS('Action Log'!$B$2:$B$501,A179,'Action Log'!$H$2:$H$501,"Pending",'Action Log'!$G$2:$G$501,"&gt;0")=0,"",IFERROR(MINIFS('Action Log'!$G$2:$G$501,'Action Log'!$B$2:$B$501,A179,'Action Log'!$H$2:$H$501,"Pending",'Action Log'!$G$2:$G$501,"&gt;0"),"")))</f>
        <v/>
      </c>
      <c r="Q179" s="30" t="n"/>
      <c r="R179" s="31" t="n"/>
      <c r="S179" s="29" t="n"/>
      <c r="T179" s="31" t="n"/>
      <c r="U179" s="29" t="n"/>
      <c r="V179" s="58">
        <f>IF(A179="","",IFERROR(SUMIF('Action Log'!$B$2:$B$501,A179,'Action Log'!$P$2:$P$501),0))</f>
        <v/>
      </c>
      <c r="W179" s="35">
        <f>IF(B179="","",MAX(0,IF(Q179&lt;&gt;"",Q179-B179,TODAY()-B179)))</f>
        <v/>
      </c>
      <c r="X179" s="35">
        <f>IF(OR(B179="",Q179="",N179&lt;&gt;"Closed"),"",MAX(0,Q179-B179))</f>
        <v/>
      </c>
      <c r="Y179" s="29">
        <f>IF(OR(A179="",O179=""),"",IF(N179="Canceled","Canceled",IF(N179="Closed",IF(Q179="","Needs Review",IF(Q179&gt;O179,"Closed Late","On Track")),IF(TODAY()&gt;O179,"Overdue","On Track"))))</f>
        <v/>
      </c>
      <c r="Z179" s="31">
        <f>IF(A179="","",IF(COUNTIF($A$2:$A$501,A179)&gt;1,"Duplicate ID",IF(OR(B179="",C179="",D179="",E179="",F179="",G179="",H179="",I179="",M179="",N179=""),"Missing Required Field",IF(AND(OR(N179="Closed",N179="Canceled"),Q179=""),"Missing Closure Date",IF(AND(N179="Closed",R179=""),"Missing Resolution",IF(AND(N179&lt;&gt;"Closed",N179&lt;&gt;"Canceled",Q179&lt;&gt;""),"Status/Date Mismatch",IF(AND(Q179&lt;&gt;"",Q179&lt;B179),"Closure Before Received","OK")))))))</f>
        <v/>
      </c>
    </row>
    <row r="180">
      <c r="A180" s="29" t="n"/>
      <c r="B180" s="30" t="n"/>
      <c r="C180" s="29" t="n"/>
      <c r="D180" s="29" t="n"/>
      <c r="E180" s="29" t="n"/>
      <c r="F180" s="29" t="n"/>
      <c r="G180" s="29" t="n"/>
      <c r="H180" s="29" t="n"/>
      <c r="I180" s="31" t="n"/>
      <c r="J180" s="29" t="n"/>
      <c r="K180" s="32" t="n"/>
      <c r="L180" s="57" t="n"/>
      <c r="M180" s="29" t="n"/>
      <c r="N180" s="29" t="n"/>
      <c r="O180" s="30">
        <f>IF(OR(B180="",H180=""),"",IFERROR(B180+INDEX('Settings'!$O$2:$O$5,MATCH(H180,'Settings'!$N$2:$N$5,0)),""))</f>
        <v/>
      </c>
      <c r="P180" s="30">
        <f>IF(A180="","",IF(COUNTIFS('Action Log'!$B$2:$B$501,A180,'Action Log'!$H$2:$H$501,"Pending",'Action Log'!$G$2:$G$501,"&gt;0")=0,"",IFERROR(MINIFS('Action Log'!$G$2:$G$501,'Action Log'!$B$2:$B$501,A180,'Action Log'!$H$2:$H$501,"Pending",'Action Log'!$G$2:$G$501,"&gt;0"),"")))</f>
        <v/>
      </c>
      <c r="Q180" s="30" t="n"/>
      <c r="R180" s="31" t="n"/>
      <c r="S180" s="29" t="n"/>
      <c r="T180" s="31" t="n"/>
      <c r="U180" s="29" t="n"/>
      <c r="V180" s="58">
        <f>IF(A180="","",IFERROR(SUMIF('Action Log'!$B$2:$B$501,A180,'Action Log'!$P$2:$P$501),0))</f>
        <v/>
      </c>
      <c r="W180" s="35">
        <f>IF(B180="","",MAX(0,IF(Q180&lt;&gt;"",Q180-B180,TODAY()-B180)))</f>
        <v/>
      </c>
      <c r="X180" s="35">
        <f>IF(OR(B180="",Q180="",N180&lt;&gt;"Closed"),"",MAX(0,Q180-B180))</f>
        <v/>
      </c>
      <c r="Y180" s="29">
        <f>IF(OR(A180="",O180=""),"",IF(N180="Canceled","Canceled",IF(N180="Closed",IF(Q180="","Needs Review",IF(Q180&gt;O180,"Closed Late","On Track")),IF(TODAY()&gt;O180,"Overdue","On Track"))))</f>
        <v/>
      </c>
      <c r="Z180" s="31">
        <f>IF(A180="","",IF(COUNTIF($A$2:$A$501,A180)&gt;1,"Duplicate ID",IF(OR(B180="",C180="",D180="",E180="",F180="",G180="",H180="",I180="",M180="",N180=""),"Missing Required Field",IF(AND(OR(N180="Closed",N180="Canceled"),Q180=""),"Missing Closure Date",IF(AND(N180="Closed",R180=""),"Missing Resolution",IF(AND(N180&lt;&gt;"Closed",N180&lt;&gt;"Canceled",Q180&lt;&gt;""),"Status/Date Mismatch",IF(AND(Q180&lt;&gt;"",Q180&lt;B180),"Closure Before Received","OK")))))))</f>
        <v/>
      </c>
    </row>
    <row r="181">
      <c r="A181" s="29" t="n"/>
      <c r="B181" s="30" t="n"/>
      <c r="C181" s="29" t="n"/>
      <c r="D181" s="29" t="n"/>
      <c r="E181" s="29" t="n"/>
      <c r="F181" s="29" t="n"/>
      <c r="G181" s="29" t="n"/>
      <c r="H181" s="29" t="n"/>
      <c r="I181" s="31" t="n"/>
      <c r="J181" s="29" t="n"/>
      <c r="K181" s="32" t="n"/>
      <c r="L181" s="57" t="n"/>
      <c r="M181" s="29" t="n"/>
      <c r="N181" s="29" t="n"/>
      <c r="O181" s="30">
        <f>IF(OR(B181="",H181=""),"",IFERROR(B181+INDEX('Settings'!$O$2:$O$5,MATCH(H181,'Settings'!$N$2:$N$5,0)),""))</f>
        <v/>
      </c>
      <c r="P181" s="30">
        <f>IF(A181="","",IF(COUNTIFS('Action Log'!$B$2:$B$501,A181,'Action Log'!$H$2:$H$501,"Pending",'Action Log'!$G$2:$G$501,"&gt;0")=0,"",IFERROR(MINIFS('Action Log'!$G$2:$G$501,'Action Log'!$B$2:$B$501,A181,'Action Log'!$H$2:$H$501,"Pending",'Action Log'!$G$2:$G$501,"&gt;0"),"")))</f>
        <v/>
      </c>
      <c r="Q181" s="30" t="n"/>
      <c r="R181" s="31" t="n"/>
      <c r="S181" s="29" t="n"/>
      <c r="T181" s="31" t="n"/>
      <c r="U181" s="29" t="n"/>
      <c r="V181" s="58">
        <f>IF(A181="","",IFERROR(SUMIF('Action Log'!$B$2:$B$501,A181,'Action Log'!$P$2:$P$501),0))</f>
        <v/>
      </c>
      <c r="W181" s="35">
        <f>IF(B181="","",MAX(0,IF(Q181&lt;&gt;"",Q181-B181,TODAY()-B181)))</f>
        <v/>
      </c>
      <c r="X181" s="35">
        <f>IF(OR(B181="",Q181="",N181&lt;&gt;"Closed"),"",MAX(0,Q181-B181))</f>
        <v/>
      </c>
      <c r="Y181" s="29">
        <f>IF(OR(A181="",O181=""),"",IF(N181="Canceled","Canceled",IF(N181="Closed",IF(Q181="","Needs Review",IF(Q181&gt;O181,"Closed Late","On Track")),IF(TODAY()&gt;O181,"Overdue","On Track"))))</f>
        <v/>
      </c>
      <c r="Z181" s="31">
        <f>IF(A181="","",IF(COUNTIF($A$2:$A$501,A181)&gt;1,"Duplicate ID",IF(OR(B181="",C181="",D181="",E181="",F181="",G181="",H181="",I181="",M181="",N181=""),"Missing Required Field",IF(AND(OR(N181="Closed",N181="Canceled"),Q181=""),"Missing Closure Date",IF(AND(N181="Closed",R181=""),"Missing Resolution",IF(AND(N181&lt;&gt;"Closed",N181&lt;&gt;"Canceled",Q181&lt;&gt;""),"Status/Date Mismatch",IF(AND(Q181&lt;&gt;"",Q181&lt;B181),"Closure Before Received","OK")))))))</f>
        <v/>
      </c>
    </row>
    <row r="182">
      <c r="A182" s="29" t="n"/>
      <c r="B182" s="30" t="n"/>
      <c r="C182" s="29" t="n"/>
      <c r="D182" s="29" t="n"/>
      <c r="E182" s="29" t="n"/>
      <c r="F182" s="29" t="n"/>
      <c r="G182" s="29" t="n"/>
      <c r="H182" s="29" t="n"/>
      <c r="I182" s="31" t="n"/>
      <c r="J182" s="29" t="n"/>
      <c r="K182" s="32" t="n"/>
      <c r="L182" s="57" t="n"/>
      <c r="M182" s="29" t="n"/>
      <c r="N182" s="29" t="n"/>
      <c r="O182" s="30">
        <f>IF(OR(B182="",H182=""),"",IFERROR(B182+INDEX('Settings'!$O$2:$O$5,MATCH(H182,'Settings'!$N$2:$N$5,0)),""))</f>
        <v/>
      </c>
      <c r="P182" s="30">
        <f>IF(A182="","",IF(COUNTIFS('Action Log'!$B$2:$B$501,A182,'Action Log'!$H$2:$H$501,"Pending",'Action Log'!$G$2:$G$501,"&gt;0")=0,"",IFERROR(MINIFS('Action Log'!$G$2:$G$501,'Action Log'!$B$2:$B$501,A182,'Action Log'!$H$2:$H$501,"Pending",'Action Log'!$G$2:$G$501,"&gt;0"),"")))</f>
        <v/>
      </c>
      <c r="Q182" s="30" t="n"/>
      <c r="R182" s="31" t="n"/>
      <c r="S182" s="29" t="n"/>
      <c r="T182" s="31" t="n"/>
      <c r="U182" s="29" t="n"/>
      <c r="V182" s="58">
        <f>IF(A182="","",IFERROR(SUMIF('Action Log'!$B$2:$B$501,A182,'Action Log'!$P$2:$P$501),0))</f>
        <v/>
      </c>
      <c r="W182" s="35">
        <f>IF(B182="","",MAX(0,IF(Q182&lt;&gt;"",Q182-B182,TODAY()-B182)))</f>
        <v/>
      </c>
      <c r="X182" s="35">
        <f>IF(OR(B182="",Q182="",N182&lt;&gt;"Closed"),"",MAX(0,Q182-B182))</f>
        <v/>
      </c>
      <c r="Y182" s="29">
        <f>IF(OR(A182="",O182=""),"",IF(N182="Canceled","Canceled",IF(N182="Closed",IF(Q182="","Needs Review",IF(Q182&gt;O182,"Closed Late","On Track")),IF(TODAY()&gt;O182,"Overdue","On Track"))))</f>
        <v/>
      </c>
      <c r="Z182" s="31">
        <f>IF(A182="","",IF(COUNTIF($A$2:$A$501,A182)&gt;1,"Duplicate ID",IF(OR(B182="",C182="",D182="",E182="",F182="",G182="",H182="",I182="",M182="",N182=""),"Missing Required Field",IF(AND(OR(N182="Closed",N182="Canceled"),Q182=""),"Missing Closure Date",IF(AND(N182="Closed",R182=""),"Missing Resolution",IF(AND(N182&lt;&gt;"Closed",N182&lt;&gt;"Canceled",Q182&lt;&gt;""),"Status/Date Mismatch",IF(AND(Q182&lt;&gt;"",Q182&lt;B182),"Closure Before Received","OK")))))))</f>
        <v/>
      </c>
    </row>
    <row r="183">
      <c r="A183" s="29" t="n"/>
      <c r="B183" s="30" t="n"/>
      <c r="C183" s="29" t="n"/>
      <c r="D183" s="29" t="n"/>
      <c r="E183" s="29" t="n"/>
      <c r="F183" s="29" t="n"/>
      <c r="G183" s="29" t="n"/>
      <c r="H183" s="29" t="n"/>
      <c r="I183" s="31" t="n"/>
      <c r="J183" s="29" t="n"/>
      <c r="K183" s="32" t="n"/>
      <c r="L183" s="57" t="n"/>
      <c r="M183" s="29" t="n"/>
      <c r="N183" s="29" t="n"/>
      <c r="O183" s="30">
        <f>IF(OR(B183="",H183=""),"",IFERROR(B183+INDEX('Settings'!$O$2:$O$5,MATCH(H183,'Settings'!$N$2:$N$5,0)),""))</f>
        <v/>
      </c>
      <c r="P183" s="30">
        <f>IF(A183="","",IF(COUNTIFS('Action Log'!$B$2:$B$501,A183,'Action Log'!$H$2:$H$501,"Pending",'Action Log'!$G$2:$G$501,"&gt;0")=0,"",IFERROR(MINIFS('Action Log'!$G$2:$G$501,'Action Log'!$B$2:$B$501,A183,'Action Log'!$H$2:$H$501,"Pending",'Action Log'!$G$2:$G$501,"&gt;0"),"")))</f>
        <v/>
      </c>
      <c r="Q183" s="30" t="n"/>
      <c r="R183" s="31" t="n"/>
      <c r="S183" s="29" t="n"/>
      <c r="T183" s="31" t="n"/>
      <c r="U183" s="29" t="n"/>
      <c r="V183" s="58">
        <f>IF(A183="","",IFERROR(SUMIF('Action Log'!$B$2:$B$501,A183,'Action Log'!$P$2:$P$501),0))</f>
        <v/>
      </c>
      <c r="W183" s="35">
        <f>IF(B183="","",MAX(0,IF(Q183&lt;&gt;"",Q183-B183,TODAY()-B183)))</f>
        <v/>
      </c>
      <c r="X183" s="35">
        <f>IF(OR(B183="",Q183="",N183&lt;&gt;"Closed"),"",MAX(0,Q183-B183))</f>
        <v/>
      </c>
      <c r="Y183" s="29">
        <f>IF(OR(A183="",O183=""),"",IF(N183="Canceled","Canceled",IF(N183="Closed",IF(Q183="","Needs Review",IF(Q183&gt;O183,"Closed Late","On Track")),IF(TODAY()&gt;O183,"Overdue","On Track"))))</f>
        <v/>
      </c>
      <c r="Z183" s="31">
        <f>IF(A183="","",IF(COUNTIF($A$2:$A$501,A183)&gt;1,"Duplicate ID",IF(OR(B183="",C183="",D183="",E183="",F183="",G183="",H183="",I183="",M183="",N183=""),"Missing Required Field",IF(AND(OR(N183="Closed",N183="Canceled"),Q183=""),"Missing Closure Date",IF(AND(N183="Closed",R183=""),"Missing Resolution",IF(AND(N183&lt;&gt;"Closed",N183&lt;&gt;"Canceled",Q183&lt;&gt;""),"Status/Date Mismatch",IF(AND(Q183&lt;&gt;"",Q183&lt;B183),"Closure Before Received","OK")))))))</f>
        <v/>
      </c>
    </row>
    <row r="184">
      <c r="A184" s="29" t="n"/>
      <c r="B184" s="30" t="n"/>
      <c r="C184" s="29" t="n"/>
      <c r="D184" s="29" t="n"/>
      <c r="E184" s="29" t="n"/>
      <c r="F184" s="29" t="n"/>
      <c r="G184" s="29" t="n"/>
      <c r="H184" s="29" t="n"/>
      <c r="I184" s="31" t="n"/>
      <c r="J184" s="29" t="n"/>
      <c r="K184" s="32" t="n"/>
      <c r="L184" s="57" t="n"/>
      <c r="M184" s="29" t="n"/>
      <c r="N184" s="29" t="n"/>
      <c r="O184" s="30">
        <f>IF(OR(B184="",H184=""),"",IFERROR(B184+INDEX('Settings'!$O$2:$O$5,MATCH(H184,'Settings'!$N$2:$N$5,0)),""))</f>
        <v/>
      </c>
      <c r="P184" s="30">
        <f>IF(A184="","",IF(COUNTIFS('Action Log'!$B$2:$B$501,A184,'Action Log'!$H$2:$H$501,"Pending",'Action Log'!$G$2:$G$501,"&gt;0")=0,"",IFERROR(MINIFS('Action Log'!$G$2:$G$501,'Action Log'!$B$2:$B$501,A184,'Action Log'!$H$2:$H$501,"Pending",'Action Log'!$G$2:$G$501,"&gt;0"),"")))</f>
        <v/>
      </c>
      <c r="Q184" s="30" t="n"/>
      <c r="R184" s="31" t="n"/>
      <c r="S184" s="29" t="n"/>
      <c r="T184" s="31" t="n"/>
      <c r="U184" s="29" t="n"/>
      <c r="V184" s="58">
        <f>IF(A184="","",IFERROR(SUMIF('Action Log'!$B$2:$B$501,A184,'Action Log'!$P$2:$P$501),0))</f>
        <v/>
      </c>
      <c r="W184" s="35">
        <f>IF(B184="","",MAX(0,IF(Q184&lt;&gt;"",Q184-B184,TODAY()-B184)))</f>
        <v/>
      </c>
      <c r="X184" s="35">
        <f>IF(OR(B184="",Q184="",N184&lt;&gt;"Closed"),"",MAX(0,Q184-B184))</f>
        <v/>
      </c>
      <c r="Y184" s="29">
        <f>IF(OR(A184="",O184=""),"",IF(N184="Canceled","Canceled",IF(N184="Closed",IF(Q184="","Needs Review",IF(Q184&gt;O184,"Closed Late","On Track")),IF(TODAY()&gt;O184,"Overdue","On Track"))))</f>
        <v/>
      </c>
      <c r="Z184" s="31">
        <f>IF(A184="","",IF(COUNTIF($A$2:$A$501,A184)&gt;1,"Duplicate ID",IF(OR(B184="",C184="",D184="",E184="",F184="",G184="",H184="",I184="",M184="",N184=""),"Missing Required Field",IF(AND(OR(N184="Closed",N184="Canceled"),Q184=""),"Missing Closure Date",IF(AND(N184="Closed",R184=""),"Missing Resolution",IF(AND(N184&lt;&gt;"Closed",N184&lt;&gt;"Canceled",Q184&lt;&gt;""),"Status/Date Mismatch",IF(AND(Q184&lt;&gt;"",Q184&lt;B184),"Closure Before Received","OK")))))))</f>
        <v/>
      </c>
    </row>
    <row r="185">
      <c r="A185" s="29" t="n"/>
      <c r="B185" s="30" t="n"/>
      <c r="C185" s="29" t="n"/>
      <c r="D185" s="29" t="n"/>
      <c r="E185" s="29" t="n"/>
      <c r="F185" s="29" t="n"/>
      <c r="G185" s="29" t="n"/>
      <c r="H185" s="29" t="n"/>
      <c r="I185" s="31" t="n"/>
      <c r="J185" s="29" t="n"/>
      <c r="K185" s="32" t="n"/>
      <c r="L185" s="57" t="n"/>
      <c r="M185" s="29" t="n"/>
      <c r="N185" s="29" t="n"/>
      <c r="O185" s="30">
        <f>IF(OR(B185="",H185=""),"",IFERROR(B185+INDEX('Settings'!$O$2:$O$5,MATCH(H185,'Settings'!$N$2:$N$5,0)),""))</f>
        <v/>
      </c>
      <c r="P185" s="30">
        <f>IF(A185="","",IF(COUNTIFS('Action Log'!$B$2:$B$501,A185,'Action Log'!$H$2:$H$501,"Pending",'Action Log'!$G$2:$G$501,"&gt;0")=0,"",IFERROR(MINIFS('Action Log'!$G$2:$G$501,'Action Log'!$B$2:$B$501,A185,'Action Log'!$H$2:$H$501,"Pending",'Action Log'!$G$2:$G$501,"&gt;0"),"")))</f>
        <v/>
      </c>
      <c r="Q185" s="30" t="n"/>
      <c r="R185" s="31" t="n"/>
      <c r="S185" s="29" t="n"/>
      <c r="T185" s="31" t="n"/>
      <c r="U185" s="29" t="n"/>
      <c r="V185" s="58">
        <f>IF(A185="","",IFERROR(SUMIF('Action Log'!$B$2:$B$501,A185,'Action Log'!$P$2:$P$501),0))</f>
        <v/>
      </c>
      <c r="W185" s="35">
        <f>IF(B185="","",MAX(0,IF(Q185&lt;&gt;"",Q185-B185,TODAY()-B185)))</f>
        <v/>
      </c>
      <c r="X185" s="35">
        <f>IF(OR(B185="",Q185="",N185&lt;&gt;"Closed"),"",MAX(0,Q185-B185))</f>
        <v/>
      </c>
      <c r="Y185" s="29">
        <f>IF(OR(A185="",O185=""),"",IF(N185="Canceled","Canceled",IF(N185="Closed",IF(Q185="","Needs Review",IF(Q185&gt;O185,"Closed Late","On Track")),IF(TODAY()&gt;O185,"Overdue","On Track"))))</f>
        <v/>
      </c>
      <c r="Z185" s="31">
        <f>IF(A185="","",IF(COUNTIF($A$2:$A$501,A185)&gt;1,"Duplicate ID",IF(OR(B185="",C185="",D185="",E185="",F185="",G185="",H185="",I185="",M185="",N185=""),"Missing Required Field",IF(AND(OR(N185="Closed",N185="Canceled"),Q185=""),"Missing Closure Date",IF(AND(N185="Closed",R185=""),"Missing Resolution",IF(AND(N185&lt;&gt;"Closed",N185&lt;&gt;"Canceled",Q185&lt;&gt;""),"Status/Date Mismatch",IF(AND(Q185&lt;&gt;"",Q185&lt;B185),"Closure Before Received","OK")))))))</f>
        <v/>
      </c>
    </row>
    <row r="186">
      <c r="A186" s="29" t="n"/>
      <c r="B186" s="30" t="n"/>
      <c r="C186" s="29" t="n"/>
      <c r="D186" s="29" t="n"/>
      <c r="E186" s="29" t="n"/>
      <c r="F186" s="29" t="n"/>
      <c r="G186" s="29" t="n"/>
      <c r="H186" s="29" t="n"/>
      <c r="I186" s="31" t="n"/>
      <c r="J186" s="29" t="n"/>
      <c r="K186" s="32" t="n"/>
      <c r="L186" s="57" t="n"/>
      <c r="M186" s="29" t="n"/>
      <c r="N186" s="29" t="n"/>
      <c r="O186" s="30">
        <f>IF(OR(B186="",H186=""),"",IFERROR(B186+INDEX('Settings'!$O$2:$O$5,MATCH(H186,'Settings'!$N$2:$N$5,0)),""))</f>
        <v/>
      </c>
      <c r="P186" s="30">
        <f>IF(A186="","",IF(COUNTIFS('Action Log'!$B$2:$B$501,A186,'Action Log'!$H$2:$H$501,"Pending",'Action Log'!$G$2:$G$501,"&gt;0")=0,"",IFERROR(MINIFS('Action Log'!$G$2:$G$501,'Action Log'!$B$2:$B$501,A186,'Action Log'!$H$2:$H$501,"Pending",'Action Log'!$G$2:$G$501,"&gt;0"),"")))</f>
        <v/>
      </c>
      <c r="Q186" s="30" t="n"/>
      <c r="R186" s="31" t="n"/>
      <c r="S186" s="29" t="n"/>
      <c r="T186" s="31" t="n"/>
      <c r="U186" s="29" t="n"/>
      <c r="V186" s="58">
        <f>IF(A186="","",IFERROR(SUMIF('Action Log'!$B$2:$B$501,A186,'Action Log'!$P$2:$P$501),0))</f>
        <v/>
      </c>
      <c r="W186" s="35">
        <f>IF(B186="","",MAX(0,IF(Q186&lt;&gt;"",Q186-B186,TODAY()-B186)))</f>
        <v/>
      </c>
      <c r="X186" s="35">
        <f>IF(OR(B186="",Q186="",N186&lt;&gt;"Closed"),"",MAX(0,Q186-B186))</f>
        <v/>
      </c>
      <c r="Y186" s="29">
        <f>IF(OR(A186="",O186=""),"",IF(N186="Canceled","Canceled",IF(N186="Closed",IF(Q186="","Needs Review",IF(Q186&gt;O186,"Closed Late","On Track")),IF(TODAY()&gt;O186,"Overdue","On Track"))))</f>
        <v/>
      </c>
      <c r="Z186" s="31">
        <f>IF(A186="","",IF(COUNTIF($A$2:$A$501,A186)&gt;1,"Duplicate ID",IF(OR(B186="",C186="",D186="",E186="",F186="",G186="",H186="",I186="",M186="",N186=""),"Missing Required Field",IF(AND(OR(N186="Closed",N186="Canceled"),Q186=""),"Missing Closure Date",IF(AND(N186="Closed",R186=""),"Missing Resolution",IF(AND(N186&lt;&gt;"Closed",N186&lt;&gt;"Canceled",Q186&lt;&gt;""),"Status/Date Mismatch",IF(AND(Q186&lt;&gt;"",Q186&lt;B186),"Closure Before Received","OK")))))))</f>
        <v/>
      </c>
    </row>
    <row r="187">
      <c r="A187" s="29" t="n"/>
      <c r="B187" s="30" t="n"/>
      <c r="C187" s="29" t="n"/>
      <c r="D187" s="29" t="n"/>
      <c r="E187" s="29" t="n"/>
      <c r="F187" s="29" t="n"/>
      <c r="G187" s="29" t="n"/>
      <c r="H187" s="29" t="n"/>
      <c r="I187" s="31" t="n"/>
      <c r="J187" s="29" t="n"/>
      <c r="K187" s="32" t="n"/>
      <c r="L187" s="57" t="n"/>
      <c r="M187" s="29" t="n"/>
      <c r="N187" s="29" t="n"/>
      <c r="O187" s="30">
        <f>IF(OR(B187="",H187=""),"",IFERROR(B187+INDEX('Settings'!$O$2:$O$5,MATCH(H187,'Settings'!$N$2:$N$5,0)),""))</f>
        <v/>
      </c>
      <c r="P187" s="30">
        <f>IF(A187="","",IF(COUNTIFS('Action Log'!$B$2:$B$501,A187,'Action Log'!$H$2:$H$501,"Pending",'Action Log'!$G$2:$G$501,"&gt;0")=0,"",IFERROR(MINIFS('Action Log'!$G$2:$G$501,'Action Log'!$B$2:$B$501,A187,'Action Log'!$H$2:$H$501,"Pending",'Action Log'!$G$2:$G$501,"&gt;0"),"")))</f>
        <v/>
      </c>
      <c r="Q187" s="30" t="n"/>
      <c r="R187" s="31" t="n"/>
      <c r="S187" s="29" t="n"/>
      <c r="T187" s="31" t="n"/>
      <c r="U187" s="29" t="n"/>
      <c r="V187" s="58">
        <f>IF(A187="","",IFERROR(SUMIF('Action Log'!$B$2:$B$501,A187,'Action Log'!$P$2:$P$501),0))</f>
        <v/>
      </c>
      <c r="W187" s="35">
        <f>IF(B187="","",MAX(0,IF(Q187&lt;&gt;"",Q187-B187,TODAY()-B187)))</f>
        <v/>
      </c>
      <c r="X187" s="35">
        <f>IF(OR(B187="",Q187="",N187&lt;&gt;"Closed"),"",MAX(0,Q187-B187))</f>
        <v/>
      </c>
      <c r="Y187" s="29">
        <f>IF(OR(A187="",O187=""),"",IF(N187="Canceled","Canceled",IF(N187="Closed",IF(Q187="","Needs Review",IF(Q187&gt;O187,"Closed Late","On Track")),IF(TODAY()&gt;O187,"Overdue","On Track"))))</f>
        <v/>
      </c>
      <c r="Z187" s="31">
        <f>IF(A187="","",IF(COUNTIF($A$2:$A$501,A187)&gt;1,"Duplicate ID",IF(OR(B187="",C187="",D187="",E187="",F187="",G187="",H187="",I187="",M187="",N187=""),"Missing Required Field",IF(AND(OR(N187="Closed",N187="Canceled"),Q187=""),"Missing Closure Date",IF(AND(N187="Closed",R187=""),"Missing Resolution",IF(AND(N187&lt;&gt;"Closed",N187&lt;&gt;"Canceled",Q187&lt;&gt;""),"Status/Date Mismatch",IF(AND(Q187&lt;&gt;"",Q187&lt;B187),"Closure Before Received","OK")))))))</f>
        <v/>
      </c>
    </row>
    <row r="188">
      <c r="A188" s="29" t="n"/>
      <c r="B188" s="30" t="n"/>
      <c r="C188" s="29" t="n"/>
      <c r="D188" s="29" t="n"/>
      <c r="E188" s="29" t="n"/>
      <c r="F188" s="29" t="n"/>
      <c r="G188" s="29" t="n"/>
      <c r="H188" s="29" t="n"/>
      <c r="I188" s="31" t="n"/>
      <c r="J188" s="29" t="n"/>
      <c r="K188" s="32" t="n"/>
      <c r="L188" s="57" t="n"/>
      <c r="M188" s="29" t="n"/>
      <c r="N188" s="29" t="n"/>
      <c r="O188" s="30">
        <f>IF(OR(B188="",H188=""),"",IFERROR(B188+INDEX('Settings'!$O$2:$O$5,MATCH(H188,'Settings'!$N$2:$N$5,0)),""))</f>
        <v/>
      </c>
      <c r="P188" s="30">
        <f>IF(A188="","",IF(COUNTIFS('Action Log'!$B$2:$B$501,A188,'Action Log'!$H$2:$H$501,"Pending",'Action Log'!$G$2:$G$501,"&gt;0")=0,"",IFERROR(MINIFS('Action Log'!$G$2:$G$501,'Action Log'!$B$2:$B$501,A188,'Action Log'!$H$2:$H$501,"Pending",'Action Log'!$G$2:$G$501,"&gt;0"),"")))</f>
        <v/>
      </c>
      <c r="Q188" s="30" t="n"/>
      <c r="R188" s="31" t="n"/>
      <c r="S188" s="29" t="n"/>
      <c r="T188" s="31" t="n"/>
      <c r="U188" s="29" t="n"/>
      <c r="V188" s="58">
        <f>IF(A188="","",IFERROR(SUMIF('Action Log'!$B$2:$B$501,A188,'Action Log'!$P$2:$P$501),0))</f>
        <v/>
      </c>
      <c r="W188" s="35">
        <f>IF(B188="","",MAX(0,IF(Q188&lt;&gt;"",Q188-B188,TODAY()-B188)))</f>
        <v/>
      </c>
      <c r="X188" s="35">
        <f>IF(OR(B188="",Q188="",N188&lt;&gt;"Closed"),"",MAX(0,Q188-B188))</f>
        <v/>
      </c>
      <c r="Y188" s="29">
        <f>IF(OR(A188="",O188=""),"",IF(N188="Canceled","Canceled",IF(N188="Closed",IF(Q188="","Needs Review",IF(Q188&gt;O188,"Closed Late","On Track")),IF(TODAY()&gt;O188,"Overdue","On Track"))))</f>
        <v/>
      </c>
      <c r="Z188" s="31">
        <f>IF(A188="","",IF(COUNTIF($A$2:$A$501,A188)&gt;1,"Duplicate ID",IF(OR(B188="",C188="",D188="",E188="",F188="",G188="",H188="",I188="",M188="",N188=""),"Missing Required Field",IF(AND(OR(N188="Closed",N188="Canceled"),Q188=""),"Missing Closure Date",IF(AND(N188="Closed",R188=""),"Missing Resolution",IF(AND(N188&lt;&gt;"Closed",N188&lt;&gt;"Canceled",Q188&lt;&gt;""),"Status/Date Mismatch",IF(AND(Q188&lt;&gt;"",Q188&lt;B188),"Closure Before Received","OK")))))))</f>
        <v/>
      </c>
    </row>
    <row r="189">
      <c r="A189" s="29" t="n"/>
      <c r="B189" s="30" t="n"/>
      <c r="C189" s="29" t="n"/>
      <c r="D189" s="29" t="n"/>
      <c r="E189" s="29" t="n"/>
      <c r="F189" s="29" t="n"/>
      <c r="G189" s="29" t="n"/>
      <c r="H189" s="29" t="n"/>
      <c r="I189" s="31" t="n"/>
      <c r="J189" s="29" t="n"/>
      <c r="K189" s="32" t="n"/>
      <c r="L189" s="57" t="n"/>
      <c r="M189" s="29" t="n"/>
      <c r="N189" s="29" t="n"/>
      <c r="O189" s="30">
        <f>IF(OR(B189="",H189=""),"",IFERROR(B189+INDEX('Settings'!$O$2:$O$5,MATCH(H189,'Settings'!$N$2:$N$5,0)),""))</f>
        <v/>
      </c>
      <c r="P189" s="30">
        <f>IF(A189="","",IF(COUNTIFS('Action Log'!$B$2:$B$501,A189,'Action Log'!$H$2:$H$501,"Pending",'Action Log'!$G$2:$G$501,"&gt;0")=0,"",IFERROR(MINIFS('Action Log'!$G$2:$G$501,'Action Log'!$B$2:$B$501,A189,'Action Log'!$H$2:$H$501,"Pending",'Action Log'!$G$2:$G$501,"&gt;0"),"")))</f>
        <v/>
      </c>
      <c r="Q189" s="30" t="n"/>
      <c r="R189" s="31" t="n"/>
      <c r="S189" s="29" t="n"/>
      <c r="T189" s="31" t="n"/>
      <c r="U189" s="29" t="n"/>
      <c r="V189" s="58">
        <f>IF(A189="","",IFERROR(SUMIF('Action Log'!$B$2:$B$501,A189,'Action Log'!$P$2:$P$501),0))</f>
        <v/>
      </c>
      <c r="W189" s="35">
        <f>IF(B189="","",MAX(0,IF(Q189&lt;&gt;"",Q189-B189,TODAY()-B189)))</f>
        <v/>
      </c>
      <c r="X189" s="35">
        <f>IF(OR(B189="",Q189="",N189&lt;&gt;"Closed"),"",MAX(0,Q189-B189))</f>
        <v/>
      </c>
      <c r="Y189" s="29">
        <f>IF(OR(A189="",O189=""),"",IF(N189="Canceled","Canceled",IF(N189="Closed",IF(Q189="","Needs Review",IF(Q189&gt;O189,"Closed Late","On Track")),IF(TODAY()&gt;O189,"Overdue","On Track"))))</f>
        <v/>
      </c>
      <c r="Z189" s="31">
        <f>IF(A189="","",IF(COUNTIF($A$2:$A$501,A189)&gt;1,"Duplicate ID",IF(OR(B189="",C189="",D189="",E189="",F189="",G189="",H189="",I189="",M189="",N189=""),"Missing Required Field",IF(AND(OR(N189="Closed",N189="Canceled"),Q189=""),"Missing Closure Date",IF(AND(N189="Closed",R189=""),"Missing Resolution",IF(AND(N189&lt;&gt;"Closed",N189&lt;&gt;"Canceled",Q189&lt;&gt;""),"Status/Date Mismatch",IF(AND(Q189&lt;&gt;"",Q189&lt;B189),"Closure Before Received","OK")))))))</f>
        <v/>
      </c>
    </row>
    <row r="190">
      <c r="A190" s="29" t="n"/>
      <c r="B190" s="30" t="n"/>
      <c r="C190" s="29" t="n"/>
      <c r="D190" s="29" t="n"/>
      <c r="E190" s="29" t="n"/>
      <c r="F190" s="29" t="n"/>
      <c r="G190" s="29" t="n"/>
      <c r="H190" s="29" t="n"/>
      <c r="I190" s="31" t="n"/>
      <c r="J190" s="29" t="n"/>
      <c r="K190" s="32" t="n"/>
      <c r="L190" s="57" t="n"/>
      <c r="M190" s="29" t="n"/>
      <c r="N190" s="29" t="n"/>
      <c r="O190" s="30">
        <f>IF(OR(B190="",H190=""),"",IFERROR(B190+INDEX('Settings'!$O$2:$O$5,MATCH(H190,'Settings'!$N$2:$N$5,0)),""))</f>
        <v/>
      </c>
      <c r="P190" s="30">
        <f>IF(A190="","",IF(COUNTIFS('Action Log'!$B$2:$B$501,A190,'Action Log'!$H$2:$H$501,"Pending",'Action Log'!$G$2:$G$501,"&gt;0")=0,"",IFERROR(MINIFS('Action Log'!$G$2:$G$501,'Action Log'!$B$2:$B$501,A190,'Action Log'!$H$2:$H$501,"Pending",'Action Log'!$G$2:$G$501,"&gt;0"),"")))</f>
        <v/>
      </c>
      <c r="Q190" s="30" t="n"/>
      <c r="R190" s="31" t="n"/>
      <c r="S190" s="29" t="n"/>
      <c r="T190" s="31" t="n"/>
      <c r="U190" s="29" t="n"/>
      <c r="V190" s="58">
        <f>IF(A190="","",IFERROR(SUMIF('Action Log'!$B$2:$B$501,A190,'Action Log'!$P$2:$P$501),0))</f>
        <v/>
      </c>
      <c r="W190" s="35">
        <f>IF(B190="","",MAX(0,IF(Q190&lt;&gt;"",Q190-B190,TODAY()-B190)))</f>
        <v/>
      </c>
      <c r="X190" s="35">
        <f>IF(OR(B190="",Q190="",N190&lt;&gt;"Closed"),"",MAX(0,Q190-B190))</f>
        <v/>
      </c>
      <c r="Y190" s="29">
        <f>IF(OR(A190="",O190=""),"",IF(N190="Canceled","Canceled",IF(N190="Closed",IF(Q190="","Needs Review",IF(Q190&gt;O190,"Closed Late","On Track")),IF(TODAY()&gt;O190,"Overdue","On Track"))))</f>
        <v/>
      </c>
      <c r="Z190" s="31">
        <f>IF(A190="","",IF(COUNTIF($A$2:$A$501,A190)&gt;1,"Duplicate ID",IF(OR(B190="",C190="",D190="",E190="",F190="",G190="",H190="",I190="",M190="",N190=""),"Missing Required Field",IF(AND(OR(N190="Closed",N190="Canceled"),Q190=""),"Missing Closure Date",IF(AND(N190="Closed",R190=""),"Missing Resolution",IF(AND(N190&lt;&gt;"Closed",N190&lt;&gt;"Canceled",Q190&lt;&gt;""),"Status/Date Mismatch",IF(AND(Q190&lt;&gt;"",Q190&lt;B190),"Closure Before Received","OK")))))))</f>
        <v/>
      </c>
    </row>
    <row r="191">
      <c r="A191" s="29" t="n"/>
      <c r="B191" s="30" t="n"/>
      <c r="C191" s="29" t="n"/>
      <c r="D191" s="29" t="n"/>
      <c r="E191" s="29" t="n"/>
      <c r="F191" s="29" t="n"/>
      <c r="G191" s="29" t="n"/>
      <c r="H191" s="29" t="n"/>
      <c r="I191" s="31" t="n"/>
      <c r="J191" s="29" t="n"/>
      <c r="K191" s="32" t="n"/>
      <c r="L191" s="57" t="n"/>
      <c r="M191" s="29" t="n"/>
      <c r="N191" s="29" t="n"/>
      <c r="O191" s="30">
        <f>IF(OR(B191="",H191=""),"",IFERROR(B191+INDEX('Settings'!$O$2:$O$5,MATCH(H191,'Settings'!$N$2:$N$5,0)),""))</f>
        <v/>
      </c>
      <c r="P191" s="30">
        <f>IF(A191="","",IF(COUNTIFS('Action Log'!$B$2:$B$501,A191,'Action Log'!$H$2:$H$501,"Pending",'Action Log'!$G$2:$G$501,"&gt;0")=0,"",IFERROR(MINIFS('Action Log'!$G$2:$G$501,'Action Log'!$B$2:$B$501,A191,'Action Log'!$H$2:$H$501,"Pending",'Action Log'!$G$2:$G$501,"&gt;0"),"")))</f>
        <v/>
      </c>
      <c r="Q191" s="30" t="n"/>
      <c r="R191" s="31" t="n"/>
      <c r="S191" s="29" t="n"/>
      <c r="T191" s="31" t="n"/>
      <c r="U191" s="29" t="n"/>
      <c r="V191" s="58">
        <f>IF(A191="","",IFERROR(SUMIF('Action Log'!$B$2:$B$501,A191,'Action Log'!$P$2:$P$501),0))</f>
        <v/>
      </c>
      <c r="W191" s="35">
        <f>IF(B191="","",MAX(0,IF(Q191&lt;&gt;"",Q191-B191,TODAY()-B191)))</f>
        <v/>
      </c>
      <c r="X191" s="35">
        <f>IF(OR(B191="",Q191="",N191&lt;&gt;"Closed"),"",MAX(0,Q191-B191))</f>
        <v/>
      </c>
      <c r="Y191" s="29">
        <f>IF(OR(A191="",O191=""),"",IF(N191="Canceled","Canceled",IF(N191="Closed",IF(Q191="","Needs Review",IF(Q191&gt;O191,"Closed Late","On Track")),IF(TODAY()&gt;O191,"Overdue","On Track"))))</f>
        <v/>
      </c>
      <c r="Z191" s="31">
        <f>IF(A191="","",IF(COUNTIF($A$2:$A$501,A191)&gt;1,"Duplicate ID",IF(OR(B191="",C191="",D191="",E191="",F191="",G191="",H191="",I191="",M191="",N191=""),"Missing Required Field",IF(AND(OR(N191="Closed",N191="Canceled"),Q191=""),"Missing Closure Date",IF(AND(N191="Closed",R191=""),"Missing Resolution",IF(AND(N191&lt;&gt;"Closed",N191&lt;&gt;"Canceled",Q191&lt;&gt;""),"Status/Date Mismatch",IF(AND(Q191&lt;&gt;"",Q191&lt;B191),"Closure Before Received","OK")))))))</f>
        <v/>
      </c>
    </row>
    <row r="192">
      <c r="A192" s="29" t="n"/>
      <c r="B192" s="30" t="n"/>
      <c r="C192" s="29" t="n"/>
      <c r="D192" s="29" t="n"/>
      <c r="E192" s="29" t="n"/>
      <c r="F192" s="29" t="n"/>
      <c r="G192" s="29" t="n"/>
      <c r="H192" s="29" t="n"/>
      <c r="I192" s="31" t="n"/>
      <c r="J192" s="29" t="n"/>
      <c r="K192" s="32" t="n"/>
      <c r="L192" s="57" t="n"/>
      <c r="M192" s="29" t="n"/>
      <c r="N192" s="29" t="n"/>
      <c r="O192" s="30">
        <f>IF(OR(B192="",H192=""),"",IFERROR(B192+INDEX('Settings'!$O$2:$O$5,MATCH(H192,'Settings'!$N$2:$N$5,0)),""))</f>
        <v/>
      </c>
      <c r="P192" s="30">
        <f>IF(A192="","",IF(COUNTIFS('Action Log'!$B$2:$B$501,A192,'Action Log'!$H$2:$H$501,"Pending",'Action Log'!$G$2:$G$501,"&gt;0")=0,"",IFERROR(MINIFS('Action Log'!$G$2:$G$501,'Action Log'!$B$2:$B$501,A192,'Action Log'!$H$2:$H$501,"Pending",'Action Log'!$G$2:$G$501,"&gt;0"),"")))</f>
        <v/>
      </c>
      <c r="Q192" s="30" t="n"/>
      <c r="R192" s="31" t="n"/>
      <c r="S192" s="29" t="n"/>
      <c r="T192" s="31" t="n"/>
      <c r="U192" s="29" t="n"/>
      <c r="V192" s="58">
        <f>IF(A192="","",IFERROR(SUMIF('Action Log'!$B$2:$B$501,A192,'Action Log'!$P$2:$P$501),0))</f>
        <v/>
      </c>
      <c r="W192" s="35">
        <f>IF(B192="","",MAX(0,IF(Q192&lt;&gt;"",Q192-B192,TODAY()-B192)))</f>
        <v/>
      </c>
      <c r="X192" s="35">
        <f>IF(OR(B192="",Q192="",N192&lt;&gt;"Closed"),"",MAX(0,Q192-B192))</f>
        <v/>
      </c>
      <c r="Y192" s="29">
        <f>IF(OR(A192="",O192=""),"",IF(N192="Canceled","Canceled",IF(N192="Closed",IF(Q192="","Needs Review",IF(Q192&gt;O192,"Closed Late","On Track")),IF(TODAY()&gt;O192,"Overdue","On Track"))))</f>
        <v/>
      </c>
      <c r="Z192" s="31">
        <f>IF(A192="","",IF(COUNTIF($A$2:$A$501,A192)&gt;1,"Duplicate ID",IF(OR(B192="",C192="",D192="",E192="",F192="",G192="",H192="",I192="",M192="",N192=""),"Missing Required Field",IF(AND(OR(N192="Closed",N192="Canceled"),Q192=""),"Missing Closure Date",IF(AND(N192="Closed",R192=""),"Missing Resolution",IF(AND(N192&lt;&gt;"Closed",N192&lt;&gt;"Canceled",Q192&lt;&gt;""),"Status/Date Mismatch",IF(AND(Q192&lt;&gt;"",Q192&lt;B192),"Closure Before Received","OK")))))))</f>
        <v/>
      </c>
    </row>
    <row r="193">
      <c r="A193" s="29" t="n"/>
      <c r="B193" s="30" t="n"/>
      <c r="C193" s="29" t="n"/>
      <c r="D193" s="29" t="n"/>
      <c r="E193" s="29" t="n"/>
      <c r="F193" s="29" t="n"/>
      <c r="G193" s="29" t="n"/>
      <c r="H193" s="29" t="n"/>
      <c r="I193" s="31" t="n"/>
      <c r="J193" s="29" t="n"/>
      <c r="K193" s="32" t="n"/>
      <c r="L193" s="57" t="n"/>
      <c r="M193" s="29" t="n"/>
      <c r="N193" s="29" t="n"/>
      <c r="O193" s="30">
        <f>IF(OR(B193="",H193=""),"",IFERROR(B193+INDEX('Settings'!$O$2:$O$5,MATCH(H193,'Settings'!$N$2:$N$5,0)),""))</f>
        <v/>
      </c>
      <c r="P193" s="30">
        <f>IF(A193="","",IF(COUNTIFS('Action Log'!$B$2:$B$501,A193,'Action Log'!$H$2:$H$501,"Pending",'Action Log'!$G$2:$G$501,"&gt;0")=0,"",IFERROR(MINIFS('Action Log'!$G$2:$G$501,'Action Log'!$B$2:$B$501,A193,'Action Log'!$H$2:$H$501,"Pending",'Action Log'!$G$2:$G$501,"&gt;0"),"")))</f>
        <v/>
      </c>
      <c r="Q193" s="30" t="n"/>
      <c r="R193" s="31" t="n"/>
      <c r="S193" s="29" t="n"/>
      <c r="T193" s="31" t="n"/>
      <c r="U193" s="29" t="n"/>
      <c r="V193" s="58">
        <f>IF(A193="","",IFERROR(SUMIF('Action Log'!$B$2:$B$501,A193,'Action Log'!$P$2:$P$501),0))</f>
        <v/>
      </c>
      <c r="W193" s="35">
        <f>IF(B193="","",MAX(0,IF(Q193&lt;&gt;"",Q193-B193,TODAY()-B193)))</f>
        <v/>
      </c>
      <c r="X193" s="35">
        <f>IF(OR(B193="",Q193="",N193&lt;&gt;"Closed"),"",MAX(0,Q193-B193))</f>
        <v/>
      </c>
      <c r="Y193" s="29">
        <f>IF(OR(A193="",O193=""),"",IF(N193="Canceled","Canceled",IF(N193="Closed",IF(Q193="","Needs Review",IF(Q193&gt;O193,"Closed Late","On Track")),IF(TODAY()&gt;O193,"Overdue","On Track"))))</f>
        <v/>
      </c>
      <c r="Z193" s="31">
        <f>IF(A193="","",IF(COUNTIF($A$2:$A$501,A193)&gt;1,"Duplicate ID",IF(OR(B193="",C193="",D193="",E193="",F193="",G193="",H193="",I193="",M193="",N193=""),"Missing Required Field",IF(AND(OR(N193="Closed",N193="Canceled"),Q193=""),"Missing Closure Date",IF(AND(N193="Closed",R193=""),"Missing Resolution",IF(AND(N193&lt;&gt;"Closed",N193&lt;&gt;"Canceled",Q193&lt;&gt;""),"Status/Date Mismatch",IF(AND(Q193&lt;&gt;"",Q193&lt;B193),"Closure Before Received","OK")))))))</f>
        <v/>
      </c>
    </row>
    <row r="194">
      <c r="A194" s="29" t="n"/>
      <c r="B194" s="30" t="n"/>
      <c r="C194" s="29" t="n"/>
      <c r="D194" s="29" t="n"/>
      <c r="E194" s="29" t="n"/>
      <c r="F194" s="29" t="n"/>
      <c r="G194" s="29" t="n"/>
      <c r="H194" s="29" t="n"/>
      <c r="I194" s="31" t="n"/>
      <c r="J194" s="29" t="n"/>
      <c r="K194" s="32" t="n"/>
      <c r="L194" s="57" t="n"/>
      <c r="M194" s="29" t="n"/>
      <c r="N194" s="29" t="n"/>
      <c r="O194" s="30">
        <f>IF(OR(B194="",H194=""),"",IFERROR(B194+INDEX('Settings'!$O$2:$O$5,MATCH(H194,'Settings'!$N$2:$N$5,0)),""))</f>
        <v/>
      </c>
      <c r="P194" s="30">
        <f>IF(A194="","",IF(COUNTIFS('Action Log'!$B$2:$B$501,A194,'Action Log'!$H$2:$H$501,"Pending",'Action Log'!$G$2:$G$501,"&gt;0")=0,"",IFERROR(MINIFS('Action Log'!$G$2:$G$501,'Action Log'!$B$2:$B$501,A194,'Action Log'!$H$2:$H$501,"Pending",'Action Log'!$G$2:$G$501,"&gt;0"),"")))</f>
        <v/>
      </c>
      <c r="Q194" s="30" t="n"/>
      <c r="R194" s="31" t="n"/>
      <c r="S194" s="29" t="n"/>
      <c r="T194" s="31" t="n"/>
      <c r="U194" s="29" t="n"/>
      <c r="V194" s="58">
        <f>IF(A194="","",IFERROR(SUMIF('Action Log'!$B$2:$B$501,A194,'Action Log'!$P$2:$P$501),0))</f>
        <v/>
      </c>
      <c r="W194" s="35">
        <f>IF(B194="","",MAX(0,IF(Q194&lt;&gt;"",Q194-B194,TODAY()-B194)))</f>
        <v/>
      </c>
      <c r="X194" s="35">
        <f>IF(OR(B194="",Q194="",N194&lt;&gt;"Closed"),"",MAX(0,Q194-B194))</f>
        <v/>
      </c>
      <c r="Y194" s="29">
        <f>IF(OR(A194="",O194=""),"",IF(N194="Canceled","Canceled",IF(N194="Closed",IF(Q194="","Needs Review",IF(Q194&gt;O194,"Closed Late","On Track")),IF(TODAY()&gt;O194,"Overdue","On Track"))))</f>
        <v/>
      </c>
      <c r="Z194" s="31">
        <f>IF(A194="","",IF(COUNTIF($A$2:$A$501,A194)&gt;1,"Duplicate ID",IF(OR(B194="",C194="",D194="",E194="",F194="",G194="",H194="",I194="",M194="",N194=""),"Missing Required Field",IF(AND(OR(N194="Closed",N194="Canceled"),Q194=""),"Missing Closure Date",IF(AND(N194="Closed",R194=""),"Missing Resolution",IF(AND(N194&lt;&gt;"Closed",N194&lt;&gt;"Canceled",Q194&lt;&gt;""),"Status/Date Mismatch",IF(AND(Q194&lt;&gt;"",Q194&lt;B194),"Closure Before Received","OK")))))))</f>
        <v/>
      </c>
    </row>
    <row r="195">
      <c r="A195" s="29" t="n"/>
      <c r="B195" s="30" t="n"/>
      <c r="C195" s="29" t="n"/>
      <c r="D195" s="29" t="n"/>
      <c r="E195" s="29" t="n"/>
      <c r="F195" s="29" t="n"/>
      <c r="G195" s="29" t="n"/>
      <c r="H195" s="29" t="n"/>
      <c r="I195" s="31" t="n"/>
      <c r="J195" s="29" t="n"/>
      <c r="K195" s="32" t="n"/>
      <c r="L195" s="57" t="n"/>
      <c r="M195" s="29" t="n"/>
      <c r="N195" s="29" t="n"/>
      <c r="O195" s="30">
        <f>IF(OR(B195="",H195=""),"",IFERROR(B195+INDEX('Settings'!$O$2:$O$5,MATCH(H195,'Settings'!$N$2:$N$5,0)),""))</f>
        <v/>
      </c>
      <c r="P195" s="30">
        <f>IF(A195="","",IF(COUNTIFS('Action Log'!$B$2:$B$501,A195,'Action Log'!$H$2:$H$501,"Pending",'Action Log'!$G$2:$G$501,"&gt;0")=0,"",IFERROR(MINIFS('Action Log'!$G$2:$G$501,'Action Log'!$B$2:$B$501,A195,'Action Log'!$H$2:$H$501,"Pending",'Action Log'!$G$2:$G$501,"&gt;0"),"")))</f>
        <v/>
      </c>
      <c r="Q195" s="30" t="n"/>
      <c r="R195" s="31" t="n"/>
      <c r="S195" s="29" t="n"/>
      <c r="T195" s="31" t="n"/>
      <c r="U195" s="29" t="n"/>
      <c r="V195" s="58">
        <f>IF(A195="","",IFERROR(SUMIF('Action Log'!$B$2:$B$501,A195,'Action Log'!$P$2:$P$501),0))</f>
        <v/>
      </c>
      <c r="W195" s="35">
        <f>IF(B195="","",MAX(0,IF(Q195&lt;&gt;"",Q195-B195,TODAY()-B195)))</f>
        <v/>
      </c>
      <c r="X195" s="35">
        <f>IF(OR(B195="",Q195="",N195&lt;&gt;"Closed"),"",MAX(0,Q195-B195))</f>
        <v/>
      </c>
      <c r="Y195" s="29">
        <f>IF(OR(A195="",O195=""),"",IF(N195="Canceled","Canceled",IF(N195="Closed",IF(Q195="","Needs Review",IF(Q195&gt;O195,"Closed Late","On Track")),IF(TODAY()&gt;O195,"Overdue","On Track"))))</f>
        <v/>
      </c>
      <c r="Z195" s="31">
        <f>IF(A195="","",IF(COUNTIF($A$2:$A$501,A195)&gt;1,"Duplicate ID",IF(OR(B195="",C195="",D195="",E195="",F195="",G195="",H195="",I195="",M195="",N195=""),"Missing Required Field",IF(AND(OR(N195="Closed",N195="Canceled"),Q195=""),"Missing Closure Date",IF(AND(N195="Closed",R195=""),"Missing Resolution",IF(AND(N195&lt;&gt;"Closed",N195&lt;&gt;"Canceled",Q195&lt;&gt;""),"Status/Date Mismatch",IF(AND(Q195&lt;&gt;"",Q195&lt;B195),"Closure Before Received","OK")))))))</f>
        <v/>
      </c>
    </row>
    <row r="196">
      <c r="A196" s="29" t="n"/>
      <c r="B196" s="30" t="n"/>
      <c r="C196" s="29" t="n"/>
      <c r="D196" s="29" t="n"/>
      <c r="E196" s="29" t="n"/>
      <c r="F196" s="29" t="n"/>
      <c r="G196" s="29" t="n"/>
      <c r="H196" s="29" t="n"/>
      <c r="I196" s="31" t="n"/>
      <c r="J196" s="29" t="n"/>
      <c r="K196" s="32" t="n"/>
      <c r="L196" s="57" t="n"/>
      <c r="M196" s="29" t="n"/>
      <c r="N196" s="29" t="n"/>
      <c r="O196" s="30">
        <f>IF(OR(B196="",H196=""),"",IFERROR(B196+INDEX('Settings'!$O$2:$O$5,MATCH(H196,'Settings'!$N$2:$N$5,0)),""))</f>
        <v/>
      </c>
      <c r="P196" s="30">
        <f>IF(A196="","",IF(COUNTIFS('Action Log'!$B$2:$B$501,A196,'Action Log'!$H$2:$H$501,"Pending",'Action Log'!$G$2:$G$501,"&gt;0")=0,"",IFERROR(MINIFS('Action Log'!$G$2:$G$501,'Action Log'!$B$2:$B$501,A196,'Action Log'!$H$2:$H$501,"Pending",'Action Log'!$G$2:$G$501,"&gt;0"),"")))</f>
        <v/>
      </c>
      <c r="Q196" s="30" t="n"/>
      <c r="R196" s="31" t="n"/>
      <c r="S196" s="29" t="n"/>
      <c r="T196" s="31" t="n"/>
      <c r="U196" s="29" t="n"/>
      <c r="V196" s="58">
        <f>IF(A196="","",IFERROR(SUMIF('Action Log'!$B$2:$B$501,A196,'Action Log'!$P$2:$P$501),0))</f>
        <v/>
      </c>
      <c r="W196" s="35">
        <f>IF(B196="","",MAX(0,IF(Q196&lt;&gt;"",Q196-B196,TODAY()-B196)))</f>
        <v/>
      </c>
      <c r="X196" s="35">
        <f>IF(OR(B196="",Q196="",N196&lt;&gt;"Closed"),"",MAX(0,Q196-B196))</f>
        <v/>
      </c>
      <c r="Y196" s="29">
        <f>IF(OR(A196="",O196=""),"",IF(N196="Canceled","Canceled",IF(N196="Closed",IF(Q196="","Needs Review",IF(Q196&gt;O196,"Closed Late","On Track")),IF(TODAY()&gt;O196,"Overdue","On Track"))))</f>
        <v/>
      </c>
      <c r="Z196" s="31">
        <f>IF(A196="","",IF(COUNTIF($A$2:$A$501,A196)&gt;1,"Duplicate ID",IF(OR(B196="",C196="",D196="",E196="",F196="",G196="",H196="",I196="",M196="",N196=""),"Missing Required Field",IF(AND(OR(N196="Closed",N196="Canceled"),Q196=""),"Missing Closure Date",IF(AND(N196="Closed",R196=""),"Missing Resolution",IF(AND(N196&lt;&gt;"Closed",N196&lt;&gt;"Canceled",Q196&lt;&gt;""),"Status/Date Mismatch",IF(AND(Q196&lt;&gt;"",Q196&lt;B196),"Closure Before Received","OK")))))))</f>
        <v/>
      </c>
    </row>
    <row r="197">
      <c r="A197" s="29" t="n"/>
      <c r="B197" s="30" t="n"/>
      <c r="C197" s="29" t="n"/>
      <c r="D197" s="29" t="n"/>
      <c r="E197" s="29" t="n"/>
      <c r="F197" s="29" t="n"/>
      <c r="G197" s="29" t="n"/>
      <c r="H197" s="29" t="n"/>
      <c r="I197" s="31" t="n"/>
      <c r="J197" s="29" t="n"/>
      <c r="K197" s="32" t="n"/>
      <c r="L197" s="57" t="n"/>
      <c r="M197" s="29" t="n"/>
      <c r="N197" s="29" t="n"/>
      <c r="O197" s="30">
        <f>IF(OR(B197="",H197=""),"",IFERROR(B197+INDEX('Settings'!$O$2:$O$5,MATCH(H197,'Settings'!$N$2:$N$5,0)),""))</f>
        <v/>
      </c>
      <c r="P197" s="30">
        <f>IF(A197="","",IF(COUNTIFS('Action Log'!$B$2:$B$501,A197,'Action Log'!$H$2:$H$501,"Pending",'Action Log'!$G$2:$G$501,"&gt;0")=0,"",IFERROR(MINIFS('Action Log'!$G$2:$G$501,'Action Log'!$B$2:$B$501,A197,'Action Log'!$H$2:$H$501,"Pending",'Action Log'!$G$2:$G$501,"&gt;0"),"")))</f>
        <v/>
      </c>
      <c r="Q197" s="30" t="n"/>
      <c r="R197" s="31" t="n"/>
      <c r="S197" s="29" t="n"/>
      <c r="T197" s="31" t="n"/>
      <c r="U197" s="29" t="n"/>
      <c r="V197" s="58">
        <f>IF(A197="","",IFERROR(SUMIF('Action Log'!$B$2:$B$501,A197,'Action Log'!$P$2:$P$501),0))</f>
        <v/>
      </c>
      <c r="W197" s="35">
        <f>IF(B197="","",MAX(0,IF(Q197&lt;&gt;"",Q197-B197,TODAY()-B197)))</f>
        <v/>
      </c>
      <c r="X197" s="35">
        <f>IF(OR(B197="",Q197="",N197&lt;&gt;"Closed"),"",MAX(0,Q197-B197))</f>
        <v/>
      </c>
      <c r="Y197" s="29">
        <f>IF(OR(A197="",O197=""),"",IF(N197="Canceled","Canceled",IF(N197="Closed",IF(Q197="","Needs Review",IF(Q197&gt;O197,"Closed Late","On Track")),IF(TODAY()&gt;O197,"Overdue","On Track"))))</f>
        <v/>
      </c>
      <c r="Z197" s="31">
        <f>IF(A197="","",IF(COUNTIF($A$2:$A$501,A197)&gt;1,"Duplicate ID",IF(OR(B197="",C197="",D197="",E197="",F197="",G197="",H197="",I197="",M197="",N197=""),"Missing Required Field",IF(AND(OR(N197="Closed",N197="Canceled"),Q197=""),"Missing Closure Date",IF(AND(N197="Closed",R197=""),"Missing Resolution",IF(AND(N197&lt;&gt;"Closed",N197&lt;&gt;"Canceled",Q197&lt;&gt;""),"Status/Date Mismatch",IF(AND(Q197&lt;&gt;"",Q197&lt;B197),"Closure Before Received","OK")))))))</f>
        <v/>
      </c>
    </row>
    <row r="198">
      <c r="A198" s="29" t="n"/>
      <c r="B198" s="30" t="n"/>
      <c r="C198" s="29" t="n"/>
      <c r="D198" s="29" t="n"/>
      <c r="E198" s="29" t="n"/>
      <c r="F198" s="29" t="n"/>
      <c r="G198" s="29" t="n"/>
      <c r="H198" s="29" t="n"/>
      <c r="I198" s="31" t="n"/>
      <c r="J198" s="29" t="n"/>
      <c r="K198" s="32" t="n"/>
      <c r="L198" s="57" t="n"/>
      <c r="M198" s="29" t="n"/>
      <c r="N198" s="29" t="n"/>
      <c r="O198" s="30">
        <f>IF(OR(B198="",H198=""),"",IFERROR(B198+INDEX('Settings'!$O$2:$O$5,MATCH(H198,'Settings'!$N$2:$N$5,0)),""))</f>
        <v/>
      </c>
      <c r="P198" s="30">
        <f>IF(A198="","",IF(COUNTIFS('Action Log'!$B$2:$B$501,A198,'Action Log'!$H$2:$H$501,"Pending",'Action Log'!$G$2:$G$501,"&gt;0")=0,"",IFERROR(MINIFS('Action Log'!$G$2:$G$501,'Action Log'!$B$2:$B$501,A198,'Action Log'!$H$2:$H$501,"Pending",'Action Log'!$G$2:$G$501,"&gt;0"),"")))</f>
        <v/>
      </c>
      <c r="Q198" s="30" t="n"/>
      <c r="R198" s="31" t="n"/>
      <c r="S198" s="29" t="n"/>
      <c r="T198" s="31" t="n"/>
      <c r="U198" s="29" t="n"/>
      <c r="V198" s="58">
        <f>IF(A198="","",IFERROR(SUMIF('Action Log'!$B$2:$B$501,A198,'Action Log'!$P$2:$P$501),0))</f>
        <v/>
      </c>
      <c r="W198" s="35">
        <f>IF(B198="","",MAX(0,IF(Q198&lt;&gt;"",Q198-B198,TODAY()-B198)))</f>
        <v/>
      </c>
      <c r="X198" s="35">
        <f>IF(OR(B198="",Q198="",N198&lt;&gt;"Closed"),"",MAX(0,Q198-B198))</f>
        <v/>
      </c>
      <c r="Y198" s="29">
        <f>IF(OR(A198="",O198=""),"",IF(N198="Canceled","Canceled",IF(N198="Closed",IF(Q198="","Needs Review",IF(Q198&gt;O198,"Closed Late","On Track")),IF(TODAY()&gt;O198,"Overdue","On Track"))))</f>
        <v/>
      </c>
      <c r="Z198" s="31">
        <f>IF(A198="","",IF(COUNTIF($A$2:$A$501,A198)&gt;1,"Duplicate ID",IF(OR(B198="",C198="",D198="",E198="",F198="",G198="",H198="",I198="",M198="",N198=""),"Missing Required Field",IF(AND(OR(N198="Closed",N198="Canceled"),Q198=""),"Missing Closure Date",IF(AND(N198="Closed",R198=""),"Missing Resolution",IF(AND(N198&lt;&gt;"Closed",N198&lt;&gt;"Canceled",Q198&lt;&gt;""),"Status/Date Mismatch",IF(AND(Q198&lt;&gt;"",Q198&lt;B198),"Closure Before Received","OK")))))))</f>
        <v/>
      </c>
    </row>
    <row r="199">
      <c r="A199" s="29" t="n"/>
      <c r="B199" s="30" t="n"/>
      <c r="C199" s="29" t="n"/>
      <c r="D199" s="29" t="n"/>
      <c r="E199" s="29" t="n"/>
      <c r="F199" s="29" t="n"/>
      <c r="G199" s="29" t="n"/>
      <c r="H199" s="29" t="n"/>
      <c r="I199" s="31" t="n"/>
      <c r="J199" s="29" t="n"/>
      <c r="K199" s="32" t="n"/>
      <c r="L199" s="57" t="n"/>
      <c r="M199" s="29" t="n"/>
      <c r="N199" s="29" t="n"/>
      <c r="O199" s="30">
        <f>IF(OR(B199="",H199=""),"",IFERROR(B199+INDEX('Settings'!$O$2:$O$5,MATCH(H199,'Settings'!$N$2:$N$5,0)),""))</f>
        <v/>
      </c>
      <c r="P199" s="30">
        <f>IF(A199="","",IF(COUNTIFS('Action Log'!$B$2:$B$501,A199,'Action Log'!$H$2:$H$501,"Pending",'Action Log'!$G$2:$G$501,"&gt;0")=0,"",IFERROR(MINIFS('Action Log'!$G$2:$G$501,'Action Log'!$B$2:$B$501,A199,'Action Log'!$H$2:$H$501,"Pending",'Action Log'!$G$2:$G$501,"&gt;0"),"")))</f>
        <v/>
      </c>
      <c r="Q199" s="30" t="n"/>
      <c r="R199" s="31" t="n"/>
      <c r="S199" s="29" t="n"/>
      <c r="T199" s="31" t="n"/>
      <c r="U199" s="29" t="n"/>
      <c r="V199" s="58">
        <f>IF(A199="","",IFERROR(SUMIF('Action Log'!$B$2:$B$501,A199,'Action Log'!$P$2:$P$501),0))</f>
        <v/>
      </c>
      <c r="W199" s="35">
        <f>IF(B199="","",MAX(0,IF(Q199&lt;&gt;"",Q199-B199,TODAY()-B199)))</f>
        <v/>
      </c>
      <c r="X199" s="35">
        <f>IF(OR(B199="",Q199="",N199&lt;&gt;"Closed"),"",MAX(0,Q199-B199))</f>
        <v/>
      </c>
      <c r="Y199" s="29">
        <f>IF(OR(A199="",O199=""),"",IF(N199="Canceled","Canceled",IF(N199="Closed",IF(Q199="","Needs Review",IF(Q199&gt;O199,"Closed Late","On Track")),IF(TODAY()&gt;O199,"Overdue","On Track"))))</f>
        <v/>
      </c>
      <c r="Z199" s="31">
        <f>IF(A199="","",IF(COUNTIF($A$2:$A$501,A199)&gt;1,"Duplicate ID",IF(OR(B199="",C199="",D199="",E199="",F199="",G199="",H199="",I199="",M199="",N199=""),"Missing Required Field",IF(AND(OR(N199="Closed",N199="Canceled"),Q199=""),"Missing Closure Date",IF(AND(N199="Closed",R199=""),"Missing Resolution",IF(AND(N199&lt;&gt;"Closed",N199&lt;&gt;"Canceled",Q199&lt;&gt;""),"Status/Date Mismatch",IF(AND(Q199&lt;&gt;"",Q199&lt;B199),"Closure Before Received","OK")))))))</f>
        <v/>
      </c>
    </row>
    <row r="200">
      <c r="A200" s="29" t="n"/>
      <c r="B200" s="30" t="n"/>
      <c r="C200" s="29" t="n"/>
      <c r="D200" s="29" t="n"/>
      <c r="E200" s="29" t="n"/>
      <c r="F200" s="29" t="n"/>
      <c r="G200" s="29" t="n"/>
      <c r="H200" s="29" t="n"/>
      <c r="I200" s="31" t="n"/>
      <c r="J200" s="29" t="n"/>
      <c r="K200" s="32" t="n"/>
      <c r="L200" s="57" t="n"/>
      <c r="M200" s="29" t="n"/>
      <c r="N200" s="29" t="n"/>
      <c r="O200" s="30">
        <f>IF(OR(B200="",H200=""),"",IFERROR(B200+INDEX('Settings'!$O$2:$O$5,MATCH(H200,'Settings'!$N$2:$N$5,0)),""))</f>
        <v/>
      </c>
      <c r="P200" s="30">
        <f>IF(A200="","",IF(COUNTIFS('Action Log'!$B$2:$B$501,A200,'Action Log'!$H$2:$H$501,"Pending",'Action Log'!$G$2:$G$501,"&gt;0")=0,"",IFERROR(MINIFS('Action Log'!$G$2:$G$501,'Action Log'!$B$2:$B$501,A200,'Action Log'!$H$2:$H$501,"Pending",'Action Log'!$G$2:$G$501,"&gt;0"),"")))</f>
        <v/>
      </c>
      <c r="Q200" s="30" t="n"/>
      <c r="R200" s="31" t="n"/>
      <c r="S200" s="29" t="n"/>
      <c r="T200" s="31" t="n"/>
      <c r="U200" s="29" t="n"/>
      <c r="V200" s="58">
        <f>IF(A200="","",IFERROR(SUMIF('Action Log'!$B$2:$B$501,A200,'Action Log'!$P$2:$P$501),0))</f>
        <v/>
      </c>
      <c r="W200" s="35">
        <f>IF(B200="","",MAX(0,IF(Q200&lt;&gt;"",Q200-B200,TODAY()-B200)))</f>
        <v/>
      </c>
      <c r="X200" s="35">
        <f>IF(OR(B200="",Q200="",N200&lt;&gt;"Closed"),"",MAX(0,Q200-B200))</f>
        <v/>
      </c>
      <c r="Y200" s="29">
        <f>IF(OR(A200="",O200=""),"",IF(N200="Canceled","Canceled",IF(N200="Closed",IF(Q200="","Needs Review",IF(Q200&gt;O200,"Closed Late","On Track")),IF(TODAY()&gt;O200,"Overdue","On Track"))))</f>
        <v/>
      </c>
      <c r="Z200" s="31">
        <f>IF(A200="","",IF(COUNTIF($A$2:$A$501,A200)&gt;1,"Duplicate ID",IF(OR(B200="",C200="",D200="",E200="",F200="",G200="",H200="",I200="",M200="",N200=""),"Missing Required Field",IF(AND(OR(N200="Closed",N200="Canceled"),Q200=""),"Missing Closure Date",IF(AND(N200="Closed",R200=""),"Missing Resolution",IF(AND(N200&lt;&gt;"Closed",N200&lt;&gt;"Canceled",Q200&lt;&gt;""),"Status/Date Mismatch",IF(AND(Q200&lt;&gt;"",Q200&lt;B200),"Closure Before Received","OK")))))))</f>
        <v/>
      </c>
    </row>
    <row r="201">
      <c r="A201" s="29" t="n"/>
      <c r="B201" s="30" t="n"/>
      <c r="C201" s="29" t="n"/>
      <c r="D201" s="29" t="n"/>
      <c r="E201" s="29" t="n"/>
      <c r="F201" s="29" t="n"/>
      <c r="G201" s="29" t="n"/>
      <c r="H201" s="29" t="n"/>
      <c r="I201" s="31" t="n"/>
      <c r="J201" s="29" t="n"/>
      <c r="K201" s="32" t="n"/>
      <c r="L201" s="57" t="n"/>
      <c r="M201" s="29" t="n"/>
      <c r="N201" s="29" t="n"/>
      <c r="O201" s="30">
        <f>IF(OR(B201="",H201=""),"",IFERROR(B201+INDEX('Settings'!$O$2:$O$5,MATCH(H201,'Settings'!$N$2:$N$5,0)),""))</f>
        <v/>
      </c>
      <c r="P201" s="30">
        <f>IF(A201="","",IF(COUNTIFS('Action Log'!$B$2:$B$501,A201,'Action Log'!$H$2:$H$501,"Pending",'Action Log'!$G$2:$G$501,"&gt;0")=0,"",IFERROR(MINIFS('Action Log'!$G$2:$G$501,'Action Log'!$B$2:$B$501,A201,'Action Log'!$H$2:$H$501,"Pending",'Action Log'!$G$2:$G$501,"&gt;0"),"")))</f>
        <v/>
      </c>
      <c r="Q201" s="30" t="n"/>
      <c r="R201" s="31" t="n"/>
      <c r="S201" s="29" t="n"/>
      <c r="T201" s="31" t="n"/>
      <c r="U201" s="29" t="n"/>
      <c r="V201" s="58">
        <f>IF(A201="","",IFERROR(SUMIF('Action Log'!$B$2:$B$501,A201,'Action Log'!$P$2:$P$501),0))</f>
        <v/>
      </c>
      <c r="W201" s="35">
        <f>IF(B201="","",MAX(0,IF(Q201&lt;&gt;"",Q201-B201,TODAY()-B201)))</f>
        <v/>
      </c>
      <c r="X201" s="35">
        <f>IF(OR(B201="",Q201="",N201&lt;&gt;"Closed"),"",MAX(0,Q201-B201))</f>
        <v/>
      </c>
      <c r="Y201" s="29">
        <f>IF(OR(A201="",O201=""),"",IF(N201="Canceled","Canceled",IF(N201="Closed",IF(Q201="","Needs Review",IF(Q201&gt;O201,"Closed Late","On Track")),IF(TODAY()&gt;O201,"Overdue","On Track"))))</f>
        <v/>
      </c>
      <c r="Z201" s="31">
        <f>IF(A201="","",IF(COUNTIF($A$2:$A$501,A201)&gt;1,"Duplicate ID",IF(OR(B201="",C201="",D201="",E201="",F201="",G201="",H201="",I201="",M201="",N201=""),"Missing Required Field",IF(AND(OR(N201="Closed",N201="Canceled"),Q201=""),"Missing Closure Date",IF(AND(N201="Closed",R201=""),"Missing Resolution",IF(AND(N201&lt;&gt;"Closed",N201&lt;&gt;"Canceled",Q201&lt;&gt;""),"Status/Date Mismatch",IF(AND(Q201&lt;&gt;"",Q201&lt;B201),"Closure Before Received","OK")))))))</f>
        <v/>
      </c>
    </row>
    <row r="202">
      <c r="A202" s="29" t="n"/>
      <c r="B202" s="30" t="n"/>
      <c r="C202" s="29" t="n"/>
      <c r="D202" s="29" t="n"/>
      <c r="E202" s="29" t="n"/>
      <c r="F202" s="29" t="n"/>
      <c r="G202" s="29" t="n"/>
      <c r="H202" s="29" t="n"/>
      <c r="I202" s="31" t="n"/>
      <c r="J202" s="29" t="n"/>
      <c r="K202" s="32" t="n"/>
      <c r="L202" s="57" t="n"/>
      <c r="M202" s="29" t="n"/>
      <c r="N202" s="29" t="n"/>
      <c r="O202" s="30">
        <f>IF(OR(B202="",H202=""),"",IFERROR(B202+INDEX('Settings'!$O$2:$O$5,MATCH(H202,'Settings'!$N$2:$N$5,0)),""))</f>
        <v/>
      </c>
      <c r="P202" s="30">
        <f>IF(A202="","",IF(COUNTIFS('Action Log'!$B$2:$B$501,A202,'Action Log'!$H$2:$H$501,"Pending",'Action Log'!$G$2:$G$501,"&gt;0")=0,"",IFERROR(MINIFS('Action Log'!$G$2:$G$501,'Action Log'!$B$2:$B$501,A202,'Action Log'!$H$2:$H$501,"Pending",'Action Log'!$G$2:$G$501,"&gt;0"),"")))</f>
        <v/>
      </c>
      <c r="Q202" s="30" t="n"/>
      <c r="R202" s="31" t="n"/>
      <c r="S202" s="29" t="n"/>
      <c r="T202" s="31" t="n"/>
      <c r="U202" s="29" t="n"/>
      <c r="V202" s="58">
        <f>IF(A202="","",IFERROR(SUMIF('Action Log'!$B$2:$B$501,A202,'Action Log'!$P$2:$P$501),0))</f>
        <v/>
      </c>
      <c r="W202" s="35">
        <f>IF(B202="","",MAX(0,IF(Q202&lt;&gt;"",Q202-B202,TODAY()-B202)))</f>
        <v/>
      </c>
      <c r="X202" s="35">
        <f>IF(OR(B202="",Q202="",N202&lt;&gt;"Closed"),"",MAX(0,Q202-B202))</f>
        <v/>
      </c>
      <c r="Y202" s="29">
        <f>IF(OR(A202="",O202=""),"",IF(N202="Canceled","Canceled",IF(N202="Closed",IF(Q202="","Needs Review",IF(Q202&gt;O202,"Closed Late","On Track")),IF(TODAY()&gt;O202,"Overdue","On Track"))))</f>
        <v/>
      </c>
      <c r="Z202" s="31">
        <f>IF(A202="","",IF(COUNTIF($A$2:$A$501,A202)&gt;1,"Duplicate ID",IF(OR(B202="",C202="",D202="",E202="",F202="",G202="",H202="",I202="",M202="",N202=""),"Missing Required Field",IF(AND(OR(N202="Closed",N202="Canceled"),Q202=""),"Missing Closure Date",IF(AND(N202="Closed",R202=""),"Missing Resolution",IF(AND(N202&lt;&gt;"Closed",N202&lt;&gt;"Canceled",Q202&lt;&gt;""),"Status/Date Mismatch",IF(AND(Q202&lt;&gt;"",Q202&lt;B202),"Closure Before Received","OK")))))))</f>
        <v/>
      </c>
    </row>
    <row r="203">
      <c r="A203" s="29" t="n"/>
      <c r="B203" s="30" t="n"/>
      <c r="C203" s="29" t="n"/>
      <c r="D203" s="29" t="n"/>
      <c r="E203" s="29" t="n"/>
      <c r="F203" s="29" t="n"/>
      <c r="G203" s="29" t="n"/>
      <c r="H203" s="29" t="n"/>
      <c r="I203" s="31" t="n"/>
      <c r="J203" s="29" t="n"/>
      <c r="K203" s="32" t="n"/>
      <c r="L203" s="57" t="n"/>
      <c r="M203" s="29" t="n"/>
      <c r="N203" s="29" t="n"/>
      <c r="O203" s="30">
        <f>IF(OR(B203="",H203=""),"",IFERROR(B203+INDEX('Settings'!$O$2:$O$5,MATCH(H203,'Settings'!$N$2:$N$5,0)),""))</f>
        <v/>
      </c>
      <c r="P203" s="30">
        <f>IF(A203="","",IF(COUNTIFS('Action Log'!$B$2:$B$501,A203,'Action Log'!$H$2:$H$501,"Pending",'Action Log'!$G$2:$G$501,"&gt;0")=0,"",IFERROR(MINIFS('Action Log'!$G$2:$G$501,'Action Log'!$B$2:$B$501,A203,'Action Log'!$H$2:$H$501,"Pending",'Action Log'!$G$2:$G$501,"&gt;0"),"")))</f>
        <v/>
      </c>
      <c r="Q203" s="30" t="n"/>
      <c r="R203" s="31" t="n"/>
      <c r="S203" s="29" t="n"/>
      <c r="T203" s="31" t="n"/>
      <c r="U203" s="29" t="n"/>
      <c r="V203" s="58">
        <f>IF(A203="","",IFERROR(SUMIF('Action Log'!$B$2:$B$501,A203,'Action Log'!$P$2:$P$501),0))</f>
        <v/>
      </c>
      <c r="W203" s="35">
        <f>IF(B203="","",MAX(0,IF(Q203&lt;&gt;"",Q203-B203,TODAY()-B203)))</f>
        <v/>
      </c>
      <c r="X203" s="35">
        <f>IF(OR(B203="",Q203="",N203&lt;&gt;"Closed"),"",MAX(0,Q203-B203))</f>
        <v/>
      </c>
      <c r="Y203" s="29">
        <f>IF(OR(A203="",O203=""),"",IF(N203="Canceled","Canceled",IF(N203="Closed",IF(Q203="","Needs Review",IF(Q203&gt;O203,"Closed Late","On Track")),IF(TODAY()&gt;O203,"Overdue","On Track"))))</f>
        <v/>
      </c>
      <c r="Z203" s="31">
        <f>IF(A203="","",IF(COUNTIF($A$2:$A$501,A203)&gt;1,"Duplicate ID",IF(OR(B203="",C203="",D203="",E203="",F203="",G203="",H203="",I203="",M203="",N203=""),"Missing Required Field",IF(AND(OR(N203="Closed",N203="Canceled"),Q203=""),"Missing Closure Date",IF(AND(N203="Closed",R203=""),"Missing Resolution",IF(AND(N203&lt;&gt;"Closed",N203&lt;&gt;"Canceled",Q203&lt;&gt;""),"Status/Date Mismatch",IF(AND(Q203&lt;&gt;"",Q203&lt;B203),"Closure Before Received","OK")))))))</f>
        <v/>
      </c>
    </row>
    <row r="204">
      <c r="A204" s="29" t="n"/>
      <c r="B204" s="30" t="n"/>
      <c r="C204" s="29" t="n"/>
      <c r="D204" s="29" t="n"/>
      <c r="E204" s="29" t="n"/>
      <c r="F204" s="29" t="n"/>
      <c r="G204" s="29" t="n"/>
      <c r="H204" s="29" t="n"/>
      <c r="I204" s="31" t="n"/>
      <c r="J204" s="29" t="n"/>
      <c r="K204" s="32" t="n"/>
      <c r="L204" s="57" t="n"/>
      <c r="M204" s="29" t="n"/>
      <c r="N204" s="29" t="n"/>
      <c r="O204" s="30">
        <f>IF(OR(B204="",H204=""),"",IFERROR(B204+INDEX('Settings'!$O$2:$O$5,MATCH(H204,'Settings'!$N$2:$N$5,0)),""))</f>
        <v/>
      </c>
      <c r="P204" s="30">
        <f>IF(A204="","",IF(COUNTIFS('Action Log'!$B$2:$B$501,A204,'Action Log'!$H$2:$H$501,"Pending",'Action Log'!$G$2:$G$501,"&gt;0")=0,"",IFERROR(MINIFS('Action Log'!$G$2:$G$501,'Action Log'!$B$2:$B$501,A204,'Action Log'!$H$2:$H$501,"Pending",'Action Log'!$G$2:$G$501,"&gt;0"),"")))</f>
        <v/>
      </c>
      <c r="Q204" s="30" t="n"/>
      <c r="R204" s="31" t="n"/>
      <c r="S204" s="29" t="n"/>
      <c r="T204" s="31" t="n"/>
      <c r="U204" s="29" t="n"/>
      <c r="V204" s="58">
        <f>IF(A204="","",IFERROR(SUMIF('Action Log'!$B$2:$B$501,A204,'Action Log'!$P$2:$P$501),0))</f>
        <v/>
      </c>
      <c r="W204" s="35">
        <f>IF(B204="","",MAX(0,IF(Q204&lt;&gt;"",Q204-B204,TODAY()-B204)))</f>
        <v/>
      </c>
      <c r="X204" s="35">
        <f>IF(OR(B204="",Q204="",N204&lt;&gt;"Closed"),"",MAX(0,Q204-B204))</f>
        <v/>
      </c>
      <c r="Y204" s="29">
        <f>IF(OR(A204="",O204=""),"",IF(N204="Canceled","Canceled",IF(N204="Closed",IF(Q204="","Needs Review",IF(Q204&gt;O204,"Closed Late","On Track")),IF(TODAY()&gt;O204,"Overdue","On Track"))))</f>
        <v/>
      </c>
      <c r="Z204" s="31">
        <f>IF(A204="","",IF(COUNTIF($A$2:$A$501,A204)&gt;1,"Duplicate ID",IF(OR(B204="",C204="",D204="",E204="",F204="",G204="",H204="",I204="",M204="",N204=""),"Missing Required Field",IF(AND(OR(N204="Closed",N204="Canceled"),Q204=""),"Missing Closure Date",IF(AND(N204="Closed",R204=""),"Missing Resolution",IF(AND(N204&lt;&gt;"Closed",N204&lt;&gt;"Canceled",Q204&lt;&gt;""),"Status/Date Mismatch",IF(AND(Q204&lt;&gt;"",Q204&lt;B204),"Closure Before Received","OK")))))))</f>
        <v/>
      </c>
    </row>
    <row r="205">
      <c r="A205" s="29" t="n"/>
      <c r="B205" s="30" t="n"/>
      <c r="C205" s="29" t="n"/>
      <c r="D205" s="29" t="n"/>
      <c r="E205" s="29" t="n"/>
      <c r="F205" s="29" t="n"/>
      <c r="G205" s="29" t="n"/>
      <c r="H205" s="29" t="n"/>
      <c r="I205" s="31" t="n"/>
      <c r="J205" s="29" t="n"/>
      <c r="K205" s="32" t="n"/>
      <c r="L205" s="57" t="n"/>
      <c r="M205" s="29" t="n"/>
      <c r="N205" s="29" t="n"/>
      <c r="O205" s="30">
        <f>IF(OR(B205="",H205=""),"",IFERROR(B205+INDEX('Settings'!$O$2:$O$5,MATCH(H205,'Settings'!$N$2:$N$5,0)),""))</f>
        <v/>
      </c>
      <c r="P205" s="30">
        <f>IF(A205="","",IF(COUNTIFS('Action Log'!$B$2:$B$501,A205,'Action Log'!$H$2:$H$501,"Pending",'Action Log'!$G$2:$G$501,"&gt;0")=0,"",IFERROR(MINIFS('Action Log'!$G$2:$G$501,'Action Log'!$B$2:$B$501,A205,'Action Log'!$H$2:$H$501,"Pending",'Action Log'!$G$2:$G$501,"&gt;0"),"")))</f>
        <v/>
      </c>
      <c r="Q205" s="30" t="n"/>
      <c r="R205" s="31" t="n"/>
      <c r="S205" s="29" t="n"/>
      <c r="T205" s="31" t="n"/>
      <c r="U205" s="29" t="n"/>
      <c r="V205" s="58">
        <f>IF(A205="","",IFERROR(SUMIF('Action Log'!$B$2:$B$501,A205,'Action Log'!$P$2:$P$501),0))</f>
        <v/>
      </c>
      <c r="W205" s="35">
        <f>IF(B205="","",MAX(0,IF(Q205&lt;&gt;"",Q205-B205,TODAY()-B205)))</f>
        <v/>
      </c>
      <c r="X205" s="35">
        <f>IF(OR(B205="",Q205="",N205&lt;&gt;"Closed"),"",MAX(0,Q205-B205))</f>
        <v/>
      </c>
      <c r="Y205" s="29">
        <f>IF(OR(A205="",O205=""),"",IF(N205="Canceled","Canceled",IF(N205="Closed",IF(Q205="","Needs Review",IF(Q205&gt;O205,"Closed Late","On Track")),IF(TODAY()&gt;O205,"Overdue","On Track"))))</f>
        <v/>
      </c>
      <c r="Z205" s="31">
        <f>IF(A205="","",IF(COUNTIF($A$2:$A$501,A205)&gt;1,"Duplicate ID",IF(OR(B205="",C205="",D205="",E205="",F205="",G205="",H205="",I205="",M205="",N205=""),"Missing Required Field",IF(AND(OR(N205="Closed",N205="Canceled"),Q205=""),"Missing Closure Date",IF(AND(N205="Closed",R205=""),"Missing Resolution",IF(AND(N205&lt;&gt;"Closed",N205&lt;&gt;"Canceled",Q205&lt;&gt;""),"Status/Date Mismatch",IF(AND(Q205&lt;&gt;"",Q205&lt;B205),"Closure Before Received","OK")))))))</f>
        <v/>
      </c>
    </row>
    <row r="206">
      <c r="A206" s="29" t="n"/>
      <c r="B206" s="30" t="n"/>
      <c r="C206" s="29" t="n"/>
      <c r="D206" s="29" t="n"/>
      <c r="E206" s="29" t="n"/>
      <c r="F206" s="29" t="n"/>
      <c r="G206" s="29" t="n"/>
      <c r="H206" s="29" t="n"/>
      <c r="I206" s="31" t="n"/>
      <c r="J206" s="29" t="n"/>
      <c r="K206" s="32" t="n"/>
      <c r="L206" s="57" t="n"/>
      <c r="M206" s="29" t="n"/>
      <c r="N206" s="29" t="n"/>
      <c r="O206" s="30">
        <f>IF(OR(B206="",H206=""),"",IFERROR(B206+INDEX('Settings'!$O$2:$O$5,MATCH(H206,'Settings'!$N$2:$N$5,0)),""))</f>
        <v/>
      </c>
      <c r="P206" s="30">
        <f>IF(A206="","",IF(COUNTIFS('Action Log'!$B$2:$B$501,A206,'Action Log'!$H$2:$H$501,"Pending",'Action Log'!$G$2:$G$501,"&gt;0")=0,"",IFERROR(MINIFS('Action Log'!$G$2:$G$501,'Action Log'!$B$2:$B$501,A206,'Action Log'!$H$2:$H$501,"Pending",'Action Log'!$G$2:$G$501,"&gt;0"),"")))</f>
        <v/>
      </c>
      <c r="Q206" s="30" t="n"/>
      <c r="R206" s="31" t="n"/>
      <c r="S206" s="29" t="n"/>
      <c r="T206" s="31" t="n"/>
      <c r="U206" s="29" t="n"/>
      <c r="V206" s="58">
        <f>IF(A206="","",IFERROR(SUMIF('Action Log'!$B$2:$B$501,A206,'Action Log'!$P$2:$P$501),0))</f>
        <v/>
      </c>
      <c r="W206" s="35">
        <f>IF(B206="","",MAX(0,IF(Q206&lt;&gt;"",Q206-B206,TODAY()-B206)))</f>
        <v/>
      </c>
      <c r="X206" s="35">
        <f>IF(OR(B206="",Q206="",N206&lt;&gt;"Closed"),"",MAX(0,Q206-B206))</f>
        <v/>
      </c>
      <c r="Y206" s="29">
        <f>IF(OR(A206="",O206=""),"",IF(N206="Canceled","Canceled",IF(N206="Closed",IF(Q206="","Needs Review",IF(Q206&gt;O206,"Closed Late","On Track")),IF(TODAY()&gt;O206,"Overdue","On Track"))))</f>
        <v/>
      </c>
      <c r="Z206" s="31">
        <f>IF(A206="","",IF(COUNTIF($A$2:$A$501,A206)&gt;1,"Duplicate ID",IF(OR(B206="",C206="",D206="",E206="",F206="",G206="",H206="",I206="",M206="",N206=""),"Missing Required Field",IF(AND(OR(N206="Closed",N206="Canceled"),Q206=""),"Missing Closure Date",IF(AND(N206="Closed",R206=""),"Missing Resolution",IF(AND(N206&lt;&gt;"Closed",N206&lt;&gt;"Canceled",Q206&lt;&gt;""),"Status/Date Mismatch",IF(AND(Q206&lt;&gt;"",Q206&lt;B206),"Closure Before Received","OK")))))))</f>
        <v/>
      </c>
    </row>
    <row r="207">
      <c r="A207" s="29" t="n"/>
      <c r="B207" s="30" t="n"/>
      <c r="C207" s="29" t="n"/>
      <c r="D207" s="29" t="n"/>
      <c r="E207" s="29" t="n"/>
      <c r="F207" s="29" t="n"/>
      <c r="G207" s="29" t="n"/>
      <c r="H207" s="29" t="n"/>
      <c r="I207" s="31" t="n"/>
      <c r="J207" s="29" t="n"/>
      <c r="K207" s="32" t="n"/>
      <c r="L207" s="57" t="n"/>
      <c r="M207" s="29" t="n"/>
      <c r="N207" s="29" t="n"/>
      <c r="O207" s="30">
        <f>IF(OR(B207="",H207=""),"",IFERROR(B207+INDEX('Settings'!$O$2:$O$5,MATCH(H207,'Settings'!$N$2:$N$5,0)),""))</f>
        <v/>
      </c>
      <c r="P207" s="30">
        <f>IF(A207="","",IF(COUNTIFS('Action Log'!$B$2:$B$501,A207,'Action Log'!$H$2:$H$501,"Pending",'Action Log'!$G$2:$G$501,"&gt;0")=0,"",IFERROR(MINIFS('Action Log'!$G$2:$G$501,'Action Log'!$B$2:$B$501,A207,'Action Log'!$H$2:$H$501,"Pending",'Action Log'!$G$2:$G$501,"&gt;0"),"")))</f>
        <v/>
      </c>
      <c r="Q207" s="30" t="n"/>
      <c r="R207" s="31" t="n"/>
      <c r="S207" s="29" t="n"/>
      <c r="T207" s="31" t="n"/>
      <c r="U207" s="29" t="n"/>
      <c r="V207" s="58">
        <f>IF(A207="","",IFERROR(SUMIF('Action Log'!$B$2:$B$501,A207,'Action Log'!$P$2:$P$501),0))</f>
        <v/>
      </c>
      <c r="W207" s="35">
        <f>IF(B207="","",MAX(0,IF(Q207&lt;&gt;"",Q207-B207,TODAY()-B207)))</f>
        <v/>
      </c>
      <c r="X207" s="35">
        <f>IF(OR(B207="",Q207="",N207&lt;&gt;"Closed"),"",MAX(0,Q207-B207))</f>
        <v/>
      </c>
      <c r="Y207" s="29">
        <f>IF(OR(A207="",O207=""),"",IF(N207="Canceled","Canceled",IF(N207="Closed",IF(Q207="","Needs Review",IF(Q207&gt;O207,"Closed Late","On Track")),IF(TODAY()&gt;O207,"Overdue","On Track"))))</f>
        <v/>
      </c>
      <c r="Z207" s="31">
        <f>IF(A207="","",IF(COUNTIF($A$2:$A$501,A207)&gt;1,"Duplicate ID",IF(OR(B207="",C207="",D207="",E207="",F207="",G207="",H207="",I207="",M207="",N207=""),"Missing Required Field",IF(AND(OR(N207="Closed",N207="Canceled"),Q207=""),"Missing Closure Date",IF(AND(N207="Closed",R207=""),"Missing Resolution",IF(AND(N207&lt;&gt;"Closed",N207&lt;&gt;"Canceled",Q207&lt;&gt;""),"Status/Date Mismatch",IF(AND(Q207&lt;&gt;"",Q207&lt;B207),"Closure Before Received","OK")))))))</f>
        <v/>
      </c>
    </row>
    <row r="208">
      <c r="A208" s="29" t="n"/>
      <c r="B208" s="30" t="n"/>
      <c r="C208" s="29" t="n"/>
      <c r="D208" s="29" t="n"/>
      <c r="E208" s="29" t="n"/>
      <c r="F208" s="29" t="n"/>
      <c r="G208" s="29" t="n"/>
      <c r="H208" s="29" t="n"/>
      <c r="I208" s="31" t="n"/>
      <c r="J208" s="29" t="n"/>
      <c r="K208" s="32" t="n"/>
      <c r="L208" s="57" t="n"/>
      <c r="M208" s="29" t="n"/>
      <c r="N208" s="29" t="n"/>
      <c r="O208" s="30">
        <f>IF(OR(B208="",H208=""),"",IFERROR(B208+INDEX('Settings'!$O$2:$O$5,MATCH(H208,'Settings'!$N$2:$N$5,0)),""))</f>
        <v/>
      </c>
      <c r="P208" s="30">
        <f>IF(A208="","",IF(COUNTIFS('Action Log'!$B$2:$B$501,A208,'Action Log'!$H$2:$H$501,"Pending",'Action Log'!$G$2:$G$501,"&gt;0")=0,"",IFERROR(MINIFS('Action Log'!$G$2:$G$501,'Action Log'!$B$2:$B$501,A208,'Action Log'!$H$2:$H$501,"Pending",'Action Log'!$G$2:$G$501,"&gt;0"),"")))</f>
        <v/>
      </c>
      <c r="Q208" s="30" t="n"/>
      <c r="R208" s="31" t="n"/>
      <c r="S208" s="29" t="n"/>
      <c r="T208" s="31" t="n"/>
      <c r="U208" s="29" t="n"/>
      <c r="V208" s="58">
        <f>IF(A208="","",IFERROR(SUMIF('Action Log'!$B$2:$B$501,A208,'Action Log'!$P$2:$P$501),0))</f>
        <v/>
      </c>
      <c r="W208" s="35">
        <f>IF(B208="","",MAX(0,IF(Q208&lt;&gt;"",Q208-B208,TODAY()-B208)))</f>
        <v/>
      </c>
      <c r="X208" s="35">
        <f>IF(OR(B208="",Q208="",N208&lt;&gt;"Closed"),"",MAX(0,Q208-B208))</f>
        <v/>
      </c>
      <c r="Y208" s="29">
        <f>IF(OR(A208="",O208=""),"",IF(N208="Canceled","Canceled",IF(N208="Closed",IF(Q208="","Needs Review",IF(Q208&gt;O208,"Closed Late","On Track")),IF(TODAY()&gt;O208,"Overdue","On Track"))))</f>
        <v/>
      </c>
      <c r="Z208" s="31">
        <f>IF(A208="","",IF(COUNTIF($A$2:$A$501,A208)&gt;1,"Duplicate ID",IF(OR(B208="",C208="",D208="",E208="",F208="",G208="",H208="",I208="",M208="",N208=""),"Missing Required Field",IF(AND(OR(N208="Closed",N208="Canceled"),Q208=""),"Missing Closure Date",IF(AND(N208="Closed",R208=""),"Missing Resolution",IF(AND(N208&lt;&gt;"Closed",N208&lt;&gt;"Canceled",Q208&lt;&gt;""),"Status/Date Mismatch",IF(AND(Q208&lt;&gt;"",Q208&lt;B208),"Closure Before Received","OK")))))))</f>
        <v/>
      </c>
    </row>
    <row r="209">
      <c r="A209" s="29" t="n"/>
      <c r="B209" s="30" t="n"/>
      <c r="C209" s="29" t="n"/>
      <c r="D209" s="29" t="n"/>
      <c r="E209" s="29" t="n"/>
      <c r="F209" s="29" t="n"/>
      <c r="G209" s="29" t="n"/>
      <c r="H209" s="29" t="n"/>
      <c r="I209" s="31" t="n"/>
      <c r="J209" s="29" t="n"/>
      <c r="K209" s="32" t="n"/>
      <c r="L209" s="57" t="n"/>
      <c r="M209" s="29" t="n"/>
      <c r="N209" s="29" t="n"/>
      <c r="O209" s="30">
        <f>IF(OR(B209="",H209=""),"",IFERROR(B209+INDEX('Settings'!$O$2:$O$5,MATCH(H209,'Settings'!$N$2:$N$5,0)),""))</f>
        <v/>
      </c>
      <c r="P209" s="30">
        <f>IF(A209="","",IF(COUNTIFS('Action Log'!$B$2:$B$501,A209,'Action Log'!$H$2:$H$501,"Pending",'Action Log'!$G$2:$G$501,"&gt;0")=0,"",IFERROR(MINIFS('Action Log'!$G$2:$G$501,'Action Log'!$B$2:$B$501,A209,'Action Log'!$H$2:$H$501,"Pending",'Action Log'!$G$2:$G$501,"&gt;0"),"")))</f>
        <v/>
      </c>
      <c r="Q209" s="30" t="n"/>
      <c r="R209" s="31" t="n"/>
      <c r="S209" s="29" t="n"/>
      <c r="T209" s="31" t="n"/>
      <c r="U209" s="29" t="n"/>
      <c r="V209" s="58">
        <f>IF(A209="","",IFERROR(SUMIF('Action Log'!$B$2:$B$501,A209,'Action Log'!$P$2:$P$501),0))</f>
        <v/>
      </c>
      <c r="W209" s="35">
        <f>IF(B209="","",MAX(0,IF(Q209&lt;&gt;"",Q209-B209,TODAY()-B209)))</f>
        <v/>
      </c>
      <c r="X209" s="35">
        <f>IF(OR(B209="",Q209="",N209&lt;&gt;"Closed"),"",MAX(0,Q209-B209))</f>
        <v/>
      </c>
      <c r="Y209" s="29">
        <f>IF(OR(A209="",O209=""),"",IF(N209="Canceled","Canceled",IF(N209="Closed",IF(Q209="","Needs Review",IF(Q209&gt;O209,"Closed Late","On Track")),IF(TODAY()&gt;O209,"Overdue","On Track"))))</f>
        <v/>
      </c>
      <c r="Z209" s="31">
        <f>IF(A209="","",IF(COUNTIF($A$2:$A$501,A209)&gt;1,"Duplicate ID",IF(OR(B209="",C209="",D209="",E209="",F209="",G209="",H209="",I209="",M209="",N209=""),"Missing Required Field",IF(AND(OR(N209="Closed",N209="Canceled"),Q209=""),"Missing Closure Date",IF(AND(N209="Closed",R209=""),"Missing Resolution",IF(AND(N209&lt;&gt;"Closed",N209&lt;&gt;"Canceled",Q209&lt;&gt;""),"Status/Date Mismatch",IF(AND(Q209&lt;&gt;"",Q209&lt;B209),"Closure Before Received","OK")))))))</f>
        <v/>
      </c>
    </row>
    <row r="210">
      <c r="A210" s="29" t="n"/>
      <c r="B210" s="30" t="n"/>
      <c r="C210" s="29" t="n"/>
      <c r="D210" s="29" t="n"/>
      <c r="E210" s="29" t="n"/>
      <c r="F210" s="29" t="n"/>
      <c r="G210" s="29" t="n"/>
      <c r="H210" s="29" t="n"/>
      <c r="I210" s="31" t="n"/>
      <c r="J210" s="29" t="n"/>
      <c r="K210" s="32" t="n"/>
      <c r="L210" s="57" t="n"/>
      <c r="M210" s="29" t="n"/>
      <c r="N210" s="29" t="n"/>
      <c r="O210" s="30">
        <f>IF(OR(B210="",H210=""),"",IFERROR(B210+INDEX('Settings'!$O$2:$O$5,MATCH(H210,'Settings'!$N$2:$N$5,0)),""))</f>
        <v/>
      </c>
      <c r="P210" s="30">
        <f>IF(A210="","",IF(COUNTIFS('Action Log'!$B$2:$B$501,A210,'Action Log'!$H$2:$H$501,"Pending",'Action Log'!$G$2:$G$501,"&gt;0")=0,"",IFERROR(MINIFS('Action Log'!$G$2:$G$501,'Action Log'!$B$2:$B$501,A210,'Action Log'!$H$2:$H$501,"Pending",'Action Log'!$G$2:$G$501,"&gt;0"),"")))</f>
        <v/>
      </c>
      <c r="Q210" s="30" t="n"/>
      <c r="R210" s="31" t="n"/>
      <c r="S210" s="29" t="n"/>
      <c r="T210" s="31" t="n"/>
      <c r="U210" s="29" t="n"/>
      <c r="V210" s="58">
        <f>IF(A210="","",IFERROR(SUMIF('Action Log'!$B$2:$B$501,A210,'Action Log'!$P$2:$P$501),0))</f>
        <v/>
      </c>
      <c r="W210" s="35">
        <f>IF(B210="","",MAX(0,IF(Q210&lt;&gt;"",Q210-B210,TODAY()-B210)))</f>
        <v/>
      </c>
      <c r="X210" s="35">
        <f>IF(OR(B210="",Q210="",N210&lt;&gt;"Closed"),"",MAX(0,Q210-B210))</f>
        <v/>
      </c>
      <c r="Y210" s="29">
        <f>IF(OR(A210="",O210=""),"",IF(N210="Canceled","Canceled",IF(N210="Closed",IF(Q210="","Needs Review",IF(Q210&gt;O210,"Closed Late","On Track")),IF(TODAY()&gt;O210,"Overdue","On Track"))))</f>
        <v/>
      </c>
      <c r="Z210" s="31">
        <f>IF(A210="","",IF(COUNTIF($A$2:$A$501,A210)&gt;1,"Duplicate ID",IF(OR(B210="",C210="",D210="",E210="",F210="",G210="",H210="",I210="",M210="",N210=""),"Missing Required Field",IF(AND(OR(N210="Closed",N210="Canceled"),Q210=""),"Missing Closure Date",IF(AND(N210="Closed",R210=""),"Missing Resolution",IF(AND(N210&lt;&gt;"Closed",N210&lt;&gt;"Canceled",Q210&lt;&gt;""),"Status/Date Mismatch",IF(AND(Q210&lt;&gt;"",Q210&lt;B210),"Closure Before Received","OK")))))))</f>
        <v/>
      </c>
    </row>
    <row r="211">
      <c r="A211" s="29" t="n"/>
      <c r="B211" s="30" t="n"/>
      <c r="C211" s="29" t="n"/>
      <c r="D211" s="29" t="n"/>
      <c r="E211" s="29" t="n"/>
      <c r="F211" s="29" t="n"/>
      <c r="G211" s="29" t="n"/>
      <c r="H211" s="29" t="n"/>
      <c r="I211" s="31" t="n"/>
      <c r="J211" s="29" t="n"/>
      <c r="K211" s="32" t="n"/>
      <c r="L211" s="57" t="n"/>
      <c r="M211" s="29" t="n"/>
      <c r="N211" s="29" t="n"/>
      <c r="O211" s="30">
        <f>IF(OR(B211="",H211=""),"",IFERROR(B211+INDEX('Settings'!$O$2:$O$5,MATCH(H211,'Settings'!$N$2:$N$5,0)),""))</f>
        <v/>
      </c>
      <c r="P211" s="30">
        <f>IF(A211="","",IF(COUNTIFS('Action Log'!$B$2:$B$501,A211,'Action Log'!$H$2:$H$501,"Pending",'Action Log'!$G$2:$G$501,"&gt;0")=0,"",IFERROR(MINIFS('Action Log'!$G$2:$G$501,'Action Log'!$B$2:$B$501,A211,'Action Log'!$H$2:$H$501,"Pending",'Action Log'!$G$2:$G$501,"&gt;0"),"")))</f>
        <v/>
      </c>
      <c r="Q211" s="30" t="n"/>
      <c r="R211" s="31" t="n"/>
      <c r="S211" s="29" t="n"/>
      <c r="T211" s="31" t="n"/>
      <c r="U211" s="29" t="n"/>
      <c r="V211" s="58">
        <f>IF(A211="","",IFERROR(SUMIF('Action Log'!$B$2:$B$501,A211,'Action Log'!$P$2:$P$501),0))</f>
        <v/>
      </c>
      <c r="W211" s="35">
        <f>IF(B211="","",MAX(0,IF(Q211&lt;&gt;"",Q211-B211,TODAY()-B211)))</f>
        <v/>
      </c>
      <c r="X211" s="35">
        <f>IF(OR(B211="",Q211="",N211&lt;&gt;"Closed"),"",MAX(0,Q211-B211))</f>
        <v/>
      </c>
      <c r="Y211" s="29">
        <f>IF(OR(A211="",O211=""),"",IF(N211="Canceled","Canceled",IF(N211="Closed",IF(Q211="","Needs Review",IF(Q211&gt;O211,"Closed Late","On Track")),IF(TODAY()&gt;O211,"Overdue","On Track"))))</f>
        <v/>
      </c>
      <c r="Z211" s="31">
        <f>IF(A211="","",IF(COUNTIF($A$2:$A$501,A211)&gt;1,"Duplicate ID",IF(OR(B211="",C211="",D211="",E211="",F211="",G211="",H211="",I211="",M211="",N211=""),"Missing Required Field",IF(AND(OR(N211="Closed",N211="Canceled"),Q211=""),"Missing Closure Date",IF(AND(N211="Closed",R211=""),"Missing Resolution",IF(AND(N211&lt;&gt;"Closed",N211&lt;&gt;"Canceled",Q211&lt;&gt;""),"Status/Date Mismatch",IF(AND(Q211&lt;&gt;"",Q211&lt;B211),"Closure Before Received","OK")))))))</f>
        <v/>
      </c>
    </row>
    <row r="212">
      <c r="A212" s="29" t="n"/>
      <c r="B212" s="30" t="n"/>
      <c r="C212" s="29" t="n"/>
      <c r="D212" s="29" t="n"/>
      <c r="E212" s="29" t="n"/>
      <c r="F212" s="29" t="n"/>
      <c r="G212" s="29" t="n"/>
      <c r="H212" s="29" t="n"/>
      <c r="I212" s="31" t="n"/>
      <c r="J212" s="29" t="n"/>
      <c r="K212" s="32" t="n"/>
      <c r="L212" s="57" t="n"/>
      <c r="M212" s="29" t="n"/>
      <c r="N212" s="29" t="n"/>
      <c r="O212" s="30">
        <f>IF(OR(B212="",H212=""),"",IFERROR(B212+INDEX('Settings'!$O$2:$O$5,MATCH(H212,'Settings'!$N$2:$N$5,0)),""))</f>
        <v/>
      </c>
      <c r="P212" s="30">
        <f>IF(A212="","",IF(COUNTIFS('Action Log'!$B$2:$B$501,A212,'Action Log'!$H$2:$H$501,"Pending",'Action Log'!$G$2:$G$501,"&gt;0")=0,"",IFERROR(MINIFS('Action Log'!$G$2:$G$501,'Action Log'!$B$2:$B$501,A212,'Action Log'!$H$2:$H$501,"Pending",'Action Log'!$G$2:$G$501,"&gt;0"),"")))</f>
        <v/>
      </c>
      <c r="Q212" s="30" t="n"/>
      <c r="R212" s="31" t="n"/>
      <c r="S212" s="29" t="n"/>
      <c r="T212" s="31" t="n"/>
      <c r="U212" s="29" t="n"/>
      <c r="V212" s="58">
        <f>IF(A212="","",IFERROR(SUMIF('Action Log'!$B$2:$B$501,A212,'Action Log'!$P$2:$P$501),0))</f>
        <v/>
      </c>
      <c r="W212" s="35">
        <f>IF(B212="","",MAX(0,IF(Q212&lt;&gt;"",Q212-B212,TODAY()-B212)))</f>
        <v/>
      </c>
      <c r="X212" s="35">
        <f>IF(OR(B212="",Q212="",N212&lt;&gt;"Closed"),"",MAX(0,Q212-B212))</f>
        <v/>
      </c>
      <c r="Y212" s="29">
        <f>IF(OR(A212="",O212=""),"",IF(N212="Canceled","Canceled",IF(N212="Closed",IF(Q212="","Needs Review",IF(Q212&gt;O212,"Closed Late","On Track")),IF(TODAY()&gt;O212,"Overdue","On Track"))))</f>
        <v/>
      </c>
      <c r="Z212" s="31">
        <f>IF(A212="","",IF(COUNTIF($A$2:$A$501,A212)&gt;1,"Duplicate ID",IF(OR(B212="",C212="",D212="",E212="",F212="",G212="",H212="",I212="",M212="",N212=""),"Missing Required Field",IF(AND(OR(N212="Closed",N212="Canceled"),Q212=""),"Missing Closure Date",IF(AND(N212="Closed",R212=""),"Missing Resolution",IF(AND(N212&lt;&gt;"Closed",N212&lt;&gt;"Canceled",Q212&lt;&gt;""),"Status/Date Mismatch",IF(AND(Q212&lt;&gt;"",Q212&lt;B212),"Closure Before Received","OK")))))))</f>
        <v/>
      </c>
    </row>
    <row r="213">
      <c r="A213" s="29" t="n"/>
      <c r="B213" s="30" t="n"/>
      <c r="C213" s="29" t="n"/>
      <c r="D213" s="29" t="n"/>
      <c r="E213" s="29" t="n"/>
      <c r="F213" s="29" t="n"/>
      <c r="G213" s="29" t="n"/>
      <c r="H213" s="29" t="n"/>
      <c r="I213" s="31" t="n"/>
      <c r="J213" s="29" t="n"/>
      <c r="K213" s="32" t="n"/>
      <c r="L213" s="57" t="n"/>
      <c r="M213" s="29" t="n"/>
      <c r="N213" s="29" t="n"/>
      <c r="O213" s="30">
        <f>IF(OR(B213="",H213=""),"",IFERROR(B213+INDEX('Settings'!$O$2:$O$5,MATCH(H213,'Settings'!$N$2:$N$5,0)),""))</f>
        <v/>
      </c>
      <c r="P213" s="30">
        <f>IF(A213="","",IF(COUNTIFS('Action Log'!$B$2:$B$501,A213,'Action Log'!$H$2:$H$501,"Pending",'Action Log'!$G$2:$G$501,"&gt;0")=0,"",IFERROR(MINIFS('Action Log'!$G$2:$G$501,'Action Log'!$B$2:$B$501,A213,'Action Log'!$H$2:$H$501,"Pending",'Action Log'!$G$2:$G$501,"&gt;0"),"")))</f>
        <v/>
      </c>
      <c r="Q213" s="30" t="n"/>
      <c r="R213" s="31" t="n"/>
      <c r="S213" s="29" t="n"/>
      <c r="T213" s="31" t="n"/>
      <c r="U213" s="29" t="n"/>
      <c r="V213" s="58">
        <f>IF(A213="","",IFERROR(SUMIF('Action Log'!$B$2:$B$501,A213,'Action Log'!$P$2:$P$501),0))</f>
        <v/>
      </c>
      <c r="W213" s="35">
        <f>IF(B213="","",MAX(0,IF(Q213&lt;&gt;"",Q213-B213,TODAY()-B213)))</f>
        <v/>
      </c>
      <c r="X213" s="35">
        <f>IF(OR(B213="",Q213="",N213&lt;&gt;"Closed"),"",MAX(0,Q213-B213))</f>
        <v/>
      </c>
      <c r="Y213" s="29">
        <f>IF(OR(A213="",O213=""),"",IF(N213="Canceled","Canceled",IF(N213="Closed",IF(Q213="","Needs Review",IF(Q213&gt;O213,"Closed Late","On Track")),IF(TODAY()&gt;O213,"Overdue","On Track"))))</f>
        <v/>
      </c>
      <c r="Z213" s="31">
        <f>IF(A213="","",IF(COUNTIF($A$2:$A$501,A213)&gt;1,"Duplicate ID",IF(OR(B213="",C213="",D213="",E213="",F213="",G213="",H213="",I213="",M213="",N213=""),"Missing Required Field",IF(AND(OR(N213="Closed",N213="Canceled"),Q213=""),"Missing Closure Date",IF(AND(N213="Closed",R213=""),"Missing Resolution",IF(AND(N213&lt;&gt;"Closed",N213&lt;&gt;"Canceled",Q213&lt;&gt;""),"Status/Date Mismatch",IF(AND(Q213&lt;&gt;"",Q213&lt;B213),"Closure Before Received","OK")))))))</f>
        <v/>
      </c>
    </row>
    <row r="214">
      <c r="A214" s="29" t="n"/>
      <c r="B214" s="30" t="n"/>
      <c r="C214" s="29" t="n"/>
      <c r="D214" s="29" t="n"/>
      <c r="E214" s="29" t="n"/>
      <c r="F214" s="29" t="n"/>
      <c r="G214" s="29" t="n"/>
      <c r="H214" s="29" t="n"/>
      <c r="I214" s="31" t="n"/>
      <c r="J214" s="29" t="n"/>
      <c r="K214" s="32" t="n"/>
      <c r="L214" s="57" t="n"/>
      <c r="M214" s="29" t="n"/>
      <c r="N214" s="29" t="n"/>
      <c r="O214" s="30">
        <f>IF(OR(B214="",H214=""),"",IFERROR(B214+INDEX('Settings'!$O$2:$O$5,MATCH(H214,'Settings'!$N$2:$N$5,0)),""))</f>
        <v/>
      </c>
      <c r="P214" s="30">
        <f>IF(A214="","",IF(COUNTIFS('Action Log'!$B$2:$B$501,A214,'Action Log'!$H$2:$H$501,"Pending",'Action Log'!$G$2:$G$501,"&gt;0")=0,"",IFERROR(MINIFS('Action Log'!$G$2:$G$501,'Action Log'!$B$2:$B$501,A214,'Action Log'!$H$2:$H$501,"Pending",'Action Log'!$G$2:$G$501,"&gt;0"),"")))</f>
        <v/>
      </c>
      <c r="Q214" s="30" t="n"/>
      <c r="R214" s="31" t="n"/>
      <c r="S214" s="29" t="n"/>
      <c r="T214" s="31" t="n"/>
      <c r="U214" s="29" t="n"/>
      <c r="V214" s="58">
        <f>IF(A214="","",IFERROR(SUMIF('Action Log'!$B$2:$B$501,A214,'Action Log'!$P$2:$P$501),0))</f>
        <v/>
      </c>
      <c r="W214" s="35">
        <f>IF(B214="","",MAX(0,IF(Q214&lt;&gt;"",Q214-B214,TODAY()-B214)))</f>
        <v/>
      </c>
      <c r="X214" s="35">
        <f>IF(OR(B214="",Q214="",N214&lt;&gt;"Closed"),"",MAX(0,Q214-B214))</f>
        <v/>
      </c>
      <c r="Y214" s="29">
        <f>IF(OR(A214="",O214=""),"",IF(N214="Canceled","Canceled",IF(N214="Closed",IF(Q214="","Needs Review",IF(Q214&gt;O214,"Closed Late","On Track")),IF(TODAY()&gt;O214,"Overdue","On Track"))))</f>
        <v/>
      </c>
      <c r="Z214" s="31">
        <f>IF(A214="","",IF(COUNTIF($A$2:$A$501,A214)&gt;1,"Duplicate ID",IF(OR(B214="",C214="",D214="",E214="",F214="",G214="",H214="",I214="",M214="",N214=""),"Missing Required Field",IF(AND(OR(N214="Closed",N214="Canceled"),Q214=""),"Missing Closure Date",IF(AND(N214="Closed",R214=""),"Missing Resolution",IF(AND(N214&lt;&gt;"Closed",N214&lt;&gt;"Canceled",Q214&lt;&gt;""),"Status/Date Mismatch",IF(AND(Q214&lt;&gt;"",Q214&lt;B214),"Closure Before Received","OK")))))))</f>
        <v/>
      </c>
    </row>
    <row r="215">
      <c r="A215" s="29" t="n"/>
      <c r="B215" s="30" t="n"/>
      <c r="C215" s="29" t="n"/>
      <c r="D215" s="29" t="n"/>
      <c r="E215" s="29" t="n"/>
      <c r="F215" s="29" t="n"/>
      <c r="G215" s="29" t="n"/>
      <c r="H215" s="29" t="n"/>
      <c r="I215" s="31" t="n"/>
      <c r="J215" s="29" t="n"/>
      <c r="K215" s="32" t="n"/>
      <c r="L215" s="57" t="n"/>
      <c r="M215" s="29" t="n"/>
      <c r="N215" s="29" t="n"/>
      <c r="O215" s="30">
        <f>IF(OR(B215="",H215=""),"",IFERROR(B215+INDEX('Settings'!$O$2:$O$5,MATCH(H215,'Settings'!$N$2:$N$5,0)),""))</f>
        <v/>
      </c>
      <c r="P215" s="30">
        <f>IF(A215="","",IF(COUNTIFS('Action Log'!$B$2:$B$501,A215,'Action Log'!$H$2:$H$501,"Pending",'Action Log'!$G$2:$G$501,"&gt;0")=0,"",IFERROR(MINIFS('Action Log'!$G$2:$G$501,'Action Log'!$B$2:$B$501,A215,'Action Log'!$H$2:$H$501,"Pending",'Action Log'!$G$2:$G$501,"&gt;0"),"")))</f>
        <v/>
      </c>
      <c r="Q215" s="30" t="n"/>
      <c r="R215" s="31" t="n"/>
      <c r="S215" s="29" t="n"/>
      <c r="T215" s="31" t="n"/>
      <c r="U215" s="29" t="n"/>
      <c r="V215" s="58">
        <f>IF(A215="","",IFERROR(SUMIF('Action Log'!$B$2:$B$501,A215,'Action Log'!$P$2:$P$501),0))</f>
        <v/>
      </c>
      <c r="W215" s="35">
        <f>IF(B215="","",MAX(0,IF(Q215&lt;&gt;"",Q215-B215,TODAY()-B215)))</f>
        <v/>
      </c>
      <c r="X215" s="35">
        <f>IF(OR(B215="",Q215="",N215&lt;&gt;"Closed"),"",MAX(0,Q215-B215))</f>
        <v/>
      </c>
      <c r="Y215" s="29">
        <f>IF(OR(A215="",O215=""),"",IF(N215="Canceled","Canceled",IF(N215="Closed",IF(Q215="","Needs Review",IF(Q215&gt;O215,"Closed Late","On Track")),IF(TODAY()&gt;O215,"Overdue","On Track"))))</f>
        <v/>
      </c>
      <c r="Z215" s="31">
        <f>IF(A215="","",IF(COUNTIF($A$2:$A$501,A215)&gt;1,"Duplicate ID",IF(OR(B215="",C215="",D215="",E215="",F215="",G215="",H215="",I215="",M215="",N215=""),"Missing Required Field",IF(AND(OR(N215="Closed",N215="Canceled"),Q215=""),"Missing Closure Date",IF(AND(N215="Closed",R215=""),"Missing Resolution",IF(AND(N215&lt;&gt;"Closed",N215&lt;&gt;"Canceled",Q215&lt;&gt;""),"Status/Date Mismatch",IF(AND(Q215&lt;&gt;"",Q215&lt;B215),"Closure Before Received","OK")))))))</f>
        <v/>
      </c>
    </row>
    <row r="216">
      <c r="A216" s="29" t="n"/>
      <c r="B216" s="30" t="n"/>
      <c r="C216" s="29" t="n"/>
      <c r="D216" s="29" t="n"/>
      <c r="E216" s="29" t="n"/>
      <c r="F216" s="29" t="n"/>
      <c r="G216" s="29" t="n"/>
      <c r="H216" s="29" t="n"/>
      <c r="I216" s="31" t="n"/>
      <c r="J216" s="29" t="n"/>
      <c r="K216" s="32" t="n"/>
      <c r="L216" s="57" t="n"/>
      <c r="M216" s="29" t="n"/>
      <c r="N216" s="29" t="n"/>
      <c r="O216" s="30">
        <f>IF(OR(B216="",H216=""),"",IFERROR(B216+INDEX('Settings'!$O$2:$O$5,MATCH(H216,'Settings'!$N$2:$N$5,0)),""))</f>
        <v/>
      </c>
      <c r="P216" s="30">
        <f>IF(A216="","",IF(COUNTIFS('Action Log'!$B$2:$B$501,A216,'Action Log'!$H$2:$H$501,"Pending",'Action Log'!$G$2:$G$501,"&gt;0")=0,"",IFERROR(MINIFS('Action Log'!$G$2:$G$501,'Action Log'!$B$2:$B$501,A216,'Action Log'!$H$2:$H$501,"Pending",'Action Log'!$G$2:$G$501,"&gt;0"),"")))</f>
        <v/>
      </c>
      <c r="Q216" s="30" t="n"/>
      <c r="R216" s="31" t="n"/>
      <c r="S216" s="29" t="n"/>
      <c r="T216" s="31" t="n"/>
      <c r="U216" s="29" t="n"/>
      <c r="V216" s="58">
        <f>IF(A216="","",IFERROR(SUMIF('Action Log'!$B$2:$B$501,A216,'Action Log'!$P$2:$P$501),0))</f>
        <v/>
      </c>
      <c r="W216" s="35">
        <f>IF(B216="","",MAX(0,IF(Q216&lt;&gt;"",Q216-B216,TODAY()-B216)))</f>
        <v/>
      </c>
      <c r="X216" s="35">
        <f>IF(OR(B216="",Q216="",N216&lt;&gt;"Closed"),"",MAX(0,Q216-B216))</f>
        <v/>
      </c>
      <c r="Y216" s="29">
        <f>IF(OR(A216="",O216=""),"",IF(N216="Canceled","Canceled",IF(N216="Closed",IF(Q216="","Needs Review",IF(Q216&gt;O216,"Closed Late","On Track")),IF(TODAY()&gt;O216,"Overdue","On Track"))))</f>
        <v/>
      </c>
      <c r="Z216" s="31">
        <f>IF(A216="","",IF(COUNTIF($A$2:$A$501,A216)&gt;1,"Duplicate ID",IF(OR(B216="",C216="",D216="",E216="",F216="",G216="",H216="",I216="",M216="",N216=""),"Missing Required Field",IF(AND(OR(N216="Closed",N216="Canceled"),Q216=""),"Missing Closure Date",IF(AND(N216="Closed",R216=""),"Missing Resolution",IF(AND(N216&lt;&gt;"Closed",N216&lt;&gt;"Canceled",Q216&lt;&gt;""),"Status/Date Mismatch",IF(AND(Q216&lt;&gt;"",Q216&lt;B216),"Closure Before Received","OK")))))))</f>
        <v/>
      </c>
    </row>
    <row r="217">
      <c r="A217" s="29" t="n"/>
      <c r="B217" s="30" t="n"/>
      <c r="C217" s="29" t="n"/>
      <c r="D217" s="29" t="n"/>
      <c r="E217" s="29" t="n"/>
      <c r="F217" s="29" t="n"/>
      <c r="G217" s="29" t="n"/>
      <c r="H217" s="29" t="n"/>
      <c r="I217" s="31" t="n"/>
      <c r="J217" s="29" t="n"/>
      <c r="K217" s="32" t="n"/>
      <c r="L217" s="57" t="n"/>
      <c r="M217" s="29" t="n"/>
      <c r="N217" s="29" t="n"/>
      <c r="O217" s="30">
        <f>IF(OR(B217="",H217=""),"",IFERROR(B217+INDEX('Settings'!$O$2:$O$5,MATCH(H217,'Settings'!$N$2:$N$5,0)),""))</f>
        <v/>
      </c>
      <c r="P217" s="30">
        <f>IF(A217="","",IF(COUNTIFS('Action Log'!$B$2:$B$501,A217,'Action Log'!$H$2:$H$501,"Pending",'Action Log'!$G$2:$G$501,"&gt;0")=0,"",IFERROR(MINIFS('Action Log'!$G$2:$G$501,'Action Log'!$B$2:$B$501,A217,'Action Log'!$H$2:$H$501,"Pending",'Action Log'!$G$2:$G$501,"&gt;0"),"")))</f>
        <v/>
      </c>
      <c r="Q217" s="30" t="n"/>
      <c r="R217" s="31" t="n"/>
      <c r="S217" s="29" t="n"/>
      <c r="T217" s="31" t="n"/>
      <c r="U217" s="29" t="n"/>
      <c r="V217" s="58">
        <f>IF(A217="","",IFERROR(SUMIF('Action Log'!$B$2:$B$501,A217,'Action Log'!$P$2:$P$501),0))</f>
        <v/>
      </c>
      <c r="W217" s="35">
        <f>IF(B217="","",MAX(0,IF(Q217&lt;&gt;"",Q217-B217,TODAY()-B217)))</f>
        <v/>
      </c>
      <c r="X217" s="35">
        <f>IF(OR(B217="",Q217="",N217&lt;&gt;"Closed"),"",MAX(0,Q217-B217))</f>
        <v/>
      </c>
      <c r="Y217" s="29">
        <f>IF(OR(A217="",O217=""),"",IF(N217="Canceled","Canceled",IF(N217="Closed",IF(Q217="","Needs Review",IF(Q217&gt;O217,"Closed Late","On Track")),IF(TODAY()&gt;O217,"Overdue","On Track"))))</f>
        <v/>
      </c>
      <c r="Z217" s="31">
        <f>IF(A217="","",IF(COUNTIF($A$2:$A$501,A217)&gt;1,"Duplicate ID",IF(OR(B217="",C217="",D217="",E217="",F217="",G217="",H217="",I217="",M217="",N217=""),"Missing Required Field",IF(AND(OR(N217="Closed",N217="Canceled"),Q217=""),"Missing Closure Date",IF(AND(N217="Closed",R217=""),"Missing Resolution",IF(AND(N217&lt;&gt;"Closed",N217&lt;&gt;"Canceled",Q217&lt;&gt;""),"Status/Date Mismatch",IF(AND(Q217&lt;&gt;"",Q217&lt;B217),"Closure Before Received","OK")))))))</f>
        <v/>
      </c>
    </row>
    <row r="218">
      <c r="A218" s="29" t="n"/>
      <c r="B218" s="30" t="n"/>
      <c r="C218" s="29" t="n"/>
      <c r="D218" s="29" t="n"/>
      <c r="E218" s="29" t="n"/>
      <c r="F218" s="29" t="n"/>
      <c r="G218" s="29" t="n"/>
      <c r="H218" s="29" t="n"/>
      <c r="I218" s="31" t="n"/>
      <c r="J218" s="29" t="n"/>
      <c r="K218" s="32" t="n"/>
      <c r="L218" s="57" t="n"/>
      <c r="M218" s="29" t="n"/>
      <c r="N218" s="29" t="n"/>
      <c r="O218" s="30">
        <f>IF(OR(B218="",H218=""),"",IFERROR(B218+INDEX('Settings'!$O$2:$O$5,MATCH(H218,'Settings'!$N$2:$N$5,0)),""))</f>
        <v/>
      </c>
      <c r="P218" s="30">
        <f>IF(A218="","",IF(COUNTIFS('Action Log'!$B$2:$B$501,A218,'Action Log'!$H$2:$H$501,"Pending",'Action Log'!$G$2:$G$501,"&gt;0")=0,"",IFERROR(MINIFS('Action Log'!$G$2:$G$501,'Action Log'!$B$2:$B$501,A218,'Action Log'!$H$2:$H$501,"Pending",'Action Log'!$G$2:$G$501,"&gt;0"),"")))</f>
        <v/>
      </c>
      <c r="Q218" s="30" t="n"/>
      <c r="R218" s="31" t="n"/>
      <c r="S218" s="29" t="n"/>
      <c r="T218" s="31" t="n"/>
      <c r="U218" s="29" t="n"/>
      <c r="V218" s="58">
        <f>IF(A218="","",IFERROR(SUMIF('Action Log'!$B$2:$B$501,A218,'Action Log'!$P$2:$P$501),0))</f>
        <v/>
      </c>
      <c r="W218" s="35">
        <f>IF(B218="","",MAX(0,IF(Q218&lt;&gt;"",Q218-B218,TODAY()-B218)))</f>
        <v/>
      </c>
      <c r="X218" s="35">
        <f>IF(OR(B218="",Q218="",N218&lt;&gt;"Closed"),"",MAX(0,Q218-B218))</f>
        <v/>
      </c>
      <c r="Y218" s="29">
        <f>IF(OR(A218="",O218=""),"",IF(N218="Canceled","Canceled",IF(N218="Closed",IF(Q218="","Needs Review",IF(Q218&gt;O218,"Closed Late","On Track")),IF(TODAY()&gt;O218,"Overdue","On Track"))))</f>
        <v/>
      </c>
      <c r="Z218" s="31">
        <f>IF(A218="","",IF(COUNTIF($A$2:$A$501,A218)&gt;1,"Duplicate ID",IF(OR(B218="",C218="",D218="",E218="",F218="",G218="",H218="",I218="",M218="",N218=""),"Missing Required Field",IF(AND(OR(N218="Closed",N218="Canceled"),Q218=""),"Missing Closure Date",IF(AND(N218="Closed",R218=""),"Missing Resolution",IF(AND(N218&lt;&gt;"Closed",N218&lt;&gt;"Canceled",Q218&lt;&gt;""),"Status/Date Mismatch",IF(AND(Q218&lt;&gt;"",Q218&lt;B218),"Closure Before Received","OK")))))))</f>
        <v/>
      </c>
    </row>
    <row r="219">
      <c r="A219" s="29" t="n"/>
      <c r="B219" s="30" t="n"/>
      <c r="C219" s="29" t="n"/>
      <c r="D219" s="29" t="n"/>
      <c r="E219" s="29" t="n"/>
      <c r="F219" s="29" t="n"/>
      <c r="G219" s="29" t="n"/>
      <c r="H219" s="29" t="n"/>
      <c r="I219" s="31" t="n"/>
      <c r="J219" s="29" t="n"/>
      <c r="K219" s="32" t="n"/>
      <c r="L219" s="57" t="n"/>
      <c r="M219" s="29" t="n"/>
      <c r="N219" s="29" t="n"/>
      <c r="O219" s="30">
        <f>IF(OR(B219="",H219=""),"",IFERROR(B219+INDEX('Settings'!$O$2:$O$5,MATCH(H219,'Settings'!$N$2:$N$5,0)),""))</f>
        <v/>
      </c>
      <c r="P219" s="30">
        <f>IF(A219="","",IF(COUNTIFS('Action Log'!$B$2:$B$501,A219,'Action Log'!$H$2:$H$501,"Pending",'Action Log'!$G$2:$G$501,"&gt;0")=0,"",IFERROR(MINIFS('Action Log'!$G$2:$G$501,'Action Log'!$B$2:$B$501,A219,'Action Log'!$H$2:$H$501,"Pending",'Action Log'!$G$2:$G$501,"&gt;0"),"")))</f>
        <v/>
      </c>
      <c r="Q219" s="30" t="n"/>
      <c r="R219" s="31" t="n"/>
      <c r="S219" s="29" t="n"/>
      <c r="T219" s="31" t="n"/>
      <c r="U219" s="29" t="n"/>
      <c r="V219" s="58">
        <f>IF(A219="","",IFERROR(SUMIF('Action Log'!$B$2:$B$501,A219,'Action Log'!$P$2:$P$501),0))</f>
        <v/>
      </c>
      <c r="W219" s="35">
        <f>IF(B219="","",MAX(0,IF(Q219&lt;&gt;"",Q219-B219,TODAY()-B219)))</f>
        <v/>
      </c>
      <c r="X219" s="35">
        <f>IF(OR(B219="",Q219="",N219&lt;&gt;"Closed"),"",MAX(0,Q219-B219))</f>
        <v/>
      </c>
      <c r="Y219" s="29">
        <f>IF(OR(A219="",O219=""),"",IF(N219="Canceled","Canceled",IF(N219="Closed",IF(Q219="","Needs Review",IF(Q219&gt;O219,"Closed Late","On Track")),IF(TODAY()&gt;O219,"Overdue","On Track"))))</f>
        <v/>
      </c>
      <c r="Z219" s="31">
        <f>IF(A219="","",IF(COUNTIF($A$2:$A$501,A219)&gt;1,"Duplicate ID",IF(OR(B219="",C219="",D219="",E219="",F219="",G219="",H219="",I219="",M219="",N219=""),"Missing Required Field",IF(AND(OR(N219="Closed",N219="Canceled"),Q219=""),"Missing Closure Date",IF(AND(N219="Closed",R219=""),"Missing Resolution",IF(AND(N219&lt;&gt;"Closed",N219&lt;&gt;"Canceled",Q219&lt;&gt;""),"Status/Date Mismatch",IF(AND(Q219&lt;&gt;"",Q219&lt;B219),"Closure Before Received","OK")))))))</f>
        <v/>
      </c>
    </row>
    <row r="220">
      <c r="A220" s="29" t="n"/>
      <c r="B220" s="30" t="n"/>
      <c r="C220" s="29" t="n"/>
      <c r="D220" s="29" t="n"/>
      <c r="E220" s="29" t="n"/>
      <c r="F220" s="29" t="n"/>
      <c r="G220" s="29" t="n"/>
      <c r="H220" s="29" t="n"/>
      <c r="I220" s="31" t="n"/>
      <c r="J220" s="29" t="n"/>
      <c r="K220" s="32" t="n"/>
      <c r="L220" s="57" t="n"/>
      <c r="M220" s="29" t="n"/>
      <c r="N220" s="29" t="n"/>
      <c r="O220" s="30">
        <f>IF(OR(B220="",H220=""),"",IFERROR(B220+INDEX('Settings'!$O$2:$O$5,MATCH(H220,'Settings'!$N$2:$N$5,0)),""))</f>
        <v/>
      </c>
      <c r="P220" s="30">
        <f>IF(A220="","",IF(COUNTIFS('Action Log'!$B$2:$B$501,A220,'Action Log'!$H$2:$H$501,"Pending",'Action Log'!$G$2:$G$501,"&gt;0")=0,"",IFERROR(MINIFS('Action Log'!$G$2:$G$501,'Action Log'!$B$2:$B$501,A220,'Action Log'!$H$2:$H$501,"Pending",'Action Log'!$G$2:$G$501,"&gt;0"),"")))</f>
        <v/>
      </c>
      <c r="Q220" s="30" t="n"/>
      <c r="R220" s="31" t="n"/>
      <c r="S220" s="29" t="n"/>
      <c r="T220" s="31" t="n"/>
      <c r="U220" s="29" t="n"/>
      <c r="V220" s="58">
        <f>IF(A220="","",IFERROR(SUMIF('Action Log'!$B$2:$B$501,A220,'Action Log'!$P$2:$P$501),0))</f>
        <v/>
      </c>
      <c r="W220" s="35">
        <f>IF(B220="","",MAX(0,IF(Q220&lt;&gt;"",Q220-B220,TODAY()-B220)))</f>
        <v/>
      </c>
      <c r="X220" s="35">
        <f>IF(OR(B220="",Q220="",N220&lt;&gt;"Closed"),"",MAX(0,Q220-B220))</f>
        <v/>
      </c>
      <c r="Y220" s="29">
        <f>IF(OR(A220="",O220=""),"",IF(N220="Canceled","Canceled",IF(N220="Closed",IF(Q220="","Needs Review",IF(Q220&gt;O220,"Closed Late","On Track")),IF(TODAY()&gt;O220,"Overdue","On Track"))))</f>
        <v/>
      </c>
      <c r="Z220" s="31">
        <f>IF(A220="","",IF(COUNTIF($A$2:$A$501,A220)&gt;1,"Duplicate ID",IF(OR(B220="",C220="",D220="",E220="",F220="",G220="",H220="",I220="",M220="",N220=""),"Missing Required Field",IF(AND(OR(N220="Closed",N220="Canceled"),Q220=""),"Missing Closure Date",IF(AND(N220="Closed",R220=""),"Missing Resolution",IF(AND(N220&lt;&gt;"Closed",N220&lt;&gt;"Canceled",Q220&lt;&gt;""),"Status/Date Mismatch",IF(AND(Q220&lt;&gt;"",Q220&lt;B220),"Closure Before Received","OK")))))))</f>
        <v/>
      </c>
    </row>
    <row r="221">
      <c r="A221" s="29" t="n"/>
      <c r="B221" s="30" t="n"/>
      <c r="C221" s="29" t="n"/>
      <c r="D221" s="29" t="n"/>
      <c r="E221" s="29" t="n"/>
      <c r="F221" s="29" t="n"/>
      <c r="G221" s="29" t="n"/>
      <c r="H221" s="29" t="n"/>
      <c r="I221" s="31" t="n"/>
      <c r="J221" s="29" t="n"/>
      <c r="K221" s="32" t="n"/>
      <c r="L221" s="57" t="n"/>
      <c r="M221" s="29" t="n"/>
      <c r="N221" s="29" t="n"/>
      <c r="O221" s="30">
        <f>IF(OR(B221="",H221=""),"",IFERROR(B221+INDEX('Settings'!$O$2:$O$5,MATCH(H221,'Settings'!$N$2:$N$5,0)),""))</f>
        <v/>
      </c>
      <c r="P221" s="30">
        <f>IF(A221="","",IF(COUNTIFS('Action Log'!$B$2:$B$501,A221,'Action Log'!$H$2:$H$501,"Pending",'Action Log'!$G$2:$G$501,"&gt;0")=0,"",IFERROR(MINIFS('Action Log'!$G$2:$G$501,'Action Log'!$B$2:$B$501,A221,'Action Log'!$H$2:$H$501,"Pending",'Action Log'!$G$2:$G$501,"&gt;0"),"")))</f>
        <v/>
      </c>
      <c r="Q221" s="30" t="n"/>
      <c r="R221" s="31" t="n"/>
      <c r="S221" s="29" t="n"/>
      <c r="T221" s="31" t="n"/>
      <c r="U221" s="29" t="n"/>
      <c r="V221" s="58">
        <f>IF(A221="","",IFERROR(SUMIF('Action Log'!$B$2:$B$501,A221,'Action Log'!$P$2:$P$501),0))</f>
        <v/>
      </c>
      <c r="W221" s="35">
        <f>IF(B221="","",MAX(0,IF(Q221&lt;&gt;"",Q221-B221,TODAY()-B221)))</f>
        <v/>
      </c>
      <c r="X221" s="35">
        <f>IF(OR(B221="",Q221="",N221&lt;&gt;"Closed"),"",MAX(0,Q221-B221))</f>
        <v/>
      </c>
      <c r="Y221" s="29">
        <f>IF(OR(A221="",O221=""),"",IF(N221="Canceled","Canceled",IF(N221="Closed",IF(Q221="","Needs Review",IF(Q221&gt;O221,"Closed Late","On Track")),IF(TODAY()&gt;O221,"Overdue","On Track"))))</f>
        <v/>
      </c>
      <c r="Z221" s="31">
        <f>IF(A221="","",IF(COUNTIF($A$2:$A$501,A221)&gt;1,"Duplicate ID",IF(OR(B221="",C221="",D221="",E221="",F221="",G221="",H221="",I221="",M221="",N221=""),"Missing Required Field",IF(AND(OR(N221="Closed",N221="Canceled"),Q221=""),"Missing Closure Date",IF(AND(N221="Closed",R221=""),"Missing Resolution",IF(AND(N221&lt;&gt;"Closed",N221&lt;&gt;"Canceled",Q221&lt;&gt;""),"Status/Date Mismatch",IF(AND(Q221&lt;&gt;"",Q221&lt;B221),"Closure Before Received","OK")))))))</f>
        <v/>
      </c>
    </row>
    <row r="222">
      <c r="A222" s="29" t="n"/>
      <c r="B222" s="30" t="n"/>
      <c r="C222" s="29" t="n"/>
      <c r="D222" s="29" t="n"/>
      <c r="E222" s="29" t="n"/>
      <c r="F222" s="29" t="n"/>
      <c r="G222" s="29" t="n"/>
      <c r="H222" s="29" t="n"/>
      <c r="I222" s="31" t="n"/>
      <c r="J222" s="29" t="n"/>
      <c r="K222" s="32" t="n"/>
      <c r="L222" s="57" t="n"/>
      <c r="M222" s="29" t="n"/>
      <c r="N222" s="29" t="n"/>
      <c r="O222" s="30">
        <f>IF(OR(B222="",H222=""),"",IFERROR(B222+INDEX('Settings'!$O$2:$O$5,MATCH(H222,'Settings'!$N$2:$N$5,0)),""))</f>
        <v/>
      </c>
      <c r="P222" s="30">
        <f>IF(A222="","",IF(COUNTIFS('Action Log'!$B$2:$B$501,A222,'Action Log'!$H$2:$H$501,"Pending",'Action Log'!$G$2:$G$501,"&gt;0")=0,"",IFERROR(MINIFS('Action Log'!$G$2:$G$501,'Action Log'!$B$2:$B$501,A222,'Action Log'!$H$2:$H$501,"Pending",'Action Log'!$G$2:$G$501,"&gt;0"),"")))</f>
        <v/>
      </c>
      <c r="Q222" s="30" t="n"/>
      <c r="R222" s="31" t="n"/>
      <c r="S222" s="29" t="n"/>
      <c r="T222" s="31" t="n"/>
      <c r="U222" s="29" t="n"/>
      <c r="V222" s="58">
        <f>IF(A222="","",IFERROR(SUMIF('Action Log'!$B$2:$B$501,A222,'Action Log'!$P$2:$P$501),0))</f>
        <v/>
      </c>
      <c r="W222" s="35">
        <f>IF(B222="","",MAX(0,IF(Q222&lt;&gt;"",Q222-B222,TODAY()-B222)))</f>
        <v/>
      </c>
      <c r="X222" s="35">
        <f>IF(OR(B222="",Q222="",N222&lt;&gt;"Closed"),"",MAX(0,Q222-B222))</f>
        <v/>
      </c>
      <c r="Y222" s="29">
        <f>IF(OR(A222="",O222=""),"",IF(N222="Canceled","Canceled",IF(N222="Closed",IF(Q222="","Needs Review",IF(Q222&gt;O222,"Closed Late","On Track")),IF(TODAY()&gt;O222,"Overdue","On Track"))))</f>
        <v/>
      </c>
      <c r="Z222" s="31">
        <f>IF(A222="","",IF(COUNTIF($A$2:$A$501,A222)&gt;1,"Duplicate ID",IF(OR(B222="",C222="",D222="",E222="",F222="",G222="",H222="",I222="",M222="",N222=""),"Missing Required Field",IF(AND(OR(N222="Closed",N222="Canceled"),Q222=""),"Missing Closure Date",IF(AND(N222="Closed",R222=""),"Missing Resolution",IF(AND(N222&lt;&gt;"Closed",N222&lt;&gt;"Canceled",Q222&lt;&gt;""),"Status/Date Mismatch",IF(AND(Q222&lt;&gt;"",Q222&lt;B222),"Closure Before Received","OK")))))))</f>
        <v/>
      </c>
    </row>
    <row r="223">
      <c r="A223" s="29" t="n"/>
      <c r="B223" s="30" t="n"/>
      <c r="C223" s="29" t="n"/>
      <c r="D223" s="29" t="n"/>
      <c r="E223" s="29" t="n"/>
      <c r="F223" s="29" t="n"/>
      <c r="G223" s="29" t="n"/>
      <c r="H223" s="29" t="n"/>
      <c r="I223" s="31" t="n"/>
      <c r="J223" s="29" t="n"/>
      <c r="K223" s="32" t="n"/>
      <c r="L223" s="57" t="n"/>
      <c r="M223" s="29" t="n"/>
      <c r="N223" s="29" t="n"/>
      <c r="O223" s="30">
        <f>IF(OR(B223="",H223=""),"",IFERROR(B223+INDEX('Settings'!$O$2:$O$5,MATCH(H223,'Settings'!$N$2:$N$5,0)),""))</f>
        <v/>
      </c>
      <c r="P223" s="30">
        <f>IF(A223="","",IF(COUNTIFS('Action Log'!$B$2:$B$501,A223,'Action Log'!$H$2:$H$501,"Pending",'Action Log'!$G$2:$G$501,"&gt;0")=0,"",IFERROR(MINIFS('Action Log'!$G$2:$G$501,'Action Log'!$B$2:$B$501,A223,'Action Log'!$H$2:$H$501,"Pending",'Action Log'!$G$2:$G$501,"&gt;0"),"")))</f>
        <v/>
      </c>
      <c r="Q223" s="30" t="n"/>
      <c r="R223" s="31" t="n"/>
      <c r="S223" s="29" t="n"/>
      <c r="T223" s="31" t="n"/>
      <c r="U223" s="29" t="n"/>
      <c r="V223" s="58">
        <f>IF(A223="","",IFERROR(SUMIF('Action Log'!$B$2:$B$501,A223,'Action Log'!$P$2:$P$501),0))</f>
        <v/>
      </c>
      <c r="W223" s="35">
        <f>IF(B223="","",MAX(0,IF(Q223&lt;&gt;"",Q223-B223,TODAY()-B223)))</f>
        <v/>
      </c>
      <c r="X223" s="35">
        <f>IF(OR(B223="",Q223="",N223&lt;&gt;"Closed"),"",MAX(0,Q223-B223))</f>
        <v/>
      </c>
      <c r="Y223" s="29">
        <f>IF(OR(A223="",O223=""),"",IF(N223="Canceled","Canceled",IF(N223="Closed",IF(Q223="","Needs Review",IF(Q223&gt;O223,"Closed Late","On Track")),IF(TODAY()&gt;O223,"Overdue","On Track"))))</f>
        <v/>
      </c>
      <c r="Z223" s="31">
        <f>IF(A223="","",IF(COUNTIF($A$2:$A$501,A223)&gt;1,"Duplicate ID",IF(OR(B223="",C223="",D223="",E223="",F223="",G223="",H223="",I223="",M223="",N223=""),"Missing Required Field",IF(AND(OR(N223="Closed",N223="Canceled"),Q223=""),"Missing Closure Date",IF(AND(N223="Closed",R223=""),"Missing Resolution",IF(AND(N223&lt;&gt;"Closed",N223&lt;&gt;"Canceled",Q223&lt;&gt;""),"Status/Date Mismatch",IF(AND(Q223&lt;&gt;"",Q223&lt;B223),"Closure Before Received","OK")))))))</f>
        <v/>
      </c>
    </row>
    <row r="224">
      <c r="A224" s="29" t="n"/>
      <c r="B224" s="30" t="n"/>
      <c r="C224" s="29" t="n"/>
      <c r="D224" s="29" t="n"/>
      <c r="E224" s="29" t="n"/>
      <c r="F224" s="29" t="n"/>
      <c r="G224" s="29" t="n"/>
      <c r="H224" s="29" t="n"/>
      <c r="I224" s="31" t="n"/>
      <c r="J224" s="29" t="n"/>
      <c r="K224" s="32" t="n"/>
      <c r="L224" s="57" t="n"/>
      <c r="M224" s="29" t="n"/>
      <c r="N224" s="29" t="n"/>
      <c r="O224" s="30">
        <f>IF(OR(B224="",H224=""),"",IFERROR(B224+INDEX('Settings'!$O$2:$O$5,MATCH(H224,'Settings'!$N$2:$N$5,0)),""))</f>
        <v/>
      </c>
      <c r="P224" s="30">
        <f>IF(A224="","",IF(COUNTIFS('Action Log'!$B$2:$B$501,A224,'Action Log'!$H$2:$H$501,"Pending",'Action Log'!$G$2:$G$501,"&gt;0")=0,"",IFERROR(MINIFS('Action Log'!$G$2:$G$501,'Action Log'!$B$2:$B$501,A224,'Action Log'!$H$2:$H$501,"Pending",'Action Log'!$G$2:$G$501,"&gt;0"),"")))</f>
        <v/>
      </c>
      <c r="Q224" s="30" t="n"/>
      <c r="R224" s="31" t="n"/>
      <c r="S224" s="29" t="n"/>
      <c r="T224" s="31" t="n"/>
      <c r="U224" s="29" t="n"/>
      <c r="V224" s="58">
        <f>IF(A224="","",IFERROR(SUMIF('Action Log'!$B$2:$B$501,A224,'Action Log'!$P$2:$P$501),0))</f>
        <v/>
      </c>
      <c r="W224" s="35">
        <f>IF(B224="","",MAX(0,IF(Q224&lt;&gt;"",Q224-B224,TODAY()-B224)))</f>
        <v/>
      </c>
      <c r="X224" s="35">
        <f>IF(OR(B224="",Q224="",N224&lt;&gt;"Closed"),"",MAX(0,Q224-B224))</f>
        <v/>
      </c>
      <c r="Y224" s="29">
        <f>IF(OR(A224="",O224=""),"",IF(N224="Canceled","Canceled",IF(N224="Closed",IF(Q224="","Needs Review",IF(Q224&gt;O224,"Closed Late","On Track")),IF(TODAY()&gt;O224,"Overdue","On Track"))))</f>
        <v/>
      </c>
      <c r="Z224" s="31">
        <f>IF(A224="","",IF(COUNTIF($A$2:$A$501,A224)&gt;1,"Duplicate ID",IF(OR(B224="",C224="",D224="",E224="",F224="",G224="",H224="",I224="",M224="",N224=""),"Missing Required Field",IF(AND(OR(N224="Closed",N224="Canceled"),Q224=""),"Missing Closure Date",IF(AND(N224="Closed",R224=""),"Missing Resolution",IF(AND(N224&lt;&gt;"Closed",N224&lt;&gt;"Canceled",Q224&lt;&gt;""),"Status/Date Mismatch",IF(AND(Q224&lt;&gt;"",Q224&lt;B224),"Closure Before Received","OK")))))))</f>
        <v/>
      </c>
    </row>
    <row r="225">
      <c r="A225" s="29" t="n"/>
      <c r="B225" s="30" t="n"/>
      <c r="C225" s="29" t="n"/>
      <c r="D225" s="29" t="n"/>
      <c r="E225" s="29" t="n"/>
      <c r="F225" s="29" t="n"/>
      <c r="G225" s="29" t="n"/>
      <c r="H225" s="29" t="n"/>
      <c r="I225" s="31" t="n"/>
      <c r="J225" s="29" t="n"/>
      <c r="K225" s="32" t="n"/>
      <c r="L225" s="57" t="n"/>
      <c r="M225" s="29" t="n"/>
      <c r="N225" s="29" t="n"/>
      <c r="O225" s="30">
        <f>IF(OR(B225="",H225=""),"",IFERROR(B225+INDEX('Settings'!$O$2:$O$5,MATCH(H225,'Settings'!$N$2:$N$5,0)),""))</f>
        <v/>
      </c>
      <c r="P225" s="30">
        <f>IF(A225="","",IF(COUNTIFS('Action Log'!$B$2:$B$501,A225,'Action Log'!$H$2:$H$501,"Pending",'Action Log'!$G$2:$G$501,"&gt;0")=0,"",IFERROR(MINIFS('Action Log'!$G$2:$G$501,'Action Log'!$B$2:$B$501,A225,'Action Log'!$H$2:$H$501,"Pending",'Action Log'!$G$2:$G$501,"&gt;0"),"")))</f>
        <v/>
      </c>
      <c r="Q225" s="30" t="n"/>
      <c r="R225" s="31" t="n"/>
      <c r="S225" s="29" t="n"/>
      <c r="T225" s="31" t="n"/>
      <c r="U225" s="29" t="n"/>
      <c r="V225" s="58">
        <f>IF(A225="","",IFERROR(SUMIF('Action Log'!$B$2:$B$501,A225,'Action Log'!$P$2:$P$501),0))</f>
        <v/>
      </c>
      <c r="W225" s="35">
        <f>IF(B225="","",MAX(0,IF(Q225&lt;&gt;"",Q225-B225,TODAY()-B225)))</f>
        <v/>
      </c>
      <c r="X225" s="35">
        <f>IF(OR(B225="",Q225="",N225&lt;&gt;"Closed"),"",MAX(0,Q225-B225))</f>
        <v/>
      </c>
      <c r="Y225" s="29">
        <f>IF(OR(A225="",O225=""),"",IF(N225="Canceled","Canceled",IF(N225="Closed",IF(Q225="","Needs Review",IF(Q225&gt;O225,"Closed Late","On Track")),IF(TODAY()&gt;O225,"Overdue","On Track"))))</f>
        <v/>
      </c>
      <c r="Z225" s="31">
        <f>IF(A225="","",IF(COUNTIF($A$2:$A$501,A225)&gt;1,"Duplicate ID",IF(OR(B225="",C225="",D225="",E225="",F225="",G225="",H225="",I225="",M225="",N225=""),"Missing Required Field",IF(AND(OR(N225="Closed",N225="Canceled"),Q225=""),"Missing Closure Date",IF(AND(N225="Closed",R225=""),"Missing Resolution",IF(AND(N225&lt;&gt;"Closed",N225&lt;&gt;"Canceled",Q225&lt;&gt;""),"Status/Date Mismatch",IF(AND(Q225&lt;&gt;"",Q225&lt;B225),"Closure Before Received","OK")))))))</f>
        <v/>
      </c>
    </row>
    <row r="226">
      <c r="A226" s="29" t="n"/>
      <c r="B226" s="30" t="n"/>
      <c r="C226" s="29" t="n"/>
      <c r="D226" s="29" t="n"/>
      <c r="E226" s="29" t="n"/>
      <c r="F226" s="29" t="n"/>
      <c r="G226" s="29" t="n"/>
      <c r="H226" s="29" t="n"/>
      <c r="I226" s="31" t="n"/>
      <c r="J226" s="29" t="n"/>
      <c r="K226" s="32" t="n"/>
      <c r="L226" s="57" t="n"/>
      <c r="M226" s="29" t="n"/>
      <c r="N226" s="29" t="n"/>
      <c r="O226" s="30">
        <f>IF(OR(B226="",H226=""),"",IFERROR(B226+INDEX('Settings'!$O$2:$O$5,MATCH(H226,'Settings'!$N$2:$N$5,0)),""))</f>
        <v/>
      </c>
      <c r="P226" s="30">
        <f>IF(A226="","",IF(COUNTIFS('Action Log'!$B$2:$B$501,A226,'Action Log'!$H$2:$H$501,"Pending",'Action Log'!$G$2:$G$501,"&gt;0")=0,"",IFERROR(MINIFS('Action Log'!$G$2:$G$501,'Action Log'!$B$2:$B$501,A226,'Action Log'!$H$2:$H$501,"Pending",'Action Log'!$G$2:$G$501,"&gt;0"),"")))</f>
        <v/>
      </c>
      <c r="Q226" s="30" t="n"/>
      <c r="R226" s="31" t="n"/>
      <c r="S226" s="29" t="n"/>
      <c r="T226" s="31" t="n"/>
      <c r="U226" s="29" t="n"/>
      <c r="V226" s="58">
        <f>IF(A226="","",IFERROR(SUMIF('Action Log'!$B$2:$B$501,A226,'Action Log'!$P$2:$P$501),0))</f>
        <v/>
      </c>
      <c r="W226" s="35">
        <f>IF(B226="","",MAX(0,IF(Q226&lt;&gt;"",Q226-B226,TODAY()-B226)))</f>
        <v/>
      </c>
      <c r="X226" s="35">
        <f>IF(OR(B226="",Q226="",N226&lt;&gt;"Closed"),"",MAX(0,Q226-B226))</f>
        <v/>
      </c>
      <c r="Y226" s="29">
        <f>IF(OR(A226="",O226=""),"",IF(N226="Canceled","Canceled",IF(N226="Closed",IF(Q226="","Needs Review",IF(Q226&gt;O226,"Closed Late","On Track")),IF(TODAY()&gt;O226,"Overdue","On Track"))))</f>
        <v/>
      </c>
      <c r="Z226" s="31">
        <f>IF(A226="","",IF(COUNTIF($A$2:$A$501,A226)&gt;1,"Duplicate ID",IF(OR(B226="",C226="",D226="",E226="",F226="",G226="",H226="",I226="",M226="",N226=""),"Missing Required Field",IF(AND(OR(N226="Closed",N226="Canceled"),Q226=""),"Missing Closure Date",IF(AND(N226="Closed",R226=""),"Missing Resolution",IF(AND(N226&lt;&gt;"Closed",N226&lt;&gt;"Canceled",Q226&lt;&gt;""),"Status/Date Mismatch",IF(AND(Q226&lt;&gt;"",Q226&lt;B226),"Closure Before Received","OK")))))))</f>
        <v/>
      </c>
    </row>
    <row r="227">
      <c r="A227" s="29" t="n"/>
      <c r="B227" s="30" t="n"/>
      <c r="C227" s="29" t="n"/>
      <c r="D227" s="29" t="n"/>
      <c r="E227" s="29" t="n"/>
      <c r="F227" s="29" t="n"/>
      <c r="G227" s="29" t="n"/>
      <c r="H227" s="29" t="n"/>
      <c r="I227" s="31" t="n"/>
      <c r="J227" s="29" t="n"/>
      <c r="K227" s="32" t="n"/>
      <c r="L227" s="57" t="n"/>
      <c r="M227" s="29" t="n"/>
      <c r="N227" s="29" t="n"/>
      <c r="O227" s="30">
        <f>IF(OR(B227="",H227=""),"",IFERROR(B227+INDEX('Settings'!$O$2:$O$5,MATCH(H227,'Settings'!$N$2:$N$5,0)),""))</f>
        <v/>
      </c>
      <c r="P227" s="30">
        <f>IF(A227="","",IF(COUNTIFS('Action Log'!$B$2:$B$501,A227,'Action Log'!$H$2:$H$501,"Pending",'Action Log'!$G$2:$G$501,"&gt;0")=0,"",IFERROR(MINIFS('Action Log'!$G$2:$G$501,'Action Log'!$B$2:$B$501,A227,'Action Log'!$H$2:$H$501,"Pending",'Action Log'!$G$2:$G$501,"&gt;0"),"")))</f>
        <v/>
      </c>
      <c r="Q227" s="30" t="n"/>
      <c r="R227" s="31" t="n"/>
      <c r="S227" s="29" t="n"/>
      <c r="T227" s="31" t="n"/>
      <c r="U227" s="29" t="n"/>
      <c r="V227" s="58">
        <f>IF(A227="","",IFERROR(SUMIF('Action Log'!$B$2:$B$501,A227,'Action Log'!$P$2:$P$501),0))</f>
        <v/>
      </c>
      <c r="W227" s="35">
        <f>IF(B227="","",MAX(0,IF(Q227&lt;&gt;"",Q227-B227,TODAY()-B227)))</f>
        <v/>
      </c>
      <c r="X227" s="35">
        <f>IF(OR(B227="",Q227="",N227&lt;&gt;"Closed"),"",MAX(0,Q227-B227))</f>
        <v/>
      </c>
      <c r="Y227" s="29">
        <f>IF(OR(A227="",O227=""),"",IF(N227="Canceled","Canceled",IF(N227="Closed",IF(Q227="","Needs Review",IF(Q227&gt;O227,"Closed Late","On Track")),IF(TODAY()&gt;O227,"Overdue","On Track"))))</f>
        <v/>
      </c>
      <c r="Z227" s="31">
        <f>IF(A227="","",IF(COUNTIF($A$2:$A$501,A227)&gt;1,"Duplicate ID",IF(OR(B227="",C227="",D227="",E227="",F227="",G227="",H227="",I227="",M227="",N227=""),"Missing Required Field",IF(AND(OR(N227="Closed",N227="Canceled"),Q227=""),"Missing Closure Date",IF(AND(N227="Closed",R227=""),"Missing Resolution",IF(AND(N227&lt;&gt;"Closed",N227&lt;&gt;"Canceled",Q227&lt;&gt;""),"Status/Date Mismatch",IF(AND(Q227&lt;&gt;"",Q227&lt;B227),"Closure Before Received","OK")))))))</f>
        <v/>
      </c>
    </row>
    <row r="228">
      <c r="A228" s="29" t="n"/>
      <c r="B228" s="30" t="n"/>
      <c r="C228" s="29" t="n"/>
      <c r="D228" s="29" t="n"/>
      <c r="E228" s="29" t="n"/>
      <c r="F228" s="29" t="n"/>
      <c r="G228" s="29" t="n"/>
      <c r="H228" s="29" t="n"/>
      <c r="I228" s="31" t="n"/>
      <c r="J228" s="29" t="n"/>
      <c r="K228" s="32" t="n"/>
      <c r="L228" s="57" t="n"/>
      <c r="M228" s="29" t="n"/>
      <c r="N228" s="29" t="n"/>
      <c r="O228" s="30">
        <f>IF(OR(B228="",H228=""),"",IFERROR(B228+INDEX('Settings'!$O$2:$O$5,MATCH(H228,'Settings'!$N$2:$N$5,0)),""))</f>
        <v/>
      </c>
      <c r="P228" s="30">
        <f>IF(A228="","",IF(COUNTIFS('Action Log'!$B$2:$B$501,A228,'Action Log'!$H$2:$H$501,"Pending",'Action Log'!$G$2:$G$501,"&gt;0")=0,"",IFERROR(MINIFS('Action Log'!$G$2:$G$501,'Action Log'!$B$2:$B$501,A228,'Action Log'!$H$2:$H$501,"Pending",'Action Log'!$G$2:$G$501,"&gt;0"),"")))</f>
        <v/>
      </c>
      <c r="Q228" s="30" t="n"/>
      <c r="R228" s="31" t="n"/>
      <c r="S228" s="29" t="n"/>
      <c r="T228" s="31" t="n"/>
      <c r="U228" s="29" t="n"/>
      <c r="V228" s="58">
        <f>IF(A228="","",IFERROR(SUMIF('Action Log'!$B$2:$B$501,A228,'Action Log'!$P$2:$P$501),0))</f>
        <v/>
      </c>
      <c r="W228" s="35">
        <f>IF(B228="","",MAX(0,IF(Q228&lt;&gt;"",Q228-B228,TODAY()-B228)))</f>
        <v/>
      </c>
      <c r="X228" s="35">
        <f>IF(OR(B228="",Q228="",N228&lt;&gt;"Closed"),"",MAX(0,Q228-B228))</f>
        <v/>
      </c>
      <c r="Y228" s="29">
        <f>IF(OR(A228="",O228=""),"",IF(N228="Canceled","Canceled",IF(N228="Closed",IF(Q228="","Needs Review",IF(Q228&gt;O228,"Closed Late","On Track")),IF(TODAY()&gt;O228,"Overdue","On Track"))))</f>
        <v/>
      </c>
      <c r="Z228" s="31">
        <f>IF(A228="","",IF(COUNTIF($A$2:$A$501,A228)&gt;1,"Duplicate ID",IF(OR(B228="",C228="",D228="",E228="",F228="",G228="",H228="",I228="",M228="",N228=""),"Missing Required Field",IF(AND(OR(N228="Closed",N228="Canceled"),Q228=""),"Missing Closure Date",IF(AND(N228="Closed",R228=""),"Missing Resolution",IF(AND(N228&lt;&gt;"Closed",N228&lt;&gt;"Canceled",Q228&lt;&gt;""),"Status/Date Mismatch",IF(AND(Q228&lt;&gt;"",Q228&lt;B228),"Closure Before Received","OK")))))))</f>
        <v/>
      </c>
    </row>
    <row r="229">
      <c r="A229" s="29" t="n"/>
      <c r="B229" s="30" t="n"/>
      <c r="C229" s="29" t="n"/>
      <c r="D229" s="29" t="n"/>
      <c r="E229" s="29" t="n"/>
      <c r="F229" s="29" t="n"/>
      <c r="G229" s="29" t="n"/>
      <c r="H229" s="29" t="n"/>
      <c r="I229" s="31" t="n"/>
      <c r="J229" s="29" t="n"/>
      <c r="K229" s="32" t="n"/>
      <c r="L229" s="57" t="n"/>
      <c r="M229" s="29" t="n"/>
      <c r="N229" s="29" t="n"/>
      <c r="O229" s="30">
        <f>IF(OR(B229="",H229=""),"",IFERROR(B229+INDEX('Settings'!$O$2:$O$5,MATCH(H229,'Settings'!$N$2:$N$5,0)),""))</f>
        <v/>
      </c>
      <c r="P229" s="30">
        <f>IF(A229="","",IF(COUNTIFS('Action Log'!$B$2:$B$501,A229,'Action Log'!$H$2:$H$501,"Pending",'Action Log'!$G$2:$G$501,"&gt;0")=0,"",IFERROR(MINIFS('Action Log'!$G$2:$G$501,'Action Log'!$B$2:$B$501,A229,'Action Log'!$H$2:$H$501,"Pending",'Action Log'!$G$2:$G$501,"&gt;0"),"")))</f>
        <v/>
      </c>
      <c r="Q229" s="30" t="n"/>
      <c r="R229" s="31" t="n"/>
      <c r="S229" s="29" t="n"/>
      <c r="T229" s="31" t="n"/>
      <c r="U229" s="29" t="n"/>
      <c r="V229" s="58">
        <f>IF(A229="","",IFERROR(SUMIF('Action Log'!$B$2:$B$501,A229,'Action Log'!$P$2:$P$501),0))</f>
        <v/>
      </c>
      <c r="W229" s="35">
        <f>IF(B229="","",MAX(0,IF(Q229&lt;&gt;"",Q229-B229,TODAY()-B229)))</f>
        <v/>
      </c>
      <c r="X229" s="35">
        <f>IF(OR(B229="",Q229="",N229&lt;&gt;"Closed"),"",MAX(0,Q229-B229))</f>
        <v/>
      </c>
      <c r="Y229" s="29">
        <f>IF(OR(A229="",O229=""),"",IF(N229="Canceled","Canceled",IF(N229="Closed",IF(Q229="","Needs Review",IF(Q229&gt;O229,"Closed Late","On Track")),IF(TODAY()&gt;O229,"Overdue","On Track"))))</f>
        <v/>
      </c>
      <c r="Z229" s="31">
        <f>IF(A229="","",IF(COUNTIF($A$2:$A$501,A229)&gt;1,"Duplicate ID",IF(OR(B229="",C229="",D229="",E229="",F229="",G229="",H229="",I229="",M229="",N229=""),"Missing Required Field",IF(AND(OR(N229="Closed",N229="Canceled"),Q229=""),"Missing Closure Date",IF(AND(N229="Closed",R229=""),"Missing Resolution",IF(AND(N229&lt;&gt;"Closed",N229&lt;&gt;"Canceled",Q229&lt;&gt;""),"Status/Date Mismatch",IF(AND(Q229&lt;&gt;"",Q229&lt;B229),"Closure Before Received","OK")))))))</f>
        <v/>
      </c>
    </row>
    <row r="230">
      <c r="A230" s="29" t="n"/>
      <c r="B230" s="30" t="n"/>
      <c r="C230" s="29" t="n"/>
      <c r="D230" s="29" t="n"/>
      <c r="E230" s="29" t="n"/>
      <c r="F230" s="29" t="n"/>
      <c r="G230" s="29" t="n"/>
      <c r="H230" s="29" t="n"/>
      <c r="I230" s="31" t="n"/>
      <c r="J230" s="29" t="n"/>
      <c r="K230" s="32" t="n"/>
      <c r="L230" s="57" t="n"/>
      <c r="M230" s="29" t="n"/>
      <c r="N230" s="29" t="n"/>
      <c r="O230" s="30">
        <f>IF(OR(B230="",H230=""),"",IFERROR(B230+INDEX('Settings'!$O$2:$O$5,MATCH(H230,'Settings'!$N$2:$N$5,0)),""))</f>
        <v/>
      </c>
      <c r="P230" s="30">
        <f>IF(A230="","",IF(COUNTIFS('Action Log'!$B$2:$B$501,A230,'Action Log'!$H$2:$H$501,"Pending",'Action Log'!$G$2:$G$501,"&gt;0")=0,"",IFERROR(MINIFS('Action Log'!$G$2:$G$501,'Action Log'!$B$2:$B$501,A230,'Action Log'!$H$2:$H$501,"Pending",'Action Log'!$G$2:$G$501,"&gt;0"),"")))</f>
        <v/>
      </c>
      <c r="Q230" s="30" t="n"/>
      <c r="R230" s="31" t="n"/>
      <c r="S230" s="29" t="n"/>
      <c r="T230" s="31" t="n"/>
      <c r="U230" s="29" t="n"/>
      <c r="V230" s="58">
        <f>IF(A230="","",IFERROR(SUMIF('Action Log'!$B$2:$B$501,A230,'Action Log'!$P$2:$P$501),0))</f>
        <v/>
      </c>
      <c r="W230" s="35">
        <f>IF(B230="","",MAX(0,IF(Q230&lt;&gt;"",Q230-B230,TODAY()-B230)))</f>
        <v/>
      </c>
      <c r="X230" s="35">
        <f>IF(OR(B230="",Q230="",N230&lt;&gt;"Closed"),"",MAX(0,Q230-B230))</f>
        <v/>
      </c>
      <c r="Y230" s="29">
        <f>IF(OR(A230="",O230=""),"",IF(N230="Canceled","Canceled",IF(N230="Closed",IF(Q230="","Needs Review",IF(Q230&gt;O230,"Closed Late","On Track")),IF(TODAY()&gt;O230,"Overdue","On Track"))))</f>
        <v/>
      </c>
      <c r="Z230" s="31">
        <f>IF(A230="","",IF(COUNTIF($A$2:$A$501,A230)&gt;1,"Duplicate ID",IF(OR(B230="",C230="",D230="",E230="",F230="",G230="",H230="",I230="",M230="",N230=""),"Missing Required Field",IF(AND(OR(N230="Closed",N230="Canceled"),Q230=""),"Missing Closure Date",IF(AND(N230="Closed",R230=""),"Missing Resolution",IF(AND(N230&lt;&gt;"Closed",N230&lt;&gt;"Canceled",Q230&lt;&gt;""),"Status/Date Mismatch",IF(AND(Q230&lt;&gt;"",Q230&lt;B230),"Closure Before Received","OK")))))))</f>
        <v/>
      </c>
    </row>
    <row r="231">
      <c r="A231" s="29" t="n"/>
      <c r="B231" s="30" t="n"/>
      <c r="C231" s="29" t="n"/>
      <c r="D231" s="29" t="n"/>
      <c r="E231" s="29" t="n"/>
      <c r="F231" s="29" t="n"/>
      <c r="G231" s="29" t="n"/>
      <c r="H231" s="29" t="n"/>
      <c r="I231" s="31" t="n"/>
      <c r="J231" s="29" t="n"/>
      <c r="K231" s="32" t="n"/>
      <c r="L231" s="57" t="n"/>
      <c r="M231" s="29" t="n"/>
      <c r="N231" s="29" t="n"/>
      <c r="O231" s="30">
        <f>IF(OR(B231="",H231=""),"",IFERROR(B231+INDEX('Settings'!$O$2:$O$5,MATCH(H231,'Settings'!$N$2:$N$5,0)),""))</f>
        <v/>
      </c>
      <c r="P231" s="30">
        <f>IF(A231="","",IF(COUNTIFS('Action Log'!$B$2:$B$501,A231,'Action Log'!$H$2:$H$501,"Pending",'Action Log'!$G$2:$G$501,"&gt;0")=0,"",IFERROR(MINIFS('Action Log'!$G$2:$G$501,'Action Log'!$B$2:$B$501,A231,'Action Log'!$H$2:$H$501,"Pending",'Action Log'!$G$2:$G$501,"&gt;0"),"")))</f>
        <v/>
      </c>
      <c r="Q231" s="30" t="n"/>
      <c r="R231" s="31" t="n"/>
      <c r="S231" s="29" t="n"/>
      <c r="T231" s="31" t="n"/>
      <c r="U231" s="29" t="n"/>
      <c r="V231" s="58">
        <f>IF(A231="","",IFERROR(SUMIF('Action Log'!$B$2:$B$501,A231,'Action Log'!$P$2:$P$501),0))</f>
        <v/>
      </c>
      <c r="W231" s="35">
        <f>IF(B231="","",MAX(0,IF(Q231&lt;&gt;"",Q231-B231,TODAY()-B231)))</f>
        <v/>
      </c>
      <c r="X231" s="35">
        <f>IF(OR(B231="",Q231="",N231&lt;&gt;"Closed"),"",MAX(0,Q231-B231))</f>
        <v/>
      </c>
      <c r="Y231" s="29">
        <f>IF(OR(A231="",O231=""),"",IF(N231="Canceled","Canceled",IF(N231="Closed",IF(Q231="","Needs Review",IF(Q231&gt;O231,"Closed Late","On Track")),IF(TODAY()&gt;O231,"Overdue","On Track"))))</f>
        <v/>
      </c>
      <c r="Z231" s="31">
        <f>IF(A231="","",IF(COUNTIF($A$2:$A$501,A231)&gt;1,"Duplicate ID",IF(OR(B231="",C231="",D231="",E231="",F231="",G231="",H231="",I231="",M231="",N231=""),"Missing Required Field",IF(AND(OR(N231="Closed",N231="Canceled"),Q231=""),"Missing Closure Date",IF(AND(N231="Closed",R231=""),"Missing Resolution",IF(AND(N231&lt;&gt;"Closed",N231&lt;&gt;"Canceled",Q231&lt;&gt;""),"Status/Date Mismatch",IF(AND(Q231&lt;&gt;"",Q231&lt;B231),"Closure Before Received","OK")))))))</f>
        <v/>
      </c>
    </row>
    <row r="232">
      <c r="A232" s="29" t="n"/>
      <c r="B232" s="30" t="n"/>
      <c r="C232" s="29" t="n"/>
      <c r="D232" s="29" t="n"/>
      <c r="E232" s="29" t="n"/>
      <c r="F232" s="29" t="n"/>
      <c r="G232" s="29" t="n"/>
      <c r="H232" s="29" t="n"/>
      <c r="I232" s="31" t="n"/>
      <c r="J232" s="29" t="n"/>
      <c r="K232" s="32" t="n"/>
      <c r="L232" s="57" t="n"/>
      <c r="M232" s="29" t="n"/>
      <c r="N232" s="29" t="n"/>
      <c r="O232" s="30">
        <f>IF(OR(B232="",H232=""),"",IFERROR(B232+INDEX('Settings'!$O$2:$O$5,MATCH(H232,'Settings'!$N$2:$N$5,0)),""))</f>
        <v/>
      </c>
      <c r="P232" s="30">
        <f>IF(A232="","",IF(COUNTIFS('Action Log'!$B$2:$B$501,A232,'Action Log'!$H$2:$H$501,"Pending",'Action Log'!$G$2:$G$501,"&gt;0")=0,"",IFERROR(MINIFS('Action Log'!$G$2:$G$501,'Action Log'!$B$2:$B$501,A232,'Action Log'!$H$2:$H$501,"Pending",'Action Log'!$G$2:$G$501,"&gt;0"),"")))</f>
        <v/>
      </c>
      <c r="Q232" s="30" t="n"/>
      <c r="R232" s="31" t="n"/>
      <c r="S232" s="29" t="n"/>
      <c r="T232" s="31" t="n"/>
      <c r="U232" s="29" t="n"/>
      <c r="V232" s="58">
        <f>IF(A232="","",IFERROR(SUMIF('Action Log'!$B$2:$B$501,A232,'Action Log'!$P$2:$P$501),0))</f>
        <v/>
      </c>
      <c r="W232" s="35">
        <f>IF(B232="","",MAX(0,IF(Q232&lt;&gt;"",Q232-B232,TODAY()-B232)))</f>
        <v/>
      </c>
      <c r="X232" s="35">
        <f>IF(OR(B232="",Q232="",N232&lt;&gt;"Closed"),"",MAX(0,Q232-B232))</f>
        <v/>
      </c>
      <c r="Y232" s="29">
        <f>IF(OR(A232="",O232=""),"",IF(N232="Canceled","Canceled",IF(N232="Closed",IF(Q232="","Needs Review",IF(Q232&gt;O232,"Closed Late","On Track")),IF(TODAY()&gt;O232,"Overdue","On Track"))))</f>
        <v/>
      </c>
      <c r="Z232" s="31">
        <f>IF(A232="","",IF(COUNTIF($A$2:$A$501,A232)&gt;1,"Duplicate ID",IF(OR(B232="",C232="",D232="",E232="",F232="",G232="",H232="",I232="",M232="",N232=""),"Missing Required Field",IF(AND(OR(N232="Closed",N232="Canceled"),Q232=""),"Missing Closure Date",IF(AND(N232="Closed",R232=""),"Missing Resolution",IF(AND(N232&lt;&gt;"Closed",N232&lt;&gt;"Canceled",Q232&lt;&gt;""),"Status/Date Mismatch",IF(AND(Q232&lt;&gt;"",Q232&lt;B232),"Closure Before Received","OK")))))))</f>
        <v/>
      </c>
    </row>
    <row r="233">
      <c r="A233" s="29" t="n"/>
      <c r="B233" s="30" t="n"/>
      <c r="C233" s="29" t="n"/>
      <c r="D233" s="29" t="n"/>
      <c r="E233" s="29" t="n"/>
      <c r="F233" s="29" t="n"/>
      <c r="G233" s="29" t="n"/>
      <c r="H233" s="29" t="n"/>
      <c r="I233" s="31" t="n"/>
      <c r="J233" s="29" t="n"/>
      <c r="K233" s="32" t="n"/>
      <c r="L233" s="57" t="n"/>
      <c r="M233" s="29" t="n"/>
      <c r="N233" s="29" t="n"/>
      <c r="O233" s="30">
        <f>IF(OR(B233="",H233=""),"",IFERROR(B233+INDEX('Settings'!$O$2:$O$5,MATCH(H233,'Settings'!$N$2:$N$5,0)),""))</f>
        <v/>
      </c>
      <c r="P233" s="30">
        <f>IF(A233="","",IF(COUNTIFS('Action Log'!$B$2:$B$501,A233,'Action Log'!$H$2:$H$501,"Pending",'Action Log'!$G$2:$G$501,"&gt;0")=0,"",IFERROR(MINIFS('Action Log'!$G$2:$G$501,'Action Log'!$B$2:$B$501,A233,'Action Log'!$H$2:$H$501,"Pending",'Action Log'!$G$2:$G$501,"&gt;0"),"")))</f>
        <v/>
      </c>
      <c r="Q233" s="30" t="n"/>
      <c r="R233" s="31" t="n"/>
      <c r="S233" s="29" t="n"/>
      <c r="T233" s="31" t="n"/>
      <c r="U233" s="29" t="n"/>
      <c r="V233" s="58">
        <f>IF(A233="","",IFERROR(SUMIF('Action Log'!$B$2:$B$501,A233,'Action Log'!$P$2:$P$501),0))</f>
        <v/>
      </c>
      <c r="W233" s="35">
        <f>IF(B233="","",MAX(0,IF(Q233&lt;&gt;"",Q233-B233,TODAY()-B233)))</f>
        <v/>
      </c>
      <c r="X233" s="35">
        <f>IF(OR(B233="",Q233="",N233&lt;&gt;"Closed"),"",MAX(0,Q233-B233))</f>
        <v/>
      </c>
      <c r="Y233" s="29">
        <f>IF(OR(A233="",O233=""),"",IF(N233="Canceled","Canceled",IF(N233="Closed",IF(Q233="","Needs Review",IF(Q233&gt;O233,"Closed Late","On Track")),IF(TODAY()&gt;O233,"Overdue","On Track"))))</f>
        <v/>
      </c>
      <c r="Z233" s="31">
        <f>IF(A233="","",IF(COUNTIF($A$2:$A$501,A233)&gt;1,"Duplicate ID",IF(OR(B233="",C233="",D233="",E233="",F233="",G233="",H233="",I233="",M233="",N233=""),"Missing Required Field",IF(AND(OR(N233="Closed",N233="Canceled"),Q233=""),"Missing Closure Date",IF(AND(N233="Closed",R233=""),"Missing Resolution",IF(AND(N233&lt;&gt;"Closed",N233&lt;&gt;"Canceled",Q233&lt;&gt;""),"Status/Date Mismatch",IF(AND(Q233&lt;&gt;"",Q233&lt;B233),"Closure Before Received","OK")))))))</f>
        <v/>
      </c>
    </row>
    <row r="234">
      <c r="A234" s="29" t="n"/>
      <c r="B234" s="30" t="n"/>
      <c r="C234" s="29" t="n"/>
      <c r="D234" s="29" t="n"/>
      <c r="E234" s="29" t="n"/>
      <c r="F234" s="29" t="n"/>
      <c r="G234" s="29" t="n"/>
      <c r="H234" s="29" t="n"/>
      <c r="I234" s="31" t="n"/>
      <c r="J234" s="29" t="n"/>
      <c r="K234" s="32" t="n"/>
      <c r="L234" s="57" t="n"/>
      <c r="M234" s="29" t="n"/>
      <c r="N234" s="29" t="n"/>
      <c r="O234" s="30">
        <f>IF(OR(B234="",H234=""),"",IFERROR(B234+INDEX('Settings'!$O$2:$O$5,MATCH(H234,'Settings'!$N$2:$N$5,0)),""))</f>
        <v/>
      </c>
      <c r="P234" s="30">
        <f>IF(A234="","",IF(COUNTIFS('Action Log'!$B$2:$B$501,A234,'Action Log'!$H$2:$H$501,"Pending",'Action Log'!$G$2:$G$501,"&gt;0")=0,"",IFERROR(MINIFS('Action Log'!$G$2:$G$501,'Action Log'!$B$2:$B$501,A234,'Action Log'!$H$2:$H$501,"Pending",'Action Log'!$G$2:$G$501,"&gt;0"),"")))</f>
        <v/>
      </c>
      <c r="Q234" s="30" t="n"/>
      <c r="R234" s="31" t="n"/>
      <c r="S234" s="29" t="n"/>
      <c r="T234" s="31" t="n"/>
      <c r="U234" s="29" t="n"/>
      <c r="V234" s="58">
        <f>IF(A234="","",IFERROR(SUMIF('Action Log'!$B$2:$B$501,A234,'Action Log'!$P$2:$P$501),0))</f>
        <v/>
      </c>
      <c r="W234" s="35">
        <f>IF(B234="","",MAX(0,IF(Q234&lt;&gt;"",Q234-B234,TODAY()-B234)))</f>
        <v/>
      </c>
      <c r="X234" s="35">
        <f>IF(OR(B234="",Q234="",N234&lt;&gt;"Closed"),"",MAX(0,Q234-B234))</f>
        <v/>
      </c>
      <c r="Y234" s="29">
        <f>IF(OR(A234="",O234=""),"",IF(N234="Canceled","Canceled",IF(N234="Closed",IF(Q234="","Needs Review",IF(Q234&gt;O234,"Closed Late","On Track")),IF(TODAY()&gt;O234,"Overdue","On Track"))))</f>
        <v/>
      </c>
      <c r="Z234" s="31">
        <f>IF(A234="","",IF(COUNTIF($A$2:$A$501,A234)&gt;1,"Duplicate ID",IF(OR(B234="",C234="",D234="",E234="",F234="",G234="",H234="",I234="",M234="",N234=""),"Missing Required Field",IF(AND(OR(N234="Closed",N234="Canceled"),Q234=""),"Missing Closure Date",IF(AND(N234="Closed",R234=""),"Missing Resolution",IF(AND(N234&lt;&gt;"Closed",N234&lt;&gt;"Canceled",Q234&lt;&gt;""),"Status/Date Mismatch",IF(AND(Q234&lt;&gt;"",Q234&lt;B234),"Closure Before Received","OK")))))))</f>
        <v/>
      </c>
    </row>
    <row r="235">
      <c r="A235" s="29" t="n"/>
      <c r="B235" s="30" t="n"/>
      <c r="C235" s="29" t="n"/>
      <c r="D235" s="29" t="n"/>
      <c r="E235" s="29" t="n"/>
      <c r="F235" s="29" t="n"/>
      <c r="G235" s="29" t="n"/>
      <c r="H235" s="29" t="n"/>
      <c r="I235" s="31" t="n"/>
      <c r="J235" s="29" t="n"/>
      <c r="K235" s="32" t="n"/>
      <c r="L235" s="57" t="n"/>
      <c r="M235" s="29" t="n"/>
      <c r="N235" s="29" t="n"/>
      <c r="O235" s="30">
        <f>IF(OR(B235="",H235=""),"",IFERROR(B235+INDEX('Settings'!$O$2:$O$5,MATCH(H235,'Settings'!$N$2:$N$5,0)),""))</f>
        <v/>
      </c>
      <c r="P235" s="30">
        <f>IF(A235="","",IF(COUNTIFS('Action Log'!$B$2:$B$501,A235,'Action Log'!$H$2:$H$501,"Pending",'Action Log'!$G$2:$G$501,"&gt;0")=0,"",IFERROR(MINIFS('Action Log'!$G$2:$G$501,'Action Log'!$B$2:$B$501,A235,'Action Log'!$H$2:$H$501,"Pending",'Action Log'!$G$2:$G$501,"&gt;0"),"")))</f>
        <v/>
      </c>
      <c r="Q235" s="30" t="n"/>
      <c r="R235" s="31" t="n"/>
      <c r="S235" s="29" t="n"/>
      <c r="T235" s="31" t="n"/>
      <c r="U235" s="29" t="n"/>
      <c r="V235" s="58">
        <f>IF(A235="","",IFERROR(SUMIF('Action Log'!$B$2:$B$501,A235,'Action Log'!$P$2:$P$501),0))</f>
        <v/>
      </c>
      <c r="W235" s="35">
        <f>IF(B235="","",MAX(0,IF(Q235&lt;&gt;"",Q235-B235,TODAY()-B235)))</f>
        <v/>
      </c>
      <c r="X235" s="35">
        <f>IF(OR(B235="",Q235="",N235&lt;&gt;"Closed"),"",MAX(0,Q235-B235))</f>
        <v/>
      </c>
      <c r="Y235" s="29">
        <f>IF(OR(A235="",O235=""),"",IF(N235="Canceled","Canceled",IF(N235="Closed",IF(Q235="","Needs Review",IF(Q235&gt;O235,"Closed Late","On Track")),IF(TODAY()&gt;O235,"Overdue","On Track"))))</f>
        <v/>
      </c>
      <c r="Z235" s="31">
        <f>IF(A235="","",IF(COUNTIF($A$2:$A$501,A235)&gt;1,"Duplicate ID",IF(OR(B235="",C235="",D235="",E235="",F235="",G235="",H235="",I235="",M235="",N235=""),"Missing Required Field",IF(AND(OR(N235="Closed",N235="Canceled"),Q235=""),"Missing Closure Date",IF(AND(N235="Closed",R235=""),"Missing Resolution",IF(AND(N235&lt;&gt;"Closed",N235&lt;&gt;"Canceled",Q235&lt;&gt;""),"Status/Date Mismatch",IF(AND(Q235&lt;&gt;"",Q235&lt;B235),"Closure Before Received","OK")))))))</f>
        <v/>
      </c>
    </row>
    <row r="236">
      <c r="A236" s="29" t="n"/>
      <c r="B236" s="30" t="n"/>
      <c r="C236" s="29" t="n"/>
      <c r="D236" s="29" t="n"/>
      <c r="E236" s="29" t="n"/>
      <c r="F236" s="29" t="n"/>
      <c r="G236" s="29" t="n"/>
      <c r="H236" s="29" t="n"/>
      <c r="I236" s="31" t="n"/>
      <c r="J236" s="29" t="n"/>
      <c r="K236" s="32" t="n"/>
      <c r="L236" s="57" t="n"/>
      <c r="M236" s="29" t="n"/>
      <c r="N236" s="29" t="n"/>
      <c r="O236" s="30">
        <f>IF(OR(B236="",H236=""),"",IFERROR(B236+INDEX('Settings'!$O$2:$O$5,MATCH(H236,'Settings'!$N$2:$N$5,0)),""))</f>
        <v/>
      </c>
      <c r="P236" s="30">
        <f>IF(A236="","",IF(COUNTIFS('Action Log'!$B$2:$B$501,A236,'Action Log'!$H$2:$H$501,"Pending",'Action Log'!$G$2:$G$501,"&gt;0")=0,"",IFERROR(MINIFS('Action Log'!$G$2:$G$501,'Action Log'!$B$2:$B$501,A236,'Action Log'!$H$2:$H$501,"Pending",'Action Log'!$G$2:$G$501,"&gt;0"),"")))</f>
        <v/>
      </c>
      <c r="Q236" s="30" t="n"/>
      <c r="R236" s="31" t="n"/>
      <c r="S236" s="29" t="n"/>
      <c r="T236" s="31" t="n"/>
      <c r="U236" s="29" t="n"/>
      <c r="V236" s="58">
        <f>IF(A236="","",IFERROR(SUMIF('Action Log'!$B$2:$B$501,A236,'Action Log'!$P$2:$P$501),0))</f>
        <v/>
      </c>
      <c r="W236" s="35">
        <f>IF(B236="","",MAX(0,IF(Q236&lt;&gt;"",Q236-B236,TODAY()-B236)))</f>
        <v/>
      </c>
      <c r="X236" s="35">
        <f>IF(OR(B236="",Q236="",N236&lt;&gt;"Closed"),"",MAX(0,Q236-B236))</f>
        <v/>
      </c>
      <c r="Y236" s="29">
        <f>IF(OR(A236="",O236=""),"",IF(N236="Canceled","Canceled",IF(N236="Closed",IF(Q236="","Needs Review",IF(Q236&gt;O236,"Closed Late","On Track")),IF(TODAY()&gt;O236,"Overdue","On Track"))))</f>
        <v/>
      </c>
      <c r="Z236" s="31">
        <f>IF(A236="","",IF(COUNTIF($A$2:$A$501,A236)&gt;1,"Duplicate ID",IF(OR(B236="",C236="",D236="",E236="",F236="",G236="",H236="",I236="",M236="",N236=""),"Missing Required Field",IF(AND(OR(N236="Closed",N236="Canceled"),Q236=""),"Missing Closure Date",IF(AND(N236="Closed",R236=""),"Missing Resolution",IF(AND(N236&lt;&gt;"Closed",N236&lt;&gt;"Canceled",Q236&lt;&gt;""),"Status/Date Mismatch",IF(AND(Q236&lt;&gt;"",Q236&lt;B236),"Closure Before Received","OK")))))))</f>
        <v/>
      </c>
    </row>
    <row r="237">
      <c r="A237" s="29" t="n"/>
      <c r="B237" s="30" t="n"/>
      <c r="C237" s="29" t="n"/>
      <c r="D237" s="29" t="n"/>
      <c r="E237" s="29" t="n"/>
      <c r="F237" s="29" t="n"/>
      <c r="G237" s="29" t="n"/>
      <c r="H237" s="29" t="n"/>
      <c r="I237" s="31" t="n"/>
      <c r="J237" s="29" t="n"/>
      <c r="K237" s="32" t="n"/>
      <c r="L237" s="57" t="n"/>
      <c r="M237" s="29" t="n"/>
      <c r="N237" s="29" t="n"/>
      <c r="O237" s="30">
        <f>IF(OR(B237="",H237=""),"",IFERROR(B237+INDEX('Settings'!$O$2:$O$5,MATCH(H237,'Settings'!$N$2:$N$5,0)),""))</f>
        <v/>
      </c>
      <c r="P237" s="30">
        <f>IF(A237="","",IF(COUNTIFS('Action Log'!$B$2:$B$501,A237,'Action Log'!$H$2:$H$501,"Pending",'Action Log'!$G$2:$G$501,"&gt;0")=0,"",IFERROR(MINIFS('Action Log'!$G$2:$G$501,'Action Log'!$B$2:$B$501,A237,'Action Log'!$H$2:$H$501,"Pending",'Action Log'!$G$2:$G$501,"&gt;0"),"")))</f>
        <v/>
      </c>
      <c r="Q237" s="30" t="n"/>
      <c r="R237" s="31" t="n"/>
      <c r="S237" s="29" t="n"/>
      <c r="T237" s="31" t="n"/>
      <c r="U237" s="29" t="n"/>
      <c r="V237" s="58">
        <f>IF(A237="","",IFERROR(SUMIF('Action Log'!$B$2:$B$501,A237,'Action Log'!$P$2:$P$501),0))</f>
        <v/>
      </c>
      <c r="W237" s="35">
        <f>IF(B237="","",MAX(0,IF(Q237&lt;&gt;"",Q237-B237,TODAY()-B237)))</f>
        <v/>
      </c>
      <c r="X237" s="35">
        <f>IF(OR(B237="",Q237="",N237&lt;&gt;"Closed"),"",MAX(0,Q237-B237))</f>
        <v/>
      </c>
      <c r="Y237" s="29">
        <f>IF(OR(A237="",O237=""),"",IF(N237="Canceled","Canceled",IF(N237="Closed",IF(Q237="","Needs Review",IF(Q237&gt;O237,"Closed Late","On Track")),IF(TODAY()&gt;O237,"Overdue","On Track"))))</f>
        <v/>
      </c>
      <c r="Z237" s="31">
        <f>IF(A237="","",IF(COUNTIF($A$2:$A$501,A237)&gt;1,"Duplicate ID",IF(OR(B237="",C237="",D237="",E237="",F237="",G237="",H237="",I237="",M237="",N237=""),"Missing Required Field",IF(AND(OR(N237="Closed",N237="Canceled"),Q237=""),"Missing Closure Date",IF(AND(N237="Closed",R237=""),"Missing Resolution",IF(AND(N237&lt;&gt;"Closed",N237&lt;&gt;"Canceled",Q237&lt;&gt;""),"Status/Date Mismatch",IF(AND(Q237&lt;&gt;"",Q237&lt;B237),"Closure Before Received","OK")))))))</f>
        <v/>
      </c>
    </row>
    <row r="238">
      <c r="A238" s="29" t="n"/>
      <c r="B238" s="30" t="n"/>
      <c r="C238" s="29" t="n"/>
      <c r="D238" s="29" t="n"/>
      <c r="E238" s="29" t="n"/>
      <c r="F238" s="29" t="n"/>
      <c r="G238" s="29" t="n"/>
      <c r="H238" s="29" t="n"/>
      <c r="I238" s="31" t="n"/>
      <c r="J238" s="29" t="n"/>
      <c r="K238" s="32" t="n"/>
      <c r="L238" s="57" t="n"/>
      <c r="M238" s="29" t="n"/>
      <c r="N238" s="29" t="n"/>
      <c r="O238" s="30">
        <f>IF(OR(B238="",H238=""),"",IFERROR(B238+INDEX('Settings'!$O$2:$O$5,MATCH(H238,'Settings'!$N$2:$N$5,0)),""))</f>
        <v/>
      </c>
      <c r="P238" s="30">
        <f>IF(A238="","",IF(COUNTIFS('Action Log'!$B$2:$B$501,A238,'Action Log'!$H$2:$H$501,"Pending",'Action Log'!$G$2:$G$501,"&gt;0")=0,"",IFERROR(MINIFS('Action Log'!$G$2:$G$501,'Action Log'!$B$2:$B$501,A238,'Action Log'!$H$2:$H$501,"Pending",'Action Log'!$G$2:$G$501,"&gt;0"),"")))</f>
        <v/>
      </c>
      <c r="Q238" s="30" t="n"/>
      <c r="R238" s="31" t="n"/>
      <c r="S238" s="29" t="n"/>
      <c r="T238" s="31" t="n"/>
      <c r="U238" s="29" t="n"/>
      <c r="V238" s="58">
        <f>IF(A238="","",IFERROR(SUMIF('Action Log'!$B$2:$B$501,A238,'Action Log'!$P$2:$P$501),0))</f>
        <v/>
      </c>
      <c r="W238" s="35">
        <f>IF(B238="","",MAX(0,IF(Q238&lt;&gt;"",Q238-B238,TODAY()-B238)))</f>
        <v/>
      </c>
      <c r="X238" s="35">
        <f>IF(OR(B238="",Q238="",N238&lt;&gt;"Closed"),"",MAX(0,Q238-B238))</f>
        <v/>
      </c>
      <c r="Y238" s="29">
        <f>IF(OR(A238="",O238=""),"",IF(N238="Canceled","Canceled",IF(N238="Closed",IF(Q238="","Needs Review",IF(Q238&gt;O238,"Closed Late","On Track")),IF(TODAY()&gt;O238,"Overdue","On Track"))))</f>
        <v/>
      </c>
      <c r="Z238" s="31">
        <f>IF(A238="","",IF(COUNTIF($A$2:$A$501,A238)&gt;1,"Duplicate ID",IF(OR(B238="",C238="",D238="",E238="",F238="",G238="",H238="",I238="",M238="",N238=""),"Missing Required Field",IF(AND(OR(N238="Closed",N238="Canceled"),Q238=""),"Missing Closure Date",IF(AND(N238="Closed",R238=""),"Missing Resolution",IF(AND(N238&lt;&gt;"Closed",N238&lt;&gt;"Canceled",Q238&lt;&gt;""),"Status/Date Mismatch",IF(AND(Q238&lt;&gt;"",Q238&lt;B238),"Closure Before Received","OK")))))))</f>
        <v/>
      </c>
    </row>
    <row r="239">
      <c r="A239" s="29" t="n"/>
      <c r="B239" s="30" t="n"/>
      <c r="C239" s="29" t="n"/>
      <c r="D239" s="29" t="n"/>
      <c r="E239" s="29" t="n"/>
      <c r="F239" s="29" t="n"/>
      <c r="G239" s="29" t="n"/>
      <c r="H239" s="29" t="n"/>
      <c r="I239" s="31" t="n"/>
      <c r="J239" s="29" t="n"/>
      <c r="K239" s="32" t="n"/>
      <c r="L239" s="57" t="n"/>
      <c r="M239" s="29" t="n"/>
      <c r="N239" s="29" t="n"/>
      <c r="O239" s="30">
        <f>IF(OR(B239="",H239=""),"",IFERROR(B239+INDEX('Settings'!$O$2:$O$5,MATCH(H239,'Settings'!$N$2:$N$5,0)),""))</f>
        <v/>
      </c>
      <c r="P239" s="30">
        <f>IF(A239="","",IF(COUNTIFS('Action Log'!$B$2:$B$501,A239,'Action Log'!$H$2:$H$501,"Pending",'Action Log'!$G$2:$G$501,"&gt;0")=0,"",IFERROR(MINIFS('Action Log'!$G$2:$G$501,'Action Log'!$B$2:$B$501,A239,'Action Log'!$H$2:$H$501,"Pending",'Action Log'!$G$2:$G$501,"&gt;0"),"")))</f>
        <v/>
      </c>
      <c r="Q239" s="30" t="n"/>
      <c r="R239" s="31" t="n"/>
      <c r="S239" s="29" t="n"/>
      <c r="T239" s="31" t="n"/>
      <c r="U239" s="29" t="n"/>
      <c r="V239" s="58">
        <f>IF(A239="","",IFERROR(SUMIF('Action Log'!$B$2:$B$501,A239,'Action Log'!$P$2:$P$501),0))</f>
        <v/>
      </c>
      <c r="W239" s="35">
        <f>IF(B239="","",MAX(0,IF(Q239&lt;&gt;"",Q239-B239,TODAY()-B239)))</f>
        <v/>
      </c>
      <c r="X239" s="35">
        <f>IF(OR(B239="",Q239="",N239&lt;&gt;"Closed"),"",MAX(0,Q239-B239))</f>
        <v/>
      </c>
      <c r="Y239" s="29">
        <f>IF(OR(A239="",O239=""),"",IF(N239="Canceled","Canceled",IF(N239="Closed",IF(Q239="","Needs Review",IF(Q239&gt;O239,"Closed Late","On Track")),IF(TODAY()&gt;O239,"Overdue","On Track"))))</f>
        <v/>
      </c>
      <c r="Z239" s="31">
        <f>IF(A239="","",IF(COUNTIF($A$2:$A$501,A239)&gt;1,"Duplicate ID",IF(OR(B239="",C239="",D239="",E239="",F239="",G239="",H239="",I239="",M239="",N239=""),"Missing Required Field",IF(AND(OR(N239="Closed",N239="Canceled"),Q239=""),"Missing Closure Date",IF(AND(N239="Closed",R239=""),"Missing Resolution",IF(AND(N239&lt;&gt;"Closed",N239&lt;&gt;"Canceled",Q239&lt;&gt;""),"Status/Date Mismatch",IF(AND(Q239&lt;&gt;"",Q239&lt;B239),"Closure Before Received","OK")))))))</f>
        <v/>
      </c>
    </row>
    <row r="240">
      <c r="A240" s="29" t="n"/>
      <c r="B240" s="30" t="n"/>
      <c r="C240" s="29" t="n"/>
      <c r="D240" s="29" t="n"/>
      <c r="E240" s="29" t="n"/>
      <c r="F240" s="29" t="n"/>
      <c r="G240" s="29" t="n"/>
      <c r="H240" s="29" t="n"/>
      <c r="I240" s="31" t="n"/>
      <c r="J240" s="29" t="n"/>
      <c r="K240" s="32" t="n"/>
      <c r="L240" s="57" t="n"/>
      <c r="M240" s="29" t="n"/>
      <c r="N240" s="29" t="n"/>
      <c r="O240" s="30">
        <f>IF(OR(B240="",H240=""),"",IFERROR(B240+INDEX('Settings'!$O$2:$O$5,MATCH(H240,'Settings'!$N$2:$N$5,0)),""))</f>
        <v/>
      </c>
      <c r="P240" s="30">
        <f>IF(A240="","",IF(COUNTIFS('Action Log'!$B$2:$B$501,A240,'Action Log'!$H$2:$H$501,"Pending",'Action Log'!$G$2:$G$501,"&gt;0")=0,"",IFERROR(MINIFS('Action Log'!$G$2:$G$501,'Action Log'!$B$2:$B$501,A240,'Action Log'!$H$2:$H$501,"Pending",'Action Log'!$G$2:$G$501,"&gt;0"),"")))</f>
        <v/>
      </c>
      <c r="Q240" s="30" t="n"/>
      <c r="R240" s="31" t="n"/>
      <c r="S240" s="29" t="n"/>
      <c r="T240" s="31" t="n"/>
      <c r="U240" s="29" t="n"/>
      <c r="V240" s="58">
        <f>IF(A240="","",IFERROR(SUMIF('Action Log'!$B$2:$B$501,A240,'Action Log'!$P$2:$P$501),0))</f>
        <v/>
      </c>
      <c r="W240" s="35">
        <f>IF(B240="","",MAX(0,IF(Q240&lt;&gt;"",Q240-B240,TODAY()-B240)))</f>
        <v/>
      </c>
      <c r="X240" s="35">
        <f>IF(OR(B240="",Q240="",N240&lt;&gt;"Closed"),"",MAX(0,Q240-B240))</f>
        <v/>
      </c>
      <c r="Y240" s="29">
        <f>IF(OR(A240="",O240=""),"",IF(N240="Canceled","Canceled",IF(N240="Closed",IF(Q240="","Needs Review",IF(Q240&gt;O240,"Closed Late","On Track")),IF(TODAY()&gt;O240,"Overdue","On Track"))))</f>
        <v/>
      </c>
      <c r="Z240" s="31">
        <f>IF(A240="","",IF(COUNTIF($A$2:$A$501,A240)&gt;1,"Duplicate ID",IF(OR(B240="",C240="",D240="",E240="",F240="",G240="",H240="",I240="",M240="",N240=""),"Missing Required Field",IF(AND(OR(N240="Closed",N240="Canceled"),Q240=""),"Missing Closure Date",IF(AND(N240="Closed",R240=""),"Missing Resolution",IF(AND(N240&lt;&gt;"Closed",N240&lt;&gt;"Canceled",Q240&lt;&gt;""),"Status/Date Mismatch",IF(AND(Q240&lt;&gt;"",Q240&lt;B240),"Closure Before Received","OK")))))))</f>
        <v/>
      </c>
    </row>
    <row r="241">
      <c r="A241" s="29" t="n"/>
      <c r="B241" s="30" t="n"/>
      <c r="C241" s="29" t="n"/>
      <c r="D241" s="29" t="n"/>
      <c r="E241" s="29" t="n"/>
      <c r="F241" s="29" t="n"/>
      <c r="G241" s="29" t="n"/>
      <c r="H241" s="29" t="n"/>
      <c r="I241" s="31" t="n"/>
      <c r="J241" s="29" t="n"/>
      <c r="K241" s="32" t="n"/>
      <c r="L241" s="57" t="n"/>
      <c r="M241" s="29" t="n"/>
      <c r="N241" s="29" t="n"/>
      <c r="O241" s="30">
        <f>IF(OR(B241="",H241=""),"",IFERROR(B241+INDEX('Settings'!$O$2:$O$5,MATCH(H241,'Settings'!$N$2:$N$5,0)),""))</f>
        <v/>
      </c>
      <c r="P241" s="30">
        <f>IF(A241="","",IF(COUNTIFS('Action Log'!$B$2:$B$501,A241,'Action Log'!$H$2:$H$501,"Pending",'Action Log'!$G$2:$G$501,"&gt;0")=0,"",IFERROR(MINIFS('Action Log'!$G$2:$G$501,'Action Log'!$B$2:$B$501,A241,'Action Log'!$H$2:$H$501,"Pending",'Action Log'!$G$2:$G$501,"&gt;0"),"")))</f>
        <v/>
      </c>
      <c r="Q241" s="30" t="n"/>
      <c r="R241" s="31" t="n"/>
      <c r="S241" s="29" t="n"/>
      <c r="T241" s="31" t="n"/>
      <c r="U241" s="29" t="n"/>
      <c r="V241" s="58">
        <f>IF(A241="","",IFERROR(SUMIF('Action Log'!$B$2:$B$501,A241,'Action Log'!$P$2:$P$501),0))</f>
        <v/>
      </c>
      <c r="W241" s="35">
        <f>IF(B241="","",MAX(0,IF(Q241&lt;&gt;"",Q241-B241,TODAY()-B241)))</f>
        <v/>
      </c>
      <c r="X241" s="35">
        <f>IF(OR(B241="",Q241="",N241&lt;&gt;"Closed"),"",MAX(0,Q241-B241))</f>
        <v/>
      </c>
      <c r="Y241" s="29">
        <f>IF(OR(A241="",O241=""),"",IF(N241="Canceled","Canceled",IF(N241="Closed",IF(Q241="","Needs Review",IF(Q241&gt;O241,"Closed Late","On Track")),IF(TODAY()&gt;O241,"Overdue","On Track"))))</f>
        <v/>
      </c>
      <c r="Z241" s="31">
        <f>IF(A241="","",IF(COUNTIF($A$2:$A$501,A241)&gt;1,"Duplicate ID",IF(OR(B241="",C241="",D241="",E241="",F241="",G241="",H241="",I241="",M241="",N241=""),"Missing Required Field",IF(AND(OR(N241="Closed",N241="Canceled"),Q241=""),"Missing Closure Date",IF(AND(N241="Closed",R241=""),"Missing Resolution",IF(AND(N241&lt;&gt;"Closed",N241&lt;&gt;"Canceled",Q241&lt;&gt;""),"Status/Date Mismatch",IF(AND(Q241&lt;&gt;"",Q241&lt;B241),"Closure Before Received","OK")))))))</f>
        <v/>
      </c>
    </row>
    <row r="242">
      <c r="A242" s="29" t="n"/>
      <c r="B242" s="30" t="n"/>
      <c r="C242" s="29" t="n"/>
      <c r="D242" s="29" t="n"/>
      <c r="E242" s="29" t="n"/>
      <c r="F242" s="29" t="n"/>
      <c r="G242" s="29" t="n"/>
      <c r="H242" s="29" t="n"/>
      <c r="I242" s="31" t="n"/>
      <c r="J242" s="29" t="n"/>
      <c r="K242" s="32" t="n"/>
      <c r="L242" s="57" t="n"/>
      <c r="M242" s="29" t="n"/>
      <c r="N242" s="29" t="n"/>
      <c r="O242" s="30">
        <f>IF(OR(B242="",H242=""),"",IFERROR(B242+INDEX('Settings'!$O$2:$O$5,MATCH(H242,'Settings'!$N$2:$N$5,0)),""))</f>
        <v/>
      </c>
      <c r="P242" s="30">
        <f>IF(A242="","",IF(COUNTIFS('Action Log'!$B$2:$B$501,A242,'Action Log'!$H$2:$H$501,"Pending",'Action Log'!$G$2:$G$501,"&gt;0")=0,"",IFERROR(MINIFS('Action Log'!$G$2:$G$501,'Action Log'!$B$2:$B$501,A242,'Action Log'!$H$2:$H$501,"Pending",'Action Log'!$G$2:$G$501,"&gt;0"),"")))</f>
        <v/>
      </c>
      <c r="Q242" s="30" t="n"/>
      <c r="R242" s="31" t="n"/>
      <c r="S242" s="29" t="n"/>
      <c r="T242" s="31" t="n"/>
      <c r="U242" s="29" t="n"/>
      <c r="V242" s="58">
        <f>IF(A242="","",IFERROR(SUMIF('Action Log'!$B$2:$B$501,A242,'Action Log'!$P$2:$P$501),0))</f>
        <v/>
      </c>
      <c r="W242" s="35">
        <f>IF(B242="","",MAX(0,IF(Q242&lt;&gt;"",Q242-B242,TODAY()-B242)))</f>
        <v/>
      </c>
      <c r="X242" s="35">
        <f>IF(OR(B242="",Q242="",N242&lt;&gt;"Closed"),"",MAX(0,Q242-B242))</f>
        <v/>
      </c>
      <c r="Y242" s="29">
        <f>IF(OR(A242="",O242=""),"",IF(N242="Canceled","Canceled",IF(N242="Closed",IF(Q242="","Needs Review",IF(Q242&gt;O242,"Closed Late","On Track")),IF(TODAY()&gt;O242,"Overdue","On Track"))))</f>
        <v/>
      </c>
      <c r="Z242" s="31">
        <f>IF(A242="","",IF(COUNTIF($A$2:$A$501,A242)&gt;1,"Duplicate ID",IF(OR(B242="",C242="",D242="",E242="",F242="",G242="",H242="",I242="",M242="",N242=""),"Missing Required Field",IF(AND(OR(N242="Closed",N242="Canceled"),Q242=""),"Missing Closure Date",IF(AND(N242="Closed",R242=""),"Missing Resolution",IF(AND(N242&lt;&gt;"Closed",N242&lt;&gt;"Canceled",Q242&lt;&gt;""),"Status/Date Mismatch",IF(AND(Q242&lt;&gt;"",Q242&lt;B242),"Closure Before Received","OK")))))))</f>
        <v/>
      </c>
    </row>
    <row r="243">
      <c r="A243" s="29" t="n"/>
      <c r="B243" s="30" t="n"/>
      <c r="C243" s="29" t="n"/>
      <c r="D243" s="29" t="n"/>
      <c r="E243" s="29" t="n"/>
      <c r="F243" s="29" t="n"/>
      <c r="G243" s="29" t="n"/>
      <c r="H243" s="29" t="n"/>
      <c r="I243" s="31" t="n"/>
      <c r="J243" s="29" t="n"/>
      <c r="K243" s="32" t="n"/>
      <c r="L243" s="57" t="n"/>
      <c r="M243" s="29" t="n"/>
      <c r="N243" s="29" t="n"/>
      <c r="O243" s="30">
        <f>IF(OR(B243="",H243=""),"",IFERROR(B243+INDEX('Settings'!$O$2:$O$5,MATCH(H243,'Settings'!$N$2:$N$5,0)),""))</f>
        <v/>
      </c>
      <c r="P243" s="30">
        <f>IF(A243="","",IF(COUNTIFS('Action Log'!$B$2:$B$501,A243,'Action Log'!$H$2:$H$501,"Pending",'Action Log'!$G$2:$G$501,"&gt;0")=0,"",IFERROR(MINIFS('Action Log'!$G$2:$G$501,'Action Log'!$B$2:$B$501,A243,'Action Log'!$H$2:$H$501,"Pending",'Action Log'!$G$2:$G$501,"&gt;0"),"")))</f>
        <v/>
      </c>
      <c r="Q243" s="30" t="n"/>
      <c r="R243" s="31" t="n"/>
      <c r="S243" s="29" t="n"/>
      <c r="T243" s="31" t="n"/>
      <c r="U243" s="29" t="n"/>
      <c r="V243" s="58">
        <f>IF(A243="","",IFERROR(SUMIF('Action Log'!$B$2:$B$501,A243,'Action Log'!$P$2:$P$501),0))</f>
        <v/>
      </c>
      <c r="W243" s="35">
        <f>IF(B243="","",MAX(0,IF(Q243&lt;&gt;"",Q243-B243,TODAY()-B243)))</f>
        <v/>
      </c>
      <c r="X243" s="35">
        <f>IF(OR(B243="",Q243="",N243&lt;&gt;"Closed"),"",MAX(0,Q243-B243))</f>
        <v/>
      </c>
      <c r="Y243" s="29">
        <f>IF(OR(A243="",O243=""),"",IF(N243="Canceled","Canceled",IF(N243="Closed",IF(Q243="","Needs Review",IF(Q243&gt;O243,"Closed Late","On Track")),IF(TODAY()&gt;O243,"Overdue","On Track"))))</f>
        <v/>
      </c>
      <c r="Z243" s="31">
        <f>IF(A243="","",IF(COUNTIF($A$2:$A$501,A243)&gt;1,"Duplicate ID",IF(OR(B243="",C243="",D243="",E243="",F243="",G243="",H243="",I243="",M243="",N243=""),"Missing Required Field",IF(AND(OR(N243="Closed",N243="Canceled"),Q243=""),"Missing Closure Date",IF(AND(N243="Closed",R243=""),"Missing Resolution",IF(AND(N243&lt;&gt;"Closed",N243&lt;&gt;"Canceled",Q243&lt;&gt;""),"Status/Date Mismatch",IF(AND(Q243&lt;&gt;"",Q243&lt;B243),"Closure Before Received","OK")))))))</f>
        <v/>
      </c>
    </row>
    <row r="244">
      <c r="A244" s="29" t="n"/>
      <c r="B244" s="30" t="n"/>
      <c r="C244" s="29" t="n"/>
      <c r="D244" s="29" t="n"/>
      <c r="E244" s="29" t="n"/>
      <c r="F244" s="29" t="n"/>
      <c r="G244" s="29" t="n"/>
      <c r="H244" s="29" t="n"/>
      <c r="I244" s="31" t="n"/>
      <c r="J244" s="29" t="n"/>
      <c r="K244" s="32" t="n"/>
      <c r="L244" s="57" t="n"/>
      <c r="M244" s="29" t="n"/>
      <c r="N244" s="29" t="n"/>
      <c r="O244" s="30">
        <f>IF(OR(B244="",H244=""),"",IFERROR(B244+INDEX('Settings'!$O$2:$O$5,MATCH(H244,'Settings'!$N$2:$N$5,0)),""))</f>
        <v/>
      </c>
      <c r="P244" s="30">
        <f>IF(A244="","",IF(COUNTIFS('Action Log'!$B$2:$B$501,A244,'Action Log'!$H$2:$H$501,"Pending",'Action Log'!$G$2:$G$501,"&gt;0")=0,"",IFERROR(MINIFS('Action Log'!$G$2:$G$501,'Action Log'!$B$2:$B$501,A244,'Action Log'!$H$2:$H$501,"Pending",'Action Log'!$G$2:$G$501,"&gt;0"),"")))</f>
        <v/>
      </c>
      <c r="Q244" s="30" t="n"/>
      <c r="R244" s="31" t="n"/>
      <c r="S244" s="29" t="n"/>
      <c r="T244" s="31" t="n"/>
      <c r="U244" s="29" t="n"/>
      <c r="V244" s="58">
        <f>IF(A244="","",IFERROR(SUMIF('Action Log'!$B$2:$B$501,A244,'Action Log'!$P$2:$P$501),0))</f>
        <v/>
      </c>
      <c r="W244" s="35">
        <f>IF(B244="","",MAX(0,IF(Q244&lt;&gt;"",Q244-B244,TODAY()-B244)))</f>
        <v/>
      </c>
      <c r="X244" s="35">
        <f>IF(OR(B244="",Q244="",N244&lt;&gt;"Closed"),"",MAX(0,Q244-B244))</f>
        <v/>
      </c>
      <c r="Y244" s="29">
        <f>IF(OR(A244="",O244=""),"",IF(N244="Canceled","Canceled",IF(N244="Closed",IF(Q244="","Needs Review",IF(Q244&gt;O244,"Closed Late","On Track")),IF(TODAY()&gt;O244,"Overdue","On Track"))))</f>
        <v/>
      </c>
      <c r="Z244" s="31">
        <f>IF(A244="","",IF(COUNTIF($A$2:$A$501,A244)&gt;1,"Duplicate ID",IF(OR(B244="",C244="",D244="",E244="",F244="",G244="",H244="",I244="",M244="",N244=""),"Missing Required Field",IF(AND(OR(N244="Closed",N244="Canceled"),Q244=""),"Missing Closure Date",IF(AND(N244="Closed",R244=""),"Missing Resolution",IF(AND(N244&lt;&gt;"Closed",N244&lt;&gt;"Canceled",Q244&lt;&gt;""),"Status/Date Mismatch",IF(AND(Q244&lt;&gt;"",Q244&lt;B244),"Closure Before Received","OK")))))))</f>
        <v/>
      </c>
    </row>
    <row r="245">
      <c r="A245" s="29" t="n"/>
      <c r="B245" s="30" t="n"/>
      <c r="C245" s="29" t="n"/>
      <c r="D245" s="29" t="n"/>
      <c r="E245" s="29" t="n"/>
      <c r="F245" s="29" t="n"/>
      <c r="G245" s="29" t="n"/>
      <c r="H245" s="29" t="n"/>
      <c r="I245" s="31" t="n"/>
      <c r="J245" s="29" t="n"/>
      <c r="K245" s="32" t="n"/>
      <c r="L245" s="57" t="n"/>
      <c r="M245" s="29" t="n"/>
      <c r="N245" s="29" t="n"/>
      <c r="O245" s="30">
        <f>IF(OR(B245="",H245=""),"",IFERROR(B245+INDEX('Settings'!$O$2:$O$5,MATCH(H245,'Settings'!$N$2:$N$5,0)),""))</f>
        <v/>
      </c>
      <c r="P245" s="30">
        <f>IF(A245="","",IF(COUNTIFS('Action Log'!$B$2:$B$501,A245,'Action Log'!$H$2:$H$501,"Pending",'Action Log'!$G$2:$G$501,"&gt;0")=0,"",IFERROR(MINIFS('Action Log'!$G$2:$G$501,'Action Log'!$B$2:$B$501,A245,'Action Log'!$H$2:$H$501,"Pending",'Action Log'!$G$2:$G$501,"&gt;0"),"")))</f>
        <v/>
      </c>
      <c r="Q245" s="30" t="n"/>
      <c r="R245" s="31" t="n"/>
      <c r="S245" s="29" t="n"/>
      <c r="T245" s="31" t="n"/>
      <c r="U245" s="29" t="n"/>
      <c r="V245" s="58">
        <f>IF(A245="","",IFERROR(SUMIF('Action Log'!$B$2:$B$501,A245,'Action Log'!$P$2:$P$501),0))</f>
        <v/>
      </c>
      <c r="W245" s="35">
        <f>IF(B245="","",MAX(0,IF(Q245&lt;&gt;"",Q245-B245,TODAY()-B245)))</f>
        <v/>
      </c>
      <c r="X245" s="35">
        <f>IF(OR(B245="",Q245="",N245&lt;&gt;"Closed"),"",MAX(0,Q245-B245))</f>
        <v/>
      </c>
      <c r="Y245" s="29">
        <f>IF(OR(A245="",O245=""),"",IF(N245="Canceled","Canceled",IF(N245="Closed",IF(Q245="","Needs Review",IF(Q245&gt;O245,"Closed Late","On Track")),IF(TODAY()&gt;O245,"Overdue","On Track"))))</f>
        <v/>
      </c>
      <c r="Z245" s="31">
        <f>IF(A245="","",IF(COUNTIF($A$2:$A$501,A245)&gt;1,"Duplicate ID",IF(OR(B245="",C245="",D245="",E245="",F245="",G245="",H245="",I245="",M245="",N245=""),"Missing Required Field",IF(AND(OR(N245="Closed",N245="Canceled"),Q245=""),"Missing Closure Date",IF(AND(N245="Closed",R245=""),"Missing Resolution",IF(AND(N245&lt;&gt;"Closed",N245&lt;&gt;"Canceled",Q245&lt;&gt;""),"Status/Date Mismatch",IF(AND(Q245&lt;&gt;"",Q245&lt;B245),"Closure Before Received","OK")))))))</f>
        <v/>
      </c>
    </row>
    <row r="246">
      <c r="A246" s="29" t="n"/>
      <c r="B246" s="30" t="n"/>
      <c r="C246" s="29" t="n"/>
      <c r="D246" s="29" t="n"/>
      <c r="E246" s="29" t="n"/>
      <c r="F246" s="29" t="n"/>
      <c r="G246" s="29" t="n"/>
      <c r="H246" s="29" t="n"/>
      <c r="I246" s="31" t="n"/>
      <c r="J246" s="29" t="n"/>
      <c r="K246" s="32" t="n"/>
      <c r="L246" s="57" t="n"/>
      <c r="M246" s="29" t="n"/>
      <c r="N246" s="29" t="n"/>
      <c r="O246" s="30">
        <f>IF(OR(B246="",H246=""),"",IFERROR(B246+INDEX('Settings'!$O$2:$O$5,MATCH(H246,'Settings'!$N$2:$N$5,0)),""))</f>
        <v/>
      </c>
      <c r="P246" s="30">
        <f>IF(A246="","",IF(COUNTIFS('Action Log'!$B$2:$B$501,A246,'Action Log'!$H$2:$H$501,"Pending",'Action Log'!$G$2:$G$501,"&gt;0")=0,"",IFERROR(MINIFS('Action Log'!$G$2:$G$501,'Action Log'!$B$2:$B$501,A246,'Action Log'!$H$2:$H$501,"Pending",'Action Log'!$G$2:$G$501,"&gt;0"),"")))</f>
        <v/>
      </c>
      <c r="Q246" s="30" t="n"/>
      <c r="R246" s="31" t="n"/>
      <c r="S246" s="29" t="n"/>
      <c r="T246" s="31" t="n"/>
      <c r="U246" s="29" t="n"/>
      <c r="V246" s="58">
        <f>IF(A246="","",IFERROR(SUMIF('Action Log'!$B$2:$B$501,A246,'Action Log'!$P$2:$P$501),0))</f>
        <v/>
      </c>
      <c r="W246" s="35">
        <f>IF(B246="","",MAX(0,IF(Q246&lt;&gt;"",Q246-B246,TODAY()-B246)))</f>
        <v/>
      </c>
      <c r="X246" s="35">
        <f>IF(OR(B246="",Q246="",N246&lt;&gt;"Closed"),"",MAX(0,Q246-B246))</f>
        <v/>
      </c>
      <c r="Y246" s="29">
        <f>IF(OR(A246="",O246=""),"",IF(N246="Canceled","Canceled",IF(N246="Closed",IF(Q246="","Needs Review",IF(Q246&gt;O246,"Closed Late","On Track")),IF(TODAY()&gt;O246,"Overdue","On Track"))))</f>
        <v/>
      </c>
      <c r="Z246" s="31">
        <f>IF(A246="","",IF(COUNTIF($A$2:$A$501,A246)&gt;1,"Duplicate ID",IF(OR(B246="",C246="",D246="",E246="",F246="",G246="",H246="",I246="",M246="",N246=""),"Missing Required Field",IF(AND(OR(N246="Closed",N246="Canceled"),Q246=""),"Missing Closure Date",IF(AND(N246="Closed",R246=""),"Missing Resolution",IF(AND(N246&lt;&gt;"Closed",N246&lt;&gt;"Canceled",Q246&lt;&gt;""),"Status/Date Mismatch",IF(AND(Q246&lt;&gt;"",Q246&lt;B246),"Closure Before Received","OK")))))))</f>
        <v/>
      </c>
    </row>
    <row r="247">
      <c r="A247" s="29" t="n"/>
      <c r="B247" s="30" t="n"/>
      <c r="C247" s="29" t="n"/>
      <c r="D247" s="29" t="n"/>
      <c r="E247" s="29" t="n"/>
      <c r="F247" s="29" t="n"/>
      <c r="G247" s="29" t="n"/>
      <c r="H247" s="29" t="n"/>
      <c r="I247" s="31" t="n"/>
      <c r="J247" s="29" t="n"/>
      <c r="K247" s="32" t="n"/>
      <c r="L247" s="57" t="n"/>
      <c r="M247" s="29" t="n"/>
      <c r="N247" s="29" t="n"/>
      <c r="O247" s="30">
        <f>IF(OR(B247="",H247=""),"",IFERROR(B247+INDEX('Settings'!$O$2:$O$5,MATCH(H247,'Settings'!$N$2:$N$5,0)),""))</f>
        <v/>
      </c>
      <c r="P247" s="30">
        <f>IF(A247="","",IF(COUNTIFS('Action Log'!$B$2:$B$501,A247,'Action Log'!$H$2:$H$501,"Pending",'Action Log'!$G$2:$G$501,"&gt;0")=0,"",IFERROR(MINIFS('Action Log'!$G$2:$G$501,'Action Log'!$B$2:$B$501,A247,'Action Log'!$H$2:$H$501,"Pending",'Action Log'!$G$2:$G$501,"&gt;0"),"")))</f>
        <v/>
      </c>
      <c r="Q247" s="30" t="n"/>
      <c r="R247" s="31" t="n"/>
      <c r="S247" s="29" t="n"/>
      <c r="T247" s="31" t="n"/>
      <c r="U247" s="29" t="n"/>
      <c r="V247" s="58">
        <f>IF(A247="","",IFERROR(SUMIF('Action Log'!$B$2:$B$501,A247,'Action Log'!$P$2:$P$501),0))</f>
        <v/>
      </c>
      <c r="W247" s="35">
        <f>IF(B247="","",MAX(0,IF(Q247&lt;&gt;"",Q247-B247,TODAY()-B247)))</f>
        <v/>
      </c>
      <c r="X247" s="35">
        <f>IF(OR(B247="",Q247="",N247&lt;&gt;"Closed"),"",MAX(0,Q247-B247))</f>
        <v/>
      </c>
      <c r="Y247" s="29">
        <f>IF(OR(A247="",O247=""),"",IF(N247="Canceled","Canceled",IF(N247="Closed",IF(Q247="","Needs Review",IF(Q247&gt;O247,"Closed Late","On Track")),IF(TODAY()&gt;O247,"Overdue","On Track"))))</f>
        <v/>
      </c>
      <c r="Z247" s="31">
        <f>IF(A247="","",IF(COUNTIF($A$2:$A$501,A247)&gt;1,"Duplicate ID",IF(OR(B247="",C247="",D247="",E247="",F247="",G247="",H247="",I247="",M247="",N247=""),"Missing Required Field",IF(AND(OR(N247="Closed",N247="Canceled"),Q247=""),"Missing Closure Date",IF(AND(N247="Closed",R247=""),"Missing Resolution",IF(AND(N247&lt;&gt;"Closed",N247&lt;&gt;"Canceled",Q247&lt;&gt;""),"Status/Date Mismatch",IF(AND(Q247&lt;&gt;"",Q247&lt;B247),"Closure Before Received","OK")))))))</f>
        <v/>
      </c>
    </row>
    <row r="248">
      <c r="A248" s="29" t="n"/>
      <c r="B248" s="30" t="n"/>
      <c r="C248" s="29" t="n"/>
      <c r="D248" s="29" t="n"/>
      <c r="E248" s="29" t="n"/>
      <c r="F248" s="29" t="n"/>
      <c r="G248" s="29" t="n"/>
      <c r="H248" s="29" t="n"/>
      <c r="I248" s="31" t="n"/>
      <c r="J248" s="29" t="n"/>
      <c r="K248" s="32" t="n"/>
      <c r="L248" s="57" t="n"/>
      <c r="M248" s="29" t="n"/>
      <c r="N248" s="29" t="n"/>
      <c r="O248" s="30">
        <f>IF(OR(B248="",H248=""),"",IFERROR(B248+INDEX('Settings'!$O$2:$O$5,MATCH(H248,'Settings'!$N$2:$N$5,0)),""))</f>
        <v/>
      </c>
      <c r="P248" s="30">
        <f>IF(A248="","",IF(COUNTIFS('Action Log'!$B$2:$B$501,A248,'Action Log'!$H$2:$H$501,"Pending",'Action Log'!$G$2:$G$501,"&gt;0")=0,"",IFERROR(MINIFS('Action Log'!$G$2:$G$501,'Action Log'!$B$2:$B$501,A248,'Action Log'!$H$2:$H$501,"Pending",'Action Log'!$G$2:$G$501,"&gt;0"),"")))</f>
        <v/>
      </c>
      <c r="Q248" s="30" t="n"/>
      <c r="R248" s="31" t="n"/>
      <c r="S248" s="29" t="n"/>
      <c r="T248" s="31" t="n"/>
      <c r="U248" s="29" t="n"/>
      <c r="V248" s="58">
        <f>IF(A248="","",IFERROR(SUMIF('Action Log'!$B$2:$B$501,A248,'Action Log'!$P$2:$P$501),0))</f>
        <v/>
      </c>
      <c r="W248" s="35">
        <f>IF(B248="","",MAX(0,IF(Q248&lt;&gt;"",Q248-B248,TODAY()-B248)))</f>
        <v/>
      </c>
      <c r="X248" s="35">
        <f>IF(OR(B248="",Q248="",N248&lt;&gt;"Closed"),"",MAX(0,Q248-B248))</f>
        <v/>
      </c>
      <c r="Y248" s="29">
        <f>IF(OR(A248="",O248=""),"",IF(N248="Canceled","Canceled",IF(N248="Closed",IF(Q248="","Needs Review",IF(Q248&gt;O248,"Closed Late","On Track")),IF(TODAY()&gt;O248,"Overdue","On Track"))))</f>
        <v/>
      </c>
      <c r="Z248" s="31">
        <f>IF(A248="","",IF(COUNTIF($A$2:$A$501,A248)&gt;1,"Duplicate ID",IF(OR(B248="",C248="",D248="",E248="",F248="",G248="",H248="",I248="",M248="",N248=""),"Missing Required Field",IF(AND(OR(N248="Closed",N248="Canceled"),Q248=""),"Missing Closure Date",IF(AND(N248="Closed",R248=""),"Missing Resolution",IF(AND(N248&lt;&gt;"Closed",N248&lt;&gt;"Canceled",Q248&lt;&gt;""),"Status/Date Mismatch",IF(AND(Q248&lt;&gt;"",Q248&lt;B248),"Closure Before Received","OK")))))))</f>
        <v/>
      </c>
    </row>
    <row r="249">
      <c r="A249" s="29" t="n"/>
      <c r="B249" s="30" t="n"/>
      <c r="C249" s="29" t="n"/>
      <c r="D249" s="29" t="n"/>
      <c r="E249" s="29" t="n"/>
      <c r="F249" s="29" t="n"/>
      <c r="G249" s="29" t="n"/>
      <c r="H249" s="29" t="n"/>
      <c r="I249" s="31" t="n"/>
      <c r="J249" s="29" t="n"/>
      <c r="K249" s="32" t="n"/>
      <c r="L249" s="57" t="n"/>
      <c r="M249" s="29" t="n"/>
      <c r="N249" s="29" t="n"/>
      <c r="O249" s="30">
        <f>IF(OR(B249="",H249=""),"",IFERROR(B249+INDEX('Settings'!$O$2:$O$5,MATCH(H249,'Settings'!$N$2:$N$5,0)),""))</f>
        <v/>
      </c>
      <c r="P249" s="30">
        <f>IF(A249="","",IF(COUNTIFS('Action Log'!$B$2:$B$501,A249,'Action Log'!$H$2:$H$501,"Pending",'Action Log'!$G$2:$G$501,"&gt;0")=0,"",IFERROR(MINIFS('Action Log'!$G$2:$G$501,'Action Log'!$B$2:$B$501,A249,'Action Log'!$H$2:$H$501,"Pending",'Action Log'!$G$2:$G$501,"&gt;0"),"")))</f>
        <v/>
      </c>
      <c r="Q249" s="30" t="n"/>
      <c r="R249" s="31" t="n"/>
      <c r="S249" s="29" t="n"/>
      <c r="T249" s="31" t="n"/>
      <c r="U249" s="29" t="n"/>
      <c r="V249" s="58">
        <f>IF(A249="","",IFERROR(SUMIF('Action Log'!$B$2:$B$501,A249,'Action Log'!$P$2:$P$501),0))</f>
        <v/>
      </c>
      <c r="W249" s="35">
        <f>IF(B249="","",MAX(0,IF(Q249&lt;&gt;"",Q249-B249,TODAY()-B249)))</f>
        <v/>
      </c>
      <c r="X249" s="35">
        <f>IF(OR(B249="",Q249="",N249&lt;&gt;"Closed"),"",MAX(0,Q249-B249))</f>
        <v/>
      </c>
      <c r="Y249" s="29">
        <f>IF(OR(A249="",O249=""),"",IF(N249="Canceled","Canceled",IF(N249="Closed",IF(Q249="","Needs Review",IF(Q249&gt;O249,"Closed Late","On Track")),IF(TODAY()&gt;O249,"Overdue","On Track"))))</f>
        <v/>
      </c>
      <c r="Z249" s="31">
        <f>IF(A249="","",IF(COUNTIF($A$2:$A$501,A249)&gt;1,"Duplicate ID",IF(OR(B249="",C249="",D249="",E249="",F249="",G249="",H249="",I249="",M249="",N249=""),"Missing Required Field",IF(AND(OR(N249="Closed",N249="Canceled"),Q249=""),"Missing Closure Date",IF(AND(N249="Closed",R249=""),"Missing Resolution",IF(AND(N249&lt;&gt;"Closed",N249&lt;&gt;"Canceled",Q249&lt;&gt;""),"Status/Date Mismatch",IF(AND(Q249&lt;&gt;"",Q249&lt;B249),"Closure Before Received","OK")))))))</f>
        <v/>
      </c>
    </row>
    <row r="250">
      <c r="A250" s="29" t="n"/>
      <c r="B250" s="30" t="n"/>
      <c r="C250" s="29" t="n"/>
      <c r="D250" s="29" t="n"/>
      <c r="E250" s="29" t="n"/>
      <c r="F250" s="29" t="n"/>
      <c r="G250" s="29" t="n"/>
      <c r="H250" s="29" t="n"/>
      <c r="I250" s="31" t="n"/>
      <c r="J250" s="29" t="n"/>
      <c r="K250" s="32" t="n"/>
      <c r="L250" s="57" t="n"/>
      <c r="M250" s="29" t="n"/>
      <c r="N250" s="29" t="n"/>
      <c r="O250" s="30">
        <f>IF(OR(B250="",H250=""),"",IFERROR(B250+INDEX('Settings'!$O$2:$O$5,MATCH(H250,'Settings'!$N$2:$N$5,0)),""))</f>
        <v/>
      </c>
      <c r="P250" s="30">
        <f>IF(A250="","",IF(COUNTIFS('Action Log'!$B$2:$B$501,A250,'Action Log'!$H$2:$H$501,"Pending",'Action Log'!$G$2:$G$501,"&gt;0")=0,"",IFERROR(MINIFS('Action Log'!$G$2:$G$501,'Action Log'!$B$2:$B$501,A250,'Action Log'!$H$2:$H$501,"Pending",'Action Log'!$G$2:$G$501,"&gt;0"),"")))</f>
        <v/>
      </c>
      <c r="Q250" s="30" t="n"/>
      <c r="R250" s="31" t="n"/>
      <c r="S250" s="29" t="n"/>
      <c r="T250" s="31" t="n"/>
      <c r="U250" s="29" t="n"/>
      <c r="V250" s="58">
        <f>IF(A250="","",IFERROR(SUMIF('Action Log'!$B$2:$B$501,A250,'Action Log'!$P$2:$P$501),0))</f>
        <v/>
      </c>
      <c r="W250" s="35">
        <f>IF(B250="","",MAX(0,IF(Q250&lt;&gt;"",Q250-B250,TODAY()-B250)))</f>
        <v/>
      </c>
      <c r="X250" s="35">
        <f>IF(OR(B250="",Q250="",N250&lt;&gt;"Closed"),"",MAX(0,Q250-B250))</f>
        <v/>
      </c>
      <c r="Y250" s="29">
        <f>IF(OR(A250="",O250=""),"",IF(N250="Canceled","Canceled",IF(N250="Closed",IF(Q250="","Needs Review",IF(Q250&gt;O250,"Closed Late","On Track")),IF(TODAY()&gt;O250,"Overdue","On Track"))))</f>
        <v/>
      </c>
      <c r="Z250" s="31">
        <f>IF(A250="","",IF(COUNTIF($A$2:$A$501,A250)&gt;1,"Duplicate ID",IF(OR(B250="",C250="",D250="",E250="",F250="",G250="",H250="",I250="",M250="",N250=""),"Missing Required Field",IF(AND(OR(N250="Closed",N250="Canceled"),Q250=""),"Missing Closure Date",IF(AND(N250="Closed",R250=""),"Missing Resolution",IF(AND(N250&lt;&gt;"Closed",N250&lt;&gt;"Canceled",Q250&lt;&gt;""),"Status/Date Mismatch",IF(AND(Q250&lt;&gt;"",Q250&lt;B250),"Closure Before Received","OK")))))))</f>
        <v/>
      </c>
    </row>
    <row r="251">
      <c r="A251" s="29" t="n"/>
      <c r="B251" s="30" t="n"/>
      <c r="C251" s="29" t="n"/>
      <c r="D251" s="29" t="n"/>
      <c r="E251" s="29" t="n"/>
      <c r="F251" s="29" t="n"/>
      <c r="G251" s="29" t="n"/>
      <c r="H251" s="29" t="n"/>
      <c r="I251" s="31" t="n"/>
      <c r="J251" s="29" t="n"/>
      <c r="K251" s="32" t="n"/>
      <c r="L251" s="57" t="n"/>
      <c r="M251" s="29" t="n"/>
      <c r="N251" s="29" t="n"/>
      <c r="O251" s="30">
        <f>IF(OR(B251="",H251=""),"",IFERROR(B251+INDEX('Settings'!$O$2:$O$5,MATCH(H251,'Settings'!$N$2:$N$5,0)),""))</f>
        <v/>
      </c>
      <c r="P251" s="30">
        <f>IF(A251="","",IF(COUNTIFS('Action Log'!$B$2:$B$501,A251,'Action Log'!$H$2:$H$501,"Pending",'Action Log'!$G$2:$G$501,"&gt;0")=0,"",IFERROR(MINIFS('Action Log'!$G$2:$G$501,'Action Log'!$B$2:$B$501,A251,'Action Log'!$H$2:$H$501,"Pending",'Action Log'!$G$2:$G$501,"&gt;0"),"")))</f>
        <v/>
      </c>
      <c r="Q251" s="30" t="n"/>
      <c r="R251" s="31" t="n"/>
      <c r="S251" s="29" t="n"/>
      <c r="T251" s="31" t="n"/>
      <c r="U251" s="29" t="n"/>
      <c r="V251" s="58">
        <f>IF(A251="","",IFERROR(SUMIF('Action Log'!$B$2:$B$501,A251,'Action Log'!$P$2:$P$501),0))</f>
        <v/>
      </c>
      <c r="W251" s="35">
        <f>IF(B251="","",MAX(0,IF(Q251&lt;&gt;"",Q251-B251,TODAY()-B251)))</f>
        <v/>
      </c>
      <c r="X251" s="35">
        <f>IF(OR(B251="",Q251="",N251&lt;&gt;"Closed"),"",MAX(0,Q251-B251))</f>
        <v/>
      </c>
      <c r="Y251" s="29">
        <f>IF(OR(A251="",O251=""),"",IF(N251="Canceled","Canceled",IF(N251="Closed",IF(Q251="","Needs Review",IF(Q251&gt;O251,"Closed Late","On Track")),IF(TODAY()&gt;O251,"Overdue","On Track"))))</f>
        <v/>
      </c>
      <c r="Z251" s="31">
        <f>IF(A251="","",IF(COUNTIF($A$2:$A$501,A251)&gt;1,"Duplicate ID",IF(OR(B251="",C251="",D251="",E251="",F251="",G251="",H251="",I251="",M251="",N251=""),"Missing Required Field",IF(AND(OR(N251="Closed",N251="Canceled"),Q251=""),"Missing Closure Date",IF(AND(N251="Closed",R251=""),"Missing Resolution",IF(AND(N251&lt;&gt;"Closed",N251&lt;&gt;"Canceled",Q251&lt;&gt;""),"Status/Date Mismatch",IF(AND(Q251&lt;&gt;"",Q251&lt;B251),"Closure Before Received","OK")))))))</f>
        <v/>
      </c>
    </row>
    <row r="252">
      <c r="A252" s="29" t="n"/>
      <c r="B252" s="30" t="n"/>
      <c r="C252" s="29" t="n"/>
      <c r="D252" s="29" t="n"/>
      <c r="E252" s="29" t="n"/>
      <c r="F252" s="29" t="n"/>
      <c r="G252" s="29" t="n"/>
      <c r="H252" s="29" t="n"/>
      <c r="I252" s="31" t="n"/>
      <c r="J252" s="29" t="n"/>
      <c r="K252" s="32" t="n"/>
      <c r="L252" s="57" t="n"/>
      <c r="M252" s="29" t="n"/>
      <c r="N252" s="29" t="n"/>
      <c r="O252" s="30">
        <f>IF(OR(B252="",H252=""),"",IFERROR(B252+INDEX('Settings'!$O$2:$O$5,MATCH(H252,'Settings'!$N$2:$N$5,0)),""))</f>
        <v/>
      </c>
      <c r="P252" s="30">
        <f>IF(A252="","",IF(COUNTIFS('Action Log'!$B$2:$B$501,A252,'Action Log'!$H$2:$H$501,"Pending",'Action Log'!$G$2:$G$501,"&gt;0")=0,"",IFERROR(MINIFS('Action Log'!$G$2:$G$501,'Action Log'!$B$2:$B$501,A252,'Action Log'!$H$2:$H$501,"Pending",'Action Log'!$G$2:$G$501,"&gt;0"),"")))</f>
        <v/>
      </c>
      <c r="Q252" s="30" t="n"/>
      <c r="R252" s="31" t="n"/>
      <c r="S252" s="29" t="n"/>
      <c r="T252" s="31" t="n"/>
      <c r="U252" s="29" t="n"/>
      <c r="V252" s="58">
        <f>IF(A252="","",IFERROR(SUMIF('Action Log'!$B$2:$B$501,A252,'Action Log'!$P$2:$P$501),0))</f>
        <v/>
      </c>
      <c r="W252" s="35">
        <f>IF(B252="","",MAX(0,IF(Q252&lt;&gt;"",Q252-B252,TODAY()-B252)))</f>
        <v/>
      </c>
      <c r="X252" s="35">
        <f>IF(OR(B252="",Q252="",N252&lt;&gt;"Closed"),"",MAX(0,Q252-B252))</f>
        <v/>
      </c>
      <c r="Y252" s="29">
        <f>IF(OR(A252="",O252=""),"",IF(N252="Canceled","Canceled",IF(N252="Closed",IF(Q252="","Needs Review",IF(Q252&gt;O252,"Closed Late","On Track")),IF(TODAY()&gt;O252,"Overdue","On Track"))))</f>
        <v/>
      </c>
      <c r="Z252" s="31">
        <f>IF(A252="","",IF(COUNTIF($A$2:$A$501,A252)&gt;1,"Duplicate ID",IF(OR(B252="",C252="",D252="",E252="",F252="",G252="",H252="",I252="",M252="",N252=""),"Missing Required Field",IF(AND(OR(N252="Closed",N252="Canceled"),Q252=""),"Missing Closure Date",IF(AND(N252="Closed",R252=""),"Missing Resolution",IF(AND(N252&lt;&gt;"Closed",N252&lt;&gt;"Canceled",Q252&lt;&gt;""),"Status/Date Mismatch",IF(AND(Q252&lt;&gt;"",Q252&lt;B252),"Closure Before Received","OK")))))))</f>
        <v/>
      </c>
    </row>
    <row r="253">
      <c r="A253" s="29" t="n"/>
      <c r="B253" s="30" t="n"/>
      <c r="C253" s="29" t="n"/>
      <c r="D253" s="29" t="n"/>
      <c r="E253" s="29" t="n"/>
      <c r="F253" s="29" t="n"/>
      <c r="G253" s="29" t="n"/>
      <c r="H253" s="29" t="n"/>
      <c r="I253" s="31" t="n"/>
      <c r="J253" s="29" t="n"/>
      <c r="K253" s="32" t="n"/>
      <c r="L253" s="57" t="n"/>
      <c r="M253" s="29" t="n"/>
      <c r="N253" s="29" t="n"/>
      <c r="O253" s="30">
        <f>IF(OR(B253="",H253=""),"",IFERROR(B253+INDEX('Settings'!$O$2:$O$5,MATCH(H253,'Settings'!$N$2:$N$5,0)),""))</f>
        <v/>
      </c>
      <c r="P253" s="30">
        <f>IF(A253="","",IF(COUNTIFS('Action Log'!$B$2:$B$501,A253,'Action Log'!$H$2:$H$501,"Pending",'Action Log'!$G$2:$G$501,"&gt;0")=0,"",IFERROR(MINIFS('Action Log'!$G$2:$G$501,'Action Log'!$B$2:$B$501,A253,'Action Log'!$H$2:$H$501,"Pending",'Action Log'!$G$2:$G$501,"&gt;0"),"")))</f>
        <v/>
      </c>
      <c r="Q253" s="30" t="n"/>
      <c r="R253" s="31" t="n"/>
      <c r="S253" s="29" t="n"/>
      <c r="T253" s="31" t="n"/>
      <c r="U253" s="29" t="n"/>
      <c r="V253" s="58">
        <f>IF(A253="","",IFERROR(SUMIF('Action Log'!$B$2:$B$501,A253,'Action Log'!$P$2:$P$501),0))</f>
        <v/>
      </c>
      <c r="W253" s="35">
        <f>IF(B253="","",MAX(0,IF(Q253&lt;&gt;"",Q253-B253,TODAY()-B253)))</f>
        <v/>
      </c>
      <c r="X253" s="35">
        <f>IF(OR(B253="",Q253="",N253&lt;&gt;"Closed"),"",MAX(0,Q253-B253))</f>
        <v/>
      </c>
      <c r="Y253" s="29">
        <f>IF(OR(A253="",O253=""),"",IF(N253="Canceled","Canceled",IF(N253="Closed",IF(Q253="","Needs Review",IF(Q253&gt;O253,"Closed Late","On Track")),IF(TODAY()&gt;O253,"Overdue","On Track"))))</f>
        <v/>
      </c>
      <c r="Z253" s="31">
        <f>IF(A253="","",IF(COUNTIF($A$2:$A$501,A253)&gt;1,"Duplicate ID",IF(OR(B253="",C253="",D253="",E253="",F253="",G253="",H253="",I253="",M253="",N253=""),"Missing Required Field",IF(AND(OR(N253="Closed",N253="Canceled"),Q253=""),"Missing Closure Date",IF(AND(N253="Closed",R253=""),"Missing Resolution",IF(AND(N253&lt;&gt;"Closed",N253&lt;&gt;"Canceled",Q253&lt;&gt;""),"Status/Date Mismatch",IF(AND(Q253&lt;&gt;"",Q253&lt;B253),"Closure Before Received","OK")))))))</f>
        <v/>
      </c>
    </row>
    <row r="254">
      <c r="A254" s="29" t="n"/>
      <c r="B254" s="30" t="n"/>
      <c r="C254" s="29" t="n"/>
      <c r="D254" s="29" t="n"/>
      <c r="E254" s="29" t="n"/>
      <c r="F254" s="29" t="n"/>
      <c r="G254" s="29" t="n"/>
      <c r="H254" s="29" t="n"/>
      <c r="I254" s="31" t="n"/>
      <c r="J254" s="29" t="n"/>
      <c r="K254" s="32" t="n"/>
      <c r="L254" s="57" t="n"/>
      <c r="M254" s="29" t="n"/>
      <c r="N254" s="29" t="n"/>
      <c r="O254" s="30">
        <f>IF(OR(B254="",H254=""),"",IFERROR(B254+INDEX('Settings'!$O$2:$O$5,MATCH(H254,'Settings'!$N$2:$N$5,0)),""))</f>
        <v/>
      </c>
      <c r="P254" s="30">
        <f>IF(A254="","",IF(COUNTIFS('Action Log'!$B$2:$B$501,A254,'Action Log'!$H$2:$H$501,"Pending",'Action Log'!$G$2:$G$501,"&gt;0")=0,"",IFERROR(MINIFS('Action Log'!$G$2:$G$501,'Action Log'!$B$2:$B$501,A254,'Action Log'!$H$2:$H$501,"Pending",'Action Log'!$G$2:$G$501,"&gt;0"),"")))</f>
        <v/>
      </c>
      <c r="Q254" s="30" t="n"/>
      <c r="R254" s="31" t="n"/>
      <c r="S254" s="29" t="n"/>
      <c r="T254" s="31" t="n"/>
      <c r="U254" s="29" t="n"/>
      <c r="V254" s="58">
        <f>IF(A254="","",IFERROR(SUMIF('Action Log'!$B$2:$B$501,A254,'Action Log'!$P$2:$P$501),0))</f>
        <v/>
      </c>
      <c r="W254" s="35">
        <f>IF(B254="","",MAX(0,IF(Q254&lt;&gt;"",Q254-B254,TODAY()-B254)))</f>
        <v/>
      </c>
      <c r="X254" s="35">
        <f>IF(OR(B254="",Q254="",N254&lt;&gt;"Closed"),"",MAX(0,Q254-B254))</f>
        <v/>
      </c>
      <c r="Y254" s="29">
        <f>IF(OR(A254="",O254=""),"",IF(N254="Canceled","Canceled",IF(N254="Closed",IF(Q254="","Needs Review",IF(Q254&gt;O254,"Closed Late","On Track")),IF(TODAY()&gt;O254,"Overdue","On Track"))))</f>
        <v/>
      </c>
      <c r="Z254" s="31">
        <f>IF(A254="","",IF(COUNTIF($A$2:$A$501,A254)&gt;1,"Duplicate ID",IF(OR(B254="",C254="",D254="",E254="",F254="",G254="",H254="",I254="",M254="",N254=""),"Missing Required Field",IF(AND(OR(N254="Closed",N254="Canceled"),Q254=""),"Missing Closure Date",IF(AND(N254="Closed",R254=""),"Missing Resolution",IF(AND(N254&lt;&gt;"Closed",N254&lt;&gt;"Canceled",Q254&lt;&gt;""),"Status/Date Mismatch",IF(AND(Q254&lt;&gt;"",Q254&lt;B254),"Closure Before Received","OK")))))))</f>
        <v/>
      </c>
    </row>
    <row r="255">
      <c r="A255" s="29" t="n"/>
      <c r="B255" s="30" t="n"/>
      <c r="C255" s="29" t="n"/>
      <c r="D255" s="29" t="n"/>
      <c r="E255" s="29" t="n"/>
      <c r="F255" s="29" t="n"/>
      <c r="G255" s="29" t="n"/>
      <c r="H255" s="29" t="n"/>
      <c r="I255" s="31" t="n"/>
      <c r="J255" s="29" t="n"/>
      <c r="K255" s="32" t="n"/>
      <c r="L255" s="57" t="n"/>
      <c r="M255" s="29" t="n"/>
      <c r="N255" s="29" t="n"/>
      <c r="O255" s="30">
        <f>IF(OR(B255="",H255=""),"",IFERROR(B255+INDEX('Settings'!$O$2:$O$5,MATCH(H255,'Settings'!$N$2:$N$5,0)),""))</f>
        <v/>
      </c>
      <c r="P255" s="30">
        <f>IF(A255="","",IF(COUNTIFS('Action Log'!$B$2:$B$501,A255,'Action Log'!$H$2:$H$501,"Pending",'Action Log'!$G$2:$G$501,"&gt;0")=0,"",IFERROR(MINIFS('Action Log'!$G$2:$G$501,'Action Log'!$B$2:$B$501,A255,'Action Log'!$H$2:$H$501,"Pending",'Action Log'!$G$2:$G$501,"&gt;0"),"")))</f>
        <v/>
      </c>
      <c r="Q255" s="30" t="n"/>
      <c r="R255" s="31" t="n"/>
      <c r="S255" s="29" t="n"/>
      <c r="T255" s="31" t="n"/>
      <c r="U255" s="29" t="n"/>
      <c r="V255" s="58">
        <f>IF(A255="","",IFERROR(SUMIF('Action Log'!$B$2:$B$501,A255,'Action Log'!$P$2:$P$501),0))</f>
        <v/>
      </c>
      <c r="W255" s="35">
        <f>IF(B255="","",MAX(0,IF(Q255&lt;&gt;"",Q255-B255,TODAY()-B255)))</f>
        <v/>
      </c>
      <c r="X255" s="35">
        <f>IF(OR(B255="",Q255="",N255&lt;&gt;"Closed"),"",MAX(0,Q255-B255))</f>
        <v/>
      </c>
      <c r="Y255" s="29">
        <f>IF(OR(A255="",O255=""),"",IF(N255="Canceled","Canceled",IF(N255="Closed",IF(Q255="","Needs Review",IF(Q255&gt;O255,"Closed Late","On Track")),IF(TODAY()&gt;O255,"Overdue","On Track"))))</f>
        <v/>
      </c>
      <c r="Z255" s="31">
        <f>IF(A255="","",IF(COUNTIF($A$2:$A$501,A255)&gt;1,"Duplicate ID",IF(OR(B255="",C255="",D255="",E255="",F255="",G255="",H255="",I255="",M255="",N255=""),"Missing Required Field",IF(AND(OR(N255="Closed",N255="Canceled"),Q255=""),"Missing Closure Date",IF(AND(N255="Closed",R255=""),"Missing Resolution",IF(AND(N255&lt;&gt;"Closed",N255&lt;&gt;"Canceled",Q255&lt;&gt;""),"Status/Date Mismatch",IF(AND(Q255&lt;&gt;"",Q255&lt;B255),"Closure Before Received","OK")))))))</f>
        <v/>
      </c>
    </row>
    <row r="256">
      <c r="A256" s="29" t="n"/>
      <c r="B256" s="30" t="n"/>
      <c r="C256" s="29" t="n"/>
      <c r="D256" s="29" t="n"/>
      <c r="E256" s="29" t="n"/>
      <c r="F256" s="29" t="n"/>
      <c r="G256" s="29" t="n"/>
      <c r="H256" s="29" t="n"/>
      <c r="I256" s="31" t="n"/>
      <c r="J256" s="29" t="n"/>
      <c r="K256" s="32" t="n"/>
      <c r="L256" s="57" t="n"/>
      <c r="M256" s="29" t="n"/>
      <c r="N256" s="29" t="n"/>
      <c r="O256" s="30">
        <f>IF(OR(B256="",H256=""),"",IFERROR(B256+INDEX('Settings'!$O$2:$O$5,MATCH(H256,'Settings'!$N$2:$N$5,0)),""))</f>
        <v/>
      </c>
      <c r="P256" s="30">
        <f>IF(A256="","",IF(COUNTIFS('Action Log'!$B$2:$B$501,A256,'Action Log'!$H$2:$H$501,"Pending",'Action Log'!$G$2:$G$501,"&gt;0")=0,"",IFERROR(MINIFS('Action Log'!$G$2:$G$501,'Action Log'!$B$2:$B$501,A256,'Action Log'!$H$2:$H$501,"Pending",'Action Log'!$G$2:$G$501,"&gt;0"),"")))</f>
        <v/>
      </c>
      <c r="Q256" s="30" t="n"/>
      <c r="R256" s="31" t="n"/>
      <c r="S256" s="29" t="n"/>
      <c r="T256" s="31" t="n"/>
      <c r="U256" s="29" t="n"/>
      <c r="V256" s="58">
        <f>IF(A256="","",IFERROR(SUMIF('Action Log'!$B$2:$B$501,A256,'Action Log'!$P$2:$P$501),0))</f>
        <v/>
      </c>
      <c r="W256" s="35">
        <f>IF(B256="","",MAX(0,IF(Q256&lt;&gt;"",Q256-B256,TODAY()-B256)))</f>
        <v/>
      </c>
      <c r="X256" s="35">
        <f>IF(OR(B256="",Q256="",N256&lt;&gt;"Closed"),"",MAX(0,Q256-B256))</f>
        <v/>
      </c>
      <c r="Y256" s="29">
        <f>IF(OR(A256="",O256=""),"",IF(N256="Canceled","Canceled",IF(N256="Closed",IF(Q256="","Needs Review",IF(Q256&gt;O256,"Closed Late","On Track")),IF(TODAY()&gt;O256,"Overdue","On Track"))))</f>
        <v/>
      </c>
      <c r="Z256" s="31">
        <f>IF(A256="","",IF(COUNTIF($A$2:$A$501,A256)&gt;1,"Duplicate ID",IF(OR(B256="",C256="",D256="",E256="",F256="",G256="",H256="",I256="",M256="",N256=""),"Missing Required Field",IF(AND(OR(N256="Closed",N256="Canceled"),Q256=""),"Missing Closure Date",IF(AND(N256="Closed",R256=""),"Missing Resolution",IF(AND(N256&lt;&gt;"Closed",N256&lt;&gt;"Canceled",Q256&lt;&gt;""),"Status/Date Mismatch",IF(AND(Q256&lt;&gt;"",Q256&lt;B256),"Closure Before Received","OK")))))))</f>
        <v/>
      </c>
    </row>
    <row r="257">
      <c r="A257" s="29" t="n"/>
      <c r="B257" s="30" t="n"/>
      <c r="C257" s="29" t="n"/>
      <c r="D257" s="29" t="n"/>
      <c r="E257" s="29" t="n"/>
      <c r="F257" s="29" t="n"/>
      <c r="G257" s="29" t="n"/>
      <c r="H257" s="29" t="n"/>
      <c r="I257" s="31" t="n"/>
      <c r="J257" s="29" t="n"/>
      <c r="K257" s="32" t="n"/>
      <c r="L257" s="57" t="n"/>
      <c r="M257" s="29" t="n"/>
      <c r="N257" s="29" t="n"/>
      <c r="O257" s="30">
        <f>IF(OR(B257="",H257=""),"",IFERROR(B257+INDEX('Settings'!$O$2:$O$5,MATCH(H257,'Settings'!$N$2:$N$5,0)),""))</f>
        <v/>
      </c>
      <c r="P257" s="30">
        <f>IF(A257="","",IF(COUNTIFS('Action Log'!$B$2:$B$501,A257,'Action Log'!$H$2:$H$501,"Pending",'Action Log'!$G$2:$G$501,"&gt;0")=0,"",IFERROR(MINIFS('Action Log'!$G$2:$G$501,'Action Log'!$B$2:$B$501,A257,'Action Log'!$H$2:$H$501,"Pending",'Action Log'!$G$2:$G$501,"&gt;0"),"")))</f>
        <v/>
      </c>
      <c r="Q257" s="30" t="n"/>
      <c r="R257" s="31" t="n"/>
      <c r="S257" s="29" t="n"/>
      <c r="T257" s="31" t="n"/>
      <c r="U257" s="29" t="n"/>
      <c r="V257" s="58">
        <f>IF(A257="","",IFERROR(SUMIF('Action Log'!$B$2:$B$501,A257,'Action Log'!$P$2:$P$501),0))</f>
        <v/>
      </c>
      <c r="W257" s="35">
        <f>IF(B257="","",MAX(0,IF(Q257&lt;&gt;"",Q257-B257,TODAY()-B257)))</f>
        <v/>
      </c>
      <c r="X257" s="35">
        <f>IF(OR(B257="",Q257="",N257&lt;&gt;"Closed"),"",MAX(0,Q257-B257))</f>
        <v/>
      </c>
      <c r="Y257" s="29">
        <f>IF(OR(A257="",O257=""),"",IF(N257="Canceled","Canceled",IF(N257="Closed",IF(Q257="","Needs Review",IF(Q257&gt;O257,"Closed Late","On Track")),IF(TODAY()&gt;O257,"Overdue","On Track"))))</f>
        <v/>
      </c>
      <c r="Z257" s="31">
        <f>IF(A257="","",IF(COUNTIF($A$2:$A$501,A257)&gt;1,"Duplicate ID",IF(OR(B257="",C257="",D257="",E257="",F257="",G257="",H257="",I257="",M257="",N257=""),"Missing Required Field",IF(AND(OR(N257="Closed",N257="Canceled"),Q257=""),"Missing Closure Date",IF(AND(N257="Closed",R257=""),"Missing Resolution",IF(AND(N257&lt;&gt;"Closed",N257&lt;&gt;"Canceled",Q257&lt;&gt;""),"Status/Date Mismatch",IF(AND(Q257&lt;&gt;"",Q257&lt;B257),"Closure Before Received","OK")))))))</f>
        <v/>
      </c>
    </row>
    <row r="258">
      <c r="A258" s="29" t="n"/>
      <c r="B258" s="30" t="n"/>
      <c r="C258" s="29" t="n"/>
      <c r="D258" s="29" t="n"/>
      <c r="E258" s="29" t="n"/>
      <c r="F258" s="29" t="n"/>
      <c r="G258" s="29" t="n"/>
      <c r="H258" s="29" t="n"/>
      <c r="I258" s="31" t="n"/>
      <c r="J258" s="29" t="n"/>
      <c r="K258" s="32" t="n"/>
      <c r="L258" s="57" t="n"/>
      <c r="M258" s="29" t="n"/>
      <c r="N258" s="29" t="n"/>
      <c r="O258" s="30">
        <f>IF(OR(B258="",H258=""),"",IFERROR(B258+INDEX('Settings'!$O$2:$O$5,MATCH(H258,'Settings'!$N$2:$N$5,0)),""))</f>
        <v/>
      </c>
      <c r="P258" s="30">
        <f>IF(A258="","",IF(COUNTIFS('Action Log'!$B$2:$B$501,A258,'Action Log'!$H$2:$H$501,"Pending",'Action Log'!$G$2:$G$501,"&gt;0")=0,"",IFERROR(MINIFS('Action Log'!$G$2:$G$501,'Action Log'!$B$2:$B$501,A258,'Action Log'!$H$2:$H$501,"Pending",'Action Log'!$G$2:$G$501,"&gt;0"),"")))</f>
        <v/>
      </c>
      <c r="Q258" s="30" t="n"/>
      <c r="R258" s="31" t="n"/>
      <c r="S258" s="29" t="n"/>
      <c r="T258" s="31" t="n"/>
      <c r="U258" s="29" t="n"/>
      <c r="V258" s="58">
        <f>IF(A258="","",IFERROR(SUMIF('Action Log'!$B$2:$B$501,A258,'Action Log'!$P$2:$P$501),0))</f>
        <v/>
      </c>
      <c r="W258" s="35">
        <f>IF(B258="","",MAX(0,IF(Q258&lt;&gt;"",Q258-B258,TODAY()-B258)))</f>
        <v/>
      </c>
      <c r="X258" s="35">
        <f>IF(OR(B258="",Q258="",N258&lt;&gt;"Closed"),"",MAX(0,Q258-B258))</f>
        <v/>
      </c>
      <c r="Y258" s="29">
        <f>IF(OR(A258="",O258=""),"",IF(N258="Canceled","Canceled",IF(N258="Closed",IF(Q258="","Needs Review",IF(Q258&gt;O258,"Closed Late","On Track")),IF(TODAY()&gt;O258,"Overdue","On Track"))))</f>
        <v/>
      </c>
      <c r="Z258" s="31">
        <f>IF(A258="","",IF(COUNTIF($A$2:$A$501,A258)&gt;1,"Duplicate ID",IF(OR(B258="",C258="",D258="",E258="",F258="",G258="",H258="",I258="",M258="",N258=""),"Missing Required Field",IF(AND(OR(N258="Closed",N258="Canceled"),Q258=""),"Missing Closure Date",IF(AND(N258="Closed",R258=""),"Missing Resolution",IF(AND(N258&lt;&gt;"Closed",N258&lt;&gt;"Canceled",Q258&lt;&gt;""),"Status/Date Mismatch",IF(AND(Q258&lt;&gt;"",Q258&lt;B258),"Closure Before Received","OK")))))))</f>
        <v/>
      </c>
    </row>
    <row r="259">
      <c r="A259" s="29" t="n"/>
      <c r="B259" s="30" t="n"/>
      <c r="C259" s="29" t="n"/>
      <c r="D259" s="29" t="n"/>
      <c r="E259" s="29" t="n"/>
      <c r="F259" s="29" t="n"/>
      <c r="G259" s="29" t="n"/>
      <c r="H259" s="29" t="n"/>
      <c r="I259" s="31" t="n"/>
      <c r="J259" s="29" t="n"/>
      <c r="K259" s="32" t="n"/>
      <c r="L259" s="57" t="n"/>
      <c r="M259" s="29" t="n"/>
      <c r="N259" s="29" t="n"/>
      <c r="O259" s="30">
        <f>IF(OR(B259="",H259=""),"",IFERROR(B259+INDEX('Settings'!$O$2:$O$5,MATCH(H259,'Settings'!$N$2:$N$5,0)),""))</f>
        <v/>
      </c>
      <c r="P259" s="30">
        <f>IF(A259="","",IF(COUNTIFS('Action Log'!$B$2:$B$501,A259,'Action Log'!$H$2:$H$501,"Pending",'Action Log'!$G$2:$G$501,"&gt;0")=0,"",IFERROR(MINIFS('Action Log'!$G$2:$G$501,'Action Log'!$B$2:$B$501,A259,'Action Log'!$H$2:$H$501,"Pending",'Action Log'!$G$2:$G$501,"&gt;0"),"")))</f>
        <v/>
      </c>
      <c r="Q259" s="30" t="n"/>
      <c r="R259" s="31" t="n"/>
      <c r="S259" s="29" t="n"/>
      <c r="T259" s="31" t="n"/>
      <c r="U259" s="29" t="n"/>
      <c r="V259" s="58">
        <f>IF(A259="","",IFERROR(SUMIF('Action Log'!$B$2:$B$501,A259,'Action Log'!$P$2:$P$501),0))</f>
        <v/>
      </c>
      <c r="W259" s="35">
        <f>IF(B259="","",MAX(0,IF(Q259&lt;&gt;"",Q259-B259,TODAY()-B259)))</f>
        <v/>
      </c>
      <c r="X259" s="35">
        <f>IF(OR(B259="",Q259="",N259&lt;&gt;"Closed"),"",MAX(0,Q259-B259))</f>
        <v/>
      </c>
      <c r="Y259" s="29">
        <f>IF(OR(A259="",O259=""),"",IF(N259="Canceled","Canceled",IF(N259="Closed",IF(Q259="","Needs Review",IF(Q259&gt;O259,"Closed Late","On Track")),IF(TODAY()&gt;O259,"Overdue","On Track"))))</f>
        <v/>
      </c>
      <c r="Z259" s="31">
        <f>IF(A259="","",IF(COUNTIF($A$2:$A$501,A259)&gt;1,"Duplicate ID",IF(OR(B259="",C259="",D259="",E259="",F259="",G259="",H259="",I259="",M259="",N259=""),"Missing Required Field",IF(AND(OR(N259="Closed",N259="Canceled"),Q259=""),"Missing Closure Date",IF(AND(N259="Closed",R259=""),"Missing Resolution",IF(AND(N259&lt;&gt;"Closed",N259&lt;&gt;"Canceled",Q259&lt;&gt;""),"Status/Date Mismatch",IF(AND(Q259&lt;&gt;"",Q259&lt;B259),"Closure Before Received","OK")))))))</f>
        <v/>
      </c>
    </row>
    <row r="260">
      <c r="A260" s="29" t="n"/>
      <c r="B260" s="30" t="n"/>
      <c r="C260" s="29" t="n"/>
      <c r="D260" s="29" t="n"/>
      <c r="E260" s="29" t="n"/>
      <c r="F260" s="29" t="n"/>
      <c r="G260" s="29" t="n"/>
      <c r="H260" s="29" t="n"/>
      <c r="I260" s="31" t="n"/>
      <c r="J260" s="29" t="n"/>
      <c r="K260" s="32" t="n"/>
      <c r="L260" s="57" t="n"/>
      <c r="M260" s="29" t="n"/>
      <c r="N260" s="29" t="n"/>
      <c r="O260" s="30">
        <f>IF(OR(B260="",H260=""),"",IFERROR(B260+INDEX('Settings'!$O$2:$O$5,MATCH(H260,'Settings'!$N$2:$N$5,0)),""))</f>
        <v/>
      </c>
      <c r="P260" s="30">
        <f>IF(A260="","",IF(COUNTIFS('Action Log'!$B$2:$B$501,A260,'Action Log'!$H$2:$H$501,"Pending",'Action Log'!$G$2:$G$501,"&gt;0")=0,"",IFERROR(MINIFS('Action Log'!$G$2:$G$501,'Action Log'!$B$2:$B$501,A260,'Action Log'!$H$2:$H$501,"Pending",'Action Log'!$G$2:$G$501,"&gt;0"),"")))</f>
        <v/>
      </c>
      <c r="Q260" s="30" t="n"/>
      <c r="R260" s="31" t="n"/>
      <c r="S260" s="29" t="n"/>
      <c r="T260" s="31" t="n"/>
      <c r="U260" s="29" t="n"/>
      <c r="V260" s="58">
        <f>IF(A260="","",IFERROR(SUMIF('Action Log'!$B$2:$B$501,A260,'Action Log'!$P$2:$P$501),0))</f>
        <v/>
      </c>
      <c r="W260" s="35">
        <f>IF(B260="","",MAX(0,IF(Q260&lt;&gt;"",Q260-B260,TODAY()-B260)))</f>
        <v/>
      </c>
      <c r="X260" s="35">
        <f>IF(OR(B260="",Q260="",N260&lt;&gt;"Closed"),"",MAX(0,Q260-B260))</f>
        <v/>
      </c>
      <c r="Y260" s="29">
        <f>IF(OR(A260="",O260=""),"",IF(N260="Canceled","Canceled",IF(N260="Closed",IF(Q260="","Needs Review",IF(Q260&gt;O260,"Closed Late","On Track")),IF(TODAY()&gt;O260,"Overdue","On Track"))))</f>
        <v/>
      </c>
      <c r="Z260" s="31">
        <f>IF(A260="","",IF(COUNTIF($A$2:$A$501,A260)&gt;1,"Duplicate ID",IF(OR(B260="",C260="",D260="",E260="",F260="",G260="",H260="",I260="",M260="",N260=""),"Missing Required Field",IF(AND(OR(N260="Closed",N260="Canceled"),Q260=""),"Missing Closure Date",IF(AND(N260="Closed",R260=""),"Missing Resolution",IF(AND(N260&lt;&gt;"Closed",N260&lt;&gt;"Canceled",Q260&lt;&gt;""),"Status/Date Mismatch",IF(AND(Q260&lt;&gt;"",Q260&lt;B260),"Closure Before Received","OK")))))))</f>
        <v/>
      </c>
    </row>
    <row r="261">
      <c r="A261" s="29" t="n"/>
      <c r="B261" s="30" t="n"/>
      <c r="C261" s="29" t="n"/>
      <c r="D261" s="29" t="n"/>
      <c r="E261" s="29" t="n"/>
      <c r="F261" s="29" t="n"/>
      <c r="G261" s="29" t="n"/>
      <c r="H261" s="29" t="n"/>
      <c r="I261" s="31" t="n"/>
      <c r="J261" s="29" t="n"/>
      <c r="K261" s="32" t="n"/>
      <c r="L261" s="57" t="n"/>
      <c r="M261" s="29" t="n"/>
      <c r="N261" s="29" t="n"/>
      <c r="O261" s="30">
        <f>IF(OR(B261="",H261=""),"",IFERROR(B261+INDEX('Settings'!$O$2:$O$5,MATCH(H261,'Settings'!$N$2:$N$5,0)),""))</f>
        <v/>
      </c>
      <c r="P261" s="30">
        <f>IF(A261="","",IF(COUNTIFS('Action Log'!$B$2:$B$501,A261,'Action Log'!$H$2:$H$501,"Pending",'Action Log'!$G$2:$G$501,"&gt;0")=0,"",IFERROR(MINIFS('Action Log'!$G$2:$G$501,'Action Log'!$B$2:$B$501,A261,'Action Log'!$H$2:$H$501,"Pending",'Action Log'!$G$2:$G$501,"&gt;0"),"")))</f>
        <v/>
      </c>
      <c r="Q261" s="30" t="n"/>
      <c r="R261" s="31" t="n"/>
      <c r="S261" s="29" t="n"/>
      <c r="T261" s="31" t="n"/>
      <c r="U261" s="29" t="n"/>
      <c r="V261" s="58">
        <f>IF(A261="","",IFERROR(SUMIF('Action Log'!$B$2:$B$501,A261,'Action Log'!$P$2:$P$501),0))</f>
        <v/>
      </c>
      <c r="W261" s="35">
        <f>IF(B261="","",MAX(0,IF(Q261&lt;&gt;"",Q261-B261,TODAY()-B261)))</f>
        <v/>
      </c>
      <c r="X261" s="35">
        <f>IF(OR(B261="",Q261="",N261&lt;&gt;"Closed"),"",MAX(0,Q261-B261))</f>
        <v/>
      </c>
      <c r="Y261" s="29">
        <f>IF(OR(A261="",O261=""),"",IF(N261="Canceled","Canceled",IF(N261="Closed",IF(Q261="","Needs Review",IF(Q261&gt;O261,"Closed Late","On Track")),IF(TODAY()&gt;O261,"Overdue","On Track"))))</f>
        <v/>
      </c>
      <c r="Z261" s="31">
        <f>IF(A261="","",IF(COUNTIF($A$2:$A$501,A261)&gt;1,"Duplicate ID",IF(OR(B261="",C261="",D261="",E261="",F261="",G261="",H261="",I261="",M261="",N261=""),"Missing Required Field",IF(AND(OR(N261="Closed",N261="Canceled"),Q261=""),"Missing Closure Date",IF(AND(N261="Closed",R261=""),"Missing Resolution",IF(AND(N261&lt;&gt;"Closed",N261&lt;&gt;"Canceled",Q261&lt;&gt;""),"Status/Date Mismatch",IF(AND(Q261&lt;&gt;"",Q261&lt;B261),"Closure Before Received","OK")))))))</f>
        <v/>
      </c>
    </row>
    <row r="262">
      <c r="A262" s="29" t="n"/>
      <c r="B262" s="30" t="n"/>
      <c r="C262" s="29" t="n"/>
      <c r="D262" s="29" t="n"/>
      <c r="E262" s="29" t="n"/>
      <c r="F262" s="29" t="n"/>
      <c r="G262" s="29" t="n"/>
      <c r="H262" s="29" t="n"/>
      <c r="I262" s="31" t="n"/>
      <c r="J262" s="29" t="n"/>
      <c r="K262" s="32" t="n"/>
      <c r="L262" s="57" t="n"/>
      <c r="M262" s="29" t="n"/>
      <c r="N262" s="29" t="n"/>
      <c r="O262" s="30">
        <f>IF(OR(B262="",H262=""),"",IFERROR(B262+INDEX('Settings'!$O$2:$O$5,MATCH(H262,'Settings'!$N$2:$N$5,0)),""))</f>
        <v/>
      </c>
      <c r="P262" s="30">
        <f>IF(A262="","",IF(COUNTIFS('Action Log'!$B$2:$B$501,A262,'Action Log'!$H$2:$H$501,"Pending",'Action Log'!$G$2:$G$501,"&gt;0")=0,"",IFERROR(MINIFS('Action Log'!$G$2:$G$501,'Action Log'!$B$2:$B$501,A262,'Action Log'!$H$2:$H$501,"Pending",'Action Log'!$G$2:$G$501,"&gt;0"),"")))</f>
        <v/>
      </c>
      <c r="Q262" s="30" t="n"/>
      <c r="R262" s="31" t="n"/>
      <c r="S262" s="29" t="n"/>
      <c r="T262" s="31" t="n"/>
      <c r="U262" s="29" t="n"/>
      <c r="V262" s="58">
        <f>IF(A262="","",IFERROR(SUMIF('Action Log'!$B$2:$B$501,A262,'Action Log'!$P$2:$P$501),0))</f>
        <v/>
      </c>
      <c r="W262" s="35">
        <f>IF(B262="","",MAX(0,IF(Q262&lt;&gt;"",Q262-B262,TODAY()-B262)))</f>
        <v/>
      </c>
      <c r="X262" s="35">
        <f>IF(OR(B262="",Q262="",N262&lt;&gt;"Closed"),"",MAX(0,Q262-B262))</f>
        <v/>
      </c>
      <c r="Y262" s="29">
        <f>IF(OR(A262="",O262=""),"",IF(N262="Canceled","Canceled",IF(N262="Closed",IF(Q262="","Needs Review",IF(Q262&gt;O262,"Closed Late","On Track")),IF(TODAY()&gt;O262,"Overdue","On Track"))))</f>
        <v/>
      </c>
      <c r="Z262" s="31">
        <f>IF(A262="","",IF(COUNTIF($A$2:$A$501,A262)&gt;1,"Duplicate ID",IF(OR(B262="",C262="",D262="",E262="",F262="",G262="",H262="",I262="",M262="",N262=""),"Missing Required Field",IF(AND(OR(N262="Closed",N262="Canceled"),Q262=""),"Missing Closure Date",IF(AND(N262="Closed",R262=""),"Missing Resolution",IF(AND(N262&lt;&gt;"Closed",N262&lt;&gt;"Canceled",Q262&lt;&gt;""),"Status/Date Mismatch",IF(AND(Q262&lt;&gt;"",Q262&lt;B262),"Closure Before Received","OK")))))))</f>
        <v/>
      </c>
    </row>
    <row r="263">
      <c r="A263" s="29" t="n"/>
      <c r="B263" s="30" t="n"/>
      <c r="C263" s="29" t="n"/>
      <c r="D263" s="29" t="n"/>
      <c r="E263" s="29" t="n"/>
      <c r="F263" s="29" t="n"/>
      <c r="G263" s="29" t="n"/>
      <c r="H263" s="29" t="n"/>
      <c r="I263" s="31" t="n"/>
      <c r="J263" s="29" t="n"/>
      <c r="K263" s="32" t="n"/>
      <c r="L263" s="57" t="n"/>
      <c r="M263" s="29" t="n"/>
      <c r="N263" s="29" t="n"/>
      <c r="O263" s="30">
        <f>IF(OR(B263="",H263=""),"",IFERROR(B263+INDEX('Settings'!$O$2:$O$5,MATCH(H263,'Settings'!$N$2:$N$5,0)),""))</f>
        <v/>
      </c>
      <c r="P263" s="30">
        <f>IF(A263="","",IF(COUNTIFS('Action Log'!$B$2:$B$501,A263,'Action Log'!$H$2:$H$501,"Pending",'Action Log'!$G$2:$G$501,"&gt;0")=0,"",IFERROR(MINIFS('Action Log'!$G$2:$G$501,'Action Log'!$B$2:$B$501,A263,'Action Log'!$H$2:$H$501,"Pending",'Action Log'!$G$2:$G$501,"&gt;0"),"")))</f>
        <v/>
      </c>
      <c r="Q263" s="30" t="n"/>
      <c r="R263" s="31" t="n"/>
      <c r="S263" s="29" t="n"/>
      <c r="T263" s="31" t="n"/>
      <c r="U263" s="29" t="n"/>
      <c r="V263" s="58">
        <f>IF(A263="","",IFERROR(SUMIF('Action Log'!$B$2:$B$501,A263,'Action Log'!$P$2:$P$501),0))</f>
        <v/>
      </c>
      <c r="W263" s="35">
        <f>IF(B263="","",MAX(0,IF(Q263&lt;&gt;"",Q263-B263,TODAY()-B263)))</f>
        <v/>
      </c>
      <c r="X263" s="35">
        <f>IF(OR(B263="",Q263="",N263&lt;&gt;"Closed"),"",MAX(0,Q263-B263))</f>
        <v/>
      </c>
      <c r="Y263" s="29">
        <f>IF(OR(A263="",O263=""),"",IF(N263="Canceled","Canceled",IF(N263="Closed",IF(Q263="","Needs Review",IF(Q263&gt;O263,"Closed Late","On Track")),IF(TODAY()&gt;O263,"Overdue","On Track"))))</f>
        <v/>
      </c>
      <c r="Z263" s="31">
        <f>IF(A263="","",IF(COUNTIF($A$2:$A$501,A263)&gt;1,"Duplicate ID",IF(OR(B263="",C263="",D263="",E263="",F263="",G263="",H263="",I263="",M263="",N263=""),"Missing Required Field",IF(AND(OR(N263="Closed",N263="Canceled"),Q263=""),"Missing Closure Date",IF(AND(N263="Closed",R263=""),"Missing Resolution",IF(AND(N263&lt;&gt;"Closed",N263&lt;&gt;"Canceled",Q263&lt;&gt;""),"Status/Date Mismatch",IF(AND(Q263&lt;&gt;"",Q263&lt;B263),"Closure Before Received","OK")))))))</f>
        <v/>
      </c>
    </row>
    <row r="264">
      <c r="A264" s="29" t="n"/>
      <c r="B264" s="30" t="n"/>
      <c r="C264" s="29" t="n"/>
      <c r="D264" s="29" t="n"/>
      <c r="E264" s="29" t="n"/>
      <c r="F264" s="29" t="n"/>
      <c r="G264" s="29" t="n"/>
      <c r="H264" s="29" t="n"/>
      <c r="I264" s="31" t="n"/>
      <c r="J264" s="29" t="n"/>
      <c r="K264" s="32" t="n"/>
      <c r="L264" s="57" t="n"/>
      <c r="M264" s="29" t="n"/>
      <c r="N264" s="29" t="n"/>
      <c r="O264" s="30">
        <f>IF(OR(B264="",H264=""),"",IFERROR(B264+INDEX('Settings'!$O$2:$O$5,MATCH(H264,'Settings'!$N$2:$N$5,0)),""))</f>
        <v/>
      </c>
      <c r="P264" s="30">
        <f>IF(A264="","",IF(COUNTIFS('Action Log'!$B$2:$B$501,A264,'Action Log'!$H$2:$H$501,"Pending",'Action Log'!$G$2:$G$501,"&gt;0")=0,"",IFERROR(MINIFS('Action Log'!$G$2:$G$501,'Action Log'!$B$2:$B$501,A264,'Action Log'!$H$2:$H$501,"Pending",'Action Log'!$G$2:$G$501,"&gt;0"),"")))</f>
        <v/>
      </c>
      <c r="Q264" s="30" t="n"/>
      <c r="R264" s="31" t="n"/>
      <c r="S264" s="29" t="n"/>
      <c r="T264" s="31" t="n"/>
      <c r="U264" s="29" t="n"/>
      <c r="V264" s="58">
        <f>IF(A264="","",IFERROR(SUMIF('Action Log'!$B$2:$B$501,A264,'Action Log'!$P$2:$P$501),0))</f>
        <v/>
      </c>
      <c r="W264" s="35">
        <f>IF(B264="","",MAX(0,IF(Q264&lt;&gt;"",Q264-B264,TODAY()-B264)))</f>
        <v/>
      </c>
      <c r="X264" s="35">
        <f>IF(OR(B264="",Q264="",N264&lt;&gt;"Closed"),"",MAX(0,Q264-B264))</f>
        <v/>
      </c>
      <c r="Y264" s="29">
        <f>IF(OR(A264="",O264=""),"",IF(N264="Canceled","Canceled",IF(N264="Closed",IF(Q264="","Needs Review",IF(Q264&gt;O264,"Closed Late","On Track")),IF(TODAY()&gt;O264,"Overdue","On Track"))))</f>
        <v/>
      </c>
      <c r="Z264" s="31">
        <f>IF(A264="","",IF(COUNTIF($A$2:$A$501,A264)&gt;1,"Duplicate ID",IF(OR(B264="",C264="",D264="",E264="",F264="",G264="",H264="",I264="",M264="",N264=""),"Missing Required Field",IF(AND(OR(N264="Closed",N264="Canceled"),Q264=""),"Missing Closure Date",IF(AND(N264="Closed",R264=""),"Missing Resolution",IF(AND(N264&lt;&gt;"Closed",N264&lt;&gt;"Canceled",Q264&lt;&gt;""),"Status/Date Mismatch",IF(AND(Q264&lt;&gt;"",Q264&lt;B264),"Closure Before Received","OK")))))))</f>
        <v/>
      </c>
    </row>
    <row r="265">
      <c r="A265" s="29" t="n"/>
      <c r="B265" s="30" t="n"/>
      <c r="C265" s="29" t="n"/>
      <c r="D265" s="29" t="n"/>
      <c r="E265" s="29" t="n"/>
      <c r="F265" s="29" t="n"/>
      <c r="G265" s="29" t="n"/>
      <c r="H265" s="29" t="n"/>
      <c r="I265" s="31" t="n"/>
      <c r="J265" s="29" t="n"/>
      <c r="K265" s="32" t="n"/>
      <c r="L265" s="57" t="n"/>
      <c r="M265" s="29" t="n"/>
      <c r="N265" s="29" t="n"/>
      <c r="O265" s="30">
        <f>IF(OR(B265="",H265=""),"",IFERROR(B265+INDEX('Settings'!$O$2:$O$5,MATCH(H265,'Settings'!$N$2:$N$5,0)),""))</f>
        <v/>
      </c>
      <c r="P265" s="30">
        <f>IF(A265="","",IF(COUNTIFS('Action Log'!$B$2:$B$501,A265,'Action Log'!$H$2:$H$501,"Pending",'Action Log'!$G$2:$G$501,"&gt;0")=0,"",IFERROR(MINIFS('Action Log'!$G$2:$G$501,'Action Log'!$B$2:$B$501,A265,'Action Log'!$H$2:$H$501,"Pending",'Action Log'!$G$2:$G$501,"&gt;0"),"")))</f>
        <v/>
      </c>
      <c r="Q265" s="30" t="n"/>
      <c r="R265" s="31" t="n"/>
      <c r="S265" s="29" t="n"/>
      <c r="T265" s="31" t="n"/>
      <c r="U265" s="29" t="n"/>
      <c r="V265" s="58">
        <f>IF(A265="","",IFERROR(SUMIF('Action Log'!$B$2:$B$501,A265,'Action Log'!$P$2:$P$501),0))</f>
        <v/>
      </c>
      <c r="W265" s="35">
        <f>IF(B265="","",MAX(0,IF(Q265&lt;&gt;"",Q265-B265,TODAY()-B265)))</f>
        <v/>
      </c>
      <c r="X265" s="35">
        <f>IF(OR(B265="",Q265="",N265&lt;&gt;"Closed"),"",MAX(0,Q265-B265))</f>
        <v/>
      </c>
      <c r="Y265" s="29">
        <f>IF(OR(A265="",O265=""),"",IF(N265="Canceled","Canceled",IF(N265="Closed",IF(Q265="","Needs Review",IF(Q265&gt;O265,"Closed Late","On Track")),IF(TODAY()&gt;O265,"Overdue","On Track"))))</f>
        <v/>
      </c>
      <c r="Z265" s="31">
        <f>IF(A265="","",IF(COUNTIF($A$2:$A$501,A265)&gt;1,"Duplicate ID",IF(OR(B265="",C265="",D265="",E265="",F265="",G265="",H265="",I265="",M265="",N265=""),"Missing Required Field",IF(AND(OR(N265="Closed",N265="Canceled"),Q265=""),"Missing Closure Date",IF(AND(N265="Closed",R265=""),"Missing Resolution",IF(AND(N265&lt;&gt;"Closed",N265&lt;&gt;"Canceled",Q265&lt;&gt;""),"Status/Date Mismatch",IF(AND(Q265&lt;&gt;"",Q265&lt;B265),"Closure Before Received","OK")))))))</f>
        <v/>
      </c>
    </row>
    <row r="266">
      <c r="A266" s="29" t="n"/>
      <c r="B266" s="30" t="n"/>
      <c r="C266" s="29" t="n"/>
      <c r="D266" s="29" t="n"/>
      <c r="E266" s="29" t="n"/>
      <c r="F266" s="29" t="n"/>
      <c r="G266" s="29" t="n"/>
      <c r="H266" s="29" t="n"/>
      <c r="I266" s="31" t="n"/>
      <c r="J266" s="29" t="n"/>
      <c r="K266" s="32" t="n"/>
      <c r="L266" s="57" t="n"/>
      <c r="M266" s="29" t="n"/>
      <c r="N266" s="29" t="n"/>
      <c r="O266" s="30">
        <f>IF(OR(B266="",H266=""),"",IFERROR(B266+INDEX('Settings'!$O$2:$O$5,MATCH(H266,'Settings'!$N$2:$N$5,0)),""))</f>
        <v/>
      </c>
      <c r="P266" s="30">
        <f>IF(A266="","",IF(COUNTIFS('Action Log'!$B$2:$B$501,A266,'Action Log'!$H$2:$H$501,"Pending",'Action Log'!$G$2:$G$501,"&gt;0")=0,"",IFERROR(MINIFS('Action Log'!$G$2:$G$501,'Action Log'!$B$2:$B$501,A266,'Action Log'!$H$2:$H$501,"Pending",'Action Log'!$G$2:$G$501,"&gt;0"),"")))</f>
        <v/>
      </c>
      <c r="Q266" s="30" t="n"/>
      <c r="R266" s="31" t="n"/>
      <c r="S266" s="29" t="n"/>
      <c r="T266" s="31" t="n"/>
      <c r="U266" s="29" t="n"/>
      <c r="V266" s="58">
        <f>IF(A266="","",IFERROR(SUMIF('Action Log'!$B$2:$B$501,A266,'Action Log'!$P$2:$P$501),0))</f>
        <v/>
      </c>
      <c r="W266" s="35">
        <f>IF(B266="","",MAX(0,IF(Q266&lt;&gt;"",Q266-B266,TODAY()-B266)))</f>
        <v/>
      </c>
      <c r="X266" s="35">
        <f>IF(OR(B266="",Q266="",N266&lt;&gt;"Closed"),"",MAX(0,Q266-B266))</f>
        <v/>
      </c>
      <c r="Y266" s="29">
        <f>IF(OR(A266="",O266=""),"",IF(N266="Canceled","Canceled",IF(N266="Closed",IF(Q266="","Needs Review",IF(Q266&gt;O266,"Closed Late","On Track")),IF(TODAY()&gt;O266,"Overdue","On Track"))))</f>
        <v/>
      </c>
      <c r="Z266" s="31">
        <f>IF(A266="","",IF(COUNTIF($A$2:$A$501,A266)&gt;1,"Duplicate ID",IF(OR(B266="",C266="",D266="",E266="",F266="",G266="",H266="",I266="",M266="",N266=""),"Missing Required Field",IF(AND(OR(N266="Closed",N266="Canceled"),Q266=""),"Missing Closure Date",IF(AND(N266="Closed",R266=""),"Missing Resolution",IF(AND(N266&lt;&gt;"Closed",N266&lt;&gt;"Canceled",Q266&lt;&gt;""),"Status/Date Mismatch",IF(AND(Q266&lt;&gt;"",Q266&lt;B266),"Closure Before Received","OK")))))))</f>
        <v/>
      </c>
    </row>
    <row r="267">
      <c r="A267" s="29" t="n"/>
      <c r="B267" s="30" t="n"/>
      <c r="C267" s="29" t="n"/>
      <c r="D267" s="29" t="n"/>
      <c r="E267" s="29" t="n"/>
      <c r="F267" s="29" t="n"/>
      <c r="G267" s="29" t="n"/>
      <c r="H267" s="29" t="n"/>
      <c r="I267" s="31" t="n"/>
      <c r="J267" s="29" t="n"/>
      <c r="K267" s="32" t="n"/>
      <c r="L267" s="57" t="n"/>
      <c r="M267" s="29" t="n"/>
      <c r="N267" s="29" t="n"/>
      <c r="O267" s="30">
        <f>IF(OR(B267="",H267=""),"",IFERROR(B267+INDEX('Settings'!$O$2:$O$5,MATCH(H267,'Settings'!$N$2:$N$5,0)),""))</f>
        <v/>
      </c>
      <c r="P267" s="30">
        <f>IF(A267="","",IF(COUNTIFS('Action Log'!$B$2:$B$501,A267,'Action Log'!$H$2:$H$501,"Pending",'Action Log'!$G$2:$G$501,"&gt;0")=0,"",IFERROR(MINIFS('Action Log'!$G$2:$G$501,'Action Log'!$B$2:$B$501,A267,'Action Log'!$H$2:$H$501,"Pending",'Action Log'!$G$2:$G$501,"&gt;0"),"")))</f>
        <v/>
      </c>
      <c r="Q267" s="30" t="n"/>
      <c r="R267" s="31" t="n"/>
      <c r="S267" s="29" t="n"/>
      <c r="T267" s="31" t="n"/>
      <c r="U267" s="29" t="n"/>
      <c r="V267" s="58">
        <f>IF(A267="","",IFERROR(SUMIF('Action Log'!$B$2:$B$501,A267,'Action Log'!$P$2:$P$501),0))</f>
        <v/>
      </c>
      <c r="W267" s="35">
        <f>IF(B267="","",MAX(0,IF(Q267&lt;&gt;"",Q267-B267,TODAY()-B267)))</f>
        <v/>
      </c>
      <c r="X267" s="35">
        <f>IF(OR(B267="",Q267="",N267&lt;&gt;"Closed"),"",MAX(0,Q267-B267))</f>
        <v/>
      </c>
      <c r="Y267" s="29">
        <f>IF(OR(A267="",O267=""),"",IF(N267="Canceled","Canceled",IF(N267="Closed",IF(Q267="","Needs Review",IF(Q267&gt;O267,"Closed Late","On Track")),IF(TODAY()&gt;O267,"Overdue","On Track"))))</f>
        <v/>
      </c>
      <c r="Z267" s="31">
        <f>IF(A267="","",IF(COUNTIF($A$2:$A$501,A267)&gt;1,"Duplicate ID",IF(OR(B267="",C267="",D267="",E267="",F267="",G267="",H267="",I267="",M267="",N267=""),"Missing Required Field",IF(AND(OR(N267="Closed",N267="Canceled"),Q267=""),"Missing Closure Date",IF(AND(N267="Closed",R267=""),"Missing Resolution",IF(AND(N267&lt;&gt;"Closed",N267&lt;&gt;"Canceled",Q267&lt;&gt;""),"Status/Date Mismatch",IF(AND(Q267&lt;&gt;"",Q267&lt;B267),"Closure Before Received","OK")))))))</f>
        <v/>
      </c>
    </row>
    <row r="268">
      <c r="A268" s="29" t="n"/>
      <c r="B268" s="30" t="n"/>
      <c r="C268" s="29" t="n"/>
      <c r="D268" s="29" t="n"/>
      <c r="E268" s="29" t="n"/>
      <c r="F268" s="29" t="n"/>
      <c r="G268" s="29" t="n"/>
      <c r="H268" s="29" t="n"/>
      <c r="I268" s="31" t="n"/>
      <c r="J268" s="29" t="n"/>
      <c r="K268" s="32" t="n"/>
      <c r="L268" s="57" t="n"/>
      <c r="M268" s="29" t="n"/>
      <c r="N268" s="29" t="n"/>
      <c r="O268" s="30">
        <f>IF(OR(B268="",H268=""),"",IFERROR(B268+INDEX('Settings'!$O$2:$O$5,MATCH(H268,'Settings'!$N$2:$N$5,0)),""))</f>
        <v/>
      </c>
      <c r="P268" s="30">
        <f>IF(A268="","",IF(COUNTIFS('Action Log'!$B$2:$B$501,A268,'Action Log'!$H$2:$H$501,"Pending",'Action Log'!$G$2:$G$501,"&gt;0")=0,"",IFERROR(MINIFS('Action Log'!$G$2:$G$501,'Action Log'!$B$2:$B$501,A268,'Action Log'!$H$2:$H$501,"Pending",'Action Log'!$G$2:$G$501,"&gt;0"),"")))</f>
        <v/>
      </c>
      <c r="Q268" s="30" t="n"/>
      <c r="R268" s="31" t="n"/>
      <c r="S268" s="29" t="n"/>
      <c r="T268" s="31" t="n"/>
      <c r="U268" s="29" t="n"/>
      <c r="V268" s="58">
        <f>IF(A268="","",IFERROR(SUMIF('Action Log'!$B$2:$B$501,A268,'Action Log'!$P$2:$P$501),0))</f>
        <v/>
      </c>
      <c r="W268" s="35">
        <f>IF(B268="","",MAX(0,IF(Q268&lt;&gt;"",Q268-B268,TODAY()-B268)))</f>
        <v/>
      </c>
      <c r="X268" s="35">
        <f>IF(OR(B268="",Q268="",N268&lt;&gt;"Closed"),"",MAX(0,Q268-B268))</f>
        <v/>
      </c>
      <c r="Y268" s="29">
        <f>IF(OR(A268="",O268=""),"",IF(N268="Canceled","Canceled",IF(N268="Closed",IF(Q268="","Needs Review",IF(Q268&gt;O268,"Closed Late","On Track")),IF(TODAY()&gt;O268,"Overdue","On Track"))))</f>
        <v/>
      </c>
      <c r="Z268" s="31">
        <f>IF(A268="","",IF(COUNTIF($A$2:$A$501,A268)&gt;1,"Duplicate ID",IF(OR(B268="",C268="",D268="",E268="",F268="",G268="",H268="",I268="",M268="",N268=""),"Missing Required Field",IF(AND(OR(N268="Closed",N268="Canceled"),Q268=""),"Missing Closure Date",IF(AND(N268="Closed",R268=""),"Missing Resolution",IF(AND(N268&lt;&gt;"Closed",N268&lt;&gt;"Canceled",Q268&lt;&gt;""),"Status/Date Mismatch",IF(AND(Q268&lt;&gt;"",Q268&lt;B268),"Closure Before Received","OK")))))))</f>
        <v/>
      </c>
    </row>
    <row r="269">
      <c r="A269" s="29" t="n"/>
      <c r="B269" s="30" t="n"/>
      <c r="C269" s="29" t="n"/>
      <c r="D269" s="29" t="n"/>
      <c r="E269" s="29" t="n"/>
      <c r="F269" s="29" t="n"/>
      <c r="G269" s="29" t="n"/>
      <c r="H269" s="29" t="n"/>
      <c r="I269" s="31" t="n"/>
      <c r="J269" s="29" t="n"/>
      <c r="K269" s="32" t="n"/>
      <c r="L269" s="57" t="n"/>
      <c r="M269" s="29" t="n"/>
      <c r="N269" s="29" t="n"/>
      <c r="O269" s="30">
        <f>IF(OR(B269="",H269=""),"",IFERROR(B269+INDEX('Settings'!$O$2:$O$5,MATCH(H269,'Settings'!$N$2:$N$5,0)),""))</f>
        <v/>
      </c>
      <c r="P269" s="30">
        <f>IF(A269="","",IF(COUNTIFS('Action Log'!$B$2:$B$501,A269,'Action Log'!$H$2:$H$501,"Pending",'Action Log'!$G$2:$G$501,"&gt;0")=0,"",IFERROR(MINIFS('Action Log'!$G$2:$G$501,'Action Log'!$B$2:$B$501,A269,'Action Log'!$H$2:$H$501,"Pending",'Action Log'!$G$2:$G$501,"&gt;0"),"")))</f>
        <v/>
      </c>
      <c r="Q269" s="30" t="n"/>
      <c r="R269" s="31" t="n"/>
      <c r="S269" s="29" t="n"/>
      <c r="T269" s="31" t="n"/>
      <c r="U269" s="29" t="n"/>
      <c r="V269" s="58">
        <f>IF(A269="","",IFERROR(SUMIF('Action Log'!$B$2:$B$501,A269,'Action Log'!$P$2:$P$501),0))</f>
        <v/>
      </c>
      <c r="W269" s="35">
        <f>IF(B269="","",MAX(0,IF(Q269&lt;&gt;"",Q269-B269,TODAY()-B269)))</f>
        <v/>
      </c>
      <c r="X269" s="35">
        <f>IF(OR(B269="",Q269="",N269&lt;&gt;"Closed"),"",MAX(0,Q269-B269))</f>
        <v/>
      </c>
      <c r="Y269" s="29">
        <f>IF(OR(A269="",O269=""),"",IF(N269="Canceled","Canceled",IF(N269="Closed",IF(Q269="","Needs Review",IF(Q269&gt;O269,"Closed Late","On Track")),IF(TODAY()&gt;O269,"Overdue","On Track"))))</f>
        <v/>
      </c>
      <c r="Z269" s="31">
        <f>IF(A269="","",IF(COUNTIF($A$2:$A$501,A269)&gt;1,"Duplicate ID",IF(OR(B269="",C269="",D269="",E269="",F269="",G269="",H269="",I269="",M269="",N269=""),"Missing Required Field",IF(AND(OR(N269="Closed",N269="Canceled"),Q269=""),"Missing Closure Date",IF(AND(N269="Closed",R269=""),"Missing Resolution",IF(AND(N269&lt;&gt;"Closed",N269&lt;&gt;"Canceled",Q269&lt;&gt;""),"Status/Date Mismatch",IF(AND(Q269&lt;&gt;"",Q269&lt;B269),"Closure Before Received","OK")))))))</f>
        <v/>
      </c>
    </row>
    <row r="270">
      <c r="A270" s="29" t="n"/>
      <c r="B270" s="30" t="n"/>
      <c r="C270" s="29" t="n"/>
      <c r="D270" s="29" t="n"/>
      <c r="E270" s="29" t="n"/>
      <c r="F270" s="29" t="n"/>
      <c r="G270" s="29" t="n"/>
      <c r="H270" s="29" t="n"/>
      <c r="I270" s="31" t="n"/>
      <c r="J270" s="29" t="n"/>
      <c r="K270" s="32" t="n"/>
      <c r="L270" s="57" t="n"/>
      <c r="M270" s="29" t="n"/>
      <c r="N270" s="29" t="n"/>
      <c r="O270" s="30">
        <f>IF(OR(B270="",H270=""),"",IFERROR(B270+INDEX('Settings'!$O$2:$O$5,MATCH(H270,'Settings'!$N$2:$N$5,0)),""))</f>
        <v/>
      </c>
      <c r="P270" s="30">
        <f>IF(A270="","",IF(COUNTIFS('Action Log'!$B$2:$B$501,A270,'Action Log'!$H$2:$H$501,"Pending",'Action Log'!$G$2:$G$501,"&gt;0")=0,"",IFERROR(MINIFS('Action Log'!$G$2:$G$501,'Action Log'!$B$2:$B$501,A270,'Action Log'!$H$2:$H$501,"Pending",'Action Log'!$G$2:$G$501,"&gt;0"),"")))</f>
        <v/>
      </c>
      <c r="Q270" s="30" t="n"/>
      <c r="R270" s="31" t="n"/>
      <c r="S270" s="29" t="n"/>
      <c r="T270" s="31" t="n"/>
      <c r="U270" s="29" t="n"/>
      <c r="V270" s="58">
        <f>IF(A270="","",IFERROR(SUMIF('Action Log'!$B$2:$B$501,A270,'Action Log'!$P$2:$P$501),0))</f>
        <v/>
      </c>
      <c r="W270" s="35">
        <f>IF(B270="","",MAX(0,IF(Q270&lt;&gt;"",Q270-B270,TODAY()-B270)))</f>
        <v/>
      </c>
      <c r="X270" s="35">
        <f>IF(OR(B270="",Q270="",N270&lt;&gt;"Closed"),"",MAX(0,Q270-B270))</f>
        <v/>
      </c>
      <c r="Y270" s="29">
        <f>IF(OR(A270="",O270=""),"",IF(N270="Canceled","Canceled",IF(N270="Closed",IF(Q270="","Needs Review",IF(Q270&gt;O270,"Closed Late","On Track")),IF(TODAY()&gt;O270,"Overdue","On Track"))))</f>
        <v/>
      </c>
      <c r="Z270" s="31">
        <f>IF(A270="","",IF(COUNTIF($A$2:$A$501,A270)&gt;1,"Duplicate ID",IF(OR(B270="",C270="",D270="",E270="",F270="",G270="",H270="",I270="",M270="",N270=""),"Missing Required Field",IF(AND(OR(N270="Closed",N270="Canceled"),Q270=""),"Missing Closure Date",IF(AND(N270="Closed",R270=""),"Missing Resolution",IF(AND(N270&lt;&gt;"Closed",N270&lt;&gt;"Canceled",Q270&lt;&gt;""),"Status/Date Mismatch",IF(AND(Q270&lt;&gt;"",Q270&lt;B270),"Closure Before Received","OK")))))))</f>
        <v/>
      </c>
    </row>
    <row r="271">
      <c r="A271" s="29" t="n"/>
      <c r="B271" s="30" t="n"/>
      <c r="C271" s="29" t="n"/>
      <c r="D271" s="29" t="n"/>
      <c r="E271" s="29" t="n"/>
      <c r="F271" s="29" t="n"/>
      <c r="G271" s="29" t="n"/>
      <c r="H271" s="29" t="n"/>
      <c r="I271" s="31" t="n"/>
      <c r="J271" s="29" t="n"/>
      <c r="K271" s="32" t="n"/>
      <c r="L271" s="57" t="n"/>
      <c r="M271" s="29" t="n"/>
      <c r="N271" s="29" t="n"/>
      <c r="O271" s="30">
        <f>IF(OR(B271="",H271=""),"",IFERROR(B271+INDEX('Settings'!$O$2:$O$5,MATCH(H271,'Settings'!$N$2:$N$5,0)),""))</f>
        <v/>
      </c>
      <c r="P271" s="30">
        <f>IF(A271="","",IF(COUNTIFS('Action Log'!$B$2:$B$501,A271,'Action Log'!$H$2:$H$501,"Pending",'Action Log'!$G$2:$G$501,"&gt;0")=0,"",IFERROR(MINIFS('Action Log'!$G$2:$G$501,'Action Log'!$B$2:$B$501,A271,'Action Log'!$H$2:$H$501,"Pending",'Action Log'!$G$2:$G$501,"&gt;0"),"")))</f>
        <v/>
      </c>
      <c r="Q271" s="30" t="n"/>
      <c r="R271" s="31" t="n"/>
      <c r="S271" s="29" t="n"/>
      <c r="T271" s="31" t="n"/>
      <c r="U271" s="29" t="n"/>
      <c r="V271" s="58">
        <f>IF(A271="","",IFERROR(SUMIF('Action Log'!$B$2:$B$501,A271,'Action Log'!$P$2:$P$501),0))</f>
        <v/>
      </c>
      <c r="W271" s="35">
        <f>IF(B271="","",MAX(0,IF(Q271&lt;&gt;"",Q271-B271,TODAY()-B271)))</f>
        <v/>
      </c>
      <c r="X271" s="35">
        <f>IF(OR(B271="",Q271="",N271&lt;&gt;"Closed"),"",MAX(0,Q271-B271))</f>
        <v/>
      </c>
      <c r="Y271" s="29">
        <f>IF(OR(A271="",O271=""),"",IF(N271="Canceled","Canceled",IF(N271="Closed",IF(Q271="","Needs Review",IF(Q271&gt;O271,"Closed Late","On Track")),IF(TODAY()&gt;O271,"Overdue","On Track"))))</f>
        <v/>
      </c>
      <c r="Z271" s="31">
        <f>IF(A271="","",IF(COUNTIF($A$2:$A$501,A271)&gt;1,"Duplicate ID",IF(OR(B271="",C271="",D271="",E271="",F271="",G271="",H271="",I271="",M271="",N271=""),"Missing Required Field",IF(AND(OR(N271="Closed",N271="Canceled"),Q271=""),"Missing Closure Date",IF(AND(N271="Closed",R271=""),"Missing Resolution",IF(AND(N271&lt;&gt;"Closed",N271&lt;&gt;"Canceled",Q271&lt;&gt;""),"Status/Date Mismatch",IF(AND(Q271&lt;&gt;"",Q271&lt;B271),"Closure Before Received","OK")))))))</f>
        <v/>
      </c>
    </row>
    <row r="272">
      <c r="A272" s="29" t="n"/>
      <c r="B272" s="30" t="n"/>
      <c r="C272" s="29" t="n"/>
      <c r="D272" s="29" t="n"/>
      <c r="E272" s="29" t="n"/>
      <c r="F272" s="29" t="n"/>
      <c r="G272" s="29" t="n"/>
      <c r="H272" s="29" t="n"/>
      <c r="I272" s="31" t="n"/>
      <c r="J272" s="29" t="n"/>
      <c r="K272" s="32" t="n"/>
      <c r="L272" s="57" t="n"/>
      <c r="M272" s="29" t="n"/>
      <c r="N272" s="29" t="n"/>
      <c r="O272" s="30">
        <f>IF(OR(B272="",H272=""),"",IFERROR(B272+INDEX('Settings'!$O$2:$O$5,MATCH(H272,'Settings'!$N$2:$N$5,0)),""))</f>
        <v/>
      </c>
      <c r="P272" s="30">
        <f>IF(A272="","",IF(COUNTIFS('Action Log'!$B$2:$B$501,A272,'Action Log'!$H$2:$H$501,"Pending",'Action Log'!$G$2:$G$501,"&gt;0")=0,"",IFERROR(MINIFS('Action Log'!$G$2:$G$501,'Action Log'!$B$2:$B$501,A272,'Action Log'!$H$2:$H$501,"Pending",'Action Log'!$G$2:$G$501,"&gt;0"),"")))</f>
        <v/>
      </c>
      <c r="Q272" s="30" t="n"/>
      <c r="R272" s="31" t="n"/>
      <c r="S272" s="29" t="n"/>
      <c r="T272" s="31" t="n"/>
      <c r="U272" s="29" t="n"/>
      <c r="V272" s="58">
        <f>IF(A272="","",IFERROR(SUMIF('Action Log'!$B$2:$B$501,A272,'Action Log'!$P$2:$P$501),0))</f>
        <v/>
      </c>
      <c r="W272" s="35">
        <f>IF(B272="","",MAX(0,IF(Q272&lt;&gt;"",Q272-B272,TODAY()-B272)))</f>
        <v/>
      </c>
      <c r="X272" s="35">
        <f>IF(OR(B272="",Q272="",N272&lt;&gt;"Closed"),"",MAX(0,Q272-B272))</f>
        <v/>
      </c>
      <c r="Y272" s="29">
        <f>IF(OR(A272="",O272=""),"",IF(N272="Canceled","Canceled",IF(N272="Closed",IF(Q272="","Needs Review",IF(Q272&gt;O272,"Closed Late","On Track")),IF(TODAY()&gt;O272,"Overdue","On Track"))))</f>
        <v/>
      </c>
      <c r="Z272" s="31">
        <f>IF(A272="","",IF(COUNTIF($A$2:$A$501,A272)&gt;1,"Duplicate ID",IF(OR(B272="",C272="",D272="",E272="",F272="",G272="",H272="",I272="",M272="",N272=""),"Missing Required Field",IF(AND(OR(N272="Closed",N272="Canceled"),Q272=""),"Missing Closure Date",IF(AND(N272="Closed",R272=""),"Missing Resolution",IF(AND(N272&lt;&gt;"Closed",N272&lt;&gt;"Canceled",Q272&lt;&gt;""),"Status/Date Mismatch",IF(AND(Q272&lt;&gt;"",Q272&lt;B272),"Closure Before Received","OK")))))))</f>
        <v/>
      </c>
    </row>
    <row r="273">
      <c r="A273" s="29" t="n"/>
      <c r="B273" s="30" t="n"/>
      <c r="C273" s="29" t="n"/>
      <c r="D273" s="29" t="n"/>
      <c r="E273" s="29" t="n"/>
      <c r="F273" s="29" t="n"/>
      <c r="G273" s="29" t="n"/>
      <c r="H273" s="29" t="n"/>
      <c r="I273" s="31" t="n"/>
      <c r="J273" s="29" t="n"/>
      <c r="K273" s="32" t="n"/>
      <c r="L273" s="57" t="n"/>
      <c r="M273" s="29" t="n"/>
      <c r="N273" s="29" t="n"/>
      <c r="O273" s="30">
        <f>IF(OR(B273="",H273=""),"",IFERROR(B273+INDEX('Settings'!$O$2:$O$5,MATCH(H273,'Settings'!$N$2:$N$5,0)),""))</f>
        <v/>
      </c>
      <c r="P273" s="30">
        <f>IF(A273="","",IF(COUNTIFS('Action Log'!$B$2:$B$501,A273,'Action Log'!$H$2:$H$501,"Pending",'Action Log'!$G$2:$G$501,"&gt;0")=0,"",IFERROR(MINIFS('Action Log'!$G$2:$G$501,'Action Log'!$B$2:$B$501,A273,'Action Log'!$H$2:$H$501,"Pending",'Action Log'!$G$2:$G$501,"&gt;0"),"")))</f>
        <v/>
      </c>
      <c r="Q273" s="30" t="n"/>
      <c r="R273" s="31" t="n"/>
      <c r="S273" s="29" t="n"/>
      <c r="T273" s="31" t="n"/>
      <c r="U273" s="29" t="n"/>
      <c r="V273" s="58">
        <f>IF(A273="","",IFERROR(SUMIF('Action Log'!$B$2:$B$501,A273,'Action Log'!$P$2:$P$501),0))</f>
        <v/>
      </c>
      <c r="W273" s="35">
        <f>IF(B273="","",MAX(0,IF(Q273&lt;&gt;"",Q273-B273,TODAY()-B273)))</f>
        <v/>
      </c>
      <c r="X273" s="35">
        <f>IF(OR(B273="",Q273="",N273&lt;&gt;"Closed"),"",MAX(0,Q273-B273))</f>
        <v/>
      </c>
      <c r="Y273" s="29">
        <f>IF(OR(A273="",O273=""),"",IF(N273="Canceled","Canceled",IF(N273="Closed",IF(Q273="","Needs Review",IF(Q273&gt;O273,"Closed Late","On Track")),IF(TODAY()&gt;O273,"Overdue","On Track"))))</f>
        <v/>
      </c>
      <c r="Z273" s="31">
        <f>IF(A273="","",IF(COUNTIF($A$2:$A$501,A273)&gt;1,"Duplicate ID",IF(OR(B273="",C273="",D273="",E273="",F273="",G273="",H273="",I273="",M273="",N273=""),"Missing Required Field",IF(AND(OR(N273="Closed",N273="Canceled"),Q273=""),"Missing Closure Date",IF(AND(N273="Closed",R273=""),"Missing Resolution",IF(AND(N273&lt;&gt;"Closed",N273&lt;&gt;"Canceled",Q273&lt;&gt;""),"Status/Date Mismatch",IF(AND(Q273&lt;&gt;"",Q273&lt;B273),"Closure Before Received","OK")))))))</f>
        <v/>
      </c>
    </row>
    <row r="274">
      <c r="A274" s="29" t="n"/>
      <c r="B274" s="30" t="n"/>
      <c r="C274" s="29" t="n"/>
      <c r="D274" s="29" t="n"/>
      <c r="E274" s="29" t="n"/>
      <c r="F274" s="29" t="n"/>
      <c r="G274" s="29" t="n"/>
      <c r="H274" s="29" t="n"/>
      <c r="I274" s="31" t="n"/>
      <c r="J274" s="29" t="n"/>
      <c r="K274" s="32" t="n"/>
      <c r="L274" s="57" t="n"/>
      <c r="M274" s="29" t="n"/>
      <c r="N274" s="29" t="n"/>
      <c r="O274" s="30">
        <f>IF(OR(B274="",H274=""),"",IFERROR(B274+INDEX('Settings'!$O$2:$O$5,MATCH(H274,'Settings'!$N$2:$N$5,0)),""))</f>
        <v/>
      </c>
      <c r="P274" s="30">
        <f>IF(A274="","",IF(COUNTIFS('Action Log'!$B$2:$B$501,A274,'Action Log'!$H$2:$H$501,"Pending",'Action Log'!$G$2:$G$501,"&gt;0")=0,"",IFERROR(MINIFS('Action Log'!$G$2:$G$501,'Action Log'!$B$2:$B$501,A274,'Action Log'!$H$2:$H$501,"Pending",'Action Log'!$G$2:$G$501,"&gt;0"),"")))</f>
        <v/>
      </c>
      <c r="Q274" s="30" t="n"/>
      <c r="R274" s="31" t="n"/>
      <c r="S274" s="29" t="n"/>
      <c r="T274" s="31" t="n"/>
      <c r="U274" s="29" t="n"/>
      <c r="V274" s="58">
        <f>IF(A274="","",IFERROR(SUMIF('Action Log'!$B$2:$B$501,A274,'Action Log'!$P$2:$P$501),0))</f>
        <v/>
      </c>
      <c r="W274" s="35">
        <f>IF(B274="","",MAX(0,IF(Q274&lt;&gt;"",Q274-B274,TODAY()-B274)))</f>
        <v/>
      </c>
      <c r="X274" s="35">
        <f>IF(OR(B274="",Q274="",N274&lt;&gt;"Closed"),"",MAX(0,Q274-B274))</f>
        <v/>
      </c>
      <c r="Y274" s="29">
        <f>IF(OR(A274="",O274=""),"",IF(N274="Canceled","Canceled",IF(N274="Closed",IF(Q274="","Needs Review",IF(Q274&gt;O274,"Closed Late","On Track")),IF(TODAY()&gt;O274,"Overdue","On Track"))))</f>
        <v/>
      </c>
      <c r="Z274" s="31">
        <f>IF(A274="","",IF(COUNTIF($A$2:$A$501,A274)&gt;1,"Duplicate ID",IF(OR(B274="",C274="",D274="",E274="",F274="",G274="",H274="",I274="",M274="",N274=""),"Missing Required Field",IF(AND(OR(N274="Closed",N274="Canceled"),Q274=""),"Missing Closure Date",IF(AND(N274="Closed",R274=""),"Missing Resolution",IF(AND(N274&lt;&gt;"Closed",N274&lt;&gt;"Canceled",Q274&lt;&gt;""),"Status/Date Mismatch",IF(AND(Q274&lt;&gt;"",Q274&lt;B274),"Closure Before Received","OK")))))))</f>
        <v/>
      </c>
    </row>
    <row r="275">
      <c r="A275" s="29" t="n"/>
      <c r="B275" s="30" t="n"/>
      <c r="C275" s="29" t="n"/>
      <c r="D275" s="29" t="n"/>
      <c r="E275" s="29" t="n"/>
      <c r="F275" s="29" t="n"/>
      <c r="G275" s="29" t="n"/>
      <c r="H275" s="29" t="n"/>
      <c r="I275" s="31" t="n"/>
      <c r="J275" s="29" t="n"/>
      <c r="K275" s="32" t="n"/>
      <c r="L275" s="57" t="n"/>
      <c r="M275" s="29" t="n"/>
      <c r="N275" s="29" t="n"/>
      <c r="O275" s="30">
        <f>IF(OR(B275="",H275=""),"",IFERROR(B275+INDEX('Settings'!$O$2:$O$5,MATCH(H275,'Settings'!$N$2:$N$5,0)),""))</f>
        <v/>
      </c>
      <c r="P275" s="30">
        <f>IF(A275="","",IF(COUNTIFS('Action Log'!$B$2:$B$501,A275,'Action Log'!$H$2:$H$501,"Pending",'Action Log'!$G$2:$G$501,"&gt;0")=0,"",IFERROR(MINIFS('Action Log'!$G$2:$G$501,'Action Log'!$B$2:$B$501,A275,'Action Log'!$H$2:$H$501,"Pending",'Action Log'!$G$2:$G$501,"&gt;0"),"")))</f>
        <v/>
      </c>
      <c r="Q275" s="30" t="n"/>
      <c r="R275" s="31" t="n"/>
      <c r="S275" s="29" t="n"/>
      <c r="T275" s="31" t="n"/>
      <c r="U275" s="29" t="n"/>
      <c r="V275" s="58">
        <f>IF(A275="","",IFERROR(SUMIF('Action Log'!$B$2:$B$501,A275,'Action Log'!$P$2:$P$501),0))</f>
        <v/>
      </c>
      <c r="W275" s="35">
        <f>IF(B275="","",MAX(0,IF(Q275&lt;&gt;"",Q275-B275,TODAY()-B275)))</f>
        <v/>
      </c>
      <c r="X275" s="35">
        <f>IF(OR(B275="",Q275="",N275&lt;&gt;"Closed"),"",MAX(0,Q275-B275))</f>
        <v/>
      </c>
      <c r="Y275" s="29">
        <f>IF(OR(A275="",O275=""),"",IF(N275="Canceled","Canceled",IF(N275="Closed",IF(Q275="","Needs Review",IF(Q275&gt;O275,"Closed Late","On Track")),IF(TODAY()&gt;O275,"Overdue","On Track"))))</f>
        <v/>
      </c>
      <c r="Z275" s="31">
        <f>IF(A275="","",IF(COUNTIF($A$2:$A$501,A275)&gt;1,"Duplicate ID",IF(OR(B275="",C275="",D275="",E275="",F275="",G275="",H275="",I275="",M275="",N275=""),"Missing Required Field",IF(AND(OR(N275="Closed",N275="Canceled"),Q275=""),"Missing Closure Date",IF(AND(N275="Closed",R275=""),"Missing Resolution",IF(AND(N275&lt;&gt;"Closed",N275&lt;&gt;"Canceled",Q275&lt;&gt;""),"Status/Date Mismatch",IF(AND(Q275&lt;&gt;"",Q275&lt;B275),"Closure Before Received","OK")))))))</f>
        <v/>
      </c>
    </row>
    <row r="276">
      <c r="A276" s="29" t="n"/>
      <c r="B276" s="30" t="n"/>
      <c r="C276" s="29" t="n"/>
      <c r="D276" s="29" t="n"/>
      <c r="E276" s="29" t="n"/>
      <c r="F276" s="29" t="n"/>
      <c r="G276" s="29" t="n"/>
      <c r="H276" s="29" t="n"/>
      <c r="I276" s="31" t="n"/>
      <c r="J276" s="29" t="n"/>
      <c r="K276" s="32" t="n"/>
      <c r="L276" s="57" t="n"/>
      <c r="M276" s="29" t="n"/>
      <c r="N276" s="29" t="n"/>
      <c r="O276" s="30">
        <f>IF(OR(B276="",H276=""),"",IFERROR(B276+INDEX('Settings'!$O$2:$O$5,MATCH(H276,'Settings'!$N$2:$N$5,0)),""))</f>
        <v/>
      </c>
      <c r="P276" s="30">
        <f>IF(A276="","",IF(COUNTIFS('Action Log'!$B$2:$B$501,A276,'Action Log'!$H$2:$H$501,"Pending",'Action Log'!$G$2:$G$501,"&gt;0")=0,"",IFERROR(MINIFS('Action Log'!$G$2:$G$501,'Action Log'!$B$2:$B$501,A276,'Action Log'!$H$2:$H$501,"Pending",'Action Log'!$G$2:$G$501,"&gt;0"),"")))</f>
        <v/>
      </c>
      <c r="Q276" s="30" t="n"/>
      <c r="R276" s="31" t="n"/>
      <c r="S276" s="29" t="n"/>
      <c r="T276" s="31" t="n"/>
      <c r="U276" s="29" t="n"/>
      <c r="V276" s="58">
        <f>IF(A276="","",IFERROR(SUMIF('Action Log'!$B$2:$B$501,A276,'Action Log'!$P$2:$P$501),0))</f>
        <v/>
      </c>
      <c r="W276" s="35">
        <f>IF(B276="","",MAX(0,IF(Q276&lt;&gt;"",Q276-B276,TODAY()-B276)))</f>
        <v/>
      </c>
      <c r="X276" s="35">
        <f>IF(OR(B276="",Q276="",N276&lt;&gt;"Closed"),"",MAX(0,Q276-B276))</f>
        <v/>
      </c>
      <c r="Y276" s="29">
        <f>IF(OR(A276="",O276=""),"",IF(N276="Canceled","Canceled",IF(N276="Closed",IF(Q276="","Needs Review",IF(Q276&gt;O276,"Closed Late","On Track")),IF(TODAY()&gt;O276,"Overdue","On Track"))))</f>
        <v/>
      </c>
      <c r="Z276" s="31">
        <f>IF(A276="","",IF(COUNTIF($A$2:$A$501,A276)&gt;1,"Duplicate ID",IF(OR(B276="",C276="",D276="",E276="",F276="",G276="",H276="",I276="",M276="",N276=""),"Missing Required Field",IF(AND(OR(N276="Closed",N276="Canceled"),Q276=""),"Missing Closure Date",IF(AND(N276="Closed",R276=""),"Missing Resolution",IF(AND(N276&lt;&gt;"Closed",N276&lt;&gt;"Canceled",Q276&lt;&gt;""),"Status/Date Mismatch",IF(AND(Q276&lt;&gt;"",Q276&lt;B276),"Closure Before Received","OK")))))))</f>
        <v/>
      </c>
    </row>
    <row r="277">
      <c r="A277" s="29" t="n"/>
      <c r="B277" s="30" t="n"/>
      <c r="C277" s="29" t="n"/>
      <c r="D277" s="29" t="n"/>
      <c r="E277" s="29" t="n"/>
      <c r="F277" s="29" t="n"/>
      <c r="G277" s="29" t="n"/>
      <c r="H277" s="29" t="n"/>
      <c r="I277" s="31" t="n"/>
      <c r="J277" s="29" t="n"/>
      <c r="K277" s="32" t="n"/>
      <c r="L277" s="57" t="n"/>
      <c r="M277" s="29" t="n"/>
      <c r="N277" s="29" t="n"/>
      <c r="O277" s="30">
        <f>IF(OR(B277="",H277=""),"",IFERROR(B277+INDEX('Settings'!$O$2:$O$5,MATCH(H277,'Settings'!$N$2:$N$5,0)),""))</f>
        <v/>
      </c>
      <c r="P277" s="30">
        <f>IF(A277="","",IF(COUNTIFS('Action Log'!$B$2:$B$501,A277,'Action Log'!$H$2:$H$501,"Pending",'Action Log'!$G$2:$G$501,"&gt;0")=0,"",IFERROR(MINIFS('Action Log'!$G$2:$G$501,'Action Log'!$B$2:$B$501,A277,'Action Log'!$H$2:$H$501,"Pending",'Action Log'!$G$2:$G$501,"&gt;0"),"")))</f>
        <v/>
      </c>
      <c r="Q277" s="30" t="n"/>
      <c r="R277" s="31" t="n"/>
      <c r="S277" s="29" t="n"/>
      <c r="T277" s="31" t="n"/>
      <c r="U277" s="29" t="n"/>
      <c r="V277" s="58">
        <f>IF(A277="","",IFERROR(SUMIF('Action Log'!$B$2:$B$501,A277,'Action Log'!$P$2:$P$501),0))</f>
        <v/>
      </c>
      <c r="W277" s="35">
        <f>IF(B277="","",MAX(0,IF(Q277&lt;&gt;"",Q277-B277,TODAY()-B277)))</f>
        <v/>
      </c>
      <c r="X277" s="35">
        <f>IF(OR(B277="",Q277="",N277&lt;&gt;"Closed"),"",MAX(0,Q277-B277))</f>
        <v/>
      </c>
      <c r="Y277" s="29">
        <f>IF(OR(A277="",O277=""),"",IF(N277="Canceled","Canceled",IF(N277="Closed",IF(Q277="","Needs Review",IF(Q277&gt;O277,"Closed Late","On Track")),IF(TODAY()&gt;O277,"Overdue","On Track"))))</f>
        <v/>
      </c>
      <c r="Z277" s="31">
        <f>IF(A277="","",IF(COUNTIF($A$2:$A$501,A277)&gt;1,"Duplicate ID",IF(OR(B277="",C277="",D277="",E277="",F277="",G277="",H277="",I277="",M277="",N277=""),"Missing Required Field",IF(AND(OR(N277="Closed",N277="Canceled"),Q277=""),"Missing Closure Date",IF(AND(N277="Closed",R277=""),"Missing Resolution",IF(AND(N277&lt;&gt;"Closed",N277&lt;&gt;"Canceled",Q277&lt;&gt;""),"Status/Date Mismatch",IF(AND(Q277&lt;&gt;"",Q277&lt;B277),"Closure Before Received","OK")))))))</f>
        <v/>
      </c>
    </row>
    <row r="278">
      <c r="A278" s="29" t="n"/>
      <c r="B278" s="30" t="n"/>
      <c r="C278" s="29" t="n"/>
      <c r="D278" s="29" t="n"/>
      <c r="E278" s="29" t="n"/>
      <c r="F278" s="29" t="n"/>
      <c r="G278" s="29" t="n"/>
      <c r="H278" s="29" t="n"/>
      <c r="I278" s="31" t="n"/>
      <c r="J278" s="29" t="n"/>
      <c r="K278" s="32" t="n"/>
      <c r="L278" s="57" t="n"/>
      <c r="M278" s="29" t="n"/>
      <c r="N278" s="29" t="n"/>
      <c r="O278" s="30">
        <f>IF(OR(B278="",H278=""),"",IFERROR(B278+INDEX('Settings'!$O$2:$O$5,MATCH(H278,'Settings'!$N$2:$N$5,0)),""))</f>
        <v/>
      </c>
      <c r="P278" s="30">
        <f>IF(A278="","",IF(COUNTIFS('Action Log'!$B$2:$B$501,A278,'Action Log'!$H$2:$H$501,"Pending",'Action Log'!$G$2:$G$501,"&gt;0")=0,"",IFERROR(MINIFS('Action Log'!$G$2:$G$501,'Action Log'!$B$2:$B$501,A278,'Action Log'!$H$2:$H$501,"Pending",'Action Log'!$G$2:$G$501,"&gt;0"),"")))</f>
        <v/>
      </c>
      <c r="Q278" s="30" t="n"/>
      <c r="R278" s="31" t="n"/>
      <c r="S278" s="29" t="n"/>
      <c r="T278" s="31" t="n"/>
      <c r="U278" s="29" t="n"/>
      <c r="V278" s="58">
        <f>IF(A278="","",IFERROR(SUMIF('Action Log'!$B$2:$B$501,A278,'Action Log'!$P$2:$P$501),0))</f>
        <v/>
      </c>
      <c r="W278" s="35">
        <f>IF(B278="","",MAX(0,IF(Q278&lt;&gt;"",Q278-B278,TODAY()-B278)))</f>
        <v/>
      </c>
      <c r="X278" s="35">
        <f>IF(OR(B278="",Q278="",N278&lt;&gt;"Closed"),"",MAX(0,Q278-B278))</f>
        <v/>
      </c>
      <c r="Y278" s="29">
        <f>IF(OR(A278="",O278=""),"",IF(N278="Canceled","Canceled",IF(N278="Closed",IF(Q278="","Needs Review",IF(Q278&gt;O278,"Closed Late","On Track")),IF(TODAY()&gt;O278,"Overdue","On Track"))))</f>
        <v/>
      </c>
      <c r="Z278" s="31">
        <f>IF(A278="","",IF(COUNTIF($A$2:$A$501,A278)&gt;1,"Duplicate ID",IF(OR(B278="",C278="",D278="",E278="",F278="",G278="",H278="",I278="",M278="",N278=""),"Missing Required Field",IF(AND(OR(N278="Closed",N278="Canceled"),Q278=""),"Missing Closure Date",IF(AND(N278="Closed",R278=""),"Missing Resolution",IF(AND(N278&lt;&gt;"Closed",N278&lt;&gt;"Canceled",Q278&lt;&gt;""),"Status/Date Mismatch",IF(AND(Q278&lt;&gt;"",Q278&lt;B278),"Closure Before Received","OK")))))))</f>
        <v/>
      </c>
    </row>
    <row r="279">
      <c r="A279" s="29" t="n"/>
      <c r="B279" s="30" t="n"/>
      <c r="C279" s="29" t="n"/>
      <c r="D279" s="29" t="n"/>
      <c r="E279" s="29" t="n"/>
      <c r="F279" s="29" t="n"/>
      <c r="G279" s="29" t="n"/>
      <c r="H279" s="29" t="n"/>
      <c r="I279" s="31" t="n"/>
      <c r="J279" s="29" t="n"/>
      <c r="K279" s="32" t="n"/>
      <c r="L279" s="57" t="n"/>
      <c r="M279" s="29" t="n"/>
      <c r="N279" s="29" t="n"/>
      <c r="O279" s="30">
        <f>IF(OR(B279="",H279=""),"",IFERROR(B279+INDEX('Settings'!$O$2:$O$5,MATCH(H279,'Settings'!$N$2:$N$5,0)),""))</f>
        <v/>
      </c>
      <c r="P279" s="30">
        <f>IF(A279="","",IF(COUNTIFS('Action Log'!$B$2:$B$501,A279,'Action Log'!$H$2:$H$501,"Pending",'Action Log'!$G$2:$G$501,"&gt;0")=0,"",IFERROR(MINIFS('Action Log'!$G$2:$G$501,'Action Log'!$B$2:$B$501,A279,'Action Log'!$H$2:$H$501,"Pending",'Action Log'!$G$2:$G$501,"&gt;0"),"")))</f>
        <v/>
      </c>
      <c r="Q279" s="30" t="n"/>
      <c r="R279" s="31" t="n"/>
      <c r="S279" s="29" t="n"/>
      <c r="T279" s="31" t="n"/>
      <c r="U279" s="29" t="n"/>
      <c r="V279" s="58">
        <f>IF(A279="","",IFERROR(SUMIF('Action Log'!$B$2:$B$501,A279,'Action Log'!$P$2:$P$501),0))</f>
        <v/>
      </c>
      <c r="W279" s="35">
        <f>IF(B279="","",MAX(0,IF(Q279&lt;&gt;"",Q279-B279,TODAY()-B279)))</f>
        <v/>
      </c>
      <c r="X279" s="35">
        <f>IF(OR(B279="",Q279="",N279&lt;&gt;"Closed"),"",MAX(0,Q279-B279))</f>
        <v/>
      </c>
      <c r="Y279" s="29">
        <f>IF(OR(A279="",O279=""),"",IF(N279="Canceled","Canceled",IF(N279="Closed",IF(Q279="","Needs Review",IF(Q279&gt;O279,"Closed Late","On Track")),IF(TODAY()&gt;O279,"Overdue","On Track"))))</f>
        <v/>
      </c>
      <c r="Z279" s="31">
        <f>IF(A279="","",IF(COUNTIF($A$2:$A$501,A279)&gt;1,"Duplicate ID",IF(OR(B279="",C279="",D279="",E279="",F279="",G279="",H279="",I279="",M279="",N279=""),"Missing Required Field",IF(AND(OR(N279="Closed",N279="Canceled"),Q279=""),"Missing Closure Date",IF(AND(N279="Closed",R279=""),"Missing Resolution",IF(AND(N279&lt;&gt;"Closed",N279&lt;&gt;"Canceled",Q279&lt;&gt;""),"Status/Date Mismatch",IF(AND(Q279&lt;&gt;"",Q279&lt;B279),"Closure Before Received","OK")))))))</f>
        <v/>
      </c>
    </row>
    <row r="280">
      <c r="A280" s="29" t="n"/>
      <c r="B280" s="30" t="n"/>
      <c r="C280" s="29" t="n"/>
      <c r="D280" s="29" t="n"/>
      <c r="E280" s="29" t="n"/>
      <c r="F280" s="29" t="n"/>
      <c r="G280" s="29" t="n"/>
      <c r="H280" s="29" t="n"/>
      <c r="I280" s="31" t="n"/>
      <c r="J280" s="29" t="n"/>
      <c r="K280" s="32" t="n"/>
      <c r="L280" s="57" t="n"/>
      <c r="M280" s="29" t="n"/>
      <c r="N280" s="29" t="n"/>
      <c r="O280" s="30">
        <f>IF(OR(B280="",H280=""),"",IFERROR(B280+INDEX('Settings'!$O$2:$O$5,MATCH(H280,'Settings'!$N$2:$N$5,0)),""))</f>
        <v/>
      </c>
      <c r="P280" s="30">
        <f>IF(A280="","",IF(COUNTIFS('Action Log'!$B$2:$B$501,A280,'Action Log'!$H$2:$H$501,"Pending",'Action Log'!$G$2:$G$501,"&gt;0")=0,"",IFERROR(MINIFS('Action Log'!$G$2:$G$501,'Action Log'!$B$2:$B$501,A280,'Action Log'!$H$2:$H$501,"Pending",'Action Log'!$G$2:$G$501,"&gt;0"),"")))</f>
        <v/>
      </c>
      <c r="Q280" s="30" t="n"/>
      <c r="R280" s="31" t="n"/>
      <c r="S280" s="29" t="n"/>
      <c r="T280" s="31" t="n"/>
      <c r="U280" s="29" t="n"/>
      <c r="V280" s="58">
        <f>IF(A280="","",IFERROR(SUMIF('Action Log'!$B$2:$B$501,A280,'Action Log'!$P$2:$P$501),0))</f>
        <v/>
      </c>
      <c r="W280" s="35">
        <f>IF(B280="","",MAX(0,IF(Q280&lt;&gt;"",Q280-B280,TODAY()-B280)))</f>
        <v/>
      </c>
      <c r="X280" s="35">
        <f>IF(OR(B280="",Q280="",N280&lt;&gt;"Closed"),"",MAX(0,Q280-B280))</f>
        <v/>
      </c>
      <c r="Y280" s="29">
        <f>IF(OR(A280="",O280=""),"",IF(N280="Canceled","Canceled",IF(N280="Closed",IF(Q280="","Needs Review",IF(Q280&gt;O280,"Closed Late","On Track")),IF(TODAY()&gt;O280,"Overdue","On Track"))))</f>
        <v/>
      </c>
      <c r="Z280" s="31">
        <f>IF(A280="","",IF(COUNTIF($A$2:$A$501,A280)&gt;1,"Duplicate ID",IF(OR(B280="",C280="",D280="",E280="",F280="",G280="",H280="",I280="",M280="",N280=""),"Missing Required Field",IF(AND(OR(N280="Closed",N280="Canceled"),Q280=""),"Missing Closure Date",IF(AND(N280="Closed",R280=""),"Missing Resolution",IF(AND(N280&lt;&gt;"Closed",N280&lt;&gt;"Canceled",Q280&lt;&gt;""),"Status/Date Mismatch",IF(AND(Q280&lt;&gt;"",Q280&lt;B280),"Closure Before Received","OK")))))))</f>
        <v/>
      </c>
    </row>
    <row r="281">
      <c r="A281" s="29" t="n"/>
      <c r="B281" s="30" t="n"/>
      <c r="C281" s="29" t="n"/>
      <c r="D281" s="29" t="n"/>
      <c r="E281" s="29" t="n"/>
      <c r="F281" s="29" t="n"/>
      <c r="G281" s="29" t="n"/>
      <c r="H281" s="29" t="n"/>
      <c r="I281" s="31" t="n"/>
      <c r="J281" s="29" t="n"/>
      <c r="K281" s="32" t="n"/>
      <c r="L281" s="57" t="n"/>
      <c r="M281" s="29" t="n"/>
      <c r="N281" s="29" t="n"/>
      <c r="O281" s="30">
        <f>IF(OR(B281="",H281=""),"",IFERROR(B281+INDEX('Settings'!$O$2:$O$5,MATCH(H281,'Settings'!$N$2:$N$5,0)),""))</f>
        <v/>
      </c>
      <c r="P281" s="30">
        <f>IF(A281="","",IF(COUNTIFS('Action Log'!$B$2:$B$501,A281,'Action Log'!$H$2:$H$501,"Pending",'Action Log'!$G$2:$G$501,"&gt;0")=0,"",IFERROR(MINIFS('Action Log'!$G$2:$G$501,'Action Log'!$B$2:$B$501,A281,'Action Log'!$H$2:$H$501,"Pending",'Action Log'!$G$2:$G$501,"&gt;0"),"")))</f>
        <v/>
      </c>
      <c r="Q281" s="30" t="n"/>
      <c r="R281" s="31" t="n"/>
      <c r="S281" s="29" t="n"/>
      <c r="T281" s="31" t="n"/>
      <c r="U281" s="29" t="n"/>
      <c r="V281" s="58">
        <f>IF(A281="","",IFERROR(SUMIF('Action Log'!$B$2:$B$501,A281,'Action Log'!$P$2:$P$501),0))</f>
        <v/>
      </c>
      <c r="W281" s="35">
        <f>IF(B281="","",MAX(0,IF(Q281&lt;&gt;"",Q281-B281,TODAY()-B281)))</f>
        <v/>
      </c>
      <c r="X281" s="35">
        <f>IF(OR(B281="",Q281="",N281&lt;&gt;"Closed"),"",MAX(0,Q281-B281))</f>
        <v/>
      </c>
      <c r="Y281" s="29">
        <f>IF(OR(A281="",O281=""),"",IF(N281="Canceled","Canceled",IF(N281="Closed",IF(Q281="","Needs Review",IF(Q281&gt;O281,"Closed Late","On Track")),IF(TODAY()&gt;O281,"Overdue","On Track"))))</f>
        <v/>
      </c>
      <c r="Z281" s="31">
        <f>IF(A281="","",IF(COUNTIF($A$2:$A$501,A281)&gt;1,"Duplicate ID",IF(OR(B281="",C281="",D281="",E281="",F281="",G281="",H281="",I281="",M281="",N281=""),"Missing Required Field",IF(AND(OR(N281="Closed",N281="Canceled"),Q281=""),"Missing Closure Date",IF(AND(N281="Closed",R281=""),"Missing Resolution",IF(AND(N281&lt;&gt;"Closed",N281&lt;&gt;"Canceled",Q281&lt;&gt;""),"Status/Date Mismatch",IF(AND(Q281&lt;&gt;"",Q281&lt;B281),"Closure Before Received","OK")))))))</f>
        <v/>
      </c>
    </row>
    <row r="282">
      <c r="A282" s="29" t="n"/>
      <c r="B282" s="30" t="n"/>
      <c r="C282" s="29" t="n"/>
      <c r="D282" s="29" t="n"/>
      <c r="E282" s="29" t="n"/>
      <c r="F282" s="29" t="n"/>
      <c r="G282" s="29" t="n"/>
      <c r="H282" s="29" t="n"/>
      <c r="I282" s="31" t="n"/>
      <c r="J282" s="29" t="n"/>
      <c r="K282" s="32" t="n"/>
      <c r="L282" s="57" t="n"/>
      <c r="M282" s="29" t="n"/>
      <c r="N282" s="29" t="n"/>
      <c r="O282" s="30">
        <f>IF(OR(B282="",H282=""),"",IFERROR(B282+INDEX('Settings'!$O$2:$O$5,MATCH(H282,'Settings'!$N$2:$N$5,0)),""))</f>
        <v/>
      </c>
      <c r="P282" s="30">
        <f>IF(A282="","",IF(COUNTIFS('Action Log'!$B$2:$B$501,A282,'Action Log'!$H$2:$H$501,"Pending",'Action Log'!$G$2:$G$501,"&gt;0")=0,"",IFERROR(MINIFS('Action Log'!$G$2:$G$501,'Action Log'!$B$2:$B$501,A282,'Action Log'!$H$2:$H$501,"Pending",'Action Log'!$G$2:$G$501,"&gt;0"),"")))</f>
        <v/>
      </c>
      <c r="Q282" s="30" t="n"/>
      <c r="R282" s="31" t="n"/>
      <c r="S282" s="29" t="n"/>
      <c r="T282" s="31" t="n"/>
      <c r="U282" s="29" t="n"/>
      <c r="V282" s="58">
        <f>IF(A282="","",IFERROR(SUMIF('Action Log'!$B$2:$B$501,A282,'Action Log'!$P$2:$P$501),0))</f>
        <v/>
      </c>
      <c r="W282" s="35">
        <f>IF(B282="","",MAX(0,IF(Q282&lt;&gt;"",Q282-B282,TODAY()-B282)))</f>
        <v/>
      </c>
      <c r="X282" s="35">
        <f>IF(OR(B282="",Q282="",N282&lt;&gt;"Closed"),"",MAX(0,Q282-B282))</f>
        <v/>
      </c>
      <c r="Y282" s="29">
        <f>IF(OR(A282="",O282=""),"",IF(N282="Canceled","Canceled",IF(N282="Closed",IF(Q282="","Needs Review",IF(Q282&gt;O282,"Closed Late","On Track")),IF(TODAY()&gt;O282,"Overdue","On Track"))))</f>
        <v/>
      </c>
      <c r="Z282" s="31">
        <f>IF(A282="","",IF(COUNTIF($A$2:$A$501,A282)&gt;1,"Duplicate ID",IF(OR(B282="",C282="",D282="",E282="",F282="",G282="",H282="",I282="",M282="",N282=""),"Missing Required Field",IF(AND(OR(N282="Closed",N282="Canceled"),Q282=""),"Missing Closure Date",IF(AND(N282="Closed",R282=""),"Missing Resolution",IF(AND(N282&lt;&gt;"Closed",N282&lt;&gt;"Canceled",Q282&lt;&gt;""),"Status/Date Mismatch",IF(AND(Q282&lt;&gt;"",Q282&lt;B282),"Closure Before Received","OK")))))))</f>
        <v/>
      </c>
    </row>
    <row r="283">
      <c r="A283" s="29" t="n"/>
      <c r="B283" s="30" t="n"/>
      <c r="C283" s="29" t="n"/>
      <c r="D283" s="29" t="n"/>
      <c r="E283" s="29" t="n"/>
      <c r="F283" s="29" t="n"/>
      <c r="G283" s="29" t="n"/>
      <c r="H283" s="29" t="n"/>
      <c r="I283" s="31" t="n"/>
      <c r="J283" s="29" t="n"/>
      <c r="K283" s="32" t="n"/>
      <c r="L283" s="57" t="n"/>
      <c r="M283" s="29" t="n"/>
      <c r="N283" s="29" t="n"/>
      <c r="O283" s="30">
        <f>IF(OR(B283="",H283=""),"",IFERROR(B283+INDEX('Settings'!$O$2:$O$5,MATCH(H283,'Settings'!$N$2:$N$5,0)),""))</f>
        <v/>
      </c>
      <c r="P283" s="30">
        <f>IF(A283="","",IF(COUNTIFS('Action Log'!$B$2:$B$501,A283,'Action Log'!$H$2:$H$501,"Pending",'Action Log'!$G$2:$G$501,"&gt;0")=0,"",IFERROR(MINIFS('Action Log'!$G$2:$G$501,'Action Log'!$B$2:$B$501,A283,'Action Log'!$H$2:$H$501,"Pending",'Action Log'!$G$2:$G$501,"&gt;0"),"")))</f>
        <v/>
      </c>
      <c r="Q283" s="30" t="n"/>
      <c r="R283" s="31" t="n"/>
      <c r="S283" s="29" t="n"/>
      <c r="T283" s="31" t="n"/>
      <c r="U283" s="29" t="n"/>
      <c r="V283" s="58">
        <f>IF(A283="","",IFERROR(SUMIF('Action Log'!$B$2:$B$501,A283,'Action Log'!$P$2:$P$501),0))</f>
        <v/>
      </c>
      <c r="W283" s="35">
        <f>IF(B283="","",MAX(0,IF(Q283&lt;&gt;"",Q283-B283,TODAY()-B283)))</f>
        <v/>
      </c>
      <c r="X283" s="35">
        <f>IF(OR(B283="",Q283="",N283&lt;&gt;"Closed"),"",MAX(0,Q283-B283))</f>
        <v/>
      </c>
      <c r="Y283" s="29">
        <f>IF(OR(A283="",O283=""),"",IF(N283="Canceled","Canceled",IF(N283="Closed",IF(Q283="","Needs Review",IF(Q283&gt;O283,"Closed Late","On Track")),IF(TODAY()&gt;O283,"Overdue","On Track"))))</f>
        <v/>
      </c>
      <c r="Z283" s="31">
        <f>IF(A283="","",IF(COUNTIF($A$2:$A$501,A283)&gt;1,"Duplicate ID",IF(OR(B283="",C283="",D283="",E283="",F283="",G283="",H283="",I283="",M283="",N283=""),"Missing Required Field",IF(AND(OR(N283="Closed",N283="Canceled"),Q283=""),"Missing Closure Date",IF(AND(N283="Closed",R283=""),"Missing Resolution",IF(AND(N283&lt;&gt;"Closed",N283&lt;&gt;"Canceled",Q283&lt;&gt;""),"Status/Date Mismatch",IF(AND(Q283&lt;&gt;"",Q283&lt;B283),"Closure Before Received","OK")))))))</f>
        <v/>
      </c>
    </row>
    <row r="284">
      <c r="A284" s="29" t="n"/>
      <c r="B284" s="30" t="n"/>
      <c r="C284" s="29" t="n"/>
      <c r="D284" s="29" t="n"/>
      <c r="E284" s="29" t="n"/>
      <c r="F284" s="29" t="n"/>
      <c r="G284" s="29" t="n"/>
      <c r="H284" s="29" t="n"/>
      <c r="I284" s="31" t="n"/>
      <c r="J284" s="29" t="n"/>
      <c r="K284" s="32" t="n"/>
      <c r="L284" s="57" t="n"/>
      <c r="M284" s="29" t="n"/>
      <c r="N284" s="29" t="n"/>
      <c r="O284" s="30">
        <f>IF(OR(B284="",H284=""),"",IFERROR(B284+INDEX('Settings'!$O$2:$O$5,MATCH(H284,'Settings'!$N$2:$N$5,0)),""))</f>
        <v/>
      </c>
      <c r="P284" s="30">
        <f>IF(A284="","",IF(COUNTIFS('Action Log'!$B$2:$B$501,A284,'Action Log'!$H$2:$H$501,"Pending",'Action Log'!$G$2:$G$501,"&gt;0")=0,"",IFERROR(MINIFS('Action Log'!$G$2:$G$501,'Action Log'!$B$2:$B$501,A284,'Action Log'!$H$2:$H$501,"Pending",'Action Log'!$G$2:$G$501,"&gt;0"),"")))</f>
        <v/>
      </c>
      <c r="Q284" s="30" t="n"/>
      <c r="R284" s="31" t="n"/>
      <c r="S284" s="29" t="n"/>
      <c r="T284" s="31" t="n"/>
      <c r="U284" s="29" t="n"/>
      <c r="V284" s="58">
        <f>IF(A284="","",IFERROR(SUMIF('Action Log'!$B$2:$B$501,A284,'Action Log'!$P$2:$P$501),0))</f>
        <v/>
      </c>
      <c r="W284" s="35">
        <f>IF(B284="","",MAX(0,IF(Q284&lt;&gt;"",Q284-B284,TODAY()-B284)))</f>
        <v/>
      </c>
      <c r="X284" s="35">
        <f>IF(OR(B284="",Q284="",N284&lt;&gt;"Closed"),"",MAX(0,Q284-B284))</f>
        <v/>
      </c>
      <c r="Y284" s="29">
        <f>IF(OR(A284="",O284=""),"",IF(N284="Canceled","Canceled",IF(N284="Closed",IF(Q284="","Needs Review",IF(Q284&gt;O284,"Closed Late","On Track")),IF(TODAY()&gt;O284,"Overdue","On Track"))))</f>
        <v/>
      </c>
      <c r="Z284" s="31">
        <f>IF(A284="","",IF(COUNTIF($A$2:$A$501,A284)&gt;1,"Duplicate ID",IF(OR(B284="",C284="",D284="",E284="",F284="",G284="",H284="",I284="",M284="",N284=""),"Missing Required Field",IF(AND(OR(N284="Closed",N284="Canceled"),Q284=""),"Missing Closure Date",IF(AND(N284="Closed",R284=""),"Missing Resolution",IF(AND(N284&lt;&gt;"Closed",N284&lt;&gt;"Canceled",Q284&lt;&gt;""),"Status/Date Mismatch",IF(AND(Q284&lt;&gt;"",Q284&lt;B284),"Closure Before Received","OK")))))))</f>
        <v/>
      </c>
    </row>
    <row r="285">
      <c r="A285" s="29" t="n"/>
      <c r="B285" s="30" t="n"/>
      <c r="C285" s="29" t="n"/>
      <c r="D285" s="29" t="n"/>
      <c r="E285" s="29" t="n"/>
      <c r="F285" s="29" t="n"/>
      <c r="G285" s="29" t="n"/>
      <c r="H285" s="29" t="n"/>
      <c r="I285" s="31" t="n"/>
      <c r="J285" s="29" t="n"/>
      <c r="K285" s="32" t="n"/>
      <c r="L285" s="57" t="n"/>
      <c r="M285" s="29" t="n"/>
      <c r="N285" s="29" t="n"/>
      <c r="O285" s="30">
        <f>IF(OR(B285="",H285=""),"",IFERROR(B285+INDEX('Settings'!$O$2:$O$5,MATCH(H285,'Settings'!$N$2:$N$5,0)),""))</f>
        <v/>
      </c>
      <c r="P285" s="30">
        <f>IF(A285="","",IF(COUNTIFS('Action Log'!$B$2:$B$501,A285,'Action Log'!$H$2:$H$501,"Pending",'Action Log'!$G$2:$G$501,"&gt;0")=0,"",IFERROR(MINIFS('Action Log'!$G$2:$G$501,'Action Log'!$B$2:$B$501,A285,'Action Log'!$H$2:$H$501,"Pending",'Action Log'!$G$2:$G$501,"&gt;0"),"")))</f>
        <v/>
      </c>
      <c r="Q285" s="30" t="n"/>
      <c r="R285" s="31" t="n"/>
      <c r="S285" s="29" t="n"/>
      <c r="T285" s="31" t="n"/>
      <c r="U285" s="29" t="n"/>
      <c r="V285" s="58">
        <f>IF(A285="","",IFERROR(SUMIF('Action Log'!$B$2:$B$501,A285,'Action Log'!$P$2:$P$501),0))</f>
        <v/>
      </c>
      <c r="W285" s="35">
        <f>IF(B285="","",MAX(0,IF(Q285&lt;&gt;"",Q285-B285,TODAY()-B285)))</f>
        <v/>
      </c>
      <c r="X285" s="35">
        <f>IF(OR(B285="",Q285="",N285&lt;&gt;"Closed"),"",MAX(0,Q285-B285))</f>
        <v/>
      </c>
      <c r="Y285" s="29">
        <f>IF(OR(A285="",O285=""),"",IF(N285="Canceled","Canceled",IF(N285="Closed",IF(Q285="","Needs Review",IF(Q285&gt;O285,"Closed Late","On Track")),IF(TODAY()&gt;O285,"Overdue","On Track"))))</f>
        <v/>
      </c>
      <c r="Z285" s="31">
        <f>IF(A285="","",IF(COUNTIF($A$2:$A$501,A285)&gt;1,"Duplicate ID",IF(OR(B285="",C285="",D285="",E285="",F285="",G285="",H285="",I285="",M285="",N285=""),"Missing Required Field",IF(AND(OR(N285="Closed",N285="Canceled"),Q285=""),"Missing Closure Date",IF(AND(N285="Closed",R285=""),"Missing Resolution",IF(AND(N285&lt;&gt;"Closed",N285&lt;&gt;"Canceled",Q285&lt;&gt;""),"Status/Date Mismatch",IF(AND(Q285&lt;&gt;"",Q285&lt;B285),"Closure Before Received","OK")))))))</f>
        <v/>
      </c>
    </row>
    <row r="286">
      <c r="A286" s="29" t="n"/>
      <c r="B286" s="30" t="n"/>
      <c r="C286" s="29" t="n"/>
      <c r="D286" s="29" t="n"/>
      <c r="E286" s="29" t="n"/>
      <c r="F286" s="29" t="n"/>
      <c r="G286" s="29" t="n"/>
      <c r="H286" s="29" t="n"/>
      <c r="I286" s="31" t="n"/>
      <c r="J286" s="29" t="n"/>
      <c r="K286" s="32" t="n"/>
      <c r="L286" s="57" t="n"/>
      <c r="M286" s="29" t="n"/>
      <c r="N286" s="29" t="n"/>
      <c r="O286" s="30">
        <f>IF(OR(B286="",H286=""),"",IFERROR(B286+INDEX('Settings'!$O$2:$O$5,MATCH(H286,'Settings'!$N$2:$N$5,0)),""))</f>
        <v/>
      </c>
      <c r="P286" s="30">
        <f>IF(A286="","",IF(COUNTIFS('Action Log'!$B$2:$B$501,A286,'Action Log'!$H$2:$H$501,"Pending",'Action Log'!$G$2:$G$501,"&gt;0")=0,"",IFERROR(MINIFS('Action Log'!$G$2:$G$501,'Action Log'!$B$2:$B$501,A286,'Action Log'!$H$2:$H$501,"Pending",'Action Log'!$G$2:$G$501,"&gt;0"),"")))</f>
        <v/>
      </c>
      <c r="Q286" s="30" t="n"/>
      <c r="R286" s="31" t="n"/>
      <c r="S286" s="29" t="n"/>
      <c r="T286" s="31" t="n"/>
      <c r="U286" s="29" t="n"/>
      <c r="V286" s="58">
        <f>IF(A286="","",IFERROR(SUMIF('Action Log'!$B$2:$B$501,A286,'Action Log'!$P$2:$P$501),0))</f>
        <v/>
      </c>
      <c r="W286" s="35">
        <f>IF(B286="","",MAX(0,IF(Q286&lt;&gt;"",Q286-B286,TODAY()-B286)))</f>
        <v/>
      </c>
      <c r="X286" s="35">
        <f>IF(OR(B286="",Q286="",N286&lt;&gt;"Closed"),"",MAX(0,Q286-B286))</f>
        <v/>
      </c>
      <c r="Y286" s="29">
        <f>IF(OR(A286="",O286=""),"",IF(N286="Canceled","Canceled",IF(N286="Closed",IF(Q286="","Needs Review",IF(Q286&gt;O286,"Closed Late","On Track")),IF(TODAY()&gt;O286,"Overdue","On Track"))))</f>
        <v/>
      </c>
      <c r="Z286" s="31">
        <f>IF(A286="","",IF(COUNTIF($A$2:$A$501,A286)&gt;1,"Duplicate ID",IF(OR(B286="",C286="",D286="",E286="",F286="",G286="",H286="",I286="",M286="",N286=""),"Missing Required Field",IF(AND(OR(N286="Closed",N286="Canceled"),Q286=""),"Missing Closure Date",IF(AND(N286="Closed",R286=""),"Missing Resolution",IF(AND(N286&lt;&gt;"Closed",N286&lt;&gt;"Canceled",Q286&lt;&gt;""),"Status/Date Mismatch",IF(AND(Q286&lt;&gt;"",Q286&lt;B286),"Closure Before Received","OK")))))))</f>
        <v/>
      </c>
    </row>
    <row r="287">
      <c r="A287" s="29" t="n"/>
      <c r="B287" s="30" t="n"/>
      <c r="C287" s="29" t="n"/>
      <c r="D287" s="29" t="n"/>
      <c r="E287" s="29" t="n"/>
      <c r="F287" s="29" t="n"/>
      <c r="G287" s="29" t="n"/>
      <c r="H287" s="29" t="n"/>
      <c r="I287" s="31" t="n"/>
      <c r="J287" s="29" t="n"/>
      <c r="K287" s="32" t="n"/>
      <c r="L287" s="57" t="n"/>
      <c r="M287" s="29" t="n"/>
      <c r="N287" s="29" t="n"/>
      <c r="O287" s="30">
        <f>IF(OR(B287="",H287=""),"",IFERROR(B287+INDEX('Settings'!$O$2:$O$5,MATCH(H287,'Settings'!$N$2:$N$5,0)),""))</f>
        <v/>
      </c>
      <c r="P287" s="30">
        <f>IF(A287="","",IF(COUNTIFS('Action Log'!$B$2:$B$501,A287,'Action Log'!$H$2:$H$501,"Pending",'Action Log'!$G$2:$G$501,"&gt;0")=0,"",IFERROR(MINIFS('Action Log'!$G$2:$G$501,'Action Log'!$B$2:$B$501,A287,'Action Log'!$H$2:$H$501,"Pending",'Action Log'!$G$2:$G$501,"&gt;0"),"")))</f>
        <v/>
      </c>
      <c r="Q287" s="30" t="n"/>
      <c r="R287" s="31" t="n"/>
      <c r="S287" s="29" t="n"/>
      <c r="T287" s="31" t="n"/>
      <c r="U287" s="29" t="n"/>
      <c r="V287" s="58">
        <f>IF(A287="","",IFERROR(SUMIF('Action Log'!$B$2:$B$501,A287,'Action Log'!$P$2:$P$501),0))</f>
        <v/>
      </c>
      <c r="W287" s="35">
        <f>IF(B287="","",MAX(0,IF(Q287&lt;&gt;"",Q287-B287,TODAY()-B287)))</f>
        <v/>
      </c>
      <c r="X287" s="35">
        <f>IF(OR(B287="",Q287="",N287&lt;&gt;"Closed"),"",MAX(0,Q287-B287))</f>
        <v/>
      </c>
      <c r="Y287" s="29">
        <f>IF(OR(A287="",O287=""),"",IF(N287="Canceled","Canceled",IF(N287="Closed",IF(Q287="","Needs Review",IF(Q287&gt;O287,"Closed Late","On Track")),IF(TODAY()&gt;O287,"Overdue","On Track"))))</f>
        <v/>
      </c>
      <c r="Z287" s="31">
        <f>IF(A287="","",IF(COUNTIF($A$2:$A$501,A287)&gt;1,"Duplicate ID",IF(OR(B287="",C287="",D287="",E287="",F287="",G287="",H287="",I287="",M287="",N287=""),"Missing Required Field",IF(AND(OR(N287="Closed",N287="Canceled"),Q287=""),"Missing Closure Date",IF(AND(N287="Closed",R287=""),"Missing Resolution",IF(AND(N287&lt;&gt;"Closed",N287&lt;&gt;"Canceled",Q287&lt;&gt;""),"Status/Date Mismatch",IF(AND(Q287&lt;&gt;"",Q287&lt;B287),"Closure Before Received","OK")))))))</f>
        <v/>
      </c>
    </row>
    <row r="288">
      <c r="A288" s="29" t="n"/>
      <c r="B288" s="30" t="n"/>
      <c r="C288" s="29" t="n"/>
      <c r="D288" s="29" t="n"/>
      <c r="E288" s="29" t="n"/>
      <c r="F288" s="29" t="n"/>
      <c r="G288" s="29" t="n"/>
      <c r="H288" s="29" t="n"/>
      <c r="I288" s="31" t="n"/>
      <c r="J288" s="29" t="n"/>
      <c r="K288" s="32" t="n"/>
      <c r="L288" s="57" t="n"/>
      <c r="M288" s="29" t="n"/>
      <c r="N288" s="29" t="n"/>
      <c r="O288" s="30">
        <f>IF(OR(B288="",H288=""),"",IFERROR(B288+INDEX('Settings'!$O$2:$O$5,MATCH(H288,'Settings'!$N$2:$N$5,0)),""))</f>
        <v/>
      </c>
      <c r="P288" s="30">
        <f>IF(A288="","",IF(COUNTIFS('Action Log'!$B$2:$B$501,A288,'Action Log'!$H$2:$H$501,"Pending",'Action Log'!$G$2:$G$501,"&gt;0")=0,"",IFERROR(MINIFS('Action Log'!$G$2:$G$501,'Action Log'!$B$2:$B$501,A288,'Action Log'!$H$2:$H$501,"Pending",'Action Log'!$G$2:$G$501,"&gt;0"),"")))</f>
        <v/>
      </c>
      <c r="Q288" s="30" t="n"/>
      <c r="R288" s="31" t="n"/>
      <c r="S288" s="29" t="n"/>
      <c r="T288" s="31" t="n"/>
      <c r="U288" s="29" t="n"/>
      <c r="V288" s="58">
        <f>IF(A288="","",IFERROR(SUMIF('Action Log'!$B$2:$B$501,A288,'Action Log'!$P$2:$P$501),0))</f>
        <v/>
      </c>
      <c r="W288" s="35">
        <f>IF(B288="","",MAX(0,IF(Q288&lt;&gt;"",Q288-B288,TODAY()-B288)))</f>
        <v/>
      </c>
      <c r="X288" s="35">
        <f>IF(OR(B288="",Q288="",N288&lt;&gt;"Closed"),"",MAX(0,Q288-B288))</f>
        <v/>
      </c>
      <c r="Y288" s="29">
        <f>IF(OR(A288="",O288=""),"",IF(N288="Canceled","Canceled",IF(N288="Closed",IF(Q288="","Needs Review",IF(Q288&gt;O288,"Closed Late","On Track")),IF(TODAY()&gt;O288,"Overdue","On Track"))))</f>
        <v/>
      </c>
      <c r="Z288" s="31">
        <f>IF(A288="","",IF(COUNTIF($A$2:$A$501,A288)&gt;1,"Duplicate ID",IF(OR(B288="",C288="",D288="",E288="",F288="",G288="",H288="",I288="",M288="",N288=""),"Missing Required Field",IF(AND(OR(N288="Closed",N288="Canceled"),Q288=""),"Missing Closure Date",IF(AND(N288="Closed",R288=""),"Missing Resolution",IF(AND(N288&lt;&gt;"Closed",N288&lt;&gt;"Canceled",Q288&lt;&gt;""),"Status/Date Mismatch",IF(AND(Q288&lt;&gt;"",Q288&lt;B288),"Closure Before Received","OK")))))))</f>
        <v/>
      </c>
    </row>
    <row r="289">
      <c r="A289" s="29" t="n"/>
      <c r="B289" s="30" t="n"/>
      <c r="C289" s="29" t="n"/>
      <c r="D289" s="29" t="n"/>
      <c r="E289" s="29" t="n"/>
      <c r="F289" s="29" t="n"/>
      <c r="G289" s="29" t="n"/>
      <c r="H289" s="29" t="n"/>
      <c r="I289" s="31" t="n"/>
      <c r="J289" s="29" t="n"/>
      <c r="K289" s="32" t="n"/>
      <c r="L289" s="57" t="n"/>
      <c r="M289" s="29" t="n"/>
      <c r="N289" s="29" t="n"/>
      <c r="O289" s="30">
        <f>IF(OR(B289="",H289=""),"",IFERROR(B289+INDEX('Settings'!$O$2:$O$5,MATCH(H289,'Settings'!$N$2:$N$5,0)),""))</f>
        <v/>
      </c>
      <c r="P289" s="30">
        <f>IF(A289="","",IF(COUNTIFS('Action Log'!$B$2:$B$501,A289,'Action Log'!$H$2:$H$501,"Pending",'Action Log'!$G$2:$G$501,"&gt;0")=0,"",IFERROR(MINIFS('Action Log'!$G$2:$G$501,'Action Log'!$B$2:$B$501,A289,'Action Log'!$H$2:$H$501,"Pending",'Action Log'!$G$2:$G$501,"&gt;0"),"")))</f>
        <v/>
      </c>
      <c r="Q289" s="30" t="n"/>
      <c r="R289" s="31" t="n"/>
      <c r="S289" s="29" t="n"/>
      <c r="T289" s="31" t="n"/>
      <c r="U289" s="29" t="n"/>
      <c r="V289" s="58">
        <f>IF(A289="","",IFERROR(SUMIF('Action Log'!$B$2:$B$501,A289,'Action Log'!$P$2:$P$501),0))</f>
        <v/>
      </c>
      <c r="W289" s="35">
        <f>IF(B289="","",MAX(0,IF(Q289&lt;&gt;"",Q289-B289,TODAY()-B289)))</f>
        <v/>
      </c>
      <c r="X289" s="35">
        <f>IF(OR(B289="",Q289="",N289&lt;&gt;"Closed"),"",MAX(0,Q289-B289))</f>
        <v/>
      </c>
      <c r="Y289" s="29">
        <f>IF(OR(A289="",O289=""),"",IF(N289="Canceled","Canceled",IF(N289="Closed",IF(Q289="","Needs Review",IF(Q289&gt;O289,"Closed Late","On Track")),IF(TODAY()&gt;O289,"Overdue","On Track"))))</f>
        <v/>
      </c>
      <c r="Z289" s="31">
        <f>IF(A289="","",IF(COUNTIF($A$2:$A$501,A289)&gt;1,"Duplicate ID",IF(OR(B289="",C289="",D289="",E289="",F289="",G289="",H289="",I289="",M289="",N289=""),"Missing Required Field",IF(AND(OR(N289="Closed",N289="Canceled"),Q289=""),"Missing Closure Date",IF(AND(N289="Closed",R289=""),"Missing Resolution",IF(AND(N289&lt;&gt;"Closed",N289&lt;&gt;"Canceled",Q289&lt;&gt;""),"Status/Date Mismatch",IF(AND(Q289&lt;&gt;"",Q289&lt;B289),"Closure Before Received","OK")))))))</f>
        <v/>
      </c>
    </row>
    <row r="290">
      <c r="A290" s="29" t="n"/>
      <c r="B290" s="30" t="n"/>
      <c r="C290" s="29" t="n"/>
      <c r="D290" s="29" t="n"/>
      <c r="E290" s="29" t="n"/>
      <c r="F290" s="29" t="n"/>
      <c r="G290" s="29" t="n"/>
      <c r="H290" s="29" t="n"/>
      <c r="I290" s="31" t="n"/>
      <c r="J290" s="29" t="n"/>
      <c r="K290" s="32" t="n"/>
      <c r="L290" s="57" t="n"/>
      <c r="M290" s="29" t="n"/>
      <c r="N290" s="29" t="n"/>
      <c r="O290" s="30">
        <f>IF(OR(B290="",H290=""),"",IFERROR(B290+INDEX('Settings'!$O$2:$O$5,MATCH(H290,'Settings'!$N$2:$N$5,0)),""))</f>
        <v/>
      </c>
      <c r="P290" s="30">
        <f>IF(A290="","",IF(COUNTIFS('Action Log'!$B$2:$B$501,A290,'Action Log'!$H$2:$H$501,"Pending",'Action Log'!$G$2:$G$501,"&gt;0")=0,"",IFERROR(MINIFS('Action Log'!$G$2:$G$501,'Action Log'!$B$2:$B$501,A290,'Action Log'!$H$2:$H$501,"Pending",'Action Log'!$G$2:$G$501,"&gt;0"),"")))</f>
        <v/>
      </c>
      <c r="Q290" s="30" t="n"/>
      <c r="R290" s="31" t="n"/>
      <c r="S290" s="29" t="n"/>
      <c r="T290" s="31" t="n"/>
      <c r="U290" s="29" t="n"/>
      <c r="V290" s="58">
        <f>IF(A290="","",IFERROR(SUMIF('Action Log'!$B$2:$B$501,A290,'Action Log'!$P$2:$P$501),0))</f>
        <v/>
      </c>
      <c r="W290" s="35">
        <f>IF(B290="","",MAX(0,IF(Q290&lt;&gt;"",Q290-B290,TODAY()-B290)))</f>
        <v/>
      </c>
      <c r="X290" s="35">
        <f>IF(OR(B290="",Q290="",N290&lt;&gt;"Closed"),"",MAX(0,Q290-B290))</f>
        <v/>
      </c>
      <c r="Y290" s="29">
        <f>IF(OR(A290="",O290=""),"",IF(N290="Canceled","Canceled",IF(N290="Closed",IF(Q290="","Needs Review",IF(Q290&gt;O290,"Closed Late","On Track")),IF(TODAY()&gt;O290,"Overdue","On Track"))))</f>
        <v/>
      </c>
      <c r="Z290" s="31">
        <f>IF(A290="","",IF(COUNTIF($A$2:$A$501,A290)&gt;1,"Duplicate ID",IF(OR(B290="",C290="",D290="",E290="",F290="",G290="",H290="",I290="",M290="",N290=""),"Missing Required Field",IF(AND(OR(N290="Closed",N290="Canceled"),Q290=""),"Missing Closure Date",IF(AND(N290="Closed",R290=""),"Missing Resolution",IF(AND(N290&lt;&gt;"Closed",N290&lt;&gt;"Canceled",Q290&lt;&gt;""),"Status/Date Mismatch",IF(AND(Q290&lt;&gt;"",Q290&lt;B290),"Closure Before Received","OK")))))))</f>
        <v/>
      </c>
    </row>
    <row r="291">
      <c r="A291" s="29" t="n"/>
      <c r="B291" s="30" t="n"/>
      <c r="C291" s="29" t="n"/>
      <c r="D291" s="29" t="n"/>
      <c r="E291" s="29" t="n"/>
      <c r="F291" s="29" t="n"/>
      <c r="G291" s="29" t="n"/>
      <c r="H291" s="29" t="n"/>
      <c r="I291" s="31" t="n"/>
      <c r="J291" s="29" t="n"/>
      <c r="K291" s="32" t="n"/>
      <c r="L291" s="57" t="n"/>
      <c r="M291" s="29" t="n"/>
      <c r="N291" s="29" t="n"/>
      <c r="O291" s="30">
        <f>IF(OR(B291="",H291=""),"",IFERROR(B291+INDEX('Settings'!$O$2:$O$5,MATCH(H291,'Settings'!$N$2:$N$5,0)),""))</f>
        <v/>
      </c>
      <c r="P291" s="30">
        <f>IF(A291="","",IF(COUNTIFS('Action Log'!$B$2:$B$501,A291,'Action Log'!$H$2:$H$501,"Pending",'Action Log'!$G$2:$G$501,"&gt;0")=0,"",IFERROR(MINIFS('Action Log'!$G$2:$G$501,'Action Log'!$B$2:$B$501,A291,'Action Log'!$H$2:$H$501,"Pending",'Action Log'!$G$2:$G$501,"&gt;0"),"")))</f>
        <v/>
      </c>
      <c r="Q291" s="30" t="n"/>
      <c r="R291" s="31" t="n"/>
      <c r="S291" s="29" t="n"/>
      <c r="T291" s="31" t="n"/>
      <c r="U291" s="29" t="n"/>
      <c r="V291" s="58">
        <f>IF(A291="","",IFERROR(SUMIF('Action Log'!$B$2:$B$501,A291,'Action Log'!$P$2:$P$501),0))</f>
        <v/>
      </c>
      <c r="W291" s="35">
        <f>IF(B291="","",MAX(0,IF(Q291&lt;&gt;"",Q291-B291,TODAY()-B291)))</f>
        <v/>
      </c>
      <c r="X291" s="35">
        <f>IF(OR(B291="",Q291="",N291&lt;&gt;"Closed"),"",MAX(0,Q291-B291))</f>
        <v/>
      </c>
      <c r="Y291" s="29">
        <f>IF(OR(A291="",O291=""),"",IF(N291="Canceled","Canceled",IF(N291="Closed",IF(Q291="","Needs Review",IF(Q291&gt;O291,"Closed Late","On Track")),IF(TODAY()&gt;O291,"Overdue","On Track"))))</f>
        <v/>
      </c>
      <c r="Z291" s="31">
        <f>IF(A291="","",IF(COUNTIF($A$2:$A$501,A291)&gt;1,"Duplicate ID",IF(OR(B291="",C291="",D291="",E291="",F291="",G291="",H291="",I291="",M291="",N291=""),"Missing Required Field",IF(AND(OR(N291="Closed",N291="Canceled"),Q291=""),"Missing Closure Date",IF(AND(N291="Closed",R291=""),"Missing Resolution",IF(AND(N291&lt;&gt;"Closed",N291&lt;&gt;"Canceled",Q291&lt;&gt;""),"Status/Date Mismatch",IF(AND(Q291&lt;&gt;"",Q291&lt;B291),"Closure Before Received","OK")))))))</f>
        <v/>
      </c>
    </row>
    <row r="292">
      <c r="A292" s="29" t="n"/>
      <c r="B292" s="30" t="n"/>
      <c r="C292" s="29" t="n"/>
      <c r="D292" s="29" t="n"/>
      <c r="E292" s="29" t="n"/>
      <c r="F292" s="29" t="n"/>
      <c r="G292" s="29" t="n"/>
      <c r="H292" s="29" t="n"/>
      <c r="I292" s="31" t="n"/>
      <c r="J292" s="29" t="n"/>
      <c r="K292" s="32" t="n"/>
      <c r="L292" s="57" t="n"/>
      <c r="M292" s="29" t="n"/>
      <c r="N292" s="29" t="n"/>
      <c r="O292" s="30">
        <f>IF(OR(B292="",H292=""),"",IFERROR(B292+INDEX('Settings'!$O$2:$O$5,MATCH(H292,'Settings'!$N$2:$N$5,0)),""))</f>
        <v/>
      </c>
      <c r="P292" s="30">
        <f>IF(A292="","",IF(COUNTIFS('Action Log'!$B$2:$B$501,A292,'Action Log'!$H$2:$H$501,"Pending",'Action Log'!$G$2:$G$501,"&gt;0")=0,"",IFERROR(MINIFS('Action Log'!$G$2:$G$501,'Action Log'!$B$2:$B$501,A292,'Action Log'!$H$2:$H$501,"Pending",'Action Log'!$G$2:$G$501,"&gt;0"),"")))</f>
        <v/>
      </c>
      <c r="Q292" s="30" t="n"/>
      <c r="R292" s="31" t="n"/>
      <c r="S292" s="29" t="n"/>
      <c r="T292" s="31" t="n"/>
      <c r="U292" s="29" t="n"/>
      <c r="V292" s="58">
        <f>IF(A292="","",IFERROR(SUMIF('Action Log'!$B$2:$B$501,A292,'Action Log'!$P$2:$P$501),0))</f>
        <v/>
      </c>
      <c r="W292" s="35">
        <f>IF(B292="","",MAX(0,IF(Q292&lt;&gt;"",Q292-B292,TODAY()-B292)))</f>
        <v/>
      </c>
      <c r="X292" s="35">
        <f>IF(OR(B292="",Q292="",N292&lt;&gt;"Closed"),"",MAX(0,Q292-B292))</f>
        <v/>
      </c>
      <c r="Y292" s="29">
        <f>IF(OR(A292="",O292=""),"",IF(N292="Canceled","Canceled",IF(N292="Closed",IF(Q292="","Needs Review",IF(Q292&gt;O292,"Closed Late","On Track")),IF(TODAY()&gt;O292,"Overdue","On Track"))))</f>
        <v/>
      </c>
      <c r="Z292" s="31">
        <f>IF(A292="","",IF(COUNTIF($A$2:$A$501,A292)&gt;1,"Duplicate ID",IF(OR(B292="",C292="",D292="",E292="",F292="",G292="",H292="",I292="",M292="",N292=""),"Missing Required Field",IF(AND(OR(N292="Closed",N292="Canceled"),Q292=""),"Missing Closure Date",IF(AND(N292="Closed",R292=""),"Missing Resolution",IF(AND(N292&lt;&gt;"Closed",N292&lt;&gt;"Canceled",Q292&lt;&gt;""),"Status/Date Mismatch",IF(AND(Q292&lt;&gt;"",Q292&lt;B292),"Closure Before Received","OK")))))))</f>
        <v/>
      </c>
    </row>
    <row r="293">
      <c r="A293" s="29" t="n"/>
      <c r="B293" s="30" t="n"/>
      <c r="C293" s="29" t="n"/>
      <c r="D293" s="29" t="n"/>
      <c r="E293" s="29" t="n"/>
      <c r="F293" s="29" t="n"/>
      <c r="G293" s="29" t="n"/>
      <c r="H293" s="29" t="n"/>
      <c r="I293" s="31" t="n"/>
      <c r="J293" s="29" t="n"/>
      <c r="K293" s="32" t="n"/>
      <c r="L293" s="57" t="n"/>
      <c r="M293" s="29" t="n"/>
      <c r="N293" s="29" t="n"/>
      <c r="O293" s="30">
        <f>IF(OR(B293="",H293=""),"",IFERROR(B293+INDEX('Settings'!$O$2:$O$5,MATCH(H293,'Settings'!$N$2:$N$5,0)),""))</f>
        <v/>
      </c>
      <c r="P293" s="30">
        <f>IF(A293="","",IF(COUNTIFS('Action Log'!$B$2:$B$501,A293,'Action Log'!$H$2:$H$501,"Pending",'Action Log'!$G$2:$G$501,"&gt;0")=0,"",IFERROR(MINIFS('Action Log'!$G$2:$G$501,'Action Log'!$B$2:$B$501,A293,'Action Log'!$H$2:$H$501,"Pending",'Action Log'!$G$2:$G$501,"&gt;0"),"")))</f>
        <v/>
      </c>
      <c r="Q293" s="30" t="n"/>
      <c r="R293" s="31" t="n"/>
      <c r="S293" s="29" t="n"/>
      <c r="T293" s="31" t="n"/>
      <c r="U293" s="29" t="n"/>
      <c r="V293" s="58">
        <f>IF(A293="","",IFERROR(SUMIF('Action Log'!$B$2:$B$501,A293,'Action Log'!$P$2:$P$501),0))</f>
        <v/>
      </c>
      <c r="W293" s="35">
        <f>IF(B293="","",MAX(0,IF(Q293&lt;&gt;"",Q293-B293,TODAY()-B293)))</f>
        <v/>
      </c>
      <c r="X293" s="35">
        <f>IF(OR(B293="",Q293="",N293&lt;&gt;"Closed"),"",MAX(0,Q293-B293))</f>
        <v/>
      </c>
      <c r="Y293" s="29">
        <f>IF(OR(A293="",O293=""),"",IF(N293="Canceled","Canceled",IF(N293="Closed",IF(Q293="","Needs Review",IF(Q293&gt;O293,"Closed Late","On Track")),IF(TODAY()&gt;O293,"Overdue","On Track"))))</f>
        <v/>
      </c>
      <c r="Z293" s="31">
        <f>IF(A293="","",IF(COUNTIF($A$2:$A$501,A293)&gt;1,"Duplicate ID",IF(OR(B293="",C293="",D293="",E293="",F293="",G293="",H293="",I293="",M293="",N293=""),"Missing Required Field",IF(AND(OR(N293="Closed",N293="Canceled"),Q293=""),"Missing Closure Date",IF(AND(N293="Closed",R293=""),"Missing Resolution",IF(AND(N293&lt;&gt;"Closed",N293&lt;&gt;"Canceled",Q293&lt;&gt;""),"Status/Date Mismatch",IF(AND(Q293&lt;&gt;"",Q293&lt;B293),"Closure Before Received","OK")))))))</f>
        <v/>
      </c>
    </row>
    <row r="294">
      <c r="A294" s="29" t="n"/>
      <c r="B294" s="30" t="n"/>
      <c r="C294" s="29" t="n"/>
      <c r="D294" s="29" t="n"/>
      <c r="E294" s="29" t="n"/>
      <c r="F294" s="29" t="n"/>
      <c r="G294" s="29" t="n"/>
      <c r="H294" s="29" t="n"/>
      <c r="I294" s="31" t="n"/>
      <c r="J294" s="29" t="n"/>
      <c r="K294" s="32" t="n"/>
      <c r="L294" s="57" t="n"/>
      <c r="M294" s="29" t="n"/>
      <c r="N294" s="29" t="n"/>
      <c r="O294" s="30">
        <f>IF(OR(B294="",H294=""),"",IFERROR(B294+INDEX('Settings'!$O$2:$O$5,MATCH(H294,'Settings'!$N$2:$N$5,0)),""))</f>
        <v/>
      </c>
      <c r="P294" s="30">
        <f>IF(A294="","",IF(COUNTIFS('Action Log'!$B$2:$B$501,A294,'Action Log'!$H$2:$H$501,"Pending",'Action Log'!$G$2:$G$501,"&gt;0")=0,"",IFERROR(MINIFS('Action Log'!$G$2:$G$501,'Action Log'!$B$2:$B$501,A294,'Action Log'!$H$2:$H$501,"Pending",'Action Log'!$G$2:$G$501,"&gt;0"),"")))</f>
        <v/>
      </c>
      <c r="Q294" s="30" t="n"/>
      <c r="R294" s="31" t="n"/>
      <c r="S294" s="29" t="n"/>
      <c r="T294" s="31" t="n"/>
      <c r="U294" s="29" t="n"/>
      <c r="V294" s="58">
        <f>IF(A294="","",IFERROR(SUMIF('Action Log'!$B$2:$B$501,A294,'Action Log'!$P$2:$P$501),0))</f>
        <v/>
      </c>
      <c r="W294" s="35">
        <f>IF(B294="","",MAX(0,IF(Q294&lt;&gt;"",Q294-B294,TODAY()-B294)))</f>
        <v/>
      </c>
      <c r="X294" s="35">
        <f>IF(OR(B294="",Q294="",N294&lt;&gt;"Closed"),"",MAX(0,Q294-B294))</f>
        <v/>
      </c>
      <c r="Y294" s="29">
        <f>IF(OR(A294="",O294=""),"",IF(N294="Canceled","Canceled",IF(N294="Closed",IF(Q294="","Needs Review",IF(Q294&gt;O294,"Closed Late","On Track")),IF(TODAY()&gt;O294,"Overdue","On Track"))))</f>
        <v/>
      </c>
      <c r="Z294" s="31">
        <f>IF(A294="","",IF(COUNTIF($A$2:$A$501,A294)&gt;1,"Duplicate ID",IF(OR(B294="",C294="",D294="",E294="",F294="",G294="",H294="",I294="",M294="",N294=""),"Missing Required Field",IF(AND(OR(N294="Closed",N294="Canceled"),Q294=""),"Missing Closure Date",IF(AND(N294="Closed",R294=""),"Missing Resolution",IF(AND(N294&lt;&gt;"Closed",N294&lt;&gt;"Canceled",Q294&lt;&gt;""),"Status/Date Mismatch",IF(AND(Q294&lt;&gt;"",Q294&lt;B294),"Closure Before Received","OK")))))))</f>
        <v/>
      </c>
    </row>
    <row r="295">
      <c r="A295" s="29" t="n"/>
      <c r="B295" s="30" t="n"/>
      <c r="C295" s="29" t="n"/>
      <c r="D295" s="29" t="n"/>
      <c r="E295" s="29" t="n"/>
      <c r="F295" s="29" t="n"/>
      <c r="G295" s="29" t="n"/>
      <c r="H295" s="29" t="n"/>
      <c r="I295" s="31" t="n"/>
      <c r="J295" s="29" t="n"/>
      <c r="K295" s="32" t="n"/>
      <c r="L295" s="57" t="n"/>
      <c r="M295" s="29" t="n"/>
      <c r="N295" s="29" t="n"/>
      <c r="O295" s="30">
        <f>IF(OR(B295="",H295=""),"",IFERROR(B295+INDEX('Settings'!$O$2:$O$5,MATCH(H295,'Settings'!$N$2:$N$5,0)),""))</f>
        <v/>
      </c>
      <c r="P295" s="30">
        <f>IF(A295="","",IF(COUNTIFS('Action Log'!$B$2:$B$501,A295,'Action Log'!$H$2:$H$501,"Pending",'Action Log'!$G$2:$G$501,"&gt;0")=0,"",IFERROR(MINIFS('Action Log'!$G$2:$G$501,'Action Log'!$B$2:$B$501,A295,'Action Log'!$H$2:$H$501,"Pending",'Action Log'!$G$2:$G$501,"&gt;0"),"")))</f>
        <v/>
      </c>
      <c r="Q295" s="30" t="n"/>
      <c r="R295" s="31" t="n"/>
      <c r="S295" s="29" t="n"/>
      <c r="T295" s="31" t="n"/>
      <c r="U295" s="29" t="n"/>
      <c r="V295" s="58">
        <f>IF(A295="","",IFERROR(SUMIF('Action Log'!$B$2:$B$501,A295,'Action Log'!$P$2:$P$501),0))</f>
        <v/>
      </c>
      <c r="W295" s="35">
        <f>IF(B295="","",MAX(0,IF(Q295&lt;&gt;"",Q295-B295,TODAY()-B295)))</f>
        <v/>
      </c>
      <c r="X295" s="35">
        <f>IF(OR(B295="",Q295="",N295&lt;&gt;"Closed"),"",MAX(0,Q295-B295))</f>
        <v/>
      </c>
      <c r="Y295" s="29">
        <f>IF(OR(A295="",O295=""),"",IF(N295="Canceled","Canceled",IF(N295="Closed",IF(Q295="","Needs Review",IF(Q295&gt;O295,"Closed Late","On Track")),IF(TODAY()&gt;O295,"Overdue","On Track"))))</f>
        <v/>
      </c>
      <c r="Z295" s="31">
        <f>IF(A295="","",IF(COUNTIF($A$2:$A$501,A295)&gt;1,"Duplicate ID",IF(OR(B295="",C295="",D295="",E295="",F295="",G295="",H295="",I295="",M295="",N295=""),"Missing Required Field",IF(AND(OR(N295="Closed",N295="Canceled"),Q295=""),"Missing Closure Date",IF(AND(N295="Closed",R295=""),"Missing Resolution",IF(AND(N295&lt;&gt;"Closed",N295&lt;&gt;"Canceled",Q295&lt;&gt;""),"Status/Date Mismatch",IF(AND(Q295&lt;&gt;"",Q295&lt;B295),"Closure Before Received","OK")))))))</f>
        <v/>
      </c>
    </row>
    <row r="296">
      <c r="A296" s="29" t="n"/>
      <c r="B296" s="30" t="n"/>
      <c r="C296" s="29" t="n"/>
      <c r="D296" s="29" t="n"/>
      <c r="E296" s="29" t="n"/>
      <c r="F296" s="29" t="n"/>
      <c r="G296" s="29" t="n"/>
      <c r="H296" s="29" t="n"/>
      <c r="I296" s="31" t="n"/>
      <c r="J296" s="29" t="n"/>
      <c r="K296" s="32" t="n"/>
      <c r="L296" s="57" t="n"/>
      <c r="M296" s="29" t="n"/>
      <c r="N296" s="29" t="n"/>
      <c r="O296" s="30">
        <f>IF(OR(B296="",H296=""),"",IFERROR(B296+INDEX('Settings'!$O$2:$O$5,MATCH(H296,'Settings'!$N$2:$N$5,0)),""))</f>
        <v/>
      </c>
      <c r="P296" s="30">
        <f>IF(A296="","",IF(COUNTIFS('Action Log'!$B$2:$B$501,A296,'Action Log'!$H$2:$H$501,"Pending",'Action Log'!$G$2:$G$501,"&gt;0")=0,"",IFERROR(MINIFS('Action Log'!$G$2:$G$501,'Action Log'!$B$2:$B$501,A296,'Action Log'!$H$2:$H$501,"Pending",'Action Log'!$G$2:$G$501,"&gt;0"),"")))</f>
        <v/>
      </c>
      <c r="Q296" s="30" t="n"/>
      <c r="R296" s="31" t="n"/>
      <c r="S296" s="29" t="n"/>
      <c r="T296" s="31" t="n"/>
      <c r="U296" s="29" t="n"/>
      <c r="V296" s="58">
        <f>IF(A296="","",IFERROR(SUMIF('Action Log'!$B$2:$B$501,A296,'Action Log'!$P$2:$P$501),0))</f>
        <v/>
      </c>
      <c r="W296" s="35">
        <f>IF(B296="","",MAX(0,IF(Q296&lt;&gt;"",Q296-B296,TODAY()-B296)))</f>
        <v/>
      </c>
      <c r="X296" s="35">
        <f>IF(OR(B296="",Q296="",N296&lt;&gt;"Closed"),"",MAX(0,Q296-B296))</f>
        <v/>
      </c>
      <c r="Y296" s="29">
        <f>IF(OR(A296="",O296=""),"",IF(N296="Canceled","Canceled",IF(N296="Closed",IF(Q296="","Needs Review",IF(Q296&gt;O296,"Closed Late","On Track")),IF(TODAY()&gt;O296,"Overdue","On Track"))))</f>
        <v/>
      </c>
      <c r="Z296" s="31">
        <f>IF(A296="","",IF(COUNTIF($A$2:$A$501,A296)&gt;1,"Duplicate ID",IF(OR(B296="",C296="",D296="",E296="",F296="",G296="",H296="",I296="",M296="",N296=""),"Missing Required Field",IF(AND(OR(N296="Closed",N296="Canceled"),Q296=""),"Missing Closure Date",IF(AND(N296="Closed",R296=""),"Missing Resolution",IF(AND(N296&lt;&gt;"Closed",N296&lt;&gt;"Canceled",Q296&lt;&gt;""),"Status/Date Mismatch",IF(AND(Q296&lt;&gt;"",Q296&lt;B296),"Closure Before Received","OK")))))))</f>
        <v/>
      </c>
    </row>
    <row r="297">
      <c r="A297" s="29" t="n"/>
      <c r="B297" s="30" t="n"/>
      <c r="C297" s="29" t="n"/>
      <c r="D297" s="29" t="n"/>
      <c r="E297" s="29" t="n"/>
      <c r="F297" s="29" t="n"/>
      <c r="G297" s="29" t="n"/>
      <c r="H297" s="29" t="n"/>
      <c r="I297" s="31" t="n"/>
      <c r="J297" s="29" t="n"/>
      <c r="K297" s="32" t="n"/>
      <c r="L297" s="57" t="n"/>
      <c r="M297" s="29" t="n"/>
      <c r="N297" s="29" t="n"/>
      <c r="O297" s="30">
        <f>IF(OR(B297="",H297=""),"",IFERROR(B297+INDEX('Settings'!$O$2:$O$5,MATCH(H297,'Settings'!$N$2:$N$5,0)),""))</f>
        <v/>
      </c>
      <c r="P297" s="30">
        <f>IF(A297="","",IF(COUNTIFS('Action Log'!$B$2:$B$501,A297,'Action Log'!$H$2:$H$501,"Pending",'Action Log'!$G$2:$G$501,"&gt;0")=0,"",IFERROR(MINIFS('Action Log'!$G$2:$G$501,'Action Log'!$B$2:$B$501,A297,'Action Log'!$H$2:$H$501,"Pending",'Action Log'!$G$2:$G$501,"&gt;0"),"")))</f>
        <v/>
      </c>
      <c r="Q297" s="30" t="n"/>
      <c r="R297" s="31" t="n"/>
      <c r="S297" s="29" t="n"/>
      <c r="T297" s="31" t="n"/>
      <c r="U297" s="29" t="n"/>
      <c r="V297" s="58">
        <f>IF(A297="","",IFERROR(SUMIF('Action Log'!$B$2:$B$501,A297,'Action Log'!$P$2:$P$501),0))</f>
        <v/>
      </c>
      <c r="W297" s="35">
        <f>IF(B297="","",MAX(0,IF(Q297&lt;&gt;"",Q297-B297,TODAY()-B297)))</f>
        <v/>
      </c>
      <c r="X297" s="35">
        <f>IF(OR(B297="",Q297="",N297&lt;&gt;"Closed"),"",MAX(0,Q297-B297))</f>
        <v/>
      </c>
      <c r="Y297" s="29">
        <f>IF(OR(A297="",O297=""),"",IF(N297="Canceled","Canceled",IF(N297="Closed",IF(Q297="","Needs Review",IF(Q297&gt;O297,"Closed Late","On Track")),IF(TODAY()&gt;O297,"Overdue","On Track"))))</f>
        <v/>
      </c>
      <c r="Z297" s="31">
        <f>IF(A297="","",IF(COUNTIF($A$2:$A$501,A297)&gt;1,"Duplicate ID",IF(OR(B297="",C297="",D297="",E297="",F297="",G297="",H297="",I297="",M297="",N297=""),"Missing Required Field",IF(AND(OR(N297="Closed",N297="Canceled"),Q297=""),"Missing Closure Date",IF(AND(N297="Closed",R297=""),"Missing Resolution",IF(AND(N297&lt;&gt;"Closed",N297&lt;&gt;"Canceled",Q297&lt;&gt;""),"Status/Date Mismatch",IF(AND(Q297&lt;&gt;"",Q297&lt;B297),"Closure Before Received","OK")))))))</f>
        <v/>
      </c>
    </row>
    <row r="298">
      <c r="A298" s="29" t="n"/>
      <c r="B298" s="30" t="n"/>
      <c r="C298" s="29" t="n"/>
      <c r="D298" s="29" t="n"/>
      <c r="E298" s="29" t="n"/>
      <c r="F298" s="29" t="n"/>
      <c r="G298" s="29" t="n"/>
      <c r="H298" s="29" t="n"/>
      <c r="I298" s="31" t="n"/>
      <c r="J298" s="29" t="n"/>
      <c r="K298" s="32" t="n"/>
      <c r="L298" s="57" t="n"/>
      <c r="M298" s="29" t="n"/>
      <c r="N298" s="29" t="n"/>
      <c r="O298" s="30">
        <f>IF(OR(B298="",H298=""),"",IFERROR(B298+INDEX('Settings'!$O$2:$O$5,MATCH(H298,'Settings'!$N$2:$N$5,0)),""))</f>
        <v/>
      </c>
      <c r="P298" s="30">
        <f>IF(A298="","",IF(COUNTIFS('Action Log'!$B$2:$B$501,A298,'Action Log'!$H$2:$H$501,"Pending",'Action Log'!$G$2:$G$501,"&gt;0")=0,"",IFERROR(MINIFS('Action Log'!$G$2:$G$501,'Action Log'!$B$2:$B$501,A298,'Action Log'!$H$2:$H$501,"Pending",'Action Log'!$G$2:$G$501,"&gt;0"),"")))</f>
        <v/>
      </c>
      <c r="Q298" s="30" t="n"/>
      <c r="R298" s="31" t="n"/>
      <c r="S298" s="29" t="n"/>
      <c r="T298" s="31" t="n"/>
      <c r="U298" s="29" t="n"/>
      <c r="V298" s="58">
        <f>IF(A298="","",IFERROR(SUMIF('Action Log'!$B$2:$B$501,A298,'Action Log'!$P$2:$P$501),0))</f>
        <v/>
      </c>
      <c r="W298" s="35">
        <f>IF(B298="","",MAX(0,IF(Q298&lt;&gt;"",Q298-B298,TODAY()-B298)))</f>
        <v/>
      </c>
      <c r="X298" s="35">
        <f>IF(OR(B298="",Q298="",N298&lt;&gt;"Closed"),"",MAX(0,Q298-B298))</f>
        <v/>
      </c>
      <c r="Y298" s="29">
        <f>IF(OR(A298="",O298=""),"",IF(N298="Canceled","Canceled",IF(N298="Closed",IF(Q298="","Needs Review",IF(Q298&gt;O298,"Closed Late","On Track")),IF(TODAY()&gt;O298,"Overdue","On Track"))))</f>
        <v/>
      </c>
      <c r="Z298" s="31">
        <f>IF(A298="","",IF(COUNTIF($A$2:$A$501,A298)&gt;1,"Duplicate ID",IF(OR(B298="",C298="",D298="",E298="",F298="",G298="",H298="",I298="",M298="",N298=""),"Missing Required Field",IF(AND(OR(N298="Closed",N298="Canceled"),Q298=""),"Missing Closure Date",IF(AND(N298="Closed",R298=""),"Missing Resolution",IF(AND(N298&lt;&gt;"Closed",N298&lt;&gt;"Canceled",Q298&lt;&gt;""),"Status/Date Mismatch",IF(AND(Q298&lt;&gt;"",Q298&lt;B298),"Closure Before Received","OK")))))))</f>
        <v/>
      </c>
    </row>
    <row r="299">
      <c r="A299" s="29" t="n"/>
      <c r="B299" s="30" t="n"/>
      <c r="C299" s="29" t="n"/>
      <c r="D299" s="29" t="n"/>
      <c r="E299" s="29" t="n"/>
      <c r="F299" s="29" t="n"/>
      <c r="G299" s="29" t="n"/>
      <c r="H299" s="29" t="n"/>
      <c r="I299" s="31" t="n"/>
      <c r="J299" s="29" t="n"/>
      <c r="K299" s="32" t="n"/>
      <c r="L299" s="57" t="n"/>
      <c r="M299" s="29" t="n"/>
      <c r="N299" s="29" t="n"/>
      <c r="O299" s="30">
        <f>IF(OR(B299="",H299=""),"",IFERROR(B299+INDEX('Settings'!$O$2:$O$5,MATCH(H299,'Settings'!$N$2:$N$5,0)),""))</f>
        <v/>
      </c>
      <c r="P299" s="30">
        <f>IF(A299="","",IF(COUNTIFS('Action Log'!$B$2:$B$501,A299,'Action Log'!$H$2:$H$501,"Pending",'Action Log'!$G$2:$G$501,"&gt;0")=0,"",IFERROR(MINIFS('Action Log'!$G$2:$G$501,'Action Log'!$B$2:$B$501,A299,'Action Log'!$H$2:$H$501,"Pending",'Action Log'!$G$2:$G$501,"&gt;0"),"")))</f>
        <v/>
      </c>
      <c r="Q299" s="30" t="n"/>
      <c r="R299" s="31" t="n"/>
      <c r="S299" s="29" t="n"/>
      <c r="T299" s="31" t="n"/>
      <c r="U299" s="29" t="n"/>
      <c r="V299" s="58">
        <f>IF(A299="","",IFERROR(SUMIF('Action Log'!$B$2:$B$501,A299,'Action Log'!$P$2:$P$501),0))</f>
        <v/>
      </c>
      <c r="W299" s="35">
        <f>IF(B299="","",MAX(0,IF(Q299&lt;&gt;"",Q299-B299,TODAY()-B299)))</f>
        <v/>
      </c>
      <c r="X299" s="35">
        <f>IF(OR(B299="",Q299="",N299&lt;&gt;"Closed"),"",MAX(0,Q299-B299))</f>
        <v/>
      </c>
      <c r="Y299" s="29">
        <f>IF(OR(A299="",O299=""),"",IF(N299="Canceled","Canceled",IF(N299="Closed",IF(Q299="","Needs Review",IF(Q299&gt;O299,"Closed Late","On Track")),IF(TODAY()&gt;O299,"Overdue","On Track"))))</f>
        <v/>
      </c>
      <c r="Z299" s="31">
        <f>IF(A299="","",IF(COUNTIF($A$2:$A$501,A299)&gt;1,"Duplicate ID",IF(OR(B299="",C299="",D299="",E299="",F299="",G299="",H299="",I299="",M299="",N299=""),"Missing Required Field",IF(AND(OR(N299="Closed",N299="Canceled"),Q299=""),"Missing Closure Date",IF(AND(N299="Closed",R299=""),"Missing Resolution",IF(AND(N299&lt;&gt;"Closed",N299&lt;&gt;"Canceled",Q299&lt;&gt;""),"Status/Date Mismatch",IF(AND(Q299&lt;&gt;"",Q299&lt;B299),"Closure Before Received","OK")))))))</f>
        <v/>
      </c>
    </row>
    <row r="300">
      <c r="A300" s="29" t="n"/>
      <c r="B300" s="30" t="n"/>
      <c r="C300" s="29" t="n"/>
      <c r="D300" s="29" t="n"/>
      <c r="E300" s="29" t="n"/>
      <c r="F300" s="29" t="n"/>
      <c r="G300" s="29" t="n"/>
      <c r="H300" s="29" t="n"/>
      <c r="I300" s="31" t="n"/>
      <c r="J300" s="29" t="n"/>
      <c r="K300" s="32" t="n"/>
      <c r="L300" s="57" t="n"/>
      <c r="M300" s="29" t="n"/>
      <c r="N300" s="29" t="n"/>
      <c r="O300" s="30">
        <f>IF(OR(B300="",H300=""),"",IFERROR(B300+INDEX('Settings'!$O$2:$O$5,MATCH(H300,'Settings'!$N$2:$N$5,0)),""))</f>
        <v/>
      </c>
      <c r="P300" s="30">
        <f>IF(A300="","",IF(COUNTIFS('Action Log'!$B$2:$B$501,A300,'Action Log'!$H$2:$H$501,"Pending",'Action Log'!$G$2:$G$501,"&gt;0")=0,"",IFERROR(MINIFS('Action Log'!$G$2:$G$501,'Action Log'!$B$2:$B$501,A300,'Action Log'!$H$2:$H$501,"Pending",'Action Log'!$G$2:$G$501,"&gt;0"),"")))</f>
        <v/>
      </c>
      <c r="Q300" s="30" t="n"/>
      <c r="R300" s="31" t="n"/>
      <c r="S300" s="29" t="n"/>
      <c r="T300" s="31" t="n"/>
      <c r="U300" s="29" t="n"/>
      <c r="V300" s="58">
        <f>IF(A300="","",IFERROR(SUMIF('Action Log'!$B$2:$B$501,A300,'Action Log'!$P$2:$P$501),0))</f>
        <v/>
      </c>
      <c r="W300" s="35">
        <f>IF(B300="","",MAX(0,IF(Q300&lt;&gt;"",Q300-B300,TODAY()-B300)))</f>
        <v/>
      </c>
      <c r="X300" s="35">
        <f>IF(OR(B300="",Q300="",N300&lt;&gt;"Closed"),"",MAX(0,Q300-B300))</f>
        <v/>
      </c>
      <c r="Y300" s="29">
        <f>IF(OR(A300="",O300=""),"",IF(N300="Canceled","Canceled",IF(N300="Closed",IF(Q300="","Needs Review",IF(Q300&gt;O300,"Closed Late","On Track")),IF(TODAY()&gt;O300,"Overdue","On Track"))))</f>
        <v/>
      </c>
      <c r="Z300" s="31">
        <f>IF(A300="","",IF(COUNTIF($A$2:$A$501,A300)&gt;1,"Duplicate ID",IF(OR(B300="",C300="",D300="",E300="",F300="",G300="",H300="",I300="",M300="",N300=""),"Missing Required Field",IF(AND(OR(N300="Closed",N300="Canceled"),Q300=""),"Missing Closure Date",IF(AND(N300="Closed",R300=""),"Missing Resolution",IF(AND(N300&lt;&gt;"Closed",N300&lt;&gt;"Canceled",Q300&lt;&gt;""),"Status/Date Mismatch",IF(AND(Q300&lt;&gt;"",Q300&lt;B300),"Closure Before Received","OK")))))))</f>
        <v/>
      </c>
    </row>
    <row r="301">
      <c r="A301" s="29" t="n"/>
      <c r="B301" s="30" t="n"/>
      <c r="C301" s="29" t="n"/>
      <c r="D301" s="29" t="n"/>
      <c r="E301" s="29" t="n"/>
      <c r="F301" s="29" t="n"/>
      <c r="G301" s="29" t="n"/>
      <c r="H301" s="29" t="n"/>
      <c r="I301" s="31" t="n"/>
      <c r="J301" s="29" t="n"/>
      <c r="K301" s="32" t="n"/>
      <c r="L301" s="57" t="n"/>
      <c r="M301" s="29" t="n"/>
      <c r="N301" s="29" t="n"/>
      <c r="O301" s="30">
        <f>IF(OR(B301="",H301=""),"",IFERROR(B301+INDEX('Settings'!$O$2:$O$5,MATCH(H301,'Settings'!$N$2:$N$5,0)),""))</f>
        <v/>
      </c>
      <c r="P301" s="30">
        <f>IF(A301="","",IF(COUNTIFS('Action Log'!$B$2:$B$501,A301,'Action Log'!$H$2:$H$501,"Pending",'Action Log'!$G$2:$G$501,"&gt;0")=0,"",IFERROR(MINIFS('Action Log'!$G$2:$G$501,'Action Log'!$B$2:$B$501,A301,'Action Log'!$H$2:$H$501,"Pending",'Action Log'!$G$2:$G$501,"&gt;0"),"")))</f>
        <v/>
      </c>
      <c r="Q301" s="30" t="n"/>
      <c r="R301" s="31" t="n"/>
      <c r="S301" s="29" t="n"/>
      <c r="T301" s="31" t="n"/>
      <c r="U301" s="29" t="n"/>
      <c r="V301" s="58">
        <f>IF(A301="","",IFERROR(SUMIF('Action Log'!$B$2:$B$501,A301,'Action Log'!$P$2:$P$501),0))</f>
        <v/>
      </c>
      <c r="W301" s="35">
        <f>IF(B301="","",MAX(0,IF(Q301&lt;&gt;"",Q301-B301,TODAY()-B301)))</f>
        <v/>
      </c>
      <c r="X301" s="35">
        <f>IF(OR(B301="",Q301="",N301&lt;&gt;"Closed"),"",MAX(0,Q301-B301))</f>
        <v/>
      </c>
      <c r="Y301" s="29">
        <f>IF(OR(A301="",O301=""),"",IF(N301="Canceled","Canceled",IF(N301="Closed",IF(Q301="","Needs Review",IF(Q301&gt;O301,"Closed Late","On Track")),IF(TODAY()&gt;O301,"Overdue","On Track"))))</f>
        <v/>
      </c>
      <c r="Z301" s="31">
        <f>IF(A301="","",IF(COUNTIF($A$2:$A$501,A301)&gt;1,"Duplicate ID",IF(OR(B301="",C301="",D301="",E301="",F301="",G301="",H301="",I301="",M301="",N301=""),"Missing Required Field",IF(AND(OR(N301="Closed",N301="Canceled"),Q301=""),"Missing Closure Date",IF(AND(N301="Closed",R301=""),"Missing Resolution",IF(AND(N301&lt;&gt;"Closed",N301&lt;&gt;"Canceled",Q301&lt;&gt;""),"Status/Date Mismatch",IF(AND(Q301&lt;&gt;"",Q301&lt;B301),"Closure Before Received","OK")))))))</f>
        <v/>
      </c>
    </row>
    <row r="302">
      <c r="A302" s="29" t="n"/>
      <c r="B302" s="30" t="n"/>
      <c r="C302" s="29" t="n"/>
      <c r="D302" s="29" t="n"/>
      <c r="E302" s="29" t="n"/>
      <c r="F302" s="29" t="n"/>
      <c r="G302" s="29" t="n"/>
      <c r="H302" s="29" t="n"/>
      <c r="I302" s="31" t="n"/>
      <c r="J302" s="29" t="n"/>
      <c r="K302" s="32" t="n"/>
      <c r="L302" s="57" t="n"/>
      <c r="M302" s="29" t="n"/>
      <c r="N302" s="29" t="n"/>
      <c r="O302" s="30">
        <f>IF(OR(B302="",H302=""),"",IFERROR(B302+INDEX('Settings'!$O$2:$O$5,MATCH(H302,'Settings'!$N$2:$N$5,0)),""))</f>
        <v/>
      </c>
      <c r="P302" s="30">
        <f>IF(A302="","",IF(COUNTIFS('Action Log'!$B$2:$B$501,A302,'Action Log'!$H$2:$H$501,"Pending",'Action Log'!$G$2:$G$501,"&gt;0")=0,"",IFERROR(MINIFS('Action Log'!$G$2:$G$501,'Action Log'!$B$2:$B$501,A302,'Action Log'!$H$2:$H$501,"Pending",'Action Log'!$G$2:$G$501,"&gt;0"),"")))</f>
        <v/>
      </c>
      <c r="Q302" s="30" t="n"/>
      <c r="R302" s="31" t="n"/>
      <c r="S302" s="29" t="n"/>
      <c r="T302" s="31" t="n"/>
      <c r="U302" s="29" t="n"/>
      <c r="V302" s="58">
        <f>IF(A302="","",IFERROR(SUMIF('Action Log'!$B$2:$B$501,A302,'Action Log'!$P$2:$P$501),0))</f>
        <v/>
      </c>
      <c r="W302" s="35">
        <f>IF(B302="","",MAX(0,IF(Q302&lt;&gt;"",Q302-B302,TODAY()-B302)))</f>
        <v/>
      </c>
      <c r="X302" s="35">
        <f>IF(OR(B302="",Q302="",N302&lt;&gt;"Closed"),"",MAX(0,Q302-B302))</f>
        <v/>
      </c>
      <c r="Y302" s="29">
        <f>IF(OR(A302="",O302=""),"",IF(N302="Canceled","Canceled",IF(N302="Closed",IF(Q302="","Needs Review",IF(Q302&gt;O302,"Closed Late","On Track")),IF(TODAY()&gt;O302,"Overdue","On Track"))))</f>
        <v/>
      </c>
      <c r="Z302" s="31">
        <f>IF(A302="","",IF(COUNTIF($A$2:$A$501,A302)&gt;1,"Duplicate ID",IF(OR(B302="",C302="",D302="",E302="",F302="",G302="",H302="",I302="",M302="",N302=""),"Missing Required Field",IF(AND(OR(N302="Closed",N302="Canceled"),Q302=""),"Missing Closure Date",IF(AND(N302="Closed",R302=""),"Missing Resolution",IF(AND(N302&lt;&gt;"Closed",N302&lt;&gt;"Canceled",Q302&lt;&gt;""),"Status/Date Mismatch",IF(AND(Q302&lt;&gt;"",Q302&lt;B302),"Closure Before Received","OK")))))))</f>
        <v/>
      </c>
    </row>
    <row r="303">
      <c r="A303" s="29" t="n"/>
      <c r="B303" s="30" t="n"/>
      <c r="C303" s="29" t="n"/>
      <c r="D303" s="29" t="n"/>
      <c r="E303" s="29" t="n"/>
      <c r="F303" s="29" t="n"/>
      <c r="G303" s="29" t="n"/>
      <c r="H303" s="29" t="n"/>
      <c r="I303" s="31" t="n"/>
      <c r="J303" s="29" t="n"/>
      <c r="K303" s="32" t="n"/>
      <c r="L303" s="57" t="n"/>
      <c r="M303" s="29" t="n"/>
      <c r="N303" s="29" t="n"/>
      <c r="O303" s="30">
        <f>IF(OR(B303="",H303=""),"",IFERROR(B303+INDEX('Settings'!$O$2:$O$5,MATCH(H303,'Settings'!$N$2:$N$5,0)),""))</f>
        <v/>
      </c>
      <c r="P303" s="30">
        <f>IF(A303="","",IF(COUNTIFS('Action Log'!$B$2:$B$501,A303,'Action Log'!$H$2:$H$501,"Pending",'Action Log'!$G$2:$G$501,"&gt;0")=0,"",IFERROR(MINIFS('Action Log'!$G$2:$G$501,'Action Log'!$B$2:$B$501,A303,'Action Log'!$H$2:$H$501,"Pending",'Action Log'!$G$2:$G$501,"&gt;0"),"")))</f>
        <v/>
      </c>
      <c r="Q303" s="30" t="n"/>
      <c r="R303" s="31" t="n"/>
      <c r="S303" s="29" t="n"/>
      <c r="T303" s="31" t="n"/>
      <c r="U303" s="29" t="n"/>
      <c r="V303" s="58">
        <f>IF(A303="","",IFERROR(SUMIF('Action Log'!$B$2:$B$501,A303,'Action Log'!$P$2:$P$501),0))</f>
        <v/>
      </c>
      <c r="W303" s="35">
        <f>IF(B303="","",MAX(0,IF(Q303&lt;&gt;"",Q303-B303,TODAY()-B303)))</f>
        <v/>
      </c>
      <c r="X303" s="35">
        <f>IF(OR(B303="",Q303="",N303&lt;&gt;"Closed"),"",MAX(0,Q303-B303))</f>
        <v/>
      </c>
      <c r="Y303" s="29">
        <f>IF(OR(A303="",O303=""),"",IF(N303="Canceled","Canceled",IF(N303="Closed",IF(Q303="","Needs Review",IF(Q303&gt;O303,"Closed Late","On Track")),IF(TODAY()&gt;O303,"Overdue","On Track"))))</f>
        <v/>
      </c>
      <c r="Z303" s="31">
        <f>IF(A303="","",IF(COUNTIF($A$2:$A$501,A303)&gt;1,"Duplicate ID",IF(OR(B303="",C303="",D303="",E303="",F303="",G303="",H303="",I303="",M303="",N303=""),"Missing Required Field",IF(AND(OR(N303="Closed",N303="Canceled"),Q303=""),"Missing Closure Date",IF(AND(N303="Closed",R303=""),"Missing Resolution",IF(AND(N303&lt;&gt;"Closed",N303&lt;&gt;"Canceled",Q303&lt;&gt;""),"Status/Date Mismatch",IF(AND(Q303&lt;&gt;"",Q303&lt;B303),"Closure Before Received","OK")))))))</f>
        <v/>
      </c>
    </row>
    <row r="304">
      <c r="A304" s="29" t="n"/>
      <c r="B304" s="30" t="n"/>
      <c r="C304" s="29" t="n"/>
      <c r="D304" s="29" t="n"/>
      <c r="E304" s="29" t="n"/>
      <c r="F304" s="29" t="n"/>
      <c r="G304" s="29" t="n"/>
      <c r="H304" s="29" t="n"/>
      <c r="I304" s="31" t="n"/>
      <c r="J304" s="29" t="n"/>
      <c r="K304" s="32" t="n"/>
      <c r="L304" s="57" t="n"/>
      <c r="M304" s="29" t="n"/>
      <c r="N304" s="29" t="n"/>
      <c r="O304" s="30">
        <f>IF(OR(B304="",H304=""),"",IFERROR(B304+INDEX('Settings'!$O$2:$O$5,MATCH(H304,'Settings'!$N$2:$N$5,0)),""))</f>
        <v/>
      </c>
      <c r="P304" s="30">
        <f>IF(A304="","",IF(COUNTIFS('Action Log'!$B$2:$B$501,A304,'Action Log'!$H$2:$H$501,"Pending",'Action Log'!$G$2:$G$501,"&gt;0")=0,"",IFERROR(MINIFS('Action Log'!$G$2:$G$501,'Action Log'!$B$2:$B$501,A304,'Action Log'!$H$2:$H$501,"Pending",'Action Log'!$G$2:$G$501,"&gt;0"),"")))</f>
        <v/>
      </c>
      <c r="Q304" s="30" t="n"/>
      <c r="R304" s="31" t="n"/>
      <c r="S304" s="29" t="n"/>
      <c r="T304" s="31" t="n"/>
      <c r="U304" s="29" t="n"/>
      <c r="V304" s="58">
        <f>IF(A304="","",IFERROR(SUMIF('Action Log'!$B$2:$B$501,A304,'Action Log'!$P$2:$P$501),0))</f>
        <v/>
      </c>
      <c r="W304" s="35">
        <f>IF(B304="","",MAX(0,IF(Q304&lt;&gt;"",Q304-B304,TODAY()-B304)))</f>
        <v/>
      </c>
      <c r="X304" s="35">
        <f>IF(OR(B304="",Q304="",N304&lt;&gt;"Closed"),"",MAX(0,Q304-B304))</f>
        <v/>
      </c>
      <c r="Y304" s="29">
        <f>IF(OR(A304="",O304=""),"",IF(N304="Canceled","Canceled",IF(N304="Closed",IF(Q304="","Needs Review",IF(Q304&gt;O304,"Closed Late","On Track")),IF(TODAY()&gt;O304,"Overdue","On Track"))))</f>
        <v/>
      </c>
      <c r="Z304" s="31">
        <f>IF(A304="","",IF(COUNTIF($A$2:$A$501,A304)&gt;1,"Duplicate ID",IF(OR(B304="",C304="",D304="",E304="",F304="",G304="",H304="",I304="",M304="",N304=""),"Missing Required Field",IF(AND(OR(N304="Closed",N304="Canceled"),Q304=""),"Missing Closure Date",IF(AND(N304="Closed",R304=""),"Missing Resolution",IF(AND(N304&lt;&gt;"Closed",N304&lt;&gt;"Canceled",Q304&lt;&gt;""),"Status/Date Mismatch",IF(AND(Q304&lt;&gt;"",Q304&lt;B304),"Closure Before Received","OK")))))))</f>
        <v/>
      </c>
    </row>
    <row r="305">
      <c r="A305" s="29" t="n"/>
      <c r="B305" s="30" t="n"/>
      <c r="C305" s="29" t="n"/>
      <c r="D305" s="29" t="n"/>
      <c r="E305" s="29" t="n"/>
      <c r="F305" s="29" t="n"/>
      <c r="G305" s="29" t="n"/>
      <c r="H305" s="29" t="n"/>
      <c r="I305" s="31" t="n"/>
      <c r="J305" s="29" t="n"/>
      <c r="K305" s="32" t="n"/>
      <c r="L305" s="57" t="n"/>
      <c r="M305" s="29" t="n"/>
      <c r="N305" s="29" t="n"/>
      <c r="O305" s="30">
        <f>IF(OR(B305="",H305=""),"",IFERROR(B305+INDEX('Settings'!$O$2:$O$5,MATCH(H305,'Settings'!$N$2:$N$5,0)),""))</f>
        <v/>
      </c>
      <c r="P305" s="30">
        <f>IF(A305="","",IF(COUNTIFS('Action Log'!$B$2:$B$501,A305,'Action Log'!$H$2:$H$501,"Pending",'Action Log'!$G$2:$G$501,"&gt;0")=0,"",IFERROR(MINIFS('Action Log'!$G$2:$G$501,'Action Log'!$B$2:$B$501,A305,'Action Log'!$H$2:$H$501,"Pending",'Action Log'!$G$2:$G$501,"&gt;0"),"")))</f>
        <v/>
      </c>
      <c r="Q305" s="30" t="n"/>
      <c r="R305" s="31" t="n"/>
      <c r="S305" s="29" t="n"/>
      <c r="T305" s="31" t="n"/>
      <c r="U305" s="29" t="n"/>
      <c r="V305" s="58">
        <f>IF(A305="","",IFERROR(SUMIF('Action Log'!$B$2:$B$501,A305,'Action Log'!$P$2:$P$501),0))</f>
        <v/>
      </c>
      <c r="W305" s="35">
        <f>IF(B305="","",MAX(0,IF(Q305&lt;&gt;"",Q305-B305,TODAY()-B305)))</f>
        <v/>
      </c>
      <c r="X305" s="35">
        <f>IF(OR(B305="",Q305="",N305&lt;&gt;"Closed"),"",MAX(0,Q305-B305))</f>
        <v/>
      </c>
      <c r="Y305" s="29">
        <f>IF(OR(A305="",O305=""),"",IF(N305="Canceled","Canceled",IF(N305="Closed",IF(Q305="","Needs Review",IF(Q305&gt;O305,"Closed Late","On Track")),IF(TODAY()&gt;O305,"Overdue","On Track"))))</f>
        <v/>
      </c>
      <c r="Z305" s="31">
        <f>IF(A305="","",IF(COUNTIF($A$2:$A$501,A305)&gt;1,"Duplicate ID",IF(OR(B305="",C305="",D305="",E305="",F305="",G305="",H305="",I305="",M305="",N305=""),"Missing Required Field",IF(AND(OR(N305="Closed",N305="Canceled"),Q305=""),"Missing Closure Date",IF(AND(N305="Closed",R305=""),"Missing Resolution",IF(AND(N305&lt;&gt;"Closed",N305&lt;&gt;"Canceled",Q305&lt;&gt;""),"Status/Date Mismatch",IF(AND(Q305&lt;&gt;"",Q305&lt;B305),"Closure Before Received","OK")))))))</f>
        <v/>
      </c>
    </row>
    <row r="306">
      <c r="A306" s="29" t="n"/>
      <c r="B306" s="30" t="n"/>
      <c r="C306" s="29" t="n"/>
      <c r="D306" s="29" t="n"/>
      <c r="E306" s="29" t="n"/>
      <c r="F306" s="29" t="n"/>
      <c r="G306" s="29" t="n"/>
      <c r="H306" s="29" t="n"/>
      <c r="I306" s="31" t="n"/>
      <c r="J306" s="29" t="n"/>
      <c r="K306" s="32" t="n"/>
      <c r="L306" s="57" t="n"/>
      <c r="M306" s="29" t="n"/>
      <c r="N306" s="29" t="n"/>
      <c r="O306" s="30">
        <f>IF(OR(B306="",H306=""),"",IFERROR(B306+INDEX('Settings'!$O$2:$O$5,MATCH(H306,'Settings'!$N$2:$N$5,0)),""))</f>
        <v/>
      </c>
      <c r="P306" s="30">
        <f>IF(A306="","",IF(COUNTIFS('Action Log'!$B$2:$B$501,A306,'Action Log'!$H$2:$H$501,"Pending",'Action Log'!$G$2:$G$501,"&gt;0")=0,"",IFERROR(MINIFS('Action Log'!$G$2:$G$501,'Action Log'!$B$2:$B$501,A306,'Action Log'!$H$2:$H$501,"Pending",'Action Log'!$G$2:$G$501,"&gt;0"),"")))</f>
        <v/>
      </c>
      <c r="Q306" s="30" t="n"/>
      <c r="R306" s="31" t="n"/>
      <c r="S306" s="29" t="n"/>
      <c r="T306" s="31" t="n"/>
      <c r="U306" s="29" t="n"/>
      <c r="V306" s="58">
        <f>IF(A306="","",IFERROR(SUMIF('Action Log'!$B$2:$B$501,A306,'Action Log'!$P$2:$P$501),0))</f>
        <v/>
      </c>
      <c r="W306" s="35">
        <f>IF(B306="","",MAX(0,IF(Q306&lt;&gt;"",Q306-B306,TODAY()-B306)))</f>
        <v/>
      </c>
      <c r="X306" s="35">
        <f>IF(OR(B306="",Q306="",N306&lt;&gt;"Closed"),"",MAX(0,Q306-B306))</f>
        <v/>
      </c>
      <c r="Y306" s="29">
        <f>IF(OR(A306="",O306=""),"",IF(N306="Canceled","Canceled",IF(N306="Closed",IF(Q306="","Needs Review",IF(Q306&gt;O306,"Closed Late","On Track")),IF(TODAY()&gt;O306,"Overdue","On Track"))))</f>
        <v/>
      </c>
      <c r="Z306" s="31">
        <f>IF(A306="","",IF(COUNTIF($A$2:$A$501,A306)&gt;1,"Duplicate ID",IF(OR(B306="",C306="",D306="",E306="",F306="",G306="",H306="",I306="",M306="",N306=""),"Missing Required Field",IF(AND(OR(N306="Closed",N306="Canceled"),Q306=""),"Missing Closure Date",IF(AND(N306="Closed",R306=""),"Missing Resolution",IF(AND(N306&lt;&gt;"Closed",N306&lt;&gt;"Canceled",Q306&lt;&gt;""),"Status/Date Mismatch",IF(AND(Q306&lt;&gt;"",Q306&lt;B306),"Closure Before Received","OK")))))))</f>
        <v/>
      </c>
    </row>
    <row r="307">
      <c r="A307" s="29" t="n"/>
      <c r="B307" s="30" t="n"/>
      <c r="C307" s="29" t="n"/>
      <c r="D307" s="29" t="n"/>
      <c r="E307" s="29" t="n"/>
      <c r="F307" s="29" t="n"/>
      <c r="G307" s="29" t="n"/>
      <c r="H307" s="29" t="n"/>
      <c r="I307" s="31" t="n"/>
      <c r="J307" s="29" t="n"/>
      <c r="K307" s="32" t="n"/>
      <c r="L307" s="57" t="n"/>
      <c r="M307" s="29" t="n"/>
      <c r="N307" s="29" t="n"/>
      <c r="O307" s="30">
        <f>IF(OR(B307="",H307=""),"",IFERROR(B307+INDEX('Settings'!$O$2:$O$5,MATCH(H307,'Settings'!$N$2:$N$5,0)),""))</f>
        <v/>
      </c>
      <c r="P307" s="30">
        <f>IF(A307="","",IF(COUNTIFS('Action Log'!$B$2:$B$501,A307,'Action Log'!$H$2:$H$501,"Pending",'Action Log'!$G$2:$G$501,"&gt;0")=0,"",IFERROR(MINIFS('Action Log'!$G$2:$G$501,'Action Log'!$B$2:$B$501,A307,'Action Log'!$H$2:$H$501,"Pending",'Action Log'!$G$2:$G$501,"&gt;0"),"")))</f>
        <v/>
      </c>
      <c r="Q307" s="30" t="n"/>
      <c r="R307" s="31" t="n"/>
      <c r="S307" s="29" t="n"/>
      <c r="T307" s="31" t="n"/>
      <c r="U307" s="29" t="n"/>
      <c r="V307" s="58">
        <f>IF(A307="","",IFERROR(SUMIF('Action Log'!$B$2:$B$501,A307,'Action Log'!$P$2:$P$501),0))</f>
        <v/>
      </c>
      <c r="W307" s="35">
        <f>IF(B307="","",MAX(0,IF(Q307&lt;&gt;"",Q307-B307,TODAY()-B307)))</f>
        <v/>
      </c>
      <c r="X307" s="35">
        <f>IF(OR(B307="",Q307="",N307&lt;&gt;"Closed"),"",MAX(0,Q307-B307))</f>
        <v/>
      </c>
      <c r="Y307" s="29">
        <f>IF(OR(A307="",O307=""),"",IF(N307="Canceled","Canceled",IF(N307="Closed",IF(Q307="","Needs Review",IF(Q307&gt;O307,"Closed Late","On Track")),IF(TODAY()&gt;O307,"Overdue","On Track"))))</f>
        <v/>
      </c>
      <c r="Z307" s="31">
        <f>IF(A307="","",IF(COUNTIF($A$2:$A$501,A307)&gt;1,"Duplicate ID",IF(OR(B307="",C307="",D307="",E307="",F307="",G307="",H307="",I307="",M307="",N307=""),"Missing Required Field",IF(AND(OR(N307="Closed",N307="Canceled"),Q307=""),"Missing Closure Date",IF(AND(N307="Closed",R307=""),"Missing Resolution",IF(AND(N307&lt;&gt;"Closed",N307&lt;&gt;"Canceled",Q307&lt;&gt;""),"Status/Date Mismatch",IF(AND(Q307&lt;&gt;"",Q307&lt;B307),"Closure Before Received","OK")))))))</f>
        <v/>
      </c>
    </row>
    <row r="308">
      <c r="A308" s="29" t="n"/>
      <c r="B308" s="30" t="n"/>
      <c r="C308" s="29" t="n"/>
      <c r="D308" s="29" t="n"/>
      <c r="E308" s="29" t="n"/>
      <c r="F308" s="29" t="n"/>
      <c r="G308" s="29" t="n"/>
      <c r="H308" s="29" t="n"/>
      <c r="I308" s="31" t="n"/>
      <c r="J308" s="29" t="n"/>
      <c r="K308" s="32" t="n"/>
      <c r="L308" s="57" t="n"/>
      <c r="M308" s="29" t="n"/>
      <c r="N308" s="29" t="n"/>
      <c r="O308" s="30">
        <f>IF(OR(B308="",H308=""),"",IFERROR(B308+INDEX('Settings'!$O$2:$O$5,MATCH(H308,'Settings'!$N$2:$N$5,0)),""))</f>
        <v/>
      </c>
      <c r="P308" s="30">
        <f>IF(A308="","",IF(COUNTIFS('Action Log'!$B$2:$B$501,A308,'Action Log'!$H$2:$H$501,"Pending",'Action Log'!$G$2:$G$501,"&gt;0")=0,"",IFERROR(MINIFS('Action Log'!$G$2:$G$501,'Action Log'!$B$2:$B$501,A308,'Action Log'!$H$2:$H$501,"Pending",'Action Log'!$G$2:$G$501,"&gt;0"),"")))</f>
        <v/>
      </c>
      <c r="Q308" s="30" t="n"/>
      <c r="R308" s="31" t="n"/>
      <c r="S308" s="29" t="n"/>
      <c r="T308" s="31" t="n"/>
      <c r="U308" s="29" t="n"/>
      <c r="V308" s="58">
        <f>IF(A308="","",IFERROR(SUMIF('Action Log'!$B$2:$B$501,A308,'Action Log'!$P$2:$P$501),0))</f>
        <v/>
      </c>
      <c r="W308" s="35">
        <f>IF(B308="","",MAX(0,IF(Q308&lt;&gt;"",Q308-B308,TODAY()-B308)))</f>
        <v/>
      </c>
      <c r="X308" s="35">
        <f>IF(OR(B308="",Q308="",N308&lt;&gt;"Closed"),"",MAX(0,Q308-B308))</f>
        <v/>
      </c>
      <c r="Y308" s="29">
        <f>IF(OR(A308="",O308=""),"",IF(N308="Canceled","Canceled",IF(N308="Closed",IF(Q308="","Needs Review",IF(Q308&gt;O308,"Closed Late","On Track")),IF(TODAY()&gt;O308,"Overdue","On Track"))))</f>
        <v/>
      </c>
      <c r="Z308" s="31">
        <f>IF(A308="","",IF(COUNTIF($A$2:$A$501,A308)&gt;1,"Duplicate ID",IF(OR(B308="",C308="",D308="",E308="",F308="",G308="",H308="",I308="",M308="",N308=""),"Missing Required Field",IF(AND(OR(N308="Closed",N308="Canceled"),Q308=""),"Missing Closure Date",IF(AND(N308="Closed",R308=""),"Missing Resolution",IF(AND(N308&lt;&gt;"Closed",N308&lt;&gt;"Canceled",Q308&lt;&gt;""),"Status/Date Mismatch",IF(AND(Q308&lt;&gt;"",Q308&lt;B308),"Closure Before Received","OK")))))))</f>
        <v/>
      </c>
    </row>
    <row r="309">
      <c r="A309" s="29" t="n"/>
      <c r="B309" s="30" t="n"/>
      <c r="C309" s="29" t="n"/>
      <c r="D309" s="29" t="n"/>
      <c r="E309" s="29" t="n"/>
      <c r="F309" s="29" t="n"/>
      <c r="G309" s="29" t="n"/>
      <c r="H309" s="29" t="n"/>
      <c r="I309" s="31" t="n"/>
      <c r="J309" s="29" t="n"/>
      <c r="K309" s="32" t="n"/>
      <c r="L309" s="57" t="n"/>
      <c r="M309" s="29" t="n"/>
      <c r="N309" s="29" t="n"/>
      <c r="O309" s="30">
        <f>IF(OR(B309="",H309=""),"",IFERROR(B309+INDEX('Settings'!$O$2:$O$5,MATCH(H309,'Settings'!$N$2:$N$5,0)),""))</f>
        <v/>
      </c>
      <c r="P309" s="30">
        <f>IF(A309="","",IF(COUNTIFS('Action Log'!$B$2:$B$501,A309,'Action Log'!$H$2:$H$501,"Pending",'Action Log'!$G$2:$G$501,"&gt;0")=0,"",IFERROR(MINIFS('Action Log'!$G$2:$G$501,'Action Log'!$B$2:$B$501,A309,'Action Log'!$H$2:$H$501,"Pending",'Action Log'!$G$2:$G$501,"&gt;0"),"")))</f>
        <v/>
      </c>
      <c r="Q309" s="30" t="n"/>
      <c r="R309" s="31" t="n"/>
      <c r="S309" s="29" t="n"/>
      <c r="T309" s="31" t="n"/>
      <c r="U309" s="29" t="n"/>
      <c r="V309" s="58">
        <f>IF(A309="","",IFERROR(SUMIF('Action Log'!$B$2:$B$501,A309,'Action Log'!$P$2:$P$501),0))</f>
        <v/>
      </c>
      <c r="W309" s="35">
        <f>IF(B309="","",MAX(0,IF(Q309&lt;&gt;"",Q309-B309,TODAY()-B309)))</f>
        <v/>
      </c>
      <c r="X309" s="35">
        <f>IF(OR(B309="",Q309="",N309&lt;&gt;"Closed"),"",MAX(0,Q309-B309))</f>
        <v/>
      </c>
      <c r="Y309" s="29">
        <f>IF(OR(A309="",O309=""),"",IF(N309="Canceled","Canceled",IF(N309="Closed",IF(Q309="","Needs Review",IF(Q309&gt;O309,"Closed Late","On Track")),IF(TODAY()&gt;O309,"Overdue","On Track"))))</f>
        <v/>
      </c>
      <c r="Z309" s="31">
        <f>IF(A309="","",IF(COUNTIF($A$2:$A$501,A309)&gt;1,"Duplicate ID",IF(OR(B309="",C309="",D309="",E309="",F309="",G309="",H309="",I309="",M309="",N309=""),"Missing Required Field",IF(AND(OR(N309="Closed",N309="Canceled"),Q309=""),"Missing Closure Date",IF(AND(N309="Closed",R309=""),"Missing Resolution",IF(AND(N309&lt;&gt;"Closed",N309&lt;&gt;"Canceled",Q309&lt;&gt;""),"Status/Date Mismatch",IF(AND(Q309&lt;&gt;"",Q309&lt;B309),"Closure Before Received","OK")))))))</f>
        <v/>
      </c>
    </row>
    <row r="310">
      <c r="A310" s="29" t="n"/>
      <c r="B310" s="30" t="n"/>
      <c r="C310" s="29" t="n"/>
      <c r="D310" s="29" t="n"/>
      <c r="E310" s="29" t="n"/>
      <c r="F310" s="29" t="n"/>
      <c r="G310" s="29" t="n"/>
      <c r="H310" s="29" t="n"/>
      <c r="I310" s="31" t="n"/>
      <c r="J310" s="29" t="n"/>
      <c r="K310" s="32" t="n"/>
      <c r="L310" s="57" t="n"/>
      <c r="M310" s="29" t="n"/>
      <c r="N310" s="29" t="n"/>
      <c r="O310" s="30">
        <f>IF(OR(B310="",H310=""),"",IFERROR(B310+INDEX('Settings'!$O$2:$O$5,MATCH(H310,'Settings'!$N$2:$N$5,0)),""))</f>
        <v/>
      </c>
      <c r="P310" s="30">
        <f>IF(A310="","",IF(COUNTIFS('Action Log'!$B$2:$B$501,A310,'Action Log'!$H$2:$H$501,"Pending",'Action Log'!$G$2:$G$501,"&gt;0")=0,"",IFERROR(MINIFS('Action Log'!$G$2:$G$501,'Action Log'!$B$2:$B$501,A310,'Action Log'!$H$2:$H$501,"Pending",'Action Log'!$G$2:$G$501,"&gt;0"),"")))</f>
        <v/>
      </c>
      <c r="Q310" s="30" t="n"/>
      <c r="R310" s="31" t="n"/>
      <c r="S310" s="29" t="n"/>
      <c r="T310" s="31" t="n"/>
      <c r="U310" s="29" t="n"/>
      <c r="V310" s="58">
        <f>IF(A310="","",IFERROR(SUMIF('Action Log'!$B$2:$B$501,A310,'Action Log'!$P$2:$P$501),0))</f>
        <v/>
      </c>
      <c r="W310" s="35">
        <f>IF(B310="","",MAX(0,IF(Q310&lt;&gt;"",Q310-B310,TODAY()-B310)))</f>
        <v/>
      </c>
      <c r="X310" s="35">
        <f>IF(OR(B310="",Q310="",N310&lt;&gt;"Closed"),"",MAX(0,Q310-B310))</f>
        <v/>
      </c>
      <c r="Y310" s="29">
        <f>IF(OR(A310="",O310=""),"",IF(N310="Canceled","Canceled",IF(N310="Closed",IF(Q310="","Needs Review",IF(Q310&gt;O310,"Closed Late","On Track")),IF(TODAY()&gt;O310,"Overdue","On Track"))))</f>
        <v/>
      </c>
      <c r="Z310" s="31">
        <f>IF(A310="","",IF(COUNTIF($A$2:$A$501,A310)&gt;1,"Duplicate ID",IF(OR(B310="",C310="",D310="",E310="",F310="",G310="",H310="",I310="",M310="",N310=""),"Missing Required Field",IF(AND(OR(N310="Closed",N310="Canceled"),Q310=""),"Missing Closure Date",IF(AND(N310="Closed",R310=""),"Missing Resolution",IF(AND(N310&lt;&gt;"Closed",N310&lt;&gt;"Canceled",Q310&lt;&gt;""),"Status/Date Mismatch",IF(AND(Q310&lt;&gt;"",Q310&lt;B310),"Closure Before Received","OK")))))))</f>
        <v/>
      </c>
    </row>
    <row r="311">
      <c r="A311" s="29" t="n"/>
      <c r="B311" s="30" t="n"/>
      <c r="C311" s="29" t="n"/>
      <c r="D311" s="29" t="n"/>
      <c r="E311" s="29" t="n"/>
      <c r="F311" s="29" t="n"/>
      <c r="G311" s="29" t="n"/>
      <c r="H311" s="29" t="n"/>
      <c r="I311" s="31" t="n"/>
      <c r="J311" s="29" t="n"/>
      <c r="K311" s="32" t="n"/>
      <c r="L311" s="57" t="n"/>
      <c r="M311" s="29" t="n"/>
      <c r="N311" s="29" t="n"/>
      <c r="O311" s="30">
        <f>IF(OR(B311="",H311=""),"",IFERROR(B311+INDEX('Settings'!$O$2:$O$5,MATCH(H311,'Settings'!$N$2:$N$5,0)),""))</f>
        <v/>
      </c>
      <c r="P311" s="30">
        <f>IF(A311="","",IF(COUNTIFS('Action Log'!$B$2:$B$501,A311,'Action Log'!$H$2:$H$501,"Pending",'Action Log'!$G$2:$G$501,"&gt;0")=0,"",IFERROR(MINIFS('Action Log'!$G$2:$G$501,'Action Log'!$B$2:$B$501,A311,'Action Log'!$H$2:$H$501,"Pending",'Action Log'!$G$2:$G$501,"&gt;0"),"")))</f>
        <v/>
      </c>
      <c r="Q311" s="30" t="n"/>
      <c r="R311" s="31" t="n"/>
      <c r="S311" s="29" t="n"/>
      <c r="T311" s="31" t="n"/>
      <c r="U311" s="29" t="n"/>
      <c r="V311" s="58">
        <f>IF(A311="","",IFERROR(SUMIF('Action Log'!$B$2:$B$501,A311,'Action Log'!$P$2:$P$501),0))</f>
        <v/>
      </c>
      <c r="W311" s="35">
        <f>IF(B311="","",MAX(0,IF(Q311&lt;&gt;"",Q311-B311,TODAY()-B311)))</f>
        <v/>
      </c>
      <c r="X311" s="35">
        <f>IF(OR(B311="",Q311="",N311&lt;&gt;"Closed"),"",MAX(0,Q311-B311))</f>
        <v/>
      </c>
      <c r="Y311" s="29">
        <f>IF(OR(A311="",O311=""),"",IF(N311="Canceled","Canceled",IF(N311="Closed",IF(Q311="","Needs Review",IF(Q311&gt;O311,"Closed Late","On Track")),IF(TODAY()&gt;O311,"Overdue","On Track"))))</f>
        <v/>
      </c>
      <c r="Z311" s="31">
        <f>IF(A311="","",IF(COUNTIF($A$2:$A$501,A311)&gt;1,"Duplicate ID",IF(OR(B311="",C311="",D311="",E311="",F311="",G311="",H311="",I311="",M311="",N311=""),"Missing Required Field",IF(AND(OR(N311="Closed",N311="Canceled"),Q311=""),"Missing Closure Date",IF(AND(N311="Closed",R311=""),"Missing Resolution",IF(AND(N311&lt;&gt;"Closed",N311&lt;&gt;"Canceled",Q311&lt;&gt;""),"Status/Date Mismatch",IF(AND(Q311&lt;&gt;"",Q311&lt;B311),"Closure Before Received","OK")))))))</f>
        <v/>
      </c>
    </row>
    <row r="312">
      <c r="A312" s="29" t="n"/>
      <c r="B312" s="30" t="n"/>
      <c r="C312" s="29" t="n"/>
      <c r="D312" s="29" t="n"/>
      <c r="E312" s="29" t="n"/>
      <c r="F312" s="29" t="n"/>
      <c r="G312" s="29" t="n"/>
      <c r="H312" s="29" t="n"/>
      <c r="I312" s="31" t="n"/>
      <c r="J312" s="29" t="n"/>
      <c r="K312" s="32" t="n"/>
      <c r="L312" s="57" t="n"/>
      <c r="M312" s="29" t="n"/>
      <c r="N312" s="29" t="n"/>
      <c r="O312" s="30">
        <f>IF(OR(B312="",H312=""),"",IFERROR(B312+INDEX('Settings'!$O$2:$O$5,MATCH(H312,'Settings'!$N$2:$N$5,0)),""))</f>
        <v/>
      </c>
      <c r="P312" s="30">
        <f>IF(A312="","",IF(COUNTIFS('Action Log'!$B$2:$B$501,A312,'Action Log'!$H$2:$H$501,"Pending",'Action Log'!$G$2:$G$501,"&gt;0")=0,"",IFERROR(MINIFS('Action Log'!$G$2:$G$501,'Action Log'!$B$2:$B$501,A312,'Action Log'!$H$2:$H$501,"Pending",'Action Log'!$G$2:$G$501,"&gt;0"),"")))</f>
        <v/>
      </c>
      <c r="Q312" s="30" t="n"/>
      <c r="R312" s="31" t="n"/>
      <c r="S312" s="29" t="n"/>
      <c r="T312" s="31" t="n"/>
      <c r="U312" s="29" t="n"/>
      <c r="V312" s="58">
        <f>IF(A312="","",IFERROR(SUMIF('Action Log'!$B$2:$B$501,A312,'Action Log'!$P$2:$P$501),0))</f>
        <v/>
      </c>
      <c r="W312" s="35">
        <f>IF(B312="","",MAX(0,IF(Q312&lt;&gt;"",Q312-B312,TODAY()-B312)))</f>
        <v/>
      </c>
      <c r="X312" s="35">
        <f>IF(OR(B312="",Q312="",N312&lt;&gt;"Closed"),"",MAX(0,Q312-B312))</f>
        <v/>
      </c>
      <c r="Y312" s="29">
        <f>IF(OR(A312="",O312=""),"",IF(N312="Canceled","Canceled",IF(N312="Closed",IF(Q312="","Needs Review",IF(Q312&gt;O312,"Closed Late","On Track")),IF(TODAY()&gt;O312,"Overdue","On Track"))))</f>
        <v/>
      </c>
      <c r="Z312" s="31">
        <f>IF(A312="","",IF(COUNTIF($A$2:$A$501,A312)&gt;1,"Duplicate ID",IF(OR(B312="",C312="",D312="",E312="",F312="",G312="",H312="",I312="",M312="",N312=""),"Missing Required Field",IF(AND(OR(N312="Closed",N312="Canceled"),Q312=""),"Missing Closure Date",IF(AND(N312="Closed",R312=""),"Missing Resolution",IF(AND(N312&lt;&gt;"Closed",N312&lt;&gt;"Canceled",Q312&lt;&gt;""),"Status/Date Mismatch",IF(AND(Q312&lt;&gt;"",Q312&lt;B312),"Closure Before Received","OK")))))))</f>
        <v/>
      </c>
    </row>
    <row r="313">
      <c r="A313" s="29" t="n"/>
      <c r="B313" s="30" t="n"/>
      <c r="C313" s="29" t="n"/>
      <c r="D313" s="29" t="n"/>
      <c r="E313" s="29" t="n"/>
      <c r="F313" s="29" t="n"/>
      <c r="G313" s="29" t="n"/>
      <c r="H313" s="29" t="n"/>
      <c r="I313" s="31" t="n"/>
      <c r="J313" s="29" t="n"/>
      <c r="K313" s="32" t="n"/>
      <c r="L313" s="57" t="n"/>
      <c r="M313" s="29" t="n"/>
      <c r="N313" s="29" t="n"/>
      <c r="O313" s="30">
        <f>IF(OR(B313="",H313=""),"",IFERROR(B313+INDEX('Settings'!$O$2:$O$5,MATCH(H313,'Settings'!$N$2:$N$5,0)),""))</f>
        <v/>
      </c>
      <c r="P313" s="30">
        <f>IF(A313="","",IF(COUNTIFS('Action Log'!$B$2:$B$501,A313,'Action Log'!$H$2:$H$501,"Pending",'Action Log'!$G$2:$G$501,"&gt;0")=0,"",IFERROR(MINIFS('Action Log'!$G$2:$G$501,'Action Log'!$B$2:$B$501,A313,'Action Log'!$H$2:$H$501,"Pending",'Action Log'!$G$2:$G$501,"&gt;0"),"")))</f>
        <v/>
      </c>
      <c r="Q313" s="30" t="n"/>
      <c r="R313" s="31" t="n"/>
      <c r="S313" s="29" t="n"/>
      <c r="T313" s="31" t="n"/>
      <c r="U313" s="29" t="n"/>
      <c r="V313" s="58">
        <f>IF(A313="","",IFERROR(SUMIF('Action Log'!$B$2:$B$501,A313,'Action Log'!$P$2:$P$501),0))</f>
        <v/>
      </c>
      <c r="W313" s="35">
        <f>IF(B313="","",MAX(0,IF(Q313&lt;&gt;"",Q313-B313,TODAY()-B313)))</f>
        <v/>
      </c>
      <c r="X313" s="35">
        <f>IF(OR(B313="",Q313="",N313&lt;&gt;"Closed"),"",MAX(0,Q313-B313))</f>
        <v/>
      </c>
      <c r="Y313" s="29">
        <f>IF(OR(A313="",O313=""),"",IF(N313="Canceled","Canceled",IF(N313="Closed",IF(Q313="","Needs Review",IF(Q313&gt;O313,"Closed Late","On Track")),IF(TODAY()&gt;O313,"Overdue","On Track"))))</f>
        <v/>
      </c>
      <c r="Z313" s="31">
        <f>IF(A313="","",IF(COUNTIF($A$2:$A$501,A313)&gt;1,"Duplicate ID",IF(OR(B313="",C313="",D313="",E313="",F313="",G313="",H313="",I313="",M313="",N313=""),"Missing Required Field",IF(AND(OR(N313="Closed",N313="Canceled"),Q313=""),"Missing Closure Date",IF(AND(N313="Closed",R313=""),"Missing Resolution",IF(AND(N313&lt;&gt;"Closed",N313&lt;&gt;"Canceled",Q313&lt;&gt;""),"Status/Date Mismatch",IF(AND(Q313&lt;&gt;"",Q313&lt;B313),"Closure Before Received","OK")))))))</f>
        <v/>
      </c>
    </row>
    <row r="314">
      <c r="A314" s="29" t="n"/>
      <c r="B314" s="30" t="n"/>
      <c r="C314" s="29" t="n"/>
      <c r="D314" s="29" t="n"/>
      <c r="E314" s="29" t="n"/>
      <c r="F314" s="29" t="n"/>
      <c r="G314" s="29" t="n"/>
      <c r="H314" s="29" t="n"/>
      <c r="I314" s="31" t="n"/>
      <c r="J314" s="29" t="n"/>
      <c r="K314" s="32" t="n"/>
      <c r="L314" s="57" t="n"/>
      <c r="M314" s="29" t="n"/>
      <c r="N314" s="29" t="n"/>
      <c r="O314" s="30">
        <f>IF(OR(B314="",H314=""),"",IFERROR(B314+INDEX('Settings'!$O$2:$O$5,MATCH(H314,'Settings'!$N$2:$N$5,0)),""))</f>
        <v/>
      </c>
      <c r="P314" s="30">
        <f>IF(A314="","",IF(COUNTIFS('Action Log'!$B$2:$B$501,A314,'Action Log'!$H$2:$H$501,"Pending",'Action Log'!$G$2:$G$501,"&gt;0")=0,"",IFERROR(MINIFS('Action Log'!$G$2:$G$501,'Action Log'!$B$2:$B$501,A314,'Action Log'!$H$2:$H$501,"Pending",'Action Log'!$G$2:$G$501,"&gt;0"),"")))</f>
        <v/>
      </c>
      <c r="Q314" s="30" t="n"/>
      <c r="R314" s="31" t="n"/>
      <c r="S314" s="29" t="n"/>
      <c r="T314" s="31" t="n"/>
      <c r="U314" s="29" t="n"/>
      <c r="V314" s="58">
        <f>IF(A314="","",IFERROR(SUMIF('Action Log'!$B$2:$B$501,A314,'Action Log'!$P$2:$P$501),0))</f>
        <v/>
      </c>
      <c r="W314" s="35">
        <f>IF(B314="","",MAX(0,IF(Q314&lt;&gt;"",Q314-B314,TODAY()-B314)))</f>
        <v/>
      </c>
      <c r="X314" s="35">
        <f>IF(OR(B314="",Q314="",N314&lt;&gt;"Closed"),"",MAX(0,Q314-B314))</f>
        <v/>
      </c>
      <c r="Y314" s="29">
        <f>IF(OR(A314="",O314=""),"",IF(N314="Canceled","Canceled",IF(N314="Closed",IF(Q314="","Needs Review",IF(Q314&gt;O314,"Closed Late","On Track")),IF(TODAY()&gt;O314,"Overdue","On Track"))))</f>
        <v/>
      </c>
      <c r="Z314" s="31">
        <f>IF(A314="","",IF(COUNTIF($A$2:$A$501,A314)&gt;1,"Duplicate ID",IF(OR(B314="",C314="",D314="",E314="",F314="",G314="",H314="",I314="",M314="",N314=""),"Missing Required Field",IF(AND(OR(N314="Closed",N314="Canceled"),Q314=""),"Missing Closure Date",IF(AND(N314="Closed",R314=""),"Missing Resolution",IF(AND(N314&lt;&gt;"Closed",N314&lt;&gt;"Canceled",Q314&lt;&gt;""),"Status/Date Mismatch",IF(AND(Q314&lt;&gt;"",Q314&lt;B314),"Closure Before Received","OK")))))))</f>
        <v/>
      </c>
    </row>
    <row r="315">
      <c r="A315" s="29" t="n"/>
      <c r="B315" s="30" t="n"/>
      <c r="C315" s="29" t="n"/>
      <c r="D315" s="29" t="n"/>
      <c r="E315" s="29" t="n"/>
      <c r="F315" s="29" t="n"/>
      <c r="G315" s="29" t="n"/>
      <c r="H315" s="29" t="n"/>
      <c r="I315" s="31" t="n"/>
      <c r="J315" s="29" t="n"/>
      <c r="K315" s="32" t="n"/>
      <c r="L315" s="57" t="n"/>
      <c r="M315" s="29" t="n"/>
      <c r="N315" s="29" t="n"/>
      <c r="O315" s="30">
        <f>IF(OR(B315="",H315=""),"",IFERROR(B315+INDEX('Settings'!$O$2:$O$5,MATCH(H315,'Settings'!$N$2:$N$5,0)),""))</f>
        <v/>
      </c>
      <c r="P315" s="30">
        <f>IF(A315="","",IF(COUNTIFS('Action Log'!$B$2:$B$501,A315,'Action Log'!$H$2:$H$501,"Pending",'Action Log'!$G$2:$G$501,"&gt;0")=0,"",IFERROR(MINIFS('Action Log'!$G$2:$G$501,'Action Log'!$B$2:$B$501,A315,'Action Log'!$H$2:$H$501,"Pending",'Action Log'!$G$2:$G$501,"&gt;0"),"")))</f>
        <v/>
      </c>
      <c r="Q315" s="30" t="n"/>
      <c r="R315" s="31" t="n"/>
      <c r="S315" s="29" t="n"/>
      <c r="T315" s="31" t="n"/>
      <c r="U315" s="29" t="n"/>
      <c r="V315" s="58">
        <f>IF(A315="","",IFERROR(SUMIF('Action Log'!$B$2:$B$501,A315,'Action Log'!$P$2:$P$501),0))</f>
        <v/>
      </c>
      <c r="W315" s="35">
        <f>IF(B315="","",MAX(0,IF(Q315&lt;&gt;"",Q315-B315,TODAY()-B315)))</f>
        <v/>
      </c>
      <c r="X315" s="35">
        <f>IF(OR(B315="",Q315="",N315&lt;&gt;"Closed"),"",MAX(0,Q315-B315))</f>
        <v/>
      </c>
      <c r="Y315" s="29">
        <f>IF(OR(A315="",O315=""),"",IF(N315="Canceled","Canceled",IF(N315="Closed",IF(Q315="","Needs Review",IF(Q315&gt;O315,"Closed Late","On Track")),IF(TODAY()&gt;O315,"Overdue","On Track"))))</f>
        <v/>
      </c>
      <c r="Z315" s="31">
        <f>IF(A315="","",IF(COUNTIF($A$2:$A$501,A315)&gt;1,"Duplicate ID",IF(OR(B315="",C315="",D315="",E315="",F315="",G315="",H315="",I315="",M315="",N315=""),"Missing Required Field",IF(AND(OR(N315="Closed",N315="Canceled"),Q315=""),"Missing Closure Date",IF(AND(N315="Closed",R315=""),"Missing Resolution",IF(AND(N315&lt;&gt;"Closed",N315&lt;&gt;"Canceled",Q315&lt;&gt;""),"Status/Date Mismatch",IF(AND(Q315&lt;&gt;"",Q315&lt;B315),"Closure Before Received","OK")))))))</f>
        <v/>
      </c>
    </row>
    <row r="316">
      <c r="A316" s="29" t="n"/>
      <c r="B316" s="30" t="n"/>
      <c r="C316" s="29" t="n"/>
      <c r="D316" s="29" t="n"/>
      <c r="E316" s="29" t="n"/>
      <c r="F316" s="29" t="n"/>
      <c r="G316" s="29" t="n"/>
      <c r="H316" s="29" t="n"/>
      <c r="I316" s="31" t="n"/>
      <c r="J316" s="29" t="n"/>
      <c r="K316" s="32" t="n"/>
      <c r="L316" s="57" t="n"/>
      <c r="M316" s="29" t="n"/>
      <c r="N316" s="29" t="n"/>
      <c r="O316" s="30">
        <f>IF(OR(B316="",H316=""),"",IFERROR(B316+INDEX('Settings'!$O$2:$O$5,MATCH(H316,'Settings'!$N$2:$N$5,0)),""))</f>
        <v/>
      </c>
      <c r="P316" s="30">
        <f>IF(A316="","",IF(COUNTIFS('Action Log'!$B$2:$B$501,A316,'Action Log'!$H$2:$H$501,"Pending",'Action Log'!$G$2:$G$501,"&gt;0")=0,"",IFERROR(MINIFS('Action Log'!$G$2:$G$501,'Action Log'!$B$2:$B$501,A316,'Action Log'!$H$2:$H$501,"Pending",'Action Log'!$G$2:$G$501,"&gt;0"),"")))</f>
        <v/>
      </c>
      <c r="Q316" s="30" t="n"/>
      <c r="R316" s="31" t="n"/>
      <c r="S316" s="29" t="n"/>
      <c r="T316" s="31" t="n"/>
      <c r="U316" s="29" t="n"/>
      <c r="V316" s="58">
        <f>IF(A316="","",IFERROR(SUMIF('Action Log'!$B$2:$B$501,A316,'Action Log'!$P$2:$P$501),0))</f>
        <v/>
      </c>
      <c r="W316" s="35">
        <f>IF(B316="","",MAX(0,IF(Q316&lt;&gt;"",Q316-B316,TODAY()-B316)))</f>
        <v/>
      </c>
      <c r="X316" s="35">
        <f>IF(OR(B316="",Q316="",N316&lt;&gt;"Closed"),"",MAX(0,Q316-B316))</f>
        <v/>
      </c>
      <c r="Y316" s="29">
        <f>IF(OR(A316="",O316=""),"",IF(N316="Canceled","Canceled",IF(N316="Closed",IF(Q316="","Needs Review",IF(Q316&gt;O316,"Closed Late","On Track")),IF(TODAY()&gt;O316,"Overdue","On Track"))))</f>
        <v/>
      </c>
      <c r="Z316" s="31">
        <f>IF(A316="","",IF(COUNTIF($A$2:$A$501,A316)&gt;1,"Duplicate ID",IF(OR(B316="",C316="",D316="",E316="",F316="",G316="",H316="",I316="",M316="",N316=""),"Missing Required Field",IF(AND(OR(N316="Closed",N316="Canceled"),Q316=""),"Missing Closure Date",IF(AND(N316="Closed",R316=""),"Missing Resolution",IF(AND(N316&lt;&gt;"Closed",N316&lt;&gt;"Canceled",Q316&lt;&gt;""),"Status/Date Mismatch",IF(AND(Q316&lt;&gt;"",Q316&lt;B316),"Closure Before Received","OK")))))))</f>
        <v/>
      </c>
    </row>
    <row r="317">
      <c r="A317" s="29" t="n"/>
      <c r="B317" s="30" t="n"/>
      <c r="C317" s="29" t="n"/>
      <c r="D317" s="29" t="n"/>
      <c r="E317" s="29" t="n"/>
      <c r="F317" s="29" t="n"/>
      <c r="G317" s="29" t="n"/>
      <c r="H317" s="29" t="n"/>
      <c r="I317" s="31" t="n"/>
      <c r="J317" s="29" t="n"/>
      <c r="K317" s="32" t="n"/>
      <c r="L317" s="57" t="n"/>
      <c r="M317" s="29" t="n"/>
      <c r="N317" s="29" t="n"/>
      <c r="O317" s="30">
        <f>IF(OR(B317="",H317=""),"",IFERROR(B317+INDEX('Settings'!$O$2:$O$5,MATCH(H317,'Settings'!$N$2:$N$5,0)),""))</f>
        <v/>
      </c>
      <c r="P317" s="30">
        <f>IF(A317="","",IF(COUNTIFS('Action Log'!$B$2:$B$501,A317,'Action Log'!$H$2:$H$501,"Pending",'Action Log'!$G$2:$G$501,"&gt;0")=0,"",IFERROR(MINIFS('Action Log'!$G$2:$G$501,'Action Log'!$B$2:$B$501,A317,'Action Log'!$H$2:$H$501,"Pending",'Action Log'!$G$2:$G$501,"&gt;0"),"")))</f>
        <v/>
      </c>
      <c r="Q317" s="30" t="n"/>
      <c r="R317" s="31" t="n"/>
      <c r="S317" s="29" t="n"/>
      <c r="T317" s="31" t="n"/>
      <c r="U317" s="29" t="n"/>
      <c r="V317" s="58">
        <f>IF(A317="","",IFERROR(SUMIF('Action Log'!$B$2:$B$501,A317,'Action Log'!$P$2:$P$501),0))</f>
        <v/>
      </c>
      <c r="W317" s="35">
        <f>IF(B317="","",MAX(0,IF(Q317&lt;&gt;"",Q317-B317,TODAY()-B317)))</f>
        <v/>
      </c>
      <c r="X317" s="35">
        <f>IF(OR(B317="",Q317="",N317&lt;&gt;"Closed"),"",MAX(0,Q317-B317))</f>
        <v/>
      </c>
      <c r="Y317" s="29">
        <f>IF(OR(A317="",O317=""),"",IF(N317="Canceled","Canceled",IF(N317="Closed",IF(Q317="","Needs Review",IF(Q317&gt;O317,"Closed Late","On Track")),IF(TODAY()&gt;O317,"Overdue","On Track"))))</f>
        <v/>
      </c>
      <c r="Z317" s="31">
        <f>IF(A317="","",IF(COUNTIF($A$2:$A$501,A317)&gt;1,"Duplicate ID",IF(OR(B317="",C317="",D317="",E317="",F317="",G317="",H317="",I317="",M317="",N317=""),"Missing Required Field",IF(AND(OR(N317="Closed",N317="Canceled"),Q317=""),"Missing Closure Date",IF(AND(N317="Closed",R317=""),"Missing Resolution",IF(AND(N317&lt;&gt;"Closed",N317&lt;&gt;"Canceled",Q317&lt;&gt;""),"Status/Date Mismatch",IF(AND(Q317&lt;&gt;"",Q317&lt;B317),"Closure Before Received","OK")))))))</f>
        <v/>
      </c>
    </row>
    <row r="318">
      <c r="A318" s="29" t="n"/>
      <c r="B318" s="30" t="n"/>
      <c r="C318" s="29" t="n"/>
      <c r="D318" s="29" t="n"/>
      <c r="E318" s="29" t="n"/>
      <c r="F318" s="29" t="n"/>
      <c r="G318" s="29" t="n"/>
      <c r="H318" s="29" t="n"/>
      <c r="I318" s="31" t="n"/>
      <c r="J318" s="29" t="n"/>
      <c r="K318" s="32" t="n"/>
      <c r="L318" s="57" t="n"/>
      <c r="M318" s="29" t="n"/>
      <c r="N318" s="29" t="n"/>
      <c r="O318" s="30">
        <f>IF(OR(B318="",H318=""),"",IFERROR(B318+INDEX('Settings'!$O$2:$O$5,MATCH(H318,'Settings'!$N$2:$N$5,0)),""))</f>
        <v/>
      </c>
      <c r="P318" s="30">
        <f>IF(A318="","",IF(COUNTIFS('Action Log'!$B$2:$B$501,A318,'Action Log'!$H$2:$H$501,"Pending",'Action Log'!$G$2:$G$501,"&gt;0")=0,"",IFERROR(MINIFS('Action Log'!$G$2:$G$501,'Action Log'!$B$2:$B$501,A318,'Action Log'!$H$2:$H$501,"Pending",'Action Log'!$G$2:$G$501,"&gt;0"),"")))</f>
        <v/>
      </c>
      <c r="Q318" s="30" t="n"/>
      <c r="R318" s="31" t="n"/>
      <c r="S318" s="29" t="n"/>
      <c r="T318" s="31" t="n"/>
      <c r="U318" s="29" t="n"/>
      <c r="V318" s="58">
        <f>IF(A318="","",IFERROR(SUMIF('Action Log'!$B$2:$B$501,A318,'Action Log'!$P$2:$P$501),0))</f>
        <v/>
      </c>
      <c r="W318" s="35">
        <f>IF(B318="","",MAX(0,IF(Q318&lt;&gt;"",Q318-B318,TODAY()-B318)))</f>
        <v/>
      </c>
      <c r="X318" s="35">
        <f>IF(OR(B318="",Q318="",N318&lt;&gt;"Closed"),"",MAX(0,Q318-B318))</f>
        <v/>
      </c>
      <c r="Y318" s="29">
        <f>IF(OR(A318="",O318=""),"",IF(N318="Canceled","Canceled",IF(N318="Closed",IF(Q318="","Needs Review",IF(Q318&gt;O318,"Closed Late","On Track")),IF(TODAY()&gt;O318,"Overdue","On Track"))))</f>
        <v/>
      </c>
      <c r="Z318" s="31">
        <f>IF(A318="","",IF(COUNTIF($A$2:$A$501,A318)&gt;1,"Duplicate ID",IF(OR(B318="",C318="",D318="",E318="",F318="",G318="",H318="",I318="",M318="",N318=""),"Missing Required Field",IF(AND(OR(N318="Closed",N318="Canceled"),Q318=""),"Missing Closure Date",IF(AND(N318="Closed",R318=""),"Missing Resolution",IF(AND(N318&lt;&gt;"Closed",N318&lt;&gt;"Canceled",Q318&lt;&gt;""),"Status/Date Mismatch",IF(AND(Q318&lt;&gt;"",Q318&lt;B318),"Closure Before Received","OK")))))))</f>
        <v/>
      </c>
    </row>
    <row r="319">
      <c r="A319" s="29" t="n"/>
      <c r="B319" s="30" t="n"/>
      <c r="C319" s="29" t="n"/>
      <c r="D319" s="29" t="n"/>
      <c r="E319" s="29" t="n"/>
      <c r="F319" s="29" t="n"/>
      <c r="G319" s="29" t="n"/>
      <c r="H319" s="29" t="n"/>
      <c r="I319" s="31" t="n"/>
      <c r="J319" s="29" t="n"/>
      <c r="K319" s="32" t="n"/>
      <c r="L319" s="57" t="n"/>
      <c r="M319" s="29" t="n"/>
      <c r="N319" s="29" t="n"/>
      <c r="O319" s="30">
        <f>IF(OR(B319="",H319=""),"",IFERROR(B319+INDEX('Settings'!$O$2:$O$5,MATCH(H319,'Settings'!$N$2:$N$5,0)),""))</f>
        <v/>
      </c>
      <c r="P319" s="30">
        <f>IF(A319="","",IF(COUNTIFS('Action Log'!$B$2:$B$501,A319,'Action Log'!$H$2:$H$501,"Pending",'Action Log'!$G$2:$G$501,"&gt;0")=0,"",IFERROR(MINIFS('Action Log'!$G$2:$G$501,'Action Log'!$B$2:$B$501,A319,'Action Log'!$H$2:$H$501,"Pending",'Action Log'!$G$2:$G$501,"&gt;0"),"")))</f>
        <v/>
      </c>
      <c r="Q319" s="30" t="n"/>
      <c r="R319" s="31" t="n"/>
      <c r="S319" s="29" t="n"/>
      <c r="T319" s="31" t="n"/>
      <c r="U319" s="29" t="n"/>
      <c r="V319" s="58">
        <f>IF(A319="","",IFERROR(SUMIF('Action Log'!$B$2:$B$501,A319,'Action Log'!$P$2:$P$501),0))</f>
        <v/>
      </c>
      <c r="W319" s="35">
        <f>IF(B319="","",MAX(0,IF(Q319&lt;&gt;"",Q319-B319,TODAY()-B319)))</f>
        <v/>
      </c>
      <c r="X319" s="35">
        <f>IF(OR(B319="",Q319="",N319&lt;&gt;"Closed"),"",MAX(0,Q319-B319))</f>
        <v/>
      </c>
      <c r="Y319" s="29">
        <f>IF(OR(A319="",O319=""),"",IF(N319="Canceled","Canceled",IF(N319="Closed",IF(Q319="","Needs Review",IF(Q319&gt;O319,"Closed Late","On Track")),IF(TODAY()&gt;O319,"Overdue","On Track"))))</f>
        <v/>
      </c>
      <c r="Z319" s="31">
        <f>IF(A319="","",IF(COUNTIF($A$2:$A$501,A319)&gt;1,"Duplicate ID",IF(OR(B319="",C319="",D319="",E319="",F319="",G319="",H319="",I319="",M319="",N319=""),"Missing Required Field",IF(AND(OR(N319="Closed",N319="Canceled"),Q319=""),"Missing Closure Date",IF(AND(N319="Closed",R319=""),"Missing Resolution",IF(AND(N319&lt;&gt;"Closed",N319&lt;&gt;"Canceled",Q319&lt;&gt;""),"Status/Date Mismatch",IF(AND(Q319&lt;&gt;"",Q319&lt;B319),"Closure Before Received","OK")))))))</f>
        <v/>
      </c>
    </row>
    <row r="320">
      <c r="A320" s="29" t="n"/>
      <c r="B320" s="30" t="n"/>
      <c r="C320" s="29" t="n"/>
      <c r="D320" s="29" t="n"/>
      <c r="E320" s="29" t="n"/>
      <c r="F320" s="29" t="n"/>
      <c r="G320" s="29" t="n"/>
      <c r="H320" s="29" t="n"/>
      <c r="I320" s="31" t="n"/>
      <c r="J320" s="29" t="n"/>
      <c r="K320" s="32" t="n"/>
      <c r="L320" s="57" t="n"/>
      <c r="M320" s="29" t="n"/>
      <c r="N320" s="29" t="n"/>
      <c r="O320" s="30">
        <f>IF(OR(B320="",H320=""),"",IFERROR(B320+INDEX('Settings'!$O$2:$O$5,MATCH(H320,'Settings'!$N$2:$N$5,0)),""))</f>
        <v/>
      </c>
      <c r="P320" s="30">
        <f>IF(A320="","",IF(COUNTIFS('Action Log'!$B$2:$B$501,A320,'Action Log'!$H$2:$H$501,"Pending",'Action Log'!$G$2:$G$501,"&gt;0")=0,"",IFERROR(MINIFS('Action Log'!$G$2:$G$501,'Action Log'!$B$2:$B$501,A320,'Action Log'!$H$2:$H$501,"Pending",'Action Log'!$G$2:$G$501,"&gt;0"),"")))</f>
        <v/>
      </c>
      <c r="Q320" s="30" t="n"/>
      <c r="R320" s="31" t="n"/>
      <c r="S320" s="29" t="n"/>
      <c r="T320" s="31" t="n"/>
      <c r="U320" s="29" t="n"/>
      <c r="V320" s="58">
        <f>IF(A320="","",IFERROR(SUMIF('Action Log'!$B$2:$B$501,A320,'Action Log'!$P$2:$P$501),0))</f>
        <v/>
      </c>
      <c r="W320" s="35">
        <f>IF(B320="","",MAX(0,IF(Q320&lt;&gt;"",Q320-B320,TODAY()-B320)))</f>
        <v/>
      </c>
      <c r="X320" s="35">
        <f>IF(OR(B320="",Q320="",N320&lt;&gt;"Closed"),"",MAX(0,Q320-B320))</f>
        <v/>
      </c>
      <c r="Y320" s="29">
        <f>IF(OR(A320="",O320=""),"",IF(N320="Canceled","Canceled",IF(N320="Closed",IF(Q320="","Needs Review",IF(Q320&gt;O320,"Closed Late","On Track")),IF(TODAY()&gt;O320,"Overdue","On Track"))))</f>
        <v/>
      </c>
      <c r="Z320" s="31">
        <f>IF(A320="","",IF(COUNTIF($A$2:$A$501,A320)&gt;1,"Duplicate ID",IF(OR(B320="",C320="",D320="",E320="",F320="",G320="",H320="",I320="",M320="",N320=""),"Missing Required Field",IF(AND(OR(N320="Closed",N320="Canceled"),Q320=""),"Missing Closure Date",IF(AND(N320="Closed",R320=""),"Missing Resolution",IF(AND(N320&lt;&gt;"Closed",N320&lt;&gt;"Canceled",Q320&lt;&gt;""),"Status/Date Mismatch",IF(AND(Q320&lt;&gt;"",Q320&lt;B320),"Closure Before Received","OK")))))))</f>
        <v/>
      </c>
    </row>
    <row r="321">
      <c r="A321" s="29" t="n"/>
      <c r="B321" s="30" t="n"/>
      <c r="C321" s="29" t="n"/>
      <c r="D321" s="29" t="n"/>
      <c r="E321" s="29" t="n"/>
      <c r="F321" s="29" t="n"/>
      <c r="G321" s="29" t="n"/>
      <c r="H321" s="29" t="n"/>
      <c r="I321" s="31" t="n"/>
      <c r="J321" s="29" t="n"/>
      <c r="K321" s="32" t="n"/>
      <c r="L321" s="57" t="n"/>
      <c r="M321" s="29" t="n"/>
      <c r="N321" s="29" t="n"/>
      <c r="O321" s="30">
        <f>IF(OR(B321="",H321=""),"",IFERROR(B321+INDEX('Settings'!$O$2:$O$5,MATCH(H321,'Settings'!$N$2:$N$5,0)),""))</f>
        <v/>
      </c>
      <c r="P321" s="30">
        <f>IF(A321="","",IF(COUNTIFS('Action Log'!$B$2:$B$501,A321,'Action Log'!$H$2:$H$501,"Pending",'Action Log'!$G$2:$G$501,"&gt;0")=0,"",IFERROR(MINIFS('Action Log'!$G$2:$G$501,'Action Log'!$B$2:$B$501,A321,'Action Log'!$H$2:$H$501,"Pending",'Action Log'!$G$2:$G$501,"&gt;0"),"")))</f>
        <v/>
      </c>
      <c r="Q321" s="30" t="n"/>
      <c r="R321" s="31" t="n"/>
      <c r="S321" s="29" t="n"/>
      <c r="T321" s="31" t="n"/>
      <c r="U321" s="29" t="n"/>
      <c r="V321" s="58">
        <f>IF(A321="","",IFERROR(SUMIF('Action Log'!$B$2:$B$501,A321,'Action Log'!$P$2:$P$501),0))</f>
        <v/>
      </c>
      <c r="W321" s="35">
        <f>IF(B321="","",MAX(0,IF(Q321&lt;&gt;"",Q321-B321,TODAY()-B321)))</f>
        <v/>
      </c>
      <c r="X321" s="35">
        <f>IF(OR(B321="",Q321="",N321&lt;&gt;"Closed"),"",MAX(0,Q321-B321))</f>
        <v/>
      </c>
      <c r="Y321" s="29">
        <f>IF(OR(A321="",O321=""),"",IF(N321="Canceled","Canceled",IF(N321="Closed",IF(Q321="","Needs Review",IF(Q321&gt;O321,"Closed Late","On Track")),IF(TODAY()&gt;O321,"Overdue","On Track"))))</f>
        <v/>
      </c>
      <c r="Z321" s="31">
        <f>IF(A321="","",IF(COUNTIF($A$2:$A$501,A321)&gt;1,"Duplicate ID",IF(OR(B321="",C321="",D321="",E321="",F321="",G321="",H321="",I321="",M321="",N321=""),"Missing Required Field",IF(AND(OR(N321="Closed",N321="Canceled"),Q321=""),"Missing Closure Date",IF(AND(N321="Closed",R321=""),"Missing Resolution",IF(AND(N321&lt;&gt;"Closed",N321&lt;&gt;"Canceled",Q321&lt;&gt;""),"Status/Date Mismatch",IF(AND(Q321&lt;&gt;"",Q321&lt;B321),"Closure Before Received","OK")))))))</f>
        <v/>
      </c>
    </row>
    <row r="322">
      <c r="A322" s="29" t="n"/>
      <c r="B322" s="30" t="n"/>
      <c r="C322" s="29" t="n"/>
      <c r="D322" s="29" t="n"/>
      <c r="E322" s="29" t="n"/>
      <c r="F322" s="29" t="n"/>
      <c r="G322" s="29" t="n"/>
      <c r="H322" s="29" t="n"/>
      <c r="I322" s="31" t="n"/>
      <c r="J322" s="29" t="n"/>
      <c r="K322" s="32" t="n"/>
      <c r="L322" s="57" t="n"/>
      <c r="M322" s="29" t="n"/>
      <c r="N322" s="29" t="n"/>
      <c r="O322" s="30">
        <f>IF(OR(B322="",H322=""),"",IFERROR(B322+INDEX('Settings'!$O$2:$O$5,MATCH(H322,'Settings'!$N$2:$N$5,0)),""))</f>
        <v/>
      </c>
      <c r="P322" s="30">
        <f>IF(A322="","",IF(COUNTIFS('Action Log'!$B$2:$B$501,A322,'Action Log'!$H$2:$H$501,"Pending",'Action Log'!$G$2:$G$501,"&gt;0")=0,"",IFERROR(MINIFS('Action Log'!$G$2:$G$501,'Action Log'!$B$2:$B$501,A322,'Action Log'!$H$2:$H$501,"Pending",'Action Log'!$G$2:$G$501,"&gt;0"),"")))</f>
        <v/>
      </c>
      <c r="Q322" s="30" t="n"/>
      <c r="R322" s="31" t="n"/>
      <c r="S322" s="29" t="n"/>
      <c r="T322" s="31" t="n"/>
      <c r="U322" s="29" t="n"/>
      <c r="V322" s="58">
        <f>IF(A322="","",IFERROR(SUMIF('Action Log'!$B$2:$B$501,A322,'Action Log'!$P$2:$P$501),0))</f>
        <v/>
      </c>
      <c r="W322" s="35">
        <f>IF(B322="","",MAX(0,IF(Q322&lt;&gt;"",Q322-B322,TODAY()-B322)))</f>
        <v/>
      </c>
      <c r="X322" s="35">
        <f>IF(OR(B322="",Q322="",N322&lt;&gt;"Closed"),"",MAX(0,Q322-B322))</f>
        <v/>
      </c>
      <c r="Y322" s="29">
        <f>IF(OR(A322="",O322=""),"",IF(N322="Canceled","Canceled",IF(N322="Closed",IF(Q322="","Needs Review",IF(Q322&gt;O322,"Closed Late","On Track")),IF(TODAY()&gt;O322,"Overdue","On Track"))))</f>
        <v/>
      </c>
      <c r="Z322" s="31">
        <f>IF(A322="","",IF(COUNTIF($A$2:$A$501,A322)&gt;1,"Duplicate ID",IF(OR(B322="",C322="",D322="",E322="",F322="",G322="",H322="",I322="",M322="",N322=""),"Missing Required Field",IF(AND(OR(N322="Closed",N322="Canceled"),Q322=""),"Missing Closure Date",IF(AND(N322="Closed",R322=""),"Missing Resolution",IF(AND(N322&lt;&gt;"Closed",N322&lt;&gt;"Canceled",Q322&lt;&gt;""),"Status/Date Mismatch",IF(AND(Q322&lt;&gt;"",Q322&lt;B322),"Closure Before Received","OK")))))))</f>
        <v/>
      </c>
    </row>
    <row r="323">
      <c r="A323" s="29" t="n"/>
      <c r="B323" s="30" t="n"/>
      <c r="C323" s="29" t="n"/>
      <c r="D323" s="29" t="n"/>
      <c r="E323" s="29" t="n"/>
      <c r="F323" s="29" t="n"/>
      <c r="G323" s="29" t="n"/>
      <c r="H323" s="29" t="n"/>
      <c r="I323" s="31" t="n"/>
      <c r="J323" s="29" t="n"/>
      <c r="K323" s="32" t="n"/>
      <c r="L323" s="57" t="n"/>
      <c r="M323" s="29" t="n"/>
      <c r="N323" s="29" t="n"/>
      <c r="O323" s="30">
        <f>IF(OR(B323="",H323=""),"",IFERROR(B323+INDEX('Settings'!$O$2:$O$5,MATCH(H323,'Settings'!$N$2:$N$5,0)),""))</f>
        <v/>
      </c>
      <c r="P323" s="30">
        <f>IF(A323="","",IF(COUNTIFS('Action Log'!$B$2:$B$501,A323,'Action Log'!$H$2:$H$501,"Pending",'Action Log'!$G$2:$G$501,"&gt;0")=0,"",IFERROR(MINIFS('Action Log'!$G$2:$G$501,'Action Log'!$B$2:$B$501,A323,'Action Log'!$H$2:$H$501,"Pending",'Action Log'!$G$2:$G$501,"&gt;0"),"")))</f>
        <v/>
      </c>
      <c r="Q323" s="30" t="n"/>
      <c r="R323" s="31" t="n"/>
      <c r="S323" s="29" t="n"/>
      <c r="T323" s="31" t="n"/>
      <c r="U323" s="29" t="n"/>
      <c r="V323" s="58">
        <f>IF(A323="","",IFERROR(SUMIF('Action Log'!$B$2:$B$501,A323,'Action Log'!$P$2:$P$501),0))</f>
        <v/>
      </c>
      <c r="W323" s="35">
        <f>IF(B323="","",MAX(0,IF(Q323&lt;&gt;"",Q323-B323,TODAY()-B323)))</f>
        <v/>
      </c>
      <c r="X323" s="35">
        <f>IF(OR(B323="",Q323="",N323&lt;&gt;"Closed"),"",MAX(0,Q323-B323))</f>
        <v/>
      </c>
      <c r="Y323" s="29">
        <f>IF(OR(A323="",O323=""),"",IF(N323="Canceled","Canceled",IF(N323="Closed",IF(Q323="","Needs Review",IF(Q323&gt;O323,"Closed Late","On Track")),IF(TODAY()&gt;O323,"Overdue","On Track"))))</f>
        <v/>
      </c>
      <c r="Z323" s="31">
        <f>IF(A323="","",IF(COUNTIF($A$2:$A$501,A323)&gt;1,"Duplicate ID",IF(OR(B323="",C323="",D323="",E323="",F323="",G323="",H323="",I323="",M323="",N323=""),"Missing Required Field",IF(AND(OR(N323="Closed",N323="Canceled"),Q323=""),"Missing Closure Date",IF(AND(N323="Closed",R323=""),"Missing Resolution",IF(AND(N323&lt;&gt;"Closed",N323&lt;&gt;"Canceled",Q323&lt;&gt;""),"Status/Date Mismatch",IF(AND(Q323&lt;&gt;"",Q323&lt;B323),"Closure Before Received","OK")))))))</f>
        <v/>
      </c>
    </row>
    <row r="324">
      <c r="A324" s="29" t="n"/>
      <c r="B324" s="30" t="n"/>
      <c r="C324" s="29" t="n"/>
      <c r="D324" s="29" t="n"/>
      <c r="E324" s="29" t="n"/>
      <c r="F324" s="29" t="n"/>
      <c r="G324" s="29" t="n"/>
      <c r="H324" s="29" t="n"/>
      <c r="I324" s="31" t="n"/>
      <c r="J324" s="29" t="n"/>
      <c r="K324" s="32" t="n"/>
      <c r="L324" s="57" t="n"/>
      <c r="M324" s="29" t="n"/>
      <c r="N324" s="29" t="n"/>
      <c r="O324" s="30">
        <f>IF(OR(B324="",H324=""),"",IFERROR(B324+INDEX('Settings'!$O$2:$O$5,MATCH(H324,'Settings'!$N$2:$N$5,0)),""))</f>
        <v/>
      </c>
      <c r="P324" s="30">
        <f>IF(A324="","",IF(COUNTIFS('Action Log'!$B$2:$B$501,A324,'Action Log'!$H$2:$H$501,"Pending",'Action Log'!$G$2:$G$501,"&gt;0")=0,"",IFERROR(MINIFS('Action Log'!$G$2:$G$501,'Action Log'!$B$2:$B$501,A324,'Action Log'!$H$2:$H$501,"Pending",'Action Log'!$G$2:$G$501,"&gt;0"),"")))</f>
        <v/>
      </c>
      <c r="Q324" s="30" t="n"/>
      <c r="R324" s="31" t="n"/>
      <c r="S324" s="29" t="n"/>
      <c r="T324" s="31" t="n"/>
      <c r="U324" s="29" t="n"/>
      <c r="V324" s="58">
        <f>IF(A324="","",IFERROR(SUMIF('Action Log'!$B$2:$B$501,A324,'Action Log'!$P$2:$P$501),0))</f>
        <v/>
      </c>
      <c r="W324" s="35">
        <f>IF(B324="","",MAX(0,IF(Q324&lt;&gt;"",Q324-B324,TODAY()-B324)))</f>
        <v/>
      </c>
      <c r="X324" s="35">
        <f>IF(OR(B324="",Q324="",N324&lt;&gt;"Closed"),"",MAX(0,Q324-B324))</f>
        <v/>
      </c>
      <c r="Y324" s="29">
        <f>IF(OR(A324="",O324=""),"",IF(N324="Canceled","Canceled",IF(N324="Closed",IF(Q324="","Needs Review",IF(Q324&gt;O324,"Closed Late","On Track")),IF(TODAY()&gt;O324,"Overdue","On Track"))))</f>
        <v/>
      </c>
      <c r="Z324" s="31">
        <f>IF(A324="","",IF(COUNTIF($A$2:$A$501,A324)&gt;1,"Duplicate ID",IF(OR(B324="",C324="",D324="",E324="",F324="",G324="",H324="",I324="",M324="",N324=""),"Missing Required Field",IF(AND(OR(N324="Closed",N324="Canceled"),Q324=""),"Missing Closure Date",IF(AND(N324="Closed",R324=""),"Missing Resolution",IF(AND(N324&lt;&gt;"Closed",N324&lt;&gt;"Canceled",Q324&lt;&gt;""),"Status/Date Mismatch",IF(AND(Q324&lt;&gt;"",Q324&lt;B324),"Closure Before Received","OK")))))))</f>
        <v/>
      </c>
    </row>
    <row r="325">
      <c r="A325" s="29" t="n"/>
      <c r="B325" s="30" t="n"/>
      <c r="C325" s="29" t="n"/>
      <c r="D325" s="29" t="n"/>
      <c r="E325" s="29" t="n"/>
      <c r="F325" s="29" t="n"/>
      <c r="G325" s="29" t="n"/>
      <c r="H325" s="29" t="n"/>
      <c r="I325" s="31" t="n"/>
      <c r="J325" s="29" t="n"/>
      <c r="K325" s="32" t="n"/>
      <c r="L325" s="57" t="n"/>
      <c r="M325" s="29" t="n"/>
      <c r="N325" s="29" t="n"/>
      <c r="O325" s="30">
        <f>IF(OR(B325="",H325=""),"",IFERROR(B325+INDEX('Settings'!$O$2:$O$5,MATCH(H325,'Settings'!$N$2:$N$5,0)),""))</f>
        <v/>
      </c>
      <c r="P325" s="30">
        <f>IF(A325="","",IF(COUNTIFS('Action Log'!$B$2:$B$501,A325,'Action Log'!$H$2:$H$501,"Pending",'Action Log'!$G$2:$G$501,"&gt;0")=0,"",IFERROR(MINIFS('Action Log'!$G$2:$G$501,'Action Log'!$B$2:$B$501,A325,'Action Log'!$H$2:$H$501,"Pending",'Action Log'!$G$2:$G$501,"&gt;0"),"")))</f>
        <v/>
      </c>
      <c r="Q325" s="30" t="n"/>
      <c r="R325" s="31" t="n"/>
      <c r="S325" s="29" t="n"/>
      <c r="T325" s="31" t="n"/>
      <c r="U325" s="29" t="n"/>
      <c r="V325" s="58">
        <f>IF(A325="","",IFERROR(SUMIF('Action Log'!$B$2:$B$501,A325,'Action Log'!$P$2:$P$501),0))</f>
        <v/>
      </c>
      <c r="W325" s="35">
        <f>IF(B325="","",MAX(0,IF(Q325&lt;&gt;"",Q325-B325,TODAY()-B325)))</f>
        <v/>
      </c>
      <c r="X325" s="35">
        <f>IF(OR(B325="",Q325="",N325&lt;&gt;"Closed"),"",MAX(0,Q325-B325))</f>
        <v/>
      </c>
      <c r="Y325" s="29">
        <f>IF(OR(A325="",O325=""),"",IF(N325="Canceled","Canceled",IF(N325="Closed",IF(Q325="","Needs Review",IF(Q325&gt;O325,"Closed Late","On Track")),IF(TODAY()&gt;O325,"Overdue","On Track"))))</f>
        <v/>
      </c>
      <c r="Z325" s="31">
        <f>IF(A325="","",IF(COUNTIF($A$2:$A$501,A325)&gt;1,"Duplicate ID",IF(OR(B325="",C325="",D325="",E325="",F325="",G325="",H325="",I325="",M325="",N325=""),"Missing Required Field",IF(AND(OR(N325="Closed",N325="Canceled"),Q325=""),"Missing Closure Date",IF(AND(N325="Closed",R325=""),"Missing Resolution",IF(AND(N325&lt;&gt;"Closed",N325&lt;&gt;"Canceled",Q325&lt;&gt;""),"Status/Date Mismatch",IF(AND(Q325&lt;&gt;"",Q325&lt;B325),"Closure Before Received","OK")))))))</f>
        <v/>
      </c>
    </row>
    <row r="326">
      <c r="A326" s="29" t="n"/>
      <c r="B326" s="30" t="n"/>
      <c r="C326" s="29" t="n"/>
      <c r="D326" s="29" t="n"/>
      <c r="E326" s="29" t="n"/>
      <c r="F326" s="29" t="n"/>
      <c r="G326" s="29" t="n"/>
      <c r="H326" s="29" t="n"/>
      <c r="I326" s="31" t="n"/>
      <c r="J326" s="29" t="n"/>
      <c r="K326" s="32" t="n"/>
      <c r="L326" s="57" t="n"/>
      <c r="M326" s="29" t="n"/>
      <c r="N326" s="29" t="n"/>
      <c r="O326" s="30">
        <f>IF(OR(B326="",H326=""),"",IFERROR(B326+INDEX('Settings'!$O$2:$O$5,MATCH(H326,'Settings'!$N$2:$N$5,0)),""))</f>
        <v/>
      </c>
      <c r="P326" s="30">
        <f>IF(A326="","",IF(COUNTIFS('Action Log'!$B$2:$B$501,A326,'Action Log'!$H$2:$H$501,"Pending",'Action Log'!$G$2:$G$501,"&gt;0")=0,"",IFERROR(MINIFS('Action Log'!$G$2:$G$501,'Action Log'!$B$2:$B$501,A326,'Action Log'!$H$2:$H$501,"Pending",'Action Log'!$G$2:$G$501,"&gt;0"),"")))</f>
        <v/>
      </c>
      <c r="Q326" s="30" t="n"/>
      <c r="R326" s="31" t="n"/>
      <c r="S326" s="29" t="n"/>
      <c r="T326" s="31" t="n"/>
      <c r="U326" s="29" t="n"/>
      <c r="V326" s="58">
        <f>IF(A326="","",IFERROR(SUMIF('Action Log'!$B$2:$B$501,A326,'Action Log'!$P$2:$P$501),0))</f>
        <v/>
      </c>
      <c r="W326" s="35">
        <f>IF(B326="","",MAX(0,IF(Q326&lt;&gt;"",Q326-B326,TODAY()-B326)))</f>
        <v/>
      </c>
      <c r="X326" s="35">
        <f>IF(OR(B326="",Q326="",N326&lt;&gt;"Closed"),"",MAX(0,Q326-B326))</f>
        <v/>
      </c>
      <c r="Y326" s="29">
        <f>IF(OR(A326="",O326=""),"",IF(N326="Canceled","Canceled",IF(N326="Closed",IF(Q326="","Needs Review",IF(Q326&gt;O326,"Closed Late","On Track")),IF(TODAY()&gt;O326,"Overdue","On Track"))))</f>
        <v/>
      </c>
      <c r="Z326" s="31">
        <f>IF(A326="","",IF(COUNTIF($A$2:$A$501,A326)&gt;1,"Duplicate ID",IF(OR(B326="",C326="",D326="",E326="",F326="",G326="",H326="",I326="",M326="",N326=""),"Missing Required Field",IF(AND(OR(N326="Closed",N326="Canceled"),Q326=""),"Missing Closure Date",IF(AND(N326="Closed",R326=""),"Missing Resolution",IF(AND(N326&lt;&gt;"Closed",N326&lt;&gt;"Canceled",Q326&lt;&gt;""),"Status/Date Mismatch",IF(AND(Q326&lt;&gt;"",Q326&lt;B326),"Closure Before Received","OK")))))))</f>
        <v/>
      </c>
    </row>
    <row r="327">
      <c r="A327" s="29" t="n"/>
      <c r="B327" s="30" t="n"/>
      <c r="C327" s="29" t="n"/>
      <c r="D327" s="29" t="n"/>
      <c r="E327" s="29" t="n"/>
      <c r="F327" s="29" t="n"/>
      <c r="G327" s="29" t="n"/>
      <c r="H327" s="29" t="n"/>
      <c r="I327" s="31" t="n"/>
      <c r="J327" s="29" t="n"/>
      <c r="K327" s="32" t="n"/>
      <c r="L327" s="57" t="n"/>
      <c r="M327" s="29" t="n"/>
      <c r="N327" s="29" t="n"/>
      <c r="O327" s="30">
        <f>IF(OR(B327="",H327=""),"",IFERROR(B327+INDEX('Settings'!$O$2:$O$5,MATCH(H327,'Settings'!$N$2:$N$5,0)),""))</f>
        <v/>
      </c>
      <c r="P327" s="30">
        <f>IF(A327="","",IF(COUNTIFS('Action Log'!$B$2:$B$501,A327,'Action Log'!$H$2:$H$501,"Pending",'Action Log'!$G$2:$G$501,"&gt;0")=0,"",IFERROR(MINIFS('Action Log'!$G$2:$G$501,'Action Log'!$B$2:$B$501,A327,'Action Log'!$H$2:$H$501,"Pending",'Action Log'!$G$2:$G$501,"&gt;0"),"")))</f>
        <v/>
      </c>
      <c r="Q327" s="30" t="n"/>
      <c r="R327" s="31" t="n"/>
      <c r="S327" s="29" t="n"/>
      <c r="T327" s="31" t="n"/>
      <c r="U327" s="29" t="n"/>
      <c r="V327" s="58">
        <f>IF(A327="","",IFERROR(SUMIF('Action Log'!$B$2:$B$501,A327,'Action Log'!$P$2:$P$501),0))</f>
        <v/>
      </c>
      <c r="W327" s="35">
        <f>IF(B327="","",MAX(0,IF(Q327&lt;&gt;"",Q327-B327,TODAY()-B327)))</f>
        <v/>
      </c>
      <c r="X327" s="35">
        <f>IF(OR(B327="",Q327="",N327&lt;&gt;"Closed"),"",MAX(0,Q327-B327))</f>
        <v/>
      </c>
      <c r="Y327" s="29">
        <f>IF(OR(A327="",O327=""),"",IF(N327="Canceled","Canceled",IF(N327="Closed",IF(Q327="","Needs Review",IF(Q327&gt;O327,"Closed Late","On Track")),IF(TODAY()&gt;O327,"Overdue","On Track"))))</f>
        <v/>
      </c>
      <c r="Z327" s="31">
        <f>IF(A327="","",IF(COUNTIF($A$2:$A$501,A327)&gt;1,"Duplicate ID",IF(OR(B327="",C327="",D327="",E327="",F327="",G327="",H327="",I327="",M327="",N327=""),"Missing Required Field",IF(AND(OR(N327="Closed",N327="Canceled"),Q327=""),"Missing Closure Date",IF(AND(N327="Closed",R327=""),"Missing Resolution",IF(AND(N327&lt;&gt;"Closed",N327&lt;&gt;"Canceled",Q327&lt;&gt;""),"Status/Date Mismatch",IF(AND(Q327&lt;&gt;"",Q327&lt;B327),"Closure Before Received","OK")))))))</f>
        <v/>
      </c>
    </row>
    <row r="328">
      <c r="A328" s="29" t="n"/>
      <c r="B328" s="30" t="n"/>
      <c r="C328" s="29" t="n"/>
      <c r="D328" s="29" t="n"/>
      <c r="E328" s="29" t="n"/>
      <c r="F328" s="29" t="n"/>
      <c r="G328" s="29" t="n"/>
      <c r="H328" s="29" t="n"/>
      <c r="I328" s="31" t="n"/>
      <c r="J328" s="29" t="n"/>
      <c r="K328" s="32" t="n"/>
      <c r="L328" s="57" t="n"/>
      <c r="M328" s="29" t="n"/>
      <c r="N328" s="29" t="n"/>
      <c r="O328" s="30">
        <f>IF(OR(B328="",H328=""),"",IFERROR(B328+INDEX('Settings'!$O$2:$O$5,MATCH(H328,'Settings'!$N$2:$N$5,0)),""))</f>
        <v/>
      </c>
      <c r="P328" s="30">
        <f>IF(A328="","",IF(COUNTIFS('Action Log'!$B$2:$B$501,A328,'Action Log'!$H$2:$H$501,"Pending",'Action Log'!$G$2:$G$501,"&gt;0")=0,"",IFERROR(MINIFS('Action Log'!$G$2:$G$501,'Action Log'!$B$2:$B$501,A328,'Action Log'!$H$2:$H$501,"Pending",'Action Log'!$G$2:$G$501,"&gt;0"),"")))</f>
        <v/>
      </c>
      <c r="Q328" s="30" t="n"/>
      <c r="R328" s="31" t="n"/>
      <c r="S328" s="29" t="n"/>
      <c r="T328" s="31" t="n"/>
      <c r="U328" s="29" t="n"/>
      <c r="V328" s="58">
        <f>IF(A328="","",IFERROR(SUMIF('Action Log'!$B$2:$B$501,A328,'Action Log'!$P$2:$P$501),0))</f>
        <v/>
      </c>
      <c r="W328" s="35">
        <f>IF(B328="","",MAX(0,IF(Q328&lt;&gt;"",Q328-B328,TODAY()-B328)))</f>
        <v/>
      </c>
      <c r="X328" s="35">
        <f>IF(OR(B328="",Q328="",N328&lt;&gt;"Closed"),"",MAX(0,Q328-B328))</f>
        <v/>
      </c>
      <c r="Y328" s="29">
        <f>IF(OR(A328="",O328=""),"",IF(N328="Canceled","Canceled",IF(N328="Closed",IF(Q328="","Needs Review",IF(Q328&gt;O328,"Closed Late","On Track")),IF(TODAY()&gt;O328,"Overdue","On Track"))))</f>
        <v/>
      </c>
      <c r="Z328" s="31">
        <f>IF(A328="","",IF(COUNTIF($A$2:$A$501,A328)&gt;1,"Duplicate ID",IF(OR(B328="",C328="",D328="",E328="",F328="",G328="",H328="",I328="",M328="",N328=""),"Missing Required Field",IF(AND(OR(N328="Closed",N328="Canceled"),Q328=""),"Missing Closure Date",IF(AND(N328="Closed",R328=""),"Missing Resolution",IF(AND(N328&lt;&gt;"Closed",N328&lt;&gt;"Canceled",Q328&lt;&gt;""),"Status/Date Mismatch",IF(AND(Q328&lt;&gt;"",Q328&lt;B328),"Closure Before Received","OK")))))))</f>
        <v/>
      </c>
    </row>
    <row r="329">
      <c r="A329" s="29" t="n"/>
      <c r="B329" s="30" t="n"/>
      <c r="C329" s="29" t="n"/>
      <c r="D329" s="29" t="n"/>
      <c r="E329" s="29" t="n"/>
      <c r="F329" s="29" t="n"/>
      <c r="G329" s="29" t="n"/>
      <c r="H329" s="29" t="n"/>
      <c r="I329" s="31" t="n"/>
      <c r="J329" s="29" t="n"/>
      <c r="K329" s="32" t="n"/>
      <c r="L329" s="57" t="n"/>
      <c r="M329" s="29" t="n"/>
      <c r="N329" s="29" t="n"/>
      <c r="O329" s="30">
        <f>IF(OR(B329="",H329=""),"",IFERROR(B329+INDEX('Settings'!$O$2:$O$5,MATCH(H329,'Settings'!$N$2:$N$5,0)),""))</f>
        <v/>
      </c>
      <c r="P329" s="30">
        <f>IF(A329="","",IF(COUNTIFS('Action Log'!$B$2:$B$501,A329,'Action Log'!$H$2:$H$501,"Pending",'Action Log'!$G$2:$G$501,"&gt;0")=0,"",IFERROR(MINIFS('Action Log'!$G$2:$G$501,'Action Log'!$B$2:$B$501,A329,'Action Log'!$H$2:$H$501,"Pending",'Action Log'!$G$2:$G$501,"&gt;0"),"")))</f>
        <v/>
      </c>
      <c r="Q329" s="30" t="n"/>
      <c r="R329" s="31" t="n"/>
      <c r="S329" s="29" t="n"/>
      <c r="T329" s="31" t="n"/>
      <c r="U329" s="29" t="n"/>
      <c r="V329" s="58">
        <f>IF(A329="","",IFERROR(SUMIF('Action Log'!$B$2:$B$501,A329,'Action Log'!$P$2:$P$501),0))</f>
        <v/>
      </c>
      <c r="W329" s="35">
        <f>IF(B329="","",MAX(0,IF(Q329&lt;&gt;"",Q329-B329,TODAY()-B329)))</f>
        <v/>
      </c>
      <c r="X329" s="35">
        <f>IF(OR(B329="",Q329="",N329&lt;&gt;"Closed"),"",MAX(0,Q329-B329))</f>
        <v/>
      </c>
      <c r="Y329" s="29">
        <f>IF(OR(A329="",O329=""),"",IF(N329="Canceled","Canceled",IF(N329="Closed",IF(Q329="","Needs Review",IF(Q329&gt;O329,"Closed Late","On Track")),IF(TODAY()&gt;O329,"Overdue","On Track"))))</f>
        <v/>
      </c>
      <c r="Z329" s="31">
        <f>IF(A329="","",IF(COUNTIF($A$2:$A$501,A329)&gt;1,"Duplicate ID",IF(OR(B329="",C329="",D329="",E329="",F329="",G329="",H329="",I329="",M329="",N329=""),"Missing Required Field",IF(AND(OR(N329="Closed",N329="Canceled"),Q329=""),"Missing Closure Date",IF(AND(N329="Closed",R329=""),"Missing Resolution",IF(AND(N329&lt;&gt;"Closed",N329&lt;&gt;"Canceled",Q329&lt;&gt;""),"Status/Date Mismatch",IF(AND(Q329&lt;&gt;"",Q329&lt;B329),"Closure Before Received","OK")))))))</f>
        <v/>
      </c>
    </row>
    <row r="330">
      <c r="A330" s="29" t="n"/>
      <c r="B330" s="30" t="n"/>
      <c r="C330" s="29" t="n"/>
      <c r="D330" s="29" t="n"/>
      <c r="E330" s="29" t="n"/>
      <c r="F330" s="29" t="n"/>
      <c r="G330" s="29" t="n"/>
      <c r="H330" s="29" t="n"/>
      <c r="I330" s="31" t="n"/>
      <c r="J330" s="29" t="n"/>
      <c r="K330" s="32" t="n"/>
      <c r="L330" s="57" t="n"/>
      <c r="M330" s="29" t="n"/>
      <c r="N330" s="29" t="n"/>
      <c r="O330" s="30">
        <f>IF(OR(B330="",H330=""),"",IFERROR(B330+INDEX('Settings'!$O$2:$O$5,MATCH(H330,'Settings'!$N$2:$N$5,0)),""))</f>
        <v/>
      </c>
      <c r="P330" s="30">
        <f>IF(A330="","",IF(COUNTIFS('Action Log'!$B$2:$B$501,A330,'Action Log'!$H$2:$H$501,"Pending",'Action Log'!$G$2:$G$501,"&gt;0")=0,"",IFERROR(MINIFS('Action Log'!$G$2:$G$501,'Action Log'!$B$2:$B$501,A330,'Action Log'!$H$2:$H$501,"Pending",'Action Log'!$G$2:$G$501,"&gt;0"),"")))</f>
        <v/>
      </c>
      <c r="Q330" s="30" t="n"/>
      <c r="R330" s="31" t="n"/>
      <c r="S330" s="29" t="n"/>
      <c r="T330" s="31" t="n"/>
      <c r="U330" s="29" t="n"/>
      <c r="V330" s="58">
        <f>IF(A330="","",IFERROR(SUMIF('Action Log'!$B$2:$B$501,A330,'Action Log'!$P$2:$P$501),0))</f>
        <v/>
      </c>
      <c r="W330" s="35">
        <f>IF(B330="","",MAX(0,IF(Q330&lt;&gt;"",Q330-B330,TODAY()-B330)))</f>
        <v/>
      </c>
      <c r="X330" s="35">
        <f>IF(OR(B330="",Q330="",N330&lt;&gt;"Closed"),"",MAX(0,Q330-B330))</f>
        <v/>
      </c>
      <c r="Y330" s="29">
        <f>IF(OR(A330="",O330=""),"",IF(N330="Canceled","Canceled",IF(N330="Closed",IF(Q330="","Needs Review",IF(Q330&gt;O330,"Closed Late","On Track")),IF(TODAY()&gt;O330,"Overdue","On Track"))))</f>
        <v/>
      </c>
      <c r="Z330" s="31">
        <f>IF(A330="","",IF(COUNTIF($A$2:$A$501,A330)&gt;1,"Duplicate ID",IF(OR(B330="",C330="",D330="",E330="",F330="",G330="",H330="",I330="",M330="",N330=""),"Missing Required Field",IF(AND(OR(N330="Closed",N330="Canceled"),Q330=""),"Missing Closure Date",IF(AND(N330="Closed",R330=""),"Missing Resolution",IF(AND(N330&lt;&gt;"Closed",N330&lt;&gt;"Canceled",Q330&lt;&gt;""),"Status/Date Mismatch",IF(AND(Q330&lt;&gt;"",Q330&lt;B330),"Closure Before Received","OK")))))))</f>
        <v/>
      </c>
    </row>
    <row r="331">
      <c r="A331" s="29" t="n"/>
      <c r="B331" s="30" t="n"/>
      <c r="C331" s="29" t="n"/>
      <c r="D331" s="29" t="n"/>
      <c r="E331" s="29" t="n"/>
      <c r="F331" s="29" t="n"/>
      <c r="G331" s="29" t="n"/>
      <c r="H331" s="29" t="n"/>
      <c r="I331" s="31" t="n"/>
      <c r="J331" s="29" t="n"/>
      <c r="K331" s="32" t="n"/>
      <c r="L331" s="57" t="n"/>
      <c r="M331" s="29" t="n"/>
      <c r="N331" s="29" t="n"/>
      <c r="O331" s="30">
        <f>IF(OR(B331="",H331=""),"",IFERROR(B331+INDEX('Settings'!$O$2:$O$5,MATCH(H331,'Settings'!$N$2:$N$5,0)),""))</f>
        <v/>
      </c>
      <c r="P331" s="30">
        <f>IF(A331="","",IF(COUNTIFS('Action Log'!$B$2:$B$501,A331,'Action Log'!$H$2:$H$501,"Pending",'Action Log'!$G$2:$G$501,"&gt;0")=0,"",IFERROR(MINIFS('Action Log'!$G$2:$G$501,'Action Log'!$B$2:$B$501,A331,'Action Log'!$H$2:$H$501,"Pending",'Action Log'!$G$2:$G$501,"&gt;0"),"")))</f>
        <v/>
      </c>
      <c r="Q331" s="30" t="n"/>
      <c r="R331" s="31" t="n"/>
      <c r="S331" s="29" t="n"/>
      <c r="T331" s="31" t="n"/>
      <c r="U331" s="29" t="n"/>
      <c r="V331" s="58">
        <f>IF(A331="","",IFERROR(SUMIF('Action Log'!$B$2:$B$501,A331,'Action Log'!$P$2:$P$501),0))</f>
        <v/>
      </c>
      <c r="W331" s="35">
        <f>IF(B331="","",MAX(0,IF(Q331&lt;&gt;"",Q331-B331,TODAY()-B331)))</f>
        <v/>
      </c>
      <c r="X331" s="35">
        <f>IF(OR(B331="",Q331="",N331&lt;&gt;"Closed"),"",MAX(0,Q331-B331))</f>
        <v/>
      </c>
      <c r="Y331" s="29">
        <f>IF(OR(A331="",O331=""),"",IF(N331="Canceled","Canceled",IF(N331="Closed",IF(Q331="","Needs Review",IF(Q331&gt;O331,"Closed Late","On Track")),IF(TODAY()&gt;O331,"Overdue","On Track"))))</f>
        <v/>
      </c>
      <c r="Z331" s="31">
        <f>IF(A331="","",IF(COUNTIF($A$2:$A$501,A331)&gt;1,"Duplicate ID",IF(OR(B331="",C331="",D331="",E331="",F331="",G331="",H331="",I331="",M331="",N331=""),"Missing Required Field",IF(AND(OR(N331="Closed",N331="Canceled"),Q331=""),"Missing Closure Date",IF(AND(N331="Closed",R331=""),"Missing Resolution",IF(AND(N331&lt;&gt;"Closed",N331&lt;&gt;"Canceled",Q331&lt;&gt;""),"Status/Date Mismatch",IF(AND(Q331&lt;&gt;"",Q331&lt;B331),"Closure Before Received","OK")))))))</f>
        <v/>
      </c>
    </row>
    <row r="332">
      <c r="A332" s="29" t="n"/>
      <c r="B332" s="30" t="n"/>
      <c r="C332" s="29" t="n"/>
      <c r="D332" s="29" t="n"/>
      <c r="E332" s="29" t="n"/>
      <c r="F332" s="29" t="n"/>
      <c r="G332" s="29" t="n"/>
      <c r="H332" s="29" t="n"/>
      <c r="I332" s="31" t="n"/>
      <c r="J332" s="29" t="n"/>
      <c r="K332" s="32" t="n"/>
      <c r="L332" s="57" t="n"/>
      <c r="M332" s="29" t="n"/>
      <c r="N332" s="29" t="n"/>
      <c r="O332" s="30">
        <f>IF(OR(B332="",H332=""),"",IFERROR(B332+INDEX('Settings'!$O$2:$O$5,MATCH(H332,'Settings'!$N$2:$N$5,0)),""))</f>
        <v/>
      </c>
      <c r="P332" s="30">
        <f>IF(A332="","",IF(COUNTIFS('Action Log'!$B$2:$B$501,A332,'Action Log'!$H$2:$H$501,"Pending",'Action Log'!$G$2:$G$501,"&gt;0")=0,"",IFERROR(MINIFS('Action Log'!$G$2:$G$501,'Action Log'!$B$2:$B$501,A332,'Action Log'!$H$2:$H$501,"Pending",'Action Log'!$G$2:$G$501,"&gt;0"),"")))</f>
        <v/>
      </c>
      <c r="Q332" s="30" t="n"/>
      <c r="R332" s="31" t="n"/>
      <c r="S332" s="29" t="n"/>
      <c r="T332" s="31" t="n"/>
      <c r="U332" s="29" t="n"/>
      <c r="V332" s="58">
        <f>IF(A332="","",IFERROR(SUMIF('Action Log'!$B$2:$B$501,A332,'Action Log'!$P$2:$P$501),0))</f>
        <v/>
      </c>
      <c r="W332" s="35">
        <f>IF(B332="","",MAX(0,IF(Q332&lt;&gt;"",Q332-B332,TODAY()-B332)))</f>
        <v/>
      </c>
      <c r="X332" s="35">
        <f>IF(OR(B332="",Q332="",N332&lt;&gt;"Closed"),"",MAX(0,Q332-B332))</f>
        <v/>
      </c>
      <c r="Y332" s="29">
        <f>IF(OR(A332="",O332=""),"",IF(N332="Canceled","Canceled",IF(N332="Closed",IF(Q332="","Needs Review",IF(Q332&gt;O332,"Closed Late","On Track")),IF(TODAY()&gt;O332,"Overdue","On Track"))))</f>
        <v/>
      </c>
      <c r="Z332" s="31">
        <f>IF(A332="","",IF(COUNTIF($A$2:$A$501,A332)&gt;1,"Duplicate ID",IF(OR(B332="",C332="",D332="",E332="",F332="",G332="",H332="",I332="",M332="",N332=""),"Missing Required Field",IF(AND(OR(N332="Closed",N332="Canceled"),Q332=""),"Missing Closure Date",IF(AND(N332="Closed",R332=""),"Missing Resolution",IF(AND(N332&lt;&gt;"Closed",N332&lt;&gt;"Canceled",Q332&lt;&gt;""),"Status/Date Mismatch",IF(AND(Q332&lt;&gt;"",Q332&lt;B332),"Closure Before Received","OK")))))))</f>
        <v/>
      </c>
    </row>
    <row r="333">
      <c r="A333" s="29" t="n"/>
      <c r="B333" s="30" t="n"/>
      <c r="C333" s="29" t="n"/>
      <c r="D333" s="29" t="n"/>
      <c r="E333" s="29" t="n"/>
      <c r="F333" s="29" t="n"/>
      <c r="G333" s="29" t="n"/>
      <c r="H333" s="29" t="n"/>
      <c r="I333" s="31" t="n"/>
      <c r="J333" s="29" t="n"/>
      <c r="K333" s="32" t="n"/>
      <c r="L333" s="57" t="n"/>
      <c r="M333" s="29" t="n"/>
      <c r="N333" s="29" t="n"/>
      <c r="O333" s="30">
        <f>IF(OR(B333="",H333=""),"",IFERROR(B333+INDEX('Settings'!$O$2:$O$5,MATCH(H333,'Settings'!$N$2:$N$5,0)),""))</f>
        <v/>
      </c>
      <c r="P333" s="30">
        <f>IF(A333="","",IF(COUNTIFS('Action Log'!$B$2:$B$501,A333,'Action Log'!$H$2:$H$501,"Pending",'Action Log'!$G$2:$G$501,"&gt;0")=0,"",IFERROR(MINIFS('Action Log'!$G$2:$G$501,'Action Log'!$B$2:$B$501,A333,'Action Log'!$H$2:$H$501,"Pending",'Action Log'!$G$2:$G$501,"&gt;0"),"")))</f>
        <v/>
      </c>
      <c r="Q333" s="30" t="n"/>
      <c r="R333" s="31" t="n"/>
      <c r="S333" s="29" t="n"/>
      <c r="T333" s="31" t="n"/>
      <c r="U333" s="29" t="n"/>
      <c r="V333" s="58">
        <f>IF(A333="","",IFERROR(SUMIF('Action Log'!$B$2:$B$501,A333,'Action Log'!$P$2:$P$501),0))</f>
        <v/>
      </c>
      <c r="W333" s="35">
        <f>IF(B333="","",MAX(0,IF(Q333&lt;&gt;"",Q333-B333,TODAY()-B333)))</f>
        <v/>
      </c>
      <c r="X333" s="35">
        <f>IF(OR(B333="",Q333="",N333&lt;&gt;"Closed"),"",MAX(0,Q333-B333))</f>
        <v/>
      </c>
      <c r="Y333" s="29">
        <f>IF(OR(A333="",O333=""),"",IF(N333="Canceled","Canceled",IF(N333="Closed",IF(Q333="","Needs Review",IF(Q333&gt;O333,"Closed Late","On Track")),IF(TODAY()&gt;O333,"Overdue","On Track"))))</f>
        <v/>
      </c>
      <c r="Z333" s="31">
        <f>IF(A333="","",IF(COUNTIF($A$2:$A$501,A333)&gt;1,"Duplicate ID",IF(OR(B333="",C333="",D333="",E333="",F333="",G333="",H333="",I333="",M333="",N333=""),"Missing Required Field",IF(AND(OR(N333="Closed",N333="Canceled"),Q333=""),"Missing Closure Date",IF(AND(N333="Closed",R333=""),"Missing Resolution",IF(AND(N333&lt;&gt;"Closed",N333&lt;&gt;"Canceled",Q333&lt;&gt;""),"Status/Date Mismatch",IF(AND(Q333&lt;&gt;"",Q333&lt;B333),"Closure Before Received","OK")))))))</f>
        <v/>
      </c>
    </row>
    <row r="334">
      <c r="A334" s="29" t="n"/>
      <c r="B334" s="30" t="n"/>
      <c r="C334" s="29" t="n"/>
      <c r="D334" s="29" t="n"/>
      <c r="E334" s="29" t="n"/>
      <c r="F334" s="29" t="n"/>
      <c r="G334" s="29" t="n"/>
      <c r="H334" s="29" t="n"/>
      <c r="I334" s="31" t="n"/>
      <c r="J334" s="29" t="n"/>
      <c r="K334" s="32" t="n"/>
      <c r="L334" s="57" t="n"/>
      <c r="M334" s="29" t="n"/>
      <c r="N334" s="29" t="n"/>
      <c r="O334" s="30">
        <f>IF(OR(B334="",H334=""),"",IFERROR(B334+INDEX('Settings'!$O$2:$O$5,MATCH(H334,'Settings'!$N$2:$N$5,0)),""))</f>
        <v/>
      </c>
      <c r="P334" s="30">
        <f>IF(A334="","",IF(COUNTIFS('Action Log'!$B$2:$B$501,A334,'Action Log'!$H$2:$H$501,"Pending",'Action Log'!$G$2:$G$501,"&gt;0")=0,"",IFERROR(MINIFS('Action Log'!$G$2:$G$501,'Action Log'!$B$2:$B$501,A334,'Action Log'!$H$2:$H$501,"Pending",'Action Log'!$G$2:$G$501,"&gt;0"),"")))</f>
        <v/>
      </c>
      <c r="Q334" s="30" t="n"/>
      <c r="R334" s="31" t="n"/>
      <c r="S334" s="29" t="n"/>
      <c r="T334" s="31" t="n"/>
      <c r="U334" s="29" t="n"/>
      <c r="V334" s="58">
        <f>IF(A334="","",IFERROR(SUMIF('Action Log'!$B$2:$B$501,A334,'Action Log'!$P$2:$P$501),0))</f>
        <v/>
      </c>
      <c r="W334" s="35">
        <f>IF(B334="","",MAX(0,IF(Q334&lt;&gt;"",Q334-B334,TODAY()-B334)))</f>
        <v/>
      </c>
      <c r="X334" s="35">
        <f>IF(OR(B334="",Q334="",N334&lt;&gt;"Closed"),"",MAX(0,Q334-B334))</f>
        <v/>
      </c>
      <c r="Y334" s="29">
        <f>IF(OR(A334="",O334=""),"",IF(N334="Canceled","Canceled",IF(N334="Closed",IF(Q334="","Needs Review",IF(Q334&gt;O334,"Closed Late","On Track")),IF(TODAY()&gt;O334,"Overdue","On Track"))))</f>
        <v/>
      </c>
      <c r="Z334" s="31">
        <f>IF(A334="","",IF(COUNTIF($A$2:$A$501,A334)&gt;1,"Duplicate ID",IF(OR(B334="",C334="",D334="",E334="",F334="",G334="",H334="",I334="",M334="",N334=""),"Missing Required Field",IF(AND(OR(N334="Closed",N334="Canceled"),Q334=""),"Missing Closure Date",IF(AND(N334="Closed",R334=""),"Missing Resolution",IF(AND(N334&lt;&gt;"Closed",N334&lt;&gt;"Canceled",Q334&lt;&gt;""),"Status/Date Mismatch",IF(AND(Q334&lt;&gt;"",Q334&lt;B334),"Closure Before Received","OK")))))))</f>
        <v/>
      </c>
    </row>
    <row r="335">
      <c r="A335" s="29" t="n"/>
      <c r="B335" s="30" t="n"/>
      <c r="C335" s="29" t="n"/>
      <c r="D335" s="29" t="n"/>
      <c r="E335" s="29" t="n"/>
      <c r="F335" s="29" t="n"/>
      <c r="G335" s="29" t="n"/>
      <c r="H335" s="29" t="n"/>
      <c r="I335" s="31" t="n"/>
      <c r="J335" s="29" t="n"/>
      <c r="K335" s="32" t="n"/>
      <c r="L335" s="57" t="n"/>
      <c r="M335" s="29" t="n"/>
      <c r="N335" s="29" t="n"/>
      <c r="O335" s="30">
        <f>IF(OR(B335="",H335=""),"",IFERROR(B335+INDEX('Settings'!$O$2:$O$5,MATCH(H335,'Settings'!$N$2:$N$5,0)),""))</f>
        <v/>
      </c>
      <c r="P335" s="30">
        <f>IF(A335="","",IF(COUNTIFS('Action Log'!$B$2:$B$501,A335,'Action Log'!$H$2:$H$501,"Pending",'Action Log'!$G$2:$G$501,"&gt;0")=0,"",IFERROR(MINIFS('Action Log'!$G$2:$G$501,'Action Log'!$B$2:$B$501,A335,'Action Log'!$H$2:$H$501,"Pending",'Action Log'!$G$2:$G$501,"&gt;0"),"")))</f>
        <v/>
      </c>
      <c r="Q335" s="30" t="n"/>
      <c r="R335" s="31" t="n"/>
      <c r="S335" s="29" t="n"/>
      <c r="T335" s="31" t="n"/>
      <c r="U335" s="29" t="n"/>
      <c r="V335" s="58">
        <f>IF(A335="","",IFERROR(SUMIF('Action Log'!$B$2:$B$501,A335,'Action Log'!$P$2:$P$501),0))</f>
        <v/>
      </c>
      <c r="W335" s="35">
        <f>IF(B335="","",MAX(0,IF(Q335&lt;&gt;"",Q335-B335,TODAY()-B335)))</f>
        <v/>
      </c>
      <c r="X335" s="35">
        <f>IF(OR(B335="",Q335="",N335&lt;&gt;"Closed"),"",MAX(0,Q335-B335))</f>
        <v/>
      </c>
      <c r="Y335" s="29">
        <f>IF(OR(A335="",O335=""),"",IF(N335="Canceled","Canceled",IF(N335="Closed",IF(Q335="","Needs Review",IF(Q335&gt;O335,"Closed Late","On Track")),IF(TODAY()&gt;O335,"Overdue","On Track"))))</f>
        <v/>
      </c>
      <c r="Z335" s="31">
        <f>IF(A335="","",IF(COUNTIF($A$2:$A$501,A335)&gt;1,"Duplicate ID",IF(OR(B335="",C335="",D335="",E335="",F335="",G335="",H335="",I335="",M335="",N335=""),"Missing Required Field",IF(AND(OR(N335="Closed",N335="Canceled"),Q335=""),"Missing Closure Date",IF(AND(N335="Closed",R335=""),"Missing Resolution",IF(AND(N335&lt;&gt;"Closed",N335&lt;&gt;"Canceled",Q335&lt;&gt;""),"Status/Date Mismatch",IF(AND(Q335&lt;&gt;"",Q335&lt;B335),"Closure Before Received","OK")))))))</f>
        <v/>
      </c>
    </row>
    <row r="336">
      <c r="A336" s="29" t="n"/>
      <c r="B336" s="30" t="n"/>
      <c r="C336" s="29" t="n"/>
      <c r="D336" s="29" t="n"/>
      <c r="E336" s="29" t="n"/>
      <c r="F336" s="29" t="n"/>
      <c r="G336" s="29" t="n"/>
      <c r="H336" s="29" t="n"/>
      <c r="I336" s="31" t="n"/>
      <c r="J336" s="29" t="n"/>
      <c r="K336" s="32" t="n"/>
      <c r="L336" s="57" t="n"/>
      <c r="M336" s="29" t="n"/>
      <c r="N336" s="29" t="n"/>
      <c r="O336" s="30">
        <f>IF(OR(B336="",H336=""),"",IFERROR(B336+INDEX('Settings'!$O$2:$O$5,MATCH(H336,'Settings'!$N$2:$N$5,0)),""))</f>
        <v/>
      </c>
      <c r="P336" s="30">
        <f>IF(A336="","",IF(COUNTIFS('Action Log'!$B$2:$B$501,A336,'Action Log'!$H$2:$H$501,"Pending",'Action Log'!$G$2:$G$501,"&gt;0")=0,"",IFERROR(MINIFS('Action Log'!$G$2:$G$501,'Action Log'!$B$2:$B$501,A336,'Action Log'!$H$2:$H$501,"Pending",'Action Log'!$G$2:$G$501,"&gt;0"),"")))</f>
        <v/>
      </c>
      <c r="Q336" s="30" t="n"/>
      <c r="R336" s="31" t="n"/>
      <c r="S336" s="29" t="n"/>
      <c r="T336" s="31" t="n"/>
      <c r="U336" s="29" t="n"/>
      <c r="V336" s="58">
        <f>IF(A336="","",IFERROR(SUMIF('Action Log'!$B$2:$B$501,A336,'Action Log'!$P$2:$P$501),0))</f>
        <v/>
      </c>
      <c r="W336" s="35">
        <f>IF(B336="","",MAX(0,IF(Q336&lt;&gt;"",Q336-B336,TODAY()-B336)))</f>
        <v/>
      </c>
      <c r="X336" s="35">
        <f>IF(OR(B336="",Q336="",N336&lt;&gt;"Closed"),"",MAX(0,Q336-B336))</f>
        <v/>
      </c>
      <c r="Y336" s="29">
        <f>IF(OR(A336="",O336=""),"",IF(N336="Canceled","Canceled",IF(N336="Closed",IF(Q336="","Needs Review",IF(Q336&gt;O336,"Closed Late","On Track")),IF(TODAY()&gt;O336,"Overdue","On Track"))))</f>
        <v/>
      </c>
      <c r="Z336" s="31">
        <f>IF(A336="","",IF(COUNTIF($A$2:$A$501,A336)&gt;1,"Duplicate ID",IF(OR(B336="",C336="",D336="",E336="",F336="",G336="",H336="",I336="",M336="",N336=""),"Missing Required Field",IF(AND(OR(N336="Closed",N336="Canceled"),Q336=""),"Missing Closure Date",IF(AND(N336="Closed",R336=""),"Missing Resolution",IF(AND(N336&lt;&gt;"Closed",N336&lt;&gt;"Canceled",Q336&lt;&gt;""),"Status/Date Mismatch",IF(AND(Q336&lt;&gt;"",Q336&lt;B336),"Closure Before Received","OK")))))))</f>
        <v/>
      </c>
    </row>
    <row r="337">
      <c r="A337" s="29" t="n"/>
      <c r="B337" s="30" t="n"/>
      <c r="C337" s="29" t="n"/>
      <c r="D337" s="29" t="n"/>
      <c r="E337" s="29" t="n"/>
      <c r="F337" s="29" t="n"/>
      <c r="G337" s="29" t="n"/>
      <c r="H337" s="29" t="n"/>
      <c r="I337" s="31" t="n"/>
      <c r="J337" s="29" t="n"/>
      <c r="K337" s="32" t="n"/>
      <c r="L337" s="57" t="n"/>
      <c r="M337" s="29" t="n"/>
      <c r="N337" s="29" t="n"/>
      <c r="O337" s="30">
        <f>IF(OR(B337="",H337=""),"",IFERROR(B337+INDEX('Settings'!$O$2:$O$5,MATCH(H337,'Settings'!$N$2:$N$5,0)),""))</f>
        <v/>
      </c>
      <c r="P337" s="30">
        <f>IF(A337="","",IF(COUNTIFS('Action Log'!$B$2:$B$501,A337,'Action Log'!$H$2:$H$501,"Pending",'Action Log'!$G$2:$G$501,"&gt;0")=0,"",IFERROR(MINIFS('Action Log'!$G$2:$G$501,'Action Log'!$B$2:$B$501,A337,'Action Log'!$H$2:$H$501,"Pending",'Action Log'!$G$2:$G$501,"&gt;0"),"")))</f>
        <v/>
      </c>
      <c r="Q337" s="30" t="n"/>
      <c r="R337" s="31" t="n"/>
      <c r="S337" s="29" t="n"/>
      <c r="T337" s="31" t="n"/>
      <c r="U337" s="29" t="n"/>
      <c r="V337" s="58">
        <f>IF(A337="","",IFERROR(SUMIF('Action Log'!$B$2:$B$501,A337,'Action Log'!$P$2:$P$501),0))</f>
        <v/>
      </c>
      <c r="W337" s="35">
        <f>IF(B337="","",MAX(0,IF(Q337&lt;&gt;"",Q337-B337,TODAY()-B337)))</f>
        <v/>
      </c>
      <c r="X337" s="35">
        <f>IF(OR(B337="",Q337="",N337&lt;&gt;"Closed"),"",MAX(0,Q337-B337))</f>
        <v/>
      </c>
      <c r="Y337" s="29">
        <f>IF(OR(A337="",O337=""),"",IF(N337="Canceled","Canceled",IF(N337="Closed",IF(Q337="","Needs Review",IF(Q337&gt;O337,"Closed Late","On Track")),IF(TODAY()&gt;O337,"Overdue","On Track"))))</f>
        <v/>
      </c>
      <c r="Z337" s="31">
        <f>IF(A337="","",IF(COUNTIF($A$2:$A$501,A337)&gt;1,"Duplicate ID",IF(OR(B337="",C337="",D337="",E337="",F337="",G337="",H337="",I337="",M337="",N337=""),"Missing Required Field",IF(AND(OR(N337="Closed",N337="Canceled"),Q337=""),"Missing Closure Date",IF(AND(N337="Closed",R337=""),"Missing Resolution",IF(AND(N337&lt;&gt;"Closed",N337&lt;&gt;"Canceled",Q337&lt;&gt;""),"Status/Date Mismatch",IF(AND(Q337&lt;&gt;"",Q337&lt;B337),"Closure Before Received","OK")))))))</f>
        <v/>
      </c>
    </row>
    <row r="338">
      <c r="A338" s="29" t="n"/>
      <c r="B338" s="30" t="n"/>
      <c r="C338" s="29" t="n"/>
      <c r="D338" s="29" t="n"/>
      <c r="E338" s="29" t="n"/>
      <c r="F338" s="29" t="n"/>
      <c r="G338" s="29" t="n"/>
      <c r="H338" s="29" t="n"/>
      <c r="I338" s="31" t="n"/>
      <c r="J338" s="29" t="n"/>
      <c r="K338" s="32" t="n"/>
      <c r="L338" s="57" t="n"/>
      <c r="M338" s="29" t="n"/>
      <c r="N338" s="29" t="n"/>
      <c r="O338" s="30">
        <f>IF(OR(B338="",H338=""),"",IFERROR(B338+INDEX('Settings'!$O$2:$O$5,MATCH(H338,'Settings'!$N$2:$N$5,0)),""))</f>
        <v/>
      </c>
      <c r="P338" s="30">
        <f>IF(A338="","",IF(COUNTIFS('Action Log'!$B$2:$B$501,A338,'Action Log'!$H$2:$H$501,"Pending",'Action Log'!$G$2:$G$501,"&gt;0")=0,"",IFERROR(MINIFS('Action Log'!$G$2:$G$501,'Action Log'!$B$2:$B$501,A338,'Action Log'!$H$2:$H$501,"Pending",'Action Log'!$G$2:$G$501,"&gt;0"),"")))</f>
        <v/>
      </c>
      <c r="Q338" s="30" t="n"/>
      <c r="R338" s="31" t="n"/>
      <c r="S338" s="29" t="n"/>
      <c r="T338" s="31" t="n"/>
      <c r="U338" s="29" t="n"/>
      <c r="V338" s="58">
        <f>IF(A338="","",IFERROR(SUMIF('Action Log'!$B$2:$B$501,A338,'Action Log'!$P$2:$P$501),0))</f>
        <v/>
      </c>
      <c r="W338" s="35">
        <f>IF(B338="","",MAX(0,IF(Q338&lt;&gt;"",Q338-B338,TODAY()-B338)))</f>
        <v/>
      </c>
      <c r="X338" s="35">
        <f>IF(OR(B338="",Q338="",N338&lt;&gt;"Closed"),"",MAX(0,Q338-B338))</f>
        <v/>
      </c>
      <c r="Y338" s="29">
        <f>IF(OR(A338="",O338=""),"",IF(N338="Canceled","Canceled",IF(N338="Closed",IF(Q338="","Needs Review",IF(Q338&gt;O338,"Closed Late","On Track")),IF(TODAY()&gt;O338,"Overdue","On Track"))))</f>
        <v/>
      </c>
      <c r="Z338" s="31">
        <f>IF(A338="","",IF(COUNTIF($A$2:$A$501,A338)&gt;1,"Duplicate ID",IF(OR(B338="",C338="",D338="",E338="",F338="",G338="",H338="",I338="",M338="",N338=""),"Missing Required Field",IF(AND(OR(N338="Closed",N338="Canceled"),Q338=""),"Missing Closure Date",IF(AND(N338="Closed",R338=""),"Missing Resolution",IF(AND(N338&lt;&gt;"Closed",N338&lt;&gt;"Canceled",Q338&lt;&gt;""),"Status/Date Mismatch",IF(AND(Q338&lt;&gt;"",Q338&lt;B338),"Closure Before Received","OK")))))))</f>
        <v/>
      </c>
    </row>
    <row r="339">
      <c r="A339" s="29" t="n"/>
      <c r="B339" s="30" t="n"/>
      <c r="C339" s="29" t="n"/>
      <c r="D339" s="29" t="n"/>
      <c r="E339" s="29" t="n"/>
      <c r="F339" s="29" t="n"/>
      <c r="G339" s="29" t="n"/>
      <c r="H339" s="29" t="n"/>
      <c r="I339" s="31" t="n"/>
      <c r="J339" s="29" t="n"/>
      <c r="K339" s="32" t="n"/>
      <c r="L339" s="57" t="n"/>
      <c r="M339" s="29" t="n"/>
      <c r="N339" s="29" t="n"/>
      <c r="O339" s="30">
        <f>IF(OR(B339="",H339=""),"",IFERROR(B339+INDEX('Settings'!$O$2:$O$5,MATCH(H339,'Settings'!$N$2:$N$5,0)),""))</f>
        <v/>
      </c>
      <c r="P339" s="30">
        <f>IF(A339="","",IF(COUNTIFS('Action Log'!$B$2:$B$501,A339,'Action Log'!$H$2:$H$501,"Pending",'Action Log'!$G$2:$G$501,"&gt;0")=0,"",IFERROR(MINIFS('Action Log'!$G$2:$G$501,'Action Log'!$B$2:$B$501,A339,'Action Log'!$H$2:$H$501,"Pending",'Action Log'!$G$2:$G$501,"&gt;0"),"")))</f>
        <v/>
      </c>
      <c r="Q339" s="30" t="n"/>
      <c r="R339" s="31" t="n"/>
      <c r="S339" s="29" t="n"/>
      <c r="T339" s="31" t="n"/>
      <c r="U339" s="29" t="n"/>
      <c r="V339" s="58">
        <f>IF(A339="","",IFERROR(SUMIF('Action Log'!$B$2:$B$501,A339,'Action Log'!$P$2:$P$501),0))</f>
        <v/>
      </c>
      <c r="W339" s="35">
        <f>IF(B339="","",MAX(0,IF(Q339&lt;&gt;"",Q339-B339,TODAY()-B339)))</f>
        <v/>
      </c>
      <c r="X339" s="35">
        <f>IF(OR(B339="",Q339="",N339&lt;&gt;"Closed"),"",MAX(0,Q339-B339))</f>
        <v/>
      </c>
      <c r="Y339" s="29">
        <f>IF(OR(A339="",O339=""),"",IF(N339="Canceled","Canceled",IF(N339="Closed",IF(Q339="","Needs Review",IF(Q339&gt;O339,"Closed Late","On Track")),IF(TODAY()&gt;O339,"Overdue","On Track"))))</f>
        <v/>
      </c>
      <c r="Z339" s="31">
        <f>IF(A339="","",IF(COUNTIF($A$2:$A$501,A339)&gt;1,"Duplicate ID",IF(OR(B339="",C339="",D339="",E339="",F339="",G339="",H339="",I339="",M339="",N339=""),"Missing Required Field",IF(AND(OR(N339="Closed",N339="Canceled"),Q339=""),"Missing Closure Date",IF(AND(N339="Closed",R339=""),"Missing Resolution",IF(AND(N339&lt;&gt;"Closed",N339&lt;&gt;"Canceled",Q339&lt;&gt;""),"Status/Date Mismatch",IF(AND(Q339&lt;&gt;"",Q339&lt;B339),"Closure Before Received","OK")))))))</f>
        <v/>
      </c>
    </row>
    <row r="340">
      <c r="A340" s="29" t="n"/>
      <c r="B340" s="30" t="n"/>
      <c r="C340" s="29" t="n"/>
      <c r="D340" s="29" t="n"/>
      <c r="E340" s="29" t="n"/>
      <c r="F340" s="29" t="n"/>
      <c r="G340" s="29" t="n"/>
      <c r="H340" s="29" t="n"/>
      <c r="I340" s="31" t="n"/>
      <c r="J340" s="29" t="n"/>
      <c r="K340" s="32" t="n"/>
      <c r="L340" s="57" t="n"/>
      <c r="M340" s="29" t="n"/>
      <c r="N340" s="29" t="n"/>
      <c r="O340" s="30">
        <f>IF(OR(B340="",H340=""),"",IFERROR(B340+INDEX('Settings'!$O$2:$O$5,MATCH(H340,'Settings'!$N$2:$N$5,0)),""))</f>
        <v/>
      </c>
      <c r="P340" s="30">
        <f>IF(A340="","",IF(COUNTIFS('Action Log'!$B$2:$B$501,A340,'Action Log'!$H$2:$H$501,"Pending",'Action Log'!$G$2:$G$501,"&gt;0")=0,"",IFERROR(MINIFS('Action Log'!$G$2:$G$501,'Action Log'!$B$2:$B$501,A340,'Action Log'!$H$2:$H$501,"Pending",'Action Log'!$G$2:$G$501,"&gt;0"),"")))</f>
        <v/>
      </c>
      <c r="Q340" s="30" t="n"/>
      <c r="R340" s="31" t="n"/>
      <c r="S340" s="29" t="n"/>
      <c r="T340" s="31" t="n"/>
      <c r="U340" s="29" t="n"/>
      <c r="V340" s="58">
        <f>IF(A340="","",IFERROR(SUMIF('Action Log'!$B$2:$B$501,A340,'Action Log'!$P$2:$P$501),0))</f>
        <v/>
      </c>
      <c r="W340" s="35">
        <f>IF(B340="","",MAX(0,IF(Q340&lt;&gt;"",Q340-B340,TODAY()-B340)))</f>
        <v/>
      </c>
      <c r="X340" s="35">
        <f>IF(OR(B340="",Q340="",N340&lt;&gt;"Closed"),"",MAX(0,Q340-B340))</f>
        <v/>
      </c>
      <c r="Y340" s="29">
        <f>IF(OR(A340="",O340=""),"",IF(N340="Canceled","Canceled",IF(N340="Closed",IF(Q340="","Needs Review",IF(Q340&gt;O340,"Closed Late","On Track")),IF(TODAY()&gt;O340,"Overdue","On Track"))))</f>
        <v/>
      </c>
      <c r="Z340" s="31">
        <f>IF(A340="","",IF(COUNTIF($A$2:$A$501,A340)&gt;1,"Duplicate ID",IF(OR(B340="",C340="",D340="",E340="",F340="",G340="",H340="",I340="",M340="",N340=""),"Missing Required Field",IF(AND(OR(N340="Closed",N340="Canceled"),Q340=""),"Missing Closure Date",IF(AND(N340="Closed",R340=""),"Missing Resolution",IF(AND(N340&lt;&gt;"Closed",N340&lt;&gt;"Canceled",Q340&lt;&gt;""),"Status/Date Mismatch",IF(AND(Q340&lt;&gt;"",Q340&lt;B340),"Closure Before Received","OK")))))))</f>
        <v/>
      </c>
    </row>
    <row r="341">
      <c r="A341" s="29" t="n"/>
      <c r="B341" s="30" t="n"/>
      <c r="C341" s="29" t="n"/>
      <c r="D341" s="29" t="n"/>
      <c r="E341" s="29" t="n"/>
      <c r="F341" s="29" t="n"/>
      <c r="G341" s="29" t="n"/>
      <c r="H341" s="29" t="n"/>
      <c r="I341" s="31" t="n"/>
      <c r="J341" s="29" t="n"/>
      <c r="K341" s="32" t="n"/>
      <c r="L341" s="57" t="n"/>
      <c r="M341" s="29" t="n"/>
      <c r="N341" s="29" t="n"/>
      <c r="O341" s="30">
        <f>IF(OR(B341="",H341=""),"",IFERROR(B341+INDEX('Settings'!$O$2:$O$5,MATCH(H341,'Settings'!$N$2:$N$5,0)),""))</f>
        <v/>
      </c>
      <c r="P341" s="30">
        <f>IF(A341="","",IF(COUNTIFS('Action Log'!$B$2:$B$501,A341,'Action Log'!$H$2:$H$501,"Pending",'Action Log'!$G$2:$G$501,"&gt;0")=0,"",IFERROR(MINIFS('Action Log'!$G$2:$G$501,'Action Log'!$B$2:$B$501,A341,'Action Log'!$H$2:$H$501,"Pending",'Action Log'!$G$2:$G$501,"&gt;0"),"")))</f>
        <v/>
      </c>
      <c r="Q341" s="30" t="n"/>
      <c r="R341" s="31" t="n"/>
      <c r="S341" s="29" t="n"/>
      <c r="T341" s="31" t="n"/>
      <c r="U341" s="29" t="n"/>
      <c r="V341" s="58">
        <f>IF(A341="","",IFERROR(SUMIF('Action Log'!$B$2:$B$501,A341,'Action Log'!$P$2:$P$501),0))</f>
        <v/>
      </c>
      <c r="W341" s="35">
        <f>IF(B341="","",MAX(0,IF(Q341&lt;&gt;"",Q341-B341,TODAY()-B341)))</f>
        <v/>
      </c>
      <c r="X341" s="35">
        <f>IF(OR(B341="",Q341="",N341&lt;&gt;"Closed"),"",MAX(0,Q341-B341))</f>
        <v/>
      </c>
      <c r="Y341" s="29">
        <f>IF(OR(A341="",O341=""),"",IF(N341="Canceled","Canceled",IF(N341="Closed",IF(Q341="","Needs Review",IF(Q341&gt;O341,"Closed Late","On Track")),IF(TODAY()&gt;O341,"Overdue","On Track"))))</f>
        <v/>
      </c>
      <c r="Z341" s="31">
        <f>IF(A341="","",IF(COUNTIF($A$2:$A$501,A341)&gt;1,"Duplicate ID",IF(OR(B341="",C341="",D341="",E341="",F341="",G341="",H341="",I341="",M341="",N341=""),"Missing Required Field",IF(AND(OR(N341="Closed",N341="Canceled"),Q341=""),"Missing Closure Date",IF(AND(N341="Closed",R341=""),"Missing Resolution",IF(AND(N341&lt;&gt;"Closed",N341&lt;&gt;"Canceled",Q341&lt;&gt;""),"Status/Date Mismatch",IF(AND(Q341&lt;&gt;"",Q341&lt;B341),"Closure Before Received","OK")))))))</f>
        <v/>
      </c>
    </row>
    <row r="342">
      <c r="A342" s="29" t="n"/>
      <c r="B342" s="30" t="n"/>
      <c r="C342" s="29" t="n"/>
      <c r="D342" s="29" t="n"/>
      <c r="E342" s="29" t="n"/>
      <c r="F342" s="29" t="n"/>
      <c r="G342" s="29" t="n"/>
      <c r="H342" s="29" t="n"/>
      <c r="I342" s="31" t="n"/>
      <c r="J342" s="29" t="n"/>
      <c r="K342" s="32" t="n"/>
      <c r="L342" s="57" t="n"/>
      <c r="M342" s="29" t="n"/>
      <c r="N342" s="29" t="n"/>
      <c r="O342" s="30">
        <f>IF(OR(B342="",H342=""),"",IFERROR(B342+INDEX('Settings'!$O$2:$O$5,MATCH(H342,'Settings'!$N$2:$N$5,0)),""))</f>
        <v/>
      </c>
      <c r="P342" s="30">
        <f>IF(A342="","",IF(COUNTIFS('Action Log'!$B$2:$B$501,A342,'Action Log'!$H$2:$H$501,"Pending",'Action Log'!$G$2:$G$501,"&gt;0")=0,"",IFERROR(MINIFS('Action Log'!$G$2:$G$501,'Action Log'!$B$2:$B$501,A342,'Action Log'!$H$2:$H$501,"Pending",'Action Log'!$G$2:$G$501,"&gt;0"),"")))</f>
        <v/>
      </c>
      <c r="Q342" s="30" t="n"/>
      <c r="R342" s="31" t="n"/>
      <c r="S342" s="29" t="n"/>
      <c r="T342" s="31" t="n"/>
      <c r="U342" s="29" t="n"/>
      <c r="V342" s="58">
        <f>IF(A342="","",IFERROR(SUMIF('Action Log'!$B$2:$B$501,A342,'Action Log'!$P$2:$P$501),0))</f>
        <v/>
      </c>
      <c r="W342" s="35">
        <f>IF(B342="","",MAX(0,IF(Q342&lt;&gt;"",Q342-B342,TODAY()-B342)))</f>
        <v/>
      </c>
      <c r="X342" s="35">
        <f>IF(OR(B342="",Q342="",N342&lt;&gt;"Closed"),"",MAX(0,Q342-B342))</f>
        <v/>
      </c>
      <c r="Y342" s="29">
        <f>IF(OR(A342="",O342=""),"",IF(N342="Canceled","Canceled",IF(N342="Closed",IF(Q342="","Needs Review",IF(Q342&gt;O342,"Closed Late","On Track")),IF(TODAY()&gt;O342,"Overdue","On Track"))))</f>
        <v/>
      </c>
      <c r="Z342" s="31">
        <f>IF(A342="","",IF(COUNTIF($A$2:$A$501,A342)&gt;1,"Duplicate ID",IF(OR(B342="",C342="",D342="",E342="",F342="",G342="",H342="",I342="",M342="",N342=""),"Missing Required Field",IF(AND(OR(N342="Closed",N342="Canceled"),Q342=""),"Missing Closure Date",IF(AND(N342="Closed",R342=""),"Missing Resolution",IF(AND(N342&lt;&gt;"Closed",N342&lt;&gt;"Canceled",Q342&lt;&gt;""),"Status/Date Mismatch",IF(AND(Q342&lt;&gt;"",Q342&lt;B342),"Closure Before Received","OK")))))))</f>
        <v/>
      </c>
    </row>
    <row r="343">
      <c r="A343" s="29" t="n"/>
      <c r="B343" s="30" t="n"/>
      <c r="C343" s="29" t="n"/>
      <c r="D343" s="29" t="n"/>
      <c r="E343" s="29" t="n"/>
      <c r="F343" s="29" t="n"/>
      <c r="G343" s="29" t="n"/>
      <c r="H343" s="29" t="n"/>
      <c r="I343" s="31" t="n"/>
      <c r="J343" s="29" t="n"/>
      <c r="K343" s="32" t="n"/>
      <c r="L343" s="57" t="n"/>
      <c r="M343" s="29" t="n"/>
      <c r="N343" s="29" t="n"/>
      <c r="O343" s="30">
        <f>IF(OR(B343="",H343=""),"",IFERROR(B343+INDEX('Settings'!$O$2:$O$5,MATCH(H343,'Settings'!$N$2:$N$5,0)),""))</f>
        <v/>
      </c>
      <c r="P343" s="30">
        <f>IF(A343="","",IF(COUNTIFS('Action Log'!$B$2:$B$501,A343,'Action Log'!$H$2:$H$501,"Pending",'Action Log'!$G$2:$G$501,"&gt;0")=0,"",IFERROR(MINIFS('Action Log'!$G$2:$G$501,'Action Log'!$B$2:$B$501,A343,'Action Log'!$H$2:$H$501,"Pending",'Action Log'!$G$2:$G$501,"&gt;0"),"")))</f>
        <v/>
      </c>
      <c r="Q343" s="30" t="n"/>
      <c r="R343" s="31" t="n"/>
      <c r="S343" s="29" t="n"/>
      <c r="T343" s="31" t="n"/>
      <c r="U343" s="29" t="n"/>
      <c r="V343" s="58">
        <f>IF(A343="","",IFERROR(SUMIF('Action Log'!$B$2:$B$501,A343,'Action Log'!$P$2:$P$501),0))</f>
        <v/>
      </c>
      <c r="W343" s="35">
        <f>IF(B343="","",MAX(0,IF(Q343&lt;&gt;"",Q343-B343,TODAY()-B343)))</f>
        <v/>
      </c>
      <c r="X343" s="35">
        <f>IF(OR(B343="",Q343="",N343&lt;&gt;"Closed"),"",MAX(0,Q343-B343))</f>
        <v/>
      </c>
      <c r="Y343" s="29">
        <f>IF(OR(A343="",O343=""),"",IF(N343="Canceled","Canceled",IF(N343="Closed",IF(Q343="","Needs Review",IF(Q343&gt;O343,"Closed Late","On Track")),IF(TODAY()&gt;O343,"Overdue","On Track"))))</f>
        <v/>
      </c>
      <c r="Z343" s="31">
        <f>IF(A343="","",IF(COUNTIF($A$2:$A$501,A343)&gt;1,"Duplicate ID",IF(OR(B343="",C343="",D343="",E343="",F343="",G343="",H343="",I343="",M343="",N343=""),"Missing Required Field",IF(AND(OR(N343="Closed",N343="Canceled"),Q343=""),"Missing Closure Date",IF(AND(N343="Closed",R343=""),"Missing Resolution",IF(AND(N343&lt;&gt;"Closed",N343&lt;&gt;"Canceled",Q343&lt;&gt;""),"Status/Date Mismatch",IF(AND(Q343&lt;&gt;"",Q343&lt;B343),"Closure Before Received","OK")))))))</f>
        <v/>
      </c>
    </row>
    <row r="344">
      <c r="A344" s="29" t="n"/>
      <c r="B344" s="30" t="n"/>
      <c r="C344" s="29" t="n"/>
      <c r="D344" s="29" t="n"/>
      <c r="E344" s="29" t="n"/>
      <c r="F344" s="29" t="n"/>
      <c r="G344" s="29" t="n"/>
      <c r="H344" s="29" t="n"/>
      <c r="I344" s="31" t="n"/>
      <c r="J344" s="29" t="n"/>
      <c r="K344" s="32" t="n"/>
      <c r="L344" s="57" t="n"/>
      <c r="M344" s="29" t="n"/>
      <c r="N344" s="29" t="n"/>
      <c r="O344" s="30">
        <f>IF(OR(B344="",H344=""),"",IFERROR(B344+INDEX('Settings'!$O$2:$O$5,MATCH(H344,'Settings'!$N$2:$N$5,0)),""))</f>
        <v/>
      </c>
      <c r="P344" s="30">
        <f>IF(A344="","",IF(COUNTIFS('Action Log'!$B$2:$B$501,A344,'Action Log'!$H$2:$H$501,"Pending",'Action Log'!$G$2:$G$501,"&gt;0")=0,"",IFERROR(MINIFS('Action Log'!$G$2:$G$501,'Action Log'!$B$2:$B$501,A344,'Action Log'!$H$2:$H$501,"Pending",'Action Log'!$G$2:$G$501,"&gt;0"),"")))</f>
        <v/>
      </c>
      <c r="Q344" s="30" t="n"/>
      <c r="R344" s="31" t="n"/>
      <c r="S344" s="29" t="n"/>
      <c r="T344" s="31" t="n"/>
      <c r="U344" s="29" t="n"/>
      <c r="V344" s="58">
        <f>IF(A344="","",IFERROR(SUMIF('Action Log'!$B$2:$B$501,A344,'Action Log'!$P$2:$P$501),0))</f>
        <v/>
      </c>
      <c r="W344" s="35">
        <f>IF(B344="","",MAX(0,IF(Q344&lt;&gt;"",Q344-B344,TODAY()-B344)))</f>
        <v/>
      </c>
      <c r="X344" s="35">
        <f>IF(OR(B344="",Q344="",N344&lt;&gt;"Closed"),"",MAX(0,Q344-B344))</f>
        <v/>
      </c>
      <c r="Y344" s="29">
        <f>IF(OR(A344="",O344=""),"",IF(N344="Canceled","Canceled",IF(N344="Closed",IF(Q344="","Needs Review",IF(Q344&gt;O344,"Closed Late","On Track")),IF(TODAY()&gt;O344,"Overdue","On Track"))))</f>
        <v/>
      </c>
      <c r="Z344" s="31">
        <f>IF(A344="","",IF(COUNTIF($A$2:$A$501,A344)&gt;1,"Duplicate ID",IF(OR(B344="",C344="",D344="",E344="",F344="",G344="",H344="",I344="",M344="",N344=""),"Missing Required Field",IF(AND(OR(N344="Closed",N344="Canceled"),Q344=""),"Missing Closure Date",IF(AND(N344="Closed",R344=""),"Missing Resolution",IF(AND(N344&lt;&gt;"Closed",N344&lt;&gt;"Canceled",Q344&lt;&gt;""),"Status/Date Mismatch",IF(AND(Q344&lt;&gt;"",Q344&lt;B344),"Closure Before Received","OK")))))))</f>
        <v/>
      </c>
    </row>
    <row r="345">
      <c r="A345" s="29" t="n"/>
      <c r="B345" s="30" t="n"/>
      <c r="C345" s="29" t="n"/>
      <c r="D345" s="29" t="n"/>
      <c r="E345" s="29" t="n"/>
      <c r="F345" s="29" t="n"/>
      <c r="G345" s="29" t="n"/>
      <c r="H345" s="29" t="n"/>
      <c r="I345" s="31" t="n"/>
      <c r="J345" s="29" t="n"/>
      <c r="K345" s="32" t="n"/>
      <c r="L345" s="57" t="n"/>
      <c r="M345" s="29" t="n"/>
      <c r="N345" s="29" t="n"/>
      <c r="O345" s="30">
        <f>IF(OR(B345="",H345=""),"",IFERROR(B345+INDEX('Settings'!$O$2:$O$5,MATCH(H345,'Settings'!$N$2:$N$5,0)),""))</f>
        <v/>
      </c>
      <c r="P345" s="30">
        <f>IF(A345="","",IF(COUNTIFS('Action Log'!$B$2:$B$501,A345,'Action Log'!$H$2:$H$501,"Pending",'Action Log'!$G$2:$G$501,"&gt;0")=0,"",IFERROR(MINIFS('Action Log'!$G$2:$G$501,'Action Log'!$B$2:$B$501,A345,'Action Log'!$H$2:$H$501,"Pending",'Action Log'!$G$2:$G$501,"&gt;0"),"")))</f>
        <v/>
      </c>
      <c r="Q345" s="30" t="n"/>
      <c r="R345" s="31" t="n"/>
      <c r="S345" s="29" t="n"/>
      <c r="T345" s="31" t="n"/>
      <c r="U345" s="29" t="n"/>
      <c r="V345" s="58">
        <f>IF(A345="","",IFERROR(SUMIF('Action Log'!$B$2:$B$501,A345,'Action Log'!$P$2:$P$501),0))</f>
        <v/>
      </c>
      <c r="W345" s="35">
        <f>IF(B345="","",MAX(0,IF(Q345&lt;&gt;"",Q345-B345,TODAY()-B345)))</f>
        <v/>
      </c>
      <c r="X345" s="35">
        <f>IF(OR(B345="",Q345="",N345&lt;&gt;"Closed"),"",MAX(0,Q345-B345))</f>
        <v/>
      </c>
      <c r="Y345" s="29">
        <f>IF(OR(A345="",O345=""),"",IF(N345="Canceled","Canceled",IF(N345="Closed",IF(Q345="","Needs Review",IF(Q345&gt;O345,"Closed Late","On Track")),IF(TODAY()&gt;O345,"Overdue","On Track"))))</f>
        <v/>
      </c>
      <c r="Z345" s="31">
        <f>IF(A345="","",IF(COUNTIF($A$2:$A$501,A345)&gt;1,"Duplicate ID",IF(OR(B345="",C345="",D345="",E345="",F345="",G345="",H345="",I345="",M345="",N345=""),"Missing Required Field",IF(AND(OR(N345="Closed",N345="Canceled"),Q345=""),"Missing Closure Date",IF(AND(N345="Closed",R345=""),"Missing Resolution",IF(AND(N345&lt;&gt;"Closed",N345&lt;&gt;"Canceled",Q345&lt;&gt;""),"Status/Date Mismatch",IF(AND(Q345&lt;&gt;"",Q345&lt;B345),"Closure Before Received","OK")))))))</f>
        <v/>
      </c>
    </row>
    <row r="346">
      <c r="A346" s="29" t="n"/>
      <c r="B346" s="30" t="n"/>
      <c r="C346" s="29" t="n"/>
      <c r="D346" s="29" t="n"/>
      <c r="E346" s="29" t="n"/>
      <c r="F346" s="29" t="n"/>
      <c r="G346" s="29" t="n"/>
      <c r="H346" s="29" t="n"/>
      <c r="I346" s="31" t="n"/>
      <c r="J346" s="29" t="n"/>
      <c r="K346" s="32" t="n"/>
      <c r="L346" s="57" t="n"/>
      <c r="M346" s="29" t="n"/>
      <c r="N346" s="29" t="n"/>
      <c r="O346" s="30">
        <f>IF(OR(B346="",H346=""),"",IFERROR(B346+INDEX('Settings'!$O$2:$O$5,MATCH(H346,'Settings'!$N$2:$N$5,0)),""))</f>
        <v/>
      </c>
      <c r="P346" s="30">
        <f>IF(A346="","",IF(COUNTIFS('Action Log'!$B$2:$B$501,A346,'Action Log'!$H$2:$H$501,"Pending",'Action Log'!$G$2:$G$501,"&gt;0")=0,"",IFERROR(MINIFS('Action Log'!$G$2:$G$501,'Action Log'!$B$2:$B$501,A346,'Action Log'!$H$2:$H$501,"Pending",'Action Log'!$G$2:$G$501,"&gt;0"),"")))</f>
        <v/>
      </c>
      <c r="Q346" s="30" t="n"/>
      <c r="R346" s="31" t="n"/>
      <c r="S346" s="29" t="n"/>
      <c r="T346" s="31" t="n"/>
      <c r="U346" s="29" t="n"/>
      <c r="V346" s="58">
        <f>IF(A346="","",IFERROR(SUMIF('Action Log'!$B$2:$B$501,A346,'Action Log'!$P$2:$P$501),0))</f>
        <v/>
      </c>
      <c r="W346" s="35">
        <f>IF(B346="","",MAX(0,IF(Q346&lt;&gt;"",Q346-B346,TODAY()-B346)))</f>
        <v/>
      </c>
      <c r="X346" s="35">
        <f>IF(OR(B346="",Q346="",N346&lt;&gt;"Closed"),"",MAX(0,Q346-B346))</f>
        <v/>
      </c>
      <c r="Y346" s="29">
        <f>IF(OR(A346="",O346=""),"",IF(N346="Canceled","Canceled",IF(N346="Closed",IF(Q346="","Needs Review",IF(Q346&gt;O346,"Closed Late","On Track")),IF(TODAY()&gt;O346,"Overdue","On Track"))))</f>
        <v/>
      </c>
      <c r="Z346" s="31">
        <f>IF(A346="","",IF(COUNTIF($A$2:$A$501,A346)&gt;1,"Duplicate ID",IF(OR(B346="",C346="",D346="",E346="",F346="",G346="",H346="",I346="",M346="",N346=""),"Missing Required Field",IF(AND(OR(N346="Closed",N346="Canceled"),Q346=""),"Missing Closure Date",IF(AND(N346="Closed",R346=""),"Missing Resolution",IF(AND(N346&lt;&gt;"Closed",N346&lt;&gt;"Canceled",Q346&lt;&gt;""),"Status/Date Mismatch",IF(AND(Q346&lt;&gt;"",Q346&lt;B346),"Closure Before Received","OK")))))))</f>
        <v/>
      </c>
    </row>
    <row r="347">
      <c r="A347" s="29" t="n"/>
      <c r="B347" s="30" t="n"/>
      <c r="C347" s="29" t="n"/>
      <c r="D347" s="29" t="n"/>
      <c r="E347" s="29" t="n"/>
      <c r="F347" s="29" t="n"/>
      <c r="G347" s="29" t="n"/>
      <c r="H347" s="29" t="n"/>
      <c r="I347" s="31" t="n"/>
      <c r="J347" s="29" t="n"/>
      <c r="K347" s="32" t="n"/>
      <c r="L347" s="57" t="n"/>
      <c r="M347" s="29" t="n"/>
      <c r="N347" s="29" t="n"/>
      <c r="O347" s="30">
        <f>IF(OR(B347="",H347=""),"",IFERROR(B347+INDEX('Settings'!$O$2:$O$5,MATCH(H347,'Settings'!$N$2:$N$5,0)),""))</f>
        <v/>
      </c>
      <c r="P347" s="30">
        <f>IF(A347="","",IF(COUNTIFS('Action Log'!$B$2:$B$501,A347,'Action Log'!$H$2:$H$501,"Pending",'Action Log'!$G$2:$G$501,"&gt;0")=0,"",IFERROR(MINIFS('Action Log'!$G$2:$G$501,'Action Log'!$B$2:$B$501,A347,'Action Log'!$H$2:$H$501,"Pending",'Action Log'!$G$2:$G$501,"&gt;0"),"")))</f>
        <v/>
      </c>
      <c r="Q347" s="30" t="n"/>
      <c r="R347" s="31" t="n"/>
      <c r="S347" s="29" t="n"/>
      <c r="T347" s="31" t="n"/>
      <c r="U347" s="29" t="n"/>
      <c r="V347" s="58">
        <f>IF(A347="","",IFERROR(SUMIF('Action Log'!$B$2:$B$501,A347,'Action Log'!$P$2:$P$501),0))</f>
        <v/>
      </c>
      <c r="W347" s="35">
        <f>IF(B347="","",MAX(0,IF(Q347&lt;&gt;"",Q347-B347,TODAY()-B347)))</f>
        <v/>
      </c>
      <c r="X347" s="35">
        <f>IF(OR(B347="",Q347="",N347&lt;&gt;"Closed"),"",MAX(0,Q347-B347))</f>
        <v/>
      </c>
      <c r="Y347" s="29">
        <f>IF(OR(A347="",O347=""),"",IF(N347="Canceled","Canceled",IF(N347="Closed",IF(Q347="","Needs Review",IF(Q347&gt;O347,"Closed Late","On Track")),IF(TODAY()&gt;O347,"Overdue","On Track"))))</f>
        <v/>
      </c>
      <c r="Z347" s="31">
        <f>IF(A347="","",IF(COUNTIF($A$2:$A$501,A347)&gt;1,"Duplicate ID",IF(OR(B347="",C347="",D347="",E347="",F347="",G347="",H347="",I347="",M347="",N347=""),"Missing Required Field",IF(AND(OR(N347="Closed",N347="Canceled"),Q347=""),"Missing Closure Date",IF(AND(N347="Closed",R347=""),"Missing Resolution",IF(AND(N347&lt;&gt;"Closed",N347&lt;&gt;"Canceled",Q347&lt;&gt;""),"Status/Date Mismatch",IF(AND(Q347&lt;&gt;"",Q347&lt;B347),"Closure Before Received","OK")))))))</f>
        <v/>
      </c>
    </row>
    <row r="348">
      <c r="A348" s="29" t="n"/>
      <c r="B348" s="30" t="n"/>
      <c r="C348" s="29" t="n"/>
      <c r="D348" s="29" t="n"/>
      <c r="E348" s="29" t="n"/>
      <c r="F348" s="29" t="n"/>
      <c r="G348" s="29" t="n"/>
      <c r="H348" s="29" t="n"/>
      <c r="I348" s="31" t="n"/>
      <c r="J348" s="29" t="n"/>
      <c r="K348" s="32" t="n"/>
      <c r="L348" s="57" t="n"/>
      <c r="M348" s="29" t="n"/>
      <c r="N348" s="29" t="n"/>
      <c r="O348" s="30">
        <f>IF(OR(B348="",H348=""),"",IFERROR(B348+INDEX('Settings'!$O$2:$O$5,MATCH(H348,'Settings'!$N$2:$N$5,0)),""))</f>
        <v/>
      </c>
      <c r="P348" s="30">
        <f>IF(A348="","",IF(COUNTIFS('Action Log'!$B$2:$B$501,A348,'Action Log'!$H$2:$H$501,"Pending",'Action Log'!$G$2:$G$501,"&gt;0")=0,"",IFERROR(MINIFS('Action Log'!$G$2:$G$501,'Action Log'!$B$2:$B$501,A348,'Action Log'!$H$2:$H$501,"Pending",'Action Log'!$G$2:$G$501,"&gt;0"),"")))</f>
        <v/>
      </c>
      <c r="Q348" s="30" t="n"/>
      <c r="R348" s="31" t="n"/>
      <c r="S348" s="29" t="n"/>
      <c r="T348" s="31" t="n"/>
      <c r="U348" s="29" t="n"/>
      <c r="V348" s="58">
        <f>IF(A348="","",IFERROR(SUMIF('Action Log'!$B$2:$B$501,A348,'Action Log'!$P$2:$P$501),0))</f>
        <v/>
      </c>
      <c r="W348" s="35">
        <f>IF(B348="","",MAX(0,IF(Q348&lt;&gt;"",Q348-B348,TODAY()-B348)))</f>
        <v/>
      </c>
      <c r="X348" s="35">
        <f>IF(OR(B348="",Q348="",N348&lt;&gt;"Closed"),"",MAX(0,Q348-B348))</f>
        <v/>
      </c>
      <c r="Y348" s="29">
        <f>IF(OR(A348="",O348=""),"",IF(N348="Canceled","Canceled",IF(N348="Closed",IF(Q348="","Needs Review",IF(Q348&gt;O348,"Closed Late","On Track")),IF(TODAY()&gt;O348,"Overdue","On Track"))))</f>
        <v/>
      </c>
      <c r="Z348" s="31">
        <f>IF(A348="","",IF(COUNTIF($A$2:$A$501,A348)&gt;1,"Duplicate ID",IF(OR(B348="",C348="",D348="",E348="",F348="",G348="",H348="",I348="",M348="",N348=""),"Missing Required Field",IF(AND(OR(N348="Closed",N348="Canceled"),Q348=""),"Missing Closure Date",IF(AND(N348="Closed",R348=""),"Missing Resolution",IF(AND(N348&lt;&gt;"Closed",N348&lt;&gt;"Canceled",Q348&lt;&gt;""),"Status/Date Mismatch",IF(AND(Q348&lt;&gt;"",Q348&lt;B348),"Closure Before Received","OK")))))))</f>
        <v/>
      </c>
    </row>
    <row r="349">
      <c r="A349" s="29" t="n"/>
      <c r="B349" s="30" t="n"/>
      <c r="C349" s="29" t="n"/>
      <c r="D349" s="29" t="n"/>
      <c r="E349" s="29" t="n"/>
      <c r="F349" s="29" t="n"/>
      <c r="G349" s="29" t="n"/>
      <c r="H349" s="29" t="n"/>
      <c r="I349" s="31" t="n"/>
      <c r="J349" s="29" t="n"/>
      <c r="K349" s="32" t="n"/>
      <c r="L349" s="57" t="n"/>
      <c r="M349" s="29" t="n"/>
      <c r="N349" s="29" t="n"/>
      <c r="O349" s="30">
        <f>IF(OR(B349="",H349=""),"",IFERROR(B349+INDEX('Settings'!$O$2:$O$5,MATCH(H349,'Settings'!$N$2:$N$5,0)),""))</f>
        <v/>
      </c>
      <c r="P349" s="30">
        <f>IF(A349="","",IF(COUNTIFS('Action Log'!$B$2:$B$501,A349,'Action Log'!$H$2:$H$501,"Pending",'Action Log'!$G$2:$G$501,"&gt;0")=0,"",IFERROR(MINIFS('Action Log'!$G$2:$G$501,'Action Log'!$B$2:$B$501,A349,'Action Log'!$H$2:$H$501,"Pending",'Action Log'!$G$2:$G$501,"&gt;0"),"")))</f>
        <v/>
      </c>
      <c r="Q349" s="30" t="n"/>
      <c r="R349" s="31" t="n"/>
      <c r="S349" s="29" t="n"/>
      <c r="T349" s="31" t="n"/>
      <c r="U349" s="29" t="n"/>
      <c r="V349" s="58">
        <f>IF(A349="","",IFERROR(SUMIF('Action Log'!$B$2:$B$501,A349,'Action Log'!$P$2:$P$501),0))</f>
        <v/>
      </c>
      <c r="W349" s="35">
        <f>IF(B349="","",MAX(0,IF(Q349&lt;&gt;"",Q349-B349,TODAY()-B349)))</f>
        <v/>
      </c>
      <c r="X349" s="35">
        <f>IF(OR(B349="",Q349="",N349&lt;&gt;"Closed"),"",MAX(0,Q349-B349))</f>
        <v/>
      </c>
      <c r="Y349" s="29">
        <f>IF(OR(A349="",O349=""),"",IF(N349="Canceled","Canceled",IF(N349="Closed",IF(Q349="","Needs Review",IF(Q349&gt;O349,"Closed Late","On Track")),IF(TODAY()&gt;O349,"Overdue","On Track"))))</f>
        <v/>
      </c>
      <c r="Z349" s="31">
        <f>IF(A349="","",IF(COUNTIF($A$2:$A$501,A349)&gt;1,"Duplicate ID",IF(OR(B349="",C349="",D349="",E349="",F349="",G349="",H349="",I349="",M349="",N349=""),"Missing Required Field",IF(AND(OR(N349="Closed",N349="Canceled"),Q349=""),"Missing Closure Date",IF(AND(N349="Closed",R349=""),"Missing Resolution",IF(AND(N349&lt;&gt;"Closed",N349&lt;&gt;"Canceled",Q349&lt;&gt;""),"Status/Date Mismatch",IF(AND(Q349&lt;&gt;"",Q349&lt;B349),"Closure Before Received","OK")))))))</f>
        <v/>
      </c>
    </row>
    <row r="350">
      <c r="A350" s="29" t="n"/>
      <c r="B350" s="30" t="n"/>
      <c r="C350" s="29" t="n"/>
      <c r="D350" s="29" t="n"/>
      <c r="E350" s="29" t="n"/>
      <c r="F350" s="29" t="n"/>
      <c r="G350" s="29" t="n"/>
      <c r="H350" s="29" t="n"/>
      <c r="I350" s="31" t="n"/>
      <c r="J350" s="29" t="n"/>
      <c r="K350" s="32" t="n"/>
      <c r="L350" s="57" t="n"/>
      <c r="M350" s="29" t="n"/>
      <c r="N350" s="29" t="n"/>
      <c r="O350" s="30">
        <f>IF(OR(B350="",H350=""),"",IFERROR(B350+INDEX('Settings'!$O$2:$O$5,MATCH(H350,'Settings'!$N$2:$N$5,0)),""))</f>
        <v/>
      </c>
      <c r="P350" s="30">
        <f>IF(A350="","",IF(COUNTIFS('Action Log'!$B$2:$B$501,A350,'Action Log'!$H$2:$H$501,"Pending",'Action Log'!$G$2:$G$501,"&gt;0")=0,"",IFERROR(MINIFS('Action Log'!$G$2:$G$501,'Action Log'!$B$2:$B$501,A350,'Action Log'!$H$2:$H$501,"Pending",'Action Log'!$G$2:$G$501,"&gt;0"),"")))</f>
        <v/>
      </c>
      <c r="Q350" s="30" t="n"/>
      <c r="R350" s="31" t="n"/>
      <c r="S350" s="29" t="n"/>
      <c r="T350" s="31" t="n"/>
      <c r="U350" s="29" t="n"/>
      <c r="V350" s="58">
        <f>IF(A350="","",IFERROR(SUMIF('Action Log'!$B$2:$B$501,A350,'Action Log'!$P$2:$P$501),0))</f>
        <v/>
      </c>
      <c r="W350" s="35">
        <f>IF(B350="","",MAX(0,IF(Q350&lt;&gt;"",Q350-B350,TODAY()-B350)))</f>
        <v/>
      </c>
      <c r="X350" s="35">
        <f>IF(OR(B350="",Q350="",N350&lt;&gt;"Closed"),"",MAX(0,Q350-B350))</f>
        <v/>
      </c>
      <c r="Y350" s="29">
        <f>IF(OR(A350="",O350=""),"",IF(N350="Canceled","Canceled",IF(N350="Closed",IF(Q350="","Needs Review",IF(Q350&gt;O350,"Closed Late","On Track")),IF(TODAY()&gt;O350,"Overdue","On Track"))))</f>
        <v/>
      </c>
      <c r="Z350" s="31">
        <f>IF(A350="","",IF(COUNTIF($A$2:$A$501,A350)&gt;1,"Duplicate ID",IF(OR(B350="",C350="",D350="",E350="",F350="",G350="",H350="",I350="",M350="",N350=""),"Missing Required Field",IF(AND(OR(N350="Closed",N350="Canceled"),Q350=""),"Missing Closure Date",IF(AND(N350="Closed",R350=""),"Missing Resolution",IF(AND(N350&lt;&gt;"Closed",N350&lt;&gt;"Canceled",Q350&lt;&gt;""),"Status/Date Mismatch",IF(AND(Q350&lt;&gt;"",Q350&lt;B350),"Closure Before Received","OK")))))))</f>
        <v/>
      </c>
    </row>
    <row r="351">
      <c r="A351" s="29" t="n"/>
      <c r="B351" s="30" t="n"/>
      <c r="C351" s="29" t="n"/>
      <c r="D351" s="29" t="n"/>
      <c r="E351" s="29" t="n"/>
      <c r="F351" s="29" t="n"/>
      <c r="G351" s="29" t="n"/>
      <c r="H351" s="29" t="n"/>
      <c r="I351" s="31" t="n"/>
      <c r="J351" s="29" t="n"/>
      <c r="K351" s="32" t="n"/>
      <c r="L351" s="57" t="n"/>
      <c r="M351" s="29" t="n"/>
      <c r="N351" s="29" t="n"/>
      <c r="O351" s="30">
        <f>IF(OR(B351="",H351=""),"",IFERROR(B351+INDEX('Settings'!$O$2:$O$5,MATCH(H351,'Settings'!$N$2:$N$5,0)),""))</f>
        <v/>
      </c>
      <c r="P351" s="30">
        <f>IF(A351="","",IF(COUNTIFS('Action Log'!$B$2:$B$501,A351,'Action Log'!$H$2:$H$501,"Pending",'Action Log'!$G$2:$G$501,"&gt;0")=0,"",IFERROR(MINIFS('Action Log'!$G$2:$G$501,'Action Log'!$B$2:$B$501,A351,'Action Log'!$H$2:$H$501,"Pending",'Action Log'!$G$2:$G$501,"&gt;0"),"")))</f>
        <v/>
      </c>
      <c r="Q351" s="30" t="n"/>
      <c r="R351" s="31" t="n"/>
      <c r="S351" s="29" t="n"/>
      <c r="T351" s="31" t="n"/>
      <c r="U351" s="29" t="n"/>
      <c r="V351" s="58">
        <f>IF(A351="","",IFERROR(SUMIF('Action Log'!$B$2:$B$501,A351,'Action Log'!$P$2:$P$501),0))</f>
        <v/>
      </c>
      <c r="W351" s="35">
        <f>IF(B351="","",MAX(0,IF(Q351&lt;&gt;"",Q351-B351,TODAY()-B351)))</f>
        <v/>
      </c>
      <c r="X351" s="35">
        <f>IF(OR(B351="",Q351="",N351&lt;&gt;"Closed"),"",MAX(0,Q351-B351))</f>
        <v/>
      </c>
      <c r="Y351" s="29">
        <f>IF(OR(A351="",O351=""),"",IF(N351="Canceled","Canceled",IF(N351="Closed",IF(Q351="","Needs Review",IF(Q351&gt;O351,"Closed Late","On Track")),IF(TODAY()&gt;O351,"Overdue","On Track"))))</f>
        <v/>
      </c>
      <c r="Z351" s="31">
        <f>IF(A351="","",IF(COUNTIF($A$2:$A$501,A351)&gt;1,"Duplicate ID",IF(OR(B351="",C351="",D351="",E351="",F351="",G351="",H351="",I351="",M351="",N351=""),"Missing Required Field",IF(AND(OR(N351="Closed",N351="Canceled"),Q351=""),"Missing Closure Date",IF(AND(N351="Closed",R351=""),"Missing Resolution",IF(AND(N351&lt;&gt;"Closed",N351&lt;&gt;"Canceled",Q351&lt;&gt;""),"Status/Date Mismatch",IF(AND(Q351&lt;&gt;"",Q351&lt;B351),"Closure Before Received","OK")))))))</f>
        <v/>
      </c>
    </row>
    <row r="352">
      <c r="A352" s="29" t="n"/>
      <c r="B352" s="30" t="n"/>
      <c r="C352" s="29" t="n"/>
      <c r="D352" s="29" t="n"/>
      <c r="E352" s="29" t="n"/>
      <c r="F352" s="29" t="n"/>
      <c r="G352" s="29" t="n"/>
      <c r="H352" s="29" t="n"/>
      <c r="I352" s="31" t="n"/>
      <c r="J352" s="29" t="n"/>
      <c r="K352" s="32" t="n"/>
      <c r="L352" s="57" t="n"/>
      <c r="M352" s="29" t="n"/>
      <c r="N352" s="29" t="n"/>
      <c r="O352" s="30">
        <f>IF(OR(B352="",H352=""),"",IFERROR(B352+INDEX('Settings'!$O$2:$O$5,MATCH(H352,'Settings'!$N$2:$N$5,0)),""))</f>
        <v/>
      </c>
      <c r="P352" s="30">
        <f>IF(A352="","",IF(COUNTIFS('Action Log'!$B$2:$B$501,A352,'Action Log'!$H$2:$H$501,"Pending",'Action Log'!$G$2:$G$501,"&gt;0")=0,"",IFERROR(MINIFS('Action Log'!$G$2:$G$501,'Action Log'!$B$2:$B$501,A352,'Action Log'!$H$2:$H$501,"Pending",'Action Log'!$G$2:$G$501,"&gt;0"),"")))</f>
        <v/>
      </c>
      <c r="Q352" s="30" t="n"/>
      <c r="R352" s="31" t="n"/>
      <c r="S352" s="29" t="n"/>
      <c r="T352" s="31" t="n"/>
      <c r="U352" s="29" t="n"/>
      <c r="V352" s="58">
        <f>IF(A352="","",IFERROR(SUMIF('Action Log'!$B$2:$B$501,A352,'Action Log'!$P$2:$P$501),0))</f>
        <v/>
      </c>
      <c r="W352" s="35">
        <f>IF(B352="","",MAX(0,IF(Q352&lt;&gt;"",Q352-B352,TODAY()-B352)))</f>
        <v/>
      </c>
      <c r="X352" s="35">
        <f>IF(OR(B352="",Q352="",N352&lt;&gt;"Closed"),"",MAX(0,Q352-B352))</f>
        <v/>
      </c>
      <c r="Y352" s="29">
        <f>IF(OR(A352="",O352=""),"",IF(N352="Canceled","Canceled",IF(N352="Closed",IF(Q352="","Needs Review",IF(Q352&gt;O352,"Closed Late","On Track")),IF(TODAY()&gt;O352,"Overdue","On Track"))))</f>
        <v/>
      </c>
      <c r="Z352" s="31">
        <f>IF(A352="","",IF(COUNTIF($A$2:$A$501,A352)&gt;1,"Duplicate ID",IF(OR(B352="",C352="",D352="",E352="",F352="",G352="",H352="",I352="",M352="",N352=""),"Missing Required Field",IF(AND(OR(N352="Closed",N352="Canceled"),Q352=""),"Missing Closure Date",IF(AND(N352="Closed",R352=""),"Missing Resolution",IF(AND(N352&lt;&gt;"Closed",N352&lt;&gt;"Canceled",Q352&lt;&gt;""),"Status/Date Mismatch",IF(AND(Q352&lt;&gt;"",Q352&lt;B352),"Closure Before Received","OK")))))))</f>
        <v/>
      </c>
    </row>
    <row r="353">
      <c r="A353" s="29" t="n"/>
      <c r="B353" s="30" t="n"/>
      <c r="C353" s="29" t="n"/>
      <c r="D353" s="29" t="n"/>
      <c r="E353" s="29" t="n"/>
      <c r="F353" s="29" t="n"/>
      <c r="G353" s="29" t="n"/>
      <c r="H353" s="29" t="n"/>
      <c r="I353" s="31" t="n"/>
      <c r="J353" s="29" t="n"/>
      <c r="K353" s="32" t="n"/>
      <c r="L353" s="57" t="n"/>
      <c r="M353" s="29" t="n"/>
      <c r="N353" s="29" t="n"/>
      <c r="O353" s="30">
        <f>IF(OR(B353="",H353=""),"",IFERROR(B353+INDEX('Settings'!$O$2:$O$5,MATCH(H353,'Settings'!$N$2:$N$5,0)),""))</f>
        <v/>
      </c>
      <c r="P353" s="30">
        <f>IF(A353="","",IF(COUNTIFS('Action Log'!$B$2:$B$501,A353,'Action Log'!$H$2:$H$501,"Pending",'Action Log'!$G$2:$G$501,"&gt;0")=0,"",IFERROR(MINIFS('Action Log'!$G$2:$G$501,'Action Log'!$B$2:$B$501,A353,'Action Log'!$H$2:$H$501,"Pending",'Action Log'!$G$2:$G$501,"&gt;0"),"")))</f>
        <v/>
      </c>
      <c r="Q353" s="30" t="n"/>
      <c r="R353" s="31" t="n"/>
      <c r="S353" s="29" t="n"/>
      <c r="T353" s="31" t="n"/>
      <c r="U353" s="29" t="n"/>
      <c r="V353" s="58">
        <f>IF(A353="","",IFERROR(SUMIF('Action Log'!$B$2:$B$501,A353,'Action Log'!$P$2:$P$501),0))</f>
        <v/>
      </c>
      <c r="W353" s="35">
        <f>IF(B353="","",MAX(0,IF(Q353&lt;&gt;"",Q353-B353,TODAY()-B353)))</f>
        <v/>
      </c>
      <c r="X353" s="35">
        <f>IF(OR(B353="",Q353="",N353&lt;&gt;"Closed"),"",MAX(0,Q353-B353))</f>
        <v/>
      </c>
      <c r="Y353" s="29">
        <f>IF(OR(A353="",O353=""),"",IF(N353="Canceled","Canceled",IF(N353="Closed",IF(Q353="","Needs Review",IF(Q353&gt;O353,"Closed Late","On Track")),IF(TODAY()&gt;O353,"Overdue","On Track"))))</f>
        <v/>
      </c>
      <c r="Z353" s="31">
        <f>IF(A353="","",IF(COUNTIF($A$2:$A$501,A353)&gt;1,"Duplicate ID",IF(OR(B353="",C353="",D353="",E353="",F353="",G353="",H353="",I353="",M353="",N353=""),"Missing Required Field",IF(AND(OR(N353="Closed",N353="Canceled"),Q353=""),"Missing Closure Date",IF(AND(N353="Closed",R353=""),"Missing Resolution",IF(AND(N353&lt;&gt;"Closed",N353&lt;&gt;"Canceled",Q353&lt;&gt;""),"Status/Date Mismatch",IF(AND(Q353&lt;&gt;"",Q353&lt;B353),"Closure Before Received","OK")))))))</f>
        <v/>
      </c>
    </row>
    <row r="354">
      <c r="A354" s="29" t="n"/>
      <c r="B354" s="30" t="n"/>
      <c r="C354" s="29" t="n"/>
      <c r="D354" s="29" t="n"/>
      <c r="E354" s="29" t="n"/>
      <c r="F354" s="29" t="n"/>
      <c r="G354" s="29" t="n"/>
      <c r="H354" s="29" t="n"/>
      <c r="I354" s="31" t="n"/>
      <c r="J354" s="29" t="n"/>
      <c r="K354" s="32" t="n"/>
      <c r="L354" s="57" t="n"/>
      <c r="M354" s="29" t="n"/>
      <c r="N354" s="29" t="n"/>
      <c r="O354" s="30">
        <f>IF(OR(B354="",H354=""),"",IFERROR(B354+INDEX('Settings'!$O$2:$O$5,MATCH(H354,'Settings'!$N$2:$N$5,0)),""))</f>
        <v/>
      </c>
      <c r="P354" s="30">
        <f>IF(A354="","",IF(COUNTIFS('Action Log'!$B$2:$B$501,A354,'Action Log'!$H$2:$H$501,"Pending",'Action Log'!$G$2:$G$501,"&gt;0")=0,"",IFERROR(MINIFS('Action Log'!$G$2:$G$501,'Action Log'!$B$2:$B$501,A354,'Action Log'!$H$2:$H$501,"Pending",'Action Log'!$G$2:$G$501,"&gt;0"),"")))</f>
        <v/>
      </c>
      <c r="Q354" s="30" t="n"/>
      <c r="R354" s="31" t="n"/>
      <c r="S354" s="29" t="n"/>
      <c r="T354" s="31" t="n"/>
      <c r="U354" s="29" t="n"/>
      <c r="V354" s="58">
        <f>IF(A354="","",IFERROR(SUMIF('Action Log'!$B$2:$B$501,A354,'Action Log'!$P$2:$P$501),0))</f>
        <v/>
      </c>
      <c r="W354" s="35">
        <f>IF(B354="","",MAX(0,IF(Q354&lt;&gt;"",Q354-B354,TODAY()-B354)))</f>
        <v/>
      </c>
      <c r="X354" s="35">
        <f>IF(OR(B354="",Q354="",N354&lt;&gt;"Closed"),"",MAX(0,Q354-B354))</f>
        <v/>
      </c>
      <c r="Y354" s="29">
        <f>IF(OR(A354="",O354=""),"",IF(N354="Canceled","Canceled",IF(N354="Closed",IF(Q354="","Needs Review",IF(Q354&gt;O354,"Closed Late","On Track")),IF(TODAY()&gt;O354,"Overdue","On Track"))))</f>
        <v/>
      </c>
      <c r="Z354" s="31">
        <f>IF(A354="","",IF(COUNTIF($A$2:$A$501,A354)&gt;1,"Duplicate ID",IF(OR(B354="",C354="",D354="",E354="",F354="",G354="",H354="",I354="",M354="",N354=""),"Missing Required Field",IF(AND(OR(N354="Closed",N354="Canceled"),Q354=""),"Missing Closure Date",IF(AND(N354="Closed",R354=""),"Missing Resolution",IF(AND(N354&lt;&gt;"Closed",N354&lt;&gt;"Canceled",Q354&lt;&gt;""),"Status/Date Mismatch",IF(AND(Q354&lt;&gt;"",Q354&lt;B354),"Closure Before Received","OK")))))))</f>
        <v/>
      </c>
    </row>
    <row r="355">
      <c r="A355" s="29" t="n"/>
      <c r="B355" s="30" t="n"/>
      <c r="C355" s="29" t="n"/>
      <c r="D355" s="29" t="n"/>
      <c r="E355" s="29" t="n"/>
      <c r="F355" s="29" t="n"/>
      <c r="G355" s="29" t="n"/>
      <c r="H355" s="29" t="n"/>
      <c r="I355" s="31" t="n"/>
      <c r="J355" s="29" t="n"/>
      <c r="K355" s="32" t="n"/>
      <c r="L355" s="57" t="n"/>
      <c r="M355" s="29" t="n"/>
      <c r="N355" s="29" t="n"/>
      <c r="O355" s="30">
        <f>IF(OR(B355="",H355=""),"",IFERROR(B355+INDEX('Settings'!$O$2:$O$5,MATCH(H355,'Settings'!$N$2:$N$5,0)),""))</f>
        <v/>
      </c>
      <c r="P355" s="30">
        <f>IF(A355="","",IF(COUNTIFS('Action Log'!$B$2:$B$501,A355,'Action Log'!$H$2:$H$501,"Pending",'Action Log'!$G$2:$G$501,"&gt;0")=0,"",IFERROR(MINIFS('Action Log'!$G$2:$G$501,'Action Log'!$B$2:$B$501,A355,'Action Log'!$H$2:$H$501,"Pending",'Action Log'!$G$2:$G$501,"&gt;0"),"")))</f>
        <v/>
      </c>
      <c r="Q355" s="30" t="n"/>
      <c r="R355" s="31" t="n"/>
      <c r="S355" s="29" t="n"/>
      <c r="T355" s="31" t="n"/>
      <c r="U355" s="29" t="n"/>
      <c r="V355" s="58">
        <f>IF(A355="","",IFERROR(SUMIF('Action Log'!$B$2:$B$501,A355,'Action Log'!$P$2:$P$501),0))</f>
        <v/>
      </c>
      <c r="W355" s="35">
        <f>IF(B355="","",MAX(0,IF(Q355&lt;&gt;"",Q355-B355,TODAY()-B355)))</f>
        <v/>
      </c>
      <c r="X355" s="35">
        <f>IF(OR(B355="",Q355="",N355&lt;&gt;"Closed"),"",MAX(0,Q355-B355))</f>
        <v/>
      </c>
      <c r="Y355" s="29">
        <f>IF(OR(A355="",O355=""),"",IF(N355="Canceled","Canceled",IF(N355="Closed",IF(Q355="","Needs Review",IF(Q355&gt;O355,"Closed Late","On Track")),IF(TODAY()&gt;O355,"Overdue","On Track"))))</f>
        <v/>
      </c>
      <c r="Z355" s="31">
        <f>IF(A355="","",IF(COUNTIF($A$2:$A$501,A355)&gt;1,"Duplicate ID",IF(OR(B355="",C355="",D355="",E355="",F355="",G355="",H355="",I355="",M355="",N355=""),"Missing Required Field",IF(AND(OR(N355="Closed",N355="Canceled"),Q355=""),"Missing Closure Date",IF(AND(N355="Closed",R355=""),"Missing Resolution",IF(AND(N355&lt;&gt;"Closed",N355&lt;&gt;"Canceled",Q355&lt;&gt;""),"Status/Date Mismatch",IF(AND(Q355&lt;&gt;"",Q355&lt;B355),"Closure Before Received","OK")))))))</f>
        <v/>
      </c>
    </row>
    <row r="356">
      <c r="A356" s="29" t="n"/>
      <c r="B356" s="30" t="n"/>
      <c r="C356" s="29" t="n"/>
      <c r="D356" s="29" t="n"/>
      <c r="E356" s="29" t="n"/>
      <c r="F356" s="29" t="n"/>
      <c r="G356" s="29" t="n"/>
      <c r="H356" s="29" t="n"/>
      <c r="I356" s="31" t="n"/>
      <c r="J356" s="29" t="n"/>
      <c r="K356" s="32" t="n"/>
      <c r="L356" s="57" t="n"/>
      <c r="M356" s="29" t="n"/>
      <c r="N356" s="29" t="n"/>
      <c r="O356" s="30">
        <f>IF(OR(B356="",H356=""),"",IFERROR(B356+INDEX('Settings'!$O$2:$O$5,MATCH(H356,'Settings'!$N$2:$N$5,0)),""))</f>
        <v/>
      </c>
      <c r="P356" s="30">
        <f>IF(A356="","",IF(COUNTIFS('Action Log'!$B$2:$B$501,A356,'Action Log'!$H$2:$H$501,"Pending",'Action Log'!$G$2:$G$501,"&gt;0")=0,"",IFERROR(MINIFS('Action Log'!$G$2:$G$501,'Action Log'!$B$2:$B$501,A356,'Action Log'!$H$2:$H$501,"Pending",'Action Log'!$G$2:$G$501,"&gt;0"),"")))</f>
        <v/>
      </c>
      <c r="Q356" s="30" t="n"/>
      <c r="R356" s="31" t="n"/>
      <c r="S356" s="29" t="n"/>
      <c r="T356" s="31" t="n"/>
      <c r="U356" s="29" t="n"/>
      <c r="V356" s="58">
        <f>IF(A356="","",IFERROR(SUMIF('Action Log'!$B$2:$B$501,A356,'Action Log'!$P$2:$P$501),0))</f>
        <v/>
      </c>
      <c r="W356" s="35">
        <f>IF(B356="","",MAX(0,IF(Q356&lt;&gt;"",Q356-B356,TODAY()-B356)))</f>
        <v/>
      </c>
      <c r="X356" s="35">
        <f>IF(OR(B356="",Q356="",N356&lt;&gt;"Closed"),"",MAX(0,Q356-B356))</f>
        <v/>
      </c>
      <c r="Y356" s="29">
        <f>IF(OR(A356="",O356=""),"",IF(N356="Canceled","Canceled",IF(N356="Closed",IF(Q356="","Needs Review",IF(Q356&gt;O356,"Closed Late","On Track")),IF(TODAY()&gt;O356,"Overdue","On Track"))))</f>
        <v/>
      </c>
      <c r="Z356" s="31">
        <f>IF(A356="","",IF(COUNTIF($A$2:$A$501,A356)&gt;1,"Duplicate ID",IF(OR(B356="",C356="",D356="",E356="",F356="",G356="",H356="",I356="",M356="",N356=""),"Missing Required Field",IF(AND(OR(N356="Closed",N356="Canceled"),Q356=""),"Missing Closure Date",IF(AND(N356="Closed",R356=""),"Missing Resolution",IF(AND(N356&lt;&gt;"Closed",N356&lt;&gt;"Canceled",Q356&lt;&gt;""),"Status/Date Mismatch",IF(AND(Q356&lt;&gt;"",Q356&lt;B356),"Closure Before Received","OK")))))))</f>
        <v/>
      </c>
    </row>
    <row r="357">
      <c r="A357" s="29" t="n"/>
      <c r="B357" s="30" t="n"/>
      <c r="C357" s="29" t="n"/>
      <c r="D357" s="29" t="n"/>
      <c r="E357" s="29" t="n"/>
      <c r="F357" s="29" t="n"/>
      <c r="G357" s="29" t="n"/>
      <c r="H357" s="29" t="n"/>
      <c r="I357" s="31" t="n"/>
      <c r="J357" s="29" t="n"/>
      <c r="K357" s="32" t="n"/>
      <c r="L357" s="57" t="n"/>
      <c r="M357" s="29" t="n"/>
      <c r="N357" s="29" t="n"/>
      <c r="O357" s="30">
        <f>IF(OR(B357="",H357=""),"",IFERROR(B357+INDEX('Settings'!$O$2:$O$5,MATCH(H357,'Settings'!$N$2:$N$5,0)),""))</f>
        <v/>
      </c>
      <c r="P357" s="30">
        <f>IF(A357="","",IF(COUNTIFS('Action Log'!$B$2:$B$501,A357,'Action Log'!$H$2:$H$501,"Pending",'Action Log'!$G$2:$G$501,"&gt;0")=0,"",IFERROR(MINIFS('Action Log'!$G$2:$G$501,'Action Log'!$B$2:$B$501,A357,'Action Log'!$H$2:$H$501,"Pending",'Action Log'!$G$2:$G$501,"&gt;0"),"")))</f>
        <v/>
      </c>
      <c r="Q357" s="30" t="n"/>
      <c r="R357" s="31" t="n"/>
      <c r="S357" s="29" t="n"/>
      <c r="T357" s="31" t="n"/>
      <c r="U357" s="29" t="n"/>
      <c r="V357" s="58">
        <f>IF(A357="","",IFERROR(SUMIF('Action Log'!$B$2:$B$501,A357,'Action Log'!$P$2:$P$501),0))</f>
        <v/>
      </c>
      <c r="W357" s="35">
        <f>IF(B357="","",MAX(0,IF(Q357&lt;&gt;"",Q357-B357,TODAY()-B357)))</f>
        <v/>
      </c>
      <c r="X357" s="35">
        <f>IF(OR(B357="",Q357="",N357&lt;&gt;"Closed"),"",MAX(0,Q357-B357))</f>
        <v/>
      </c>
      <c r="Y357" s="29">
        <f>IF(OR(A357="",O357=""),"",IF(N357="Canceled","Canceled",IF(N357="Closed",IF(Q357="","Needs Review",IF(Q357&gt;O357,"Closed Late","On Track")),IF(TODAY()&gt;O357,"Overdue","On Track"))))</f>
        <v/>
      </c>
      <c r="Z357" s="31">
        <f>IF(A357="","",IF(COUNTIF($A$2:$A$501,A357)&gt;1,"Duplicate ID",IF(OR(B357="",C357="",D357="",E357="",F357="",G357="",H357="",I357="",M357="",N357=""),"Missing Required Field",IF(AND(OR(N357="Closed",N357="Canceled"),Q357=""),"Missing Closure Date",IF(AND(N357="Closed",R357=""),"Missing Resolution",IF(AND(N357&lt;&gt;"Closed",N357&lt;&gt;"Canceled",Q357&lt;&gt;""),"Status/Date Mismatch",IF(AND(Q357&lt;&gt;"",Q357&lt;B357),"Closure Before Received","OK")))))))</f>
        <v/>
      </c>
    </row>
    <row r="358">
      <c r="A358" s="29" t="n"/>
      <c r="B358" s="30" t="n"/>
      <c r="C358" s="29" t="n"/>
      <c r="D358" s="29" t="n"/>
      <c r="E358" s="29" t="n"/>
      <c r="F358" s="29" t="n"/>
      <c r="G358" s="29" t="n"/>
      <c r="H358" s="29" t="n"/>
      <c r="I358" s="31" t="n"/>
      <c r="J358" s="29" t="n"/>
      <c r="K358" s="32" t="n"/>
      <c r="L358" s="57" t="n"/>
      <c r="M358" s="29" t="n"/>
      <c r="N358" s="29" t="n"/>
      <c r="O358" s="30">
        <f>IF(OR(B358="",H358=""),"",IFERROR(B358+INDEX('Settings'!$O$2:$O$5,MATCH(H358,'Settings'!$N$2:$N$5,0)),""))</f>
        <v/>
      </c>
      <c r="P358" s="30">
        <f>IF(A358="","",IF(COUNTIFS('Action Log'!$B$2:$B$501,A358,'Action Log'!$H$2:$H$501,"Pending",'Action Log'!$G$2:$G$501,"&gt;0")=0,"",IFERROR(MINIFS('Action Log'!$G$2:$G$501,'Action Log'!$B$2:$B$501,A358,'Action Log'!$H$2:$H$501,"Pending",'Action Log'!$G$2:$G$501,"&gt;0"),"")))</f>
        <v/>
      </c>
      <c r="Q358" s="30" t="n"/>
      <c r="R358" s="31" t="n"/>
      <c r="S358" s="29" t="n"/>
      <c r="T358" s="31" t="n"/>
      <c r="U358" s="29" t="n"/>
      <c r="V358" s="58">
        <f>IF(A358="","",IFERROR(SUMIF('Action Log'!$B$2:$B$501,A358,'Action Log'!$P$2:$P$501),0))</f>
        <v/>
      </c>
      <c r="W358" s="35">
        <f>IF(B358="","",MAX(0,IF(Q358&lt;&gt;"",Q358-B358,TODAY()-B358)))</f>
        <v/>
      </c>
      <c r="X358" s="35">
        <f>IF(OR(B358="",Q358="",N358&lt;&gt;"Closed"),"",MAX(0,Q358-B358))</f>
        <v/>
      </c>
      <c r="Y358" s="29">
        <f>IF(OR(A358="",O358=""),"",IF(N358="Canceled","Canceled",IF(N358="Closed",IF(Q358="","Needs Review",IF(Q358&gt;O358,"Closed Late","On Track")),IF(TODAY()&gt;O358,"Overdue","On Track"))))</f>
        <v/>
      </c>
      <c r="Z358" s="31">
        <f>IF(A358="","",IF(COUNTIF($A$2:$A$501,A358)&gt;1,"Duplicate ID",IF(OR(B358="",C358="",D358="",E358="",F358="",G358="",H358="",I358="",M358="",N358=""),"Missing Required Field",IF(AND(OR(N358="Closed",N358="Canceled"),Q358=""),"Missing Closure Date",IF(AND(N358="Closed",R358=""),"Missing Resolution",IF(AND(N358&lt;&gt;"Closed",N358&lt;&gt;"Canceled",Q358&lt;&gt;""),"Status/Date Mismatch",IF(AND(Q358&lt;&gt;"",Q358&lt;B358),"Closure Before Received","OK")))))))</f>
        <v/>
      </c>
    </row>
    <row r="359">
      <c r="A359" s="29" t="n"/>
      <c r="B359" s="30" t="n"/>
      <c r="C359" s="29" t="n"/>
      <c r="D359" s="29" t="n"/>
      <c r="E359" s="29" t="n"/>
      <c r="F359" s="29" t="n"/>
      <c r="G359" s="29" t="n"/>
      <c r="H359" s="29" t="n"/>
      <c r="I359" s="31" t="n"/>
      <c r="J359" s="29" t="n"/>
      <c r="K359" s="32" t="n"/>
      <c r="L359" s="57" t="n"/>
      <c r="M359" s="29" t="n"/>
      <c r="N359" s="29" t="n"/>
      <c r="O359" s="30">
        <f>IF(OR(B359="",H359=""),"",IFERROR(B359+INDEX('Settings'!$O$2:$O$5,MATCH(H359,'Settings'!$N$2:$N$5,0)),""))</f>
        <v/>
      </c>
      <c r="P359" s="30">
        <f>IF(A359="","",IF(COUNTIFS('Action Log'!$B$2:$B$501,A359,'Action Log'!$H$2:$H$501,"Pending",'Action Log'!$G$2:$G$501,"&gt;0")=0,"",IFERROR(MINIFS('Action Log'!$G$2:$G$501,'Action Log'!$B$2:$B$501,A359,'Action Log'!$H$2:$H$501,"Pending",'Action Log'!$G$2:$G$501,"&gt;0"),"")))</f>
        <v/>
      </c>
      <c r="Q359" s="30" t="n"/>
      <c r="R359" s="31" t="n"/>
      <c r="S359" s="29" t="n"/>
      <c r="T359" s="31" t="n"/>
      <c r="U359" s="29" t="n"/>
      <c r="V359" s="58">
        <f>IF(A359="","",IFERROR(SUMIF('Action Log'!$B$2:$B$501,A359,'Action Log'!$P$2:$P$501),0))</f>
        <v/>
      </c>
      <c r="W359" s="35">
        <f>IF(B359="","",MAX(0,IF(Q359&lt;&gt;"",Q359-B359,TODAY()-B359)))</f>
        <v/>
      </c>
      <c r="X359" s="35">
        <f>IF(OR(B359="",Q359="",N359&lt;&gt;"Closed"),"",MAX(0,Q359-B359))</f>
        <v/>
      </c>
      <c r="Y359" s="29">
        <f>IF(OR(A359="",O359=""),"",IF(N359="Canceled","Canceled",IF(N359="Closed",IF(Q359="","Needs Review",IF(Q359&gt;O359,"Closed Late","On Track")),IF(TODAY()&gt;O359,"Overdue","On Track"))))</f>
        <v/>
      </c>
      <c r="Z359" s="31">
        <f>IF(A359="","",IF(COUNTIF($A$2:$A$501,A359)&gt;1,"Duplicate ID",IF(OR(B359="",C359="",D359="",E359="",F359="",G359="",H359="",I359="",M359="",N359=""),"Missing Required Field",IF(AND(OR(N359="Closed",N359="Canceled"),Q359=""),"Missing Closure Date",IF(AND(N359="Closed",R359=""),"Missing Resolution",IF(AND(N359&lt;&gt;"Closed",N359&lt;&gt;"Canceled",Q359&lt;&gt;""),"Status/Date Mismatch",IF(AND(Q359&lt;&gt;"",Q359&lt;B359),"Closure Before Received","OK")))))))</f>
        <v/>
      </c>
    </row>
    <row r="360">
      <c r="A360" s="29" t="n"/>
      <c r="B360" s="30" t="n"/>
      <c r="C360" s="29" t="n"/>
      <c r="D360" s="29" t="n"/>
      <c r="E360" s="29" t="n"/>
      <c r="F360" s="29" t="n"/>
      <c r="G360" s="29" t="n"/>
      <c r="H360" s="29" t="n"/>
      <c r="I360" s="31" t="n"/>
      <c r="J360" s="29" t="n"/>
      <c r="K360" s="32" t="n"/>
      <c r="L360" s="57" t="n"/>
      <c r="M360" s="29" t="n"/>
      <c r="N360" s="29" t="n"/>
      <c r="O360" s="30">
        <f>IF(OR(B360="",H360=""),"",IFERROR(B360+INDEX('Settings'!$O$2:$O$5,MATCH(H360,'Settings'!$N$2:$N$5,0)),""))</f>
        <v/>
      </c>
      <c r="P360" s="30">
        <f>IF(A360="","",IF(COUNTIFS('Action Log'!$B$2:$B$501,A360,'Action Log'!$H$2:$H$501,"Pending",'Action Log'!$G$2:$G$501,"&gt;0")=0,"",IFERROR(MINIFS('Action Log'!$G$2:$G$501,'Action Log'!$B$2:$B$501,A360,'Action Log'!$H$2:$H$501,"Pending",'Action Log'!$G$2:$G$501,"&gt;0"),"")))</f>
        <v/>
      </c>
      <c r="Q360" s="30" t="n"/>
      <c r="R360" s="31" t="n"/>
      <c r="S360" s="29" t="n"/>
      <c r="T360" s="31" t="n"/>
      <c r="U360" s="29" t="n"/>
      <c r="V360" s="58">
        <f>IF(A360="","",IFERROR(SUMIF('Action Log'!$B$2:$B$501,A360,'Action Log'!$P$2:$P$501),0))</f>
        <v/>
      </c>
      <c r="W360" s="35">
        <f>IF(B360="","",MAX(0,IF(Q360&lt;&gt;"",Q360-B360,TODAY()-B360)))</f>
        <v/>
      </c>
      <c r="X360" s="35">
        <f>IF(OR(B360="",Q360="",N360&lt;&gt;"Closed"),"",MAX(0,Q360-B360))</f>
        <v/>
      </c>
      <c r="Y360" s="29">
        <f>IF(OR(A360="",O360=""),"",IF(N360="Canceled","Canceled",IF(N360="Closed",IF(Q360="","Needs Review",IF(Q360&gt;O360,"Closed Late","On Track")),IF(TODAY()&gt;O360,"Overdue","On Track"))))</f>
        <v/>
      </c>
      <c r="Z360" s="31">
        <f>IF(A360="","",IF(COUNTIF($A$2:$A$501,A360)&gt;1,"Duplicate ID",IF(OR(B360="",C360="",D360="",E360="",F360="",G360="",H360="",I360="",M360="",N360=""),"Missing Required Field",IF(AND(OR(N360="Closed",N360="Canceled"),Q360=""),"Missing Closure Date",IF(AND(N360="Closed",R360=""),"Missing Resolution",IF(AND(N360&lt;&gt;"Closed",N360&lt;&gt;"Canceled",Q360&lt;&gt;""),"Status/Date Mismatch",IF(AND(Q360&lt;&gt;"",Q360&lt;B360),"Closure Before Received","OK")))))))</f>
        <v/>
      </c>
    </row>
    <row r="361">
      <c r="A361" s="29" t="n"/>
      <c r="B361" s="30" t="n"/>
      <c r="C361" s="29" t="n"/>
      <c r="D361" s="29" t="n"/>
      <c r="E361" s="29" t="n"/>
      <c r="F361" s="29" t="n"/>
      <c r="G361" s="29" t="n"/>
      <c r="H361" s="29" t="n"/>
      <c r="I361" s="31" t="n"/>
      <c r="J361" s="29" t="n"/>
      <c r="K361" s="32" t="n"/>
      <c r="L361" s="57" t="n"/>
      <c r="M361" s="29" t="n"/>
      <c r="N361" s="29" t="n"/>
      <c r="O361" s="30">
        <f>IF(OR(B361="",H361=""),"",IFERROR(B361+INDEX('Settings'!$O$2:$O$5,MATCH(H361,'Settings'!$N$2:$N$5,0)),""))</f>
        <v/>
      </c>
      <c r="P361" s="30">
        <f>IF(A361="","",IF(COUNTIFS('Action Log'!$B$2:$B$501,A361,'Action Log'!$H$2:$H$501,"Pending",'Action Log'!$G$2:$G$501,"&gt;0")=0,"",IFERROR(MINIFS('Action Log'!$G$2:$G$501,'Action Log'!$B$2:$B$501,A361,'Action Log'!$H$2:$H$501,"Pending",'Action Log'!$G$2:$G$501,"&gt;0"),"")))</f>
        <v/>
      </c>
      <c r="Q361" s="30" t="n"/>
      <c r="R361" s="31" t="n"/>
      <c r="S361" s="29" t="n"/>
      <c r="T361" s="31" t="n"/>
      <c r="U361" s="29" t="n"/>
      <c r="V361" s="58">
        <f>IF(A361="","",IFERROR(SUMIF('Action Log'!$B$2:$B$501,A361,'Action Log'!$P$2:$P$501),0))</f>
        <v/>
      </c>
      <c r="W361" s="35">
        <f>IF(B361="","",MAX(0,IF(Q361&lt;&gt;"",Q361-B361,TODAY()-B361)))</f>
        <v/>
      </c>
      <c r="X361" s="35">
        <f>IF(OR(B361="",Q361="",N361&lt;&gt;"Closed"),"",MAX(0,Q361-B361))</f>
        <v/>
      </c>
      <c r="Y361" s="29">
        <f>IF(OR(A361="",O361=""),"",IF(N361="Canceled","Canceled",IF(N361="Closed",IF(Q361="","Needs Review",IF(Q361&gt;O361,"Closed Late","On Track")),IF(TODAY()&gt;O361,"Overdue","On Track"))))</f>
        <v/>
      </c>
      <c r="Z361" s="31">
        <f>IF(A361="","",IF(COUNTIF($A$2:$A$501,A361)&gt;1,"Duplicate ID",IF(OR(B361="",C361="",D361="",E361="",F361="",G361="",H361="",I361="",M361="",N361=""),"Missing Required Field",IF(AND(OR(N361="Closed",N361="Canceled"),Q361=""),"Missing Closure Date",IF(AND(N361="Closed",R361=""),"Missing Resolution",IF(AND(N361&lt;&gt;"Closed",N361&lt;&gt;"Canceled",Q361&lt;&gt;""),"Status/Date Mismatch",IF(AND(Q361&lt;&gt;"",Q361&lt;B361),"Closure Before Received","OK")))))))</f>
        <v/>
      </c>
    </row>
    <row r="362">
      <c r="A362" s="29" t="n"/>
      <c r="B362" s="30" t="n"/>
      <c r="C362" s="29" t="n"/>
      <c r="D362" s="29" t="n"/>
      <c r="E362" s="29" t="n"/>
      <c r="F362" s="29" t="n"/>
      <c r="G362" s="29" t="n"/>
      <c r="H362" s="29" t="n"/>
      <c r="I362" s="31" t="n"/>
      <c r="J362" s="29" t="n"/>
      <c r="K362" s="32" t="n"/>
      <c r="L362" s="57" t="n"/>
      <c r="M362" s="29" t="n"/>
      <c r="N362" s="29" t="n"/>
      <c r="O362" s="30">
        <f>IF(OR(B362="",H362=""),"",IFERROR(B362+INDEX('Settings'!$O$2:$O$5,MATCH(H362,'Settings'!$N$2:$N$5,0)),""))</f>
        <v/>
      </c>
      <c r="P362" s="30">
        <f>IF(A362="","",IF(COUNTIFS('Action Log'!$B$2:$B$501,A362,'Action Log'!$H$2:$H$501,"Pending",'Action Log'!$G$2:$G$501,"&gt;0")=0,"",IFERROR(MINIFS('Action Log'!$G$2:$G$501,'Action Log'!$B$2:$B$501,A362,'Action Log'!$H$2:$H$501,"Pending",'Action Log'!$G$2:$G$501,"&gt;0"),"")))</f>
        <v/>
      </c>
      <c r="Q362" s="30" t="n"/>
      <c r="R362" s="31" t="n"/>
      <c r="S362" s="29" t="n"/>
      <c r="T362" s="31" t="n"/>
      <c r="U362" s="29" t="n"/>
      <c r="V362" s="58">
        <f>IF(A362="","",IFERROR(SUMIF('Action Log'!$B$2:$B$501,A362,'Action Log'!$P$2:$P$501),0))</f>
        <v/>
      </c>
      <c r="W362" s="35">
        <f>IF(B362="","",MAX(0,IF(Q362&lt;&gt;"",Q362-B362,TODAY()-B362)))</f>
        <v/>
      </c>
      <c r="X362" s="35">
        <f>IF(OR(B362="",Q362="",N362&lt;&gt;"Closed"),"",MAX(0,Q362-B362))</f>
        <v/>
      </c>
      <c r="Y362" s="29">
        <f>IF(OR(A362="",O362=""),"",IF(N362="Canceled","Canceled",IF(N362="Closed",IF(Q362="","Needs Review",IF(Q362&gt;O362,"Closed Late","On Track")),IF(TODAY()&gt;O362,"Overdue","On Track"))))</f>
        <v/>
      </c>
      <c r="Z362" s="31">
        <f>IF(A362="","",IF(COUNTIF($A$2:$A$501,A362)&gt;1,"Duplicate ID",IF(OR(B362="",C362="",D362="",E362="",F362="",G362="",H362="",I362="",M362="",N362=""),"Missing Required Field",IF(AND(OR(N362="Closed",N362="Canceled"),Q362=""),"Missing Closure Date",IF(AND(N362="Closed",R362=""),"Missing Resolution",IF(AND(N362&lt;&gt;"Closed",N362&lt;&gt;"Canceled",Q362&lt;&gt;""),"Status/Date Mismatch",IF(AND(Q362&lt;&gt;"",Q362&lt;B362),"Closure Before Received","OK")))))))</f>
        <v/>
      </c>
    </row>
    <row r="363">
      <c r="A363" s="29" t="n"/>
      <c r="B363" s="30" t="n"/>
      <c r="C363" s="29" t="n"/>
      <c r="D363" s="29" t="n"/>
      <c r="E363" s="29" t="n"/>
      <c r="F363" s="29" t="n"/>
      <c r="G363" s="29" t="n"/>
      <c r="H363" s="29" t="n"/>
      <c r="I363" s="31" t="n"/>
      <c r="J363" s="29" t="n"/>
      <c r="K363" s="32" t="n"/>
      <c r="L363" s="57" t="n"/>
      <c r="M363" s="29" t="n"/>
      <c r="N363" s="29" t="n"/>
      <c r="O363" s="30">
        <f>IF(OR(B363="",H363=""),"",IFERROR(B363+INDEX('Settings'!$O$2:$O$5,MATCH(H363,'Settings'!$N$2:$N$5,0)),""))</f>
        <v/>
      </c>
      <c r="P363" s="30">
        <f>IF(A363="","",IF(COUNTIFS('Action Log'!$B$2:$B$501,A363,'Action Log'!$H$2:$H$501,"Pending",'Action Log'!$G$2:$G$501,"&gt;0")=0,"",IFERROR(MINIFS('Action Log'!$G$2:$G$501,'Action Log'!$B$2:$B$501,A363,'Action Log'!$H$2:$H$501,"Pending",'Action Log'!$G$2:$G$501,"&gt;0"),"")))</f>
        <v/>
      </c>
      <c r="Q363" s="30" t="n"/>
      <c r="R363" s="31" t="n"/>
      <c r="S363" s="29" t="n"/>
      <c r="T363" s="31" t="n"/>
      <c r="U363" s="29" t="n"/>
      <c r="V363" s="58">
        <f>IF(A363="","",IFERROR(SUMIF('Action Log'!$B$2:$B$501,A363,'Action Log'!$P$2:$P$501),0))</f>
        <v/>
      </c>
      <c r="W363" s="35">
        <f>IF(B363="","",MAX(0,IF(Q363&lt;&gt;"",Q363-B363,TODAY()-B363)))</f>
        <v/>
      </c>
      <c r="X363" s="35">
        <f>IF(OR(B363="",Q363="",N363&lt;&gt;"Closed"),"",MAX(0,Q363-B363))</f>
        <v/>
      </c>
      <c r="Y363" s="29">
        <f>IF(OR(A363="",O363=""),"",IF(N363="Canceled","Canceled",IF(N363="Closed",IF(Q363="","Needs Review",IF(Q363&gt;O363,"Closed Late","On Track")),IF(TODAY()&gt;O363,"Overdue","On Track"))))</f>
        <v/>
      </c>
      <c r="Z363" s="31">
        <f>IF(A363="","",IF(COUNTIF($A$2:$A$501,A363)&gt;1,"Duplicate ID",IF(OR(B363="",C363="",D363="",E363="",F363="",G363="",H363="",I363="",M363="",N363=""),"Missing Required Field",IF(AND(OR(N363="Closed",N363="Canceled"),Q363=""),"Missing Closure Date",IF(AND(N363="Closed",R363=""),"Missing Resolution",IF(AND(N363&lt;&gt;"Closed",N363&lt;&gt;"Canceled",Q363&lt;&gt;""),"Status/Date Mismatch",IF(AND(Q363&lt;&gt;"",Q363&lt;B363),"Closure Before Received","OK")))))))</f>
        <v/>
      </c>
    </row>
    <row r="364">
      <c r="A364" s="29" t="n"/>
      <c r="B364" s="30" t="n"/>
      <c r="C364" s="29" t="n"/>
      <c r="D364" s="29" t="n"/>
      <c r="E364" s="29" t="n"/>
      <c r="F364" s="29" t="n"/>
      <c r="G364" s="29" t="n"/>
      <c r="H364" s="29" t="n"/>
      <c r="I364" s="31" t="n"/>
      <c r="J364" s="29" t="n"/>
      <c r="K364" s="32" t="n"/>
      <c r="L364" s="57" t="n"/>
      <c r="M364" s="29" t="n"/>
      <c r="N364" s="29" t="n"/>
      <c r="O364" s="30">
        <f>IF(OR(B364="",H364=""),"",IFERROR(B364+INDEX('Settings'!$O$2:$O$5,MATCH(H364,'Settings'!$N$2:$N$5,0)),""))</f>
        <v/>
      </c>
      <c r="P364" s="30">
        <f>IF(A364="","",IF(COUNTIFS('Action Log'!$B$2:$B$501,A364,'Action Log'!$H$2:$H$501,"Pending",'Action Log'!$G$2:$G$501,"&gt;0")=0,"",IFERROR(MINIFS('Action Log'!$G$2:$G$501,'Action Log'!$B$2:$B$501,A364,'Action Log'!$H$2:$H$501,"Pending",'Action Log'!$G$2:$G$501,"&gt;0"),"")))</f>
        <v/>
      </c>
      <c r="Q364" s="30" t="n"/>
      <c r="R364" s="31" t="n"/>
      <c r="S364" s="29" t="n"/>
      <c r="T364" s="31" t="n"/>
      <c r="U364" s="29" t="n"/>
      <c r="V364" s="58">
        <f>IF(A364="","",IFERROR(SUMIF('Action Log'!$B$2:$B$501,A364,'Action Log'!$P$2:$P$501),0))</f>
        <v/>
      </c>
      <c r="W364" s="35">
        <f>IF(B364="","",MAX(0,IF(Q364&lt;&gt;"",Q364-B364,TODAY()-B364)))</f>
        <v/>
      </c>
      <c r="X364" s="35">
        <f>IF(OR(B364="",Q364="",N364&lt;&gt;"Closed"),"",MAX(0,Q364-B364))</f>
        <v/>
      </c>
      <c r="Y364" s="29">
        <f>IF(OR(A364="",O364=""),"",IF(N364="Canceled","Canceled",IF(N364="Closed",IF(Q364="","Needs Review",IF(Q364&gt;O364,"Closed Late","On Track")),IF(TODAY()&gt;O364,"Overdue","On Track"))))</f>
        <v/>
      </c>
      <c r="Z364" s="31">
        <f>IF(A364="","",IF(COUNTIF($A$2:$A$501,A364)&gt;1,"Duplicate ID",IF(OR(B364="",C364="",D364="",E364="",F364="",G364="",H364="",I364="",M364="",N364=""),"Missing Required Field",IF(AND(OR(N364="Closed",N364="Canceled"),Q364=""),"Missing Closure Date",IF(AND(N364="Closed",R364=""),"Missing Resolution",IF(AND(N364&lt;&gt;"Closed",N364&lt;&gt;"Canceled",Q364&lt;&gt;""),"Status/Date Mismatch",IF(AND(Q364&lt;&gt;"",Q364&lt;B364),"Closure Before Received","OK")))))))</f>
        <v/>
      </c>
    </row>
    <row r="365">
      <c r="A365" s="29" t="n"/>
      <c r="B365" s="30" t="n"/>
      <c r="C365" s="29" t="n"/>
      <c r="D365" s="29" t="n"/>
      <c r="E365" s="29" t="n"/>
      <c r="F365" s="29" t="n"/>
      <c r="G365" s="29" t="n"/>
      <c r="H365" s="29" t="n"/>
      <c r="I365" s="31" t="n"/>
      <c r="J365" s="29" t="n"/>
      <c r="K365" s="32" t="n"/>
      <c r="L365" s="57" t="n"/>
      <c r="M365" s="29" t="n"/>
      <c r="N365" s="29" t="n"/>
      <c r="O365" s="30">
        <f>IF(OR(B365="",H365=""),"",IFERROR(B365+INDEX('Settings'!$O$2:$O$5,MATCH(H365,'Settings'!$N$2:$N$5,0)),""))</f>
        <v/>
      </c>
      <c r="P365" s="30">
        <f>IF(A365="","",IF(COUNTIFS('Action Log'!$B$2:$B$501,A365,'Action Log'!$H$2:$H$501,"Pending",'Action Log'!$G$2:$G$501,"&gt;0")=0,"",IFERROR(MINIFS('Action Log'!$G$2:$G$501,'Action Log'!$B$2:$B$501,A365,'Action Log'!$H$2:$H$501,"Pending",'Action Log'!$G$2:$G$501,"&gt;0"),"")))</f>
        <v/>
      </c>
      <c r="Q365" s="30" t="n"/>
      <c r="R365" s="31" t="n"/>
      <c r="S365" s="29" t="n"/>
      <c r="T365" s="31" t="n"/>
      <c r="U365" s="29" t="n"/>
      <c r="V365" s="58">
        <f>IF(A365="","",IFERROR(SUMIF('Action Log'!$B$2:$B$501,A365,'Action Log'!$P$2:$P$501),0))</f>
        <v/>
      </c>
      <c r="W365" s="35">
        <f>IF(B365="","",MAX(0,IF(Q365&lt;&gt;"",Q365-B365,TODAY()-B365)))</f>
        <v/>
      </c>
      <c r="X365" s="35">
        <f>IF(OR(B365="",Q365="",N365&lt;&gt;"Closed"),"",MAX(0,Q365-B365))</f>
        <v/>
      </c>
      <c r="Y365" s="29">
        <f>IF(OR(A365="",O365=""),"",IF(N365="Canceled","Canceled",IF(N365="Closed",IF(Q365="","Needs Review",IF(Q365&gt;O365,"Closed Late","On Track")),IF(TODAY()&gt;O365,"Overdue","On Track"))))</f>
        <v/>
      </c>
      <c r="Z365" s="31">
        <f>IF(A365="","",IF(COUNTIF($A$2:$A$501,A365)&gt;1,"Duplicate ID",IF(OR(B365="",C365="",D365="",E365="",F365="",G365="",H365="",I365="",M365="",N365=""),"Missing Required Field",IF(AND(OR(N365="Closed",N365="Canceled"),Q365=""),"Missing Closure Date",IF(AND(N365="Closed",R365=""),"Missing Resolution",IF(AND(N365&lt;&gt;"Closed",N365&lt;&gt;"Canceled",Q365&lt;&gt;""),"Status/Date Mismatch",IF(AND(Q365&lt;&gt;"",Q365&lt;B365),"Closure Before Received","OK")))))))</f>
        <v/>
      </c>
    </row>
    <row r="366">
      <c r="A366" s="29" t="n"/>
      <c r="B366" s="30" t="n"/>
      <c r="C366" s="29" t="n"/>
      <c r="D366" s="29" t="n"/>
      <c r="E366" s="29" t="n"/>
      <c r="F366" s="29" t="n"/>
      <c r="G366" s="29" t="n"/>
      <c r="H366" s="29" t="n"/>
      <c r="I366" s="31" t="n"/>
      <c r="J366" s="29" t="n"/>
      <c r="K366" s="32" t="n"/>
      <c r="L366" s="57" t="n"/>
      <c r="M366" s="29" t="n"/>
      <c r="N366" s="29" t="n"/>
      <c r="O366" s="30">
        <f>IF(OR(B366="",H366=""),"",IFERROR(B366+INDEX('Settings'!$O$2:$O$5,MATCH(H366,'Settings'!$N$2:$N$5,0)),""))</f>
        <v/>
      </c>
      <c r="P366" s="30">
        <f>IF(A366="","",IF(COUNTIFS('Action Log'!$B$2:$B$501,A366,'Action Log'!$H$2:$H$501,"Pending",'Action Log'!$G$2:$G$501,"&gt;0")=0,"",IFERROR(MINIFS('Action Log'!$G$2:$G$501,'Action Log'!$B$2:$B$501,A366,'Action Log'!$H$2:$H$501,"Pending",'Action Log'!$G$2:$G$501,"&gt;0"),"")))</f>
        <v/>
      </c>
      <c r="Q366" s="30" t="n"/>
      <c r="R366" s="31" t="n"/>
      <c r="S366" s="29" t="n"/>
      <c r="T366" s="31" t="n"/>
      <c r="U366" s="29" t="n"/>
      <c r="V366" s="58">
        <f>IF(A366="","",IFERROR(SUMIF('Action Log'!$B$2:$B$501,A366,'Action Log'!$P$2:$P$501),0))</f>
        <v/>
      </c>
      <c r="W366" s="35">
        <f>IF(B366="","",MAX(0,IF(Q366&lt;&gt;"",Q366-B366,TODAY()-B366)))</f>
        <v/>
      </c>
      <c r="X366" s="35">
        <f>IF(OR(B366="",Q366="",N366&lt;&gt;"Closed"),"",MAX(0,Q366-B366))</f>
        <v/>
      </c>
      <c r="Y366" s="29">
        <f>IF(OR(A366="",O366=""),"",IF(N366="Canceled","Canceled",IF(N366="Closed",IF(Q366="","Needs Review",IF(Q366&gt;O366,"Closed Late","On Track")),IF(TODAY()&gt;O366,"Overdue","On Track"))))</f>
        <v/>
      </c>
      <c r="Z366" s="31">
        <f>IF(A366="","",IF(COUNTIF($A$2:$A$501,A366)&gt;1,"Duplicate ID",IF(OR(B366="",C366="",D366="",E366="",F366="",G366="",H366="",I366="",M366="",N366=""),"Missing Required Field",IF(AND(OR(N366="Closed",N366="Canceled"),Q366=""),"Missing Closure Date",IF(AND(N366="Closed",R366=""),"Missing Resolution",IF(AND(N366&lt;&gt;"Closed",N366&lt;&gt;"Canceled",Q366&lt;&gt;""),"Status/Date Mismatch",IF(AND(Q366&lt;&gt;"",Q366&lt;B366),"Closure Before Received","OK")))))))</f>
        <v/>
      </c>
    </row>
    <row r="367">
      <c r="A367" s="29" t="n"/>
      <c r="B367" s="30" t="n"/>
      <c r="C367" s="29" t="n"/>
      <c r="D367" s="29" t="n"/>
      <c r="E367" s="29" t="n"/>
      <c r="F367" s="29" t="n"/>
      <c r="G367" s="29" t="n"/>
      <c r="H367" s="29" t="n"/>
      <c r="I367" s="31" t="n"/>
      <c r="J367" s="29" t="n"/>
      <c r="K367" s="32" t="n"/>
      <c r="L367" s="57" t="n"/>
      <c r="M367" s="29" t="n"/>
      <c r="N367" s="29" t="n"/>
      <c r="O367" s="30">
        <f>IF(OR(B367="",H367=""),"",IFERROR(B367+INDEX('Settings'!$O$2:$O$5,MATCH(H367,'Settings'!$N$2:$N$5,0)),""))</f>
        <v/>
      </c>
      <c r="P367" s="30">
        <f>IF(A367="","",IF(COUNTIFS('Action Log'!$B$2:$B$501,A367,'Action Log'!$H$2:$H$501,"Pending",'Action Log'!$G$2:$G$501,"&gt;0")=0,"",IFERROR(MINIFS('Action Log'!$G$2:$G$501,'Action Log'!$B$2:$B$501,A367,'Action Log'!$H$2:$H$501,"Pending",'Action Log'!$G$2:$G$501,"&gt;0"),"")))</f>
        <v/>
      </c>
      <c r="Q367" s="30" t="n"/>
      <c r="R367" s="31" t="n"/>
      <c r="S367" s="29" t="n"/>
      <c r="T367" s="31" t="n"/>
      <c r="U367" s="29" t="n"/>
      <c r="V367" s="58">
        <f>IF(A367="","",IFERROR(SUMIF('Action Log'!$B$2:$B$501,A367,'Action Log'!$P$2:$P$501),0))</f>
        <v/>
      </c>
      <c r="W367" s="35">
        <f>IF(B367="","",MAX(0,IF(Q367&lt;&gt;"",Q367-B367,TODAY()-B367)))</f>
        <v/>
      </c>
      <c r="X367" s="35">
        <f>IF(OR(B367="",Q367="",N367&lt;&gt;"Closed"),"",MAX(0,Q367-B367))</f>
        <v/>
      </c>
      <c r="Y367" s="29">
        <f>IF(OR(A367="",O367=""),"",IF(N367="Canceled","Canceled",IF(N367="Closed",IF(Q367="","Needs Review",IF(Q367&gt;O367,"Closed Late","On Track")),IF(TODAY()&gt;O367,"Overdue","On Track"))))</f>
        <v/>
      </c>
      <c r="Z367" s="31">
        <f>IF(A367="","",IF(COUNTIF($A$2:$A$501,A367)&gt;1,"Duplicate ID",IF(OR(B367="",C367="",D367="",E367="",F367="",G367="",H367="",I367="",M367="",N367=""),"Missing Required Field",IF(AND(OR(N367="Closed",N367="Canceled"),Q367=""),"Missing Closure Date",IF(AND(N367="Closed",R367=""),"Missing Resolution",IF(AND(N367&lt;&gt;"Closed",N367&lt;&gt;"Canceled",Q367&lt;&gt;""),"Status/Date Mismatch",IF(AND(Q367&lt;&gt;"",Q367&lt;B367),"Closure Before Received","OK")))))))</f>
        <v/>
      </c>
    </row>
    <row r="368">
      <c r="A368" s="29" t="n"/>
      <c r="B368" s="30" t="n"/>
      <c r="C368" s="29" t="n"/>
      <c r="D368" s="29" t="n"/>
      <c r="E368" s="29" t="n"/>
      <c r="F368" s="29" t="n"/>
      <c r="G368" s="29" t="n"/>
      <c r="H368" s="29" t="n"/>
      <c r="I368" s="31" t="n"/>
      <c r="J368" s="29" t="n"/>
      <c r="K368" s="32" t="n"/>
      <c r="L368" s="57" t="n"/>
      <c r="M368" s="29" t="n"/>
      <c r="N368" s="29" t="n"/>
      <c r="O368" s="30">
        <f>IF(OR(B368="",H368=""),"",IFERROR(B368+INDEX('Settings'!$O$2:$O$5,MATCH(H368,'Settings'!$N$2:$N$5,0)),""))</f>
        <v/>
      </c>
      <c r="P368" s="30">
        <f>IF(A368="","",IF(COUNTIFS('Action Log'!$B$2:$B$501,A368,'Action Log'!$H$2:$H$501,"Pending",'Action Log'!$G$2:$G$501,"&gt;0")=0,"",IFERROR(MINIFS('Action Log'!$G$2:$G$501,'Action Log'!$B$2:$B$501,A368,'Action Log'!$H$2:$H$501,"Pending",'Action Log'!$G$2:$G$501,"&gt;0"),"")))</f>
        <v/>
      </c>
      <c r="Q368" s="30" t="n"/>
      <c r="R368" s="31" t="n"/>
      <c r="S368" s="29" t="n"/>
      <c r="T368" s="31" t="n"/>
      <c r="U368" s="29" t="n"/>
      <c r="V368" s="58">
        <f>IF(A368="","",IFERROR(SUMIF('Action Log'!$B$2:$B$501,A368,'Action Log'!$P$2:$P$501),0))</f>
        <v/>
      </c>
      <c r="W368" s="35">
        <f>IF(B368="","",MAX(0,IF(Q368&lt;&gt;"",Q368-B368,TODAY()-B368)))</f>
        <v/>
      </c>
      <c r="X368" s="35">
        <f>IF(OR(B368="",Q368="",N368&lt;&gt;"Closed"),"",MAX(0,Q368-B368))</f>
        <v/>
      </c>
      <c r="Y368" s="29">
        <f>IF(OR(A368="",O368=""),"",IF(N368="Canceled","Canceled",IF(N368="Closed",IF(Q368="","Needs Review",IF(Q368&gt;O368,"Closed Late","On Track")),IF(TODAY()&gt;O368,"Overdue","On Track"))))</f>
        <v/>
      </c>
      <c r="Z368" s="31">
        <f>IF(A368="","",IF(COUNTIF($A$2:$A$501,A368)&gt;1,"Duplicate ID",IF(OR(B368="",C368="",D368="",E368="",F368="",G368="",H368="",I368="",M368="",N368=""),"Missing Required Field",IF(AND(OR(N368="Closed",N368="Canceled"),Q368=""),"Missing Closure Date",IF(AND(N368="Closed",R368=""),"Missing Resolution",IF(AND(N368&lt;&gt;"Closed",N368&lt;&gt;"Canceled",Q368&lt;&gt;""),"Status/Date Mismatch",IF(AND(Q368&lt;&gt;"",Q368&lt;B368),"Closure Before Received","OK")))))))</f>
        <v/>
      </c>
    </row>
    <row r="369">
      <c r="A369" s="29" t="n"/>
      <c r="B369" s="30" t="n"/>
      <c r="C369" s="29" t="n"/>
      <c r="D369" s="29" t="n"/>
      <c r="E369" s="29" t="n"/>
      <c r="F369" s="29" t="n"/>
      <c r="G369" s="29" t="n"/>
      <c r="H369" s="29" t="n"/>
      <c r="I369" s="31" t="n"/>
      <c r="J369" s="29" t="n"/>
      <c r="K369" s="32" t="n"/>
      <c r="L369" s="57" t="n"/>
      <c r="M369" s="29" t="n"/>
      <c r="N369" s="29" t="n"/>
      <c r="O369" s="30">
        <f>IF(OR(B369="",H369=""),"",IFERROR(B369+INDEX('Settings'!$O$2:$O$5,MATCH(H369,'Settings'!$N$2:$N$5,0)),""))</f>
        <v/>
      </c>
      <c r="P369" s="30">
        <f>IF(A369="","",IF(COUNTIFS('Action Log'!$B$2:$B$501,A369,'Action Log'!$H$2:$H$501,"Pending",'Action Log'!$G$2:$G$501,"&gt;0")=0,"",IFERROR(MINIFS('Action Log'!$G$2:$G$501,'Action Log'!$B$2:$B$501,A369,'Action Log'!$H$2:$H$501,"Pending",'Action Log'!$G$2:$G$501,"&gt;0"),"")))</f>
        <v/>
      </c>
      <c r="Q369" s="30" t="n"/>
      <c r="R369" s="31" t="n"/>
      <c r="S369" s="29" t="n"/>
      <c r="T369" s="31" t="n"/>
      <c r="U369" s="29" t="n"/>
      <c r="V369" s="58">
        <f>IF(A369="","",IFERROR(SUMIF('Action Log'!$B$2:$B$501,A369,'Action Log'!$P$2:$P$501),0))</f>
        <v/>
      </c>
      <c r="W369" s="35">
        <f>IF(B369="","",MAX(0,IF(Q369&lt;&gt;"",Q369-B369,TODAY()-B369)))</f>
        <v/>
      </c>
      <c r="X369" s="35">
        <f>IF(OR(B369="",Q369="",N369&lt;&gt;"Closed"),"",MAX(0,Q369-B369))</f>
        <v/>
      </c>
      <c r="Y369" s="29">
        <f>IF(OR(A369="",O369=""),"",IF(N369="Canceled","Canceled",IF(N369="Closed",IF(Q369="","Needs Review",IF(Q369&gt;O369,"Closed Late","On Track")),IF(TODAY()&gt;O369,"Overdue","On Track"))))</f>
        <v/>
      </c>
      <c r="Z369" s="31">
        <f>IF(A369="","",IF(COUNTIF($A$2:$A$501,A369)&gt;1,"Duplicate ID",IF(OR(B369="",C369="",D369="",E369="",F369="",G369="",H369="",I369="",M369="",N369=""),"Missing Required Field",IF(AND(OR(N369="Closed",N369="Canceled"),Q369=""),"Missing Closure Date",IF(AND(N369="Closed",R369=""),"Missing Resolution",IF(AND(N369&lt;&gt;"Closed",N369&lt;&gt;"Canceled",Q369&lt;&gt;""),"Status/Date Mismatch",IF(AND(Q369&lt;&gt;"",Q369&lt;B369),"Closure Before Received","OK")))))))</f>
        <v/>
      </c>
    </row>
    <row r="370">
      <c r="A370" s="29" t="n"/>
      <c r="B370" s="30" t="n"/>
      <c r="C370" s="29" t="n"/>
      <c r="D370" s="29" t="n"/>
      <c r="E370" s="29" t="n"/>
      <c r="F370" s="29" t="n"/>
      <c r="G370" s="29" t="n"/>
      <c r="H370" s="29" t="n"/>
      <c r="I370" s="31" t="n"/>
      <c r="J370" s="29" t="n"/>
      <c r="K370" s="32" t="n"/>
      <c r="L370" s="57" t="n"/>
      <c r="M370" s="29" t="n"/>
      <c r="N370" s="29" t="n"/>
      <c r="O370" s="30">
        <f>IF(OR(B370="",H370=""),"",IFERROR(B370+INDEX('Settings'!$O$2:$O$5,MATCH(H370,'Settings'!$N$2:$N$5,0)),""))</f>
        <v/>
      </c>
      <c r="P370" s="30">
        <f>IF(A370="","",IF(COUNTIFS('Action Log'!$B$2:$B$501,A370,'Action Log'!$H$2:$H$501,"Pending",'Action Log'!$G$2:$G$501,"&gt;0")=0,"",IFERROR(MINIFS('Action Log'!$G$2:$G$501,'Action Log'!$B$2:$B$501,A370,'Action Log'!$H$2:$H$501,"Pending",'Action Log'!$G$2:$G$501,"&gt;0"),"")))</f>
        <v/>
      </c>
      <c r="Q370" s="30" t="n"/>
      <c r="R370" s="31" t="n"/>
      <c r="S370" s="29" t="n"/>
      <c r="T370" s="31" t="n"/>
      <c r="U370" s="29" t="n"/>
      <c r="V370" s="58">
        <f>IF(A370="","",IFERROR(SUMIF('Action Log'!$B$2:$B$501,A370,'Action Log'!$P$2:$P$501),0))</f>
        <v/>
      </c>
      <c r="W370" s="35">
        <f>IF(B370="","",MAX(0,IF(Q370&lt;&gt;"",Q370-B370,TODAY()-B370)))</f>
        <v/>
      </c>
      <c r="X370" s="35">
        <f>IF(OR(B370="",Q370="",N370&lt;&gt;"Closed"),"",MAX(0,Q370-B370))</f>
        <v/>
      </c>
      <c r="Y370" s="29">
        <f>IF(OR(A370="",O370=""),"",IF(N370="Canceled","Canceled",IF(N370="Closed",IF(Q370="","Needs Review",IF(Q370&gt;O370,"Closed Late","On Track")),IF(TODAY()&gt;O370,"Overdue","On Track"))))</f>
        <v/>
      </c>
      <c r="Z370" s="31">
        <f>IF(A370="","",IF(COUNTIF($A$2:$A$501,A370)&gt;1,"Duplicate ID",IF(OR(B370="",C370="",D370="",E370="",F370="",G370="",H370="",I370="",M370="",N370=""),"Missing Required Field",IF(AND(OR(N370="Closed",N370="Canceled"),Q370=""),"Missing Closure Date",IF(AND(N370="Closed",R370=""),"Missing Resolution",IF(AND(N370&lt;&gt;"Closed",N370&lt;&gt;"Canceled",Q370&lt;&gt;""),"Status/Date Mismatch",IF(AND(Q370&lt;&gt;"",Q370&lt;B370),"Closure Before Received","OK")))))))</f>
        <v/>
      </c>
    </row>
    <row r="371">
      <c r="A371" s="29" t="n"/>
      <c r="B371" s="30" t="n"/>
      <c r="C371" s="29" t="n"/>
      <c r="D371" s="29" t="n"/>
      <c r="E371" s="29" t="n"/>
      <c r="F371" s="29" t="n"/>
      <c r="G371" s="29" t="n"/>
      <c r="H371" s="29" t="n"/>
      <c r="I371" s="31" t="n"/>
      <c r="J371" s="29" t="n"/>
      <c r="K371" s="32" t="n"/>
      <c r="L371" s="57" t="n"/>
      <c r="M371" s="29" t="n"/>
      <c r="N371" s="29" t="n"/>
      <c r="O371" s="30">
        <f>IF(OR(B371="",H371=""),"",IFERROR(B371+INDEX('Settings'!$O$2:$O$5,MATCH(H371,'Settings'!$N$2:$N$5,0)),""))</f>
        <v/>
      </c>
      <c r="P371" s="30">
        <f>IF(A371="","",IF(COUNTIFS('Action Log'!$B$2:$B$501,A371,'Action Log'!$H$2:$H$501,"Pending",'Action Log'!$G$2:$G$501,"&gt;0")=0,"",IFERROR(MINIFS('Action Log'!$G$2:$G$501,'Action Log'!$B$2:$B$501,A371,'Action Log'!$H$2:$H$501,"Pending",'Action Log'!$G$2:$G$501,"&gt;0"),"")))</f>
        <v/>
      </c>
      <c r="Q371" s="30" t="n"/>
      <c r="R371" s="31" t="n"/>
      <c r="S371" s="29" t="n"/>
      <c r="T371" s="31" t="n"/>
      <c r="U371" s="29" t="n"/>
      <c r="V371" s="58">
        <f>IF(A371="","",IFERROR(SUMIF('Action Log'!$B$2:$B$501,A371,'Action Log'!$P$2:$P$501),0))</f>
        <v/>
      </c>
      <c r="W371" s="35">
        <f>IF(B371="","",MAX(0,IF(Q371&lt;&gt;"",Q371-B371,TODAY()-B371)))</f>
        <v/>
      </c>
      <c r="X371" s="35">
        <f>IF(OR(B371="",Q371="",N371&lt;&gt;"Closed"),"",MAX(0,Q371-B371))</f>
        <v/>
      </c>
      <c r="Y371" s="29">
        <f>IF(OR(A371="",O371=""),"",IF(N371="Canceled","Canceled",IF(N371="Closed",IF(Q371="","Needs Review",IF(Q371&gt;O371,"Closed Late","On Track")),IF(TODAY()&gt;O371,"Overdue","On Track"))))</f>
        <v/>
      </c>
      <c r="Z371" s="31">
        <f>IF(A371="","",IF(COUNTIF($A$2:$A$501,A371)&gt;1,"Duplicate ID",IF(OR(B371="",C371="",D371="",E371="",F371="",G371="",H371="",I371="",M371="",N371=""),"Missing Required Field",IF(AND(OR(N371="Closed",N371="Canceled"),Q371=""),"Missing Closure Date",IF(AND(N371="Closed",R371=""),"Missing Resolution",IF(AND(N371&lt;&gt;"Closed",N371&lt;&gt;"Canceled",Q371&lt;&gt;""),"Status/Date Mismatch",IF(AND(Q371&lt;&gt;"",Q371&lt;B371),"Closure Before Received","OK")))))))</f>
        <v/>
      </c>
    </row>
    <row r="372">
      <c r="A372" s="29" t="n"/>
      <c r="B372" s="30" t="n"/>
      <c r="C372" s="29" t="n"/>
      <c r="D372" s="29" t="n"/>
      <c r="E372" s="29" t="n"/>
      <c r="F372" s="29" t="n"/>
      <c r="G372" s="29" t="n"/>
      <c r="H372" s="29" t="n"/>
      <c r="I372" s="31" t="n"/>
      <c r="J372" s="29" t="n"/>
      <c r="K372" s="32" t="n"/>
      <c r="L372" s="57" t="n"/>
      <c r="M372" s="29" t="n"/>
      <c r="N372" s="29" t="n"/>
      <c r="O372" s="30">
        <f>IF(OR(B372="",H372=""),"",IFERROR(B372+INDEX('Settings'!$O$2:$O$5,MATCH(H372,'Settings'!$N$2:$N$5,0)),""))</f>
        <v/>
      </c>
      <c r="P372" s="30">
        <f>IF(A372="","",IF(COUNTIFS('Action Log'!$B$2:$B$501,A372,'Action Log'!$H$2:$H$501,"Pending",'Action Log'!$G$2:$G$501,"&gt;0")=0,"",IFERROR(MINIFS('Action Log'!$G$2:$G$501,'Action Log'!$B$2:$B$501,A372,'Action Log'!$H$2:$H$501,"Pending",'Action Log'!$G$2:$G$501,"&gt;0"),"")))</f>
        <v/>
      </c>
      <c r="Q372" s="30" t="n"/>
      <c r="R372" s="31" t="n"/>
      <c r="S372" s="29" t="n"/>
      <c r="T372" s="31" t="n"/>
      <c r="U372" s="29" t="n"/>
      <c r="V372" s="58">
        <f>IF(A372="","",IFERROR(SUMIF('Action Log'!$B$2:$B$501,A372,'Action Log'!$P$2:$P$501),0))</f>
        <v/>
      </c>
      <c r="W372" s="35">
        <f>IF(B372="","",MAX(0,IF(Q372&lt;&gt;"",Q372-B372,TODAY()-B372)))</f>
        <v/>
      </c>
      <c r="X372" s="35">
        <f>IF(OR(B372="",Q372="",N372&lt;&gt;"Closed"),"",MAX(0,Q372-B372))</f>
        <v/>
      </c>
      <c r="Y372" s="29">
        <f>IF(OR(A372="",O372=""),"",IF(N372="Canceled","Canceled",IF(N372="Closed",IF(Q372="","Needs Review",IF(Q372&gt;O372,"Closed Late","On Track")),IF(TODAY()&gt;O372,"Overdue","On Track"))))</f>
        <v/>
      </c>
      <c r="Z372" s="31">
        <f>IF(A372="","",IF(COUNTIF($A$2:$A$501,A372)&gt;1,"Duplicate ID",IF(OR(B372="",C372="",D372="",E372="",F372="",G372="",H372="",I372="",M372="",N372=""),"Missing Required Field",IF(AND(OR(N372="Closed",N372="Canceled"),Q372=""),"Missing Closure Date",IF(AND(N372="Closed",R372=""),"Missing Resolution",IF(AND(N372&lt;&gt;"Closed",N372&lt;&gt;"Canceled",Q372&lt;&gt;""),"Status/Date Mismatch",IF(AND(Q372&lt;&gt;"",Q372&lt;B372),"Closure Before Received","OK")))))))</f>
        <v/>
      </c>
    </row>
    <row r="373">
      <c r="A373" s="29" t="n"/>
      <c r="B373" s="30" t="n"/>
      <c r="C373" s="29" t="n"/>
      <c r="D373" s="29" t="n"/>
      <c r="E373" s="29" t="n"/>
      <c r="F373" s="29" t="n"/>
      <c r="G373" s="29" t="n"/>
      <c r="H373" s="29" t="n"/>
      <c r="I373" s="31" t="n"/>
      <c r="J373" s="29" t="n"/>
      <c r="K373" s="32" t="n"/>
      <c r="L373" s="57" t="n"/>
      <c r="M373" s="29" t="n"/>
      <c r="N373" s="29" t="n"/>
      <c r="O373" s="30">
        <f>IF(OR(B373="",H373=""),"",IFERROR(B373+INDEX('Settings'!$O$2:$O$5,MATCH(H373,'Settings'!$N$2:$N$5,0)),""))</f>
        <v/>
      </c>
      <c r="P373" s="30">
        <f>IF(A373="","",IF(COUNTIFS('Action Log'!$B$2:$B$501,A373,'Action Log'!$H$2:$H$501,"Pending",'Action Log'!$G$2:$G$501,"&gt;0")=0,"",IFERROR(MINIFS('Action Log'!$G$2:$G$501,'Action Log'!$B$2:$B$501,A373,'Action Log'!$H$2:$H$501,"Pending",'Action Log'!$G$2:$G$501,"&gt;0"),"")))</f>
        <v/>
      </c>
      <c r="Q373" s="30" t="n"/>
      <c r="R373" s="31" t="n"/>
      <c r="S373" s="29" t="n"/>
      <c r="T373" s="31" t="n"/>
      <c r="U373" s="29" t="n"/>
      <c r="V373" s="58">
        <f>IF(A373="","",IFERROR(SUMIF('Action Log'!$B$2:$B$501,A373,'Action Log'!$P$2:$P$501),0))</f>
        <v/>
      </c>
      <c r="W373" s="35">
        <f>IF(B373="","",MAX(0,IF(Q373&lt;&gt;"",Q373-B373,TODAY()-B373)))</f>
        <v/>
      </c>
      <c r="X373" s="35">
        <f>IF(OR(B373="",Q373="",N373&lt;&gt;"Closed"),"",MAX(0,Q373-B373))</f>
        <v/>
      </c>
      <c r="Y373" s="29">
        <f>IF(OR(A373="",O373=""),"",IF(N373="Canceled","Canceled",IF(N373="Closed",IF(Q373="","Needs Review",IF(Q373&gt;O373,"Closed Late","On Track")),IF(TODAY()&gt;O373,"Overdue","On Track"))))</f>
        <v/>
      </c>
      <c r="Z373" s="31">
        <f>IF(A373="","",IF(COUNTIF($A$2:$A$501,A373)&gt;1,"Duplicate ID",IF(OR(B373="",C373="",D373="",E373="",F373="",G373="",H373="",I373="",M373="",N373=""),"Missing Required Field",IF(AND(OR(N373="Closed",N373="Canceled"),Q373=""),"Missing Closure Date",IF(AND(N373="Closed",R373=""),"Missing Resolution",IF(AND(N373&lt;&gt;"Closed",N373&lt;&gt;"Canceled",Q373&lt;&gt;""),"Status/Date Mismatch",IF(AND(Q373&lt;&gt;"",Q373&lt;B373),"Closure Before Received","OK")))))))</f>
        <v/>
      </c>
    </row>
    <row r="374">
      <c r="A374" s="29" t="n"/>
      <c r="B374" s="30" t="n"/>
      <c r="C374" s="29" t="n"/>
      <c r="D374" s="29" t="n"/>
      <c r="E374" s="29" t="n"/>
      <c r="F374" s="29" t="n"/>
      <c r="G374" s="29" t="n"/>
      <c r="H374" s="29" t="n"/>
      <c r="I374" s="31" t="n"/>
      <c r="J374" s="29" t="n"/>
      <c r="K374" s="32" t="n"/>
      <c r="L374" s="57" t="n"/>
      <c r="M374" s="29" t="n"/>
      <c r="N374" s="29" t="n"/>
      <c r="O374" s="30">
        <f>IF(OR(B374="",H374=""),"",IFERROR(B374+INDEX('Settings'!$O$2:$O$5,MATCH(H374,'Settings'!$N$2:$N$5,0)),""))</f>
        <v/>
      </c>
      <c r="P374" s="30">
        <f>IF(A374="","",IF(COUNTIFS('Action Log'!$B$2:$B$501,A374,'Action Log'!$H$2:$H$501,"Pending",'Action Log'!$G$2:$G$501,"&gt;0")=0,"",IFERROR(MINIFS('Action Log'!$G$2:$G$501,'Action Log'!$B$2:$B$501,A374,'Action Log'!$H$2:$H$501,"Pending",'Action Log'!$G$2:$G$501,"&gt;0"),"")))</f>
        <v/>
      </c>
      <c r="Q374" s="30" t="n"/>
      <c r="R374" s="31" t="n"/>
      <c r="S374" s="29" t="n"/>
      <c r="T374" s="31" t="n"/>
      <c r="U374" s="29" t="n"/>
      <c r="V374" s="58">
        <f>IF(A374="","",IFERROR(SUMIF('Action Log'!$B$2:$B$501,A374,'Action Log'!$P$2:$P$501),0))</f>
        <v/>
      </c>
      <c r="W374" s="35">
        <f>IF(B374="","",MAX(0,IF(Q374&lt;&gt;"",Q374-B374,TODAY()-B374)))</f>
        <v/>
      </c>
      <c r="X374" s="35">
        <f>IF(OR(B374="",Q374="",N374&lt;&gt;"Closed"),"",MAX(0,Q374-B374))</f>
        <v/>
      </c>
      <c r="Y374" s="29">
        <f>IF(OR(A374="",O374=""),"",IF(N374="Canceled","Canceled",IF(N374="Closed",IF(Q374="","Needs Review",IF(Q374&gt;O374,"Closed Late","On Track")),IF(TODAY()&gt;O374,"Overdue","On Track"))))</f>
        <v/>
      </c>
      <c r="Z374" s="31">
        <f>IF(A374="","",IF(COUNTIF($A$2:$A$501,A374)&gt;1,"Duplicate ID",IF(OR(B374="",C374="",D374="",E374="",F374="",G374="",H374="",I374="",M374="",N374=""),"Missing Required Field",IF(AND(OR(N374="Closed",N374="Canceled"),Q374=""),"Missing Closure Date",IF(AND(N374="Closed",R374=""),"Missing Resolution",IF(AND(N374&lt;&gt;"Closed",N374&lt;&gt;"Canceled",Q374&lt;&gt;""),"Status/Date Mismatch",IF(AND(Q374&lt;&gt;"",Q374&lt;B374),"Closure Before Received","OK")))))))</f>
        <v/>
      </c>
    </row>
    <row r="375">
      <c r="A375" s="29" t="n"/>
      <c r="B375" s="30" t="n"/>
      <c r="C375" s="29" t="n"/>
      <c r="D375" s="29" t="n"/>
      <c r="E375" s="29" t="n"/>
      <c r="F375" s="29" t="n"/>
      <c r="G375" s="29" t="n"/>
      <c r="H375" s="29" t="n"/>
      <c r="I375" s="31" t="n"/>
      <c r="J375" s="29" t="n"/>
      <c r="K375" s="32" t="n"/>
      <c r="L375" s="57" t="n"/>
      <c r="M375" s="29" t="n"/>
      <c r="N375" s="29" t="n"/>
      <c r="O375" s="30">
        <f>IF(OR(B375="",H375=""),"",IFERROR(B375+INDEX('Settings'!$O$2:$O$5,MATCH(H375,'Settings'!$N$2:$N$5,0)),""))</f>
        <v/>
      </c>
      <c r="P375" s="30">
        <f>IF(A375="","",IF(COUNTIFS('Action Log'!$B$2:$B$501,A375,'Action Log'!$H$2:$H$501,"Pending",'Action Log'!$G$2:$G$501,"&gt;0")=0,"",IFERROR(MINIFS('Action Log'!$G$2:$G$501,'Action Log'!$B$2:$B$501,A375,'Action Log'!$H$2:$H$501,"Pending",'Action Log'!$G$2:$G$501,"&gt;0"),"")))</f>
        <v/>
      </c>
      <c r="Q375" s="30" t="n"/>
      <c r="R375" s="31" t="n"/>
      <c r="S375" s="29" t="n"/>
      <c r="T375" s="31" t="n"/>
      <c r="U375" s="29" t="n"/>
      <c r="V375" s="58">
        <f>IF(A375="","",IFERROR(SUMIF('Action Log'!$B$2:$B$501,A375,'Action Log'!$P$2:$P$501),0))</f>
        <v/>
      </c>
      <c r="W375" s="35">
        <f>IF(B375="","",MAX(0,IF(Q375&lt;&gt;"",Q375-B375,TODAY()-B375)))</f>
        <v/>
      </c>
      <c r="X375" s="35">
        <f>IF(OR(B375="",Q375="",N375&lt;&gt;"Closed"),"",MAX(0,Q375-B375))</f>
        <v/>
      </c>
      <c r="Y375" s="29">
        <f>IF(OR(A375="",O375=""),"",IF(N375="Canceled","Canceled",IF(N375="Closed",IF(Q375="","Needs Review",IF(Q375&gt;O375,"Closed Late","On Track")),IF(TODAY()&gt;O375,"Overdue","On Track"))))</f>
        <v/>
      </c>
      <c r="Z375" s="31">
        <f>IF(A375="","",IF(COUNTIF($A$2:$A$501,A375)&gt;1,"Duplicate ID",IF(OR(B375="",C375="",D375="",E375="",F375="",G375="",H375="",I375="",M375="",N375=""),"Missing Required Field",IF(AND(OR(N375="Closed",N375="Canceled"),Q375=""),"Missing Closure Date",IF(AND(N375="Closed",R375=""),"Missing Resolution",IF(AND(N375&lt;&gt;"Closed",N375&lt;&gt;"Canceled",Q375&lt;&gt;""),"Status/Date Mismatch",IF(AND(Q375&lt;&gt;"",Q375&lt;B375),"Closure Before Received","OK")))))))</f>
        <v/>
      </c>
    </row>
    <row r="376">
      <c r="A376" s="29" t="n"/>
      <c r="B376" s="30" t="n"/>
      <c r="C376" s="29" t="n"/>
      <c r="D376" s="29" t="n"/>
      <c r="E376" s="29" t="n"/>
      <c r="F376" s="29" t="n"/>
      <c r="G376" s="29" t="n"/>
      <c r="H376" s="29" t="n"/>
      <c r="I376" s="31" t="n"/>
      <c r="J376" s="29" t="n"/>
      <c r="K376" s="32" t="n"/>
      <c r="L376" s="57" t="n"/>
      <c r="M376" s="29" t="n"/>
      <c r="N376" s="29" t="n"/>
      <c r="O376" s="30">
        <f>IF(OR(B376="",H376=""),"",IFERROR(B376+INDEX('Settings'!$O$2:$O$5,MATCH(H376,'Settings'!$N$2:$N$5,0)),""))</f>
        <v/>
      </c>
      <c r="P376" s="30">
        <f>IF(A376="","",IF(COUNTIFS('Action Log'!$B$2:$B$501,A376,'Action Log'!$H$2:$H$501,"Pending",'Action Log'!$G$2:$G$501,"&gt;0")=0,"",IFERROR(MINIFS('Action Log'!$G$2:$G$501,'Action Log'!$B$2:$B$501,A376,'Action Log'!$H$2:$H$501,"Pending",'Action Log'!$G$2:$G$501,"&gt;0"),"")))</f>
        <v/>
      </c>
      <c r="Q376" s="30" t="n"/>
      <c r="R376" s="31" t="n"/>
      <c r="S376" s="29" t="n"/>
      <c r="T376" s="31" t="n"/>
      <c r="U376" s="29" t="n"/>
      <c r="V376" s="58">
        <f>IF(A376="","",IFERROR(SUMIF('Action Log'!$B$2:$B$501,A376,'Action Log'!$P$2:$P$501),0))</f>
        <v/>
      </c>
      <c r="W376" s="35">
        <f>IF(B376="","",MAX(0,IF(Q376&lt;&gt;"",Q376-B376,TODAY()-B376)))</f>
        <v/>
      </c>
      <c r="X376" s="35">
        <f>IF(OR(B376="",Q376="",N376&lt;&gt;"Closed"),"",MAX(0,Q376-B376))</f>
        <v/>
      </c>
      <c r="Y376" s="29">
        <f>IF(OR(A376="",O376=""),"",IF(N376="Canceled","Canceled",IF(N376="Closed",IF(Q376="","Needs Review",IF(Q376&gt;O376,"Closed Late","On Track")),IF(TODAY()&gt;O376,"Overdue","On Track"))))</f>
        <v/>
      </c>
      <c r="Z376" s="31">
        <f>IF(A376="","",IF(COUNTIF($A$2:$A$501,A376)&gt;1,"Duplicate ID",IF(OR(B376="",C376="",D376="",E376="",F376="",G376="",H376="",I376="",M376="",N376=""),"Missing Required Field",IF(AND(OR(N376="Closed",N376="Canceled"),Q376=""),"Missing Closure Date",IF(AND(N376="Closed",R376=""),"Missing Resolution",IF(AND(N376&lt;&gt;"Closed",N376&lt;&gt;"Canceled",Q376&lt;&gt;""),"Status/Date Mismatch",IF(AND(Q376&lt;&gt;"",Q376&lt;B376),"Closure Before Received","OK")))))))</f>
        <v/>
      </c>
    </row>
    <row r="377">
      <c r="A377" s="29" t="n"/>
      <c r="B377" s="30" t="n"/>
      <c r="C377" s="29" t="n"/>
      <c r="D377" s="29" t="n"/>
      <c r="E377" s="29" t="n"/>
      <c r="F377" s="29" t="n"/>
      <c r="G377" s="29" t="n"/>
      <c r="H377" s="29" t="n"/>
      <c r="I377" s="31" t="n"/>
      <c r="J377" s="29" t="n"/>
      <c r="K377" s="32" t="n"/>
      <c r="L377" s="57" t="n"/>
      <c r="M377" s="29" t="n"/>
      <c r="N377" s="29" t="n"/>
      <c r="O377" s="30">
        <f>IF(OR(B377="",H377=""),"",IFERROR(B377+INDEX('Settings'!$O$2:$O$5,MATCH(H377,'Settings'!$N$2:$N$5,0)),""))</f>
        <v/>
      </c>
      <c r="P377" s="30">
        <f>IF(A377="","",IF(COUNTIFS('Action Log'!$B$2:$B$501,A377,'Action Log'!$H$2:$H$501,"Pending",'Action Log'!$G$2:$G$501,"&gt;0")=0,"",IFERROR(MINIFS('Action Log'!$G$2:$G$501,'Action Log'!$B$2:$B$501,A377,'Action Log'!$H$2:$H$501,"Pending",'Action Log'!$G$2:$G$501,"&gt;0"),"")))</f>
        <v/>
      </c>
      <c r="Q377" s="30" t="n"/>
      <c r="R377" s="31" t="n"/>
      <c r="S377" s="29" t="n"/>
      <c r="T377" s="31" t="n"/>
      <c r="U377" s="29" t="n"/>
      <c r="V377" s="58">
        <f>IF(A377="","",IFERROR(SUMIF('Action Log'!$B$2:$B$501,A377,'Action Log'!$P$2:$P$501),0))</f>
        <v/>
      </c>
      <c r="W377" s="35">
        <f>IF(B377="","",MAX(0,IF(Q377&lt;&gt;"",Q377-B377,TODAY()-B377)))</f>
        <v/>
      </c>
      <c r="X377" s="35">
        <f>IF(OR(B377="",Q377="",N377&lt;&gt;"Closed"),"",MAX(0,Q377-B377))</f>
        <v/>
      </c>
      <c r="Y377" s="29">
        <f>IF(OR(A377="",O377=""),"",IF(N377="Canceled","Canceled",IF(N377="Closed",IF(Q377="","Needs Review",IF(Q377&gt;O377,"Closed Late","On Track")),IF(TODAY()&gt;O377,"Overdue","On Track"))))</f>
        <v/>
      </c>
      <c r="Z377" s="31">
        <f>IF(A377="","",IF(COUNTIF($A$2:$A$501,A377)&gt;1,"Duplicate ID",IF(OR(B377="",C377="",D377="",E377="",F377="",G377="",H377="",I377="",M377="",N377=""),"Missing Required Field",IF(AND(OR(N377="Closed",N377="Canceled"),Q377=""),"Missing Closure Date",IF(AND(N377="Closed",R377=""),"Missing Resolution",IF(AND(N377&lt;&gt;"Closed",N377&lt;&gt;"Canceled",Q377&lt;&gt;""),"Status/Date Mismatch",IF(AND(Q377&lt;&gt;"",Q377&lt;B377),"Closure Before Received","OK")))))))</f>
        <v/>
      </c>
    </row>
    <row r="378">
      <c r="A378" s="29" t="n"/>
      <c r="B378" s="30" t="n"/>
      <c r="C378" s="29" t="n"/>
      <c r="D378" s="29" t="n"/>
      <c r="E378" s="29" t="n"/>
      <c r="F378" s="29" t="n"/>
      <c r="G378" s="29" t="n"/>
      <c r="H378" s="29" t="n"/>
      <c r="I378" s="31" t="n"/>
      <c r="J378" s="29" t="n"/>
      <c r="K378" s="32" t="n"/>
      <c r="L378" s="57" t="n"/>
      <c r="M378" s="29" t="n"/>
      <c r="N378" s="29" t="n"/>
      <c r="O378" s="30">
        <f>IF(OR(B378="",H378=""),"",IFERROR(B378+INDEX('Settings'!$O$2:$O$5,MATCH(H378,'Settings'!$N$2:$N$5,0)),""))</f>
        <v/>
      </c>
      <c r="P378" s="30">
        <f>IF(A378="","",IF(COUNTIFS('Action Log'!$B$2:$B$501,A378,'Action Log'!$H$2:$H$501,"Pending",'Action Log'!$G$2:$G$501,"&gt;0")=0,"",IFERROR(MINIFS('Action Log'!$G$2:$G$501,'Action Log'!$B$2:$B$501,A378,'Action Log'!$H$2:$H$501,"Pending",'Action Log'!$G$2:$G$501,"&gt;0"),"")))</f>
        <v/>
      </c>
      <c r="Q378" s="30" t="n"/>
      <c r="R378" s="31" t="n"/>
      <c r="S378" s="29" t="n"/>
      <c r="T378" s="31" t="n"/>
      <c r="U378" s="29" t="n"/>
      <c r="V378" s="58">
        <f>IF(A378="","",IFERROR(SUMIF('Action Log'!$B$2:$B$501,A378,'Action Log'!$P$2:$P$501),0))</f>
        <v/>
      </c>
      <c r="W378" s="35">
        <f>IF(B378="","",MAX(0,IF(Q378&lt;&gt;"",Q378-B378,TODAY()-B378)))</f>
        <v/>
      </c>
      <c r="X378" s="35">
        <f>IF(OR(B378="",Q378="",N378&lt;&gt;"Closed"),"",MAX(0,Q378-B378))</f>
        <v/>
      </c>
      <c r="Y378" s="29">
        <f>IF(OR(A378="",O378=""),"",IF(N378="Canceled","Canceled",IF(N378="Closed",IF(Q378="","Needs Review",IF(Q378&gt;O378,"Closed Late","On Track")),IF(TODAY()&gt;O378,"Overdue","On Track"))))</f>
        <v/>
      </c>
      <c r="Z378" s="31">
        <f>IF(A378="","",IF(COUNTIF($A$2:$A$501,A378)&gt;1,"Duplicate ID",IF(OR(B378="",C378="",D378="",E378="",F378="",G378="",H378="",I378="",M378="",N378=""),"Missing Required Field",IF(AND(OR(N378="Closed",N378="Canceled"),Q378=""),"Missing Closure Date",IF(AND(N378="Closed",R378=""),"Missing Resolution",IF(AND(N378&lt;&gt;"Closed",N378&lt;&gt;"Canceled",Q378&lt;&gt;""),"Status/Date Mismatch",IF(AND(Q378&lt;&gt;"",Q378&lt;B378),"Closure Before Received","OK")))))))</f>
        <v/>
      </c>
    </row>
    <row r="379">
      <c r="A379" s="29" t="n"/>
      <c r="B379" s="30" t="n"/>
      <c r="C379" s="29" t="n"/>
      <c r="D379" s="29" t="n"/>
      <c r="E379" s="29" t="n"/>
      <c r="F379" s="29" t="n"/>
      <c r="G379" s="29" t="n"/>
      <c r="H379" s="29" t="n"/>
      <c r="I379" s="31" t="n"/>
      <c r="J379" s="29" t="n"/>
      <c r="K379" s="32" t="n"/>
      <c r="L379" s="57" t="n"/>
      <c r="M379" s="29" t="n"/>
      <c r="N379" s="29" t="n"/>
      <c r="O379" s="30">
        <f>IF(OR(B379="",H379=""),"",IFERROR(B379+INDEX('Settings'!$O$2:$O$5,MATCH(H379,'Settings'!$N$2:$N$5,0)),""))</f>
        <v/>
      </c>
      <c r="P379" s="30">
        <f>IF(A379="","",IF(COUNTIFS('Action Log'!$B$2:$B$501,A379,'Action Log'!$H$2:$H$501,"Pending",'Action Log'!$G$2:$G$501,"&gt;0")=0,"",IFERROR(MINIFS('Action Log'!$G$2:$G$501,'Action Log'!$B$2:$B$501,A379,'Action Log'!$H$2:$H$501,"Pending",'Action Log'!$G$2:$G$501,"&gt;0"),"")))</f>
        <v/>
      </c>
      <c r="Q379" s="30" t="n"/>
      <c r="R379" s="31" t="n"/>
      <c r="S379" s="29" t="n"/>
      <c r="T379" s="31" t="n"/>
      <c r="U379" s="29" t="n"/>
      <c r="V379" s="58">
        <f>IF(A379="","",IFERROR(SUMIF('Action Log'!$B$2:$B$501,A379,'Action Log'!$P$2:$P$501),0))</f>
        <v/>
      </c>
      <c r="W379" s="35">
        <f>IF(B379="","",MAX(0,IF(Q379&lt;&gt;"",Q379-B379,TODAY()-B379)))</f>
        <v/>
      </c>
      <c r="X379" s="35">
        <f>IF(OR(B379="",Q379="",N379&lt;&gt;"Closed"),"",MAX(0,Q379-B379))</f>
        <v/>
      </c>
      <c r="Y379" s="29">
        <f>IF(OR(A379="",O379=""),"",IF(N379="Canceled","Canceled",IF(N379="Closed",IF(Q379="","Needs Review",IF(Q379&gt;O379,"Closed Late","On Track")),IF(TODAY()&gt;O379,"Overdue","On Track"))))</f>
        <v/>
      </c>
      <c r="Z379" s="31">
        <f>IF(A379="","",IF(COUNTIF($A$2:$A$501,A379)&gt;1,"Duplicate ID",IF(OR(B379="",C379="",D379="",E379="",F379="",G379="",H379="",I379="",M379="",N379=""),"Missing Required Field",IF(AND(OR(N379="Closed",N379="Canceled"),Q379=""),"Missing Closure Date",IF(AND(N379="Closed",R379=""),"Missing Resolution",IF(AND(N379&lt;&gt;"Closed",N379&lt;&gt;"Canceled",Q379&lt;&gt;""),"Status/Date Mismatch",IF(AND(Q379&lt;&gt;"",Q379&lt;B379),"Closure Before Received","OK")))))))</f>
        <v/>
      </c>
    </row>
    <row r="380">
      <c r="A380" s="29" t="n"/>
      <c r="B380" s="30" t="n"/>
      <c r="C380" s="29" t="n"/>
      <c r="D380" s="29" t="n"/>
      <c r="E380" s="29" t="n"/>
      <c r="F380" s="29" t="n"/>
      <c r="G380" s="29" t="n"/>
      <c r="H380" s="29" t="n"/>
      <c r="I380" s="31" t="n"/>
      <c r="J380" s="29" t="n"/>
      <c r="K380" s="32" t="n"/>
      <c r="L380" s="57" t="n"/>
      <c r="M380" s="29" t="n"/>
      <c r="N380" s="29" t="n"/>
      <c r="O380" s="30">
        <f>IF(OR(B380="",H380=""),"",IFERROR(B380+INDEX('Settings'!$O$2:$O$5,MATCH(H380,'Settings'!$N$2:$N$5,0)),""))</f>
        <v/>
      </c>
      <c r="P380" s="30">
        <f>IF(A380="","",IF(COUNTIFS('Action Log'!$B$2:$B$501,A380,'Action Log'!$H$2:$H$501,"Pending",'Action Log'!$G$2:$G$501,"&gt;0")=0,"",IFERROR(MINIFS('Action Log'!$G$2:$G$501,'Action Log'!$B$2:$B$501,A380,'Action Log'!$H$2:$H$501,"Pending",'Action Log'!$G$2:$G$501,"&gt;0"),"")))</f>
        <v/>
      </c>
      <c r="Q380" s="30" t="n"/>
      <c r="R380" s="31" t="n"/>
      <c r="S380" s="29" t="n"/>
      <c r="T380" s="31" t="n"/>
      <c r="U380" s="29" t="n"/>
      <c r="V380" s="58">
        <f>IF(A380="","",IFERROR(SUMIF('Action Log'!$B$2:$B$501,A380,'Action Log'!$P$2:$P$501),0))</f>
        <v/>
      </c>
      <c r="W380" s="35">
        <f>IF(B380="","",MAX(0,IF(Q380&lt;&gt;"",Q380-B380,TODAY()-B380)))</f>
        <v/>
      </c>
      <c r="X380" s="35">
        <f>IF(OR(B380="",Q380="",N380&lt;&gt;"Closed"),"",MAX(0,Q380-B380))</f>
        <v/>
      </c>
      <c r="Y380" s="29">
        <f>IF(OR(A380="",O380=""),"",IF(N380="Canceled","Canceled",IF(N380="Closed",IF(Q380="","Needs Review",IF(Q380&gt;O380,"Closed Late","On Track")),IF(TODAY()&gt;O380,"Overdue","On Track"))))</f>
        <v/>
      </c>
      <c r="Z380" s="31">
        <f>IF(A380="","",IF(COUNTIF($A$2:$A$501,A380)&gt;1,"Duplicate ID",IF(OR(B380="",C380="",D380="",E380="",F380="",G380="",H380="",I380="",M380="",N380=""),"Missing Required Field",IF(AND(OR(N380="Closed",N380="Canceled"),Q380=""),"Missing Closure Date",IF(AND(N380="Closed",R380=""),"Missing Resolution",IF(AND(N380&lt;&gt;"Closed",N380&lt;&gt;"Canceled",Q380&lt;&gt;""),"Status/Date Mismatch",IF(AND(Q380&lt;&gt;"",Q380&lt;B380),"Closure Before Received","OK")))))))</f>
        <v/>
      </c>
    </row>
    <row r="381">
      <c r="A381" s="29" t="n"/>
      <c r="B381" s="30" t="n"/>
      <c r="C381" s="29" t="n"/>
      <c r="D381" s="29" t="n"/>
      <c r="E381" s="29" t="n"/>
      <c r="F381" s="29" t="n"/>
      <c r="G381" s="29" t="n"/>
      <c r="H381" s="29" t="n"/>
      <c r="I381" s="31" t="n"/>
      <c r="J381" s="29" t="n"/>
      <c r="K381" s="32" t="n"/>
      <c r="L381" s="57" t="n"/>
      <c r="M381" s="29" t="n"/>
      <c r="N381" s="29" t="n"/>
      <c r="O381" s="30">
        <f>IF(OR(B381="",H381=""),"",IFERROR(B381+INDEX('Settings'!$O$2:$O$5,MATCH(H381,'Settings'!$N$2:$N$5,0)),""))</f>
        <v/>
      </c>
      <c r="P381" s="30">
        <f>IF(A381="","",IF(COUNTIFS('Action Log'!$B$2:$B$501,A381,'Action Log'!$H$2:$H$501,"Pending",'Action Log'!$G$2:$G$501,"&gt;0")=0,"",IFERROR(MINIFS('Action Log'!$G$2:$G$501,'Action Log'!$B$2:$B$501,A381,'Action Log'!$H$2:$H$501,"Pending",'Action Log'!$G$2:$G$501,"&gt;0"),"")))</f>
        <v/>
      </c>
      <c r="Q381" s="30" t="n"/>
      <c r="R381" s="31" t="n"/>
      <c r="S381" s="29" t="n"/>
      <c r="T381" s="31" t="n"/>
      <c r="U381" s="29" t="n"/>
      <c r="V381" s="58">
        <f>IF(A381="","",IFERROR(SUMIF('Action Log'!$B$2:$B$501,A381,'Action Log'!$P$2:$P$501),0))</f>
        <v/>
      </c>
      <c r="W381" s="35">
        <f>IF(B381="","",MAX(0,IF(Q381&lt;&gt;"",Q381-B381,TODAY()-B381)))</f>
        <v/>
      </c>
      <c r="X381" s="35">
        <f>IF(OR(B381="",Q381="",N381&lt;&gt;"Closed"),"",MAX(0,Q381-B381))</f>
        <v/>
      </c>
      <c r="Y381" s="29">
        <f>IF(OR(A381="",O381=""),"",IF(N381="Canceled","Canceled",IF(N381="Closed",IF(Q381="","Needs Review",IF(Q381&gt;O381,"Closed Late","On Track")),IF(TODAY()&gt;O381,"Overdue","On Track"))))</f>
        <v/>
      </c>
      <c r="Z381" s="31">
        <f>IF(A381="","",IF(COUNTIF($A$2:$A$501,A381)&gt;1,"Duplicate ID",IF(OR(B381="",C381="",D381="",E381="",F381="",G381="",H381="",I381="",M381="",N381=""),"Missing Required Field",IF(AND(OR(N381="Closed",N381="Canceled"),Q381=""),"Missing Closure Date",IF(AND(N381="Closed",R381=""),"Missing Resolution",IF(AND(N381&lt;&gt;"Closed",N381&lt;&gt;"Canceled",Q381&lt;&gt;""),"Status/Date Mismatch",IF(AND(Q381&lt;&gt;"",Q381&lt;B381),"Closure Before Received","OK")))))))</f>
        <v/>
      </c>
    </row>
    <row r="382">
      <c r="A382" s="29" t="n"/>
      <c r="B382" s="30" t="n"/>
      <c r="C382" s="29" t="n"/>
      <c r="D382" s="29" t="n"/>
      <c r="E382" s="29" t="n"/>
      <c r="F382" s="29" t="n"/>
      <c r="G382" s="29" t="n"/>
      <c r="H382" s="29" t="n"/>
      <c r="I382" s="31" t="n"/>
      <c r="J382" s="29" t="n"/>
      <c r="K382" s="32" t="n"/>
      <c r="L382" s="57" t="n"/>
      <c r="M382" s="29" t="n"/>
      <c r="N382" s="29" t="n"/>
      <c r="O382" s="30">
        <f>IF(OR(B382="",H382=""),"",IFERROR(B382+INDEX('Settings'!$O$2:$O$5,MATCH(H382,'Settings'!$N$2:$N$5,0)),""))</f>
        <v/>
      </c>
      <c r="P382" s="30">
        <f>IF(A382="","",IF(COUNTIFS('Action Log'!$B$2:$B$501,A382,'Action Log'!$H$2:$H$501,"Pending",'Action Log'!$G$2:$G$501,"&gt;0")=0,"",IFERROR(MINIFS('Action Log'!$G$2:$G$501,'Action Log'!$B$2:$B$501,A382,'Action Log'!$H$2:$H$501,"Pending",'Action Log'!$G$2:$G$501,"&gt;0"),"")))</f>
        <v/>
      </c>
      <c r="Q382" s="30" t="n"/>
      <c r="R382" s="31" t="n"/>
      <c r="S382" s="29" t="n"/>
      <c r="T382" s="31" t="n"/>
      <c r="U382" s="29" t="n"/>
      <c r="V382" s="58">
        <f>IF(A382="","",IFERROR(SUMIF('Action Log'!$B$2:$B$501,A382,'Action Log'!$P$2:$P$501),0))</f>
        <v/>
      </c>
      <c r="W382" s="35">
        <f>IF(B382="","",MAX(0,IF(Q382&lt;&gt;"",Q382-B382,TODAY()-B382)))</f>
        <v/>
      </c>
      <c r="X382" s="35">
        <f>IF(OR(B382="",Q382="",N382&lt;&gt;"Closed"),"",MAX(0,Q382-B382))</f>
        <v/>
      </c>
      <c r="Y382" s="29">
        <f>IF(OR(A382="",O382=""),"",IF(N382="Canceled","Canceled",IF(N382="Closed",IF(Q382="","Needs Review",IF(Q382&gt;O382,"Closed Late","On Track")),IF(TODAY()&gt;O382,"Overdue","On Track"))))</f>
        <v/>
      </c>
      <c r="Z382" s="31">
        <f>IF(A382="","",IF(COUNTIF($A$2:$A$501,A382)&gt;1,"Duplicate ID",IF(OR(B382="",C382="",D382="",E382="",F382="",G382="",H382="",I382="",M382="",N382=""),"Missing Required Field",IF(AND(OR(N382="Closed",N382="Canceled"),Q382=""),"Missing Closure Date",IF(AND(N382="Closed",R382=""),"Missing Resolution",IF(AND(N382&lt;&gt;"Closed",N382&lt;&gt;"Canceled",Q382&lt;&gt;""),"Status/Date Mismatch",IF(AND(Q382&lt;&gt;"",Q382&lt;B382),"Closure Before Received","OK")))))))</f>
        <v/>
      </c>
    </row>
    <row r="383">
      <c r="A383" s="29" t="n"/>
      <c r="B383" s="30" t="n"/>
      <c r="C383" s="29" t="n"/>
      <c r="D383" s="29" t="n"/>
      <c r="E383" s="29" t="n"/>
      <c r="F383" s="29" t="n"/>
      <c r="G383" s="29" t="n"/>
      <c r="H383" s="29" t="n"/>
      <c r="I383" s="31" t="n"/>
      <c r="J383" s="29" t="n"/>
      <c r="K383" s="32" t="n"/>
      <c r="L383" s="57" t="n"/>
      <c r="M383" s="29" t="n"/>
      <c r="N383" s="29" t="n"/>
      <c r="O383" s="30">
        <f>IF(OR(B383="",H383=""),"",IFERROR(B383+INDEX('Settings'!$O$2:$O$5,MATCH(H383,'Settings'!$N$2:$N$5,0)),""))</f>
        <v/>
      </c>
      <c r="P383" s="30">
        <f>IF(A383="","",IF(COUNTIFS('Action Log'!$B$2:$B$501,A383,'Action Log'!$H$2:$H$501,"Pending",'Action Log'!$G$2:$G$501,"&gt;0")=0,"",IFERROR(MINIFS('Action Log'!$G$2:$G$501,'Action Log'!$B$2:$B$501,A383,'Action Log'!$H$2:$H$501,"Pending",'Action Log'!$G$2:$G$501,"&gt;0"),"")))</f>
        <v/>
      </c>
      <c r="Q383" s="30" t="n"/>
      <c r="R383" s="31" t="n"/>
      <c r="S383" s="29" t="n"/>
      <c r="T383" s="31" t="n"/>
      <c r="U383" s="29" t="n"/>
      <c r="V383" s="58">
        <f>IF(A383="","",IFERROR(SUMIF('Action Log'!$B$2:$B$501,A383,'Action Log'!$P$2:$P$501),0))</f>
        <v/>
      </c>
      <c r="W383" s="35">
        <f>IF(B383="","",MAX(0,IF(Q383&lt;&gt;"",Q383-B383,TODAY()-B383)))</f>
        <v/>
      </c>
      <c r="X383" s="35">
        <f>IF(OR(B383="",Q383="",N383&lt;&gt;"Closed"),"",MAX(0,Q383-B383))</f>
        <v/>
      </c>
      <c r="Y383" s="29">
        <f>IF(OR(A383="",O383=""),"",IF(N383="Canceled","Canceled",IF(N383="Closed",IF(Q383="","Needs Review",IF(Q383&gt;O383,"Closed Late","On Track")),IF(TODAY()&gt;O383,"Overdue","On Track"))))</f>
        <v/>
      </c>
      <c r="Z383" s="31">
        <f>IF(A383="","",IF(COUNTIF($A$2:$A$501,A383)&gt;1,"Duplicate ID",IF(OR(B383="",C383="",D383="",E383="",F383="",G383="",H383="",I383="",M383="",N383=""),"Missing Required Field",IF(AND(OR(N383="Closed",N383="Canceled"),Q383=""),"Missing Closure Date",IF(AND(N383="Closed",R383=""),"Missing Resolution",IF(AND(N383&lt;&gt;"Closed",N383&lt;&gt;"Canceled",Q383&lt;&gt;""),"Status/Date Mismatch",IF(AND(Q383&lt;&gt;"",Q383&lt;B383),"Closure Before Received","OK")))))))</f>
        <v/>
      </c>
    </row>
    <row r="384">
      <c r="A384" s="29" t="n"/>
      <c r="B384" s="30" t="n"/>
      <c r="C384" s="29" t="n"/>
      <c r="D384" s="29" t="n"/>
      <c r="E384" s="29" t="n"/>
      <c r="F384" s="29" t="n"/>
      <c r="G384" s="29" t="n"/>
      <c r="H384" s="29" t="n"/>
      <c r="I384" s="31" t="n"/>
      <c r="J384" s="29" t="n"/>
      <c r="K384" s="32" t="n"/>
      <c r="L384" s="57" t="n"/>
      <c r="M384" s="29" t="n"/>
      <c r="N384" s="29" t="n"/>
      <c r="O384" s="30">
        <f>IF(OR(B384="",H384=""),"",IFERROR(B384+INDEX('Settings'!$O$2:$O$5,MATCH(H384,'Settings'!$N$2:$N$5,0)),""))</f>
        <v/>
      </c>
      <c r="P384" s="30">
        <f>IF(A384="","",IF(COUNTIFS('Action Log'!$B$2:$B$501,A384,'Action Log'!$H$2:$H$501,"Pending",'Action Log'!$G$2:$G$501,"&gt;0")=0,"",IFERROR(MINIFS('Action Log'!$G$2:$G$501,'Action Log'!$B$2:$B$501,A384,'Action Log'!$H$2:$H$501,"Pending",'Action Log'!$G$2:$G$501,"&gt;0"),"")))</f>
        <v/>
      </c>
      <c r="Q384" s="30" t="n"/>
      <c r="R384" s="31" t="n"/>
      <c r="S384" s="29" t="n"/>
      <c r="T384" s="31" t="n"/>
      <c r="U384" s="29" t="n"/>
      <c r="V384" s="58">
        <f>IF(A384="","",IFERROR(SUMIF('Action Log'!$B$2:$B$501,A384,'Action Log'!$P$2:$P$501),0))</f>
        <v/>
      </c>
      <c r="W384" s="35">
        <f>IF(B384="","",MAX(0,IF(Q384&lt;&gt;"",Q384-B384,TODAY()-B384)))</f>
        <v/>
      </c>
      <c r="X384" s="35">
        <f>IF(OR(B384="",Q384="",N384&lt;&gt;"Closed"),"",MAX(0,Q384-B384))</f>
        <v/>
      </c>
      <c r="Y384" s="29">
        <f>IF(OR(A384="",O384=""),"",IF(N384="Canceled","Canceled",IF(N384="Closed",IF(Q384="","Needs Review",IF(Q384&gt;O384,"Closed Late","On Track")),IF(TODAY()&gt;O384,"Overdue","On Track"))))</f>
        <v/>
      </c>
      <c r="Z384" s="31">
        <f>IF(A384="","",IF(COUNTIF($A$2:$A$501,A384)&gt;1,"Duplicate ID",IF(OR(B384="",C384="",D384="",E384="",F384="",G384="",H384="",I384="",M384="",N384=""),"Missing Required Field",IF(AND(OR(N384="Closed",N384="Canceled"),Q384=""),"Missing Closure Date",IF(AND(N384="Closed",R384=""),"Missing Resolution",IF(AND(N384&lt;&gt;"Closed",N384&lt;&gt;"Canceled",Q384&lt;&gt;""),"Status/Date Mismatch",IF(AND(Q384&lt;&gt;"",Q384&lt;B384),"Closure Before Received","OK")))))))</f>
        <v/>
      </c>
    </row>
    <row r="385">
      <c r="A385" s="29" t="n"/>
      <c r="B385" s="30" t="n"/>
      <c r="C385" s="29" t="n"/>
      <c r="D385" s="29" t="n"/>
      <c r="E385" s="29" t="n"/>
      <c r="F385" s="29" t="n"/>
      <c r="G385" s="29" t="n"/>
      <c r="H385" s="29" t="n"/>
      <c r="I385" s="31" t="n"/>
      <c r="J385" s="29" t="n"/>
      <c r="K385" s="32" t="n"/>
      <c r="L385" s="57" t="n"/>
      <c r="M385" s="29" t="n"/>
      <c r="N385" s="29" t="n"/>
      <c r="O385" s="30">
        <f>IF(OR(B385="",H385=""),"",IFERROR(B385+INDEX('Settings'!$O$2:$O$5,MATCH(H385,'Settings'!$N$2:$N$5,0)),""))</f>
        <v/>
      </c>
      <c r="P385" s="30">
        <f>IF(A385="","",IF(COUNTIFS('Action Log'!$B$2:$B$501,A385,'Action Log'!$H$2:$H$501,"Pending",'Action Log'!$G$2:$G$501,"&gt;0")=0,"",IFERROR(MINIFS('Action Log'!$G$2:$G$501,'Action Log'!$B$2:$B$501,A385,'Action Log'!$H$2:$H$501,"Pending",'Action Log'!$G$2:$G$501,"&gt;0"),"")))</f>
        <v/>
      </c>
      <c r="Q385" s="30" t="n"/>
      <c r="R385" s="31" t="n"/>
      <c r="S385" s="29" t="n"/>
      <c r="T385" s="31" t="n"/>
      <c r="U385" s="29" t="n"/>
      <c r="V385" s="58">
        <f>IF(A385="","",IFERROR(SUMIF('Action Log'!$B$2:$B$501,A385,'Action Log'!$P$2:$P$501),0))</f>
        <v/>
      </c>
      <c r="W385" s="35">
        <f>IF(B385="","",MAX(0,IF(Q385&lt;&gt;"",Q385-B385,TODAY()-B385)))</f>
        <v/>
      </c>
      <c r="X385" s="35">
        <f>IF(OR(B385="",Q385="",N385&lt;&gt;"Closed"),"",MAX(0,Q385-B385))</f>
        <v/>
      </c>
      <c r="Y385" s="29">
        <f>IF(OR(A385="",O385=""),"",IF(N385="Canceled","Canceled",IF(N385="Closed",IF(Q385="","Needs Review",IF(Q385&gt;O385,"Closed Late","On Track")),IF(TODAY()&gt;O385,"Overdue","On Track"))))</f>
        <v/>
      </c>
      <c r="Z385" s="31">
        <f>IF(A385="","",IF(COUNTIF($A$2:$A$501,A385)&gt;1,"Duplicate ID",IF(OR(B385="",C385="",D385="",E385="",F385="",G385="",H385="",I385="",M385="",N385=""),"Missing Required Field",IF(AND(OR(N385="Closed",N385="Canceled"),Q385=""),"Missing Closure Date",IF(AND(N385="Closed",R385=""),"Missing Resolution",IF(AND(N385&lt;&gt;"Closed",N385&lt;&gt;"Canceled",Q385&lt;&gt;""),"Status/Date Mismatch",IF(AND(Q385&lt;&gt;"",Q385&lt;B385),"Closure Before Received","OK")))))))</f>
        <v/>
      </c>
    </row>
    <row r="386">
      <c r="A386" s="29" t="n"/>
      <c r="B386" s="30" t="n"/>
      <c r="C386" s="29" t="n"/>
      <c r="D386" s="29" t="n"/>
      <c r="E386" s="29" t="n"/>
      <c r="F386" s="29" t="n"/>
      <c r="G386" s="29" t="n"/>
      <c r="H386" s="29" t="n"/>
      <c r="I386" s="31" t="n"/>
      <c r="J386" s="29" t="n"/>
      <c r="K386" s="32" t="n"/>
      <c r="L386" s="57" t="n"/>
      <c r="M386" s="29" t="n"/>
      <c r="N386" s="29" t="n"/>
      <c r="O386" s="30">
        <f>IF(OR(B386="",H386=""),"",IFERROR(B386+INDEX('Settings'!$O$2:$O$5,MATCH(H386,'Settings'!$N$2:$N$5,0)),""))</f>
        <v/>
      </c>
      <c r="P386" s="30">
        <f>IF(A386="","",IF(COUNTIFS('Action Log'!$B$2:$B$501,A386,'Action Log'!$H$2:$H$501,"Pending",'Action Log'!$G$2:$G$501,"&gt;0")=0,"",IFERROR(MINIFS('Action Log'!$G$2:$G$501,'Action Log'!$B$2:$B$501,A386,'Action Log'!$H$2:$H$501,"Pending",'Action Log'!$G$2:$G$501,"&gt;0"),"")))</f>
        <v/>
      </c>
      <c r="Q386" s="30" t="n"/>
      <c r="R386" s="31" t="n"/>
      <c r="S386" s="29" t="n"/>
      <c r="T386" s="31" t="n"/>
      <c r="U386" s="29" t="n"/>
      <c r="V386" s="58">
        <f>IF(A386="","",IFERROR(SUMIF('Action Log'!$B$2:$B$501,A386,'Action Log'!$P$2:$P$501),0))</f>
        <v/>
      </c>
      <c r="W386" s="35">
        <f>IF(B386="","",MAX(0,IF(Q386&lt;&gt;"",Q386-B386,TODAY()-B386)))</f>
        <v/>
      </c>
      <c r="X386" s="35">
        <f>IF(OR(B386="",Q386="",N386&lt;&gt;"Closed"),"",MAX(0,Q386-B386))</f>
        <v/>
      </c>
      <c r="Y386" s="29">
        <f>IF(OR(A386="",O386=""),"",IF(N386="Canceled","Canceled",IF(N386="Closed",IF(Q386="","Needs Review",IF(Q386&gt;O386,"Closed Late","On Track")),IF(TODAY()&gt;O386,"Overdue","On Track"))))</f>
        <v/>
      </c>
      <c r="Z386" s="31">
        <f>IF(A386="","",IF(COUNTIF($A$2:$A$501,A386)&gt;1,"Duplicate ID",IF(OR(B386="",C386="",D386="",E386="",F386="",G386="",H386="",I386="",M386="",N386=""),"Missing Required Field",IF(AND(OR(N386="Closed",N386="Canceled"),Q386=""),"Missing Closure Date",IF(AND(N386="Closed",R386=""),"Missing Resolution",IF(AND(N386&lt;&gt;"Closed",N386&lt;&gt;"Canceled",Q386&lt;&gt;""),"Status/Date Mismatch",IF(AND(Q386&lt;&gt;"",Q386&lt;B386),"Closure Before Received","OK")))))))</f>
        <v/>
      </c>
    </row>
    <row r="387">
      <c r="A387" s="29" t="n"/>
      <c r="B387" s="30" t="n"/>
      <c r="C387" s="29" t="n"/>
      <c r="D387" s="29" t="n"/>
      <c r="E387" s="29" t="n"/>
      <c r="F387" s="29" t="n"/>
      <c r="G387" s="29" t="n"/>
      <c r="H387" s="29" t="n"/>
      <c r="I387" s="31" t="n"/>
      <c r="J387" s="29" t="n"/>
      <c r="K387" s="32" t="n"/>
      <c r="L387" s="57" t="n"/>
      <c r="M387" s="29" t="n"/>
      <c r="N387" s="29" t="n"/>
      <c r="O387" s="30">
        <f>IF(OR(B387="",H387=""),"",IFERROR(B387+INDEX('Settings'!$O$2:$O$5,MATCH(H387,'Settings'!$N$2:$N$5,0)),""))</f>
        <v/>
      </c>
      <c r="P387" s="30">
        <f>IF(A387="","",IF(COUNTIFS('Action Log'!$B$2:$B$501,A387,'Action Log'!$H$2:$H$501,"Pending",'Action Log'!$G$2:$G$501,"&gt;0")=0,"",IFERROR(MINIFS('Action Log'!$G$2:$G$501,'Action Log'!$B$2:$B$501,A387,'Action Log'!$H$2:$H$501,"Pending",'Action Log'!$G$2:$G$501,"&gt;0"),"")))</f>
        <v/>
      </c>
      <c r="Q387" s="30" t="n"/>
      <c r="R387" s="31" t="n"/>
      <c r="S387" s="29" t="n"/>
      <c r="T387" s="31" t="n"/>
      <c r="U387" s="29" t="n"/>
      <c r="V387" s="58">
        <f>IF(A387="","",IFERROR(SUMIF('Action Log'!$B$2:$B$501,A387,'Action Log'!$P$2:$P$501),0))</f>
        <v/>
      </c>
      <c r="W387" s="35">
        <f>IF(B387="","",MAX(0,IF(Q387&lt;&gt;"",Q387-B387,TODAY()-B387)))</f>
        <v/>
      </c>
      <c r="X387" s="35">
        <f>IF(OR(B387="",Q387="",N387&lt;&gt;"Closed"),"",MAX(0,Q387-B387))</f>
        <v/>
      </c>
      <c r="Y387" s="29">
        <f>IF(OR(A387="",O387=""),"",IF(N387="Canceled","Canceled",IF(N387="Closed",IF(Q387="","Needs Review",IF(Q387&gt;O387,"Closed Late","On Track")),IF(TODAY()&gt;O387,"Overdue","On Track"))))</f>
        <v/>
      </c>
      <c r="Z387" s="31">
        <f>IF(A387="","",IF(COUNTIF($A$2:$A$501,A387)&gt;1,"Duplicate ID",IF(OR(B387="",C387="",D387="",E387="",F387="",G387="",H387="",I387="",M387="",N387=""),"Missing Required Field",IF(AND(OR(N387="Closed",N387="Canceled"),Q387=""),"Missing Closure Date",IF(AND(N387="Closed",R387=""),"Missing Resolution",IF(AND(N387&lt;&gt;"Closed",N387&lt;&gt;"Canceled",Q387&lt;&gt;""),"Status/Date Mismatch",IF(AND(Q387&lt;&gt;"",Q387&lt;B387),"Closure Before Received","OK")))))))</f>
        <v/>
      </c>
    </row>
    <row r="388">
      <c r="A388" s="29" t="n"/>
      <c r="B388" s="30" t="n"/>
      <c r="C388" s="29" t="n"/>
      <c r="D388" s="29" t="n"/>
      <c r="E388" s="29" t="n"/>
      <c r="F388" s="29" t="n"/>
      <c r="G388" s="29" t="n"/>
      <c r="H388" s="29" t="n"/>
      <c r="I388" s="31" t="n"/>
      <c r="J388" s="29" t="n"/>
      <c r="K388" s="32" t="n"/>
      <c r="L388" s="57" t="n"/>
      <c r="M388" s="29" t="n"/>
      <c r="N388" s="29" t="n"/>
      <c r="O388" s="30">
        <f>IF(OR(B388="",H388=""),"",IFERROR(B388+INDEX('Settings'!$O$2:$O$5,MATCH(H388,'Settings'!$N$2:$N$5,0)),""))</f>
        <v/>
      </c>
      <c r="P388" s="30">
        <f>IF(A388="","",IF(COUNTIFS('Action Log'!$B$2:$B$501,A388,'Action Log'!$H$2:$H$501,"Pending",'Action Log'!$G$2:$G$501,"&gt;0")=0,"",IFERROR(MINIFS('Action Log'!$G$2:$G$501,'Action Log'!$B$2:$B$501,A388,'Action Log'!$H$2:$H$501,"Pending",'Action Log'!$G$2:$G$501,"&gt;0"),"")))</f>
        <v/>
      </c>
      <c r="Q388" s="30" t="n"/>
      <c r="R388" s="31" t="n"/>
      <c r="S388" s="29" t="n"/>
      <c r="T388" s="31" t="n"/>
      <c r="U388" s="29" t="n"/>
      <c r="V388" s="58">
        <f>IF(A388="","",IFERROR(SUMIF('Action Log'!$B$2:$B$501,A388,'Action Log'!$P$2:$P$501),0))</f>
        <v/>
      </c>
      <c r="W388" s="35">
        <f>IF(B388="","",MAX(0,IF(Q388&lt;&gt;"",Q388-B388,TODAY()-B388)))</f>
        <v/>
      </c>
      <c r="X388" s="35">
        <f>IF(OR(B388="",Q388="",N388&lt;&gt;"Closed"),"",MAX(0,Q388-B388))</f>
        <v/>
      </c>
      <c r="Y388" s="29">
        <f>IF(OR(A388="",O388=""),"",IF(N388="Canceled","Canceled",IF(N388="Closed",IF(Q388="","Needs Review",IF(Q388&gt;O388,"Closed Late","On Track")),IF(TODAY()&gt;O388,"Overdue","On Track"))))</f>
        <v/>
      </c>
      <c r="Z388" s="31">
        <f>IF(A388="","",IF(COUNTIF($A$2:$A$501,A388)&gt;1,"Duplicate ID",IF(OR(B388="",C388="",D388="",E388="",F388="",G388="",H388="",I388="",M388="",N388=""),"Missing Required Field",IF(AND(OR(N388="Closed",N388="Canceled"),Q388=""),"Missing Closure Date",IF(AND(N388="Closed",R388=""),"Missing Resolution",IF(AND(N388&lt;&gt;"Closed",N388&lt;&gt;"Canceled",Q388&lt;&gt;""),"Status/Date Mismatch",IF(AND(Q388&lt;&gt;"",Q388&lt;B388),"Closure Before Received","OK")))))))</f>
        <v/>
      </c>
    </row>
    <row r="389">
      <c r="A389" s="29" t="n"/>
      <c r="B389" s="30" t="n"/>
      <c r="C389" s="29" t="n"/>
      <c r="D389" s="29" t="n"/>
      <c r="E389" s="29" t="n"/>
      <c r="F389" s="29" t="n"/>
      <c r="G389" s="29" t="n"/>
      <c r="H389" s="29" t="n"/>
      <c r="I389" s="31" t="n"/>
      <c r="J389" s="29" t="n"/>
      <c r="K389" s="32" t="n"/>
      <c r="L389" s="57" t="n"/>
      <c r="M389" s="29" t="n"/>
      <c r="N389" s="29" t="n"/>
      <c r="O389" s="30">
        <f>IF(OR(B389="",H389=""),"",IFERROR(B389+INDEX('Settings'!$O$2:$O$5,MATCH(H389,'Settings'!$N$2:$N$5,0)),""))</f>
        <v/>
      </c>
      <c r="P389" s="30">
        <f>IF(A389="","",IF(COUNTIFS('Action Log'!$B$2:$B$501,A389,'Action Log'!$H$2:$H$501,"Pending",'Action Log'!$G$2:$G$501,"&gt;0")=0,"",IFERROR(MINIFS('Action Log'!$G$2:$G$501,'Action Log'!$B$2:$B$501,A389,'Action Log'!$H$2:$H$501,"Pending",'Action Log'!$G$2:$G$501,"&gt;0"),"")))</f>
        <v/>
      </c>
      <c r="Q389" s="30" t="n"/>
      <c r="R389" s="31" t="n"/>
      <c r="S389" s="29" t="n"/>
      <c r="T389" s="31" t="n"/>
      <c r="U389" s="29" t="n"/>
      <c r="V389" s="58">
        <f>IF(A389="","",IFERROR(SUMIF('Action Log'!$B$2:$B$501,A389,'Action Log'!$P$2:$P$501),0))</f>
        <v/>
      </c>
      <c r="W389" s="35">
        <f>IF(B389="","",MAX(0,IF(Q389&lt;&gt;"",Q389-B389,TODAY()-B389)))</f>
        <v/>
      </c>
      <c r="X389" s="35">
        <f>IF(OR(B389="",Q389="",N389&lt;&gt;"Closed"),"",MAX(0,Q389-B389))</f>
        <v/>
      </c>
      <c r="Y389" s="29">
        <f>IF(OR(A389="",O389=""),"",IF(N389="Canceled","Canceled",IF(N389="Closed",IF(Q389="","Needs Review",IF(Q389&gt;O389,"Closed Late","On Track")),IF(TODAY()&gt;O389,"Overdue","On Track"))))</f>
        <v/>
      </c>
      <c r="Z389" s="31">
        <f>IF(A389="","",IF(COUNTIF($A$2:$A$501,A389)&gt;1,"Duplicate ID",IF(OR(B389="",C389="",D389="",E389="",F389="",G389="",H389="",I389="",M389="",N389=""),"Missing Required Field",IF(AND(OR(N389="Closed",N389="Canceled"),Q389=""),"Missing Closure Date",IF(AND(N389="Closed",R389=""),"Missing Resolution",IF(AND(N389&lt;&gt;"Closed",N389&lt;&gt;"Canceled",Q389&lt;&gt;""),"Status/Date Mismatch",IF(AND(Q389&lt;&gt;"",Q389&lt;B389),"Closure Before Received","OK")))))))</f>
        <v/>
      </c>
    </row>
    <row r="390">
      <c r="A390" s="29" t="n"/>
      <c r="B390" s="30" t="n"/>
      <c r="C390" s="29" t="n"/>
      <c r="D390" s="29" t="n"/>
      <c r="E390" s="29" t="n"/>
      <c r="F390" s="29" t="n"/>
      <c r="G390" s="29" t="n"/>
      <c r="H390" s="29" t="n"/>
      <c r="I390" s="31" t="n"/>
      <c r="J390" s="29" t="n"/>
      <c r="K390" s="32" t="n"/>
      <c r="L390" s="57" t="n"/>
      <c r="M390" s="29" t="n"/>
      <c r="N390" s="29" t="n"/>
      <c r="O390" s="30">
        <f>IF(OR(B390="",H390=""),"",IFERROR(B390+INDEX('Settings'!$O$2:$O$5,MATCH(H390,'Settings'!$N$2:$N$5,0)),""))</f>
        <v/>
      </c>
      <c r="P390" s="30">
        <f>IF(A390="","",IF(COUNTIFS('Action Log'!$B$2:$B$501,A390,'Action Log'!$H$2:$H$501,"Pending",'Action Log'!$G$2:$G$501,"&gt;0")=0,"",IFERROR(MINIFS('Action Log'!$G$2:$G$501,'Action Log'!$B$2:$B$501,A390,'Action Log'!$H$2:$H$501,"Pending",'Action Log'!$G$2:$G$501,"&gt;0"),"")))</f>
        <v/>
      </c>
      <c r="Q390" s="30" t="n"/>
      <c r="R390" s="31" t="n"/>
      <c r="S390" s="29" t="n"/>
      <c r="T390" s="31" t="n"/>
      <c r="U390" s="29" t="n"/>
      <c r="V390" s="58">
        <f>IF(A390="","",IFERROR(SUMIF('Action Log'!$B$2:$B$501,A390,'Action Log'!$P$2:$P$501),0))</f>
        <v/>
      </c>
      <c r="W390" s="35">
        <f>IF(B390="","",MAX(0,IF(Q390&lt;&gt;"",Q390-B390,TODAY()-B390)))</f>
        <v/>
      </c>
      <c r="X390" s="35">
        <f>IF(OR(B390="",Q390="",N390&lt;&gt;"Closed"),"",MAX(0,Q390-B390))</f>
        <v/>
      </c>
      <c r="Y390" s="29">
        <f>IF(OR(A390="",O390=""),"",IF(N390="Canceled","Canceled",IF(N390="Closed",IF(Q390="","Needs Review",IF(Q390&gt;O390,"Closed Late","On Track")),IF(TODAY()&gt;O390,"Overdue","On Track"))))</f>
        <v/>
      </c>
      <c r="Z390" s="31">
        <f>IF(A390="","",IF(COUNTIF($A$2:$A$501,A390)&gt;1,"Duplicate ID",IF(OR(B390="",C390="",D390="",E390="",F390="",G390="",H390="",I390="",M390="",N390=""),"Missing Required Field",IF(AND(OR(N390="Closed",N390="Canceled"),Q390=""),"Missing Closure Date",IF(AND(N390="Closed",R390=""),"Missing Resolution",IF(AND(N390&lt;&gt;"Closed",N390&lt;&gt;"Canceled",Q390&lt;&gt;""),"Status/Date Mismatch",IF(AND(Q390&lt;&gt;"",Q390&lt;B390),"Closure Before Received","OK")))))))</f>
        <v/>
      </c>
    </row>
    <row r="391">
      <c r="A391" s="29" t="n"/>
      <c r="B391" s="30" t="n"/>
      <c r="C391" s="29" t="n"/>
      <c r="D391" s="29" t="n"/>
      <c r="E391" s="29" t="n"/>
      <c r="F391" s="29" t="n"/>
      <c r="G391" s="29" t="n"/>
      <c r="H391" s="29" t="n"/>
      <c r="I391" s="31" t="n"/>
      <c r="J391" s="29" t="n"/>
      <c r="K391" s="32" t="n"/>
      <c r="L391" s="57" t="n"/>
      <c r="M391" s="29" t="n"/>
      <c r="N391" s="29" t="n"/>
      <c r="O391" s="30">
        <f>IF(OR(B391="",H391=""),"",IFERROR(B391+INDEX('Settings'!$O$2:$O$5,MATCH(H391,'Settings'!$N$2:$N$5,0)),""))</f>
        <v/>
      </c>
      <c r="P391" s="30">
        <f>IF(A391="","",IF(COUNTIFS('Action Log'!$B$2:$B$501,A391,'Action Log'!$H$2:$H$501,"Pending",'Action Log'!$G$2:$G$501,"&gt;0")=0,"",IFERROR(MINIFS('Action Log'!$G$2:$G$501,'Action Log'!$B$2:$B$501,A391,'Action Log'!$H$2:$H$501,"Pending",'Action Log'!$G$2:$G$501,"&gt;0"),"")))</f>
        <v/>
      </c>
      <c r="Q391" s="30" t="n"/>
      <c r="R391" s="31" t="n"/>
      <c r="S391" s="29" t="n"/>
      <c r="T391" s="31" t="n"/>
      <c r="U391" s="29" t="n"/>
      <c r="V391" s="58">
        <f>IF(A391="","",IFERROR(SUMIF('Action Log'!$B$2:$B$501,A391,'Action Log'!$P$2:$P$501),0))</f>
        <v/>
      </c>
      <c r="W391" s="35">
        <f>IF(B391="","",MAX(0,IF(Q391&lt;&gt;"",Q391-B391,TODAY()-B391)))</f>
        <v/>
      </c>
      <c r="X391" s="35">
        <f>IF(OR(B391="",Q391="",N391&lt;&gt;"Closed"),"",MAX(0,Q391-B391))</f>
        <v/>
      </c>
      <c r="Y391" s="29">
        <f>IF(OR(A391="",O391=""),"",IF(N391="Canceled","Canceled",IF(N391="Closed",IF(Q391="","Needs Review",IF(Q391&gt;O391,"Closed Late","On Track")),IF(TODAY()&gt;O391,"Overdue","On Track"))))</f>
        <v/>
      </c>
      <c r="Z391" s="31">
        <f>IF(A391="","",IF(COUNTIF($A$2:$A$501,A391)&gt;1,"Duplicate ID",IF(OR(B391="",C391="",D391="",E391="",F391="",G391="",H391="",I391="",M391="",N391=""),"Missing Required Field",IF(AND(OR(N391="Closed",N391="Canceled"),Q391=""),"Missing Closure Date",IF(AND(N391="Closed",R391=""),"Missing Resolution",IF(AND(N391&lt;&gt;"Closed",N391&lt;&gt;"Canceled",Q391&lt;&gt;""),"Status/Date Mismatch",IF(AND(Q391&lt;&gt;"",Q391&lt;B391),"Closure Before Received","OK")))))))</f>
        <v/>
      </c>
    </row>
    <row r="392">
      <c r="A392" s="29" t="n"/>
      <c r="B392" s="30" t="n"/>
      <c r="C392" s="29" t="n"/>
      <c r="D392" s="29" t="n"/>
      <c r="E392" s="29" t="n"/>
      <c r="F392" s="29" t="n"/>
      <c r="G392" s="29" t="n"/>
      <c r="H392" s="29" t="n"/>
      <c r="I392" s="31" t="n"/>
      <c r="J392" s="29" t="n"/>
      <c r="K392" s="32" t="n"/>
      <c r="L392" s="57" t="n"/>
      <c r="M392" s="29" t="n"/>
      <c r="N392" s="29" t="n"/>
      <c r="O392" s="30">
        <f>IF(OR(B392="",H392=""),"",IFERROR(B392+INDEX('Settings'!$O$2:$O$5,MATCH(H392,'Settings'!$N$2:$N$5,0)),""))</f>
        <v/>
      </c>
      <c r="P392" s="30">
        <f>IF(A392="","",IF(COUNTIFS('Action Log'!$B$2:$B$501,A392,'Action Log'!$H$2:$H$501,"Pending",'Action Log'!$G$2:$G$501,"&gt;0")=0,"",IFERROR(MINIFS('Action Log'!$G$2:$G$501,'Action Log'!$B$2:$B$501,A392,'Action Log'!$H$2:$H$501,"Pending",'Action Log'!$G$2:$G$501,"&gt;0"),"")))</f>
        <v/>
      </c>
      <c r="Q392" s="30" t="n"/>
      <c r="R392" s="31" t="n"/>
      <c r="S392" s="29" t="n"/>
      <c r="T392" s="31" t="n"/>
      <c r="U392" s="29" t="n"/>
      <c r="V392" s="58">
        <f>IF(A392="","",IFERROR(SUMIF('Action Log'!$B$2:$B$501,A392,'Action Log'!$P$2:$P$501),0))</f>
        <v/>
      </c>
      <c r="W392" s="35">
        <f>IF(B392="","",MAX(0,IF(Q392&lt;&gt;"",Q392-B392,TODAY()-B392)))</f>
        <v/>
      </c>
      <c r="X392" s="35">
        <f>IF(OR(B392="",Q392="",N392&lt;&gt;"Closed"),"",MAX(0,Q392-B392))</f>
        <v/>
      </c>
      <c r="Y392" s="29">
        <f>IF(OR(A392="",O392=""),"",IF(N392="Canceled","Canceled",IF(N392="Closed",IF(Q392="","Needs Review",IF(Q392&gt;O392,"Closed Late","On Track")),IF(TODAY()&gt;O392,"Overdue","On Track"))))</f>
        <v/>
      </c>
      <c r="Z392" s="31">
        <f>IF(A392="","",IF(COUNTIF($A$2:$A$501,A392)&gt;1,"Duplicate ID",IF(OR(B392="",C392="",D392="",E392="",F392="",G392="",H392="",I392="",M392="",N392=""),"Missing Required Field",IF(AND(OR(N392="Closed",N392="Canceled"),Q392=""),"Missing Closure Date",IF(AND(N392="Closed",R392=""),"Missing Resolution",IF(AND(N392&lt;&gt;"Closed",N392&lt;&gt;"Canceled",Q392&lt;&gt;""),"Status/Date Mismatch",IF(AND(Q392&lt;&gt;"",Q392&lt;B392),"Closure Before Received","OK")))))))</f>
        <v/>
      </c>
    </row>
    <row r="393">
      <c r="A393" s="29" t="n"/>
      <c r="B393" s="30" t="n"/>
      <c r="C393" s="29" t="n"/>
      <c r="D393" s="29" t="n"/>
      <c r="E393" s="29" t="n"/>
      <c r="F393" s="29" t="n"/>
      <c r="G393" s="29" t="n"/>
      <c r="H393" s="29" t="n"/>
      <c r="I393" s="31" t="n"/>
      <c r="J393" s="29" t="n"/>
      <c r="K393" s="32" t="n"/>
      <c r="L393" s="57" t="n"/>
      <c r="M393" s="29" t="n"/>
      <c r="N393" s="29" t="n"/>
      <c r="O393" s="30">
        <f>IF(OR(B393="",H393=""),"",IFERROR(B393+INDEX('Settings'!$O$2:$O$5,MATCH(H393,'Settings'!$N$2:$N$5,0)),""))</f>
        <v/>
      </c>
      <c r="P393" s="30">
        <f>IF(A393="","",IF(COUNTIFS('Action Log'!$B$2:$B$501,A393,'Action Log'!$H$2:$H$501,"Pending",'Action Log'!$G$2:$G$501,"&gt;0")=0,"",IFERROR(MINIFS('Action Log'!$G$2:$G$501,'Action Log'!$B$2:$B$501,A393,'Action Log'!$H$2:$H$501,"Pending",'Action Log'!$G$2:$G$501,"&gt;0"),"")))</f>
        <v/>
      </c>
      <c r="Q393" s="30" t="n"/>
      <c r="R393" s="31" t="n"/>
      <c r="S393" s="29" t="n"/>
      <c r="T393" s="31" t="n"/>
      <c r="U393" s="29" t="n"/>
      <c r="V393" s="58">
        <f>IF(A393="","",IFERROR(SUMIF('Action Log'!$B$2:$B$501,A393,'Action Log'!$P$2:$P$501),0))</f>
        <v/>
      </c>
      <c r="W393" s="35">
        <f>IF(B393="","",MAX(0,IF(Q393&lt;&gt;"",Q393-B393,TODAY()-B393)))</f>
        <v/>
      </c>
      <c r="X393" s="35">
        <f>IF(OR(B393="",Q393="",N393&lt;&gt;"Closed"),"",MAX(0,Q393-B393))</f>
        <v/>
      </c>
      <c r="Y393" s="29">
        <f>IF(OR(A393="",O393=""),"",IF(N393="Canceled","Canceled",IF(N393="Closed",IF(Q393="","Needs Review",IF(Q393&gt;O393,"Closed Late","On Track")),IF(TODAY()&gt;O393,"Overdue","On Track"))))</f>
        <v/>
      </c>
      <c r="Z393" s="31">
        <f>IF(A393="","",IF(COUNTIF($A$2:$A$501,A393)&gt;1,"Duplicate ID",IF(OR(B393="",C393="",D393="",E393="",F393="",G393="",H393="",I393="",M393="",N393=""),"Missing Required Field",IF(AND(OR(N393="Closed",N393="Canceled"),Q393=""),"Missing Closure Date",IF(AND(N393="Closed",R393=""),"Missing Resolution",IF(AND(N393&lt;&gt;"Closed",N393&lt;&gt;"Canceled",Q393&lt;&gt;""),"Status/Date Mismatch",IF(AND(Q393&lt;&gt;"",Q393&lt;B393),"Closure Before Received","OK")))))))</f>
        <v/>
      </c>
    </row>
    <row r="394">
      <c r="A394" s="29" t="n"/>
      <c r="B394" s="30" t="n"/>
      <c r="C394" s="29" t="n"/>
      <c r="D394" s="29" t="n"/>
      <c r="E394" s="29" t="n"/>
      <c r="F394" s="29" t="n"/>
      <c r="G394" s="29" t="n"/>
      <c r="H394" s="29" t="n"/>
      <c r="I394" s="31" t="n"/>
      <c r="J394" s="29" t="n"/>
      <c r="K394" s="32" t="n"/>
      <c r="L394" s="57" t="n"/>
      <c r="M394" s="29" t="n"/>
      <c r="N394" s="29" t="n"/>
      <c r="O394" s="30">
        <f>IF(OR(B394="",H394=""),"",IFERROR(B394+INDEX('Settings'!$O$2:$O$5,MATCH(H394,'Settings'!$N$2:$N$5,0)),""))</f>
        <v/>
      </c>
      <c r="P394" s="30">
        <f>IF(A394="","",IF(COUNTIFS('Action Log'!$B$2:$B$501,A394,'Action Log'!$H$2:$H$501,"Pending",'Action Log'!$G$2:$G$501,"&gt;0")=0,"",IFERROR(MINIFS('Action Log'!$G$2:$G$501,'Action Log'!$B$2:$B$501,A394,'Action Log'!$H$2:$H$501,"Pending",'Action Log'!$G$2:$G$501,"&gt;0"),"")))</f>
        <v/>
      </c>
      <c r="Q394" s="30" t="n"/>
      <c r="R394" s="31" t="n"/>
      <c r="S394" s="29" t="n"/>
      <c r="T394" s="31" t="n"/>
      <c r="U394" s="29" t="n"/>
      <c r="V394" s="58">
        <f>IF(A394="","",IFERROR(SUMIF('Action Log'!$B$2:$B$501,A394,'Action Log'!$P$2:$P$501),0))</f>
        <v/>
      </c>
      <c r="W394" s="35">
        <f>IF(B394="","",MAX(0,IF(Q394&lt;&gt;"",Q394-B394,TODAY()-B394)))</f>
        <v/>
      </c>
      <c r="X394" s="35">
        <f>IF(OR(B394="",Q394="",N394&lt;&gt;"Closed"),"",MAX(0,Q394-B394))</f>
        <v/>
      </c>
      <c r="Y394" s="29">
        <f>IF(OR(A394="",O394=""),"",IF(N394="Canceled","Canceled",IF(N394="Closed",IF(Q394="","Needs Review",IF(Q394&gt;O394,"Closed Late","On Track")),IF(TODAY()&gt;O394,"Overdue","On Track"))))</f>
        <v/>
      </c>
      <c r="Z394" s="31">
        <f>IF(A394="","",IF(COUNTIF($A$2:$A$501,A394)&gt;1,"Duplicate ID",IF(OR(B394="",C394="",D394="",E394="",F394="",G394="",H394="",I394="",M394="",N394=""),"Missing Required Field",IF(AND(OR(N394="Closed",N394="Canceled"),Q394=""),"Missing Closure Date",IF(AND(N394="Closed",R394=""),"Missing Resolution",IF(AND(N394&lt;&gt;"Closed",N394&lt;&gt;"Canceled",Q394&lt;&gt;""),"Status/Date Mismatch",IF(AND(Q394&lt;&gt;"",Q394&lt;B394),"Closure Before Received","OK")))))))</f>
        <v/>
      </c>
    </row>
    <row r="395">
      <c r="A395" s="29" t="n"/>
      <c r="B395" s="30" t="n"/>
      <c r="C395" s="29" t="n"/>
      <c r="D395" s="29" t="n"/>
      <c r="E395" s="29" t="n"/>
      <c r="F395" s="29" t="n"/>
      <c r="G395" s="29" t="n"/>
      <c r="H395" s="29" t="n"/>
      <c r="I395" s="31" t="n"/>
      <c r="J395" s="29" t="n"/>
      <c r="K395" s="32" t="n"/>
      <c r="L395" s="57" t="n"/>
      <c r="M395" s="29" t="n"/>
      <c r="N395" s="29" t="n"/>
      <c r="O395" s="30">
        <f>IF(OR(B395="",H395=""),"",IFERROR(B395+INDEX('Settings'!$O$2:$O$5,MATCH(H395,'Settings'!$N$2:$N$5,0)),""))</f>
        <v/>
      </c>
      <c r="P395" s="30">
        <f>IF(A395="","",IF(COUNTIFS('Action Log'!$B$2:$B$501,A395,'Action Log'!$H$2:$H$501,"Pending",'Action Log'!$G$2:$G$501,"&gt;0")=0,"",IFERROR(MINIFS('Action Log'!$G$2:$G$501,'Action Log'!$B$2:$B$501,A395,'Action Log'!$H$2:$H$501,"Pending",'Action Log'!$G$2:$G$501,"&gt;0"),"")))</f>
        <v/>
      </c>
      <c r="Q395" s="30" t="n"/>
      <c r="R395" s="31" t="n"/>
      <c r="S395" s="29" t="n"/>
      <c r="T395" s="31" t="n"/>
      <c r="U395" s="29" t="n"/>
      <c r="V395" s="58">
        <f>IF(A395="","",IFERROR(SUMIF('Action Log'!$B$2:$B$501,A395,'Action Log'!$P$2:$P$501),0))</f>
        <v/>
      </c>
      <c r="W395" s="35">
        <f>IF(B395="","",MAX(0,IF(Q395&lt;&gt;"",Q395-B395,TODAY()-B395)))</f>
        <v/>
      </c>
      <c r="X395" s="35">
        <f>IF(OR(B395="",Q395="",N395&lt;&gt;"Closed"),"",MAX(0,Q395-B395))</f>
        <v/>
      </c>
      <c r="Y395" s="29">
        <f>IF(OR(A395="",O395=""),"",IF(N395="Canceled","Canceled",IF(N395="Closed",IF(Q395="","Needs Review",IF(Q395&gt;O395,"Closed Late","On Track")),IF(TODAY()&gt;O395,"Overdue","On Track"))))</f>
        <v/>
      </c>
      <c r="Z395" s="31">
        <f>IF(A395="","",IF(COUNTIF($A$2:$A$501,A395)&gt;1,"Duplicate ID",IF(OR(B395="",C395="",D395="",E395="",F395="",G395="",H395="",I395="",M395="",N395=""),"Missing Required Field",IF(AND(OR(N395="Closed",N395="Canceled"),Q395=""),"Missing Closure Date",IF(AND(N395="Closed",R395=""),"Missing Resolution",IF(AND(N395&lt;&gt;"Closed",N395&lt;&gt;"Canceled",Q395&lt;&gt;""),"Status/Date Mismatch",IF(AND(Q395&lt;&gt;"",Q395&lt;B395),"Closure Before Received","OK")))))))</f>
        <v/>
      </c>
    </row>
    <row r="396">
      <c r="A396" s="29" t="n"/>
      <c r="B396" s="30" t="n"/>
      <c r="C396" s="29" t="n"/>
      <c r="D396" s="29" t="n"/>
      <c r="E396" s="29" t="n"/>
      <c r="F396" s="29" t="n"/>
      <c r="G396" s="29" t="n"/>
      <c r="H396" s="29" t="n"/>
      <c r="I396" s="31" t="n"/>
      <c r="J396" s="29" t="n"/>
      <c r="K396" s="32" t="n"/>
      <c r="L396" s="57" t="n"/>
      <c r="M396" s="29" t="n"/>
      <c r="N396" s="29" t="n"/>
      <c r="O396" s="30">
        <f>IF(OR(B396="",H396=""),"",IFERROR(B396+INDEX('Settings'!$O$2:$O$5,MATCH(H396,'Settings'!$N$2:$N$5,0)),""))</f>
        <v/>
      </c>
      <c r="P396" s="30">
        <f>IF(A396="","",IF(COUNTIFS('Action Log'!$B$2:$B$501,A396,'Action Log'!$H$2:$H$501,"Pending",'Action Log'!$G$2:$G$501,"&gt;0")=0,"",IFERROR(MINIFS('Action Log'!$G$2:$G$501,'Action Log'!$B$2:$B$501,A396,'Action Log'!$H$2:$H$501,"Pending",'Action Log'!$G$2:$G$501,"&gt;0"),"")))</f>
        <v/>
      </c>
      <c r="Q396" s="30" t="n"/>
      <c r="R396" s="31" t="n"/>
      <c r="S396" s="29" t="n"/>
      <c r="T396" s="31" t="n"/>
      <c r="U396" s="29" t="n"/>
      <c r="V396" s="58">
        <f>IF(A396="","",IFERROR(SUMIF('Action Log'!$B$2:$B$501,A396,'Action Log'!$P$2:$P$501),0))</f>
        <v/>
      </c>
      <c r="W396" s="35">
        <f>IF(B396="","",MAX(0,IF(Q396&lt;&gt;"",Q396-B396,TODAY()-B396)))</f>
        <v/>
      </c>
      <c r="X396" s="35">
        <f>IF(OR(B396="",Q396="",N396&lt;&gt;"Closed"),"",MAX(0,Q396-B396))</f>
        <v/>
      </c>
      <c r="Y396" s="29">
        <f>IF(OR(A396="",O396=""),"",IF(N396="Canceled","Canceled",IF(N396="Closed",IF(Q396="","Needs Review",IF(Q396&gt;O396,"Closed Late","On Track")),IF(TODAY()&gt;O396,"Overdue","On Track"))))</f>
        <v/>
      </c>
      <c r="Z396" s="31">
        <f>IF(A396="","",IF(COUNTIF($A$2:$A$501,A396)&gt;1,"Duplicate ID",IF(OR(B396="",C396="",D396="",E396="",F396="",G396="",H396="",I396="",M396="",N396=""),"Missing Required Field",IF(AND(OR(N396="Closed",N396="Canceled"),Q396=""),"Missing Closure Date",IF(AND(N396="Closed",R396=""),"Missing Resolution",IF(AND(N396&lt;&gt;"Closed",N396&lt;&gt;"Canceled",Q396&lt;&gt;""),"Status/Date Mismatch",IF(AND(Q396&lt;&gt;"",Q396&lt;B396),"Closure Before Received","OK")))))))</f>
        <v/>
      </c>
    </row>
    <row r="397">
      <c r="A397" s="29" t="n"/>
      <c r="B397" s="30" t="n"/>
      <c r="C397" s="29" t="n"/>
      <c r="D397" s="29" t="n"/>
      <c r="E397" s="29" t="n"/>
      <c r="F397" s="29" t="n"/>
      <c r="G397" s="29" t="n"/>
      <c r="H397" s="29" t="n"/>
      <c r="I397" s="31" t="n"/>
      <c r="J397" s="29" t="n"/>
      <c r="K397" s="32" t="n"/>
      <c r="L397" s="57" t="n"/>
      <c r="M397" s="29" t="n"/>
      <c r="N397" s="29" t="n"/>
      <c r="O397" s="30">
        <f>IF(OR(B397="",H397=""),"",IFERROR(B397+INDEX('Settings'!$O$2:$O$5,MATCH(H397,'Settings'!$N$2:$N$5,0)),""))</f>
        <v/>
      </c>
      <c r="P397" s="30">
        <f>IF(A397="","",IF(COUNTIFS('Action Log'!$B$2:$B$501,A397,'Action Log'!$H$2:$H$501,"Pending",'Action Log'!$G$2:$G$501,"&gt;0")=0,"",IFERROR(MINIFS('Action Log'!$G$2:$G$501,'Action Log'!$B$2:$B$501,A397,'Action Log'!$H$2:$H$501,"Pending",'Action Log'!$G$2:$G$501,"&gt;0"),"")))</f>
        <v/>
      </c>
      <c r="Q397" s="30" t="n"/>
      <c r="R397" s="31" t="n"/>
      <c r="S397" s="29" t="n"/>
      <c r="T397" s="31" t="n"/>
      <c r="U397" s="29" t="n"/>
      <c r="V397" s="58">
        <f>IF(A397="","",IFERROR(SUMIF('Action Log'!$B$2:$B$501,A397,'Action Log'!$P$2:$P$501),0))</f>
        <v/>
      </c>
      <c r="W397" s="35">
        <f>IF(B397="","",MAX(0,IF(Q397&lt;&gt;"",Q397-B397,TODAY()-B397)))</f>
        <v/>
      </c>
      <c r="X397" s="35">
        <f>IF(OR(B397="",Q397="",N397&lt;&gt;"Closed"),"",MAX(0,Q397-B397))</f>
        <v/>
      </c>
      <c r="Y397" s="29">
        <f>IF(OR(A397="",O397=""),"",IF(N397="Canceled","Canceled",IF(N397="Closed",IF(Q397="","Needs Review",IF(Q397&gt;O397,"Closed Late","On Track")),IF(TODAY()&gt;O397,"Overdue","On Track"))))</f>
        <v/>
      </c>
      <c r="Z397" s="31">
        <f>IF(A397="","",IF(COUNTIF($A$2:$A$501,A397)&gt;1,"Duplicate ID",IF(OR(B397="",C397="",D397="",E397="",F397="",G397="",H397="",I397="",M397="",N397=""),"Missing Required Field",IF(AND(OR(N397="Closed",N397="Canceled"),Q397=""),"Missing Closure Date",IF(AND(N397="Closed",R397=""),"Missing Resolution",IF(AND(N397&lt;&gt;"Closed",N397&lt;&gt;"Canceled",Q397&lt;&gt;""),"Status/Date Mismatch",IF(AND(Q397&lt;&gt;"",Q397&lt;B397),"Closure Before Received","OK")))))))</f>
        <v/>
      </c>
    </row>
    <row r="398">
      <c r="A398" s="29" t="n"/>
      <c r="B398" s="30" t="n"/>
      <c r="C398" s="29" t="n"/>
      <c r="D398" s="29" t="n"/>
      <c r="E398" s="29" t="n"/>
      <c r="F398" s="29" t="n"/>
      <c r="G398" s="29" t="n"/>
      <c r="H398" s="29" t="n"/>
      <c r="I398" s="31" t="n"/>
      <c r="J398" s="29" t="n"/>
      <c r="K398" s="32" t="n"/>
      <c r="L398" s="57" t="n"/>
      <c r="M398" s="29" t="n"/>
      <c r="N398" s="29" t="n"/>
      <c r="O398" s="30">
        <f>IF(OR(B398="",H398=""),"",IFERROR(B398+INDEX('Settings'!$O$2:$O$5,MATCH(H398,'Settings'!$N$2:$N$5,0)),""))</f>
        <v/>
      </c>
      <c r="P398" s="30">
        <f>IF(A398="","",IF(COUNTIFS('Action Log'!$B$2:$B$501,A398,'Action Log'!$H$2:$H$501,"Pending",'Action Log'!$G$2:$G$501,"&gt;0")=0,"",IFERROR(MINIFS('Action Log'!$G$2:$G$501,'Action Log'!$B$2:$B$501,A398,'Action Log'!$H$2:$H$501,"Pending",'Action Log'!$G$2:$G$501,"&gt;0"),"")))</f>
        <v/>
      </c>
      <c r="Q398" s="30" t="n"/>
      <c r="R398" s="31" t="n"/>
      <c r="S398" s="29" t="n"/>
      <c r="T398" s="31" t="n"/>
      <c r="U398" s="29" t="n"/>
      <c r="V398" s="58">
        <f>IF(A398="","",IFERROR(SUMIF('Action Log'!$B$2:$B$501,A398,'Action Log'!$P$2:$P$501),0))</f>
        <v/>
      </c>
      <c r="W398" s="35">
        <f>IF(B398="","",MAX(0,IF(Q398&lt;&gt;"",Q398-B398,TODAY()-B398)))</f>
        <v/>
      </c>
      <c r="X398" s="35">
        <f>IF(OR(B398="",Q398="",N398&lt;&gt;"Closed"),"",MAX(0,Q398-B398))</f>
        <v/>
      </c>
      <c r="Y398" s="29">
        <f>IF(OR(A398="",O398=""),"",IF(N398="Canceled","Canceled",IF(N398="Closed",IF(Q398="","Needs Review",IF(Q398&gt;O398,"Closed Late","On Track")),IF(TODAY()&gt;O398,"Overdue","On Track"))))</f>
        <v/>
      </c>
      <c r="Z398" s="31">
        <f>IF(A398="","",IF(COUNTIF($A$2:$A$501,A398)&gt;1,"Duplicate ID",IF(OR(B398="",C398="",D398="",E398="",F398="",G398="",H398="",I398="",M398="",N398=""),"Missing Required Field",IF(AND(OR(N398="Closed",N398="Canceled"),Q398=""),"Missing Closure Date",IF(AND(N398="Closed",R398=""),"Missing Resolution",IF(AND(N398&lt;&gt;"Closed",N398&lt;&gt;"Canceled",Q398&lt;&gt;""),"Status/Date Mismatch",IF(AND(Q398&lt;&gt;"",Q398&lt;B398),"Closure Before Received","OK")))))))</f>
        <v/>
      </c>
    </row>
    <row r="399">
      <c r="A399" s="29" t="n"/>
      <c r="B399" s="30" t="n"/>
      <c r="C399" s="29" t="n"/>
      <c r="D399" s="29" t="n"/>
      <c r="E399" s="29" t="n"/>
      <c r="F399" s="29" t="n"/>
      <c r="G399" s="29" t="n"/>
      <c r="H399" s="29" t="n"/>
      <c r="I399" s="31" t="n"/>
      <c r="J399" s="29" t="n"/>
      <c r="K399" s="32" t="n"/>
      <c r="L399" s="57" t="n"/>
      <c r="M399" s="29" t="n"/>
      <c r="N399" s="29" t="n"/>
      <c r="O399" s="30">
        <f>IF(OR(B399="",H399=""),"",IFERROR(B399+INDEX('Settings'!$O$2:$O$5,MATCH(H399,'Settings'!$N$2:$N$5,0)),""))</f>
        <v/>
      </c>
      <c r="P399" s="30">
        <f>IF(A399="","",IF(COUNTIFS('Action Log'!$B$2:$B$501,A399,'Action Log'!$H$2:$H$501,"Pending",'Action Log'!$G$2:$G$501,"&gt;0")=0,"",IFERROR(MINIFS('Action Log'!$G$2:$G$501,'Action Log'!$B$2:$B$501,A399,'Action Log'!$H$2:$H$501,"Pending",'Action Log'!$G$2:$G$501,"&gt;0"),"")))</f>
        <v/>
      </c>
      <c r="Q399" s="30" t="n"/>
      <c r="R399" s="31" t="n"/>
      <c r="S399" s="29" t="n"/>
      <c r="T399" s="31" t="n"/>
      <c r="U399" s="29" t="n"/>
      <c r="V399" s="58">
        <f>IF(A399="","",IFERROR(SUMIF('Action Log'!$B$2:$B$501,A399,'Action Log'!$P$2:$P$501),0))</f>
        <v/>
      </c>
      <c r="W399" s="35">
        <f>IF(B399="","",MAX(0,IF(Q399&lt;&gt;"",Q399-B399,TODAY()-B399)))</f>
        <v/>
      </c>
      <c r="X399" s="35">
        <f>IF(OR(B399="",Q399="",N399&lt;&gt;"Closed"),"",MAX(0,Q399-B399))</f>
        <v/>
      </c>
      <c r="Y399" s="29">
        <f>IF(OR(A399="",O399=""),"",IF(N399="Canceled","Canceled",IF(N399="Closed",IF(Q399="","Needs Review",IF(Q399&gt;O399,"Closed Late","On Track")),IF(TODAY()&gt;O399,"Overdue","On Track"))))</f>
        <v/>
      </c>
      <c r="Z399" s="31">
        <f>IF(A399="","",IF(COUNTIF($A$2:$A$501,A399)&gt;1,"Duplicate ID",IF(OR(B399="",C399="",D399="",E399="",F399="",G399="",H399="",I399="",M399="",N399=""),"Missing Required Field",IF(AND(OR(N399="Closed",N399="Canceled"),Q399=""),"Missing Closure Date",IF(AND(N399="Closed",R399=""),"Missing Resolution",IF(AND(N399&lt;&gt;"Closed",N399&lt;&gt;"Canceled",Q399&lt;&gt;""),"Status/Date Mismatch",IF(AND(Q399&lt;&gt;"",Q399&lt;B399),"Closure Before Received","OK")))))))</f>
        <v/>
      </c>
    </row>
    <row r="400">
      <c r="A400" s="29" t="n"/>
      <c r="B400" s="30" t="n"/>
      <c r="C400" s="29" t="n"/>
      <c r="D400" s="29" t="n"/>
      <c r="E400" s="29" t="n"/>
      <c r="F400" s="29" t="n"/>
      <c r="G400" s="29" t="n"/>
      <c r="H400" s="29" t="n"/>
      <c r="I400" s="31" t="n"/>
      <c r="J400" s="29" t="n"/>
      <c r="K400" s="32" t="n"/>
      <c r="L400" s="57" t="n"/>
      <c r="M400" s="29" t="n"/>
      <c r="N400" s="29" t="n"/>
      <c r="O400" s="30">
        <f>IF(OR(B400="",H400=""),"",IFERROR(B400+INDEX('Settings'!$O$2:$O$5,MATCH(H400,'Settings'!$N$2:$N$5,0)),""))</f>
        <v/>
      </c>
      <c r="P400" s="30">
        <f>IF(A400="","",IF(COUNTIFS('Action Log'!$B$2:$B$501,A400,'Action Log'!$H$2:$H$501,"Pending",'Action Log'!$G$2:$G$501,"&gt;0")=0,"",IFERROR(MINIFS('Action Log'!$G$2:$G$501,'Action Log'!$B$2:$B$501,A400,'Action Log'!$H$2:$H$501,"Pending",'Action Log'!$G$2:$G$501,"&gt;0"),"")))</f>
        <v/>
      </c>
      <c r="Q400" s="30" t="n"/>
      <c r="R400" s="31" t="n"/>
      <c r="S400" s="29" t="n"/>
      <c r="T400" s="31" t="n"/>
      <c r="U400" s="29" t="n"/>
      <c r="V400" s="58">
        <f>IF(A400="","",IFERROR(SUMIF('Action Log'!$B$2:$B$501,A400,'Action Log'!$P$2:$P$501),0))</f>
        <v/>
      </c>
      <c r="W400" s="35">
        <f>IF(B400="","",MAX(0,IF(Q400&lt;&gt;"",Q400-B400,TODAY()-B400)))</f>
        <v/>
      </c>
      <c r="X400" s="35">
        <f>IF(OR(B400="",Q400="",N400&lt;&gt;"Closed"),"",MAX(0,Q400-B400))</f>
        <v/>
      </c>
      <c r="Y400" s="29">
        <f>IF(OR(A400="",O400=""),"",IF(N400="Canceled","Canceled",IF(N400="Closed",IF(Q400="","Needs Review",IF(Q400&gt;O400,"Closed Late","On Track")),IF(TODAY()&gt;O400,"Overdue","On Track"))))</f>
        <v/>
      </c>
      <c r="Z400" s="31">
        <f>IF(A400="","",IF(COUNTIF($A$2:$A$501,A400)&gt;1,"Duplicate ID",IF(OR(B400="",C400="",D400="",E400="",F400="",G400="",H400="",I400="",M400="",N400=""),"Missing Required Field",IF(AND(OR(N400="Closed",N400="Canceled"),Q400=""),"Missing Closure Date",IF(AND(N400="Closed",R400=""),"Missing Resolution",IF(AND(N400&lt;&gt;"Closed",N400&lt;&gt;"Canceled",Q400&lt;&gt;""),"Status/Date Mismatch",IF(AND(Q400&lt;&gt;"",Q400&lt;B400),"Closure Before Received","OK")))))))</f>
        <v/>
      </c>
    </row>
    <row r="401">
      <c r="A401" s="29" t="n"/>
      <c r="B401" s="30" t="n"/>
      <c r="C401" s="29" t="n"/>
      <c r="D401" s="29" t="n"/>
      <c r="E401" s="29" t="n"/>
      <c r="F401" s="29" t="n"/>
      <c r="G401" s="29" t="n"/>
      <c r="H401" s="29" t="n"/>
      <c r="I401" s="31" t="n"/>
      <c r="J401" s="29" t="n"/>
      <c r="K401" s="32" t="n"/>
      <c r="L401" s="57" t="n"/>
      <c r="M401" s="29" t="n"/>
      <c r="N401" s="29" t="n"/>
      <c r="O401" s="30">
        <f>IF(OR(B401="",H401=""),"",IFERROR(B401+INDEX('Settings'!$O$2:$O$5,MATCH(H401,'Settings'!$N$2:$N$5,0)),""))</f>
        <v/>
      </c>
      <c r="P401" s="30">
        <f>IF(A401="","",IF(COUNTIFS('Action Log'!$B$2:$B$501,A401,'Action Log'!$H$2:$H$501,"Pending",'Action Log'!$G$2:$G$501,"&gt;0")=0,"",IFERROR(MINIFS('Action Log'!$G$2:$G$501,'Action Log'!$B$2:$B$501,A401,'Action Log'!$H$2:$H$501,"Pending",'Action Log'!$G$2:$G$501,"&gt;0"),"")))</f>
        <v/>
      </c>
      <c r="Q401" s="30" t="n"/>
      <c r="R401" s="31" t="n"/>
      <c r="S401" s="29" t="n"/>
      <c r="T401" s="31" t="n"/>
      <c r="U401" s="29" t="n"/>
      <c r="V401" s="58">
        <f>IF(A401="","",IFERROR(SUMIF('Action Log'!$B$2:$B$501,A401,'Action Log'!$P$2:$P$501),0))</f>
        <v/>
      </c>
      <c r="W401" s="35">
        <f>IF(B401="","",MAX(0,IF(Q401&lt;&gt;"",Q401-B401,TODAY()-B401)))</f>
        <v/>
      </c>
      <c r="X401" s="35">
        <f>IF(OR(B401="",Q401="",N401&lt;&gt;"Closed"),"",MAX(0,Q401-B401))</f>
        <v/>
      </c>
      <c r="Y401" s="29">
        <f>IF(OR(A401="",O401=""),"",IF(N401="Canceled","Canceled",IF(N401="Closed",IF(Q401="","Needs Review",IF(Q401&gt;O401,"Closed Late","On Track")),IF(TODAY()&gt;O401,"Overdue","On Track"))))</f>
        <v/>
      </c>
      <c r="Z401" s="31">
        <f>IF(A401="","",IF(COUNTIF($A$2:$A$501,A401)&gt;1,"Duplicate ID",IF(OR(B401="",C401="",D401="",E401="",F401="",G401="",H401="",I401="",M401="",N401=""),"Missing Required Field",IF(AND(OR(N401="Closed",N401="Canceled"),Q401=""),"Missing Closure Date",IF(AND(N401="Closed",R401=""),"Missing Resolution",IF(AND(N401&lt;&gt;"Closed",N401&lt;&gt;"Canceled",Q401&lt;&gt;""),"Status/Date Mismatch",IF(AND(Q401&lt;&gt;"",Q401&lt;B401),"Closure Before Received","OK")))))))</f>
        <v/>
      </c>
    </row>
    <row r="402">
      <c r="A402" s="29" t="n"/>
      <c r="B402" s="30" t="n"/>
      <c r="C402" s="29" t="n"/>
      <c r="D402" s="29" t="n"/>
      <c r="E402" s="29" t="n"/>
      <c r="F402" s="29" t="n"/>
      <c r="G402" s="29" t="n"/>
      <c r="H402" s="29" t="n"/>
      <c r="I402" s="31" t="n"/>
      <c r="J402" s="29" t="n"/>
      <c r="K402" s="32" t="n"/>
      <c r="L402" s="57" t="n"/>
      <c r="M402" s="29" t="n"/>
      <c r="N402" s="29" t="n"/>
      <c r="O402" s="30">
        <f>IF(OR(B402="",H402=""),"",IFERROR(B402+INDEX('Settings'!$O$2:$O$5,MATCH(H402,'Settings'!$N$2:$N$5,0)),""))</f>
        <v/>
      </c>
      <c r="P402" s="30">
        <f>IF(A402="","",IF(COUNTIFS('Action Log'!$B$2:$B$501,A402,'Action Log'!$H$2:$H$501,"Pending",'Action Log'!$G$2:$G$501,"&gt;0")=0,"",IFERROR(MINIFS('Action Log'!$G$2:$G$501,'Action Log'!$B$2:$B$501,A402,'Action Log'!$H$2:$H$501,"Pending",'Action Log'!$G$2:$G$501,"&gt;0"),"")))</f>
        <v/>
      </c>
      <c r="Q402" s="30" t="n"/>
      <c r="R402" s="31" t="n"/>
      <c r="S402" s="29" t="n"/>
      <c r="T402" s="31" t="n"/>
      <c r="U402" s="29" t="n"/>
      <c r="V402" s="58">
        <f>IF(A402="","",IFERROR(SUMIF('Action Log'!$B$2:$B$501,A402,'Action Log'!$P$2:$P$501),0))</f>
        <v/>
      </c>
      <c r="W402" s="35">
        <f>IF(B402="","",MAX(0,IF(Q402&lt;&gt;"",Q402-B402,TODAY()-B402)))</f>
        <v/>
      </c>
      <c r="X402" s="35">
        <f>IF(OR(B402="",Q402="",N402&lt;&gt;"Closed"),"",MAX(0,Q402-B402))</f>
        <v/>
      </c>
      <c r="Y402" s="29">
        <f>IF(OR(A402="",O402=""),"",IF(N402="Canceled","Canceled",IF(N402="Closed",IF(Q402="","Needs Review",IF(Q402&gt;O402,"Closed Late","On Track")),IF(TODAY()&gt;O402,"Overdue","On Track"))))</f>
        <v/>
      </c>
      <c r="Z402" s="31">
        <f>IF(A402="","",IF(COUNTIF($A$2:$A$501,A402)&gt;1,"Duplicate ID",IF(OR(B402="",C402="",D402="",E402="",F402="",G402="",H402="",I402="",M402="",N402=""),"Missing Required Field",IF(AND(OR(N402="Closed",N402="Canceled"),Q402=""),"Missing Closure Date",IF(AND(N402="Closed",R402=""),"Missing Resolution",IF(AND(N402&lt;&gt;"Closed",N402&lt;&gt;"Canceled",Q402&lt;&gt;""),"Status/Date Mismatch",IF(AND(Q402&lt;&gt;"",Q402&lt;B402),"Closure Before Received","OK")))))))</f>
        <v/>
      </c>
    </row>
    <row r="403">
      <c r="A403" s="29" t="n"/>
      <c r="B403" s="30" t="n"/>
      <c r="C403" s="29" t="n"/>
      <c r="D403" s="29" t="n"/>
      <c r="E403" s="29" t="n"/>
      <c r="F403" s="29" t="n"/>
      <c r="G403" s="29" t="n"/>
      <c r="H403" s="29" t="n"/>
      <c r="I403" s="31" t="n"/>
      <c r="J403" s="29" t="n"/>
      <c r="K403" s="32" t="n"/>
      <c r="L403" s="57" t="n"/>
      <c r="M403" s="29" t="n"/>
      <c r="N403" s="29" t="n"/>
      <c r="O403" s="30">
        <f>IF(OR(B403="",H403=""),"",IFERROR(B403+INDEX('Settings'!$O$2:$O$5,MATCH(H403,'Settings'!$N$2:$N$5,0)),""))</f>
        <v/>
      </c>
      <c r="P403" s="30">
        <f>IF(A403="","",IF(COUNTIFS('Action Log'!$B$2:$B$501,A403,'Action Log'!$H$2:$H$501,"Pending",'Action Log'!$G$2:$G$501,"&gt;0")=0,"",IFERROR(MINIFS('Action Log'!$G$2:$G$501,'Action Log'!$B$2:$B$501,A403,'Action Log'!$H$2:$H$501,"Pending",'Action Log'!$G$2:$G$501,"&gt;0"),"")))</f>
        <v/>
      </c>
      <c r="Q403" s="30" t="n"/>
      <c r="R403" s="31" t="n"/>
      <c r="S403" s="29" t="n"/>
      <c r="T403" s="31" t="n"/>
      <c r="U403" s="29" t="n"/>
      <c r="V403" s="58">
        <f>IF(A403="","",IFERROR(SUMIF('Action Log'!$B$2:$B$501,A403,'Action Log'!$P$2:$P$501),0))</f>
        <v/>
      </c>
      <c r="W403" s="35">
        <f>IF(B403="","",MAX(0,IF(Q403&lt;&gt;"",Q403-B403,TODAY()-B403)))</f>
        <v/>
      </c>
      <c r="X403" s="35">
        <f>IF(OR(B403="",Q403="",N403&lt;&gt;"Closed"),"",MAX(0,Q403-B403))</f>
        <v/>
      </c>
      <c r="Y403" s="29">
        <f>IF(OR(A403="",O403=""),"",IF(N403="Canceled","Canceled",IF(N403="Closed",IF(Q403="","Needs Review",IF(Q403&gt;O403,"Closed Late","On Track")),IF(TODAY()&gt;O403,"Overdue","On Track"))))</f>
        <v/>
      </c>
      <c r="Z403" s="31">
        <f>IF(A403="","",IF(COUNTIF($A$2:$A$501,A403)&gt;1,"Duplicate ID",IF(OR(B403="",C403="",D403="",E403="",F403="",G403="",H403="",I403="",M403="",N403=""),"Missing Required Field",IF(AND(OR(N403="Closed",N403="Canceled"),Q403=""),"Missing Closure Date",IF(AND(N403="Closed",R403=""),"Missing Resolution",IF(AND(N403&lt;&gt;"Closed",N403&lt;&gt;"Canceled",Q403&lt;&gt;""),"Status/Date Mismatch",IF(AND(Q403&lt;&gt;"",Q403&lt;B403),"Closure Before Received","OK")))))))</f>
        <v/>
      </c>
    </row>
    <row r="404">
      <c r="A404" s="29" t="n"/>
      <c r="B404" s="30" t="n"/>
      <c r="C404" s="29" t="n"/>
      <c r="D404" s="29" t="n"/>
      <c r="E404" s="29" t="n"/>
      <c r="F404" s="29" t="n"/>
      <c r="G404" s="29" t="n"/>
      <c r="H404" s="29" t="n"/>
      <c r="I404" s="31" t="n"/>
      <c r="J404" s="29" t="n"/>
      <c r="K404" s="32" t="n"/>
      <c r="L404" s="57" t="n"/>
      <c r="M404" s="29" t="n"/>
      <c r="N404" s="29" t="n"/>
      <c r="O404" s="30">
        <f>IF(OR(B404="",H404=""),"",IFERROR(B404+INDEX('Settings'!$O$2:$O$5,MATCH(H404,'Settings'!$N$2:$N$5,0)),""))</f>
        <v/>
      </c>
      <c r="P404" s="30">
        <f>IF(A404="","",IF(COUNTIFS('Action Log'!$B$2:$B$501,A404,'Action Log'!$H$2:$H$501,"Pending",'Action Log'!$G$2:$G$501,"&gt;0")=0,"",IFERROR(MINIFS('Action Log'!$G$2:$G$501,'Action Log'!$B$2:$B$501,A404,'Action Log'!$H$2:$H$501,"Pending",'Action Log'!$G$2:$G$501,"&gt;0"),"")))</f>
        <v/>
      </c>
      <c r="Q404" s="30" t="n"/>
      <c r="R404" s="31" t="n"/>
      <c r="S404" s="29" t="n"/>
      <c r="T404" s="31" t="n"/>
      <c r="U404" s="29" t="n"/>
      <c r="V404" s="58">
        <f>IF(A404="","",IFERROR(SUMIF('Action Log'!$B$2:$B$501,A404,'Action Log'!$P$2:$P$501),0))</f>
        <v/>
      </c>
      <c r="W404" s="35">
        <f>IF(B404="","",MAX(0,IF(Q404&lt;&gt;"",Q404-B404,TODAY()-B404)))</f>
        <v/>
      </c>
      <c r="X404" s="35">
        <f>IF(OR(B404="",Q404="",N404&lt;&gt;"Closed"),"",MAX(0,Q404-B404))</f>
        <v/>
      </c>
      <c r="Y404" s="29">
        <f>IF(OR(A404="",O404=""),"",IF(N404="Canceled","Canceled",IF(N404="Closed",IF(Q404="","Needs Review",IF(Q404&gt;O404,"Closed Late","On Track")),IF(TODAY()&gt;O404,"Overdue","On Track"))))</f>
        <v/>
      </c>
      <c r="Z404" s="31">
        <f>IF(A404="","",IF(COUNTIF($A$2:$A$501,A404)&gt;1,"Duplicate ID",IF(OR(B404="",C404="",D404="",E404="",F404="",G404="",H404="",I404="",M404="",N404=""),"Missing Required Field",IF(AND(OR(N404="Closed",N404="Canceled"),Q404=""),"Missing Closure Date",IF(AND(N404="Closed",R404=""),"Missing Resolution",IF(AND(N404&lt;&gt;"Closed",N404&lt;&gt;"Canceled",Q404&lt;&gt;""),"Status/Date Mismatch",IF(AND(Q404&lt;&gt;"",Q404&lt;B404),"Closure Before Received","OK")))))))</f>
        <v/>
      </c>
    </row>
    <row r="405">
      <c r="A405" s="29" t="n"/>
      <c r="B405" s="30" t="n"/>
      <c r="C405" s="29" t="n"/>
      <c r="D405" s="29" t="n"/>
      <c r="E405" s="29" t="n"/>
      <c r="F405" s="29" t="n"/>
      <c r="G405" s="29" t="n"/>
      <c r="H405" s="29" t="n"/>
      <c r="I405" s="31" t="n"/>
      <c r="J405" s="29" t="n"/>
      <c r="K405" s="32" t="n"/>
      <c r="L405" s="57" t="n"/>
      <c r="M405" s="29" t="n"/>
      <c r="N405" s="29" t="n"/>
      <c r="O405" s="30">
        <f>IF(OR(B405="",H405=""),"",IFERROR(B405+INDEX('Settings'!$O$2:$O$5,MATCH(H405,'Settings'!$N$2:$N$5,0)),""))</f>
        <v/>
      </c>
      <c r="P405" s="30">
        <f>IF(A405="","",IF(COUNTIFS('Action Log'!$B$2:$B$501,A405,'Action Log'!$H$2:$H$501,"Pending",'Action Log'!$G$2:$G$501,"&gt;0")=0,"",IFERROR(MINIFS('Action Log'!$G$2:$G$501,'Action Log'!$B$2:$B$501,A405,'Action Log'!$H$2:$H$501,"Pending",'Action Log'!$G$2:$G$501,"&gt;0"),"")))</f>
        <v/>
      </c>
      <c r="Q405" s="30" t="n"/>
      <c r="R405" s="31" t="n"/>
      <c r="S405" s="29" t="n"/>
      <c r="T405" s="31" t="n"/>
      <c r="U405" s="29" t="n"/>
      <c r="V405" s="58">
        <f>IF(A405="","",IFERROR(SUMIF('Action Log'!$B$2:$B$501,A405,'Action Log'!$P$2:$P$501),0))</f>
        <v/>
      </c>
      <c r="W405" s="35">
        <f>IF(B405="","",MAX(0,IF(Q405&lt;&gt;"",Q405-B405,TODAY()-B405)))</f>
        <v/>
      </c>
      <c r="X405" s="35">
        <f>IF(OR(B405="",Q405="",N405&lt;&gt;"Closed"),"",MAX(0,Q405-B405))</f>
        <v/>
      </c>
      <c r="Y405" s="29">
        <f>IF(OR(A405="",O405=""),"",IF(N405="Canceled","Canceled",IF(N405="Closed",IF(Q405="","Needs Review",IF(Q405&gt;O405,"Closed Late","On Track")),IF(TODAY()&gt;O405,"Overdue","On Track"))))</f>
        <v/>
      </c>
      <c r="Z405" s="31">
        <f>IF(A405="","",IF(COUNTIF($A$2:$A$501,A405)&gt;1,"Duplicate ID",IF(OR(B405="",C405="",D405="",E405="",F405="",G405="",H405="",I405="",M405="",N405=""),"Missing Required Field",IF(AND(OR(N405="Closed",N405="Canceled"),Q405=""),"Missing Closure Date",IF(AND(N405="Closed",R405=""),"Missing Resolution",IF(AND(N405&lt;&gt;"Closed",N405&lt;&gt;"Canceled",Q405&lt;&gt;""),"Status/Date Mismatch",IF(AND(Q405&lt;&gt;"",Q405&lt;B405),"Closure Before Received","OK")))))))</f>
        <v/>
      </c>
    </row>
    <row r="406">
      <c r="A406" s="29" t="n"/>
      <c r="B406" s="30" t="n"/>
      <c r="C406" s="29" t="n"/>
      <c r="D406" s="29" t="n"/>
      <c r="E406" s="29" t="n"/>
      <c r="F406" s="29" t="n"/>
      <c r="G406" s="29" t="n"/>
      <c r="H406" s="29" t="n"/>
      <c r="I406" s="31" t="n"/>
      <c r="J406" s="29" t="n"/>
      <c r="K406" s="32" t="n"/>
      <c r="L406" s="57" t="n"/>
      <c r="M406" s="29" t="n"/>
      <c r="N406" s="29" t="n"/>
      <c r="O406" s="30">
        <f>IF(OR(B406="",H406=""),"",IFERROR(B406+INDEX('Settings'!$O$2:$O$5,MATCH(H406,'Settings'!$N$2:$N$5,0)),""))</f>
        <v/>
      </c>
      <c r="P406" s="30">
        <f>IF(A406="","",IF(COUNTIFS('Action Log'!$B$2:$B$501,A406,'Action Log'!$H$2:$H$501,"Pending",'Action Log'!$G$2:$G$501,"&gt;0")=0,"",IFERROR(MINIFS('Action Log'!$G$2:$G$501,'Action Log'!$B$2:$B$501,A406,'Action Log'!$H$2:$H$501,"Pending",'Action Log'!$G$2:$G$501,"&gt;0"),"")))</f>
        <v/>
      </c>
      <c r="Q406" s="30" t="n"/>
      <c r="R406" s="31" t="n"/>
      <c r="S406" s="29" t="n"/>
      <c r="T406" s="31" t="n"/>
      <c r="U406" s="29" t="n"/>
      <c r="V406" s="58">
        <f>IF(A406="","",IFERROR(SUMIF('Action Log'!$B$2:$B$501,A406,'Action Log'!$P$2:$P$501),0))</f>
        <v/>
      </c>
      <c r="W406" s="35">
        <f>IF(B406="","",MAX(0,IF(Q406&lt;&gt;"",Q406-B406,TODAY()-B406)))</f>
        <v/>
      </c>
      <c r="X406" s="35">
        <f>IF(OR(B406="",Q406="",N406&lt;&gt;"Closed"),"",MAX(0,Q406-B406))</f>
        <v/>
      </c>
      <c r="Y406" s="29">
        <f>IF(OR(A406="",O406=""),"",IF(N406="Canceled","Canceled",IF(N406="Closed",IF(Q406="","Needs Review",IF(Q406&gt;O406,"Closed Late","On Track")),IF(TODAY()&gt;O406,"Overdue","On Track"))))</f>
        <v/>
      </c>
      <c r="Z406" s="31">
        <f>IF(A406="","",IF(COUNTIF($A$2:$A$501,A406)&gt;1,"Duplicate ID",IF(OR(B406="",C406="",D406="",E406="",F406="",G406="",H406="",I406="",M406="",N406=""),"Missing Required Field",IF(AND(OR(N406="Closed",N406="Canceled"),Q406=""),"Missing Closure Date",IF(AND(N406="Closed",R406=""),"Missing Resolution",IF(AND(N406&lt;&gt;"Closed",N406&lt;&gt;"Canceled",Q406&lt;&gt;""),"Status/Date Mismatch",IF(AND(Q406&lt;&gt;"",Q406&lt;B406),"Closure Before Received","OK")))))))</f>
        <v/>
      </c>
    </row>
    <row r="407">
      <c r="A407" s="29" t="n"/>
      <c r="B407" s="30" t="n"/>
      <c r="C407" s="29" t="n"/>
      <c r="D407" s="29" t="n"/>
      <c r="E407" s="29" t="n"/>
      <c r="F407" s="29" t="n"/>
      <c r="G407" s="29" t="n"/>
      <c r="H407" s="29" t="n"/>
      <c r="I407" s="31" t="n"/>
      <c r="J407" s="29" t="n"/>
      <c r="K407" s="32" t="n"/>
      <c r="L407" s="57" t="n"/>
      <c r="M407" s="29" t="n"/>
      <c r="N407" s="29" t="n"/>
      <c r="O407" s="30">
        <f>IF(OR(B407="",H407=""),"",IFERROR(B407+INDEX('Settings'!$O$2:$O$5,MATCH(H407,'Settings'!$N$2:$N$5,0)),""))</f>
        <v/>
      </c>
      <c r="P407" s="30">
        <f>IF(A407="","",IF(COUNTIFS('Action Log'!$B$2:$B$501,A407,'Action Log'!$H$2:$H$501,"Pending",'Action Log'!$G$2:$G$501,"&gt;0")=0,"",IFERROR(MINIFS('Action Log'!$G$2:$G$501,'Action Log'!$B$2:$B$501,A407,'Action Log'!$H$2:$H$501,"Pending",'Action Log'!$G$2:$G$501,"&gt;0"),"")))</f>
        <v/>
      </c>
      <c r="Q407" s="30" t="n"/>
      <c r="R407" s="31" t="n"/>
      <c r="S407" s="29" t="n"/>
      <c r="T407" s="31" t="n"/>
      <c r="U407" s="29" t="n"/>
      <c r="V407" s="58">
        <f>IF(A407="","",IFERROR(SUMIF('Action Log'!$B$2:$B$501,A407,'Action Log'!$P$2:$P$501),0))</f>
        <v/>
      </c>
      <c r="W407" s="35">
        <f>IF(B407="","",MAX(0,IF(Q407&lt;&gt;"",Q407-B407,TODAY()-B407)))</f>
        <v/>
      </c>
      <c r="X407" s="35">
        <f>IF(OR(B407="",Q407="",N407&lt;&gt;"Closed"),"",MAX(0,Q407-B407))</f>
        <v/>
      </c>
      <c r="Y407" s="29">
        <f>IF(OR(A407="",O407=""),"",IF(N407="Canceled","Canceled",IF(N407="Closed",IF(Q407="","Needs Review",IF(Q407&gt;O407,"Closed Late","On Track")),IF(TODAY()&gt;O407,"Overdue","On Track"))))</f>
        <v/>
      </c>
      <c r="Z407" s="31">
        <f>IF(A407="","",IF(COUNTIF($A$2:$A$501,A407)&gt;1,"Duplicate ID",IF(OR(B407="",C407="",D407="",E407="",F407="",G407="",H407="",I407="",M407="",N407=""),"Missing Required Field",IF(AND(OR(N407="Closed",N407="Canceled"),Q407=""),"Missing Closure Date",IF(AND(N407="Closed",R407=""),"Missing Resolution",IF(AND(N407&lt;&gt;"Closed",N407&lt;&gt;"Canceled",Q407&lt;&gt;""),"Status/Date Mismatch",IF(AND(Q407&lt;&gt;"",Q407&lt;B407),"Closure Before Received","OK")))))))</f>
        <v/>
      </c>
    </row>
    <row r="408">
      <c r="A408" s="29" t="n"/>
      <c r="B408" s="30" t="n"/>
      <c r="C408" s="29" t="n"/>
      <c r="D408" s="29" t="n"/>
      <c r="E408" s="29" t="n"/>
      <c r="F408" s="29" t="n"/>
      <c r="G408" s="29" t="n"/>
      <c r="H408" s="29" t="n"/>
      <c r="I408" s="31" t="n"/>
      <c r="J408" s="29" t="n"/>
      <c r="K408" s="32" t="n"/>
      <c r="L408" s="57" t="n"/>
      <c r="M408" s="29" t="n"/>
      <c r="N408" s="29" t="n"/>
      <c r="O408" s="30">
        <f>IF(OR(B408="",H408=""),"",IFERROR(B408+INDEX('Settings'!$O$2:$O$5,MATCH(H408,'Settings'!$N$2:$N$5,0)),""))</f>
        <v/>
      </c>
      <c r="P408" s="30">
        <f>IF(A408="","",IF(COUNTIFS('Action Log'!$B$2:$B$501,A408,'Action Log'!$H$2:$H$501,"Pending",'Action Log'!$G$2:$G$501,"&gt;0")=0,"",IFERROR(MINIFS('Action Log'!$G$2:$G$501,'Action Log'!$B$2:$B$501,A408,'Action Log'!$H$2:$H$501,"Pending",'Action Log'!$G$2:$G$501,"&gt;0"),"")))</f>
        <v/>
      </c>
      <c r="Q408" s="30" t="n"/>
      <c r="R408" s="31" t="n"/>
      <c r="S408" s="29" t="n"/>
      <c r="T408" s="31" t="n"/>
      <c r="U408" s="29" t="n"/>
      <c r="V408" s="58">
        <f>IF(A408="","",IFERROR(SUMIF('Action Log'!$B$2:$B$501,A408,'Action Log'!$P$2:$P$501),0))</f>
        <v/>
      </c>
      <c r="W408" s="35">
        <f>IF(B408="","",MAX(0,IF(Q408&lt;&gt;"",Q408-B408,TODAY()-B408)))</f>
        <v/>
      </c>
      <c r="X408" s="35">
        <f>IF(OR(B408="",Q408="",N408&lt;&gt;"Closed"),"",MAX(0,Q408-B408))</f>
        <v/>
      </c>
      <c r="Y408" s="29">
        <f>IF(OR(A408="",O408=""),"",IF(N408="Canceled","Canceled",IF(N408="Closed",IF(Q408="","Needs Review",IF(Q408&gt;O408,"Closed Late","On Track")),IF(TODAY()&gt;O408,"Overdue","On Track"))))</f>
        <v/>
      </c>
      <c r="Z408" s="31">
        <f>IF(A408="","",IF(COUNTIF($A$2:$A$501,A408)&gt;1,"Duplicate ID",IF(OR(B408="",C408="",D408="",E408="",F408="",G408="",H408="",I408="",M408="",N408=""),"Missing Required Field",IF(AND(OR(N408="Closed",N408="Canceled"),Q408=""),"Missing Closure Date",IF(AND(N408="Closed",R408=""),"Missing Resolution",IF(AND(N408&lt;&gt;"Closed",N408&lt;&gt;"Canceled",Q408&lt;&gt;""),"Status/Date Mismatch",IF(AND(Q408&lt;&gt;"",Q408&lt;B408),"Closure Before Received","OK")))))))</f>
        <v/>
      </c>
    </row>
    <row r="409">
      <c r="A409" s="29" t="n"/>
      <c r="B409" s="30" t="n"/>
      <c r="C409" s="29" t="n"/>
      <c r="D409" s="29" t="n"/>
      <c r="E409" s="29" t="n"/>
      <c r="F409" s="29" t="n"/>
      <c r="G409" s="29" t="n"/>
      <c r="H409" s="29" t="n"/>
      <c r="I409" s="31" t="n"/>
      <c r="J409" s="29" t="n"/>
      <c r="K409" s="32" t="n"/>
      <c r="L409" s="57" t="n"/>
      <c r="M409" s="29" t="n"/>
      <c r="N409" s="29" t="n"/>
      <c r="O409" s="30">
        <f>IF(OR(B409="",H409=""),"",IFERROR(B409+INDEX('Settings'!$O$2:$O$5,MATCH(H409,'Settings'!$N$2:$N$5,0)),""))</f>
        <v/>
      </c>
      <c r="P409" s="30">
        <f>IF(A409="","",IF(COUNTIFS('Action Log'!$B$2:$B$501,A409,'Action Log'!$H$2:$H$501,"Pending",'Action Log'!$G$2:$G$501,"&gt;0")=0,"",IFERROR(MINIFS('Action Log'!$G$2:$G$501,'Action Log'!$B$2:$B$501,A409,'Action Log'!$H$2:$H$501,"Pending",'Action Log'!$G$2:$G$501,"&gt;0"),"")))</f>
        <v/>
      </c>
      <c r="Q409" s="30" t="n"/>
      <c r="R409" s="31" t="n"/>
      <c r="S409" s="29" t="n"/>
      <c r="T409" s="31" t="n"/>
      <c r="U409" s="29" t="n"/>
      <c r="V409" s="58">
        <f>IF(A409="","",IFERROR(SUMIF('Action Log'!$B$2:$B$501,A409,'Action Log'!$P$2:$P$501),0))</f>
        <v/>
      </c>
      <c r="W409" s="35">
        <f>IF(B409="","",MAX(0,IF(Q409&lt;&gt;"",Q409-B409,TODAY()-B409)))</f>
        <v/>
      </c>
      <c r="X409" s="35">
        <f>IF(OR(B409="",Q409="",N409&lt;&gt;"Closed"),"",MAX(0,Q409-B409))</f>
        <v/>
      </c>
      <c r="Y409" s="29">
        <f>IF(OR(A409="",O409=""),"",IF(N409="Canceled","Canceled",IF(N409="Closed",IF(Q409="","Needs Review",IF(Q409&gt;O409,"Closed Late","On Track")),IF(TODAY()&gt;O409,"Overdue","On Track"))))</f>
        <v/>
      </c>
      <c r="Z409" s="31">
        <f>IF(A409="","",IF(COUNTIF($A$2:$A$501,A409)&gt;1,"Duplicate ID",IF(OR(B409="",C409="",D409="",E409="",F409="",G409="",H409="",I409="",M409="",N409=""),"Missing Required Field",IF(AND(OR(N409="Closed",N409="Canceled"),Q409=""),"Missing Closure Date",IF(AND(N409="Closed",R409=""),"Missing Resolution",IF(AND(N409&lt;&gt;"Closed",N409&lt;&gt;"Canceled",Q409&lt;&gt;""),"Status/Date Mismatch",IF(AND(Q409&lt;&gt;"",Q409&lt;B409),"Closure Before Received","OK")))))))</f>
        <v/>
      </c>
    </row>
    <row r="410">
      <c r="A410" s="29" t="n"/>
      <c r="B410" s="30" t="n"/>
      <c r="C410" s="29" t="n"/>
      <c r="D410" s="29" t="n"/>
      <c r="E410" s="29" t="n"/>
      <c r="F410" s="29" t="n"/>
      <c r="G410" s="29" t="n"/>
      <c r="H410" s="29" t="n"/>
      <c r="I410" s="31" t="n"/>
      <c r="J410" s="29" t="n"/>
      <c r="K410" s="32" t="n"/>
      <c r="L410" s="57" t="n"/>
      <c r="M410" s="29" t="n"/>
      <c r="N410" s="29" t="n"/>
      <c r="O410" s="30">
        <f>IF(OR(B410="",H410=""),"",IFERROR(B410+INDEX('Settings'!$O$2:$O$5,MATCH(H410,'Settings'!$N$2:$N$5,0)),""))</f>
        <v/>
      </c>
      <c r="P410" s="30">
        <f>IF(A410="","",IF(COUNTIFS('Action Log'!$B$2:$B$501,A410,'Action Log'!$H$2:$H$501,"Pending",'Action Log'!$G$2:$G$501,"&gt;0")=0,"",IFERROR(MINIFS('Action Log'!$G$2:$G$501,'Action Log'!$B$2:$B$501,A410,'Action Log'!$H$2:$H$501,"Pending",'Action Log'!$G$2:$G$501,"&gt;0"),"")))</f>
        <v/>
      </c>
      <c r="Q410" s="30" t="n"/>
      <c r="R410" s="31" t="n"/>
      <c r="S410" s="29" t="n"/>
      <c r="T410" s="31" t="n"/>
      <c r="U410" s="29" t="n"/>
      <c r="V410" s="58">
        <f>IF(A410="","",IFERROR(SUMIF('Action Log'!$B$2:$B$501,A410,'Action Log'!$P$2:$P$501),0))</f>
        <v/>
      </c>
      <c r="W410" s="35">
        <f>IF(B410="","",MAX(0,IF(Q410&lt;&gt;"",Q410-B410,TODAY()-B410)))</f>
        <v/>
      </c>
      <c r="X410" s="35">
        <f>IF(OR(B410="",Q410="",N410&lt;&gt;"Closed"),"",MAX(0,Q410-B410))</f>
        <v/>
      </c>
      <c r="Y410" s="29">
        <f>IF(OR(A410="",O410=""),"",IF(N410="Canceled","Canceled",IF(N410="Closed",IF(Q410="","Needs Review",IF(Q410&gt;O410,"Closed Late","On Track")),IF(TODAY()&gt;O410,"Overdue","On Track"))))</f>
        <v/>
      </c>
      <c r="Z410" s="31">
        <f>IF(A410="","",IF(COUNTIF($A$2:$A$501,A410)&gt;1,"Duplicate ID",IF(OR(B410="",C410="",D410="",E410="",F410="",G410="",H410="",I410="",M410="",N410=""),"Missing Required Field",IF(AND(OR(N410="Closed",N410="Canceled"),Q410=""),"Missing Closure Date",IF(AND(N410="Closed",R410=""),"Missing Resolution",IF(AND(N410&lt;&gt;"Closed",N410&lt;&gt;"Canceled",Q410&lt;&gt;""),"Status/Date Mismatch",IF(AND(Q410&lt;&gt;"",Q410&lt;B410),"Closure Before Received","OK")))))))</f>
        <v/>
      </c>
    </row>
    <row r="411">
      <c r="A411" s="29" t="n"/>
      <c r="B411" s="30" t="n"/>
      <c r="C411" s="29" t="n"/>
      <c r="D411" s="29" t="n"/>
      <c r="E411" s="29" t="n"/>
      <c r="F411" s="29" t="n"/>
      <c r="G411" s="29" t="n"/>
      <c r="H411" s="29" t="n"/>
      <c r="I411" s="31" t="n"/>
      <c r="J411" s="29" t="n"/>
      <c r="K411" s="32" t="n"/>
      <c r="L411" s="57" t="n"/>
      <c r="M411" s="29" t="n"/>
      <c r="N411" s="29" t="n"/>
      <c r="O411" s="30">
        <f>IF(OR(B411="",H411=""),"",IFERROR(B411+INDEX('Settings'!$O$2:$O$5,MATCH(H411,'Settings'!$N$2:$N$5,0)),""))</f>
        <v/>
      </c>
      <c r="P411" s="30">
        <f>IF(A411="","",IF(COUNTIFS('Action Log'!$B$2:$B$501,A411,'Action Log'!$H$2:$H$501,"Pending",'Action Log'!$G$2:$G$501,"&gt;0")=0,"",IFERROR(MINIFS('Action Log'!$G$2:$G$501,'Action Log'!$B$2:$B$501,A411,'Action Log'!$H$2:$H$501,"Pending",'Action Log'!$G$2:$G$501,"&gt;0"),"")))</f>
        <v/>
      </c>
      <c r="Q411" s="30" t="n"/>
      <c r="R411" s="31" t="n"/>
      <c r="S411" s="29" t="n"/>
      <c r="T411" s="31" t="n"/>
      <c r="U411" s="29" t="n"/>
      <c r="V411" s="58">
        <f>IF(A411="","",IFERROR(SUMIF('Action Log'!$B$2:$B$501,A411,'Action Log'!$P$2:$P$501),0))</f>
        <v/>
      </c>
      <c r="W411" s="35">
        <f>IF(B411="","",MAX(0,IF(Q411&lt;&gt;"",Q411-B411,TODAY()-B411)))</f>
        <v/>
      </c>
      <c r="X411" s="35">
        <f>IF(OR(B411="",Q411="",N411&lt;&gt;"Closed"),"",MAX(0,Q411-B411))</f>
        <v/>
      </c>
      <c r="Y411" s="29">
        <f>IF(OR(A411="",O411=""),"",IF(N411="Canceled","Canceled",IF(N411="Closed",IF(Q411="","Needs Review",IF(Q411&gt;O411,"Closed Late","On Track")),IF(TODAY()&gt;O411,"Overdue","On Track"))))</f>
        <v/>
      </c>
      <c r="Z411" s="31">
        <f>IF(A411="","",IF(COUNTIF($A$2:$A$501,A411)&gt;1,"Duplicate ID",IF(OR(B411="",C411="",D411="",E411="",F411="",G411="",H411="",I411="",M411="",N411=""),"Missing Required Field",IF(AND(OR(N411="Closed",N411="Canceled"),Q411=""),"Missing Closure Date",IF(AND(N411="Closed",R411=""),"Missing Resolution",IF(AND(N411&lt;&gt;"Closed",N411&lt;&gt;"Canceled",Q411&lt;&gt;""),"Status/Date Mismatch",IF(AND(Q411&lt;&gt;"",Q411&lt;B411),"Closure Before Received","OK")))))))</f>
        <v/>
      </c>
    </row>
    <row r="412">
      <c r="A412" s="29" t="n"/>
      <c r="B412" s="30" t="n"/>
      <c r="C412" s="29" t="n"/>
      <c r="D412" s="29" t="n"/>
      <c r="E412" s="29" t="n"/>
      <c r="F412" s="29" t="n"/>
      <c r="G412" s="29" t="n"/>
      <c r="H412" s="29" t="n"/>
      <c r="I412" s="31" t="n"/>
      <c r="J412" s="29" t="n"/>
      <c r="K412" s="32" t="n"/>
      <c r="L412" s="57" t="n"/>
      <c r="M412" s="29" t="n"/>
      <c r="N412" s="29" t="n"/>
      <c r="O412" s="30">
        <f>IF(OR(B412="",H412=""),"",IFERROR(B412+INDEX('Settings'!$O$2:$O$5,MATCH(H412,'Settings'!$N$2:$N$5,0)),""))</f>
        <v/>
      </c>
      <c r="P412" s="30">
        <f>IF(A412="","",IF(COUNTIFS('Action Log'!$B$2:$B$501,A412,'Action Log'!$H$2:$H$501,"Pending",'Action Log'!$G$2:$G$501,"&gt;0")=0,"",IFERROR(MINIFS('Action Log'!$G$2:$G$501,'Action Log'!$B$2:$B$501,A412,'Action Log'!$H$2:$H$501,"Pending",'Action Log'!$G$2:$G$501,"&gt;0"),"")))</f>
        <v/>
      </c>
      <c r="Q412" s="30" t="n"/>
      <c r="R412" s="31" t="n"/>
      <c r="S412" s="29" t="n"/>
      <c r="T412" s="31" t="n"/>
      <c r="U412" s="29" t="n"/>
      <c r="V412" s="58">
        <f>IF(A412="","",IFERROR(SUMIF('Action Log'!$B$2:$B$501,A412,'Action Log'!$P$2:$P$501),0))</f>
        <v/>
      </c>
      <c r="W412" s="35">
        <f>IF(B412="","",MAX(0,IF(Q412&lt;&gt;"",Q412-B412,TODAY()-B412)))</f>
        <v/>
      </c>
      <c r="X412" s="35">
        <f>IF(OR(B412="",Q412="",N412&lt;&gt;"Closed"),"",MAX(0,Q412-B412))</f>
        <v/>
      </c>
      <c r="Y412" s="29">
        <f>IF(OR(A412="",O412=""),"",IF(N412="Canceled","Canceled",IF(N412="Closed",IF(Q412="","Needs Review",IF(Q412&gt;O412,"Closed Late","On Track")),IF(TODAY()&gt;O412,"Overdue","On Track"))))</f>
        <v/>
      </c>
      <c r="Z412" s="31">
        <f>IF(A412="","",IF(COUNTIF($A$2:$A$501,A412)&gt;1,"Duplicate ID",IF(OR(B412="",C412="",D412="",E412="",F412="",G412="",H412="",I412="",M412="",N412=""),"Missing Required Field",IF(AND(OR(N412="Closed",N412="Canceled"),Q412=""),"Missing Closure Date",IF(AND(N412="Closed",R412=""),"Missing Resolution",IF(AND(N412&lt;&gt;"Closed",N412&lt;&gt;"Canceled",Q412&lt;&gt;""),"Status/Date Mismatch",IF(AND(Q412&lt;&gt;"",Q412&lt;B412),"Closure Before Received","OK")))))))</f>
        <v/>
      </c>
    </row>
    <row r="413">
      <c r="A413" s="29" t="n"/>
      <c r="B413" s="30" t="n"/>
      <c r="C413" s="29" t="n"/>
      <c r="D413" s="29" t="n"/>
      <c r="E413" s="29" t="n"/>
      <c r="F413" s="29" t="n"/>
      <c r="G413" s="29" t="n"/>
      <c r="H413" s="29" t="n"/>
      <c r="I413" s="31" t="n"/>
      <c r="J413" s="29" t="n"/>
      <c r="K413" s="32" t="n"/>
      <c r="L413" s="57" t="n"/>
      <c r="M413" s="29" t="n"/>
      <c r="N413" s="29" t="n"/>
      <c r="O413" s="30">
        <f>IF(OR(B413="",H413=""),"",IFERROR(B413+INDEX('Settings'!$O$2:$O$5,MATCH(H413,'Settings'!$N$2:$N$5,0)),""))</f>
        <v/>
      </c>
      <c r="P413" s="30">
        <f>IF(A413="","",IF(COUNTIFS('Action Log'!$B$2:$B$501,A413,'Action Log'!$H$2:$H$501,"Pending",'Action Log'!$G$2:$G$501,"&gt;0")=0,"",IFERROR(MINIFS('Action Log'!$G$2:$G$501,'Action Log'!$B$2:$B$501,A413,'Action Log'!$H$2:$H$501,"Pending",'Action Log'!$G$2:$G$501,"&gt;0"),"")))</f>
        <v/>
      </c>
      <c r="Q413" s="30" t="n"/>
      <c r="R413" s="31" t="n"/>
      <c r="S413" s="29" t="n"/>
      <c r="T413" s="31" t="n"/>
      <c r="U413" s="29" t="n"/>
      <c r="V413" s="58">
        <f>IF(A413="","",IFERROR(SUMIF('Action Log'!$B$2:$B$501,A413,'Action Log'!$P$2:$P$501),0))</f>
        <v/>
      </c>
      <c r="W413" s="35">
        <f>IF(B413="","",MAX(0,IF(Q413&lt;&gt;"",Q413-B413,TODAY()-B413)))</f>
        <v/>
      </c>
      <c r="X413" s="35">
        <f>IF(OR(B413="",Q413="",N413&lt;&gt;"Closed"),"",MAX(0,Q413-B413))</f>
        <v/>
      </c>
      <c r="Y413" s="29">
        <f>IF(OR(A413="",O413=""),"",IF(N413="Canceled","Canceled",IF(N413="Closed",IF(Q413="","Needs Review",IF(Q413&gt;O413,"Closed Late","On Track")),IF(TODAY()&gt;O413,"Overdue","On Track"))))</f>
        <v/>
      </c>
      <c r="Z413" s="31">
        <f>IF(A413="","",IF(COUNTIF($A$2:$A$501,A413)&gt;1,"Duplicate ID",IF(OR(B413="",C413="",D413="",E413="",F413="",G413="",H413="",I413="",M413="",N413=""),"Missing Required Field",IF(AND(OR(N413="Closed",N413="Canceled"),Q413=""),"Missing Closure Date",IF(AND(N413="Closed",R413=""),"Missing Resolution",IF(AND(N413&lt;&gt;"Closed",N413&lt;&gt;"Canceled",Q413&lt;&gt;""),"Status/Date Mismatch",IF(AND(Q413&lt;&gt;"",Q413&lt;B413),"Closure Before Received","OK")))))))</f>
        <v/>
      </c>
    </row>
    <row r="414">
      <c r="A414" s="29" t="n"/>
      <c r="B414" s="30" t="n"/>
      <c r="C414" s="29" t="n"/>
      <c r="D414" s="29" t="n"/>
      <c r="E414" s="29" t="n"/>
      <c r="F414" s="29" t="n"/>
      <c r="G414" s="29" t="n"/>
      <c r="H414" s="29" t="n"/>
      <c r="I414" s="31" t="n"/>
      <c r="J414" s="29" t="n"/>
      <c r="K414" s="32" t="n"/>
      <c r="L414" s="57" t="n"/>
      <c r="M414" s="29" t="n"/>
      <c r="N414" s="29" t="n"/>
      <c r="O414" s="30">
        <f>IF(OR(B414="",H414=""),"",IFERROR(B414+INDEX('Settings'!$O$2:$O$5,MATCH(H414,'Settings'!$N$2:$N$5,0)),""))</f>
        <v/>
      </c>
      <c r="P414" s="30">
        <f>IF(A414="","",IF(COUNTIFS('Action Log'!$B$2:$B$501,A414,'Action Log'!$H$2:$H$501,"Pending",'Action Log'!$G$2:$G$501,"&gt;0")=0,"",IFERROR(MINIFS('Action Log'!$G$2:$G$501,'Action Log'!$B$2:$B$501,A414,'Action Log'!$H$2:$H$501,"Pending",'Action Log'!$G$2:$G$501,"&gt;0"),"")))</f>
        <v/>
      </c>
      <c r="Q414" s="30" t="n"/>
      <c r="R414" s="31" t="n"/>
      <c r="S414" s="29" t="n"/>
      <c r="T414" s="31" t="n"/>
      <c r="U414" s="29" t="n"/>
      <c r="V414" s="58">
        <f>IF(A414="","",IFERROR(SUMIF('Action Log'!$B$2:$B$501,A414,'Action Log'!$P$2:$P$501),0))</f>
        <v/>
      </c>
      <c r="W414" s="35">
        <f>IF(B414="","",MAX(0,IF(Q414&lt;&gt;"",Q414-B414,TODAY()-B414)))</f>
        <v/>
      </c>
      <c r="X414" s="35">
        <f>IF(OR(B414="",Q414="",N414&lt;&gt;"Closed"),"",MAX(0,Q414-B414))</f>
        <v/>
      </c>
      <c r="Y414" s="29">
        <f>IF(OR(A414="",O414=""),"",IF(N414="Canceled","Canceled",IF(N414="Closed",IF(Q414="","Needs Review",IF(Q414&gt;O414,"Closed Late","On Track")),IF(TODAY()&gt;O414,"Overdue","On Track"))))</f>
        <v/>
      </c>
      <c r="Z414" s="31">
        <f>IF(A414="","",IF(COUNTIF($A$2:$A$501,A414)&gt;1,"Duplicate ID",IF(OR(B414="",C414="",D414="",E414="",F414="",G414="",H414="",I414="",M414="",N414=""),"Missing Required Field",IF(AND(OR(N414="Closed",N414="Canceled"),Q414=""),"Missing Closure Date",IF(AND(N414="Closed",R414=""),"Missing Resolution",IF(AND(N414&lt;&gt;"Closed",N414&lt;&gt;"Canceled",Q414&lt;&gt;""),"Status/Date Mismatch",IF(AND(Q414&lt;&gt;"",Q414&lt;B414),"Closure Before Received","OK")))))))</f>
        <v/>
      </c>
    </row>
    <row r="415">
      <c r="A415" s="29" t="n"/>
      <c r="B415" s="30" t="n"/>
      <c r="C415" s="29" t="n"/>
      <c r="D415" s="29" t="n"/>
      <c r="E415" s="29" t="n"/>
      <c r="F415" s="29" t="n"/>
      <c r="G415" s="29" t="n"/>
      <c r="H415" s="29" t="n"/>
      <c r="I415" s="31" t="n"/>
      <c r="J415" s="29" t="n"/>
      <c r="K415" s="32" t="n"/>
      <c r="L415" s="57" t="n"/>
      <c r="M415" s="29" t="n"/>
      <c r="N415" s="29" t="n"/>
      <c r="O415" s="30">
        <f>IF(OR(B415="",H415=""),"",IFERROR(B415+INDEX('Settings'!$O$2:$O$5,MATCH(H415,'Settings'!$N$2:$N$5,0)),""))</f>
        <v/>
      </c>
      <c r="P415" s="30">
        <f>IF(A415="","",IF(COUNTIFS('Action Log'!$B$2:$B$501,A415,'Action Log'!$H$2:$H$501,"Pending",'Action Log'!$G$2:$G$501,"&gt;0")=0,"",IFERROR(MINIFS('Action Log'!$G$2:$G$501,'Action Log'!$B$2:$B$501,A415,'Action Log'!$H$2:$H$501,"Pending",'Action Log'!$G$2:$G$501,"&gt;0"),"")))</f>
        <v/>
      </c>
      <c r="Q415" s="30" t="n"/>
      <c r="R415" s="31" t="n"/>
      <c r="S415" s="29" t="n"/>
      <c r="T415" s="31" t="n"/>
      <c r="U415" s="29" t="n"/>
      <c r="V415" s="58">
        <f>IF(A415="","",IFERROR(SUMIF('Action Log'!$B$2:$B$501,A415,'Action Log'!$P$2:$P$501),0))</f>
        <v/>
      </c>
      <c r="W415" s="35">
        <f>IF(B415="","",MAX(0,IF(Q415&lt;&gt;"",Q415-B415,TODAY()-B415)))</f>
        <v/>
      </c>
      <c r="X415" s="35">
        <f>IF(OR(B415="",Q415="",N415&lt;&gt;"Closed"),"",MAX(0,Q415-B415))</f>
        <v/>
      </c>
      <c r="Y415" s="29">
        <f>IF(OR(A415="",O415=""),"",IF(N415="Canceled","Canceled",IF(N415="Closed",IF(Q415="","Needs Review",IF(Q415&gt;O415,"Closed Late","On Track")),IF(TODAY()&gt;O415,"Overdue","On Track"))))</f>
        <v/>
      </c>
      <c r="Z415" s="31">
        <f>IF(A415="","",IF(COUNTIF($A$2:$A$501,A415)&gt;1,"Duplicate ID",IF(OR(B415="",C415="",D415="",E415="",F415="",G415="",H415="",I415="",M415="",N415=""),"Missing Required Field",IF(AND(OR(N415="Closed",N415="Canceled"),Q415=""),"Missing Closure Date",IF(AND(N415="Closed",R415=""),"Missing Resolution",IF(AND(N415&lt;&gt;"Closed",N415&lt;&gt;"Canceled",Q415&lt;&gt;""),"Status/Date Mismatch",IF(AND(Q415&lt;&gt;"",Q415&lt;B415),"Closure Before Received","OK")))))))</f>
        <v/>
      </c>
    </row>
    <row r="416">
      <c r="A416" s="29" t="n"/>
      <c r="B416" s="30" t="n"/>
      <c r="C416" s="29" t="n"/>
      <c r="D416" s="29" t="n"/>
      <c r="E416" s="29" t="n"/>
      <c r="F416" s="29" t="n"/>
      <c r="G416" s="29" t="n"/>
      <c r="H416" s="29" t="n"/>
      <c r="I416" s="31" t="n"/>
      <c r="J416" s="29" t="n"/>
      <c r="K416" s="32" t="n"/>
      <c r="L416" s="57" t="n"/>
      <c r="M416" s="29" t="n"/>
      <c r="N416" s="29" t="n"/>
      <c r="O416" s="30">
        <f>IF(OR(B416="",H416=""),"",IFERROR(B416+INDEX('Settings'!$O$2:$O$5,MATCH(H416,'Settings'!$N$2:$N$5,0)),""))</f>
        <v/>
      </c>
      <c r="P416" s="30">
        <f>IF(A416="","",IF(COUNTIFS('Action Log'!$B$2:$B$501,A416,'Action Log'!$H$2:$H$501,"Pending",'Action Log'!$G$2:$G$501,"&gt;0")=0,"",IFERROR(MINIFS('Action Log'!$G$2:$G$501,'Action Log'!$B$2:$B$501,A416,'Action Log'!$H$2:$H$501,"Pending",'Action Log'!$G$2:$G$501,"&gt;0"),"")))</f>
        <v/>
      </c>
      <c r="Q416" s="30" t="n"/>
      <c r="R416" s="31" t="n"/>
      <c r="S416" s="29" t="n"/>
      <c r="T416" s="31" t="n"/>
      <c r="U416" s="29" t="n"/>
      <c r="V416" s="58">
        <f>IF(A416="","",IFERROR(SUMIF('Action Log'!$B$2:$B$501,A416,'Action Log'!$P$2:$P$501),0))</f>
        <v/>
      </c>
      <c r="W416" s="35">
        <f>IF(B416="","",MAX(0,IF(Q416&lt;&gt;"",Q416-B416,TODAY()-B416)))</f>
        <v/>
      </c>
      <c r="X416" s="35">
        <f>IF(OR(B416="",Q416="",N416&lt;&gt;"Closed"),"",MAX(0,Q416-B416))</f>
        <v/>
      </c>
      <c r="Y416" s="29">
        <f>IF(OR(A416="",O416=""),"",IF(N416="Canceled","Canceled",IF(N416="Closed",IF(Q416="","Needs Review",IF(Q416&gt;O416,"Closed Late","On Track")),IF(TODAY()&gt;O416,"Overdue","On Track"))))</f>
        <v/>
      </c>
      <c r="Z416" s="31">
        <f>IF(A416="","",IF(COUNTIF($A$2:$A$501,A416)&gt;1,"Duplicate ID",IF(OR(B416="",C416="",D416="",E416="",F416="",G416="",H416="",I416="",M416="",N416=""),"Missing Required Field",IF(AND(OR(N416="Closed",N416="Canceled"),Q416=""),"Missing Closure Date",IF(AND(N416="Closed",R416=""),"Missing Resolution",IF(AND(N416&lt;&gt;"Closed",N416&lt;&gt;"Canceled",Q416&lt;&gt;""),"Status/Date Mismatch",IF(AND(Q416&lt;&gt;"",Q416&lt;B416),"Closure Before Received","OK")))))))</f>
        <v/>
      </c>
    </row>
    <row r="417">
      <c r="A417" s="29" t="n"/>
      <c r="B417" s="30" t="n"/>
      <c r="C417" s="29" t="n"/>
      <c r="D417" s="29" t="n"/>
      <c r="E417" s="29" t="n"/>
      <c r="F417" s="29" t="n"/>
      <c r="G417" s="29" t="n"/>
      <c r="H417" s="29" t="n"/>
      <c r="I417" s="31" t="n"/>
      <c r="J417" s="29" t="n"/>
      <c r="K417" s="32" t="n"/>
      <c r="L417" s="57" t="n"/>
      <c r="M417" s="29" t="n"/>
      <c r="N417" s="29" t="n"/>
      <c r="O417" s="30">
        <f>IF(OR(B417="",H417=""),"",IFERROR(B417+INDEX('Settings'!$O$2:$O$5,MATCH(H417,'Settings'!$N$2:$N$5,0)),""))</f>
        <v/>
      </c>
      <c r="P417" s="30">
        <f>IF(A417="","",IF(COUNTIFS('Action Log'!$B$2:$B$501,A417,'Action Log'!$H$2:$H$501,"Pending",'Action Log'!$G$2:$G$501,"&gt;0")=0,"",IFERROR(MINIFS('Action Log'!$G$2:$G$501,'Action Log'!$B$2:$B$501,A417,'Action Log'!$H$2:$H$501,"Pending",'Action Log'!$G$2:$G$501,"&gt;0"),"")))</f>
        <v/>
      </c>
      <c r="Q417" s="30" t="n"/>
      <c r="R417" s="31" t="n"/>
      <c r="S417" s="29" t="n"/>
      <c r="T417" s="31" t="n"/>
      <c r="U417" s="29" t="n"/>
      <c r="V417" s="58">
        <f>IF(A417="","",IFERROR(SUMIF('Action Log'!$B$2:$B$501,A417,'Action Log'!$P$2:$P$501),0))</f>
        <v/>
      </c>
      <c r="W417" s="35">
        <f>IF(B417="","",MAX(0,IF(Q417&lt;&gt;"",Q417-B417,TODAY()-B417)))</f>
        <v/>
      </c>
      <c r="X417" s="35">
        <f>IF(OR(B417="",Q417="",N417&lt;&gt;"Closed"),"",MAX(0,Q417-B417))</f>
        <v/>
      </c>
      <c r="Y417" s="29">
        <f>IF(OR(A417="",O417=""),"",IF(N417="Canceled","Canceled",IF(N417="Closed",IF(Q417="","Needs Review",IF(Q417&gt;O417,"Closed Late","On Track")),IF(TODAY()&gt;O417,"Overdue","On Track"))))</f>
        <v/>
      </c>
      <c r="Z417" s="31">
        <f>IF(A417="","",IF(COUNTIF($A$2:$A$501,A417)&gt;1,"Duplicate ID",IF(OR(B417="",C417="",D417="",E417="",F417="",G417="",H417="",I417="",M417="",N417=""),"Missing Required Field",IF(AND(OR(N417="Closed",N417="Canceled"),Q417=""),"Missing Closure Date",IF(AND(N417="Closed",R417=""),"Missing Resolution",IF(AND(N417&lt;&gt;"Closed",N417&lt;&gt;"Canceled",Q417&lt;&gt;""),"Status/Date Mismatch",IF(AND(Q417&lt;&gt;"",Q417&lt;B417),"Closure Before Received","OK")))))))</f>
        <v/>
      </c>
    </row>
    <row r="418">
      <c r="A418" s="29" t="n"/>
      <c r="B418" s="30" t="n"/>
      <c r="C418" s="29" t="n"/>
      <c r="D418" s="29" t="n"/>
      <c r="E418" s="29" t="n"/>
      <c r="F418" s="29" t="n"/>
      <c r="G418" s="29" t="n"/>
      <c r="H418" s="29" t="n"/>
      <c r="I418" s="31" t="n"/>
      <c r="J418" s="29" t="n"/>
      <c r="K418" s="32" t="n"/>
      <c r="L418" s="57" t="n"/>
      <c r="M418" s="29" t="n"/>
      <c r="N418" s="29" t="n"/>
      <c r="O418" s="30">
        <f>IF(OR(B418="",H418=""),"",IFERROR(B418+INDEX('Settings'!$O$2:$O$5,MATCH(H418,'Settings'!$N$2:$N$5,0)),""))</f>
        <v/>
      </c>
      <c r="P418" s="30">
        <f>IF(A418="","",IF(COUNTIFS('Action Log'!$B$2:$B$501,A418,'Action Log'!$H$2:$H$501,"Pending",'Action Log'!$G$2:$G$501,"&gt;0")=0,"",IFERROR(MINIFS('Action Log'!$G$2:$G$501,'Action Log'!$B$2:$B$501,A418,'Action Log'!$H$2:$H$501,"Pending",'Action Log'!$G$2:$G$501,"&gt;0"),"")))</f>
        <v/>
      </c>
      <c r="Q418" s="30" t="n"/>
      <c r="R418" s="31" t="n"/>
      <c r="S418" s="29" t="n"/>
      <c r="T418" s="31" t="n"/>
      <c r="U418" s="29" t="n"/>
      <c r="V418" s="58">
        <f>IF(A418="","",IFERROR(SUMIF('Action Log'!$B$2:$B$501,A418,'Action Log'!$P$2:$P$501),0))</f>
        <v/>
      </c>
      <c r="W418" s="35">
        <f>IF(B418="","",MAX(0,IF(Q418&lt;&gt;"",Q418-B418,TODAY()-B418)))</f>
        <v/>
      </c>
      <c r="X418" s="35">
        <f>IF(OR(B418="",Q418="",N418&lt;&gt;"Closed"),"",MAX(0,Q418-B418))</f>
        <v/>
      </c>
      <c r="Y418" s="29">
        <f>IF(OR(A418="",O418=""),"",IF(N418="Canceled","Canceled",IF(N418="Closed",IF(Q418="","Needs Review",IF(Q418&gt;O418,"Closed Late","On Track")),IF(TODAY()&gt;O418,"Overdue","On Track"))))</f>
        <v/>
      </c>
      <c r="Z418" s="31">
        <f>IF(A418="","",IF(COUNTIF($A$2:$A$501,A418)&gt;1,"Duplicate ID",IF(OR(B418="",C418="",D418="",E418="",F418="",G418="",H418="",I418="",M418="",N418=""),"Missing Required Field",IF(AND(OR(N418="Closed",N418="Canceled"),Q418=""),"Missing Closure Date",IF(AND(N418="Closed",R418=""),"Missing Resolution",IF(AND(N418&lt;&gt;"Closed",N418&lt;&gt;"Canceled",Q418&lt;&gt;""),"Status/Date Mismatch",IF(AND(Q418&lt;&gt;"",Q418&lt;B418),"Closure Before Received","OK")))))))</f>
        <v/>
      </c>
    </row>
    <row r="419">
      <c r="A419" s="29" t="n"/>
      <c r="B419" s="30" t="n"/>
      <c r="C419" s="29" t="n"/>
      <c r="D419" s="29" t="n"/>
      <c r="E419" s="29" t="n"/>
      <c r="F419" s="29" t="n"/>
      <c r="G419" s="29" t="n"/>
      <c r="H419" s="29" t="n"/>
      <c r="I419" s="31" t="n"/>
      <c r="J419" s="29" t="n"/>
      <c r="K419" s="32" t="n"/>
      <c r="L419" s="57" t="n"/>
      <c r="M419" s="29" t="n"/>
      <c r="N419" s="29" t="n"/>
      <c r="O419" s="30">
        <f>IF(OR(B419="",H419=""),"",IFERROR(B419+INDEX('Settings'!$O$2:$O$5,MATCH(H419,'Settings'!$N$2:$N$5,0)),""))</f>
        <v/>
      </c>
      <c r="P419" s="30">
        <f>IF(A419="","",IF(COUNTIFS('Action Log'!$B$2:$B$501,A419,'Action Log'!$H$2:$H$501,"Pending",'Action Log'!$G$2:$G$501,"&gt;0")=0,"",IFERROR(MINIFS('Action Log'!$G$2:$G$501,'Action Log'!$B$2:$B$501,A419,'Action Log'!$H$2:$H$501,"Pending",'Action Log'!$G$2:$G$501,"&gt;0"),"")))</f>
        <v/>
      </c>
      <c r="Q419" s="30" t="n"/>
      <c r="R419" s="31" t="n"/>
      <c r="S419" s="29" t="n"/>
      <c r="T419" s="31" t="n"/>
      <c r="U419" s="29" t="n"/>
      <c r="V419" s="58">
        <f>IF(A419="","",IFERROR(SUMIF('Action Log'!$B$2:$B$501,A419,'Action Log'!$P$2:$P$501),0))</f>
        <v/>
      </c>
      <c r="W419" s="35">
        <f>IF(B419="","",MAX(0,IF(Q419&lt;&gt;"",Q419-B419,TODAY()-B419)))</f>
        <v/>
      </c>
      <c r="X419" s="35">
        <f>IF(OR(B419="",Q419="",N419&lt;&gt;"Closed"),"",MAX(0,Q419-B419))</f>
        <v/>
      </c>
      <c r="Y419" s="29">
        <f>IF(OR(A419="",O419=""),"",IF(N419="Canceled","Canceled",IF(N419="Closed",IF(Q419="","Needs Review",IF(Q419&gt;O419,"Closed Late","On Track")),IF(TODAY()&gt;O419,"Overdue","On Track"))))</f>
        <v/>
      </c>
      <c r="Z419" s="31">
        <f>IF(A419="","",IF(COUNTIF($A$2:$A$501,A419)&gt;1,"Duplicate ID",IF(OR(B419="",C419="",D419="",E419="",F419="",G419="",H419="",I419="",M419="",N419=""),"Missing Required Field",IF(AND(OR(N419="Closed",N419="Canceled"),Q419=""),"Missing Closure Date",IF(AND(N419="Closed",R419=""),"Missing Resolution",IF(AND(N419&lt;&gt;"Closed",N419&lt;&gt;"Canceled",Q419&lt;&gt;""),"Status/Date Mismatch",IF(AND(Q419&lt;&gt;"",Q419&lt;B419),"Closure Before Received","OK")))))))</f>
        <v/>
      </c>
    </row>
    <row r="420">
      <c r="A420" s="29" t="n"/>
      <c r="B420" s="30" t="n"/>
      <c r="C420" s="29" t="n"/>
      <c r="D420" s="29" t="n"/>
      <c r="E420" s="29" t="n"/>
      <c r="F420" s="29" t="n"/>
      <c r="G420" s="29" t="n"/>
      <c r="H420" s="29" t="n"/>
      <c r="I420" s="31" t="n"/>
      <c r="J420" s="29" t="n"/>
      <c r="K420" s="32" t="n"/>
      <c r="L420" s="57" t="n"/>
      <c r="M420" s="29" t="n"/>
      <c r="N420" s="29" t="n"/>
      <c r="O420" s="30">
        <f>IF(OR(B420="",H420=""),"",IFERROR(B420+INDEX('Settings'!$O$2:$O$5,MATCH(H420,'Settings'!$N$2:$N$5,0)),""))</f>
        <v/>
      </c>
      <c r="P420" s="30">
        <f>IF(A420="","",IF(COUNTIFS('Action Log'!$B$2:$B$501,A420,'Action Log'!$H$2:$H$501,"Pending",'Action Log'!$G$2:$G$501,"&gt;0")=0,"",IFERROR(MINIFS('Action Log'!$G$2:$G$501,'Action Log'!$B$2:$B$501,A420,'Action Log'!$H$2:$H$501,"Pending",'Action Log'!$G$2:$G$501,"&gt;0"),"")))</f>
        <v/>
      </c>
      <c r="Q420" s="30" t="n"/>
      <c r="R420" s="31" t="n"/>
      <c r="S420" s="29" t="n"/>
      <c r="T420" s="31" t="n"/>
      <c r="U420" s="29" t="n"/>
      <c r="V420" s="58">
        <f>IF(A420="","",IFERROR(SUMIF('Action Log'!$B$2:$B$501,A420,'Action Log'!$P$2:$P$501),0))</f>
        <v/>
      </c>
      <c r="W420" s="35">
        <f>IF(B420="","",MAX(0,IF(Q420&lt;&gt;"",Q420-B420,TODAY()-B420)))</f>
        <v/>
      </c>
      <c r="X420" s="35">
        <f>IF(OR(B420="",Q420="",N420&lt;&gt;"Closed"),"",MAX(0,Q420-B420))</f>
        <v/>
      </c>
      <c r="Y420" s="29">
        <f>IF(OR(A420="",O420=""),"",IF(N420="Canceled","Canceled",IF(N420="Closed",IF(Q420="","Needs Review",IF(Q420&gt;O420,"Closed Late","On Track")),IF(TODAY()&gt;O420,"Overdue","On Track"))))</f>
        <v/>
      </c>
      <c r="Z420" s="31">
        <f>IF(A420="","",IF(COUNTIF($A$2:$A$501,A420)&gt;1,"Duplicate ID",IF(OR(B420="",C420="",D420="",E420="",F420="",G420="",H420="",I420="",M420="",N420=""),"Missing Required Field",IF(AND(OR(N420="Closed",N420="Canceled"),Q420=""),"Missing Closure Date",IF(AND(N420="Closed",R420=""),"Missing Resolution",IF(AND(N420&lt;&gt;"Closed",N420&lt;&gt;"Canceled",Q420&lt;&gt;""),"Status/Date Mismatch",IF(AND(Q420&lt;&gt;"",Q420&lt;B420),"Closure Before Received","OK")))))))</f>
        <v/>
      </c>
    </row>
    <row r="421">
      <c r="A421" s="29" t="n"/>
      <c r="B421" s="30" t="n"/>
      <c r="C421" s="29" t="n"/>
      <c r="D421" s="29" t="n"/>
      <c r="E421" s="29" t="n"/>
      <c r="F421" s="29" t="n"/>
      <c r="G421" s="29" t="n"/>
      <c r="H421" s="29" t="n"/>
      <c r="I421" s="31" t="n"/>
      <c r="J421" s="29" t="n"/>
      <c r="K421" s="32" t="n"/>
      <c r="L421" s="57" t="n"/>
      <c r="M421" s="29" t="n"/>
      <c r="N421" s="29" t="n"/>
      <c r="O421" s="30">
        <f>IF(OR(B421="",H421=""),"",IFERROR(B421+INDEX('Settings'!$O$2:$O$5,MATCH(H421,'Settings'!$N$2:$N$5,0)),""))</f>
        <v/>
      </c>
      <c r="P421" s="30">
        <f>IF(A421="","",IF(COUNTIFS('Action Log'!$B$2:$B$501,A421,'Action Log'!$H$2:$H$501,"Pending",'Action Log'!$G$2:$G$501,"&gt;0")=0,"",IFERROR(MINIFS('Action Log'!$G$2:$G$501,'Action Log'!$B$2:$B$501,A421,'Action Log'!$H$2:$H$501,"Pending",'Action Log'!$G$2:$G$501,"&gt;0"),"")))</f>
        <v/>
      </c>
      <c r="Q421" s="30" t="n"/>
      <c r="R421" s="31" t="n"/>
      <c r="S421" s="29" t="n"/>
      <c r="T421" s="31" t="n"/>
      <c r="U421" s="29" t="n"/>
      <c r="V421" s="58">
        <f>IF(A421="","",IFERROR(SUMIF('Action Log'!$B$2:$B$501,A421,'Action Log'!$P$2:$P$501),0))</f>
        <v/>
      </c>
      <c r="W421" s="35">
        <f>IF(B421="","",MAX(0,IF(Q421&lt;&gt;"",Q421-B421,TODAY()-B421)))</f>
        <v/>
      </c>
      <c r="X421" s="35">
        <f>IF(OR(B421="",Q421="",N421&lt;&gt;"Closed"),"",MAX(0,Q421-B421))</f>
        <v/>
      </c>
      <c r="Y421" s="29">
        <f>IF(OR(A421="",O421=""),"",IF(N421="Canceled","Canceled",IF(N421="Closed",IF(Q421="","Needs Review",IF(Q421&gt;O421,"Closed Late","On Track")),IF(TODAY()&gt;O421,"Overdue","On Track"))))</f>
        <v/>
      </c>
      <c r="Z421" s="31">
        <f>IF(A421="","",IF(COUNTIF($A$2:$A$501,A421)&gt;1,"Duplicate ID",IF(OR(B421="",C421="",D421="",E421="",F421="",G421="",H421="",I421="",M421="",N421=""),"Missing Required Field",IF(AND(OR(N421="Closed",N421="Canceled"),Q421=""),"Missing Closure Date",IF(AND(N421="Closed",R421=""),"Missing Resolution",IF(AND(N421&lt;&gt;"Closed",N421&lt;&gt;"Canceled",Q421&lt;&gt;""),"Status/Date Mismatch",IF(AND(Q421&lt;&gt;"",Q421&lt;B421),"Closure Before Received","OK")))))))</f>
        <v/>
      </c>
    </row>
    <row r="422">
      <c r="A422" s="29" t="n"/>
      <c r="B422" s="30" t="n"/>
      <c r="C422" s="29" t="n"/>
      <c r="D422" s="29" t="n"/>
      <c r="E422" s="29" t="n"/>
      <c r="F422" s="29" t="n"/>
      <c r="G422" s="29" t="n"/>
      <c r="H422" s="29" t="n"/>
      <c r="I422" s="31" t="n"/>
      <c r="J422" s="29" t="n"/>
      <c r="K422" s="32" t="n"/>
      <c r="L422" s="57" t="n"/>
      <c r="M422" s="29" t="n"/>
      <c r="N422" s="29" t="n"/>
      <c r="O422" s="30">
        <f>IF(OR(B422="",H422=""),"",IFERROR(B422+INDEX('Settings'!$O$2:$O$5,MATCH(H422,'Settings'!$N$2:$N$5,0)),""))</f>
        <v/>
      </c>
      <c r="P422" s="30">
        <f>IF(A422="","",IF(COUNTIFS('Action Log'!$B$2:$B$501,A422,'Action Log'!$H$2:$H$501,"Pending",'Action Log'!$G$2:$G$501,"&gt;0")=0,"",IFERROR(MINIFS('Action Log'!$G$2:$G$501,'Action Log'!$B$2:$B$501,A422,'Action Log'!$H$2:$H$501,"Pending",'Action Log'!$G$2:$G$501,"&gt;0"),"")))</f>
        <v/>
      </c>
      <c r="Q422" s="30" t="n"/>
      <c r="R422" s="31" t="n"/>
      <c r="S422" s="29" t="n"/>
      <c r="T422" s="31" t="n"/>
      <c r="U422" s="29" t="n"/>
      <c r="V422" s="58">
        <f>IF(A422="","",IFERROR(SUMIF('Action Log'!$B$2:$B$501,A422,'Action Log'!$P$2:$P$501),0))</f>
        <v/>
      </c>
      <c r="W422" s="35">
        <f>IF(B422="","",MAX(0,IF(Q422&lt;&gt;"",Q422-B422,TODAY()-B422)))</f>
        <v/>
      </c>
      <c r="X422" s="35">
        <f>IF(OR(B422="",Q422="",N422&lt;&gt;"Closed"),"",MAX(0,Q422-B422))</f>
        <v/>
      </c>
      <c r="Y422" s="29">
        <f>IF(OR(A422="",O422=""),"",IF(N422="Canceled","Canceled",IF(N422="Closed",IF(Q422="","Needs Review",IF(Q422&gt;O422,"Closed Late","On Track")),IF(TODAY()&gt;O422,"Overdue","On Track"))))</f>
        <v/>
      </c>
      <c r="Z422" s="31">
        <f>IF(A422="","",IF(COUNTIF($A$2:$A$501,A422)&gt;1,"Duplicate ID",IF(OR(B422="",C422="",D422="",E422="",F422="",G422="",H422="",I422="",M422="",N422=""),"Missing Required Field",IF(AND(OR(N422="Closed",N422="Canceled"),Q422=""),"Missing Closure Date",IF(AND(N422="Closed",R422=""),"Missing Resolution",IF(AND(N422&lt;&gt;"Closed",N422&lt;&gt;"Canceled",Q422&lt;&gt;""),"Status/Date Mismatch",IF(AND(Q422&lt;&gt;"",Q422&lt;B422),"Closure Before Received","OK")))))))</f>
        <v/>
      </c>
    </row>
    <row r="423">
      <c r="A423" s="29" t="n"/>
      <c r="B423" s="30" t="n"/>
      <c r="C423" s="29" t="n"/>
      <c r="D423" s="29" t="n"/>
      <c r="E423" s="29" t="n"/>
      <c r="F423" s="29" t="n"/>
      <c r="G423" s="29" t="n"/>
      <c r="H423" s="29" t="n"/>
      <c r="I423" s="31" t="n"/>
      <c r="J423" s="29" t="n"/>
      <c r="K423" s="32" t="n"/>
      <c r="L423" s="57" t="n"/>
      <c r="M423" s="29" t="n"/>
      <c r="N423" s="29" t="n"/>
      <c r="O423" s="30">
        <f>IF(OR(B423="",H423=""),"",IFERROR(B423+INDEX('Settings'!$O$2:$O$5,MATCH(H423,'Settings'!$N$2:$N$5,0)),""))</f>
        <v/>
      </c>
      <c r="P423" s="30">
        <f>IF(A423="","",IF(COUNTIFS('Action Log'!$B$2:$B$501,A423,'Action Log'!$H$2:$H$501,"Pending",'Action Log'!$G$2:$G$501,"&gt;0")=0,"",IFERROR(MINIFS('Action Log'!$G$2:$G$501,'Action Log'!$B$2:$B$501,A423,'Action Log'!$H$2:$H$501,"Pending",'Action Log'!$G$2:$G$501,"&gt;0"),"")))</f>
        <v/>
      </c>
      <c r="Q423" s="30" t="n"/>
      <c r="R423" s="31" t="n"/>
      <c r="S423" s="29" t="n"/>
      <c r="T423" s="31" t="n"/>
      <c r="U423" s="29" t="n"/>
      <c r="V423" s="58">
        <f>IF(A423="","",IFERROR(SUMIF('Action Log'!$B$2:$B$501,A423,'Action Log'!$P$2:$P$501),0))</f>
        <v/>
      </c>
      <c r="W423" s="35">
        <f>IF(B423="","",MAX(0,IF(Q423&lt;&gt;"",Q423-B423,TODAY()-B423)))</f>
        <v/>
      </c>
      <c r="X423" s="35">
        <f>IF(OR(B423="",Q423="",N423&lt;&gt;"Closed"),"",MAX(0,Q423-B423))</f>
        <v/>
      </c>
      <c r="Y423" s="29">
        <f>IF(OR(A423="",O423=""),"",IF(N423="Canceled","Canceled",IF(N423="Closed",IF(Q423="","Needs Review",IF(Q423&gt;O423,"Closed Late","On Track")),IF(TODAY()&gt;O423,"Overdue","On Track"))))</f>
        <v/>
      </c>
      <c r="Z423" s="31">
        <f>IF(A423="","",IF(COUNTIF($A$2:$A$501,A423)&gt;1,"Duplicate ID",IF(OR(B423="",C423="",D423="",E423="",F423="",G423="",H423="",I423="",M423="",N423=""),"Missing Required Field",IF(AND(OR(N423="Closed",N423="Canceled"),Q423=""),"Missing Closure Date",IF(AND(N423="Closed",R423=""),"Missing Resolution",IF(AND(N423&lt;&gt;"Closed",N423&lt;&gt;"Canceled",Q423&lt;&gt;""),"Status/Date Mismatch",IF(AND(Q423&lt;&gt;"",Q423&lt;B423),"Closure Before Received","OK")))))))</f>
        <v/>
      </c>
    </row>
    <row r="424">
      <c r="A424" s="29" t="n"/>
      <c r="B424" s="30" t="n"/>
      <c r="C424" s="29" t="n"/>
      <c r="D424" s="29" t="n"/>
      <c r="E424" s="29" t="n"/>
      <c r="F424" s="29" t="n"/>
      <c r="G424" s="29" t="n"/>
      <c r="H424" s="29" t="n"/>
      <c r="I424" s="31" t="n"/>
      <c r="J424" s="29" t="n"/>
      <c r="K424" s="32" t="n"/>
      <c r="L424" s="57" t="n"/>
      <c r="M424" s="29" t="n"/>
      <c r="N424" s="29" t="n"/>
      <c r="O424" s="30">
        <f>IF(OR(B424="",H424=""),"",IFERROR(B424+INDEX('Settings'!$O$2:$O$5,MATCH(H424,'Settings'!$N$2:$N$5,0)),""))</f>
        <v/>
      </c>
      <c r="P424" s="30">
        <f>IF(A424="","",IF(COUNTIFS('Action Log'!$B$2:$B$501,A424,'Action Log'!$H$2:$H$501,"Pending",'Action Log'!$G$2:$G$501,"&gt;0")=0,"",IFERROR(MINIFS('Action Log'!$G$2:$G$501,'Action Log'!$B$2:$B$501,A424,'Action Log'!$H$2:$H$501,"Pending",'Action Log'!$G$2:$G$501,"&gt;0"),"")))</f>
        <v/>
      </c>
      <c r="Q424" s="30" t="n"/>
      <c r="R424" s="31" t="n"/>
      <c r="S424" s="29" t="n"/>
      <c r="T424" s="31" t="n"/>
      <c r="U424" s="29" t="n"/>
      <c r="V424" s="58">
        <f>IF(A424="","",IFERROR(SUMIF('Action Log'!$B$2:$B$501,A424,'Action Log'!$P$2:$P$501),0))</f>
        <v/>
      </c>
      <c r="W424" s="35">
        <f>IF(B424="","",MAX(0,IF(Q424&lt;&gt;"",Q424-B424,TODAY()-B424)))</f>
        <v/>
      </c>
      <c r="X424" s="35">
        <f>IF(OR(B424="",Q424="",N424&lt;&gt;"Closed"),"",MAX(0,Q424-B424))</f>
        <v/>
      </c>
      <c r="Y424" s="29">
        <f>IF(OR(A424="",O424=""),"",IF(N424="Canceled","Canceled",IF(N424="Closed",IF(Q424="","Needs Review",IF(Q424&gt;O424,"Closed Late","On Track")),IF(TODAY()&gt;O424,"Overdue","On Track"))))</f>
        <v/>
      </c>
      <c r="Z424" s="31">
        <f>IF(A424="","",IF(COUNTIF($A$2:$A$501,A424)&gt;1,"Duplicate ID",IF(OR(B424="",C424="",D424="",E424="",F424="",G424="",H424="",I424="",M424="",N424=""),"Missing Required Field",IF(AND(OR(N424="Closed",N424="Canceled"),Q424=""),"Missing Closure Date",IF(AND(N424="Closed",R424=""),"Missing Resolution",IF(AND(N424&lt;&gt;"Closed",N424&lt;&gt;"Canceled",Q424&lt;&gt;""),"Status/Date Mismatch",IF(AND(Q424&lt;&gt;"",Q424&lt;B424),"Closure Before Received","OK")))))))</f>
        <v/>
      </c>
    </row>
    <row r="425">
      <c r="A425" s="29" t="n"/>
      <c r="B425" s="30" t="n"/>
      <c r="C425" s="29" t="n"/>
      <c r="D425" s="29" t="n"/>
      <c r="E425" s="29" t="n"/>
      <c r="F425" s="29" t="n"/>
      <c r="G425" s="29" t="n"/>
      <c r="H425" s="29" t="n"/>
      <c r="I425" s="31" t="n"/>
      <c r="J425" s="29" t="n"/>
      <c r="K425" s="32" t="n"/>
      <c r="L425" s="57" t="n"/>
      <c r="M425" s="29" t="n"/>
      <c r="N425" s="29" t="n"/>
      <c r="O425" s="30">
        <f>IF(OR(B425="",H425=""),"",IFERROR(B425+INDEX('Settings'!$O$2:$O$5,MATCH(H425,'Settings'!$N$2:$N$5,0)),""))</f>
        <v/>
      </c>
      <c r="P425" s="30">
        <f>IF(A425="","",IF(COUNTIFS('Action Log'!$B$2:$B$501,A425,'Action Log'!$H$2:$H$501,"Pending",'Action Log'!$G$2:$G$501,"&gt;0")=0,"",IFERROR(MINIFS('Action Log'!$G$2:$G$501,'Action Log'!$B$2:$B$501,A425,'Action Log'!$H$2:$H$501,"Pending",'Action Log'!$G$2:$G$501,"&gt;0"),"")))</f>
        <v/>
      </c>
      <c r="Q425" s="30" t="n"/>
      <c r="R425" s="31" t="n"/>
      <c r="S425" s="29" t="n"/>
      <c r="T425" s="31" t="n"/>
      <c r="U425" s="29" t="n"/>
      <c r="V425" s="58">
        <f>IF(A425="","",IFERROR(SUMIF('Action Log'!$B$2:$B$501,A425,'Action Log'!$P$2:$P$501),0))</f>
        <v/>
      </c>
      <c r="W425" s="35">
        <f>IF(B425="","",MAX(0,IF(Q425&lt;&gt;"",Q425-B425,TODAY()-B425)))</f>
        <v/>
      </c>
      <c r="X425" s="35">
        <f>IF(OR(B425="",Q425="",N425&lt;&gt;"Closed"),"",MAX(0,Q425-B425))</f>
        <v/>
      </c>
      <c r="Y425" s="29">
        <f>IF(OR(A425="",O425=""),"",IF(N425="Canceled","Canceled",IF(N425="Closed",IF(Q425="","Needs Review",IF(Q425&gt;O425,"Closed Late","On Track")),IF(TODAY()&gt;O425,"Overdue","On Track"))))</f>
        <v/>
      </c>
      <c r="Z425" s="31">
        <f>IF(A425="","",IF(COUNTIF($A$2:$A$501,A425)&gt;1,"Duplicate ID",IF(OR(B425="",C425="",D425="",E425="",F425="",G425="",H425="",I425="",M425="",N425=""),"Missing Required Field",IF(AND(OR(N425="Closed",N425="Canceled"),Q425=""),"Missing Closure Date",IF(AND(N425="Closed",R425=""),"Missing Resolution",IF(AND(N425&lt;&gt;"Closed",N425&lt;&gt;"Canceled",Q425&lt;&gt;""),"Status/Date Mismatch",IF(AND(Q425&lt;&gt;"",Q425&lt;B425),"Closure Before Received","OK")))))))</f>
        <v/>
      </c>
    </row>
    <row r="426">
      <c r="A426" s="29" t="n"/>
      <c r="B426" s="30" t="n"/>
      <c r="C426" s="29" t="n"/>
      <c r="D426" s="29" t="n"/>
      <c r="E426" s="29" t="n"/>
      <c r="F426" s="29" t="n"/>
      <c r="G426" s="29" t="n"/>
      <c r="H426" s="29" t="n"/>
      <c r="I426" s="31" t="n"/>
      <c r="J426" s="29" t="n"/>
      <c r="K426" s="32" t="n"/>
      <c r="L426" s="57" t="n"/>
      <c r="M426" s="29" t="n"/>
      <c r="N426" s="29" t="n"/>
      <c r="O426" s="30">
        <f>IF(OR(B426="",H426=""),"",IFERROR(B426+INDEX('Settings'!$O$2:$O$5,MATCH(H426,'Settings'!$N$2:$N$5,0)),""))</f>
        <v/>
      </c>
      <c r="P426" s="30">
        <f>IF(A426="","",IF(COUNTIFS('Action Log'!$B$2:$B$501,A426,'Action Log'!$H$2:$H$501,"Pending",'Action Log'!$G$2:$G$501,"&gt;0")=0,"",IFERROR(MINIFS('Action Log'!$G$2:$G$501,'Action Log'!$B$2:$B$501,A426,'Action Log'!$H$2:$H$501,"Pending",'Action Log'!$G$2:$G$501,"&gt;0"),"")))</f>
        <v/>
      </c>
      <c r="Q426" s="30" t="n"/>
      <c r="R426" s="31" t="n"/>
      <c r="S426" s="29" t="n"/>
      <c r="T426" s="31" t="n"/>
      <c r="U426" s="29" t="n"/>
      <c r="V426" s="58">
        <f>IF(A426="","",IFERROR(SUMIF('Action Log'!$B$2:$B$501,A426,'Action Log'!$P$2:$P$501),0))</f>
        <v/>
      </c>
      <c r="W426" s="35">
        <f>IF(B426="","",MAX(0,IF(Q426&lt;&gt;"",Q426-B426,TODAY()-B426)))</f>
        <v/>
      </c>
      <c r="X426" s="35">
        <f>IF(OR(B426="",Q426="",N426&lt;&gt;"Closed"),"",MAX(0,Q426-B426))</f>
        <v/>
      </c>
      <c r="Y426" s="29">
        <f>IF(OR(A426="",O426=""),"",IF(N426="Canceled","Canceled",IF(N426="Closed",IF(Q426="","Needs Review",IF(Q426&gt;O426,"Closed Late","On Track")),IF(TODAY()&gt;O426,"Overdue","On Track"))))</f>
        <v/>
      </c>
      <c r="Z426" s="31">
        <f>IF(A426="","",IF(COUNTIF($A$2:$A$501,A426)&gt;1,"Duplicate ID",IF(OR(B426="",C426="",D426="",E426="",F426="",G426="",H426="",I426="",M426="",N426=""),"Missing Required Field",IF(AND(OR(N426="Closed",N426="Canceled"),Q426=""),"Missing Closure Date",IF(AND(N426="Closed",R426=""),"Missing Resolution",IF(AND(N426&lt;&gt;"Closed",N426&lt;&gt;"Canceled",Q426&lt;&gt;""),"Status/Date Mismatch",IF(AND(Q426&lt;&gt;"",Q426&lt;B426),"Closure Before Received","OK")))))))</f>
        <v/>
      </c>
    </row>
    <row r="427">
      <c r="A427" s="29" t="n"/>
      <c r="B427" s="30" t="n"/>
      <c r="C427" s="29" t="n"/>
      <c r="D427" s="29" t="n"/>
      <c r="E427" s="29" t="n"/>
      <c r="F427" s="29" t="n"/>
      <c r="G427" s="29" t="n"/>
      <c r="H427" s="29" t="n"/>
      <c r="I427" s="31" t="n"/>
      <c r="J427" s="29" t="n"/>
      <c r="K427" s="32" t="n"/>
      <c r="L427" s="57" t="n"/>
      <c r="M427" s="29" t="n"/>
      <c r="N427" s="29" t="n"/>
      <c r="O427" s="30">
        <f>IF(OR(B427="",H427=""),"",IFERROR(B427+INDEX('Settings'!$O$2:$O$5,MATCH(H427,'Settings'!$N$2:$N$5,0)),""))</f>
        <v/>
      </c>
      <c r="P427" s="30">
        <f>IF(A427="","",IF(COUNTIFS('Action Log'!$B$2:$B$501,A427,'Action Log'!$H$2:$H$501,"Pending",'Action Log'!$G$2:$G$501,"&gt;0")=0,"",IFERROR(MINIFS('Action Log'!$G$2:$G$501,'Action Log'!$B$2:$B$501,A427,'Action Log'!$H$2:$H$501,"Pending",'Action Log'!$G$2:$G$501,"&gt;0"),"")))</f>
        <v/>
      </c>
      <c r="Q427" s="30" t="n"/>
      <c r="R427" s="31" t="n"/>
      <c r="S427" s="29" t="n"/>
      <c r="T427" s="31" t="n"/>
      <c r="U427" s="29" t="n"/>
      <c r="V427" s="58">
        <f>IF(A427="","",IFERROR(SUMIF('Action Log'!$B$2:$B$501,A427,'Action Log'!$P$2:$P$501),0))</f>
        <v/>
      </c>
      <c r="W427" s="35">
        <f>IF(B427="","",MAX(0,IF(Q427&lt;&gt;"",Q427-B427,TODAY()-B427)))</f>
        <v/>
      </c>
      <c r="X427" s="35">
        <f>IF(OR(B427="",Q427="",N427&lt;&gt;"Closed"),"",MAX(0,Q427-B427))</f>
        <v/>
      </c>
      <c r="Y427" s="29">
        <f>IF(OR(A427="",O427=""),"",IF(N427="Canceled","Canceled",IF(N427="Closed",IF(Q427="","Needs Review",IF(Q427&gt;O427,"Closed Late","On Track")),IF(TODAY()&gt;O427,"Overdue","On Track"))))</f>
        <v/>
      </c>
      <c r="Z427" s="31">
        <f>IF(A427="","",IF(COUNTIF($A$2:$A$501,A427)&gt;1,"Duplicate ID",IF(OR(B427="",C427="",D427="",E427="",F427="",G427="",H427="",I427="",M427="",N427=""),"Missing Required Field",IF(AND(OR(N427="Closed",N427="Canceled"),Q427=""),"Missing Closure Date",IF(AND(N427="Closed",R427=""),"Missing Resolution",IF(AND(N427&lt;&gt;"Closed",N427&lt;&gt;"Canceled",Q427&lt;&gt;""),"Status/Date Mismatch",IF(AND(Q427&lt;&gt;"",Q427&lt;B427),"Closure Before Received","OK")))))))</f>
        <v/>
      </c>
    </row>
    <row r="428">
      <c r="A428" s="29" t="n"/>
      <c r="B428" s="30" t="n"/>
      <c r="C428" s="29" t="n"/>
      <c r="D428" s="29" t="n"/>
      <c r="E428" s="29" t="n"/>
      <c r="F428" s="29" t="n"/>
      <c r="G428" s="29" t="n"/>
      <c r="H428" s="29" t="n"/>
      <c r="I428" s="31" t="n"/>
      <c r="J428" s="29" t="n"/>
      <c r="K428" s="32" t="n"/>
      <c r="L428" s="57" t="n"/>
      <c r="M428" s="29" t="n"/>
      <c r="N428" s="29" t="n"/>
      <c r="O428" s="30">
        <f>IF(OR(B428="",H428=""),"",IFERROR(B428+INDEX('Settings'!$O$2:$O$5,MATCH(H428,'Settings'!$N$2:$N$5,0)),""))</f>
        <v/>
      </c>
      <c r="P428" s="30">
        <f>IF(A428="","",IF(COUNTIFS('Action Log'!$B$2:$B$501,A428,'Action Log'!$H$2:$H$501,"Pending",'Action Log'!$G$2:$G$501,"&gt;0")=0,"",IFERROR(MINIFS('Action Log'!$G$2:$G$501,'Action Log'!$B$2:$B$501,A428,'Action Log'!$H$2:$H$501,"Pending",'Action Log'!$G$2:$G$501,"&gt;0"),"")))</f>
        <v/>
      </c>
      <c r="Q428" s="30" t="n"/>
      <c r="R428" s="31" t="n"/>
      <c r="S428" s="29" t="n"/>
      <c r="T428" s="31" t="n"/>
      <c r="U428" s="29" t="n"/>
      <c r="V428" s="58">
        <f>IF(A428="","",IFERROR(SUMIF('Action Log'!$B$2:$B$501,A428,'Action Log'!$P$2:$P$501),0))</f>
        <v/>
      </c>
      <c r="W428" s="35">
        <f>IF(B428="","",MAX(0,IF(Q428&lt;&gt;"",Q428-B428,TODAY()-B428)))</f>
        <v/>
      </c>
      <c r="X428" s="35">
        <f>IF(OR(B428="",Q428="",N428&lt;&gt;"Closed"),"",MAX(0,Q428-B428))</f>
        <v/>
      </c>
      <c r="Y428" s="29">
        <f>IF(OR(A428="",O428=""),"",IF(N428="Canceled","Canceled",IF(N428="Closed",IF(Q428="","Needs Review",IF(Q428&gt;O428,"Closed Late","On Track")),IF(TODAY()&gt;O428,"Overdue","On Track"))))</f>
        <v/>
      </c>
      <c r="Z428" s="31">
        <f>IF(A428="","",IF(COUNTIF($A$2:$A$501,A428)&gt;1,"Duplicate ID",IF(OR(B428="",C428="",D428="",E428="",F428="",G428="",H428="",I428="",M428="",N428=""),"Missing Required Field",IF(AND(OR(N428="Closed",N428="Canceled"),Q428=""),"Missing Closure Date",IF(AND(N428="Closed",R428=""),"Missing Resolution",IF(AND(N428&lt;&gt;"Closed",N428&lt;&gt;"Canceled",Q428&lt;&gt;""),"Status/Date Mismatch",IF(AND(Q428&lt;&gt;"",Q428&lt;B428),"Closure Before Received","OK")))))))</f>
        <v/>
      </c>
    </row>
    <row r="429">
      <c r="A429" s="29" t="n"/>
      <c r="B429" s="30" t="n"/>
      <c r="C429" s="29" t="n"/>
      <c r="D429" s="29" t="n"/>
      <c r="E429" s="29" t="n"/>
      <c r="F429" s="29" t="n"/>
      <c r="G429" s="29" t="n"/>
      <c r="H429" s="29" t="n"/>
      <c r="I429" s="31" t="n"/>
      <c r="J429" s="29" t="n"/>
      <c r="K429" s="32" t="n"/>
      <c r="L429" s="57" t="n"/>
      <c r="M429" s="29" t="n"/>
      <c r="N429" s="29" t="n"/>
      <c r="O429" s="30">
        <f>IF(OR(B429="",H429=""),"",IFERROR(B429+INDEX('Settings'!$O$2:$O$5,MATCH(H429,'Settings'!$N$2:$N$5,0)),""))</f>
        <v/>
      </c>
      <c r="P429" s="30">
        <f>IF(A429="","",IF(COUNTIFS('Action Log'!$B$2:$B$501,A429,'Action Log'!$H$2:$H$501,"Pending",'Action Log'!$G$2:$G$501,"&gt;0")=0,"",IFERROR(MINIFS('Action Log'!$G$2:$G$501,'Action Log'!$B$2:$B$501,A429,'Action Log'!$H$2:$H$501,"Pending",'Action Log'!$G$2:$G$501,"&gt;0"),"")))</f>
        <v/>
      </c>
      <c r="Q429" s="30" t="n"/>
      <c r="R429" s="31" t="n"/>
      <c r="S429" s="29" t="n"/>
      <c r="T429" s="31" t="n"/>
      <c r="U429" s="29" t="n"/>
      <c r="V429" s="58">
        <f>IF(A429="","",IFERROR(SUMIF('Action Log'!$B$2:$B$501,A429,'Action Log'!$P$2:$P$501),0))</f>
        <v/>
      </c>
      <c r="W429" s="35">
        <f>IF(B429="","",MAX(0,IF(Q429&lt;&gt;"",Q429-B429,TODAY()-B429)))</f>
        <v/>
      </c>
      <c r="X429" s="35">
        <f>IF(OR(B429="",Q429="",N429&lt;&gt;"Closed"),"",MAX(0,Q429-B429))</f>
        <v/>
      </c>
      <c r="Y429" s="29">
        <f>IF(OR(A429="",O429=""),"",IF(N429="Canceled","Canceled",IF(N429="Closed",IF(Q429="","Needs Review",IF(Q429&gt;O429,"Closed Late","On Track")),IF(TODAY()&gt;O429,"Overdue","On Track"))))</f>
        <v/>
      </c>
      <c r="Z429" s="31">
        <f>IF(A429="","",IF(COUNTIF($A$2:$A$501,A429)&gt;1,"Duplicate ID",IF(OR(B429="",C429="",D429="",E429="",F429="",G429="",H429="",I429="",M429="",N429=""),"Missing Required Field",IF(AND(OR(N429="Closed",N429="Canceled"),Q429=""),"Missing Closure Date",IF(AND(N429="Closed",R429=""),"Missing Resolution",IF(AND(N429&lt;&gt;"Closed",N429&lt;&gt;"Canceled",Q429&lt;&gt;""),"Status/Date Mismatch",IF(AND(Q429&lt;&gt;"",Q429&lt;B429),"Closure Before Received","OK")))))))</f>
        <v/>
      </c>
    </row>
    <row r="430">
      <c r="A430" s="29" t="n"/>
      <c r="B430" s="30" t="n"/>
      <c r="C430" s="29" t="n"/>
      <c r="D430" s="29" t="n"/>
      <c r="E430" s="29" t="n"/>
      <c r="F430" s="29" t="n"/>
      <c r="G430" s="29" t="n"/>
      <c r="H430" s="29" t="n"/>
      <c r="I430" s="31" t="n"/>
      <c r="J430" s="29" t="n"/>
      <c r="K430" s="32" t="n"/>
      <c r="L430" s="57" t="n"/>
      <c r="M430" s="29" t="n"/>
      <c r="N430" s="29" t="n"/>
      <c r="O430" s="30">
        <f>IF(OR(B430="",H430=""),"",IFERROR(B430+INDEX('Settings'!$O$2:$O$5,MATCH(H430,'Settings'!$N$2:$N$5,0)),""))</f>
        <v/>
      </c>
      <c r="P430" s="30">
        <f>IF(A430="","",IF(COUNTIFS('Action Log'!$B$2:$B$501,A430,'Action Log'!$H$2:$H$501,"Pending",'Action Log'!$G$2:$G$501,"&gt;0")=0,"",IFERROR(MINIFS('Action Log'!$G$2:$G$501,'Action Log'!$B$2:$B$501,A430,'Action Log'!$H$2:$H$501,"Pending",'Action Log'!$G$2:$G$501,"&gt;0"),"")))</f>
        <v/>
      </c>
      <c r="Q430" s="30" t="n"/>
      <c r="R430" s="31" t="n"/>
      <c r="S430" s="29" t="n"/>
      <c r="T430" s="31" t="n"/>
      <c r="U430" s="29" t="n"/>
      <c r="V430" s="58">
        <f>IF(A430="","",IFERROR(SUMIF('Action Log'!$B$2:$B$501,A430,'Action Log'!$P$2:$P$501),0))</f>
        <v/>
      </c>
      <c r="W430" s="35">
        <f>IF(B430="","",MAX(0,IF(Q430&lt;&gt;"",Q430-B430,TODAY()-B430)))</f>
        <v/>
      </c>
      <c r="X430" s="35">
        <f>IF(OR(B430="",Q430="",N430&lt;&gt;"Closed"),"",MAX(0,Q430-B430))</f>
        <v/>
      </c>
      <c r="Y430" s="29">
        <f>IF(OR(A430="",O430=""),"",IF(N430="Canceled","Canceled",IF(N430="Closed",IF(Q430="","Needs Review",IF(Q430&gt;O430,"Closed Late","On Track")),IF(TODAY()&gt;O430,"Overdue","On Track"))))</f>
        <v/>
      </c>
      <c r="Z430" s="31">
        <f>IF(A430="","",IF(COUNTIF($A$2:$A$501,A430)&gt;1,"Duplicate ID",IF(OR(B430="",C430="",D430="",E430="",F430="",G430="",H430="",I430="",M430="",N430=""),"Missing Required Field",IF(AND(OR(N430="Closed",N430="Canceled"),Q430=""),"Missing Closure Date",IF(AND(N430="Closed",R430=""),"Missing Resolution",IF(AND(N430&lt;&gt;"Closed",N430&lt;&gt;"Canceled",Q430&lt;&gt;""),"Status/Date Mismatch",IF(AND(Q430&lt;&gt;"",Q430&lt;B430),"Closure Before Received","OK")))))))</f>
        <v/>
      </c>
    </row>
    <row r="431">
      <c r="A431" s="29" t="n"/>
      <c r="B431" s="30" t="n"/>
      <c r="C431" s="29" t="n"/>
      <c r="D431" s="29" t="n"/>
      <c r="E431" s="29" t="n"/>
      <c r="F431" s="29" t="n"/>
      <c r="G431" s="29" t="n"/>
      <c r="H431" s="29" t="n"/>
      <c r="I431" s="31" t="n"/>
      <c r="J431" s="29" t="n"/>
      <c r="K431" s="32" t="n"/>
      <c r="L431" s="57" t="n"/>
      <c r="M431" s="29" t="n"/>
      <c r="N431" s="29" t="n"/>
      <c r="O431" s="30">
        <f>IF(OR(B431="",H431=""),"",IFERROR(B431+INDEX('Settings'!$O$2:$O$5,MATCH(H431,'Settings'!$N$2:$N$5,0)),""))</f>
        <v/>
      </c>
      <c r="P431" s="30">
        <f>IF(A431="","",IF(COUNTIFS('Action Log'!$B$2:$B$501,A431,'Action Log'!$H$2:$H$501,"Pending",'Action Log'!$G$2:$G$501,"&gt;0")=0,"",IFERROR(MINIFS('Action Log'!$G$2:$G$501,'Action Log'!$B$2:$B$501,A431,'Action Log'!$H$2:$H$501,"Pending",'Action Log'!$G$2:$G$501,"&gt;0"),"")))</f>
        <v/>
      </c>
      <c r="Q431" s="30" t="n"/>
      <c r="R431" s="31" t="n"/>
      <c r="S431" s="29" t="n"/>
      <c r="T431" s="31" t="n"/>
      <c r="U431" s="29" t="n"/>
      <c r="V431" s="58">
        <f>IF(A431="","",IFERROR(SUMIF('Action Log'!$B$2:$B$501,A431,'Action Log'!$P$2:$P$501),0))</f>
        <v/>
      </c>
      <c r="W431" s="35">
        <f>IF(B431="","",MAX(0,IF(Q431&lt;&gt;"",Q431-B431,TODAY()-B431)))</f>
        <v/>
      </c>
      <c r="X431" s="35">
        <f>IF(OR(B431="",Q431="",N431&lt;&gt;"Closed"),"",MAX(0,Q431-B431))</f>
        <v/>
      </c>
      <c r="Y431" s="29">
        <f>IF(OR(A431="",O431=""),"",IF(N431="Canceled","Canceled",IF(N431="Closed",IF(Q431="","Needs Review",IF(Q431&gt;O431,"Closed Late","On Track")),IF(TODAY()&gt;O431,"Overdue","On Track"))))</f>
        <v/>
      </c>
      <c r="Z431" s="31">
        <f>IF(A431="","",IF(COUNTIF($A$2:$A$501,A431)&gt;1,"Duplicate ID",IF(OR(B431="",C431="",D431="",E431="",F431="",G431="",H431="",I431="",M431="",N431=""),"Missing Required Field",IF(AND(OR(N431="Closed",N431="Canceled"),Q431=""),"Missing Closure Date",IF(AND(N431="Closed",R431=""),"Missing Resolution",IF(AND(N431&lt;&gt;"Closed",N431&lt;&gt;"Canceled",Q431&lt;&gt;""),"Status/Date Mismatch",IF(AND(Q431&lt;&gt;"",Q431&lt;B431),"Closure Before Received","OK")))))))</f>
        <v/>
      </c>
    </row>
    <row r="432">
      <c r="A432" s="29" t="n"/>
      <c r="B432" s="30" t="n"/>
      <c r="C432" s="29" t="n"/>
      <c r="D432" s="29" t="n"/>
      <c r="E432" s="29" t="n"/>
      <c r="F432" s="29" t="n"/>
      <c r="G432" s="29" t="n"/>
      <c r="H432" s="29" t="n"/>
      <c r="I432" s="31" t="n"/>
      <c r="J432" s="29" t="n"/>
      <c r="K432" s="32" t="n"/>
      <c r="L432" s="57" t="n"/>
      <c r="M432" s="29" t="n"/>
      <c r="N432" s="29" t="n"/>
      <c r="O432" s="30">
        <f>IF(OR(B432="",H432=""),"",IFERROR(B432+INDEX('Settings'!$O$2:$O$5,MATCH(H432,'Settings'!$N$2:$N$5,0)),""))</f>
        <v/>
      </c>
      <c r="P432" s="30">
        <f>IF(A432="","",IF(COUNTIFS('Action Log'!$B$2:$B$501,A432,'Action Log'!$H$2:$H$501,"Pending",'Action Log'!$G$2:$G$501,"&gt;0")=0,"",IFERROR(MINIFS('Action Log'!$G$2:$G$501,'Action Log'!$B$2:$B$501,A432,'Action Log'!$H$2:$H$501,"Pending",'Action Log'!$G$2:$G$501,"&gt;0"),"")))</f>
        <v/>
      </c>
      <c r="Q432" s="30" t="n"/>
      <c r="R432" s="31" t="n"/>
      <c r="S432" s="29" t="n"/>
      <c r="T432" s="31" t="n"/>
      <c r="U432" s="29" t="n"/>
      <c r="V432" s="58">
        <f>IF(A432="","",IFERROR(SUMIF('Action Log'!$B$2:$B$501,A432,'Action Log'!$P$2:$P$501),0))</f>
        <v/>
      </c>
      <c r="W432" s="35">
        <f>IF(B432="","",MAX(0,IF(Q432&lt;&gt;"",Q432-B432,TODAY()-B432)))</f>
        <v/>
      </c>
      <c r="X432" s="35">
        <f>IF(OR(B432="",Q432="",N432&lt;&gt;"Closed"),"",MAX(0,Q432-B432))</f>
        <v/>
      </c>
      <c r="Y432" s="29">
        <f>IF(OR(A432="",O432=""),"",IF(N432="Canceled","Canceled",IF(N432="Closed",IF(Q432="","Needs Review",IF(Q432&gt;O432,"Closed Late","On Track")),IF(TODAY()&gt;O432,"Overdue","On Track"))))</f>
        <v/>
      </c>
      <c r="Z432" s="31">
        <f>IF(A432="","",IF(COUNTIF($A$2:$A$501,A432)&gt;1,"Duplicate ID",IF(OR(B432="",C432="",D432="",E432="",F432="",G432="",H432="",I432="",M432="",N432=""),"Missing Required Field",IF(AND(OR(N432="Closed",N432="Canceled"),Q432=""),"Missing Closure Date",IF(AND(N432="Closed",R432=""),"Missing Resolution",IF(AND(N432&lt;&gt;"Closed",N432&lt;&gt;"Canceled",Q432&lt;&gt;""),"Status/Date Mismatch",IF(AND(Q432&lt;&gt;"",Q432&lt;B432),"Closure Before Received","OK")))))))</f>
        <v/>
      </c>
    </row>
    <row r="433">
      <c r="A433" s="29" t="n"/>
      <c r="B433" s="30" t="n"/>
      <c r="C433" s="29" t="n"/>
      <c r="D433" s="29" t="n"/>
      <c r="E433" s="29" t="n"/>
      <c r="F433" s="29" t="n"/>
      <c r="G433" s="29" t="n"/>
      <c r="H433" s="29" t="n"/>
      <c r="I433" s="31" t="n"/>
      <c r="J433" s="29" t="n"/>
      <c r="K433" s="32" t="n"/>
      <c r="L433" s="57" t="n"/>
      <c r="M433" s="29" t="n"/>
      <c r="N433" s="29" t="n"/>
      <c r="O433" s="30">
        <f>IF(OR(B433="",H433=""),"",IFERROR(B433+INDEX('Settings'!$O$2:$O$5,MATCH(H433,'Settings'!$N$2:$N$5,0)),""))</f>
        <v/>
      </c>
      <c r="P433" s="30">
        <f>IF(A433="","",IF(COUNTIFS('Action Log'!$B$2:$B$501,A433,'Action Log'!$H$2:$H$501,"Pending",'Action Log'!$G$2:$G$501,"&gt;0")=0,"",IFERROR(MINIFS('Action Log'!$G$2:$G$501,'Action Log'!$B$2:$B$501,A433,'Action Log'!$H$2:$H$501,"Pending",'Action Log'!$G$2:$G$501,"&gt;0"),"")))</f>
        <v/>
      </c>
      <c r="Q433" s="30" t="n"/>
      <c r="R433" s="31" t="n"/>
      <c r="S433" s="29" t="n"/>
      <c r="T433" s="31" t="n"/>
      <c r="U433" s="29" t="n"/>
      <c r="V433" s="58">
        <f>IF(A433="","",IFERROR(SUMIF('Action Log'!$B$2:$B$501,A433,'Action Log'!$P$2:$P$501),0))</f>
        <v/>
      </c>
      <c r="W433" s="35">
        <f>IF(B433="","",MAX(0,IF(Q433&lt;&gt;"",Q433-B433,TODAY()-B433)))</f>
        <v/>
      </c>
      <c r="X433" s="35">
        <f>IF(OR(B433="",Q433="",N433&lt;&gt;"Closed"),"",MAX(0,Q433-B433))</f>
        <v/>
      </c>
      <c r="Y433" s="29">
        <f>IF(OR(A433="",O433=""),"",IF(N433="Canceled","Canceled",IF(N433="Closed",IF(Q433="","Needs Review",IF(Q433&gt;O433,"Closed Late","On Track")),IF(TODAY()&gt;O433,"Overdue","On Track"))))</f>
        <v/>
      </c>
      <c r="Z433" s="31">
        <f>IF(A433="","",IF(COUNTIF($A$2:$A$501,A433)&gt;1,"Duplicate ID",IF(OR(B433="",C433="",D433="",E433="",F433="",G433="",H433="",I433="",M433="",N433=""),"Missing Required Field",IF(AND(OR(N433="Closed",N433="Canceled"),Q433=""),"Missing Closure Date",IF(AND(N433="Closed",R433=""),"Missing Resolution",IF(AND(N433&lt;&gt;"Closed",N433&lt;&gt;"Canceled",Q433&lt;&gt;""),"Status/Date Mismatch",IF(AND(Q433&lt;&gt;"",Q433&lt;B433),"Closure Before Received","OK")))))))</f>
        <v/>
      </c>
    </row>
    <row r="434">
      <c r="A434" s="29" t="n"/>
      <c r="B434" s="30" t="n"/>
      <c r="C434" s="29" t="n"/>
      <c r="D434" s="29" t="n"/>
      <c r="E434" s="29" t="n"/>
      <c r="F434" s="29" t="n"/>
      <c r="G434" s="29" t="n"/>
      <c r="H434" s="29" t="n"/>
      <c r="I434" s="31" t="n"/>
      <c r="J434" s="29" t="n"/>
      <c r="K434" s="32" t="n"/>
      <c r="L434" s="57" t="n"/>
      <c r="M434" s="29" t="n"/>
      <c r="N434" s="29" t="n"/>
      <c r="O434" s="30">
        <f>IF(OR(B434="",H434=""),"",IFERROR(B434+INDEX('Settings'!$O$2:$O$5,MATCH(H434,'Settings'!$N$2:$N$5,0)),""))</f>
        <v/>
      </c>
      <c r="P434" s="30">
        <f>IF(A434="","",IF(COUNTIFS('Action Log'!$B$2:$B$501,A434,'Action Log'!$H$2:$H$501,"Pending",'Action Log'!$G$2:$G$501,"&gt;0")=0,"",IFERROR(MINIFS('Action Log'!$G$2:$G$501,'Action Log'!$B$2:$B$501,A434,'Action Log'!$H$2:$H$501,"Pending",'Action Log'!$G$2:$G$501,"&gt;0"),"")))</f>
        <v/>
      </c>
      <c r="Q434" s="30" t="n"/>
      <c r="R434" s="31" t="n"/>
      <c r="S434" s="29" t="n"/>
      <c r="T434" s="31" t="n"/>
      <c r="U434" s="29" t="n"/>
      <c r="V434" s="58">
        <f>IF(A434="","",IFERROR(SUMIF('Action Log'!$B$2:$B$501,A434,'Action Log'!$P$2:$P$501),0))</f>
        <v/>
      </c>
      <c r="W434" s="35">
        <f>IF(B434="","",MAX(0,IF(Q434&lt;&gt;"",Q434-B434,TODAY()-B434)))</f>
        <v/>
      </c>
      <c r="X434" s="35">
        <f>IF(OR(B434="",Q434="",N434&lt;&gt;"Closed"),"",MAX(0,Q434-B434))</f>
        <v/>
      </c>
      <c r="Y434" s="29">
        <f>IF(OR(A434="",O434=""),"",IF(N434="Canceled","Canceled",IF(N434="Closed",IF(Q434="","Needs Review",IF(Q434&gt;O434,"Closed Late","On Track")),IF(TODAY()&gt;O434,"Overdue","On Track"))))</f>
        <v/>
      </c>
      <c r="Z434" s="31">
        <f>IF(A434="","",IF(COUNTIF($A$2:$A$501,A434)&gt;1,"Duplicate ID",IF(OR(B434="",C434="",D434="",E434="",F434="",G434="",H434="",I434="",M434="",N434=""),"Missing Required Field",IF(AND(OR(N434="Closed",N434="Canceled"),Q434=""),"Missing Closure Date",IF(AND(N434="Closed",R434=""),"Missing Resolution",IF(AND(N434&lt;&gt;"Closed",N434&lt;&gt;"Canceled",Q434&lt;&gt;""),"Status/Date Mismatch",IF(AND(Q434&lt;&gt;"",Q434&lt;B434),"Closure Before Received","OK")))))))</f>
        <v/>
      </c>
    </row>
    <row r="435">
      <c r="A435" s="29" t="n"/>
      <c r="B435" s="30" t="n"/>
      <c r="C435" s="29" t="n"/>
      <c r="D435" s="29" t="n"/>
      <c r="E435" s="29" t="n"/>
      <c r="F435" s="29" t="n"/>
      <c r="G435" s="29" t="n"/>
      <c r="H435" s="29" t="n"/>
      <c r="I435" s="31" t="n"/>
      <c r="J435" s="29" t="n"/>
      <c r="K435" s="32" t="n"/>
      <c r="L435" s="57" t="n"/>
      <c r="M435" s="29" t="n"/>
      <c r="N435" s="29" t="n"/>
      <c r="O435" s="30">
        <f>IF(OR(B435="",H435=""),"",IFERROR(B435+INDEX('Settings'!$O$2:$O$5,MATCH(H435,'Settings'!$N$2:$N$5,0)),""))</f>
        <v/>
      </c>
      <c r="P435" s="30">
        <f>IF(A435="","",IF(COUNTIFS('Action Log'!$B$2:$B$501,A435,'Action Log'!$H$2:$H$501,"Pending",'Action Log'!$G$2:$G$501,"&gt;0")=0,"",IFERROR(MINIFS('Action Log'!$G$2:$G$501,'Action Log'!$B$2:$B$501,A435,'Action Log'!$H$2:$H$501,"Pending",'Action Log'!$G$2:$G$501,"&gt;0"),"")))</f>
        <v/>
      </c>
      <c r="Q435" s="30" t="n"/>
      <c r="R435" s="31" t="n"/>
      <c r="S435" s="29" t="n"/>
      <c r="T435" s="31" t="n"/>
      <c r="U435" s="29" t="n"/>
      <c r="V435" s="58">
        <f>IF(A435="","",IFERROR(SUMIF('Action Log'!$B$2:$B$501,A435,'Action Log'!$P$2:$P$501),0))</f>
        <v/>
      </c>
      <c r="W435" s="35">
        <f>IF(B435="","",MAX(0,IF(Q435&lt;&gt;"",Q435-B435,TODAY()-B435)))</f>
        <v/>
      </c>
      <c r="X435" s="35">
        <f>IF(OR(B435="",Q435="",N435&lt;&gt;"Closed"),"",MAX(0,Q435-B435))</f>
        <v/>
      </c>
      <c r="Y435" s="29">
        <f>IF(OR(A435="",O435=""),"",IF(N435="Canceled","Canceled",IF(N435="Closed",IF(Q435="","Needs Review",IF(Q435&gt;O435,"Closed Late","On Track")),IF(TODAY()&gt;O435,"Overdue","On Track"))))</f>
        <v/>
      </c>
      <c r="Z435" s="31">
        <f>IF(A435="","",IF(COUNTIF($A$2:$A$501,A435)&gt;1,"Duplicate ID",IF(OR(B435="",C435="",D435="",E435="",F435="",G435="",H435="",I435="",M435="",N435=""),"Missing Required Field",IF(AND(OR(N435="Closed",N435="Canceled"),Q435=""),"Missing Closure Date",IF(AND(N435="Closed",R435=""),"Missing Resolution",IF(AND(N435&lt;&gt;"Closed",N435&lt;&gt;"Canceled",Q435&lt;&gt;""),"Status/Date Mismatch",IF(AND(Q435&lt;&gt;"",Q435&lt;B435),"Closure Before Received","OK")))))))</f>
        <v/>
      </c>
    </row>
    <row r="436">
      <c r="A436" s="29" t="n"/>
      <c r="B436" s="30" t="n"/>
      <c r="C436" s="29" t="n"/>
      <c r="D436" s="29" t="n"/>
      <c r="E436" s="29" t="n"/>
      <c r="F436" s="29" t="n"/>
      <c r="G436" s="29" t="n"/>
      <c r="H436" s="29" t="n"/>
      <c r="I436" s="31" t="n"/>
      <c r="J436" s="29" t="n"/>
      <c r="K436" s="32" t="n"/>
      <c r="L436" s="57" t="n"/>
      <c r="M436" s="29" t="n"/>
      <c r="N436" s="29" t="n"/>
      <c r="O436" s="30">
        <f>IF(OR(B436="",H436=""),"",IFERROR(B436+INDEX('Settings'!$O$2:$O$5,MATCH(H436,'Settings'!$N$2:$N$5,0)),""))</f>
        <v/>
      </c>
      <c r="P436" s="30">
        <f>IF(A436="","",IF(COUNTIFS('Action Log'!$B$2:$B$501,A436,'Action Log'!$H$2:$H$501,"Pending",'Action Log'!$G$2:$G$501,"&gt;0")=0,"",IFERROR(MINIFS('Action Log'!$G$2:$G$501,'Action Log'!$B$2:$B$501,A436,'Action Log'!$H$2:$H$501,"Pending",'Action Log'!$G$2:$G$501,"&gt;0"),"")))</f>
        <v/>
      </c>
      <c r="Q436" s="30" t="n"/>
      <c r="R436" s="31" t="n"/>
      <c r="S436" s="29" t="n"/>
      <c r="T436" s="31" t="n"/>
      <c r="U436" s="29" t="n"/>
      <c r="V436" s="58">
        <f>IF(A436="","",IFERROR(SUMIF('Action Log'!$B$2:$B$501,A436,'Action Log'!$P$2:$P$501),0))</f>
        <v/>
      </c>
      <c r="W436" s="35">
        <f>IF(B436="","",MAX(0,IF(Q436&lt;&gt;"",Q436-B436,TODAY()-B436)))</f>
        <v/>
      </c>
      <c r="X436" s="35">
        <f>IF(OR(B436="",Q436="",N436&lt;&gt;"Closed"),"",MAX(0,Q436-B436))</f>
        <v/>
      </c>
      <c r="Y436" s="29">
        <f>IF(OR(A436="",O436=""),"",IF(N436="Canceled","Canceled",IF(N436="Closed",IF(Q436="","Needs Review",IF(Q436&gt;O436,"Closed Late","On Track")),IF(TODAY()&gt;O436,"Overdue","On Track"))))</f>
        <v/>
      </c>
      <c r="Z436" s="31">
        <f>IF(A436="","",IF(COUNTIF($A$2:$A$501,A436)&gt;1,"Duplicate ID",IF(OR(B436="",C436="",D436="",E436="",F436="",G436="",H436="",I436="",M436="",N436=""),"Missing Required Field",IF(AND(OR(N436="Closed",N436="Canceled"),Q436=""),"Missing Closure Date",IF(AND(N436="Closed",R436=""),"Missing Resolution",IF(AND(N436&lt;&gt;"Closed",N436&lt;&gt;"Canceled",Q436&lt;&gt;""),"Status/Date Mismatch",IF(AND(Q436&lt;&gt;"",Q436&lt;B436),"Closure Before Received","OK")))))))</f>
        <v/>
      </c>
    </row>
    <row r="437">
      <c r="A437" s="29" t="n"/>
      <c r="B437" s="30" t="n"/>
      <c r="C437" s="29" t="n"/>
      <c r="D437" s="29" t="n"/>
      <c r="E437" s="29" t="n"/>
      <c r="F437" s="29" t="n"/>
      <c r="G437" s="29" t="n"/>
      <c r="H437" s="29" t="n"/>
      <c r="I437" s="31" t="n"/>
      <c r="J437" s="29" t="n"/>
      <c r="K437" s="32" t="n"/>
      <c r="L437" s="57" t="n"/>
      <c r="M437" s="29" t="n"/>
      <c r="N437" s="29" t="n"/>
      <c r="O437" s="30">
        <f>IF(OR(B437="",H437=""),"",IFERROR(B437+INDEX('Settings'!$O$2:$O$5,MATCH(H437,'Settings'!$N$2:$N$5,0)),""))</f>
        <v/>
      </c>
      <c r="P437" s="30">
        <f>IF(A437="","",IF(COUNTIFS('Action Log'!$B$2:$B$501,A437,'Action Log'!$H$2:$H$501,"Pending",'Action Log'!$G$2:$G$501,"&gt;0")=0,"",IFERROR(MINIFS('Action Log'!$G$2:$G$501,'Action Log'!$B$2:$B$501,A437,'Action Log'!$H$2:$H$501,"Pending",'Action Log'!$G$2:$G$501,"&gt;0"),"")))</f>
        <v/>
      </c>
      <c r="Q437" s="30" t="n"/>
      <c r="R437" s="31" t="n"/>
      <c r="S437" s="29" t="n"/>
      <c r="T437" s="31" t="n"/>
      <c r="U437" s="29" t="n"/>
      <c r="V437" s="58">
        <f>IF(A437="","",IFERROR(SUMIF('Action Log'!$B$2:$B$501,A437,'Action Log'!$P$2:$P$501),0))</f>
        <v/>
      </c>
      <c r="W437" s="35">
        <f>IF(B437="","",MAX(0,IF(Q437&lt;&gt;"",Q437-B437,TODAY()-B437)))</f>
        <v/>
      </c>
      <c r="X437" s="35">
        <f>IF(OR(B437="",Q437="",N437&lt;&gt;"Closed"),"",MAX(0,Q437-B437))</f>
        <v/>
      </c>
      <c r="Y437" s="29">
        <f>IF(OR(A437="",O437=""),"",IF(N437="Canceled","Canceled",IF(N437="Closed",IF(Q437="","Needs Review",IF(Q437&gt;O437,"Closed Late","On Track")),IF(TODAY()&gt;O437,"Overdue","On Track"))))</f>
        <v/>
      </c>
      <c r="Z437" s="31">
        <f>IF(A437="","",IF(COUNTIF($A$2:$A$501,A437)&gt;1,"Duplicate ID",IF(OR(B437="",C437="",D437="",E437="",F437="",G437="",H437="",I437="",M437="",N437=""),"Missing Required Field",IF(AND(OR(N437="Closed",N437="Canceled"),Q437=""),"Missing Closure Date",IF(AND(N437="Closed",R437=""),"Missing Resolution",IF(AND(N437&lt;&gt;"Closed",N437&lt;&gt;"Canceled",Q437&lt;&gt;""),"Status/Date Mismatch",IF(AND(Q437&lt;&gt;"",Q437&lt;B437),"Closure Before Received","OK")))))))</f>
        <v/>
      </c>
    </row>
    <row r="438">
      <c r="A438" s="29" t="n"/>
      <c r="B438" s="30" t="n"/>
      <c r="C438" s="29" t="n"/>
      <c r="D438" s="29" t="n"/>
      <c r="E438" s="29" t="n"/>
      <c r="F438" s="29" t="n"/>
      <c r="G438" s="29" t="n"/>
      <c r="H438" s="29" t="n"/>
      <c r="I438" s="31" t="n"/>
      <c r="J438" s="29" t="n"/>
      <c r="K438" s="32" t="n"/>
      <c r="L438" s="57" t="n"/>
      <c r="M438" s="29" t="n"/>
      <c r="N438" s="29" t="n"/>
      <c r="O438" s="30">
        <f>IF(OR(B438="",H438=""),"",IFERROR(B438+INDEX('Settings'!$O$2:$O$5,MATCH(H438,'Settings'!$N$2:$N$5,0)),""))</f>
        <v/>
      </c>
      <c r="P438" s="30">
        <f>IF(A438="","",IF(COUNTIFS('Action Log'!$B$2:$B$501,A438,'Action Log'!$H$2:$H$501,"Pending",'Action Log'!$G$2:$G$501,"&gt;0")=0,"",IFERROR(MINIFS('Action Log'!$G$2:$G$501,'Action Log'!$B$2:$B$501,A438,'Action Log'!$H$2:$H$501,"Pending",'Action Log'!$G$2:$G$501,"&gt;0"),"")))</f>
        <v/>
      </c>
      <c r="Q438" s="30" t="n"/>
      <c r="R438" s="31" t="n"/>
      <c r="S438" s="29" t="n"/>
      <c r="T438" s="31" t="n"/>
      <c r="U438" s="29" t="n"/>
      <c r="V438" s="58">
        <f>IF(A438="","",IFERROR(SUMIF('Action Log'!$B$2:$B$501,A438,'Action Log'!$P$2:$P$501),0))</f>
        <v/>
      </c>
      <c r="W438" s="35">
        <f>IF(B438="","",MAX(0,IF(Q438&lt;&gt;"",Q438-B438,TODAY()-B438)))</f>
        <v/>
      </c>
      <c r="X438" s="35">
        <f>IF(OR(B438="",Q438="",N438&lt;&gt;"Closed"),"",MAX(0,Q438-B438))</f>
        <v/>
      </c>
      <c r="Y438" s="29">
        <f>IF(OR(A438="",O438=""),"",IF(N438="Canceled","Canceled",IF(N438="Closed",IF(Q438="","Needs Review",IF(Q438&gt;O438,"Closed Late","On Track")),IF(TODAY()&gt;O438,"Overdue","On Track"))))</f>
        <v/>
      </c>
      <c r="Z438" s="31">
        <f>IF(A438="","",IF(COUNTIF($A$2:$A$501,A438)&gt;1,"Duplicate ID",IF(OR(B438="",C438="",D438="",E438="",F438="",G438="",H438="",I438="",M438="",N438=""),"Missing Required Field",IF(AND(OR(N438="Closed",N438="Canceled"),Q438=""),"Missing Closure Date",IF(AND(N438="Closed",R438=""),"Missing Resolution",IF(AND(N438&lt;&gt;"Closed",N438&lt;&gt;"Canceled",Q438&lt;&gt;""),"Status/Date Mismatch",IF(AND(Q438&lt;&gt;"",Q438&lt;B438),"Closure Before Received","OK")))))))</f>
        <v/>
      </c>
    </row>
    <row r="439">
      <c r="A439" s="29" t="n"/>
      <c r="B439" s="30" t="n"/>
      <c r="C439" s="29" t="n"/>
      <c r="D439" s="29" t="n"/>
      <c r="E439" s="29" t="n"/>
      <c r="F439" s="29" t="n"/>
      <c r="G439" s="29" t="n"/>
      <c r="H439" s="29" t="n"/>
      <c r="I439" s="31" t="n"/>
      <c r="J439" s="29" t="n"/>
      <c r="K439" s="32" t="n"/>
      <c r="L439" s="57" t="n"/>
      <c r="M439" s="29" t="n"/>
      <c r="N439" s="29" t="n"/>
      <c r="O439" s="30">
        <f>IF(OR(B439="",H439=""),"",IFERROR(B439+INDEX('Settings'!$O$2:$O$5,MATCH(H439,'Settings'!$N$2:$N$5,0)),""))</f>
        <v/>
      </c>
      <c r="P439" s="30">
        <f>IF(A439="","",IF(COUNTIFS('Action Log'!$B$2:$B$501,A439,'Action Log'!$H$2:$H$501,"Pending",'Action Log'!$G$2:$G$501,"&gt;0")=0,"",IFERROR(MINIFS('Action Log'!$G$2:$G$501,'Action Log'!$B$2:$B$501,A439,'Action Log'!$H$2:$H$501,"Pending",'Action Log'!$G$2:$G$501,"&gt;0"),"")))</f>
        <v/>
      </c>
      <c r="Q439" s="30" t="n"/>
      <c r="R439" s="31" t="n"/>
      <c r="S439" s="29" t="n"/>
      <c r="T439" s="31" t="n"/>
      <c r="U439" s="29" t="n"/>
      <c r="V439" s="58">
        <f>IF(A439="","",IFERROR(SUMIF('Action Log'!$B$2:$B$501,A439,'Action Log'!$P$2:$P$501),0))</f>
        <v/>
      </c>
      <c r="W439" s="35">
        <f>IF(B439="","",MAX(0,IF(Q439&lt;&gt;"",Q439-B439,TODAY()-B439)))</f>
        <v/>
      </c>
      <c r="X439" s="35">
        <f>IF(OR(B439="",Q439="",N439&lt;&gt;"Closed"),"",MAX(0,Q439-B439))</f>
        <v/>
      </c>
      <c r="Y439" s="29">
        <f>IF(OR(A439="",O439=""),"",IF(N439="Canceled","Canceled",IF(N439="Closed",IF(Q439="","Needs Review",IF(Q439&gt;O439,"Closed Late","On Track")),IF(TODAY()&gt;O439,"Overdue","On Track"))))</f>
        <v/>
      </c>
      <c r="Z439" s="31">
        <f>IF(A439="","",IF(COUNTIF($A$2:$A$501,A439)&gt;1,"Duplicate ID",IF(OR(B439="",C439="",D439="",E439="",F439="",G439="",H439="",I439="",M439="",N439=""),"Missing Required Field",IF(AND(OR(N439="Closed",N439="Canceled"),Q439=""),"Missing Closure Date",IF(AND(N439="Closed",R439=""),"Missing Resolution",IF(AND(N439&lt;&gt;"Closed",N439&lt;&gt;"Canceled",Q439&lt;&gt;""),"Status/Date Mismatch",IF(AND(Q439&lt;&gt;"",Q439&lt;B439),"Closure Before Received","OK")))))))</f>
        <v/>
      </c>
    </row>
    <row r="440">
      <c r="A440" s="29" t="n"/>
      <c r="B440" s="30" t="n"/>
      <c r="C440" s="29" t="n"/>
      <c r="D440" s="29" t="n"/>
      <c r="E440" s="29" t="n"/>
      <c r="F440" s="29" t="n"/>
      <c r="G440" s="29" t="n"/>
      <c r="H440" s="29" t="n"/>
      <c r="I440" s="31" t="n"/>
      <c r="J440" s="29" t="n"/>
      <c r="K440" s="32" t="n"/>
      <c r="L440" s="57" t="n"/>
      <c r="M440" s="29" t="n"/>
      <c r="N440" s="29" t="n"/>
      <c r="O440" s="30">
        <f>IF(OR(B440="",H440=""),"",IFERROR(B440+INDEX('Settings'!$O$2:$O$5,MATCH(H440,'Settings'!$N$2:$N$5,0)),""))</f>
        <v/>
      </c>
      <c r="P440" s="30">
        <f>IF(A440="","",IF(COUNTIFS('Action Log'!$B$2:$B$501,A440,'Action Log'!$H$2:$H$501,"Pending",'Action Log'!$G$2:$G$501,"&gt;0")=0,"",IFERROR(MINIFS('Action Log'!$G$2:$G$501,'Action Log'!$B$2:$B$501,A440,'Action Log'!$H$2:$H$501,"Pending",'Action Log'!$G$2:$G$501,"&gt;0"),"")))</f>
        <v/>
      </c>
      <c r="Q440" s="30" t="n"/>
      <c r="R440" s="31" t="n"/>
      <c r="S440" s="29" t="n"/>
      <c r="T440" s="31" t="n"/>
      <c r="U440" s="29" t="n"/>
      <c r="V440" s="58">
        <f>IF(A440="","",IFERROR(SUMIF('Action Log'!$B$2:$B$501,A440,'Action Log'!$P$2:$P$501),0))</f>
        <v/>
      </c>
      <c r="W440" s="35">
        <f>IF(B440="","",MAX(0,IF(Q440&lt;&gt;"",Q440-B440,TODAY()-B440)))</f>
        <v/>
      </c>
      <c r="X440" s="35">
        <f>IF(OR(B440="",Q440="",N440&lt;&gt;"Closed"),"",MAX(0,Q440-B440))</f>
        <v/>
      </c>
      <c r="Y440" s="29">
        <f>IF(OR(A440="",O440=""),"",IF(N440="Canceled","Canceled",IF(N440="Closed",IF(Q440="","Needs Review",IF(Q440&gt;O440,"Closed Late","On Track")),IF(TODAY()&gt;O440,"Overdue","On Track"))))</f>
        <v/>
      </c>
      <c r="Z440" s="31">
        <f>IF(A440="","",IF(COUNTIF($A$2:$A$501,A440)&gt;1,"Duplicate ID",IF(OR(B440="",C440="",D440="",E440="",F440="",G440="",H440="",I440="",M440="",N440=""),"Missing Required Field",IF(AND(OR(N440="Closed",N440="Canceled"),Q440=""),"Missing Closure Date",IF(AND(N440="Closed",R440=""),"Missing Resolution",IF(AND(N440&lt;&gt;"Closed",N440&lt;&gt;"Canceled",Q440&lt;&gt;""),"Status/Date Mismatch",IF(AND(Q440&lt;&gt;"",Q440&lt;B440),"Closure Before Received","OK")))))))</f>
        <v/>
      </c>
    </row>
    <row r="441">
      <c r="A441" s="29" t="n"/>
      <c r="B441" s="30" t="n"/>
      <c r="C441" s="29" t="n"/>
      <c r="D441" s="29" t="n"/>
      <c r="E441" s="29" t="n"/>
      <c r="F441" s="29" t="n"/>
      <c r="G441" s="29" t="n"/>
      <c r="H441" s="29" t="n"/>
      <c r="I441" s="31" t="n"/>
      <c r="J441" s="29" t="n"/>
      <c r="K441" s="32" t="n"/>
      <c r="L441" s="57" t="n"/>
      <c r="M441" s="29" t="n"/>
      <c r="N441" s="29" t="n"/>
      <c r="O441" s="30">
        <f>IF(OR(B441="",H441=""),"",IFERROR(B441+INDEX('Settings'!$O$2:$O$5,MATCH(H441,'Settings'!$N$2:$N$5,0)),""))</f>
        <v/>
      </c>
      <c r="P441" s="30">
        <f>IF(A441="","",IF(COUNTIFS('Action Log'!$B$2:$B$501,A441,'Action Log'!$H$2:$H$501,"Pending",'Action Log'!$G$2:$G$501,"&gt;0")=0,"",IFERROR(MINIFS('Action Log'!$G$2:$G$501,'Action Log'!$B$2:$B$501,A441,'Action Log'!$H$2:$H$501,"Pending",'Action Log'!$G$2:$G$501,"&gt;0"),"")))</f>
        <v/>
      </c>
      <c r="Q441" s="30" t="n"/>
      <c r="R441" s="31" t="n"/>
      <c r="S441" s="29" t="n"/>
      <c r="T441" s="31" t="n"/>
      <c r="U441" s="29" t="n"/>
      <c r="V441" s="58">
        <f>IF(A441="","",IFERROR(SUMIF('Action Log'!$B$2:$B$501,A441,'Action Log'!$P$2:$P$501),0))</f>
        <v/>
      </c>
      <c r="W441" s="35">
        <f>IF(B441="","",MAX(0,IF(Q441&lt;&gt;"",Q441-B441,TODAY()-B441)))</f>
        <v/>
      </c>
      <c r="X441" s="35">
        <f>IF(OR(B441="",Q441="",N441&lt;&gt;"Closed"),"",MAX(0,Q441-B441))</f>
        <v/>
      </c>
      <c r="Y441" s="29">
        <f>IF(OR(A441="",O441=""),"",IF(N441="Canceled","Canceled",IF(N441="Closed",IF(Q441="","Needs Review",IF(Q441&gt;O441,"Closed Late","On Track")),IF(TODAY()&gt;O441,"Overdue","On Track"))))</f>
        <v/>
      </c>
      <c r="Z441" s="31">
        <f>IF(A441="","",IF(COUNTIF($A$2:$A$501,A441)&gt;1,"Duplicate ID",IF(OR(B441="",C441="",D441="",E441="",F441="",G441="",H441="",I441="",M441="",N441=""),"Missing Required Field",IF(AND(OR(N441="Closed",N441="Canceled"),Q441=""),"Missing Closure Date",IF(AND(N441="Closed",R441=""),"Missing Resolution",IF(AND(N441&lt;&gt;"Closed",N441&lt;&gt;"Canceled",Q441&lt;&gt;""),"Status/Date Mismatch",IF(AND(Q441&lt;&gt;"",Q441&lt;B441),"Closure Before Received","OK")))))))</f>
        <v/>
      </c>
    </row>
    <row r="442">
      <c r="A442" s="29" t="n"/>
      <c r="B442" s="30" t="n"/>
      <c r="C442" s="29" t="n"/>
      <c r="D442" s="29" t="n"/>
      <c r="E442" s="29" t="n"/>
      <c r="F442" s="29" t="n"/>
      <c r="G442" s="29" t="n"/>
      <c r="H442" s="29" t="n"/>
      <c r="I442" s="31" t="n"/>
      <c r="J442" s="29" t="n"/>
      <c r="K442" s="32" t="n"/>
      <c r="L442" s="57" t="n"/>
      <c r="M442" s="29" t="n"/>
      <c r="N442" s="29" t="n"/>
      <c r="O442" s="30">
        <f>IF(OR(B442="",H442=""),"",IFERROR(B442+INDEX('Settings'!$O$2:$O$5,MATCH(H442,'Settings'!$N$2:$N$5,0)),""))</f>
        <v/>
      </c>
      <c r="P442" s="30">
        <f>IF(A442="","",IF(COUNTIFS('Action Log'!$B$2:$B$501,A442,'Action Log'!$H$2:$H$501,"Pending",'Action Log'!$G$2:$G$501,"&gt;0")=0,"",IFERROR(MINIFS('Action Log'!$G$2:$G$501,'Action Log'!$B$2:$B$501,A442,'Action Log'!$H$2:$H$501,"Pending",'Action Log'!$G$2:$G$501,"&gt;0"),"")))</f>
        <v/>
      </c>
      <c r="Q442" s="30" t="n"/>
      <c r="R442" s="31" t="n"/>
      <c r="S442" s="29" t="n"/>
      <c r="T442" s="31" t="n"/>
      <c r="U442" s="29" t="n"/>
      <c r="V442" s="58">
        <f>IF(A442="","",IFERROR(SUMIF('Action Log'!$B$2:$B$501,A442,'Action Log'!$P$2:$P$501),0))</f>
        <v/>
      </c>
      <c r="W442" s="35">
        <f>IF(B442="","",MAX(0,IF(Q442&lt;&gt;"",Q442-B442,TODAY()-B442)))</f>
        <v/>
      </c>
      <c r="X442" s="35">
        <f>IF(OR(B442="",Q442="",N442&lt;&gt;"Closed"),"",MAX(0,Q442-B442))</f>
        <v/>
      </c>
      <c r="Y442" s="29">
        <f>IF(OR(A442="",O442=""),"",IF(N442="Canceled","Canceled",IF(N442="Closed",IF(Q442="","Needs Review",IF(Q442&gt;O442,"Closed Late","On Track")),IF(TODAY()&gt;O442,"Overdue","On Track"))))</f>
        <v/>
      </c>
      <c r="Z442" s="31">
        <f>IF(A442="","",IF(COUNTIF($A$2:$A$501,A442)&gt;1,"Duplicate ID",IF(OR(B442="",C442="",D442="",E442="",F442="",G442="",H442="",I442="",M442="",N442=""),"Missing Required Field",IF(AND(OR(N442="Closed",N442="Canceled"),Q442=""),"Missing Closure Date",IF(AND(N442="Closed",R442=""),"Missing Resolution",IF(AND(N442&lt;&gt;"Closed",N442&lt;&gt;"Canceled",Q442&lt;&gt;""),"Status/Date Mismatch",IF(AND(Q442&lt;&gt;"",Q442&lt;B442),"Closure Before Received","OK")))))))</f>
        <v/>
      </c>
    </row>
    <row r="443">
      <c r="A443" s="29" t="n"/>
      <c r="B443" s="30" t="n"/>
      <c r="C443" s="29" t="n"/>
      <c r="D443" s="29" t="n"/>
      <c r="E443" s="29" t="n"/>
      <c r="F443" s="29" t="n"/>
      <c r="G443" s="29" t="n"/>
      <c r="H443" s="29" t="n"/>
      <c r="I443" s="31" t="n"/>
      <c r="J443" s="29" t="n"/>
      <c r="K443" s="32" t="n"/>
      <c r="L443" s="57" t="n"/>
      <c r="M443" s="29" t="n"/>
      <c r="N443" s="29" t="n"/>
      <c r="O443" s="30">
        <f>IF(OR(B443="",H443=""),"",IFERROR(B443+INDEX('Settings'!$O$2:$O$5,MATCH(H443,'Settings'!$N$2:$N$5,0)),""))</f>
        <v/>
      </c>
      <c r="P443" s="30">
        <f>IF(A443="","",IF(COUNTIFS('Action Log'!$B$2:$B$501,A443,'Action Log'!$H$2:$H$501,"Pending",'Action Log'!$G$2:$G$501,"&gt;0")=0,"",IFERROR(MINIFS('Action Log'!$G$2:$G$501,'Action Log'!$B$2:$B$501,A443,'Action Log'!$H$2:$H$501,"Pending",'Action Log'!$G$2:$G$501,"&gt;0"),"")))</f>
        <v/>
      </c>
      <c r="Q443" s="30" t="n"/>
      <c r="R443" s="31" t="n"/>
      <c r="S443" s="29" t="n"/>
      <c r="T443" s="31" t="n"/>
      <c r="U443" s="29" t="n"/>
      <c r="V443" s="58">
        <f>IF(A443="","",IFERROR(SUMIF('Action Log'!$B$2:$B$501,A443,'Action Log'!$P$2:$P$501),0))</f>
        <v/>
      </c>
      <c r="W443" s="35">
        <f>IF(B443="","",MAX(0,IF(Q443&lt;&gt;"",Q443-B443,TODAY()-B443)))</f>
        <v/>
      </c>
      <c r="X443" s="35">
        <f>IF(OR(B443="",Q443="",N443&lt;&gt;"Closed"),"",MAX(0,Q443-B443))</f>
        <v/>
      </c>
      <c r="Y443" s="29">
        <f>IF(OR(A443="",O443=""),"",IF(N443="Canceled","Canceled",IF(N443="Closed",IF(Q443="","Needs Review",IF(Q443&gt;O443,"Closed Late","On Track")),IF(TODAY()&gt;O443,"Overdue","On Track"))))</f>
        <v/>
      </c>
      <c r="Z443" s="31">
        <f>IF(A443="","",IF(COUNTIF($A$2:$A$501,A443)&gt;1,"Duplicate ID",IF(OR(B443="",C443="",D443="",E443="",F443="",G443="",H443="",I443="",M443="",N443=""),"Missing Required Field",IF(AND(OR(N443="Closed",N443="Canceled"),Q443=""),"Missing Closure Date",IF(AND(N443="Closed",R443=""),"Missing Resolution",IF(AND(N443&lt;&gt;"Closed",N443&lt;&gt;"Canceled",Q443&lt;&gt;""),"Status/Date Mismatch",IF(AND(Q443&lt;&gt;"",Q443&lt;B443),"Closure Before Received","OK")))))))</f>
        <v/>
      </c>
    </row>
    <row r="444">
      <c r="A444" s="29" t="n"/>
      <c r="B444" s="30" t="n"/>
      <c r="C444" s="29" t="n"/>
      <c r="D444" s="29" t="n"/>
      <c r="E444" s="29" t="n"/>
      <c r="F444" s="29" t="n"/>
      <c r="G444" s="29" t="n"/>
      <c r="H444" s="29" t="n"/>
      <c r="I444" s="31" t="n"/>
      <c r="J444" s="29" t="n"/>
      <c r="K444" s="32" t="n"/>
      <c r="L444" s="57" t="n"/>
      <c r="M444" s="29" t="n"/>
      <c r="N444" s="29" t="n"/>
      <c r="O444" s="30">
        <f>IF(OR(B444="",H444=""),"",IFERROR(B444+INDEX('Settings'!$O$2:$O$5,MATCH(H444,'Settings'!$N$2:$N$5,0)),""))</f>
        <v/>
      </c>
      <c r="P444" s="30">
        <f>IF(A444="","",IF(COUNTIFS('Action Log'!$B$2:$B$501,A444,'Action Log'!$H$2:$H$501,"Pending",'Action Log'!$G$2:$G$501,"&gt;0")=0,"",IFERROR(MINIFS('Action Log'!$G$2:$G$501,'Action Log'!$B$2:$B$501,A444,'Action Log'!$H$2:$H$501,"Pending",'Action Log'!$G$2:$G$501,"&gt;0"),"")))</f>
        <v/>
      </c>
      <c r="Q444" s="30" t="n"/>
      <c r="R444" s="31" t="n"/>
      <c r="S444" s="29" t="n"/>
      <c r="T444" s="31" t="n"/>
      <c r="U444" s="29" t="n"/>
      <c r="V444" s="58">
        <f>IF(A444="","",IFERROR(SUMIF('Action Log'!$B$2:$B$501,A444,'Action Log'!$P$2:$P$501),0))</f>
        <v/>
      </c>
      <c r="W444" s="35">
        <f>IF(B444="","",MAX(0,IF(Q444&lt;&gt;"",Q444-B444,TODAY()-B444)))</f>
        <v/>
      </c>
      <c r="X444" s="35">
        <f>IF(OR(B444="",Q444="",N444&lt;&gt;"Closed"),"",MAX(0,Q444-B444))</f>
        <v/>
      </c>
      <c r="Y444" s="29">
        <f>IF(OR(A444="",O444=""),"",IF(N444="Canceled","Canceled",IF(N444="Closed",IF(Q444="","Needs Review",IF(Q444&gt;O444,"Closed Late","On Track")),IF(TODAY()&gt;O444,"Overdue","On Track"))))</f>
        <v/>
      </c>
      <c r="Z444" s="31">
        <f>IF(A444="","",IF(COUNTIF($A$2:$A$501,A444)&gt;1,"Duplicate ID",IF(OR(B444="",C444="",D444="",E444="",F444="",G444="",H444="",I444="",M444="",N444=""),"Missing Required Field",IF(AND(OR(N444="Closed",N444="Canceled"),Q444=""),"Missing Closure Date",IF(AND(N444="Closed",R444=""),"Missing Resolution",IF(AND(N444&lt;&gt;"Closed",N444&lt;&gt;"Canceled",Q444&lt;&gt;""),"Status/Date Mismatch",IF(AND(Q444&lt;&gt;"",Q444&lt;B444),"Closure Before Received","OK")))))))</f>
        <v/>
      </c>
    </row>
    <row r="445">
      <c r="A445" s="29" t="n"/>
      <c r="B445" s="30" t="n"/>
      <c r="C445" s="29" t="n"/>
      <c r="D445" s="29" t="n"/>
      <c r="E445" s="29" t="n"/>
      <c r="F445" s="29" t="n"/>
      <c r="G445" s="29" t="n"/>
      <c r="H445" s="29" t="n"/>
      <c r="I445" s="31" t="n"/>
      <c r="J445" s="29" t="n"/>
      <c r="K445" s="32" t="n"/>
      <c r="L445" s="57" t="n"/>
      <c r="M445" s="29" t="n"/>
      <c r="N445" s="29" t="n"/>
      <c r="O445" s="30">
        <f>IF(OR(B445="",H445=""),"",IFERROR(B445+INDEX('Settings'!$O$2:$O$5,MATCH(H445,'Settings'!$N$2:$N$5,0)),""))</f>
        <v/>
      </c>
      <c r="P445" s="30">
        <f>IF(A445="","",IF(COUNTIFS('Action Log'!$B$2:$B$501,A445,'Action Log'!$H$2:$H$501,"Pending",'Action Log'!$G$2:$G$501,"&gt;0")=0,"",IFERROR(MINIFS('Action Log'!$G$2:$G$501,'Action Log'!$B$2:$B$501,A445,'Action Log'!$H$2:$H$501,"Pending",'Action Log'!$G$2:$G$501,"&gt;0"),"")))</f>
        <v/>
      </c>
      <c r="Q445" s="30" t="n"/>
      <c r="R445" s="31" t="n"/>
      <c r="S445" s="29" t="n"/>
      <c r="T445" s="31" t="n"/>
      <c r="U445" s="29" t="n"/>
      <c r="V445" s="58">
        <f>IF(A445="","",IFERROR(SUMIF('Action Log'!$B$2:$B$501,A445,'Action Log'!$P$2:$P$501),0))</f>
        <v/>
      </c>
      <c r="W445" s="35">
        <f>IF(B445="","",MAX(0,IF(Q445&lt;&gt;"",Q445-B445,TODAY()-B445)))</f>
        <v/>
      </c>
      <c r="X445" s="35">
        <f>IF(OR(B445="",Q445="",N445&lt;&gt;"Closed"),"",MAX(0,Q445-B445))</f>
        <v/>
      </c>
      <c r="Y445" s="29">
        <f>IF(OR(A445="",O445=""),"",IF(N445="Canceled","Canceled",IF(N445="Closed",IF(Q445="","Needs Review",IF(Q445&gt;O445,"Closed Late","On Track")),IF(TODAY()&gt;O445,"Overdue","On Track"))))</f>
        <v/>
      </c>
      <c r="Z445" s="31">
        <f>IF(A445="","",IF(COUNTIF($A$2:$A$501,A445)&gt;1,"Duplicate ID",IF(OR(B445="",C445="",D445="",E445="",F445="",G445="",H445="",I445="",M445="",N445=""),"Missing Required Field",IF(AND(OR(N445="Closed",N445="Canceled"),Q445=""),"Missing Closure Date",IF(AND(N445="Closed",R445=""),"Missing Resolution",IF(AND(N445&lt;&gt;"Closed",N445&lt;&gt;"Canceled",Q445&lt;&gt;""),"Status/Date Mismatch",IF(AND(Q445&lt;&gt;"",Q445&lt;B445),"Closure Before Received","OK")))))))</f>
        <v/>
      </c>
    </row>
    <row r="446">
      <c r="A446" s="29" t="n"/>
      <c r="B446" s="30" t="n"/>
      <c r="C446" s="29" t="n"/>
      <c r="D446" s="29" t="n"/>
      <c r="E446" s="29" t="n"/>
      <c r="F446" s="29" t="n"/>
      <c r="G446" s="29" t="n"/>
      <c r="H446" s="29" t="n"/>
      <c r="I446" s="31" t="n"/>
      <c r="J446" s="29" t="n"/>
      <c r="K446" s="32" t="n"/>
      <c r="L446" s="57" t="n"/>
      <c r="M446" s="29" t="n"/>
      <c r="N446" s="29" t="n"/>
      <c r="O446" s="30">
        <f>IF(OR(B446="",H446=""),"",IFERROR(B446+INDEX('Settings'!$O$2:$O$5,MATCH(H446,'Settings'!$N$2:$N$5,0)),""))</f>
        <v/>
      </c>
      <c r="P446" s="30">
        <f>IF(A446="","",IF(COUNTIFS('Action Log'!$B$2:$B$501,A446,'Action Log'!$H$2:$H$501,"Pending",'Action Log'!$G$2:$G$501,"&gt;0")=0,"",IFERROR(MINIFS('Action Log'!$G$2:$G$501,'Action Log'!$B$2:$B$501,A446,'Action Log'!$H$2:$H$501,"Pending",'Action Log'!$G$2:$G$501,"&gt;0"),"")))</f>
        <v/>
      </c>
      <c r="Q446" s="30" t="n"/>
      <c r="R446" s="31" t="n"/>
      <c r="S446" s="29" t="n"/>
      <c r="T446" s="31" t="n"/>
      <c r="U446" s="29" t="n"/>
      <c r="V446" s="58">
        <f>IF(A446="","",IFERROR(SUMIF('Action Log'!$B$2:$B$501,A446,'Action Log'!$P$2:$P$501),0))</f>
        <v/>
      </c>
      <c r="W446" s="35">
        <f>IF(B446="","",MAX(0,IF(Q446&lt;&gt;"",Q446-B446,TODAY()-B446)))</f>
        <v/>
      </c>
      <c r="X446" s="35">
        <f>IF(OR(B446="",Q446="",N446&lt;&gt;"Closed"),"",MAX(0,Q446-B446))</f>
        <v/>
      </c>
      <c r="Y446" s="29">
        <f>IF(OR(A446="",O446=""),"",IF(N446="Canceled","Canceled",IF(N446="Closed",IF(Q446="","Needs Review",IF(Q446&gt;O446,"Closed Late","On Track")),IF(TODAY()&gt;O446,"Overdue","On Track"))))</f>
        <v/>
      </c>
      <c r="Z446" s="31">
        <f>IF(A446="","",IF(COUNTIF($A$2:$A$501,A446)&gt;1,"Duplicate ID",IF(OR(B446="",C446="",D446="",E446="",F446="",G446="",H446="",I446="",M446="",N446=""),"Missing Required Field",IF(AND(OR(N446="Closed",N446="Canceled"),Q446=""),"Missing Closure Date",IF(AND(N446="Closed",R446=""),"Missing Resolution",IF(AND(N446&lt;&gt;"Closed",N446&lt;&gt;"Canceled",Q446&lt;&gt;""),"Status/Date Mismatch",IF(AND(Q446&lt;&gt;"",Q446&lt;B446),"Closure Before Received","OK")))))))</f>
        <v/>
      </c>
    </row>
    <row r="447">
      <c r="A447" s="29" t="n"/>
      <c r="B447" s="30" t="n"/>
      <c r="C447" s="29" t="n"/>
      <c r="D447" s="29" t="n"/>
      <c r="E447" s="29" t="n"/>
      <c r="F447" s="29" t="n"/>
      <c r="G447" s="29" t="n"/>
      <c r="H447" s="29" t="n"/>
      <c r="I447" s="31" t="n"/>
      <c r="J447" s="29" t="n"/>
      <c r="K447" s="32" t="n"/>
      <c r="L447" s="57" t="n"/>
      <c r="M447" s="29" t="n"/>
      <c r="N447" s="29" t="n"/>
      <c r="O447" s="30">
        <f>IF(OR(B447="",H447=""),"",IFERROR(B447+INDEX('Settings'!$O$2:$O$5,MATCH(H447,'Settings'!$N$2:$N$5,0)),""))</f>
        <v/>
      </c>
      <c r="P447" s="30">
        <f>IF(A447="","",IF(COUNTIFS('Action Log'!$B$2:$B$501,A447,'Action Log'!$H$2:$H$501,"Pending",'Action Log'!$G$2:$G$501,"&gt;0")=0,"",IFERROR(MINIFS('Action Log'!$G$2:$G$501,'Action Log'!$B$2:$B$501,A447,'Action Log'!$H$2:$H$501,"Pending",'Action Log'!$G$2:$G$501,"&gt;0"),"")))</f>
        <v/>
      </c>
      <c r="Q447" s="30" t="n"/>
      <c r="R447" s="31" t="n"/>
      <c r="S447" s="29" t="n"/>
      <c r="T447" s="31" t="n"/>
      <c r="U447" s="29" t="n"/>
      <c r="V447" s="58">
        <f>IF(A447="","",IFERROR(SUMIF('Action Log'!$B$2:$B$501,A447,'Action Log'!$P$2:$P$501),0))</f>
        <v/>
      </c>
      <c r="W447" s="35">
        <f>IF(B447="","",MAX(0,IF(Q447&lt;&gt;"",Q447-B447,TODAY()-B447)))</f>
        <v/>
      </c>
      <c r="X447" s="35">
        <f>IF(OR(B447="",Q447="",N447&lt;&gt;"Closed"),"",MAX(0,Q447-B447))</f>
        <v/>
      </c>
      <c r="Y447" s="29">
        <f>IF(OR(A447="",O447=""),"",IF(N447="Canceled","Canceled",IF(N447="Closed",IF(Q447="","Needs Review",IF(Q447&gt;O447,"Closed Late","On Track")),IF(TODAY()&gt;O447,"Overdue","On Track"))))</f>
        <v/>
      </c>
      <c r="Z447" s="31">
        <f>IF(A447="","",IF(COUNTIF($A$2:$A$501,A447)&gt;1,"Duplicate ID",IF(OR(B447="",C447="",D447="",E447="",F447="",G447="",H447="",I447="",M447="",N447=""),"Missing Required Field",IF(AND(OR(N447="Closed",N447="Canceled"),Q447=""),"Missing Closure Date",IF(AND(N447="Closed",R447=""),"Missing Resolution",IF(AND(N447&lt;&gt;"Closed",N447&lt;&gt;"Canceled",Q447&lt;&gt;""),"Status/Date Mismatch",IF(AND(Q447&lt;&gt;"",Q447&lt;B447),"Closure Before Received","OK")))))))</f>
        <v/>
      </c>
    </row>
    <row r="448">
      <c r="A448" s="29" t="n"/>
      <c r="B448" s="30" t="n"/>
      <c r="C448" s="29" t="n"/>
      <c r="D448" s="29" t="n"/>
      <c r="E448" s="29" t="n"/>
      <c r="F448" s="29" t="n"/>
      <c r="G448" s="29" t="n"/>
      <c r="H448" s="29" t="n"/>
      <c r="I448" s="31" t="n"/>
      <c r="J448" s="29" t="n"/>
      <c r="K448" s="32" t="n"/>
      <c r="L448" s="57" t="n"/>
      <c r="M448" s="29" t="n"/>
      <c r="N448" s="29" t="n"/>
      <c r="O448" s="30">
        <f>IF(OR(B448="",H448=""),"",IFERROR(B448+INDEX('Settings'!$O$2:$O$5,MATCH(H448,'Settings'!$N$2:$N$5,0)),""))</f>
        <v/>
      </c>
      <c r="P448" s="30">
        <f>IF(A448="","",IF(COUNTIFS('Action Log'!$B$2:$B$501,A448,'Action Log'!$H$2:$H$501,"Pending",'Action Log'!$G$2:$G$501,"&gt;0")=0,"",IFERROR(MINIFS('Action Log'!$G$2:$G$501,'Action Log'!$B$2:$B$501,A448,'Action Log'!$H$2:$H$501,"Pending",'Action Log'!$G$2:$G$501,"&gt;0"),"")))</f>
        <v/>
      </c>
      <c r="Q448" s="30" t="n"/>
      <c r="R448" s="31" t="n"/>
      <c r="S448" s="29" t="n"/>
      <c r="T448" s="31" t="n"/>
      <c r="U448" s="29" t="n"/>
      <c r="V448" s="58">
        <f>IF(A448="","",IFERROR(SUMIF('Action Log'!$B$2:$B$501,A448,'Action Log'!$P$2:$P$501),0))</f>
        <v/>
      </c>
      <c r="W448" s="35">
        <f>IF(B448="","",MAX(0,IF(Q448&lt;&gt;"",Q448-B448,TODAY()-B448)))</f>
        <v/>
      </c>
      <c r="X448" s="35">
        <f>IF(OR(B448="",Q448="",N448&lt;&gt;"Closed"),"",MAX(0,Q448-B448))</f>
        <v/>
      </c>
      <c r="Y448" s="29">
        <f>IF(OR(A448="",O448=""),"",IF(N448="Canceled","Canceled",IF(N448="Closed",IF(Q448="","Needs Review",IF(Q448&gt;O448,"Closed Late","On Track")),IF(TODAY()&gt;O448,"Overdue","On Track"))))</f>
        <v/>
      </c>
      <c r="Z448" s="31">
        <f>IF(A448="","",IF(COUNTIF($A$2:$A$501,A448)&gt;1,"Duplicate ID",IF(OR(B448="",C448="",D448="",E448="",F448="",G448="",H448="",I448="",M448="",N448=""),"Missing Required Field",IF(AND(OR(N448="Closed",N448="Canceled"),Q448=""),"Missing Closure Date",IF(AND(N448="Closed",R448=""),"Missing Resolution",IF(AND(N448&lt;&gt;"Closed",N448&lt;&gt;"Canceled",Q448&lt;&gt;""),"Status/Date Mismatch",IF(AND(Q448&lt;&gt;"",Q448&lt;B448),"Closure Before Received","OK")))))))</f>
        <v/>
      </c>
    </row>
    <row r="449">
      <c r="A449" s="29" t="n"/>
      <c r="B449" s="30" t="n"/>
      <c r="C449" s="29" t="n"/>
      <c r="D449" s="29" t="n"/>
      <c r="E449" s="29" t="n"/>
      <c r="F449" s="29" t="n"/>
      <c r="G449" s="29" t="n"/>
      <c r="H449" s="29" t="n"/>
      <c r="I449" s="31" t="n"/>
      <c r="J449" s="29" t="n"/>
      <c r="K449" s="32" t="n"/>
      <c r="L449" s="57" t="n"/>
      <c r="M449" s="29" t="n"/>
      <c r="N449" s="29" t="n"/>
      <c r="O449" s="30">
        <f>IF(OR(B449="",H449=""),"",IFERROR(B449+INDEX('Settings'!$O$2:$O$5,MATCH(H449,'Settings'!$N$2:$N$5,0)),""))</f>
        <v/>
      </c>
      <c r="P449" s="30">
        <f>IF(A449="","",IF(COUNTIFS('Action Log'!$B$2:$B$501,A449,'Action Log'!$H$2:$H$501,"Pending",'Action Log'!$G$2:$G$501,"&gt;0")=0,"",IFERROR(MINIFS('Action Log'!$G$2:$G$501,'Action Log'!$B$2:$B$501,A449,'Action Log'!$H$2:$H$501,"Pending",'Action Log'!$G$2:$G$501,"&gt;0"),"")))</f>
        <v/>
      </c>
      <c r="Q449" s="30" t="n"/>
      <c r="R449" s="31" t="n"/>
      <c r="S449" s="29" t="n"/>
      <c r="T449" s="31" t="n"/>
      <c r="U449" s="29" t="n"/>
      <c r="V449" s="58">
        <f>IF(A449="","",IFERROR(SUMIF('Action Log'!$B$2:$B$501,A449,'Action Log'!$P$2:$P$501),0))</f>
        <v/>
      </c>
      <c r="W449" s="35">
        <f>IF(B449="","",MAX(0,IF(Q449&lt;&gt;"",Q449-B449,TODAY()-B449)))</f>
        <v/>
      </c>
      <c r="X449" s="35">
        <f>IF(OR(B449="",Q449="",N449&lt;&gt;"Closed"),"",MAX(0,Q449-B449))</f>
        <v/>
      </c>
      <c r="Y449" s="29">
        <f>IF(OR(A449="",O449=""),"",IF(N449="Canceled","Canceled",IF(N449="Closed",IF(Q449="","Needs Review",IF(Q449&gt;O449,"Closed Late","On Track")),IF(TODAY()&gt;O449,"Overdue","On Track"))))</f>
        <v/>
      </c>
      <c r="Z449" s="31">
        <f>IF(A449="","",IF(COUNTIF($A$2:$A$501,A449)&gt;1,"Duplicate ID",IF(OR(B449="",C449="",D449="",E449="",F449="",G449="",H449="",I449="",M449="",N449=""),"Missing Required Field",IF(AND(OR(N449="Closed",N449="Canceled"),Q449=""),"Missing Closure Date",IF(AND(N449="Closed",R449=""),"Missing Resolution",IF(AND(N449&lt;&gt;"Closed",N449&lt;&gt;"Canceled",Q449&lt;&gt;""),"Status/Date Mismatch",IF(AND(Q449&lt;&gt;"",Q449&lt;B449),"Closure Before Received","OK")))))))</f>
        <v/>
      </c>
    </row>
    <row r="450">
      <c r="A450" s="29" t="n"/>
      <c r="B450" s="30" t="n"/>
      <c r="C450" s="29" t="n"/>
      <c r="D450" s="29" t="n"/>
      <c r="E450" s="29" t="n"/>
      <c r="F450" s="29" t="n"/>
      <c r="G450" s="29" t="n"/>
      <c r="H450" s="29" t="n"/>
      <c r="I450" s="31" t="n"/>
      <c r="J450" s="29" t="n"/>
      <c r="K450" s="32" t="n"/>
      <c r="L450" s="57" t="n"/>
      <c r="M450" s="29" t="n"/>
      <c r="N450" s="29" t="n"/>
      <c r="O450" s="30">
        <f>IF(OR(B450="",H450=""),"",IFERROR(B450+INDEX('Settings'!$O$2:$O$5,MATCH(H450,'Settings'!$N$2:$N$5,0)),""))</f>
        <v/>
      </c>
      <c r="P450" s="30">
        <f>IF(A450="","",IF(COUNTIFS('Action Log'!$B$2:$B$501,A450,'Action Log'!$H$2:$H$501,"Pending",'Action Log'!$G$2:$G$501,"&gt;0")=0,"",IFERROR(MINIFS('Action Log'!$G$2:$G$501,'Action Log'!$B$2:$B$501,A450,'Action Log'!$H$2:$H$501,"Pending",'Action Log'!$G$2:$G$501,"&gt;0"),"")))</f>
        <v/>
      </c>
      <c r="Q450" s="30" t="n"/>
      <c r="R450" s="31" t="n"/>
      <c r="S450" s="29" t="n"/>
      <c r="T450" s="31" t="n"/>
      <c r="U450" s="29" t="n"/>
      <c r="V450" s="58">
        <f>IF(A450="","",IFERROR(SUMIF('Action Log'!$B$2:$B$501,A450,'Action Log'!$P$2:$P$501),0))</f>
        <v/>
      </c>
      <c r="W450" s="35">
        <f>IF(B450="","",MAX(0,IF(Q450&lt;&gt;"",Q450-B450,TODAY()-B450)))</f>
        <v/>
      </c>
      <c r="X450" s="35">
        <f>IF(OR(B450="",Q450="",N450&lt;&gt;"Closed"),"",MAX(0,Q450-B450))</f>
        <v/>
      </c>
      <c r="Y450" s="29">
        <f>IF(OR(A450="",O450=""),"",IF(N450="Canceled","Canceled",IF(N450="Closed",IF(Q450="","Needs Review",IF(Q450&gt;O450,"Closed Late","On Track")),IF(TODAY()&gt;O450,"Overdue","On Track"))))</f>
        <v/>
      </c>
      <c r="Z450" s="31">
        <f>IF(A450="","",IF(COUNTIF($A$2:$A$501,A450)&gt;1,"Duplicate ID",IF(OR(B450="",C450="",D450="",E450="",F450="",G450="",H450="",I450="",M450="",N450=""),"Missing Required Field",IF(AND(OR(N450="Closed",N450="Canceled"),Q450=""),"Missing Closure Date",IF(AND(N450="Closed",R450=""),"Missing Resolution",IF(AND(N450&lt;&gt;"Closed",N450&lt;&gt;"Canceled",Q450&lt;&gt;""),"Status/Date Mismatch",IF(AND(Q450&lt;&gt;"",Q450&lt;B450),"Closure Before Received","OK")))))))</f>
        <v/>
      </c>
    </row>
    <row r="451">
      <c r="A451" s="29" t="n"/>
      <c r="B451" s="30" t="n"/>
      <c r="C451" s="29" t="n"/>
      <c r="D451" s="29" t="n"/>
      <c r="E451" s="29" t="n"/>
      <c r="F451" s="29" t="n"/>
      <c r="G451" s="29" t="n"/>
      <c r="H451" s="29" t="n"/>
      <c r="I451" s="31" t="n"/>
      <c r="J451" s="29" t="n"/>
      <c r="K451" s="32" t="n"/>
      <c r="L451" s="57" t="n"/>
      <c r="M451" s="29" t="n"/>
      <c r="N451" s="29" t="n"/>
      <c r="O451" s="30">
        <f>IF(OR(B451="",H451=""),"",IFERROR(B451+INDEX('Settings'!$O$2:$O$5,MATCH(H451,'Settings'!$N$2:$N$5,0)),""))</f>
        <v/>
      </c>
      <c r="P451" s="30">
        <f>IF(A451="","",IF(COUNTIFS('Action Log'!$B$2:$B$501,A451,'Action Log'!$H$2:$H$501,"Pending",'Action Log'!$G$2:$G$501,"&gt;0")=0,"",IFERROR(MINIFS('Action Log'!$G$2:$G$501,'Action Log'!$B$2:$B$501,A451,'Action Log'!$H$2:$H$501,"Pending",'Action Log'!$G$2:$G$501,"&gt;0"),"")))</f>
        <v/>
      </c>
      <c r="Q451" s="30" t="n"/>
      <c r="R451" s="31" t="n"/>
      <c r="S451" s="29" t="n"/>
      <c r="T451" s="31" t="n"/>
      <c r="U451" s="29" t="n"/>
      <c r="V451" s="58">
        <f>IF(A451="","",IFERROR(SUMIF('Action Log'!$B$2:$B$501,A451,'Action Log'!$P$2:$P$501),0))</f>
        <v/>
      </c>
      <c r="W451" s="35">
        <f>IF(B451="","",MAX(0,IF(Q451&lt;&gt;"",Q451-B451,TODAY()-B451)))</f>
        <v/>
      </c>
      <c r="X451" s="35">
        <f>IF(OR(B451="",Q451="",N451&lt;&gt;"Closed"),"",MAX(0,Q451-B451))</f>
        <v/>
      </c>
      <c r="Y451" s="29">
        <f>IF(OR(A451="",O451=""),"",IF(N451="Canceled","Canceled",IF(N451="Closed",IF(Q451="","Needs Review",IF(Q451&gt;O451,"Closed Late","On Track")),IF(TODAY()&gt;O451,"Overdue","On Track"))))</f>
        <v/>
      </c>
      <c r="Z451" s="31">
        <f>IF(A451="","",IF(COUNTIF($A$2:$A$501,A451)&gt;1,"Duplicate ID",IF(OR(B451="",C451="",D451="",E451="",F451="",G451="",H451="",I451="",M451="",N451=""),"Missing Required Field",IF(AND(OR(N451="Closed",N451="Canceled"),Q451=""),"Missing Closure Date",IF(AND(N451="Closed",R451=""),"Missing Resolution",IF(AND(N451&lt;&gt;"Closed",N451&lt;&gt;"Canceled",Q451&lt;&gt;""),"Status/Date Mismatch",IF(AND(Q451&lt;&gt;"",Q451&lt;B451),"Closure Before Received","OK")))))))</f>
        <v/>
      </c>
    </row>
    <row r="452">
      <c r="A452" s="29" t="n"/>
      <c r="B452" s="30" t="n"/>
      <c r="C452" s="29" t="n"/>
      <c r="D452" s="29" t="n"/>
      <c r="E452" s="29" t="n"/>
      <c r="F452" s="29" t="n"/>
      <c r="G452" s="29" t="n"/>
      <c r="H452" s="29" t="n"/>
      <c r="I452" s="31" t="n"/>
      <c r="J452" s="29" t="n"/>
      <c r="K452" s="32" t="n"/>
      <c r="L452" s="57" t="n"/>
      <c r="M452" s="29" t="n"/>
      <c r="N452" s="29" t="n"/>
      <c r="O452" s="30">
        <f>IF(OR(B452="",H452=""),"",IFERROR(B452+INDEX('Settings'!$O$2:$O$5,MATCH(H452,'Settings'!$N$2:$N$5,0)),""))</f>
        <v/>
      </c>
      <c r="P452" s="30">
        <f>IF(A452="","",IF(COUNTIFS('Action Log'!$B$2:$B$501,A452,'Action Log'!$H$2:$H$501,"Pending",'Action Log'!$G$2:$G$501,"&gt;0")=0,"",IFERROR(MINIFS('Action Log'!$G$2:$G$501,'Action Log'!$B$2:$B$501,A452,'Action Log'!$H$2:$H$501,"Pending",'Action Log'!$G$2:$G$501,"&gt;0"),"")))</f>
        <v/>
      </c>
      <c r="Q452" s="30" t="n"/>
      <c r="R452" s="31" t="n"/>
      <c r="S452" s="29" t="n"/>
      <c r="T452" s="31" t="n"/>
      <c r="U452" s="29" t="n"/>
      <c r="V452" s="58">
        <f>IF(A452="","",IFERROR(SUMIF('Action Log'!$B$2:$B$501,A452,'Action Log'!$P$2:$P$501),0))</f>
        <v/>
      </c>
      <c r="W452" s="35">
        <f>IF(B452="","",MAX(0,IF(Q452&lt;&gt;"",Q452-B452,TODAY()-B452)))</f>
        <v/>
      </c>
      <c r="X452" s="35">
        <f>IF(OR(B452="",Q452="",N452&lt;&gt;"Closed"),"",MAX(0,Q452-B452))</f>
        <v/>
      </c>
      <c r="Y452" s="29">
        <f>IF(OR(A452="",O452=""),"",IF(N452="Canceled","Canceled",IF(N452="Closed",IF(Q452="","Needs Review",IF(Q452&gt;O452,"Closed Late","On Track")),IF(TODAY()&gt;O452,"Overdue","On Track"))))</f>
        <v/>
      </c>
      <c r="Z452" s="31">
        <f>IF(A452="","",IF(COUNTIF($A$2:$A$501,A452)&gt;1,"Duplicate ID",IF(OR(B452="",C452="",D452="",E452="",F452="",G452="",H452="",I452="",M452="",N452=""),"Missing Required Field",IF(AND(OR(N452="Closed",N452="Canceled"),Q452=""),"Missing Closure Date",IF(AND(N452="Closed",R452=""),"Missing Resolution",IF(AND(N452&lt;&gt;"Closed",N452&lt;&gt;"Canceled",Q452&lt;&gt;""),"Status/Date Mismatch",IF(AND(Q452&lt;&gt;"",Q452&lt;B452),"Closure Before Received","OK")))))))</f>
        <v/>
      </c>
    </row>
    <row r="453">
      <c r="A453" s="29" t="n"/>
      <c r="B453" s="30" t="n"/>
      <c r="C453" s="29" t="n"/>
      <c r="D453" s="29" t="n"/>
      <c r="E453" s="29" t="n"/>
      <c r="F453" s="29" t="n"/>
      <c r="G453" s="29" t="n"/>
      <c r="H453" s="29" t="n"/>
      <c r="I453" s="31" t="n"/>
      <c r="J453" s="29" t="n"/>
      <c r="K453" s="32" t="n"/>
      <c r="L453" s="57" t="n"/>
      <c r="M453" s="29" t="n"/>
      <c r="N453" s="29" t="n"/>
      <c r="O453" s="30">
        <f>IF(OR(B453="",H453=""),"",IFERROR(B453+INDEX('Settings'!$O$2:$O$5,MATCH(H453,'Settings'!$N$2:$N$5,0)),""))</f>
        <v/>
      </c>
      <c r="P453" s="30">
        <f>IF(A453="","",IF(COUNTIFS('Action Log'!$B$2:$B$501,A453,'Action Log'!$H$2:$H$501,"Pending",'Action Log'!$G$2:$G$501,"&gt;0")=0,"",IFERROR(MINIFS('Action Log'!$G$2:$G$501,'Action Log'!$B$2:$B$501,A453,'Action Log'!$H$2:$H$501,"Pending",'Action Log'!$G$2:$G$501,"&gt;0"),"")))</f>
        <v/>
      </c>
      <c r="Q453" s="30" t="n"/>
      <c r="R453" s="31" t="n"/>
      <c r="S453" s="29" t="n"/>
      <c r="T453" s="31" t="n"/>
      <c r="U453" s="29" t="n"/>
      <c r="V453" s="58">
        <f>IF(A453="","",IFERROR(SUMIF('Action Log'!$B$2:$B$501,A453,'Action Log'!$P$2:$P$501),0))</f>
        <v/>
      </c>
      <c r="W453" s="35">
        <f>IF(B453="","",MAX(0,IF(Q453&lt;&gt;"",Q453-B453,TODAY()-B453)))</f>
        <v/>
      </c>
      <c r="X453" s="35">
        <f>IF(OR(B453="",Q453="",N453&lt;&gt;"Closed"),"",MAX(0,Q453-B453))</f>
        <v/>
      </c>
      <c r="Y453" s="29">
        <f>IF(OR(A453="",O453=""),"",IF(N453="Canceled","Canceled",IF(N453="Closed",IF(Q453="","Needs Review",IF(Q453&gt;O453,"Closed Late","On Track")),IF(TODAY()&gt;O453,"Overdue","On Track"))))</f>
        <v/>
      </c>
      <c r="Z453" s="31">
        <f>IF(A453="","",IF(COUNTIF($A$2:$A$501,A453)&gt;1,"Duplicate ID",IF(OR(B453="",C453="",D453="",E453="",F453="",G453="",H453="",I453="",M453="",N453=""),"Missing Required Field",IF(AND(OR(N453="Closed",N453="Canceled"),Q453=""),"Missing Closure Date",IF(AND(N453="Closed",R453=""),"Missing Resolution",IF(AND(N453&lt;&gt;"Closed",N453&lt;&gt;"Canceled",Q453&lt;&gt;""),"Status/Date Mismatch",IF(AND(Q453&lt;&gt;"",Q453&lt;B453),"Closure Before Received","OK")))))))</f>
        <v/>
      </c>
    </row>
    <row r="454">
      <c r="A454" s="29" t="n"/>
      <c r="B454" s="30" t="n"/>
      <c r="C454" s="29" t="n"/>
      <c r="D454" s="29" t="n"/>
      <c r="E454" s="29" t="n"/>
      <c r="F454" s="29" t="n"/>
      <c r="G454" s="29" t="n"/>
      <c r="H454" s="29" t="n"/>
      <c r="I454" s="31" t="n"/>
      <c r="J454" s="29" t="n"/>
      <c r="K454" s="32" t="n"/>
      <c r="L454" s="57" t="n"/>
      <c r="M454" s="29" t="n"/>
      <c r="N454" s="29" t="n"/>
      <c r="O454" s="30">
        <f>IF(OR(B454="",H454=""),"",IFERROR(B454+INDEX('Settings'!$O$2:$O$5,MATCH(H454,'Settings'!$N$2:$N$5,0)),""))</f>
        <v/>
      </c>
      <c r="P454" s="30">
        <f>IF(A454="","",IF(COUNTIFS('Action Log'!$B$2:$B$501,A454,'Action Log'!$H$2:$H$501,"Pending",'Action Log'!$G$2:$G$501,"&gt;0")=0,"",IFERROR(MINIFS('Action Log'!$G$2:$G$501,'Action Log'!$B$2:$B$501,A454,'Action Log'!$H$2:$H$501,"Pending",'Action Log'!$G$2:$G$501,"&gt;0"),"")))</f>
        <v/>
      </c>
      <c r="Q454" s="30" t="n"/>
      <c r="R454" s="31" t="n"/>
      <c r="S454" s="29" t="n"/>
      <c r="T454" s="31" t="n"/>
      <c r="U454" s="29" t="n"/>
      <c r="V454" s="58">
        <f>IF(A454="","",IFERROR(SUMIF('Action Log'!$B$2:$B$501,A454,'Action Log'!$P$2:$P$501),0))</f>
        <v/>
      </c>
      <c r="W454" s="35">
        <f>IF(B454="","",MAX(0,IF(Q454&lt;&gt;"",Q454-B454,TODAY()-B454)))</f>
        <v/>
      </c>
      <c r="X454" s="35">
        <f>IF(OR(B454="",Q454="",N454&lt;&gt;"Closed"),"",MAX(0,Q454-B454))</f>
        <v/>
      </c>
      <c r="Y454" s="29">
        <f>IF(OR(A454="",O454=""),"",IF(N454="Canceled","Canceled",IF(N454="Closed",IF(Q454="","Needs Review",IF(Q454&gt;O454,"Closed Late","On Track")),IF(TODAY()&gt;O454,"Overdue","On Track"))))</f>
        <v/>
      </c>
      <c r="Z454" s="31">
        <f>IF(A454="","",IF(COUNTIF($A$2:$A$501,A454)&gt;1,"Duplicate ID",IF(OR(B454="",C454="",D454="",E454="",F454="",G454="",H454="",I454="",M454="",N454=""),"Missing Required Field",IF(AND(OR(N454="Closed",N454="Canceled"),Q454=""),"Missing Closure Date",IF(AND(N454="Closed",R454=""),"Missing Resolution",IF(AND(N454&lt;&gt;"Closed",N454&lt;&gt;"Canceled",Q454&lt;&gt;""),"Status/Date Mismatch",IF(AND(Q454&lt;&gt;"",Q454&lt;B454),"Closure Before Received","OK")))))))</f>
        <v/>
      </c>
    </row>
    <row r="455">
      <c r="A455" s="29" t="n"/>
      <c r="B455" s="30" t="n"/>
      <c r="C455" s="29" t="n"/>
      <c r="D455" s="29" t="n"/>
      <c r="E455" s="29" t="n"/>
      <c r="F455" s="29" t="n"/>
      <c r="G455" s="29" t="n"/>
      <c r="H455" s="29" t="n"/>
      <c r="I455" s="31" t="n"/>
      <c r="J455" s="29" t="n"/>
      <c r="K455" s="32" t="n"/>
      <c r="L455" s="57" t="n"/>
      <c r="M455" s="29" t="n"/>
      <c r="N455" s="29" t="n"/>
      <c r="O455" s="30">
        <f>IF(OR(B455="",H455=""),"",IFERROR(B455+INDEX('Settings'!$O$2:$O$5,MATCH(H455,'Settings'!$N$2:$N$5,0)),""))</f>
        <v/>
      </c>
      <c r="P455" s="30">
        <f>IF(A455="","",IF(COUNTIFS('Action Log'!$B$2:$B$501,A455,'Action Log'!$H$2:$H$501,"Pending",'Action Log'!$G$2:$G$501,"&gt;0")=0,"",IFERROR(MINIFS('Action Log'!$G$2:$G$501,'Action Log'!$B$2:$B$501,A455,'Action Log'!$H$2:$H$501,"Pending",'Action Log'!$G$2:$G$501,"&gt;0"),"")))</f>
        <v/>
      </c>
      <c r="Q455" s="30" t="n"/>
      <c r="R455" s="31" t="n"/>
      <c r="S455" s="29" t="n"/>
      <c r="T455" s="31" t="n"/>
      <c r="U455" s="29" t="n"/>
      <c r="V455" s="58">
        <f>IF(A455="","",IFERROR(SUMIF('Action Log'!$B$2:$B$501,A455,'Action Log'!$P$2:$P$501),0))</f>
        <v/>
      </c>
      <c r="W455" s="35">
        <f>IF(B455="","",MAX(0,IF(Q455&lt;&gt;"",Q455-B455,TODAY()-B455)))</f>
        <v/>
      </c>
      <c r="X455" s="35">
        <f>IF(OR(B455="",Q455="",N455&lt;&gt;"Closed"),"",MAX(0,Q455-B455))</f>
        <v/>
      </c>
      <c r="Y455" s="29">
        <f>IF(OR(A455="",O455=""),"",IF(N455="Canceled","Canceled",IF(N455="Closed",IF(Q455="","Needs Review",IF(Q455&gt;O455,"Closed Late","On Track")),IF(TODAY()&gt;O455,"Overdue","On Track"))))</f>
        <v/>
      </c>
      <c r="Z455" s="31">
        <f>IF(A455="","",IF(COUNTIF($A$2:$A$501,A455)&gt;1,"Duplicate ID",IF(OR(B455="",C455="",D455="",E455="",F455="",G455="",H455="",I455="",M455="",N455=""),"Missing Required Field",IF(AND(OR(N455="Closed",N455="Canceled"),Q455=""),"Missing Closure Date",IF(AND(N455="Closed",R455=""),"Missing Resolution",IF(AND(N455&lt;&gt;"Closed",N455&lt;&gt;"Canceled",Q455&lt;&gt;""),"Status/Date Mismatch",IF(AND(Q455&lt;&gt;"",Q455&lt;B455),"Closure Before Received","OK")))))))</f>
        <v/>
      </c>
    </row>
    <row r="456">
      <c r="A456" s="29" t="n"/>
      <c r="B456" s="30" t="n"/>
      <c r="C456" s="29" t="n"/>
      <c r="D456" s="29" t="n"/>
      <c r="E456" s="29" t="n"/>
      <c r="F456" s="29" t="n"/>
      <c r="G456" s="29" t="n"/>
      <c r="H456" s="29" t="n"/>
      <c r="I456" s="31" t="n"/>
      <c r="J456" s="29" t="n"/>
      <c r="K456" s="32" t="n"/>
      <c r="L456" s="57" t="n"/>
      <c r="M456" s="29" t="n"/>
      <c r="N456" s="29" t="n"/>
      <c r="O456" s="30">
        <f>IF(OR(B456="",H456=""),"",IFERROR(B456+INDEX('Settings'!$O$2:$O$5,MATCH(H456,'Settings'!$N$2:$N$5,0)),""))</f>
        <v/>
      </c>
      <c r="P456" s="30">
        <f>IF(A456="","",IF(COUNTIFS('Action Log'!$B$2:$B$501,A456,'Action Log'!$H$2:$H$501,"Pending",'Action Log'!$G$2:$G$501,"&gt;0")=0,"",IFERROR(MINIFS('Action Log'!$G$2:$G$501,'Action Log'!$B$2:$B$501,A456,'Action Log'!$H$2:$H$501,"Pending",'Action Log'!$G$2:$G$501,"&gt;0"),"")))</f>
        <v/>
      </c>
      <c r="Q456" s="30" t="n"/>
      <c r="R456" s="31" t="n"/>
      <c r="S456" s="29" t="n"/>
      <c r="T456" s="31" t="n"/>
      <c r="U456" s="29" t="n"/>
      <c r="V456" s="58">
        <f>IF(A456="","",IFERROR(SUMIF('Action Log'!$B$2:$B$501,A456,'Action Log'!$P$2:$P$501),0))</f>
        <v/>
      </c>
      <c r="W456" s="35">
        <f>IF(B456="","",MAX(0,IF(Q456&lt;&gt;"",Q456-B456,TODAY()-B456)))</f>
        <v/>
      </c>
      <c r="X456" s="35">
        <f>IF(OR(B456="",Q456="",N456&lt;&gt;"Closed"),"",MAX(0,Q456-B456))</f>
        <v/>
      </c>
      <c r="Y456" s="29">
        <f>IF(OR(A456="",O456=""),"",IF(N456="Canceled","Canceled",IF(N456="Closed",IF(Q456="","Needs Review",IF(Q456&gt;O456,"Closed Late","On Track")),IF(TODAY()&gt;O456,"Overdue","On Track"))))</f>
        <v/>
      </c>
      <c r="Z456" s="31">
        <f>IF(A456="","",IF(COUNTIF($A$2:$A$501,A456)&gt;1,"Duplicate ID",IF(OR(B456="",C456="",D456="",E456="",F456="",G456="",H456="",I456="",M456="",N456=""),"Missing Required Field",IF(AND(OR(N456="Closed",N456="Canceled"),Q456=""),"Missing Closure Date",IF(AND(N456="Closed",R456=""),"Missing Resolution",IF(AND(N456&lt;&gt;"Closed",N456&lt;&gt;"Canceled",Q456&lt;&gt;""),"Status/Date Mismatch",IF(AND(Q456&lt;&gt;"",Q456&lt;B456),"Closure Before Received","OK")))))))</f>
        <v/>
      </c>
    </row>
    <row r="457">
      <c r="A457" s="29" t="n"/>
      <c r="B457" s="30" t="n"/>
      <c r="C457" s="29" t="n"/>
      <c r="D457" s="29" t="n"/>
      <c r="E457" s="29" t="n"/>
      <c r="F457" s="29" t="n"/>
      <c r="G457" s="29" t="n"/>
      <c r="H457" s="29" t="n"/>
      <c r="I457" s="31" t="n"/>
      <c r="J457" s="29" t="n"/>
      <c r="K457" s="32" t="n"/>
      <c r="L457" s="57" t="n"/>
      <c r="M457" s="29" t="n"/>
      <c r="N457" s="29" t="n"/>
      <c r="O457" s="30">
        <f>IF(OR(B457="",H457=""),"",IFERROR(B457+INDEX('Settings'!$O$2:$O$5,MATCH(H457,'Settings'!$N$2:$N$5,0)),""))</f>
        <v/>
      </c>
      <c r="P457" s="30">
        <f>IF(A457="","",IF(COUNTIFS('Action Log'!$B$2:$B$501,A457,'Action Log'!$H$2:$H$501,"Pending",'Action Log'!$G$2:$G$501,"&gt;0")=0,"",IFERROR(MINIFS('Action Log'!$G$2:$G$501,'Action Log'!$B$2:$B$501,A457,'Action Log'!$H$2:$H$501,"Pending",'Action Log'!$G$2:$G$501,"&gt;0"),"")))</f>
        <v/>
      </c>
      <c r="Q457" s="30" t="n"/>
      <c r="R457" s="31" t="n"/>
      <c r="S457" s="29" t="n"/>
      <c r="T457" s="31" t="n"/>
      <c r="U457" s="29" t="n"/>
      <c r="V457" s="58">
        <f>IF(A457="","",IFERROR(SUMIF('Action Log'!$B$2:$B$501,A457,'Action Log'!$P$2:$P$501),0))</f>
        <v/>
      </c>
      <c r="W457" s="35">
        <f>IF(B457="","",MAX(0,IF(Q457&lt;&gt;"",Q457-B457,TODAY()-B457)))</f>
        <v/>
      </c>
      <c r="X457" s="35">
        <f>IF(OR(B457="",Q457="",N457&lt;&gt;"Closed"),"",MAX(0,Q457-B457))</f>
        <v/>
      </c>
      <c r="Y457" s="29">
        <f>IF(OR(A457="",O457=""),"",IF(N457="Canceled","Canceled",IF(N457="Closed",IF(Q457="","Needs Review",IF(Q457&gt;O457,"Closed Late","On Track")),IF(TODAY()&gt;O457,"Overdue","On Track"))))</f>
        <v/>
      </c>
      <c r="Z457" s="31">
        <f>IF(A457="","",IF(COUNTIF($A$2:$A$501,A457)&gt;1,"Duplicate ID",IF(OR(B457="",C457="",D457="",E457="",F457="",G457="",H457="",I457="",M457="",N457=""),"Missing Required Field",IF(AND(OR(N457="Closed",N457="Canceled"),Q457=""),"Missing Closure Date",IF(AND(N457="Closed",R457=""),"Missing Resolution",IF(AND(N457&lt;&gt;"Closed",N457&lt;&gt;"Canceled",Q457&lt;&gt;""),"Status/Date Mismatch",IF(AND(Q457&lt;&gt;"",Q457&lt;B457),"Closure Before Received","OK")))))))</f>
        <v/>
      </c>
    </row>
    <row r="458">
      <c r="A458" s="29" t="n"/>
      <c r="B458" s="30" t="n"/>
      <c r="C458" s="29" t="n"/>
      <c r="D458" s="29" t="n"/>
      <c r="E458" s="29" t="n"/>
      <c r="F458" s="29" t="n"/>
      <c r="G458" s="29" t="n"/>
      <c r="H458" s="29" t="n"/>
      <c r="I458" s="31" t="n"/>
      <c r="J458" s="29" t="n"/>
      <c r="K458" s="32" t="n"/>
      <c r="L458" s="57" t="n"/>
      <c r="M458" s="29" t="n"/>
      <c r="N458" s="29" t="n"/>
      <c r="O458" s="30">
        <f>IF(OR(B458="",H458=""),"",IFERROR(B458+INDEX('Settings'!$O$2:$O$5,MATCH(H458,'Settings'!$N$2:$N$5,0)),""))</f>
        <v/>
      </c>
      <c r="P458" s="30">
        <f>IF(A458="","",IF(COUNTIFS('Action Log'!$B$2:$B$501,A458,'Action Log'!$H$2:$H$501,"Pending",'Action Log'!$G$2:$G$501,"&gt;0")=0,"",IFERROR(MINIFS('Action Log'!$G$2:$G$501,'Action Log'!$B$2:$B$501,A458,'Action Log'!$H$2:$H$501,"Pending",'Action Log'!$G$2:$G$501,"&gt;0"),"")))</f>
        <v/>
      </c>
      <c r="Q458" s="30" t="n"/>
      <c r="R458" s="31" t="n"/>
      <c r="S458" s="29" t="n"/>
      <c r="T458" s="31" t="n"/>
      <c r="U458" s="29" t="n"/>
      <c r="V458" s="58">
        <f>IF(A458="","",IFERROR(SUMIF('Action Log'!$B$2:$B$501,A458,'Action Log'!$P$2:$P$501),0))</f>
        <v/>
      </c>
      <c r="W458" s="35">
        <f>IF(B458="","",MAX(0,IF(Q458&lt;&gt;"",Q458-B458,TODAY()-B458)))</f>
        <v/>
      </c>
      <c r="X458" s="35">
        <f>IF(OR(B458="",Q458="",N458&lt;&gt;"Closed"),"",MAX(0,Q458-B458))</f>
        <v/>
      </c>
      <c r="Y458" s="29">
        <f>IF(OR(A458="",O458=""),"",IF(N458="Canceled","Canceled",IF(N458="Closed",IF(Q458="","Needs Review",IF(Q458&gt;O458,"Closed Late","On Track")),IF(TODAY()&gt;O458,"Overdue","On Track"))))</f>
        <v/>
      </c>
      <c r="Z458" s="31">
        <f>IF(A458="","",IF(COUNTIF($A$2:$A$501,A458)&gt;1,"Duplicate ID",IF(OR(B458="",C458="",D458="",E458="",F458="",G458="",H458="",I458="",M458="",N458=""),"Missing Required Field",IF(AND(OR(N458="Closed",N458="Canceled"),Q458=""),"Missing Closure Date",IF(AND(N458="Closed",R458=""),"Missing Resolution",IF(AND(N458&lt;&gt;"Closed",N458&lt;&gt;"Canceled",Q458&lt;&gt;""),"Status/Date Mismatch",IF(AND(Q458&lt;&gt;"",Q458&lt;B458),"Closure Before Received","OK")))))))</f>
        <v/>
      </c>
    </row>
    <row r="459">
      <c r="A459" s="29" t="n"/>
      <c r="B459" s="30" t="n"/>
      <c r="C459" s="29" t="n"/>
      <c r="D459" s="29" t="n"/>
      <c r="E459" s="29" t="n"/>
      <c r="F459" s="29" t="n"/>
      <c r="G459" s="29" t="n"/>
      <c r="H459" s="29" t="n"/>
      <c r="I459" s="31" t="n"/>
      <c r="J459" s="29" t="n"/>
      <c r="K459" s="32" t="n"/>
      <c r="L459" s="57" t="n"/>
      <c r="M459" s="29" t="n"/>
      <c r="N459" s="29" t="n"/>
      <c r="O459" s="30">
        <f>IF(OR(B459="",H459=""),"",IFERROR(B459+INDEX('Settings'!$O$2:$O$5,MATCH(H459,'Settings'!$N$2:$N$5,0)),""))</f>
        <v/>
      </c>
      <c r="P459" s="30">
        <f>IF(A459="","",IF(COUNTIFS('Action Log'!$B$2:$B$501,A459,'Action Log'!$H$2:$H$501,"Pending",'Action Log'!$G$2:$G$501,"&gt;0")=0,"",IFERROR(MINIFS('Action Log'!$G$2:$G$501,'Action Log'!$B$2:$B$501,A459,'Action Log'!$H$2:$H$501,"Pending",'Action Log'!$G$2:$G$501,"&gt;0"),"")))</f>
        <v/>
      </c>
      <c r="Q459" s="30" t="n"/>
      <c r="R459" s="31" t="n"/>
      <c r="S459" s="29" t="n"/>
      <c r="T459" s="31" t="n"/>
      <c r="U459" s="29" t="n"/>
      <c r="V459" s="58">
        <f>IF(A459="","",IFERROR(SUMIF('Action Log'!$B$2:$B$501,A459,'Action Log'!$P$2:$P$501),0))</f>
        <v/>
      </c>
      <c r="W459" s="35">
        <f>IF(B459="","",MAX(0,IF(Q459&lt;&gt;"",Q459-B459,TODAY()-B459)))</f>
        <v/>
      </c>
      <c r="X459" s="35">
        <f>IF(OR(B459="",Q459="",N459&lt;&gt;"Closed"),"",MAX(0,Q459-B459))</f>
        <v/>
      </c>
      <c r="Y459" s="29">
        <f>IF(OR(A459="",O459=""),"",IF(N459="Canceled","Canceled",IF(N459="Closed",IF(Q459="","Needs Review",IF(Q459&gt;O459,"Closed Late","On Track")),IF(TODAY()&gt;O459,"Overdue","On Track"))))</f>
        <v/>
      </c>
      <c r="Z459" s="31">
        <f>IF(A459="","",IF(COUNTIF($A$2:$A$501,A459)&gt;1,"Duplicate ID",IF(OR(B459="",C459="",D459="",E459="",F459="",G459="",H459="",I459="",M459="",N459=""),"Missing Required Field",IF(AND(OR(N459="Closed",N459="Canceled"),Q459=""),"Missing Closure Date",IF(AND(N459="Closed",R459=""),"Missing Resolution",IF(AND(N459&lt;&gt;"Closed",N459&lt;&gt;"Canceled",Q459&lt;&gt;""),"Status/Date Mismatch",IF(AND(Q459&lt;&gt;"",Q459&lt;B459),"Closure Before Received","OK")))))))</f>
        <v/>
      </c>
    </row>
    <row r="460">
      <c r="A460" s="29" t="n"/>
      <c r="B460" s="30" t="n"/>
      <c r="C460" s="29" t="n"/>
      <c r="D460" s="29" t="n"/>
      <c r="E460" s="29" t="n"/>
      <c r="F460" s="29" t="n"/>
      <c r="G460" s="29" t="n"/>
      <c r="H460" s="29" t="n"/>
      <c r="I460" s="31" t="n"/>
      <c r="J460" s="29" t="n"/>
      <c r="K460" s="32" t="n"/>
      <c r="L460" s="57" t="n"/>
      <c r="M460" s="29" t="n"/>
      <c r="N460" s="29" t="n"/>
      <c r="O460" s="30">
        <f>IF(OR(B460="",H460=""),"",IFERROR(B460+INDEX('Settings'!$O$2:$O$5,MATCH(H460,'Settings'!$N$2:$N$5,0)),""))</f>
        <v/>
      </c>
      <c r="P460" s="30">
        <f>IF(A460="","",IF(COUNTIFS('Action Log'!$B$2:$B$501,A460,'Action Log'!$H$2:$H$501,"Pending",'Action Log'!$G$2:$G$501,"&gt;0")=0,"",IFERROR(MINIFS('Action Log'!$G$2:$G$501,'Action Log'!$B$2:$B$501,A460,'Action Log'!$H$2:$H$501,"Pending",'Action Log'!$G$2:$G$501,"&gt;0"),"")))</f>
        <v/>
      </c>
      <c r="Q460" s="30" t="n"/>
      <c r="R460" s="31" t="n"/>
      <c r="S460" s="29" t="n"/>
      <c r="T460" s="31" t="n"/>
      <c r="U460" s="29" t="n"/>
      <c r="V460" s="58">
        <f>IF(A460="","",IFERROR(SUMIF('Action Log'!$B$2:$B$501,A460,'Action Log'!$P$2:$P$501),0))</f>
        <v/>
      </c>
      <c r="W460" s="35">
        <f>IF(B460="","",MAX(0,IF(Q460&lt;&gt;"",Q460-B460,TODAY()-B460)))</f>
        <v/>
      </c>
      <c r="X460" s="35">
        <f>IF(OR(B460="",Q460="",N460&lt;&gt;"Closed"),"",MAX(0,Q460-B460))</f>
        <v/>
      </c>
      <c r="Y460" s="29">
        <f>IF(OR(A460="",O460=""),"",IF(N460="Canceled","Canceled",IF(N460="Closed",IF(Q460="","Needs Review",IF(Q460&gt;O460,"Closed Late","On Track")),IF(TODAY()&gt;O460,"Overdue","On Track"))))</f>
        <v/>
      </c>
      <c r="Z460" s="31">
        <f>IF(A460="","",IF(COUNTIF($A$2:$A$501,A460)&gt;1,"Duplicate ID",IF(OR(B460="",C460="",D460="",E460="",F460="",G460="",H460="",I460="",M460="",N460=""),"Missing Required Field",IF(AND(OR(N460="Closed",N460="Canceled"),Q460=""),"Missing Closure Date",IF(AND(N460="Closed",R460=""),"Missing Resolution",IF(AND(N460&lt;&gt;"Closed",N460&lt;&gt;"Canceled",Q460&lt;&gt;""),"Status/Date Mismatch",IF(AND(Q460&lt;&gt;"",Q460&lt;B460),"Closure Before Received","OK")))))))</f>
        <v/>
      </c>
    </row>
    <row r="461">
      <c r="A461" s="29" t="n"/>
      <c r="B461" s="30" t="n"/>
      <c r="C461" s="29" t="n"/>
      <c r="D461" s="29" t="n"/>
      <c r="E461" s="29" t="n"/>
      <c r="F461" s="29" t="n"/>
      <c r="G461" s="29" t="n"/>
      <c r="H461" s="29" t="n"/>
      <c r="I461" s="31" t="n"/>
      <c r="J461" s="29" t="n"/>
      <c r="K461" s="32" t="n"/>
      <c r="L461" s="57" t="n"/>
      <c r="M461" s="29" t="n"/>
      <c r="N461" s="29" t="n"/>
      <c r="O461" s="30">
        <f>IF(OR(B461="",H461=""),"",IFERROR(B461+INDEX('Settings'!$O$2:$O$5,MATCH(H461,'Settings'!$N$2:$N$5,0)),""))</f>
        <v/>
      </c>
      <c r="P461" s="30">
        <f>IF(A461="","",IF(COUNTIFS('Action Log'!$B$2:$B$501,A461,'Action Log'!$H$2:$H$501,"Pending",'Action Log'!$G$2:$G$501,"&gt;0")=0,"",IFERROR(MINIFS('Action Log'!$G$2:$G$501,'Action Log'!$B$2:$B$501,A461,'Action Log'!$H$2:$H$501,"Pending",'Action Log'!$G$2:$G$501,"&gt;0"),"")))</f>
        <v/>
      </c>
      <c r="Q461" s="30" t="n"/>
      <c r="R461" s="31" t="n"/>
      <c r="S461" s="29" t="n"/>
      <c r="T461" s="31" t="n"/>
      <c r="U461" s="29" t="n"/>
      <c r="V461" s="58">
        <f>IF(A461="","",IFERROR(SUMIF('Action Log'!$B$2:$B$501,A461,'Action Log'!$P$2:$P$501),0))</f>
        <v/>
      </c>
      <c r="W461" s="35">
        <f>IF(B461="","",MAX(0,IF(Q461&lt;&gt;"",Q461-B461,TODAY()-B461)))</f>
        <v/>
      </c>
      <c r="X461" s="35">
        <f>IF(OR(B461="",Q461="",N461&lt;&gt;"Closed"),"",MAX(0,Q461-B461))</f>
        <v/>
      </c>
      <c r="Y461" s="29">
        <f>IF(OR(A461="",O461=""),"",IF(N461="Canceled","Canceled",IF(N461="Closed",IF(Q461="","Needs Review",IF(Q461&gt;O461,"Closed Late","On Track")),IF(TODAY()&gt;O461,"Overdue","On Track"))))</f>
        <v/>
      </c>
      <c r="Z461" s="31">
        <f>IF(A461="","",IF(COUNTIF($A$2:$A$501,A461)&gt;1,"Duplicate ID",IF(OR(B461="",C461="",D461="",E461="",F461="",G461="",H461="",I461="",M461="",N461=""),"Missing Required Field",IF(AND(OR(N461="Closed",N461="Canceled"),Q461=""),"Missing Closure Date",IF(AND(N461="Closed",R461=""),"Missing Resolution",IF(AND(N461&lt;&gt;"Closed",N461&lt;&gt;"Canceled",Q461&lt;&gt;""),"Status/Date Mismatch",IF(AND(Q461&lt;&gt;"",Q461&lt;B461),"Closure Before Received","OK")))))))</f>
        <v/>
      </c>
    </row>
    <row r="462">
      <c r="A462" s="29" t="n"/>
      <c r="B462" s="30" t="n"/>
      <c r="C462" s="29" t="n"/>
      <c r="D462" s="29" t="n"/>
      <c r="E462" s="29" t="n"/>
      <c r="F462" s="29" t="n"/>
      <c r="G462" s="29" t="n"/>
      <c r="H462" s="29" t="n"/>
      <c r="I462" s="31" t="n"/>
      <c r="J462" s="29" t="n"/>
      <c r="K462" s="32" t="n"/>
      <c r="L462" s="57" t="n"/>
      <c r="M462" s="29" t="n"/>
      <c r="N462" s="29" t="n"/>
      <c r="O462" s="30">
        <f>IF(OR(B462="",H462=""),"",IFERROR(B462+INDEX('Settings'!$O$2:$O$5,MATCH(H462,'Settings'!$N$2:$N$5,0)),""))</f>
        <v/>
      </c>
      <c r="P462" s="30">
        <f>IF(A462="","",IF(COUNTIFS('Action Log'!$B$2:$B$501,A462,'Action Log'!$H$2:$H$501,"Pending",'Action Log'!$G$2:$G$501,"&gt;0")=0,"",IFERROR(MINIFS('Action Log'!$G$2:$G$501,'Action Log'!$B$2:$B$501,A462,'Action Log'!$H$2:$H$501,"Pending",'Action Log'!$G$2:$G$501,"&gt;0"),"")))</f>
        <v/>
      </c>
      <c r="Q462" s="30" t="n"/>
      <c r="R462" s="31" t="n"/>
      <c r="S462" s="29" t="n"/>
      <c r="T462" s="31" t="n"/>
      <c r="U462" s="29" t="n"/>
      <c r="V462" s="58">
        <f>IF(A462="","",IFERROR(SUMIF('Action Log'!$B$2:$B$501,A462,'Action Log'!$P$2:$P$501),0))</f>
        <v/>
      </c>
      <c r="W462" s="35">
        <f>IF(B462="","",MAX(0,IF(Q462&lt;&gt;"",Q462-B462,TODAY()-B462)))</f>
        <v/>
      </c>
      <c r="X462" s="35">
        <f>IF(OR(B462="",Q462="",N462&lt;&gt;"Closed"),"",MAX(0,Q462-B462))</f>
        <v/>
      </c>
      <c r="Y462" s="29">
        <f>IF(OR(A462="",O462=""),"",IF(N462="Canceled","Canceled",IF(N462="Closed",IF(Q462="","Needs Review",IF(Q462&gt;O462,"Closed Late","On Track")),IF(TODAY()&gt;O462,"Overdue","On Track"))))</f>
        <v/>
      </c>
      <c r="Z462" s="31">
        <f>IF(A462="","",IF(COUNTIF($A$2:$A$501,A462)&gt;1,"Duplicate ID",IF(OR(B462="",C462="",D462="",E462="",F462="",G462="",H462="",I462="",M462="",N462=""),"Missing Required Field",IF(AND(OR(N462="Closed",N462="Canceled"),Q462=""),"Missing Closure Date",IF(AND(N462="Closed",R462=""),"Missing Resolution",IF(AND(N462&lt;&gt;"Closed",N462&lt;&gt;"Canceled",Q462&lt;&gt;""),"Status/Date Mismatch",IF(AND(Q462&lt;&gt;"",Q462&lt;B462),"Closure Before Received","OK")))))))</f>
        <v/>
      </c>
    </row>
    <row r="463">
      <c r="A463" s="29" t="n"/>
      <c r="B463" s="30" t="n"/>
      <c r="C463" s="29" t="n"/>
      <c r="D463" s="29" t="n"/>
      <c r="E463" s="29" t="n"/>
      <c r="F463" s="29" t="n"/>
      <c r="G463" s="29" t="n"/>
      <c r="H463" s="29" t="n"/>
      <c r="I463" s="31" t="n"/>
      <c r="J463" s="29" t="n"/>
      <c r="K463" s="32" t="n"/>
      <c r="L463" s="57" t="n"/>
      <c r="M463" s="29" t="n"/>
      <c r="N463" s="29" t="n"/>
      <c r="O463" s="30">
        <f>IF(OR(B463="",H463=""),"",IFERROR(B463+INDEX('Settings'!$O$2:$O$5,MATCH(H463,'Settings'!$N$2:$N$5,0)),""))</f>
        <v/>
      </c>
      <c r="P463" s="30">
        <f>IF(A463="","",IF(COUNTIFS('Action Log'!$B$2:$B$501,A463,'Action Log'!$H$2:$H$501,"Pending",'Action Log'!$G$2:$G$501,"&gt;0")=0,"",IFERROR(MINIFS('Action Log'!$G$2:$G$501,'Action Log'!$B$2:$B$501,A463,'Action Log'!$H$2:$H$501,"Pending",'Action Log'!$G$2:$G$501,"&gt;0"),"")))</f>
        <v/>
      </c>
      <c r="Q463" s="30" t="n"/>
      <c r="R463" s="31" t="n"/>
      <c r="S463" s="29" t="n"/>
      <c r="T463" s="31" t="n"/>
      <c r="U463" s="29" t="n"/>
      <c r="V463" s="58">
        <f>IF(A463="","",IFERROR(SUMIF('Action Log'!$B$2:$B$501,A463,'Action Log'!$P$2:$P$501),0))</f>
        <v/>
      </c>
      <c r="W463" s="35">
        <f>IF(B463="","",MAX(0,IF(Q463&lt;&gt;"",Q463-B463,TODAY()-B463)))</f>
        <v/>
      </c>
      <c r="X463" s="35">
        <f>IF(OR(B463="",Q463="",N463&lt;&gt;"Closed"),"",MAX(0,Q463-B463))</f>
        <v/>
      </c>
      <c r="Y463" s="29">
        <f>IF(OR(A463="",O463=""),"",IF(N463="Canceled","Canceled",IF(N463="Closed",IF(Q463="","Needs Review",IF(Q463&gt;O463,"Closed Late","On Track")),IF(TODAY()&gt;O463,"Overdue","On Track"))))</f>
        <v/>
      </c>
      <c r="Z463" s="31">
        <f>IF(A463="","",IF(COUNTIF($A$2:$A$501,A463)&gt;1,"Duplicate ID",IF(OR(B463="",C463="",D463="",E463="",F463="",G463="",H463="",I463="",M463="",N463=""),"Missing Required Field",IF(AND(OR(N463="Closed",N463="Canceled"),Q463=""),"Missing Closure Date",IF(AND(N463="Closed",R463=""),"Missing Resolution",IF(AND(N463&lt;&gt;"Closed",N463&lt;&gt;"Canceled",Q463&lt;&gt;""),"Status/Date Mismatch",IF(AND(Q463&lt;&gt;"",Q463&lt;B463),"Closure Before Received","OK")))))))</f>
        <v/>
      </c>
    </row>
    <row r="464">
      <c r="A464" s="29" t="n"/>
      <c r="B464" s="30" t="n"/>
      <c r="C464" s="29" t="n"/>
      <c r="D464" s="29" t="n"/>
      <c r="E464" s="29" t="n"/>
      <c r="F464" s="29" t="n"/>
      <c r="G464" s="29" t="n"/>
      <c r="H464" s="29" t="n"/>
      <c r="I464" s="31" t="n"/>
      <c r="J464" s="29" t="n"/>
      <c r="K464" s="32" t="n"/>
      <c r="L464" s="57" t="n"/>
      <c r="M464" s="29" t="n"/>
      <c r="N464" s="29" t="n"/>
      <c r="O464" s="30">
        <f>IF(OR(B464="",H464=""),"",IFERROR(B464+INDEX('Settings'!$O$2:$O$5,MATCH(H464,'Settings'!$N$2:$N$5,0)),""))</f>
        <v/>
      </c>
      <c r="P464" s="30">
        <f>IF(A464="","",IF(COUNTIFS('Action Log'!$B$2:$B$501,A464,'Action Log'!$H$2:$H$501,"Pending",'Action Log'!$G$2:$G$501,"&gt;0")=0,"",IFERROR(MINIFS('Action Log'!$G$2:$G$501,'Action Log'!$B$2:$B$501,A464,'Action Log'!$H$2:$H$501,"Pending",'Action Log'!$G$2:$G$501,"&gt;0"),"")))</f>
        <v/>
      </c>
      <c r="Q464" s="30" t="n"/>
      <c r="R464" s="31" t="n"/>
      <c r="S464" s="29" t="n"/>
      <c r="T464" s="31" t="n"/>
      <c r="U464" s="29" t="n"/>
      <c r="V464" s="58">
        <f>IF(A464="","",IFERROR(SUMIF('Action Log'!$B$2:$B$501,A464,'Action Log'!$P$2:$P$501),0))</f>
        <v/>
      </c>
      <c r="W464" s="35">
        <f>IF(B464="","",MAX(0,IF(Q464&lt;&gt;"",Q464-B464,TODAY()-B464)))</f>
        <v/>
      </c>
      <c r="X464" s="35">
        <f>IF(OR(B464="",Q464="",N464&lt;&gt;"Closed"),"",MAX(0,Q464-B464))</f>
        <v/>
      </c>
      <c r="Y464" s="29">
        <f>IF(OR(A464="",O464=""),"",IF(N464="Canceled","Canceled",IF(N464="Closed",IF(Q464="","Needs Review",IF(Q464&gt;O464,"Closed Late","On Track")),IF(TODAY()&gt;O464,"Overdue","On Track"))))</f>
        <v/>
      </c>
      <c r="Z464" s="31">
        <f>IF(A464="","",IF(COUNTIF($A$2:$A$501,A464)&gt;1,"Duplicate ID",IF(OR(B464="",C464="",D464="",E464="",F464="",G464="",H464="",I464="",M464="",N464=""),"Missing Required Field",IF(AND(OR(N464="Closed",N464="Canceled"),Q464=""),"Missing Closure Date",IF(AND(N464="Closed",R464=""),"Missing Resolution",IF(AND(N464&lt;&gt;"Closed",N464&lt;&gt;"Canceled",Q464&lt;&gt;""),"Status/Date Mismatch",IF(AND(Q464&lt;&gt;"",Q464&lt;B464),"Closure Before Received","OK")))))))</f>
        <v/>
      </c>
    </row>
    <row r="465">
      <c r="A465" s="29" t="n"/>
      <c r="B465" s="30" t="n"/>
      <c r="C465" s="29" t="n"/>
      <c r="D465" s="29" t="n"/>
      <c r="E465" s="29" t="n"/>
      <c r="F465" s="29" t="n"/>
      <c r="G465" s="29" t="n"/>
      <c r="H465" s="29" t="n"/>
      <c r="I465" s="31" t="n"/>
      <c r="J465" s="29" t="n"/>
      <c r="K465" s="32" t="n"/>
      <c r="L465" s="57" t="n"/>
      <c r="M465" s="29" t="n"/>
      <c r="N465" s="29" t="n"/>
      <c r="O465" s="30">
        <f>IF(OR(B465="",H465=""),"",IFERROR(B465+INDEX('Settings'!$O$2:$O$5,MATCH(H465,'Settings'!$N$2:$N$5,0)),""))</f>
        <v/>
      </c>
      <c r="P465" s="30">
        <f>IF(A465="","",IF(COUNTIFS('Action Log'!$B$2:$B$501,A465,'Action Log'!$H$2:$H$501,"Pending",'Action Log'!$G$2:$G$501,"&gt;0")=0,"",IFERROR(MINIFS('Action Log'!$G$2:$G$501,'Action Log'!$B$2:$B$501,A465,'Action Log'!$H$2:$H$501,"Pending",'Action Log'!$G$2:$G$501,"&gt;0"),"")))</f>
        <v/>
      </c>
      <c r="Q465" s="30" t="n"/>
      <c r="R465" s="31" t="n"/>
      <c r="S465" s="29" t="n"/>
      <c r="T465" s="31" t="n"/>
      <c r="U465" s="29" t="n"/>
      <c r="V465" s="58">
        <f>IF(A465="","",IFERROR(SUMIF('Action Log'!$B$2:$B$501,A465,'Action Log'!$P$2:$P$501),0))</f>
        <v/>
      </c>
      <c r="W465" s="35">
        <f>IF(B465="","",MAX(0,IF(Q465&lt;&gt;"",Q465-B465,TODAY()-B465)))</f>
        <v/>
      </c>
      <c r="X465" s="35">
        <f>IF(OR(B465="",Q465="",N465&lt;&gt;"Closed"),"",MAX(0,Q465-B465))</f>
        <v/>
      </c>
      <c r="Y465" s="29">
        <f>IF(OR(A465="",O465=""),"",IF(N465="Canceled","Canceled",IF(N465="Closed",IF(Q465="","Needs Review",IF(Q465&gt;O465,"Closed Late","On Track")),IF(TODAY()&gt;O465,"Overdue","On Track"))))</f>
        <v/>
      </c>
      <c r="Z465" s="31">
        <f>IF(A465="","",IF(COUNTIF($A$2:$A$501,A465)&gt;1,"Duplicate ID",IF(OR(B465="",C465="",D465="",E465="",F465="",G465="",H465="",I465="",M465="",N465=""),"Missing Required Field",IF(AND(OR(N465="Closed",N465="Canceled"),Q465=""),"Missing Closure Date",IF(AND(N465="Closed",R465=""),"Missing Resolution",IF(AND(N465&lt;&gt;"Closed",N465&lt;&gt;"Canceled",Q465&lt;&gt;""),"Status/Date Mismatch",IF(AND(Q465&lt;&gt;"",Q465&lt;B465),"Closure Before Received","OK")))))))</f>
        <v/>
      </c>
    </row>
    <row r="466">
      <c r="A466" s="29" t="n"/>
      <c r="B466" s="30" t="n"/>
      <c r="C466" s="29" t="n"/>
      <c r="D466" s="29" t="n"/>
      <c r="E466" s="29" t="n"/>
      <c r="F466" s="29" t="n"/>
      <c r="G466" s="29" t="n"/>
      <c r="H466" s="29" t="n"/>
      <c r="I466" s="31" t="n"/>
      <c r="J466" s="29" t="n"/>
      <c r="K466" s="32" t="n"/>
      <c r="L466" s="57" t="n"/>
      <c r="M466" s="29" t="n"/>
      <c r="N466" s="29" t="n"/>
      <c r="O466" s="30">
        <f>IF(OR(B466="",H466=""),"",IFERROR(B466+INDEX('Settings'!$O$2:$O$5,MATCH(H466,'Settings'!$N$2:$N$5,0)),""))</f>
        <v/>
      </c>
      <c r="P466" s="30">
        <f>IF(A466="","",IF(COUNTIFS('Action Log'!$B$2:$B$501,A466,'Action Log'!$H$2:$H$501,"Pending",'Action Log'!$G$2:$G$501,"&gt;0")=0,"",IFERROR(MINIFS('Action Log'!$G$2:$G$501,'Action Log'!$B$2:$B$501,A466,'Action Log'!$H$2:$H$501,"Pending",'Action Log'!$G$2:$G$501,"&gt;0"),"")))</f>
        <v/>
      </c>
      <c r="Q466" s="30" t="n"/>
      <c r="R466" s="31" t="n"/>
      <c r="S466" s="29" t="n"/>
      <c r="T466" s="31" t="n"/>
      <c r="U466" s="29" t="n"/>
      <c r="V466" s="58">
        <f>IF(A466="","",IFERROR(SUMIF('Action Log'!$B$2:$B$501,A466,'Action Log'!$P$2:$P$501),0))</f>
        <v/>
      </c>
      <c r="W466" s="35">
        <f>IF(B466="","",MAX(0,IF(Q466&lt;&gt;"",Q466-B466,TODAY()-B466)))</f>
        <v/>
      </c>
      <c r="X466" s="35">
        <f>IF(OR(B466="",Q466="",N466&lt;&gt;"Closed"),"",MAX(0,Q466-B466))</f>
        <v/>
      </c>
      <c r="Y466" s="29">
        <f>IF(OR(A466="",O466=""),"",IF(N466="Canceled","Canceled",IF(N466="Closed",IF(Q466="","Needs Review",IF(Q466&gt;O466,"Closed Late","On Track")),IF(TODAY()&gt;O466,"Overdue","On Track"))))</f>
        <v/>
      </c>
      <c r="Z466" s="31">
        <f>IF(A466="","",IF(COUNTIF($A$2:$A$501,A466)&gt;1,"Duplicate ID",IF(OR(B466="",C466="",D466="",E466="",F466="",G466="",H466="",I466="",M466="",N466=""),"Missing Required Field",IF(AND(OR(N466="Closed",N466="Canceled"),Q466=""),"Missing Closure Date",IF(AND(N466="Closed",R466=""),"Missing Resolution",IF(AND(N466&lt;&gt;"Closed",N466&lt;&gt;"Canceled",Q466&lt;&gt;""),"Status/Date Mismatch",IF(AND(Q466&lt;&gt;"",Q466&lt;B466),"Closure Before Received","OK")))))))</f>
        <v/>
      </c>
    </row>
    <row r="467">
      <c r="A467" s="29" t="n"/>
      <c r="B467" s="30" t="n"/>
      <c r="C467" s="29" t="n"/>
      <c r="D467" s="29" t="n"/>
      <c r="E467" s="29" t="n"/>
      <c r="F467" s="29" t="n"/>
      <c r="G467" s="29" t="n"/>
      <c r="H467" s="29" t="n"/>
      <c r="I467" s="31" t="n"/>
      <c r="J467" s="29" t="n"/>
      <c r="K467" s="32" t="n"/>
      <c r="L467" s="57" t="n"/>
      <c r="M467" s="29" t="n"/>
      <c r="N467" s="29" t="n"/>
      <c r="O467" s="30">
        <f>IF(OR(B467="",H467=""),"",IFERROR(B467+INDEX('Settings'!$O$2:$O$5,MATCH(H467,'Settings'!$N$2:$N$5,0)),""))</f>
        <v/>
      </c>
      <c r="P467" s="30">
        <f>IF(A467="","",IF(COUNTIFS('Action Log'!$B$2:$B$501,A467,'Action Log'!$H$2:$H$501,"Pending",'Action Log'!$G$2:$G$501,"&gt;0")=0,"",IFERROR(MINIFS('Action Log'!$G$2:$G$501,'Action Log'!$B$2:$B$501,A467,'Action Log'!$H$2:$H$501,"Pending",'Action Log'!$G$2:$G$501,"&gt;0"),"")))</f>
        <v/>
      </c>
      <c r="Q467" s="30" t="n"/>
      <c r="R467" s="31" t="n"/>
      <c r="S467" s="29" t="n"/>
      <c r="T467" s="31" t="n"/>
      <c r="U467" s="29" t="n"/>
      <c r="V467" s="58">
        <f>IF(A467="","",IFERROR(SUMIF('Action Log'!$B$2:$B$501,A467,'Action Log'!$P$2:$P$501),0))</f>
        <v/>
      </c>
      <c r="W467" s="35">
        <f>IF(B467="","",MAX(0,IF(Q467&lt;&gt;"",Q467-B467,TODAY()-B467)))</f>
        <v/>
      </c>
      <c r="X467" s="35">
        <f>IF(OR(B467="",Q467="",N467&lt;&gt;"Closed"),"",MAX(0,Q467-B467))</f>
        <v/>
      </c>
      <c r="Y467" s="29">
        <f>IF(OR(A467="",O467=""),"",IF(N467="Canceled","Canceled",IF(N467="Closed",IF(Q467="","Needs Review",IF(Q467&gt;O467,"Closed Late","On Track")),IF(TODAY()&gt;O467,"Overdue","On Track"))))</f>
        <v/>
      </c>
      <c r="Z467" s="31">
        <f>IF(A467="","",IF(COUNTIF($A$2:$A$501,A467)&gt;1,"Duplicate ID",IF(OR(B467="",C467="",D467="",E467="",F467="",G467="",H467="",I467="",M467="",N467=""),"Missing Required Field",IF(AND(OR(N467="Closed",N467="Canceled"),Q467=""),"Missing Closure Date",IF(AND(N467="Closed",R467=""),"Missing Resolution",IF(AND(N467&lt;&gt;"Closed",N467&lt;&gt;"Canceled",Q467&lt;&gt;""),"Status/Date Mismatch",IF(AND(Q467&lt;&gt;"",Q467&lt;B467),"Closure Before Received","OK")))))))</f>
        <v/>
      </c>
    </row>
    <row r="468">
      <c r="A468" s="29" t="n"/>
      <c r="B468" s="30" t="n"/>
      <c r="C468" s="29" t="n"/>
      <c r="D468" s="29" t="n"/>
      <c r="E468" s="29" t="n"/>
      <c r="F468" s="29" t="n"/>
      <c r="G468" s="29" t="n"/>
      <c r="H468" s="29" t="n"/>
      <c r="I468" s="31" t="n"/>
      <c r="J468" s="29" t="n"/>
      <c r="K468" s="32" t="n"/>
      <c r="L468" s="57" t="n"/>
      <c r="M468" s="29" t="n"/>
      <c r="N468" s="29" t="n"/>
      <c r="O468" s="30">
        <f>IF(OR(B468="",H468=""),"",IFERROR(B468+INDEX('Settings'!$O$2:$O$5,MATCH(H468,'Settings'!$N$2:$N$5,0)),""))</f>
        <v/>
      </c>
      <c r="P468" s="30">
        <f>IF(A468="","",IF(COUNTIFS('Action Log'!$B$2:$B$501,A468,'Action Log'!$H$2:$H$501,"Pending",'Action Log'!$G$2:$G$501,"&gt;0")=0,"",IFERROR(MINIFS('Action Log'!$G$2:$G$501,'Action Log'!$B$2:$B$501,A468,'Action Log'!$H$2:$H$501,"Pending",'Action Log'!$G$2:$G$501,"&gt;0"),"")))</f>
        <v/>
      </c>
      <c r="Q468" s="30" t="n"/>
      <c r="R468" s="31" t="n"/>
      <c r="S468" s="29" t="n"/>
      <c r="T468" s="31" t="n"/>
      <c r="U468" s="29" t="n"/>
      <c r="V468" s="58">
        <f>IF(A468="","",IFERROR(SUMIF('Action Log'!$B$2:$B$501,A468,'Action Log'!$P$2:$P$501),0))</f>
        <v/>
      </c>
      <c r="W468" s="35">
        <f>IF(B468="","",MAX(0,IF(Q468&lt;&gt;"",Q468-B468,TODAY()-B468)))</f>
        <v/>
      </c>
      <c r="X468" s="35">
        <f>IF(OR(B468="",Q468="",N468&lt;&gt;"Closed"),"",MAX(0,Q468-B468))</f>
        <v/>
      </c>
      <c r="Y468" s="29">
        <f>IF(OR(A468="",O468=""),"",IF(N468="Canceled","Canceled",IF(N468="Closed",IF(Q468="","Needs Review",IF(Q468&gt;O468,"Closed Late","On Track")),IF(TODAY()&gt;O468,"Overdue","On Track"))))</f>
        <v/>
      </c>
      <c r="Z468" s="31">
        <f>IF(A468="","",IF(COUNTIF($A$2:$A$501,A468)&gt;1,"Duplicate ID",IF(OR(B468="",C468="",D468="",E468="",F468="",G468="",H468="",I468="",M468="",N468=""),"Missing Required Field",IF(AND(OR(N468="Closed",N468="Canceled"),Q468=""),"Missing Closure Date",IF(AND(N468="Closed",R468=""),"Missing Resolution",IF(AND(N468&lt;&gt;"Closed",N468&lt;&gt;"Canceled",Q468&lt;&gt;""),"Status/Date Mismatch",IF(AND(Q468&lt;&gt;"",Q468&lt;B468),"Closure Before Received","OK")))))))</f>
        <v/>
      </c>
    </row>
    <row r="469">
      <c r="A469" s="29" t="n"/>
      <c r="B469" s="30" t="n"/>
      <c r="C469" s="29" t="n"/>
      <c r="D469" s="29" t="n"/>
      <c r="E469" s="29" t="n"/>
      <c r="F469" s="29" t="n"/>
      <c r="G469" s="29" t="n"/>
      <c r="H469" s="29" t="n"/>
      <c r="I469" s="31" t="n"/>
      <c r="J469" s="29" t="n"/>
      <c r="K469" s="32" t="n"/>
      <c r="L469" s="57" t="n"/>
      <c r="M469" s="29" t="n"/>
      <c r="N469" s="29" t="n"/>
      <c r="O469" s="30">
        <f>IF(OR(B469="",H469=""),"",IFERROR(B469+INDEX('Settings'!$O$2:$O$5,MATCH(H469,'Settings'!$N$2:$N$5,0)),""))</f>
        <v/>
      </c>
      <c r="P469" s="30">
        <f>IF(A469="","",IF(COUNTIFS('Action Log'!$B$2:$B$501,A469,'Action Log'!$H$2:$H$501,"Pending",'Action Log'!$G$2:$G$501,"&gt;0")=0,"",IFERROR(MINIFS('Action Log'!$G$2:$G$501,'Action Log'!$B$2:$B$501,A469,'Action Log'!$H$2:$H$501,"Pending",'Action Log'!$G$2:$G$501,"&gt;0"),"")))</f>
        <v/>
      </c>
      <c r="Q469" s="30" t="n"/>
      <c r="R469" s="31" t="n"/>
      <c r="S469" s="29" t="n"/>
      <c r="T469" s="31" t="n"/>
      <c r="U469" s="29" t="n"/>
      <c r="V469" s="58">
        <f>IF(A469="","",IFERROR(SUMIF('Action Log'!$B$2:$B$501,A469,'Action Log'!$P$2:$P$501),0))</f>
        <v/>
      </c>
      <c r="W469" s="35">
        <f>IF(B469="","",MAX(0,IF(Q469&lt;&gt;"",Q469-B469,TODAY()-B469)))</f>
        <v/>
      </c>
      <c r="X469" s="35">
        <f>IF(OR(B469="",Q469="",N469&lt;&gt;"Closed"),"",MAX(0,Q469-B469))</f>
        <v/>
      </c>
      <c r="Y469" s="29">
        <f>IF(OR(A469="",O469=""),"",IF(N469="Canceled","Canceled",IF(N469="Closed",IF(Q469="","Needs Review",IF(Q469&gt;O469,"Closed Late","On Track")),IF(TODAY()&gt;O469,"Overdue","On Track"))))</f>
        <v/>
      </c>
      <c r="Z469" s="31">
        <f>IF(A469="","",IF(COUNTIF($A$2:$A$501,A469)&gt;1,"Duplicate ID",IF(OR(B469="",C469="",D469="",E469="",F469="",G469="",H469="",I469="",M469="",N469=""),"Missing Required Field",IF(AND(OR(N469="Closed",N469="Canceled"),Q469=""),"Missing Closure Date",IF(AND(N469="Closed",R469=""),"Missing Resolution",IF(AND(N469&lt;&gt;"Closed",N469&lt;&gt;"Canceled",Q469&lt;&gt;""),"Status/Date Mismatch",IF(AND(Q469&lt;&gt;"",Q469&lt;B469),"Closure Before Received","OK")))))))</f>
        <v/>
      </c>
    </row>
    <row r="470">
      <c r="A470" s="29" t="n"/>
      <c r="B470" s="30" t="n"/>
      <c r="C470" s="29" t="n"/>
      <c r="D470" s="29" t="n"/>
      <c r="E470" s="29" t="n"/>
      <c r="F470" s="29" t="n"/>
      <c r="G470" s="29" t="n"/>
      <c r="H470" s="29" t="n"/>
      <c r="I470" s="31" t="n"/>
      <c r="J470" s="29" t="n"/>
      <c r="K470" s="32" t="n"/>
      <c r="L470" s="57" t="n"/>
      <c r="M470" s="29" t="n"/>
      <c r="N470" s="29" t="n"/>
      <c r="O470" s="30">
        <f>IF(OR(B470="",H470=""),"",IFERROR(B470+INDEX('Settings'!$O$2:$O$5,MATCH(H470,'Settings'!$N$2:$N$5,0)),""))</f>
        <v/>
      </c>
      <c r="P470" s="30">
        <f>IF(A470="","",IF(COUNTIFS('Action Log'!$B$2:$B$501,A470,'Action Log'!$H$2:$H$501,"Pending",'Action Log'!$G$2:$G$501,"&gt;0")=0,"",IFERROR(MINIFS('Action Log'!$G$2:$G$501,'Action Log'!$B$2:$B$501,A470,'Action Log'!$H$2:$H$501,"Pending",'Action Log'!$G$2:$G$501,"&gt;0"),"")))</f>
        <v/>
      </c>
      <c r="Q470" s="30" t="n"/>
      <c r="R470" s="31" t="n"/>
      <c r="S470" s="29" t="n"/>
      <c r="T470" s="31" t="n"/>
      <c r="U470" s="29" t="n"/>
      <c r="V470" s="58">
        <f>IF(A470="","",IFERROR(SUMIF('Action Log'!$B$2:$B$501,A470,'Action Log'!$P$2:$P$501),0))</f>
        <v/>
      </c>
      <c r="W470" s="35">
        <f>IF(B470="","",MAX(0,IF(Q470&lt;&gt;"",Q470-B470,TODAY()-B470)))</f>
        <v/>
      </c>
      <c r="X470" s="35">
        <f>IF(OR(B470="",Q470="",N470&lt;&gt;"Closed"),"",MAX(0,Q470-B470))</f>
        <v/>
      </c>
      <c r="Y470" s="29">
        <f>IF(OR(A470="",O470=""),"",IF(N470="Canceled","Canceled",IF(N470="Closed",IF(Q470="","Needs Review",IF(Q470&gt;O470,"Closed Late","On Track")),IF(TODAY()&gt;O470,"Overdue","On Track"))))</f>
        <v/>
      </c>
      <c r="Z470" s="31">
        <f>IF(A470="","",IF(COUNTIF($A$2:$A$501,A470)&gt;1,"Duplicate ID",IF(OR(B470="",C470="",D470="",E470="",F470="",G470="",H470="",I470="",M470="",N470=""),"Missing Required Field",IF(AND(OR(N470="Closed",N470="Canceled"),Q470=""),"Missing Closure Date",IF(AND(N470="Closed",R470=""),"Missing Resolution",IF(AND(N470&lt;&gt;"Closed",N470&lt;&gt;"Canceled",Q470&lt;&gt;""),"Status/Date Mismatch",IF(AND(Q470&lt;&gt;"",Q470&lt;B470),"Closure Before Received","OK")))))))</f>
        <v/>
      </c>
    </row>
    <row r="471">
      <c r="A471" s="29" t="n"/>
      <c r="B471" s="30" t="n"/>
      <c r="C471" s="29" t="n"/>
      <c r="D471" s="29" t="n"/>
      <c r="E471" s="29" t="n"/>
      <c r="F471" s="29" t="n"/>
      <c r="G471" s="29" t="n"/>
      <c r="H471" s="29" t="n"/>
      <c r="I471" s="31" t="n"/>
      <c r="J471" s="29" t="n"/>
      <c r="K471" s="32" t="n"/>
      <c r="L471" s="57" t="n"/>
      <c r="M471" s="29" t="n"/>
      <c r="N471" s="29" t="n"/>
      <c r="O471" s="30">
        <f>IF(OR(B471="",H471=""),"",IFERROR(B471+INDEX('Settings'!$O$2:$O$5,MATCH(H471,'Settings'!$N$2:$N$5,0)),""))</f>
        <v/>
      </c>
      <c r="P471" s="30">
        <f>IF(A471="","",IF(COUNTIFS('Action Log'!$B$2:$B$501,A471,'Action Log'!$H$2:$H$501,"Pending",'Action Log'!$G$2:$G$501,"&gt;0")=0,"",IFERROR(MINIFS('Action Log'!$G$2:$G$501,'Action Log'!$B$2:$B$501,A471,'Action Log'!$H$2:$H$501,"Pending",'Action Log'!$G$2:$G$501,"&gt;0"),"")))</f>
        <v/>
      </c>
      <c r="Q471" s="30" t="n"/>
      <c r="R471" s="31" t="n"/>
      <c r="S471" s="29" t="n"/>
      <c r="T471" s="31" t="n"/>
      <c r="U471" s="29" t="n"/>
      <c r="V471" s="58">
        <f>IF(A471="","",IFERROR(SUMIF('Action Log'!$B$2:$B$501,A471,'Action Log'!$P$2:$P$501),0))</f>
        <v/>
      </c>
      <c r="W471" s="35">
        <f>IF(B471="","",MAX(0,IF(Q471&lt;&gt;"",Q471-B471,TODAY()-B471)))</f>
        <v/>
      </c>
      <c r="X471" s="35">
        <f>IF(OR(B471="",Q471="",N471&lt;&gt;"Closed"),"",MAX(0,Q471-B471))</f>
        <v/>
      </c>
      <c r="Y471" s="29">
        <f>IF(OR(A471="",O471=""),"",IF(N471="Canceled","Canceled",IF(N471="Closed",IF(Q471="","Needs Review",IF(Q471&gt;O471,"Closed Late","On Track")),IF(TODAY()&gt;O471,"Overdue","On Track"))))</f>
        <v/>
      </c>
      <c r="Z471" s="31">
        <f>IF(A471="","",IF(COUNTIF($A$2:$A$501,A471)&gt;1,"Duplicate ID",IF(OR(B471="",C471="",D471="",E471="",F471="",G471="",H471="",I471="",M471="",N471=""),"Missing Required Field",IF(AND(OR(N471="Closed",N471="Canceled"),Q471=""),"Missing Closure Date",IF(AND(N471="Closed",R471=""),"Missing Resolution",IF(AND(N471&lt;&gt;"Closed",N471&lt;&gt;"Canceled",Q471&lt;&gt;""),"Status/Date Mismatch",IF(AND(Q471&lt;&gt;"",Q471&lt;B471),"Closure Before Received","OK")))))))</f>
        <v/>
      </c>
    </row>
    <row r="472">
      <c r="A472" s="29" t="n"/>
      <c r="B472" s="30" t="n"/>
      <c r="C472" s="29" t="n"/>
      <c r="D472" s="29" t="n"/>
      <c r="E472" s="29" t="n"/>
      <c r="F472" s="29" t="n"/>
      <c r="G472" s="29" t="n"/>
      <c r="H472" s="29" t="n"/>
      <c r="I472" s="31" t="n"/>
      <c r="J472" s="29" t="n"/>
      <c r="K472" s="32" t="n"/>
      <c r="L472" s="57" t="n"/>
      <c r="M472" s="29" t="n"/>
      <c r="N472" s="29" t="n"/>
      <c r="O472" s="30">
        <f>IF(OR(B472="",H472=""),"",IFERROR(B472+INDEX('Settings'!$O$2:$O$5,MATCH(H472,'Settings'!$N$2:$N$5,0)),""))</f>
        <v/>
      </c>
      <c r="P472" s="30">
        <f>IF(A472="","",IF(COUNTIFS('Action Log'!$B$2:$B$501,A472,'Action Log'!$H$2:$H$501,"Pending",'Action Log'!$G$2:$G$501,"&gt;0")=0,"",IFERROR(MINIFS('Action Log'!$G$2:$G$501,'Action Log'!$B$2:$B$501,A472,'Action Log'!$H$2:$H$501,"Pending",'Action Log'!$G$2:$G$501,"&gt;0"),"")))</f>
        <v/>
      </c>
      <c r="Q472" s="30" t="n"/>
      <c r="R472" s="31" t="n"/>
      <c r="S472" s="29" t="n"/>
      <c r="T472" s="31" t="n"/>
      <c r="U472" s="29" t="n"/>
      <c r="V472" s="58">
        <f>IF(A472="","",IFERROR(SUMIF('Action Log'!$B$2:$B$501,A472,'Action Log'!$P$2:$P$501),0))</f>
        <v/>
      </c>
      <c r="W472" s="35">
        <f>IF(B472="","",MAX(0,IF(Q472&lt;&gt;"",Q472-B472,TODAY()-B472)))</f>
        <v/>
      </c>
      <c r="X472" s="35">
        <f>IF(OR(B472="",Q472="",N472&lt;&gt;"Closed"),"",MAX(0,Q472-B472))</f>
        <v/>
      </c>
      <c r="Y472" s="29">
        <f>IF(OR(A472="",O472=""),"",IF(N472="Canceled","Canceled",IF(N472="Closed",IF(Q472="","Needs Review",IF(Q472&gt;O472,"Closed Late","On Track")),IF(TODAY()&gt;O472,"Overdue","On Track"))))</f>
        <v/>
      </c>
      <c r="Z472" s="31">
        <f>IF(A472="","",IF(COUNTIF($A$2:$A$501,A472)&gt;1,"Duplicate ID",IF(OR(B472="",C472="",D472="",E472="",F472="",G472="",H472="",I472="",M472="",N472=""),"Missing Required Field",IF(AND(OR(N472="Closed",N472="Canceled"),Q472=""),"Missing Closure Date",IF(AND(N472="Closed",R472=""),"Missing Resolution",IF(AND(N472&lt;&gt;"Closed",N472&lt;&gt;"Canceled",Q472&lt;&gt;""),"Status/Date Mismatch",IF(AND(Q472&lt;&gt;"",Q472&lt;B472),"Closure Before Received","OK")))))))</f>
        <v/>
      </c>
    </row>
    <row r="473">
      <c r="A473" s="29" t="n"/>
      <c r="B473" s="30" t="n"/>
      <c r="C473" s="29" t="n"/>
      <c r="D473" s="29" t="n"/>
      <c r="E473" s="29" t="n"/>
      <c r="F473" s="29" t="n"/>
      <c r="G473" s="29" t="n"/>
      <c r="H473" s="29" t="n"/>
      <c r="I473" s="31" t="n"/>
      <c r="J473" s="29" t="n"/>
      <c r="K473" s="32" t="n"/>
      <c r="L473" s="57" t="n"/>
      <c r="M473" s="29" t="n"/>
      <c r="N473" s="29" t="n"/>
      <c r="O473" s="30">
        <f>IF(OR(B473="",H473=""),"",IFERROR(B473+INDEX('Settings'!$O$2:$O$5,MATCH(H473,'Settings'!$N$2:$N$5,0)),""))</f>
        <v/>
      </c>
      <c r="P473" s="30">
        <f>IF(A473="","",IF(COUNTIFS('Action Log'!$B$2:$B$501,A473,'Action Log'!$H$2:$H$501,"Pending",'Action Log'!$G$2:$G$501,"&gt;0")=0,"",IFERROR(MINIFS('Action Log'!$G$2:$G$501,'Action Log'!$B$2:$B$501,A473,'Action Log'!$H$2:$H$501,"Pending",'Action Log'!$G$2:$G$501,"&gt;0"),"")))</f>
        <v/>
      </c>
      <c r="Q473" s="30" t="n"/>
      <c r="R473" s="31" t="n"/>
      <c r="S473" s="29" t="n"/>
      <c r="T473" s="31" t="n"/>
      <c r="U473" s="29" t="n"/>
      <c r="V473" s="58">
        <f>IF(A473="","",IFERROR(SUMIF('Action Log'!$B$2:$B$501,A473,'Action Log'!$P$2:$P$501),0))</f>
        <v/>
      </c>
      <c r="W473" s="35">
        <f>IF(B473="","",MAX(0,IF(Q473&lt;&gt;"",Q473-B473,TODAY()-B473)))</f>
        <v/>
      </c>
      <c r="X473" s="35">
        <f>IF(OR(B473="",Q473="",N473&lt;&gt;"Closed"),"",MAX(0,Q473-B473))</f>
        <v/>
      </c>
      <c r="Y473" s="29">
        <f>IF(OR(A473="",O473=""),"",IF(N473="Canceled","Canceled",IF(N473="Closed",IF(Q473="","Needs Review",IF(Q473&gt;O473,"Closed Late","On Track")),IF(TODAY()&gt;O473,"Overdue","On Track"))))</f>
        <v/>
      </c>
      <c r="Z473" s="31">
        <f>IF(A473="","",IF(COUNTIF($A$2:$A$501,A473)&gt;1,"Duplicate ID",IF(OR(B473="",C473="",D473="",E473="",F473="",G473="",H473="",I473="",M473="",N473=""),"Missing Required Field",IF(AND(OR(N473="Closed",N473="Canceled"),Q473=""),"Missing Closure Date",IF(AND(N473="Closed",R473=""),"Missing Resolution",IF(AND(N473&lt;&gt;"Closed",N473&lt;&gt;"Canceled",Q473&lt;&gt;""),"Status/Date Mismatch",IF(AND(Q473&lt;&gt;"",Q473&lt;B473),"Closure Before Received","OK")))))))</f>
        <v/>
      </c>
    </row>
    <row r="474">
      <c r="A474" s="29" t="n"/>
      <c r="B474" s="30" t="n"/>
      <c r="C474" s="29" t="n"/>
      <c r="D474" s="29" t="n"/>
      <c r="E474" s="29" t="n"/>
      <c r="F474" s="29" t="n"/>
      <c r="G474" s="29" t="n"/>
      <c r="H474" s="29" t="n"/>
      <c r="I474" s="31" t="n"/>
      <c r="J474" s="29" t="n"/>
      <c r="K474" s="32" t="n"/>
      <c r="L474" s="57" t="n"/>
      <c r="M474" s="29" t="n"/>
      <c r="N474" s="29" t="n"/>
      <c r="O474" s="30">
        <f>IF(OR(B474="",H474=""),"",IFERROR(B474+INDEX('Settings'!$O$2:$O$5,MATCH(H474,'Settings'!$N$2:$N$5,0)),""))</f>
        <v/>
      </c>
      <c r="P474" s="30">
        <f>IF(A474="","",IF(COUNTIFS('Action Log'!$B$2:$B$501,A474,'Action Log'!$H$2:$H$501,"Pending",'Action Log'!$G$2:$G$501,"&gt;0")=0,"",IFERROR(MINIFS('Action Log'!$G$2:$G$501,'Action Log'!$B$2:$B$501,A474,'Action Log'!$H$2:$H$501,"Pending",'Action Log'!$G$2:$G$501,"&gt;0"),"")))</f>
        <v/>
      </c>
      <c r="Q474" s="30" t="n"/>
      <c r="R474" s="31" t="n"/>
      <c r="S474" s="29" t="n"/>
      <c r="T474" s="31" t="n"/>
      <c r="U474" s="29" t="n"/>
      <c r="V474" s="58">
        <f>IF(A474="","",IFERROR(SUMIF('Action Log'!$B$2:$B$501,A474,'Action Log'!$P$2:$P$501),0))</f>
        <v/>
      </c>
      <c r="W474" s="35">
        <f>IF(B474="","",MAX(0,IF(Q474&lt;&gt;"",Q474-B474,TODAY()-B474)))</f>
        <v/>
      </c>
      <c r="X474" s="35">
        <f>IF(OR(B474="",Q474="",N474&lt;&gt;"Closed"),"",MAX(0,Q474-B474))</f>
        <v/>
      </c>
      <c r="Y474" s="29">
        <f>IF(OR(A474="",O474=""),"",IF(N474="Canceled","Canceled",IF(N474="Closed",IF(Q474="","Needs Review",IF(Q474&gt;O474,"Closed Late","On Track")),IF(TODAY()&gt;O474,"Overdue","On Track"))))</f>
        <v/>
      </c>
      <c r="Z474" s="31">
        <f>IF(A474="","",IF(COUNTIF($A$2:$A$501,A474)&gt;1,"Duplicate ID",IF(OR(B474="",C474="",D474="",E474="",F474="",G474="",H474="",I474="",M474="",N474=""),"Missing Required Field",IF(AND(OR(N474="Closed",N474="Canceled"),Q474=""),"Missing Closure Date",IF(AND(N474="Closed",R474=""),"Missing Resolution",IF(AND(N474&lt;&gt;"Closed",N474&lt;&gt;"Canceled",Q474&lt;&gt;""),"Status/Date Mismatch",IF(AND(Q474&lt;&gt;"",Q474&lt;B474),"Closure Before Received","OK")))))))</f>
        <v/>
      </c>
    </row>
    <row r="475">
      <c r="A475" s="29" t="n"/>
      <c r="B475" s="30" t="n"/>
      <c r="C475" s="29" t="n"/>
      <c r="D475" s="29" t="n"/>
      <c r="E475" s="29" t="n"/>
      <c r="F475" s="29" t="n"/>
      <c r="G475" s="29" t="n"/>
      <c r="H475" s="29" t="n"/>
      <c r="I475" s="31" t="n"/>
      <c r="J475" s="29" t="n"/>
      <c r="K475" s="32" t="n"/>
      <c r="L475" s="57" t="n"/>
      <c r="M475" s="29" t="n"/>
      <c r="N475" s="29" t="n"/>
      <c r="O475" s="30">
        <f>IF(OR(B475="",H475=""),"",IFERROR(B475+INDEX('Settings'!$O$2:$O$5,MATCH(H475,'Settings'!$N$2:$N$5,0)),""))</f>
        <v/>
      </c>
      <c r="P475" s="30">
        <f>IF(A475="","",IF(COUNTIFS('Action Log'!$B$2:$B$501,A475,'Action Log'!$H$2:$H$501,"Pending",'Action Log'!$G$2:$G$501,"&gt;0")=0,"",IFERROR(MINIFS('Action Log'!$G$2:$G$501,'Action Log'!$B$2:$B$501,A475,'Action Log'!$H$2:$H$501,"Pending",'Action Log'!$G$2:$G$501,"&gt;0"),"")))</f>
        <v/>
      </c>
      <c r="Q475" s="30" t="n"/>
      <c r="R475" s="31" t="n"/>
      <c r="S475" s="29" t="n"/>
      <c r="T475" s="31" t="n"/>
      <c r="U475" s="29" t="n"/>
      <c r="V475" s="58">
        <f>IF(A475="","",IFERROR(SUMIF('Action Log'!$B$2:$B$501,A475,'Action Log'!$P$2:$P$501),0))</f>
        <v/>
      </c>
      <c r="W475" s="35">
        <f>IF(B475="","",MAX(0,IF(Q475&lt;&gt;"",Q475-B475,TODAY()-B475)))</f>
        <v/>
      </c>
      <c r="X475" s="35">
        <f>IF(OR(B475="",Q475="",N475&lt;&gt;"Closed"),"",MAX(0,Q475-B475))</f>
        <v/>
      </c>
      <c r="Y475" s="29">
        <f>IF(OR(A475="",O475=""),"",IF(N475="Canceled","Canceled",IF(N475="Closed",IF(Q475="","Needs Review",IF(Q475&gt;O475,"Closed Late","On Track")),IF(TODAY()&gt;O475,"Overdue","On Track"))))</f>
        <v/>
      </c>
      <c r="Z475" s="31">
        <f>IF(A475="","",IF(COUNTIF($A$2:$A$501,A475)&gt;1,"Duplicate ID",IF(OR(B475="",C475="",D475="",E475="",F475="",G475="",H475="",I475="",M475="",N475=""),"Missing Required Field",IF(AND(OR(N475="Closed",N475="Canceled"),Q475=""),"Missing Closure Date",IF(AND(N475="Closed",R475=""),"Missing Resolution",IF(AND(N475&lt;&gt;"Closed",N475&lt;&gt;"Canceled",Q475&lt;&gt;""),"Status/Date Mismatch",IF(AND(Q475&lt;&gt;"",Q475&lt;B475),"Closure Before Received","OK")))))))</f>
        <v/>
      </c>
    </row>
    <row r="476">
      <c r="A476" s="29" t="n"/>
      <c r="B476" s="30" t="n"/>
      <c r="C476" s="29" t="n"/>
      <c r="D476" s="29" t="n"/>
      <c r="E476" s="29" t="n"/>
      <c r="F476" s="29" t="n"/>
      <c r="G476" s="29" t="n"/>
      <c r="H476" s="29" t="n"/>
      <c r="I476" s="31" t="n"/>
      <c r="J476" s="29" t="n"/>
      <c r="K476" s="32" t="n"/>
      <c r="L476" s="57" t="n"/>
      <c r="M476" s="29" t="n"/>
      <c r="N476" s="29" t="n"/>
      <c r="O476" s="30">
        <f>IF(OR(B476="",H476=""),"",IFERROR(B476+INDEX('Settings'!$O$2:$O$5,MATCH(H476,'Settings'!$N$2:$N$5,0)),""))</f>
        <v/>
      </c>
      <c r="P476" s="30">
        <f>IF(A476="","",IF(COUNTIFS('Action Log'!$B$2:$B$501,A476,'Action Log'!$H$2:$H$501,"Pending",'Action Log'!$G$2:$G$501,"&gt;0")=0,"",IFERROR(MINIFS('Action Log'!$G$2:$G$501,'Action Log'!$B$2:$B$501,A476,'Action Log'!$H$2:$H$501,"Pending",'Action Log'!$G$2:$G$501,"&gt;0"),"")))</f>
        <v/>
      </c>
      <c r="Q476" s="30" t="n"/>
      <c r="R476" s="31" t="n"/>
      <c r="S476" s="29" t="n"/>
      <c r="T476" s="31" t="n"/>
      <c r="U476" s="29" t="n"/>
      <c r="V476" s="58">
        <f>IF(A476="","",IFERROR(SUMIF('Action Log'!$B$2:$B$501,A476,'Action Log'!$P$2:$P$501),0))</f>
        <v/>
      </c>
      <c r="W476" s="35">
        <f>IF(B476="","",MAX(0,IF(Q476&lt;&gt;"",Q476-B476,TODAY()-B476)))</f>
        <v/>
      </c>
      <c r="X476" s="35">
        <f>IF(OR(B476="",Q476="",N476&lt;&gt;"Closed"),"",MAX(0,Q476-B476))</f>
        <v/>
      </c>
      <c r="Y476" s="29">
        <f>IF(OR(A476="",O476=""),"",IF(N476="Canceled","Canceled",IF(N476="Closed",IF(Q476="","Needs Review",IF(Q476&gt;O476,"Closed Late","On Track")),IF(TODAY()&gt;O476,"Overdue","On Track"))))</f>
        <v/>
      </c>
      <c r="Z476" s="31">
        <f>IF(A476="","",IF(COUNTIF($A$2:$A$501,A476)&gt;1,"Duplicate ID",IF(OR(B476="",C476="",D476="",E476="",F476="",G476="",H476="",I476="",M476="",N476=""),"Missing Required Field",IF(AND(OR(N476="Closed",N476="Canceled"),Q476=""),"Missing Closure Date",IF(AND(N476="Closed",R476=""),"Missing Resolution",IF(AND(N476&lt;&gt;"Closed",N476&lt;&gt;"Canceled",Q476&lt;&gt;""),"Status/Date Mismatch",IF(AND(Q476&lt;&gt;"",Q476&lt;B476),"Closure Before Received","OK")))))))</f>
        <v/>
      </c>
    </row>
    <row r="477">
      <c r="A477" s="29" t="n"/>
      <c r="B477" s="30" t="n"/>
      <c r="C477" s="29" t="n"/>
      <c r="D477" s="29" t="n"/>
      <c r="E477" s="29" t="n"/>
      <c r="F477" s="29" t="n"/>
      <c r="G477" s="29" t="n"/>
      <c r="H477" s="29" t="n"/>
      <c r="I477" s="31" t="n"/>
      <c r="J477" s="29" t="n"/>
      <c r="K477" s="32" t="n"/>
      <c r="L477" s="57" t="n"/>
      <c r="M477" s="29" t="n"/>
      <c r="N477" s="29" t="n"/>
      <c r="O477" s="30">
        <f>IF(OR(B477="",H477=""),"",IFERROR(B477+INDEX('Settings'!$O$2:$O$5,MATCH(H477,'Settings'!$N$2:$N$5,0)),""))</f>
        <v/>
      </c>
      <c r="P477" s="30">
        <f>IF(A477="","",IF(COUNTIFS('Action Log'!$B$2:$B$501,A477,'Action Log'!$H$2:$H$501,"Pending",'Action Log'!$G$2:$G$501,"&gt;0")=0,"",IFERROR(MINIFS('Action Log'!$G$2:$G$501,'Action Log'!$B$2:$B$501,A477,'Action Log'!$H$2:$H$501,"Pending",'Action Log'!$G$2:$G$501,"&gt;0"),"")))</f>
        <v/>
      </c>
      <c r="Q477" s="30" t="n"/>
      <c r="R477" s="31" t="n"/>
      <c r="S477" s="29" t="n"/>
      <c r="T477" s="31" t="n"/>
      <c r="U477" s="29" t="n"/>
      <c r="V477" s="58">
        <f>IF(A477="","",IFERROR(SUMIF('Action Log'!$B$2:$B$501,A477,'Action Log'!$P$2:$P$501),0))</f>
        <v/>
      </c>
      <c r="W477" s="35">
        <f>IF(B477="","",MAX(0,IF(Q477&lt;&gt;"",Q477-B477,TODAY()-B477)))</f>
        <v/>
      </c>
      <c r="X477" s="35">
        <f>IF(OR(B477="",Q477="",N477&lt;&gt;"Closed"),"",MAX(0,Q477-B477))</f>
        <v/>
      </c>
      <c r="Y477" s="29">
        <f>IF(OR(A477="",O477=""),"",IF(N477="Canceled","Canceled",IF(N477="Closed",IF(Q477="","Needs Review",IF(Q477&gt;O477,"Closed Late","On Track")),IF(TODAY()&gt;O477,"Overdue","On Track"))))</f>
        <v/>
      </c>
      <c r="Z477" s="31">
        <f>IF(A477="","",IF(COUNTIF($A$2:$A$501,A477)&gt;1,"Duplicate ID",IF(OR(B477="",C477="",D477="",E477="",F477="",G477="",H477="",I477="",M477="",N477=""),"Missing Required Field",IF(AND(OR(N477="Closed",N477="Canceled"),Q477=""),"Missing Closure Date",IF(AND(N477="Closed",R477=""),"Missing Resolution",IF(AND(N477&lt;&gt;"Closed",N477&lt;&gt;"Canceled",Q477&lt;&gt;""),"Status/Date Mismatch",IF(AND(Q477&lt;&gt;"",Q477&lt;B477),"Closure Before Received","OK")))))))</f>
        <v/>
      </c>
    </row>
    <row r="478">
      <c r="A478" s="29" t="n"/>
      <c r="B478" s="30" t="n"/>
      <c r="C478" s="29" t="n"/>
      <c r="D478" s="29" t="n"/>
      <c r="E478" s="29" t="n"/>
      <c r="F478" s="29" t="n"/>
      <c r="G478" s="29" t="n"/>
      <c r="H478" s="29" t="n"/>
      <c r="I478" s="31" t="n"/>
      <c r="J478" s="29" t="n"/>
      <c r="K478" s="32" t="n"/>
      <c r="L478" s="57" t="n"/>
      <c r="M478" s="29" t="n"/>
      <c r="N478" s="29" t="n"/>
      <c r="O478" s="30">
        <f>IF(OR(B478="",H478=""),"",IFERROR(B478+INDEX('Settings'!$O$2:$O$5,MATCH(H478,'Settings'!$N$2:$N$5,0)),""))</f>
        <v/>
      </c>
      <c r="P478" s="30">
        <f>IF(A478="","",IF(COUNTIFS('Action Log'!$B$2:$B$501,A478,'Action Log'!$H$2:$H$501,"Pending",'Action Log'!$G$2:$G$501,"&gt;0")=0,"",IFERROR(MINIFS('Action Log'!$G$2:$G$501,'Action Log'!$B$2:$B$501,A478,'Action Log'!$H$2:$H$501,"Pending",'Action Log'!$G$2:$G$501,"&gt;0"),"")))</f>
        <v/>
      </c>
      <c r="Q478" s="30" t="n"/>
      <c r="R478" s="31" t="n"/>
      <c r="S478" s="29" t="n"/>
      <c r="T478" s="31" t="n"/>
      <c r="U478" s="29" t="n"/>
      <c r="V478" s="58">
        <f>IF(A478="","",IFERROR(SUMIF('Action Log'!$B$2:$B$501,A478,'Action Log'!$P$2:$P$501),0))</f>
        <v/>
      </c>
      <c r="W478" s="35">
        <f>IF(B478="","",MAX(0,IF(Q478&lt;&gt;"",Q478-B478,TODAY()-B478)))</f>
        <v/>
      </c>
      <c r="X478" s="35">
        <f>IF(OR(B478="",Q478="",N478&lt;&gt;"Closed"),"",MAX(0,Q478-B478))</f>
        <v/>
      </c>
      <c r="Y478" s="29">
        <f>IF(OR(A478="",O478=""),"",IF(N478="Canceled","Canceled",IF(N478="Closed",IF(Q478="","Needs Review",IF(Q478&gt;O478,"Closed Late","On Track")),IF(TODAY()&gt;O478,"Overdue","On Track"))))</f>
        <v/>
      </c>
      <c r="Z478" s="31">
        <f>IF(A478="","",IF(COUNTIF($A$2:$A$501,A478)&gt;1,"Duplicate ID",IF(OR(B478="",C478="",D478="",E478="",F478="",G478="",H478="",I478="",M478="",N478=""),"Missing Required Field",IF(AND(OR(N478="Closed",N478="Canceled"),Q478=""),"Missing Closure Date",IF(AND(N478="Closed",R478=""),"Missing Resolution",IF(AND(N478&lt;&gt;"Closed",N478&lt;&gt;"Canceled",Q478&lt;&gt;""),"Status/Date Mismatch",IF(AND(Q478&lt;&gt;"",Q478&lt;B478),"Closure Before Received","OK")))))))</f>
        <v/>
      </c>
    </row>
    <row r="479">
      <c r="A479" s="29" t="n"/>
      <c r="B479" s="30" t="n"/>
      <c r="C479" s="29" t="n"/>
      <c r="D479" s="29" t="n"/>
      <c r="E479" s="29" t="n"/>
      <c r="F479" s="29" t="n"/>
      <c r="G479" s="29" t="n"/>
      <c r="H479" s="29" t="n"/>
      <c r="I479" s="31" t="n"/>
      <c r="J479" s="29" t="n"/>
      <c r="K479" s="32" t="n"/>
      <c r="L479" s="57" t="n"/>
      <c r="M479" s="29" t="n"/>
      <c r="N479" s="29" t="n"/>
      <c r="O479" s="30">
        <f>IF(OR(B479="",H479=""),"",IFERROR(B479+INDEX('Settings'!$O$2:$O$5,MATCH(H479,'Settings'!$N$2:$N$5,0)),""))</f>
        <v/>
      </c>
      <c r="P479" s="30">
        <f>IF(A479="","",IF(COUNTIFS('Action Log'!$B$2:$B$501,A479,'Action Log'!$H$2:$H$501,"Pending",'Action Log'!$G$2:$G$501,"&gt;0")=0,"",IFERROR(MINIFS('Action Log'!$G$2:$G$501,'Action Log'!$B$2:$B$501,A479,'Action Log'!$H$2:$H$501,"Pending",'Action Log'!$G$2:$G$501,"&gt;0"),"")))</f>
        <v/>
      </c>
      <c r="Q479" s="30" t="n"/>
      <c r="R479" s="31" t="n"/>
      <c r="S479" s="29" t="n"/>
      <c r="T479" s="31" t="n"/>
      <c r="U479" s="29" t="n"/>
      <c r="V479" s="58">
        <f>IF(A479="","",IFERROR(SUMIF('Action Log'!$B$2:$B$501,A479,'Action Log'!$P$2:$P$501),0))</f>
        <v/>
      </c>
      <c r="W479" s="35">
        <f>IF(B479="","",MAX(0,IF(Q479&lt;&gt;"",Q479-B479,TODAY()-B479)))</f>
        <v/>
      </c>
      <c r="X479" s="35">
        <f>IF(OR(B479="",Q479="",N479&lt;&gt;"Closed"),"",MAX(0,Q479-B479))</f>
        <v/>
      </c>
      <c r="Y479" s="29">
        <f>IF(OR(A479="",O479=""),"",IF(N479="Canceled","Canceled",IF(N479="Closed",IF(Q479="","Needs Review",IF(Q479&gt;O479,"Closed Late","On Track")),IF(TODAY()&gt;O479,"Overdue","On Track"))))</f>
        <v/>
      </c>
      <c r="Z479" s="31">
        <f>IF(A479="","",IF(COUNTIF($A$2:$A$501,A479)&gt;1,"Duplicate ID",IF(OR(B479="",C479="",D479="",E479="",F479="",G479="",H479="",I479="",M479="",N479=""),"Missing Required Field",IF(AND(OR(N479="Closed",N479="Canceled"),Q479=""),"Missing Closure Date",IF(AND(N479="Closed",R479=""),"Missing Resolution",IF(AND(N479&lt;&gt;"Closed",N479&lt;&gt;"Canceled",Q479&lt;&gt;""),"Status/Date Mismatch",IF(AND(Q479&lt;&gt;"",Q479&lt;B479),"Closure Before Received","OK")))))))</f>
        <v/>
      </c>
    </row>
    <row r="480">
      <c r="A480" s="29" t="n"/>
      <c r="B480" s="30" t="n"/>
      <c r="C480" s="29" t="n"/>
      <c r="D480" s="29" t="n"/>
      <c r="E480" s="29" t="n"/>
      <c r="F480" s="29" t="n"/>
      <c r="G480" s="29" t="n"/>
      <c r="H480" s="29" t="n"/>
      <c r="I480" s="31" t="n"/>
      <c r="J480" s="29" t="n"/>
      <c r="K480" s="32" t="n"/>
      <c r="L480" s="57" t="n"/>
      <c r="M480" s="29" t="n"/>
      <c r="N480" s="29" t="n"/>
      <c r="O480" s="30">
        <f>IF(OR(B480="",H480=""),"",IFERROR(B480+INDEX('Settings'!$O$2:$O$5,MATCH(H480,'Settings'!$N$2:$N$5,0)),""))</f>
        <v/>
      </c>
      <c r="P480" s="30">
        <f>IF(A480="","",IF(COUNTIFS('Action Log'!$B$2:$B$501,A480,'Action Log'!$H$2:$H$501,"Pending",'Action Log'!$G$2:$G$501,"&gt;0")=0,"",IFERROR(MINIFS('Action Log'!$G$2:$G$501,'Action Log'!$B$2:$B$501,A480,'Action Log'!$H$2:$H$501,"Pending",'Action Log'!$G$2:$G$501,"&gt;0"),"")))</f>
        <v/>
      </c>
      <c r="Q480" s="30" t="n"/>
      <c r="R480" s="31" t="n"/>
      <c r="S480" s="29" t="n"/>
      <c r="T480" s="31" t="n"/>
      <c r="U480" s="29" t="n"/>
      <c r="V480" s="58">
        <f>IF(A480="","",IFERROR(SUMIF('Action Log'!$B$2:$B$501,A480,'Action Log'!$P$2:$P$501),0))</f>
        <v/>
      </c>
      <c r="W480" s="35">
        <f>IF(B480="","",MAX(0,IF(Q480&lt;&gt;"",Q480-B480,TODAY()-B480)))</f>
        <v/>
      </c>
      <c r="X480" s="35">
        <f>IF(OR(B480="",Q480="",N480&lt;&gt;"Closed"),"",MAX(0,Q480-B480))</f>
        <v/>
      </c>
      <c r="Y480" s="29">
        <f>IF(OR(A480="",O480=""),"",IF(N480="Canceled","Canceled",IF(N480="Closed",IF(Q480="","Needs Review",IF(Q480&gt;O480,"Closed Late","On Track")),IF(TODAY()&gt;O480,"Overdue","On Track"))))</f>
        <v/>
      </c>
      <c r="Z480" s="31">
        <f>IF(A480="","",IF(COUNTIF($A$2:$A$501,A480)&gt;1,"Duplicate ID",IF(OR(B480="",C480="",D480="",E480="",F480="",G480="",H480="",I480="",M480="",N480=""),"Missing Required Field",IF(AND(OR(N480="Closed",N480="Canceled"),Q480=""),"Missing Closure Date",IF(AND(N480="Closed",R480=""),"Missing Resolution",IF(AND(N480&lt;&gt;"Closed",N480&lt;&gt;"Canceled",Q480&lt;&gt;""),"Status/Date Mismatch",IF(AND(Q480&lt;&gt;"",Q480&lt;B480),"Closure Before Received","OK")))))))</f>
        <v/>
      </c>
    </row>
    <row r="481">
      <c r="A481" s="29" t="n"/>
      <c r="B481" s="30" t="n"/>
      <c r="C481" s="29" t="n"/>
      <c r="D481" s="29" t="n"/>
      <c r="E481" s="29" t="n"/>
      <c r="F481" s="29" t="n"/>
      <c r="G481" s="29" t="n"/>
      <c r="H481" s="29" t="n"/>
      <c r="I481" s="31" t="n"/>
      <c r="J481" s="29" t="n"/>
      <c r="K481" s="32" t="n"/>
      <c r="L481" s="57" t="n"/>
      <c r="M481" s="29" t="n"/>
      <c r="N481" s="29" t="n"/>
      <c r="O481" s="30">
        <f>IF(OR(B481="",H481=""),"",IFERROR(B481+INDEX('Settings'!$O$2:$O$5,MATCH(H481,'Settings'!$N$2:$N$5,0)),""))</f>
        <v/>
      </c>
      <c r="P481" s="30">
        <f>IF(A481="","",IF(COUNTIFS('Action Log'!$B$2:$B$501,A481,'Action Log'!$H$2:$H$501,"Pending",'Action Log'!$G$2:$G$501,"&gt;0")=0,"",IFERROR(MINIFS('Action Log'!$G$2:$G$501,'Action Log'!$B$2:$B$501,A481,'Action Log'!$H$2:$H$501,"Pending",'Action Log'!$G$2:$G$501,"&gt;0"),"")))</f>
        <v/>
      </c>
      <c r="Q481" s="30" t="n"/>
      <c r="R481" s="31" t="n"/>
      <c r="S481" s="29" t="n"/>
      <c r="T481" s="31" t="n"/>
      <c r="U481" s="29" t="n"/>
      <c r="V481" s="58">
        <f>IF(A481="","",IFERROR(SUMIF('Action Log'!$B$2:$B$501,A481,'Action Log'!$P$2:$P$501),0))</f>
        <v/>
      </c>
      <c r="W481" s="35">
        <f>IF(B481="","",MAX(0,IF(Q481&lt;&gt;"",Q481-B481,TODAY()-B481)))</f>
        <v/>
      </c>
      <c r="X481" s="35">
        <f>IF(OR(B481="",Q481="",N481&lt;&gt;"Closed"),"",MAX(0,Q481-B481))</f>
        <v/>
      </c>
      <c r="Y481" s="29">
        <f>IF(OR(A481="",O481=""),"",IF(N481="Canceled","Canceled",IF(N481="Closed",IF(Q481="","Needs Review",IF(Q481&gt;O481,"Closed Late","On Track")),IF(TODAY()&gt;O481,"Overdue","On Track"))))</f>
        <v/>
      </c>
      <c r="Z481" s="31">
        <f>IF(A481="","",IF(COUNTIF($A$2:$A$501,A481)&gt;1,"Duplicate ID",IF(OR(B481="",C481="",D481="",E481="",F481="",G481="",H481="",I481="",M481="",N481=""),"Missing Required Field",IF(AND(OR(N481="Closed",N481="Canceled"),Q481=""),"Missing Closure Date",IF(AND(N481="Closed",R481=""),"Missing Resolution",IF(AND(N481&lt;&gt;"Closed",N481&lt;&gt;"Canceled",Q481&lt;&gt;""),"Status/Date Mismatch",IF(AND(Q481&lt;&gt;"",Q481&lt;B481),"Closure Before Received","OK")))))))</f>
        <v/>
      </c>
    </row>
    <row r="482">
      <c r="A482" s="29" t="n"/>
      <c r="B482" s="30" t="n"/>
      <c r="C482" s="29" t="n"/>
      <c r="D482" s="29" t="n"/>
      <c r="E482" s="29" t="n"/>
      <c r="F482" s="29" t="n"/>
      <c r="G482" s="29" t="n"/>
      <c r="H482" s="29" t="n"/>
      <c r="I482" s="31" t="n"/>
      <c r="J482" s="29" t="n"/>
      <c r="K482" s="32" t="n"/>
      <c r="L482" s="57" t="n"/>
      <c r="M482" s="29" t="n"/>
      <c r="N482" s="29" t="n"/>
      <c r="O482" s="30">
        <f>IF(OR(B482="",H482=""),"",IFERROR(B482+INDEX('Settings'!$O$2:$O$5,MATCH(H482,'Settings'!$N$2:$N$5,0)),""))</f>
        <v/>
      </c>
      <c r="P482" s="30">
        <f>IF(A482="","",IF(COUNTIFS('Action Log'!$B$2:$B$501,A482,'Action Log'!$H$2:$H$501,"Pending",'Action Log'!$G$2:$G$501,"&gt;0")=0,"",IFERROR(MINIFS('Action Log'!$G$2:$G$501,'Action Log'!$B$2:$B$501,A482,'Action Log'!$H$2:$H$501,"Pending",'Action Log'!$G$2:$G$501,"&gt;0"),"")))</f>
        <v/>
      </c>
      <c r="Q482" s="30" t="n"/>
      <c r="R482" s="31" t="n"/>
      <c r="S482" s="29" t="n"/>
      <c r="T482" s="31" t="n"/>
      <c r="U482" s="29" t="n"/>
      <c r="V482" s="58">
        <f>IF(A482="","",IFERROR(SUMIF('Action Log'!$B$2:$B$501,A482,'Action Log'!$P$2:$P$501),0))</f>
        <v/>
      </c>
      <c r="W482" s="35">
        <f>IF(B482="","",MAX(0,IF(Q482&lt;&gt;"",Q482-B482,TODAY()-B482)))</f>
        <v/>
      </c>
      <c r="X482" s="35">
        <f>IF(OR(B482="",Q482="",N482&lt;&gt;"Closed"),"",MAX(0,Q482-B482))</f>
        <v/>
      </c>
      <c r="Y482" s="29">
        <f>IF(OR(A482="",O482=""),"",IF(N482="Canceled","Canceled",IF(N482="Closed",IF(Q482="","Needs Review",IF(Q482&gt;O482,"Closed Late","On Track")),IF(TODAY()&gt;O482,"Overdue","On Track"))))</f>
        <v/>
      </c>
      <c r="Z482" s="31">
        <f>IF(A482="","",IF(COUNTIF($A$2:$A$501,A482)&gt;1,"Duplicate ID",IF(OR(B482="",C482="",D482="",E482="",F482="",G482="",H482="",I482="",M482="",N482=""),"Missing Required Field",IF(AND(OR(N482="Closed",N482="Canceled"),Q482=""),"Missing Closure Date",IF(AND(N482="Closed",R482=""),"Missing Resolution",IF(AND(N482&lt;&gt;"Closed",N482&lt;&gt;"Canceled",Q482&lt;&gt;""),"Status/Date Mismatch",IF(AND(Q482&lt;&gt;"",Q482&lt;B482),"Closure Before Received","OK")))))))</f>
        <v/>
      </c>
    </row>
    <row r="483">
      <c r="A483" s="29" t="n"/>
      <c r="B483" s="30" t="n"/>
      <c r="C483" s="29" t="n"/>
      <c r="D483" s="29" t="n"/>
      <c r="E483" s="29" t="n"/>
      <c r="F483" s="29" t="n"/>
      <c r="G483" s="29" t="n"/>
      <c r="H483" s="29" t="n"/>
      <c r="I483" s="31" t="n"/>
      <c r="J483" s="29" t="n"/>
      <c r="K483" s="32" t="n"/>
      <c r="L483" s="57" t="n"/>
      <c r="M483" s="29" t="n"/>
      <c r="N483" s="29" t="n"/>
      <c r="O483" s="30">
        <f>IF(OR(B483="",H483=""),"",IFERROR(B483+INDEX('Settings'!$O$2:$O$5,MATCH(H483,'Settings'!$N$2:$N$5,0)),""))</f>
        <v/>
      </c>
      <c r="P483" s="30">
        <f>IF(A483="","",IF(COUNTIFS('Action Log'!$B$2:$B$501,A483,'Action Log'!$H$2:$H$501,"Pending",'Action Log'!$G$2:$G$501,"&gt;0")=0,"",IFERROR(MINIFS('Action Log'!$G$2:$G$501,'Action Log'!$B$2:$B$501,A483,'Action Log'!$H$2:$H$501,"Pending",'Action Log'!$G$2:$G$501,"&gt;0"),"")))</f>
        <v/>
      </c>
      <c r="Q483" s="30" t="n"/>
      <c r="R483" s="31" t="n"/>
      <c r="S483" s="29" t="n"/>
      <c r="T483" s="31" t="n"/>
      <c r="U483" s="29" t="n"/>
      <c r="V483" s="58">
        <f>IF(A483="","",IFERROR(SUMIF('Action Log'!$B$2:$B$501,A483,'Action Log'!$P$2:$P$501),0))</f>
        <v/>
      </c>
      <c r="W483" s="35">
        <f>IF(B483="","",MAX(0,IF(Q483&lt;&gt;"",Q483-B483,TODAY()-B483)))</f>
        <v/>
      </c>
      <c r="X483" s="35">
        <f>IF(OR(B483="",Q483="",N483&lt;&gt;"Closed"),"",MAX(0,Q483-B483))</f>
        <v/>
      </c>
      <c r="Y483" s="29">
        <f>IF(OR(A483="",O483=""),"",IF(N483="Canceled","Canceled",IF(N483="Closed",IF(Q483="","Needs Review",IF(Q483&gt;O483,"Closed Late","On Track")),IF(TODAY()&gt;O483,"Overdue","On Track"))))</f>
        <v/>
      </c>
      <c r="Z483" s="31">
        <f>IF(A483="","",IF(COUNTIF($A$2:$A$501,A483)&gt;1,"Duplicate ID",IF(OR(B483="",C483="",D483="",E483="",F483="",G483="",H483="",I483="",M483="",N483=""),"Missing Required Field",IF(AND(OR(N483="Closed",N483="Canceled"),Q483=""),"Missing Closure Date",IF(AND(N483="Closed",R483=""),"Missing Resolution",IF(AND(N483&lt;&gt;"Closed",N483&lt;&gt;"Canceled",Q483&lt;&gt;""),"Status/Date Mismatch",IF(AND(Q483&lt;&gt;"",Q483&lt;B483),"Closure Before Received","OK")))))))</f>
        <v/>
      </c>
    </row>
    <row r="484">
      <c r="A484" s="29" t="n"/>
      <c r="B484" s="30" t="n"/>
      <c r="C484" s="29" t="n"/>
      <c r="D484" s="29" t="n"/>
      <c r="E484" s="29" t="n"/>
      <c r="F484" s="29" t="n"/>
      <c r="G484" s="29" t="n"/>
      <c r="H484" s="29" t="n"/>
      <c r="I484" s="31" t="n"/>
      <c r="J484" s="29" t="n"/>
      <c r="K484" s="32" t="n"/>
      <c r="L484" s="57" t="n"/>
      <c r="M484" s="29" t="n"/>
      <c r="N484" s="29" t="n"/>
      <c r="O484" s="30">
        <f>IF(OR(B484="",H484=""),"",IFERROR(B484+INDEX('Settings'!$O$2:$O$5,MATCH(H484,'Settings'!$N$2:$N$5,0)),""))</f>
        <v/>
      </c>
      <c r="P484" s="30">
        <f>IF(A484="","",IF(COUNTIFS('Action Log'!$B$2:$B$501,A484,'Action Log'!$H$2:$H$501,"Pending",'Action Log'!$G$2:$G$501,"&gt;0")=0,"",IFERROR(MINIFS('Action Log'!$G$2:$G$501,'Action Log'!$B$2:$B$501,A484,'Action Log'!$H$2:$H$501,"Pending",'Action Log'!$G$2:$G$501,"&gt;0"),"")))</f>
        <v/>
      </c>
      <c r="Q484" s="30" t="n"/>
      <c r="R484" s="31" t="n"/>
      <c r="S484" s="29" t="n"/>
      <c r="T484" s="31" t="n"/>
      <c r="U484" s="29" t="n"/>
      <c r="V484" s="58">
        <f>IF(A484="","",IFERROR(SUMIF('Action Log'!$B$2:$B$501,A484,'Action Log'!$P$2:$P$501),0))</f>
        <v/>
      </c>
      <c r="W484" s="35">
        <f>IF(B484="","",MAX(0,IF(Q484&lt;&gt;"",Q484-B484,TODAY()-B484)))</f>
        <v/>
      </c>
      <c r="X484" s="35">
        <f>IF(OR(B484="",Q484="",N484&lt;&gt;"Closed"),"",MAX(0,Q484-B484))</f>
        <v/>
      </c>
      <c r="Y484" s="29">
        <f>IF(OR(A484="",O484=""),"",IF(N484="Canceled","Canceled",IF(N484="Closed",IF(Q484="","Needs Review",IF(Q484&gt;O484,"Closed Late","On Track")),IF(TODAY()&gt;O484,"Overdue","On Track"))))</f>
        <v/>
      </c>
      <c r="Z484" s="31">
        <f>IF(A484="","",IF(COUNTIF($A$2:$A$501,A484)&gt;1,"Duplicate ID",IF(OR(B484="",C484="",D484="",E484="",F484="",G484="",H484="",I484="",M484="",N484=""),"Missing Required Field",IF(AND(OR(N484="Closed",N484="Canceled"),Q484=""),"Missing Closure Date",IF(AND(N484="Closed",R484=""),"Missing Resolution",IF(AND(N484&lt;&gt;"Closed",N484&lt;&gt;"Canceled",Q484&lt;&gt;""),"Status/Date Mismatch",IF(AND(Q484&lt;&gt;"",Q484&lt;B484),"Closure Before Received","OK")))))))</f>
        <v/>
      </c>
    </row>
    <row r="485">
      <c r="A485" s="29" t="n"/>
      <c r="B485" s="30" t="n"/>
      <c r="C485" s="29" t="n"/>
      <c r="D485" s="29" t="n"/>
      <c r="E485" s="29" t="n"/>
      <c r="F485" s="29" t="n"/>
      <c r="G485" s="29" t="n"/>
      <c r="H485" s="29" t="n"/>
      <c r="I485" s="31" t="n"/>
      <c r="J485" s="29" t="n"/>
      <c r="K485" s="32" t="n"/>
      <c r="L485" s="57" t="n"/>
      <c r="M485" s="29" t="n"/>
      <c r="N485" s="29" t="n"/>
      <c r="O485" s="30">
        <f>IF(OR(B485="",H485=""),"",IFERROR(B485+INDEX('Settings'!$O$2:$O$5,MATCH(H485,'Settings'!$N$2:$N$5,0)),""))</f>
        <v/>
      </c>
      <c r="P485" s="30">
        <f>IF(A485="","",IF(COUNTIFS('Action Log'!$B$2:$B$501,A485,'Action Log'!$H$2:$H$501,"Pending",'Action Log'!$G$2:$G$501,"&gt;0")=0,"",IFERROR(MINIFS('Action Log'!$G$2:$G$501,'Action Log'!$B$2:$B$501,A485,'Action Log'!$H$2:$H$501,"Pending",'Action Log'!$G$2:$G$501,"&gt;0"),"")))</f>
        <v/>
      </c>
      <c r="Q485" s="30" t="n"/>
      <c r="R485" s="31" t="n"/>
      <c r="S485" s="29" t="n"/>
      <c r="T485" s="31" t="n"/>
      <c r="U485" s="29" t="n"/>
      <c r="V485" s="58">
        <f>IF(A485="","",IFERROR(SUMIF('Action Log'!$B$2:$B$501,A485,'Action Log'!$P$2:$P$501),0))</f>
        <v/>
      </c>
      <c r="W485" s="35">
        <f>IF(B485="","",MAX(0,IF(Q485&lt;&gt;"",Q485-B485,TODAY()-B485)))</f>
        <v/>
      </c>
      <c r="X485" s="35">
        <f>IF(OR(B485="",Q485="",N485&lt;&gt;"Closed"),"",MAX(0,Q485-B485))</f>
        <v/>
      </c>
      <c r="Y485" s="29">
        <f>IF(OR(A485="",O485=""),"",IF(N485="Canceled","Canceled",IF(N485="Closed",IF(Q485="","Needs Review",IF(Q485&gt;O485,"Closed Late","On Track")),IF(TODAY()&gt;O485,"Overdue","On Track"))))</f>
        <v/>
      </c>
      <c r="Z485" s="31">
        <f>IF(A485="","",IF(COUNTIF($A$2:$A$501,A485)&gt;1,"Duplicate ID",IF(OR(B485="",C485="",D485="",E485="",F485="",G485="",H485="",I485="",M485="",N485=""),"Missing Required Field",IF(AND(OR(N485="Closed",N485="Canceled"),Q485=""),"Missing Closure Date",IF(AND(N485="Closed",R485=""),"Missing Resolution",IF(AND(N485&lt;&gt;"Closed",N485&lt;&gt;"Canceled",Q485&lt;&gt;""),"Status/Date Mismatch",IF(AND(Q485&lt;&gt;"",Q485&lt;B485),"Closure Before Received","OK")))))))</f>
        <v/>
      </c>
    </row>
    <row r="486">
      <c r="A486" s="29" t="n"/>
      <c r="B486" s="30" t="n"/>
      <c r="C486" s="29" t="n"/>
      <c r="D486" s="29" t="n"/>
      <c r="E486" s="29" t="n"/>
      <c r="F486" s="29" t="n"/>
      <c r="G486" s="29" t="n"/>
      <c r="H486" s="29" t="n"/>
      <c r="I486" s="31" t="n"/>
      <c r="J486" s="29" t="n"/>
      <c r="K486" s="32" t="n"/>
      <c r="L486" s="57" t="n"/>
      <c r="M486" s="29" t="n"/>
      <c r="N486" s="29" t="n"/>
      <c r="O486" s="30">
        <f>IF(OR(B486="",H486=""),"",IFERROR(B486+INDEX('Settings'!$O$2:$O$5,MATCH(H486,'Settings'!$N$2:$N$5,0)),""))</f>
        <v/>
      </c>
      <c r="P486" s="30">
        <f>IF(A486="","",IF(COUNTIFS('Action Log'!$B$2:$B$501,A486,'Action Log'!$H$2:$H$501,"Pending",'Action Log'!$G$2:$G$501,"&gt;0")=0,"",IFERROR(MINIFS('Action Log'!$G$2:$G$501,'Action Log'!$B$2:$B$501,A486,'Action Log'!$H$2:$H$501,"Pending",'Action Log'!$G$2:$G$501,"&gt;0"),"")))</f>
        <v/>
      </c>
      <c r="Q486" s="30" t="n"/>
      <c r="R486" s="31" t="n"/>
      <c r="S486" s="29" t="n"/>
      <c r="T486" s="31" t="n"/>
      <c r="U486" s="29" t="n"/>
      <c r="V486" s="58">
        <f>IF(A486="","",IFERROR(SUMIF('Action Log'!$B$2:$B$501,A486,'Action Log'!$P$2:$P$501),0))</f>
        <v/>
      </c>
      <c r="W486" s="35">
        <f>IF(B486="","",MAX(0,IF(Q486&lt;&gt;"",Q486-B486,TODAY()-B486)))</f>
        <v/>
      </c>
      <c r="X486" s="35">
        <f>IF(OR(B486="",Q486="",N486&lt;&gt;"Closed"),"",MAX(0,Q486-B486))</f>
        <v/>
      </c>
      <c r="Y486" s="29">
        <f>IF(OR(A486="",O486=""),"",IF(N486="Canceled","Canceled",IF(N486="Closed",IF(Q486="","Needs Review",IF(Q486&gt;O486,"Closed Late","On Track")),IF(TODAY()&gt;O486,"Overdue","On Track"))))</f>
        <v/>
      </c>
      <c r="Z486" s="31">
        <f>IF(A486="","",IF(COUNTIF($A$2:$A$501,A486)&gt;1,"Duplicate ID",IF(OR(B486="",C486="",D486="",E486="",F486="",G486="",H486="",I486="",M486="",N486=""),"Missing Required Field",IF(AND(OR(N486="Closed",N486="Canceled"),Q486=""),"Missing Closure Date",IF(AND(N486="Closed",R486=""),"Missing Resolution",IF(AND(N486&lt;&gt;"Closed",N486&lt;&gt;"Canceled",Q486&lt;&gt;""),"Status/Date Mismatch",IF(AND(Q486&lt;&gt;"",Q486&lt;B486),"Closure Before Received","OK")))))))</f>
        <v/>
      </c>
    </row>
    <row r="487">
      <c r="A487" s="29" t="n"/>
      <c r="B487" s="30" t="n"/>
      <c r="C487" s="29" t="n"/>
      <c r="D487" s="29" t="n"/>
      <c r="E487" s="29" t="n"/>
      <c r="F487" s="29" t="n"/>
      <c r="G487" s="29" t="n"/>
      <c r="H487" s="29" t="n"/>
      <c r="I487" s="31" t="n"/>
      <c r="J487" s="29" t="n"/>
      <c r="K487" s="32" t="n"/>
      <c r="L487" s="57" t="n"/>
      <c r="M487" s="29" t="n"/>
      <c r="N487" s="29" t="n"/>
      <c r="O487" s="30">
        <f>IF(OR(B487="",H487=""),"",IFERROR(B487+INDEX('Settings'!$O$2:$O$5,MATCH(H487,'Settings'!$N$2:$N$5,0)),""))</f>
        <v/>
      </c>
      <c r="P487" s="30">
        <f>IF(A487="","",IF(COUNTIFS('Action Log'!$B$2:$B$501,A487,'Action Log'!$H$2:$H$501,"Pending",'Action Log'!$G$2:$G$501,"&gt;0")=0,"",IFERROR(MINIFS('Action Log'!$G$2:$G$501,'Action Log'!$B$2:$B$501,A487,'Action Log'!$H$2:$H$501,"Pending",'Action Log'!$G$2:$G$501,"&gt;0"),"")))</f>
        <v/>
      </c>
      <c r="Q487" s="30" t="n"/>
      <c r="R487" s="31" t="n"/>
      <c r="S487" s="29" t="n"/>
      <c r="T487" s="31" t="n"/>
      <c r="U487" s="29" t="n"/>
      <c r="V487" s="58">
        <f>IF(A487="","",IFERROR(SUMIF('Action Log'!$B$2:$B$501,A487,'Action Log'!$P$2:$P$501),0))</f>
        <v/>
      </c>
      <c r="W487" s="35">
        <f>IF(B487="","",MAX(0,IF(Q487&lt;&gt;"",Q487-B487,TODAY()-B487)))</f>
        <v/>
      </c>
      <c r="X487" s="35">
        <f>IF(OR(B487="",Q487="",N487&lt;&gt;"Closed"),"",MAX(0,Q487-B487))</f>
        <v/>
      </c>
      <c r="Y487" s="29">
        <f>IF(OR(A487="",O487=""),"",IF(N487="Canceled","Canceled",IF(N487="Closed",IF(Q487="","Needs Review",IF(Q487&gt;O487,"Closed Late","On Track")),IF(TODAY()&gt;O487,"Overdue","On Track"))))</f>
        <v/>
      </c>
      <c r="Z487" s="31">
        <f>IF(A487="","",IF(COUNTIF($A$2:$A$501,A487)&gt;1,"Duplicate ID",IF(OR(B487="",C487="",D487="",E487="",F487="",G487="",H487="",I487="",M487="",N487=""),"Missing Required Field",IF(AND(OR(N487="Closed",N487="Canceled"),Q487=""),"Missing Closure Date",IF(AND(N487="Closed",R487=""),"Missing Resolution",IF(AND(N487&lt;&gt;"Closed",N487&lt;&gt;"Canceled",Q487&lt;&gt;""),"Status/Date Mismatch",IF(AND(Q487&lt;&gt;"",Q487&lt;B487),"Closure Before Received","OK")))))))</f>
        <v/>
      </c>
    </row>
    <row r="488">
      <c r="A488" s="29" t="n"/>
      <c r="B488" s="30" t="n"/>
      <c r="C488" s="29" t="n"/>
      <c r="D488" s="29" t="n"/>
      <c r="E488" s="29" t="n"/>
      <c r="F488" s="29" t="n"/>
      <c r="G488" s="29" t="n"/>
      <c r="H488" s="29" t="n"/>
      <c r="I488" s="31" t="n"/>
      <c r="J488" s="29" t="n"/>
      <c r="K488" s="32" t="n"/>
      <c r="L488" s="57" t="n"/>
      <c r="M488" s="29" t="n"/>
      <c r="N488" s="29" t="n"/>
      <c r="O488" s="30">
        <f>IF(OR(B488="",H488=""),"",IFERROR(B488+INDEX('Settings'!$O$2:$O$5,MATCH(H488,'Settings'!$N$2:$N$5,0)),""))</f>
        <v/>
      </c>
      <c r="P488" s="30">
        <f>IF(A488="","",IF(COUNTIFS('Action Log'!$B$2:$B$501,A488,'Action Log'!$H$2:$H$501,"Pending",'Action Log'!$G$2:$G$501,"&gt;0")=0,"",IFERROR(MINIFS('Action Log'!$G$2:$G$501,'Action Log'!$B$2:$B$501,A488,'Action Log'!$H$2:$H$501,"Pending",'Action Log'!$G$2:$G$501,"&gt;0"),"")))</f>
        <v/>
      </c>
      <c r="Q488" s="30" t="n"/>
      <c r="R488" s="31" t="n"/>
      <c r="S488" s="29" t="n"/>
      <c r="T488" s="31" t="n"/>
      <c r="U488" s="29" t="n"/>
      <c r="V488" s="58">
        <f>IF(A488="","",IFERROR(SUMIF('Action Log'!$B$2:$B$501,A488,'Action Log'!$P$2:$P$501),0))</f>
        <v/>
      </c>
      <c r="W488" s="35">
        <f>IF(B488="","",MAX(0,IF(Q488&lt;&gt;"",Q488-B488,TODAY()-B488)))</f>
        <v/>
      </c>
      <c r="X488" s="35">
        <f>IF(OR(B488="",Q488="",N488&lt;&gt;"Closed"),"",MAX(0,Q488-B488))</f>
        <v/>
      </c>
      <c r="Y488" s="29">
        <f>IF(OR(A488="",O488=""),"",IF(N488="Canceled","Canceled",IF(N488="Closed",IF(Q488="","Needs Review",IF(Q488&gt;O488,"Closed Late","On Track")),IF(TODAY()&gt;O488,"Overdue","On Track"))))</f>
        <v/>
      </c>
      <c r="Z488" s="31">
        <f>IF(A488="","",IF(COUNTIF($A$2:$A$501,A488)&gt;1,"Duplicate ID",IF(OR(B488="",C488="",D488="",E488="",F488="",G488="",H488="",I488="",M488="",N488=""),"Missing Required Field",IF(AND(OR(N488="Closed",N488="Canceled"),Q488=""),"Missing Closure Date",IF(AND(N488="Closed",R488=""),"Missing Resolution",IF(AND(N488&lt;&gt;"Closed",N488&lt;&gt;"Canceled",Q488&lt;&gt;""),"Status/Date Mismatch",IF(AND(Q488&lt;&gt;"",Q488&lt;B488),"Closure Before Received","OK")))))))</f>
        <v/>
      </c>
    </row>
    <row r="489">
      <c r="A489" s="29" t="n"/>
      <c r="B489" s="30" t="n"/>
      <c r="C489" s="29" t="n"/>
      <c r="D489" s="29" t="n"/>
      <c r="E489" s="29" t="n"/>
      <c r="F489" s="29" t="n"/>
      <c r="G489" s="29" t="n"/>
      <c r="H489" s="29" t="n"/>
      <c r="I489" s="31" t="n"/>
      <c r="J489" s="29" t="n"/>
      <c r="K489" s="32" t="n"/>
      <c r="L489" s="57" t="n"/>
      <c r="M489" s="29" t="n"/>
      <c r="N489" s="29" t="n"/>
      <c r="O489" s="30">
        <f>IF(OR(B489="",H489=""),"",IFERROR(B489+INDEX('Settings'!$O$2:$O$5,MATCH(H489,'Settings'!$N$2:$N$5,0)),""))</f>
        <v/>
      </c>
      <c r="P489" s="30">
        <f>IF(A489="","",IF(COUNTIFS('Action Log'!$B$2:$B$501,A489,'Action Log'!$H$2:$H$501,"Pending",'Action Log'!$G$2:$G$501,"&gt;0")=0,"",IFERROR(MINIFS('Action Log'!$G$2:$G$501,'Action Log'!$B$2:$B$501,A489,'Action Log'!$H$2:$H$501,"Pending",'Action Log'!$G$2:$G$501,"&gt;0"),"")))</f>
        <v/>
      </c>
      <c r="Q489" s="30" t="n"/>
      <c r="R489" s="31" t="n"/>
      <c r="S489" s="29" t="n"/>
      <c r="T489" s="31" t="n"/>
      <c r="U489" s="29" t="n"/>
      <c r="V489" s="58">
        <f>IF(A489="","",IFERROR(SUMIF('Action Log'!$B$2:$B$501,A489,'Action Log'!$P$2:$P$501),0))</f>
        <v/>
      </c>
      <c r="W489" s="35">
        <f>IF(B489="","",MAX(0,IF(Q489&lt;&gt;"",Q489-B489,TODAY()-B489)))</f>
        <v/>
      </c>
      <c r="X489" s="35">
        <f>IF(OR(B489="",Q489="",N489&lt;&gt;"Closed"),"",MAX(0,Q489-B489))</f>
        <v/>
      </c>
      <c r="Y489" s="29">
        <f>IF(OR(A489="",O489=""),"",IF(N489="Canceled","Canceled",IF(N489="Closed",IF(Q489="","Needs Review",IF(Q489&gt;O489,"Closed Late","On Track")),IF(TODAY()&gt;O489,"Overdue","On Track"))))</f>
        <v/>
      </c>
      <c r="Z489" s="31">
        <f>IF(A489="","",IF(COUNTIF($A$2:$A$501,A489)&gt;1,"Duplicate ID",IF(OR(B489="",C489="",D489="",E489="",F489="",G489="",H489="",I489="",M489="",N489=""),"Missing Required Field",IF(AND(OR(N489="Closed",N489="Canceled"),Q489=""),"Missing Closure Date",IF(AND(N489="Closed",R489=""),"Missing Resolution",IF(AND(N489&lt;&gt;"Closed",N489&lt;&gt;"Canceled",Q489&lt;&gt;""),"Status/Date Mismatch",IF(AND(Q489&lt;&gt;"",Q489&lt;B489),"Closure Before Received","OK")))))))</f>
        <v/>
      </c>
    </row>
    <row r="490">
      <c r="A490" s="29" t="n"/>
      <c r="B490" s="30" t="n"/>
      <c r="C490" s="29" t="n"/>
      <c r="D490" s="29" t="n"/>
      <c r="E490" s="29" t="n"/>
      <c r="F490" s="29" t="n"/>
      <c r="G490" s="29" t="n"/>
      <c r="H490" s="29" t="n"/>
      <c r="I490" s="31" t="n"/>
      <c r="J490" s="29" t="n"/>
      <c r="K490" s="32" t="n"/>
      <c r="L490" s="57" t="n"/>
      <c r="M490" s="29" t="n"/>
      <c r="N490" s="29" t="n"/>
      <c r="O490" s="30">
        <f>IF(OR(B490="",H490=""),"",IFERROR(B490+INDEX('Settings'!$O$2:$O$5,MATCH(H490,'Settings'!$N$2:$N$5,0)),""))</f>
        <v/>
      </c>
      <c r="P490" s="30">
        <f>IF(A490="","",IF(COUNTIFS('Action Log'!$B$2:$B$501,A490,'Action Log'!$H$2:$H$501,"Pending",'Action Log'!$G$2:$G$501,"&gt;0")=0,"",IFERROR(MINIFS('Action Log'!$G$2:$G$501,'Action Log'!$B$2:$B$501,A490,'Action Log'!$H$2:$H$501,"Pending",'Action Log'!$G$2:$G$501,"&gt;0"),"")))</f>
        <v/>
      </c>
      <c r="Q490" s="30" t="n"/>
      <c r="R490" s="31" t="n"/>
      <c r="S490" s="29" t="n"/>
      <c r="T490" s="31" t="n"/>
      <c r="U490" s="29" t="n"/>
      <c r="V490" s="58">
        <f>IF(A490="","",IFERROR(SUMIF('Action Log'!$B$2:$B$501,A490,'Action Log'!$P$2:$P$501),0))</f>
        <v/>
      </c>
      <c r="W490" s="35">
        <f>IF(B490="","",MAX(0,IF(Q490&lt;&gt;"",Q490-B490,TODAY()-B490)))</f>
        <v/>
      </c>
      <c r="X490" s="35">
        <f>IF(OR(B490="",Q490="",N490&lt;&gt;"Closed"),"",MAX(0,Q490-B490))</f>
        <v/>
      </c>
      <c r="Y490" s="29">
        <f>IF(OR(A490="",O490=""),"",IF(N490="Canceled","Canceled",IF(N490="Closed",IF(Q490="","Needs Review",IF(Q490&gt;O490,"Closed Late","On Track")),IF(TODAY()&gt;O490,"Overdue","On Track"))))</f>
        <v/>
      </c>
      <c r="Z490" s="31">
        <f>IF(A490="","",IF(COUNTIF($A$2:$A$501,A490)&gt;1,"Duplicate ID",IF(OR(B490="",C490="",D490="",E490="",F490="",G490="",H490="",I490="",M490="",N490=""),"Missing Required Field",IF(AND(OR(N490="Closed",N490="Canceled"),Q490=""),"Missing Closure Date",IF(AND(N490="Closed",R490=""),"Missing Resolution",IF(AND(N490&lt;&gt;"Closed",N490&lt;&gt;"Canceled",Q490&lt;&gt;""),"Status/Date Mismatch",IF(AND(Q490&lt;&gt;"",Q490&lt;B490),"Closure Before Received","OK")))))))</f>
        <v/>
      </c>
    </row>
    <row r="491">
      <c r="A491" s="29" t="n"/>
      <c r="B491" s="30" t="n"/>
      <c r="C491" s="29" t="n"/>
      <c r="D491" s="29" t="n"/>
      <c r="E491" s="29" t="n"/>
      <c r="F491" s="29" t="n"/>
      <c r="G491" s="29" t="n"/>
      <c r="H491" s="29" t="n"/>
      <c r="I491" s="31" t="n"/>
      <c r="J491" s="29" t="n"/>
      <c r="K491" s="32" t="n"/>
      <c r="L491" s="57" t="n"/>
      <c r="M491" s="29" t="n"/>
      <c r="N491" s="29" t="n"/>
      <c r="O491" s="30">
        <f>IF(OR(B491="",H491=""),"",IFERROR(B491+INDEX('Settings'!$O$2:$O$5,MATCH(H491,'Settings'!$N$2:$N$5,0)),""))</f>
        <v/>
      </c>
      <c r="P491" s="30">
        <f>IF(A491="","",IF(COUNTIFS('Action Log'!$B$2:$B$501,A491,'Action Log'!$H$2:$H$501,"Pending",'Action Log'!$G$2:$G$501,"&gt;0")=0,"",IFERROR(MINIFS('Action Log'!$G$2:$G$501,'Action Log'!$B$2:$B$501,A491,'Action Log'!$H$2:$H$501,"Pending",'Action Log'!$G$2:$G$501,"&gt;0"),"")))</f>
        <v/>
      </c>
      <c r="Q491" s="30" t="n"/>
      <c r="R491" s="31" t="n"/>
      <c r="S491" s="29" t="n"/>
      <c r="T491" s="31" t="n"/>
      <c r="U491" s="29" t="n"/>
      <c r="V491" s="58">
        <f>IF(A491="","",IFERROR(SUMIF('Action Log'!$B$2:$B$501,A491,'Action Log'!$P$2:$P$501),0))</f>
        <v/>
      </c>
      <c r="W491" s="35">
        <f>IF(B491="","",MAX(0,IF(Q491&lt;&gt;"",Q491-B491,TODAY()-B491)))</f>
        <v/>
      </c>
      <c r="X491" s="35">
        <f>IF(OR(B491="",Q491="",N491&lt;&gt;"Closed"),"",MAX(0,Q491-B491))</f>
        <v/>
      </c>
      <c r="Y491" s="29">
        <f>IF(OR(A491="",O491=""),"",IF(N491="Canceled","Canceled",IF(N491="Closed",IF(Q491="","Needs Review",IF(Q491&gt;O491,"Closed Late","On Track")),IF(TODAY()&gt;O491,"Overdue","On Track"))))</f>
        <v/>
      </c>
      <c r="Z491" s="31">
        <f>IF(A491="","",IF(COUNTIF($A$2:$A$501,A491)&gt;1,"Duplicate ID",IF(OR(B491="",C491="",D491="",E491="",F491="",G491="",H491="",I491="",M491="",N491=""),"Missing Required Field",IF(AND(OR(N491="Closed",N491="Canceled"),Q491=""),"Missing Closure Date",IF(AND(N491="Closed",R491=""),"Missing Resolution",IF(AND(N491&lt;&gt;"Closed",N491&lt;&gt;"Canceled",Q491&lt;&gt;""),"Status/Date Mismatch",IF(AND(Q491&lt;&gt;"",Q491&lt;B491),"Closure Before Received","OK")))))))</f>
        <v/>
      </c>
    </row>
    <row r="492">
      <c r="A492" s="29" t="n"/>
      <c r="B492" s="30" t="n"/>
      <c r="C492" s="29" t="n"/>
      <c r="D492" s="29" t="n"/>
      <c r="E492" s="29" t="n"/>
      <c r="F492" s="29" t="n"/>
      <c r="G492" s="29" t="n"/>
      <c r="H492" s="29" t="n"/>
      <c r="I492" s="31" t="n"/>
      <c r="J492" s="29" t="n"/>
      <c r="K492" s="32" t="n"/>
      <c r="L492" s="57" t="n"/>
      <c r="M492" s="29" t="n"/>
      <c r="N492" s="29" t="n"/>
      <c r="O492" s="30">
        <f>IF(OR(B492="",H492=""),"",IFERROR(B492+INDEX('Settings'!$O$2:$O$5,MATCH(H492,'Settings'!$N$2:$N$5,0)),""))</f>
        <v/>
      </c>
      <c r="P492" s="30">
        <f>IF(A492="","",IF(COUNTIFS('Action Log'!$B$2:$B$501,A492,'Action Log'!$H$2:$H$501,"Pending",'Action Log'!$G$2:$G$501,"&gt;0")=0,"",IFERROR(MINIFS('Action Log'!$G$2:$G$501,'Action Log'!$B$2:$B$501,A492,'Action Log'!$H$2:$H$501,"Pending",'Action Log'!$G$2:$G$501,"&gt;0"),"")))</f>
        <v/>
      </c>
      <c r="Q492" s="30" t="n"/>
      <c r="R492" s="31" t="n"/>
      <c r="S492" s="29" t="n"/>
      <c r="T492" s="31" t="n"/>
      <c r="U492" s="29" t="n"/>
      <c r="V492" s="58">
        <f>IF(A492="","",IFERROR(SUMIF('Action Log'!$B$2:$B$501,A492,'Action Log'!$P$2:$P$501),0))</f>
        <v/>
      </c>
      <c r="W492" s="35">
        <f>IF(B492="","",MAX(0,IF(Q492&lt;&gt;"",Q492-B492,TODAY()-B492)))</f>
        <v/>
      </c>
      <c r="X492" s="35">
        <f>IF(OR(B492="",Q492="",N492&lt;&gt;"Closed"),"",MAX(0,Q492-B492))</f>
        <v/>
      </c>
      <c r="Y492" s="29">
        <f>IF(OR(A492="",O492=""),"",IF(N492="Canceled","Canceled",IF(N492="Closed",IF(Q492="","Needs Review",IF(Q492&gt;O492,"Closed Late","On Track")),IF(TODAY()&gt;O492,"Overdue","On Track"))))</f>
        <v/>
      </c>
      <c r="Z492" s="31">
        <f>IF(A492="","",IF(COUNTIF($A$2:$A$501,A492)&gt;1,"Duplicate ID",IF(OR(B492="",C492="",D492="",E492="",F492="",G492="",H492="",I492="",M492="",N492=""),"Missing Required Field",IF(AND(OR(N492="Closed",N492="Canceled"),Q492=""),"Missing Closure Date",IF(AND(N492="Closed",R492=""),"Missing Resolution",IF(AND(N492&lt;&gt;"Closed",N492&lt;&gt;"Canceled",Q492&lt;&gt;""),"Status/Date Mismatch",IF(AND(Q492&lt;&gt;"",Q492&lt;B492),"Closure Before Received","OK")))))))</f>
        <v/>
      </c>
    </row>
    <row r="493">
      <c r="A493" s="29" t="n"/>
      <c r="B493" s="30" t="n"/>
      <c r="C493" s="29" t="n"/>
      <c r="D493" s="29" t="n"/>
      <c r="E493" s="29" t="n"/>
      <c r="F493" s="29" t="n"/>
      <c r="G493" s="29" t="n"/>
      <c r="H493" s="29" t="n"/>
      <c r="I493" s="31" t="n"/>
      <c r="J493" s="29" t="n"/>
      <c r="K493" s="32" t="n"/>
      <c r="L493" s="57" t="n"/>
      <c r="M493" s="29" t="n"/>
      <c r="N493" s="29" t="n"/>
      <c r="O493" s="30">
        <f>IF(OR(B493="",H493=""),"",IFERROR(B493+INDEX('Settings'!$O$2:$O$5,MATCH(H493,'Settings'!$N$2:$N$5,0)),""))</f>
        <v/>
      </c>
      <c r="P493" s="30">
        <f>IF(A493="","",IF(COUNTIFS('Action Log'!$B$2:$B$501,A493,'Action Log'!$H$2:$H$501,"Pending",'Action Log'!$G$2:$G$501,"&gt;0")=0,"",IFERROR(MINIFS('Action Log'!$G$2:$G$501,'Action Log'!$B$2:$B$501,A493,'Action Log'!$H$2:$H$501,"Pending",'Action Log'!$G$2:$G$501,"&gt;0"),"")))</f>
        <v/>
      </c>
      <c r="Q493" s="30" t="n"/>
      <c r="R493" s="31" t="n"/>
      <c r="S493" s="29" t="n"/>
      <c r="T493" s="31" t="n"/>
      <c r="U493" s="29" t="n"/>
      <c r="V493" s="58">
        <f>IF(A493="","",IFERROR(SUMIF('Action Log'!$B$2:$B$501,A493,'Action Log'!$P$2:$P$501),0))</f>
        <v/>
      </c>
      <c r="W493" s="35">
        <f>IF(B493="","",MAX(0,IF(Q493&lt;&gt;"",Q493-B493,TODAY()-B493)))</f>
        <v/>
      </c>
      <c r="X493" s="35">
        <f>IF(OR(B493="",Q493="",N493&lt;&gt;"Closed"),"",MAX(0,Q493-B493))</f>
        <v/>
      </c>
      <c r="Y493" s="29">
        <f>IF(OR(A493="",O493=""),"",IF(N493="Canceled","Canceled",IF(N493="Closed",IF(Q493="","Needs Review",IF(Q493&gt;O493,"Closed Late","On Track")),IF(TODAY()&gt;O493,"Overdue","On Track"))))</f>
        <v/>
      </c>
      <c r="Z493" s="31">
        <f>IF(A493="","",IF(COUNTIF($A$2:$A$501,A493)&gt;1,"Duplicate ID",IF(OR(B493="",C493="",D493="",E493="",F493="",G493="",H493="",I493="",M493="",N493=""),"Missing Required Field",IF(AND(OR(N493="Closed",N493="Canceled"),Q493=""),"Missing Closure Date",IF(AND(N493="Closed",R493=""),"Missing Resolution",IF(AND(N493&lt;&gt;"Closed",N493&lt;&gt;"Canceled",Q493&lt;&gt;""),"Status/Date Mismatch",IF(AND(Q493&lt;&gt;"",Q493&lt;B493),"Closure Before Received","OK")))))))</f>
        <v/>
      </c>
    </row>
    <row r="494">
      <c r="A494" s="29" t="n"/>
      <c r="B494" s="30" t="n"/>
      <c r="C494" s="29" t="n"/>
      <c r="D494" s="29" t="n"/>
      <c r="E494" s="29" t="n"/>
      <c r="F494" s="29" t="n"/>
      <c r="G494" s="29" t="n"/>
      <c r="H494" s="29" t="n"/>
      <c r="I494" s="31" t="n"/>
      <c r="J494" s="29" t="n"/>
      <c r="K494" s="32" t="n"/>
      <c r="L494" s="57" t="n"/>
      <c r="M494" s="29" t="n"/>
      <c r="N494" s="29" t="n"/>
      <c r="O494" s="30">
        <f>IF(OR(B494="",H494=""),"",IFERROR(B494+INDEX('Settings'!$O$2:$O$5,MATCH(H494,'Settings'!$N$2:$N$5,0)),""))</f>
        <v/>
      </c>
      <c r="P494" s="30">
        <f>IF(A494="","",IF(COUNTIFS('Action Log'!$B$2:$B$501,A494,'Action Log'!$H$2:$H$501,"Pending",'Action Log'!$G$2:$G$501,"&gt;0")=0,"",IFERROR(MINIFS('Action Log'!$G$2:$G$501,'Action Log'!$B$2:$B$501,A494,'Action Log'!$H$2:$H$501,"Pending",'Action Log'!$G$2:$G$501,"&gt;0"),"")))</f>
        <v/>
      </c>
      <c r="Q494" s="30" t="n"/>
      <c r="R494" s="31" t="n"/>
      <c r="S494" s="29" t="n"/>
      <c r="T494" s="31" t="n"/>
      <c r="U494" s="29" t="n"/>
      <c r="V494" s="58">
        <f>IF(A494="","",IFERROR(SUMIF('Action Log'!$B$2:$B$501,A494,'Action Log'!$P$2:$P$501),0))</f>
        <v/>
      </c>
      <c r="W494" s="35">
        <f>IF(B494="","",MAX(0,IF(Q494&lt;&gt;"",Q494-B494,TODAY()-B494)))</f>
        <v/>
      </c>
      <c r="X494" s="35">
        <f>IF(OR(B494="",Q494="",N494&lt;&gt;"Closed"),"",MAX(0,Q494-B494))</f>
        <v/>
      </c>
      <c r="Y494" s="29">
        <f>IF(OR(A494="",O494=""),"",IF(N494="Canceled","Canceled",IF(N494="Closed",IF(Q494="","Needs Review",IF(Q494&gt;O494,"Closed Late","On Track")),IF(TODAY()&gt;O494,"Overdue","On Track"))))</f>
        <v/>
      </c>
      <c r="Z494" s="31">
        <f>IF(A494="","",IF(COUNTIF($A$2:$A$501,A494)&gt;1,"Duplicate ID",IF(OR(B494="",C494="",D494="",E494="",F494="",G494="",H494="",I494="",M494="",N494=""),"Missing Required Field",IF(AND(OR(N494="Closed",N494="Canceled"),Q494=""),"Missing Closure Date",IF(AND(N494="Closed",R494=""),"Missing Resolution",IF(AND(N494&lt;&gt;"Closed",N494&lt;&gt;"Canceled",Q494&lt;&gt;""),"Status/Date Mismatch",IF(AND(Q494&lt;&gt;"",Q494&lt;B494),"Closure Before Received","OK")))))))</f>
        <v/>
      </c>
    </row>
    <row r="495">
      <c r="A495" s="29" t="n"/>
      <c r="B495" s="30" t="n"/>
      <c r="C495" s="29" t="n"/>
      <c r="D495" s="29" t="n"/>
      <c r="E495" s="29" t="n"/>
      <c r="F495" s="29" t="n"/>
      <c r="G495" s="29" t="n"/>
      <c r="H495" s="29" t="n"/>
      <c r="I495" s="31" t="n"/>
      <c r="J495" s="29" t="n"/>
      <c r="K495" s="32" t="n"/>
      <c r="L495" s="57" t="n"/>
      <c r="M495" s="29" t="n"/>
      <c r="N495" s="29" t="n"/>
      <c r="O495" s="30">
        <f>IF(OR(B495="",H495=""),"",IFERROR(B495+INDEX('Settings'!$O$2:$O$5,MATCH(H495,'Settings'!$N$2:$N$5,0)),""))</f>
        <v/>
      </c>
      <c r="P495" s="30">
        <f>IF(A495="","",IF(COUNTIFS('Action Log'!$B$2:$B$501,A495,'Action Log'!$H$2:$H$501,"Pending",'Action Log'!$G$2:$G$501,"&gt;0")=0,"",IFERROR(MINIFS('Action Log'!$G$2:$G$501,'Action Log'!$B$2:$B$501,A495,'Action Log'!$H$2:$H$501,"Pending",'Action Log'!$G$2:$G$501,"&gt;0"),"")))</f>
        <v/>
      </c>
      <c r="Q495" s="30" t="n"/>
      <c r="R495" s="31" t="n"/>
      <c r="S495" s="29" t="n"/>
      <c r="T495" s="31" t="n"/>
      <c r="U495" s="29" t="n"/>
      <c r="V495" s="58">
        <f>IF(A495="","",IFERROR(SUMIF('Action Log'!$B$2:$B$501,A495,'Action Log'!$P$2:$P$501),0))</f>
        <v/>
      </c>
      <c r="W495" s="35">
        <f>IF(B495="","",MAX(0,IF(Q495&lt;&gt;"",Q495-B495,TODAY()-B495)))</f>
        <v/>
      </c>
      <c r="X495" s="35">
        <f>IF(OR(B495="",Q495="",N495&lt;&gt;"Closed"),"",MAX(0,Q495-B495))</f>
        <v/>
      </c>
      <c r="Y495" s="29">
        <f>IF(OR(A495="",O495=""),"",IF(N495="Canceled","Canceled",IF(N495="Closed",IF(Q495="","Needs Review",IF(Q495&gt;O495,"Closed Late","On Track")),IF(TODAY()&gt;O495,"Overdue","On Track"))))</f>
        <v/>
      </c>
      <c r="Z495" s="31">
        <f>IF(A495="","",IF(COUNTIF($A$2:$A$501,A495)&gt;1,"Duplicate ID",IF(OR(B495="",C495="",D495="",E495="",F495="",G495="",H495="",I495="",M495="",N495=""),"Missing Required Field",IF(AND(OR(N495="Closed",N495="Canceled"),Q495=""),"Missing Closure Date",IF(AND(N495="Closed",R495=""),"Missing Resolution",IF(AND(N495&lt;&gt;"Closed",N495&lt;&gt;"Canceled",Q495&lt;&gt;""),"Status/Date Mismatch",IF(AND(Q495&lt;&gt;"",Q495&lt;B495),"Closure Before Received","OK")))))))</f>
        <v/>
      </c>
    </row>
    <row r="496">
      <c r="A496" s="29" t="n"/>
      <c r="B496" s="30" t="n"/>
      <c r="C496" s="29" t="n"/>
      <c r="D496" s="29" t="n"/>
      <c r="E496" s="29" t="n"/>
      <c r="F496" s="29" t="n"/>
      <c r="G496" s="29" t="n"/>
      <c r="H496" s="29" t="n"/>
      <c r="I496" s="31" t="n"/>
      <c r="J496" s="29" t="n"/>
      <c r="K496" s="32" t="n"/>
      <c r="L496" s="57" t="n"/>
      <c r="M496" s="29" t="n"/>
      <c r="N496" s="29" t="n"/>
      <c r="O496" s="30">
        <f>IF(OR(B496="",H496=""),"",IFERROR(B496+INDEX('Settings'!$O$2:$O$5,MATCH(H496,'Settings'!$N$2:$N$5,0)),""))</f>
        <v/>
      </c>
      <c r="P496" s="30">
        <f>IF(A496="","",IF(COUNTIFS('Action Log'!$B$2:$B$501,A496,'Action Log'!$H$2:$H$501,"Pending",'Action Log'!$G$2:$G$501,"&gt;0")=0,"",IFERROR(MINIFS('Action Log'!$G$2:$G$501,'Action Log'!$B$2:$B$501,A496,'Action Log'!$H$2:$H$501,"Pending",'Action Log'!$G$2:$G$501,"&gt;0"),"")))</f>
        <v/>
      </c>
      <c r="Q496" s="30" t="n"/>
      <c r="R496" s="31" t="n"/>
      <c r="S496" s="29" t="n"/>
      <c r="T496" s="31" t="n"/>
      <c r="U496" s="29" t="n"/>
      <c r="V496" s="58">
        <f>IF(A496="","",IFERROR(SUMIF('Action Log'!$B$2:$B$501,A496,'Action Log'!$P$2:$P$501),0))</f>
        <v/>
      </c>
      <c r="W496" s="35">
        <f>IF(B496="","",MAX(0,IF(Q496&lt;&gt;"",Q496-B496,TODAY()-B496)))</f>
        <v/>
      </c>
      <c r="X496" s="35">
        <f>IF(OR(B496="",Q496="",N496&lt;&gt;"Closed"),"",MAX(0,Q496-B496))</f>
        <v/>
      </c>
      <c r="Y496" s="29">
        <f>IF(OR(A496="",O496=""),"",IF(N496="Canceled","Canceled",IF(N496="Closed",IF(Q496="","Needs Review",IF(Q496&gt;O496,"Closed Late","On Track")),IF(TODAY()&gt;O496,"Overdue","On Track"))))</f>
        <v/>
      </c>
      <c r="Z496" s="31">
        <f>IF(A496="","",IF(COUNTIF($A$2:$A$501,A496)&gt;1,"Duplicate ID",IF(OR(B496="",C496="",D496="",E496="",F496="",G496="",H496="",I496="",M496="",N496=""),"Missing Required Field",IF(AND(OR(N496="Closed",N496="Canceled"),Q496=""),"Missing Closure Date",IF(AND(N496="Closed",R496=""),"Missing Resolution",IF(AND(N496&lt;&gt;"Closed",N496&lt;&gt;"Canceled",Q496&lt;&gt;""),"Status/Date Mismatch",IF(AND(Q496&lt;&gt;"",Q496&lt;B496),"Closure Before Received","OK")))))))</f>
        <v/>
      </c>
    </row>
    <row r="497">
      <c r="A497" s="29" t="n"/>
      <c r="B497" s="30" t="n"/>
      <c r="C497" s="29" t="n"/>
      <c r="D497" s="29" t="n"/>
      <c r="E497" s="29" t="n"/>
      <c r="F497" s="29" t="n"/>
      <c r="G497" s="29" t="n"/>
      <c r="H497" s="29" t="n"/>
      <c r="I497" s="31" t="n"/>
      <c r="J497" s="29" t="n"/>
      <c r="K497" s="32" t="n"/>
      <c r="L497" s="57" t="n"/>
      <c r="M497" s="29" t="n"/>
      <c r="N497" s="29" t="n"/>
      <c r="O497" s="30">
        <f>IF(OR(B497="",H497=""),"",IFERROR(B497+INDEX('Settings'!$O$2:$O$5,MATCH(H497,'Settings'!$N$2:$N$5,0)),""))</f>
        <v/>
      </c>
      <c r="P497" s="30">
        <f>IF(A497="","",IF(COUNTIFS('Action Log'!$B$2:$B$501,A497,'Action Log'!$H$2:$H$501,"Pending",'Action Log'!$G$2:$G$501,"&gt;0")=0,"",IFERROR(MINIFS('Action Log'!$G$2:$G$501,'Action Log'!$B$2:$B$501,A497,'Action Log'!$H$2:$H$501,"Pending",'Action Log'!$G$2:$G$501,"&gt;0"),"")))</f>
        <v/>
      </c>
      <c r="Q497" s="30" t="n"/>
      <c r="R497" s="31" t="n"/>
      <c r="S497" s="29" t="n"/>
      <c r="T497" s="31" t="n"/>
      <c r="U497" s="29" t="n"/>
      <c r="V497" s="58">
        <f>IF(A497="","",IFERROR(SUMIF('Action Log'!$B$2:$B$501,A497,'Action Log'!$P$2:$P$501),0))</f>
        <v/>
      </c>
      <c r="W497" s="35">
        <f>IF(B497="","",MAX(0,IF(Q497&lt;&gt;"",Q497-B497,TODAY()-B497)))</f>
        <v/>
      </c>
      <c r="X497" s="35">
        <f>IF(OR(B497="",Q497="",N497&lt;&gt;"Closed"),"",MAX(0,Q497-B497))</f>
        <v/>
      </c>
      <c r="Y497" s="29">
        <f>IF(OR(A497="",O497=""),"",IF(N497="Canceled","Canceled",IF(N497="Closed",IF(Q497="","Needs Review",IF(Q497&gt;O497,"Closed Late","On Track")),IF(TODAY()&gt;O497,"Overdue","On Track"))))</f>
        <v/>
      </c>
      <c r="Z497" s="31">
        <f>IF(A497="","",IF(COUNTIF($A$2:$A$501,A497)&gt;1,"Duplicate ID",IF(OR(B497="",C497="",D497="",E497="",F497="",G497="",H497="",I497="",M497="",N497=""),"Missing Required Field",IF(AND(OR(N497="Closed",N497="Canceled"),Q497=""),"Missing Closure Date",IF(AND(N497="Closed",R497=""),"Missing Resolution",IF(AND(N497&lt;&gt;"Closed",N497&lt;&gt;"Canceled",Q497&lt;&gt;""),"Status/Date Mismatch",IF(AND(Q497&lt;&gt;"",Q497&lt;B497),"Closure Before Received","OK")))))))</f>
        <v/>
      </c>
    </row>
    <row r="498">
      <c r="A498" s="29" t="n"/>
      <c r="B498" s="30" t="n"/>
      <c r="C498" s="29" t="n"/>
      <c r="D498" s="29" t="n"/>
      <c r="E498" s="29" t="n"/>
      <c r="F498" s="29" t="n"/>
      <c r="G498" s="29" t="n"/>
      <c r="H498" s="29" t="n"/>
      <c r="I498" s="31" t="n"/>
      <c r="J498" s="29" t="n"/>
      <c r="K498" s="32" t="n"/>
      <c r="L498" s="57" t="n"/>
      <c r="M498" s="29" t="n"/>
      <c r="N498" s="29" t="n"/>
      <c r="O498" s="30">
        <f>IF(OR(B498="",H498=""),"",IFERROR(B498+INDEX('Settings'!$O$2:$O$5,MATCH(H498,'Settings'!$N$2:$N$5,0)),""))</f>
        <v/>
      </c>
      <c r="P498" s="30">
        <f>IF(A498="","",IF(COUNTIFS('Action Log'!$B$2:$B$501,A498,'Action Log'!$H$2:$H$501,"Pending",'Action Log'!$G$2:$G$501,"&gt;0")=0,"",IFERROR(MINIFS('Action Log'!$G$2:$G$501,'Action Log'!$B$2:$B$501,A498,'Action Log'!$H$2:$H$501,"Pending",'Action Log'!$G$2:$G$501,"&gt;0"),"")))</f>
        <v/>
      </c>
      <c r="Q498" s="30" t="n"/>
      <c r="R498" s="31" t="n"/>
      <c r="S498" s="29" t="n"/>
      <c r="T498" s="31" t="n"/>
      <c r="U498" s="29" t="n"/>
      <c r="V498" s="58">
        <f>IF(A498="","",IFERROR(SUMIF('Action Log'!$B$2:$B$501,A498,'Action Log'!$P$2:$P$501),0))</f>
        <v/>
      </c>
      <c r="W498" s="35">
        <f>IF(B498="","",MAX(0,IF(Q498&lt;&gt;"",Q498-B498,TODAY()-B498)))</f>
        <v/>
      </c>
      <c r="X498" s="35">
        <f>IF(OR(B498="",Q498="",N498&lt;&gt;"Closed"),"",MAX(0,Q498-B498))</f>
        <v/>
      </c>
      <c r="Y498" s="29">
        <f>IF(OR(A498="",O498=""),"",IF(N498="Canceled","Canceled",IF(N498="Closed",IF(Q498="","Needs Review",IF(Q498&gt;O498,"Closed Late","On Track")),IF(TODAY()&gt;O498,"Overdue","On Track"))))</f>
        <v/>
      </c>
      <c r="Z498" s="31">
        <f>IF(A498="","",IF(COUNTIF($A$2:$A$501,A498)&gt;1,"Duplicate ID",IF(OR(B498="",C498="",D498="",E498="",F498="",G498="",H498="",I498="",M498="",N498=""),"Missing Required Field",IF(AND(OR(N498="Closed",N498="Canceled"),Q498=""),"Missing Closure Date",IF(AND(N498="Closed",R498=""),"Missing Resolution",IF(AND(N498&lt;&gt;"Closed",N498&lt;&gt;"Canceled",Q498&lt;&gt;""),"Status/Date Mismatch",IF(AND(Q498&lt;&gt;"",Q498&lt;B498),"Closure Before Received","OK")))))))</f>
        <v/>
      </c>
    </row>
    <row r="499">
      <c r="A499" s="29" t="n"/>
      <c r="B499" s="30" t="n"/>
      <c r="C499" s="29" t="n"/>
      <c r="D499" s="29" t="n"/>
      <c r="E499" s="29" t="n"/>
      <c r="F499" s="29" t="n"/>
      <c r="G499" s="29" t="n"/>
      <c r="H499" s="29" t="n"/>
      <c r="I499" s="31" t="n"/>
      <c r="J499" s="29" t="n"/>
      <c r="K499" s="32" t="n"/>
      <c r="L499" s="57" t="n"/>
      <c r="M499" s="29" t="n"/>
      <c r="N499" s="29" t="n"/>
      <c r="O499" s="30">
        <f>IF(OR(B499="",H499=""),"",IFERROR(B499+INDEX('Settings'!$O$2:$O$5,MATCH(H499,'Settings'!$N$2:$N$5,0)),""))</f>
        <v/>
      </c>
      <c r="P499" s="30">
        <f>IF(A499="","",IF(COUNTIFS('Action Log'!$B$2:$B$501,A499,'Action Log'!$H$2:$H$501,"Pending",'Action Log'!$G$2:$G$501,"&gt;0")=0,"",IFERROR(MINIFS('Action Log'!$G$2:$G$501,'Action Log'!$B$2:$B$501,A499,'Action Log'!$H$2:$H$501,"Pending",'Action Log'!$G$2:$G$501,"&gt;0"),"")))</f>
        <v/>
      </c>
      <c r="Q499" s="30" t="n"/>
      <c r="R499" s="31" t="n"/>
      <c r="S499" s="29" t="n"/>
      <c r="T499" s="31" t="n"/>
      <c r="U499" s="29" t="n"/>
      <c r="V499" s="58">
        <f>IF(A499="","",IFERROR(SUMIF('Action Log'!$B$2:$B$501,A499,'Action Log'!$P$2:$P$501),0))</f>
        <v/>
      </c>
      <c r="W499" s="35">
        <f>IF(B499="","",MAX(0,IF(Q499&lt;&gt;"",Q499-B499,TODAY()-B499)))</f>
        <v/>
      </c>
      <c r="X499" s="35">
        <f>IF(OR(B499="",Q499="",N499&lt;&gt;"Closed"),"",MAX(0,Q499-B499))</f>
        <v/>
      </c>
      <c r="Y499" s="29">
        <f>IF(OR(A499="",O499=""),"",IF(N499="Canceled","Canceled",IF(N499="Closed",IF(Q499="","Needs Review",IF(Q499&gt;O499,"Closed Late","On Track")),IF(TODAY()&gt;O499,"Overdue","On Track"))))</f>
        <v/>
      </c>
      <c r="Z499" s="31">
        <f>IF(A499="","",IF(COUNTIF($A$2:$A$501,A499)&gt;1,"Duplicate ID",IF(OR(B499="",C499="",D499="",E499="",F499="",G499="",H499="",I499="",M499="",N499=""),"Missing Required Field",IF(AND(OR(N499="Closed",N499="Canceled"),Q499=""),"Missing Closure Date",IF(AND(N499="Closed",R499=""),"Missing Resolution",IF(AND(N499&lt;&gt;"Closed",N499&lt;&gt;"Canceled",Q499&lt;&gt;""),"Status/Date Mismatch",IF(AND(Q499&lt;&gt;"",Q499&lt;B499),"Closure Before Received","OK")))))))</f>
        <v/>
      </c>
    </row>
    <row r="500">
      <c r="A500" s="29" t="n"/>
      <c r="B500" s="30" t="n"/>
      <c r="C500" s="29" t="n"/>
      <c r="D500" s="29" t="n"/>
      <c r="E500" s="29" t="n"/>
      <c r="F500" s="29" t="n"/>
      <c r="G500" s="29" t="n"/>
      <c r="H500" s="29" t="n"/>
      <c r="I500" s="31" t="n"/>
      <c r="J500" s="29" t="n"/>
      <c r="K500" s="32" t="n"/>
      <c r="L500" s="57" t="n"/>
      <c r="M500" s="29" t="n"/>
      <c r="N500" s="29" t="n"/>
      <c r="O500" s="30">
        <f>IF(OR(B500="",H500=""),"",IFERROR(B500+INDEX('Settings'!$O$2:$O$5,MATCH(H500,'Settings'!$N$2:$N$5,0)),""))</f>
        <v/>
      </c>
      <c r="P500" s="30">
        <f>IF(A500="","",IF(COUNTIFS('Action Log'!$B$2:$B$501,A500,'Action Log'!$H$2:$H$501,"Pending",'Action Log'!$G$2:$G$501,"&gt;0")=0,"",IFERROR(MINIFS('Action Log'!$G$2:$G$501,'Action Log'!$B$2:$B$501,A500,'Action Log'!$H$2:$H$501,"Pending",'Action Log'!$G$2:$G$501,"&gt;0"),"")))</f>
        <v/>
      </c>
      <c r="Q500" s="30" t="n"/>
      <c r="R500" s="31" t="n"/>
      <c r="S500" s="29" t="n"/>
      <c r="T500" s="31" t="n"/>
      <c r="U500" s="29" t="n"/>
      <c r="V500" s="58">
        <f>IF(A500="","",IFERROR(SUMIF('Action Log'!$B$2:$B$501,A500,'Action Log'!$P$2:$P$501),0))</f>
        <v/>
      </c>
      <c r="W500" s="35">
        <f>IF(B500="","",MAX(0,IF(Q500&lt;&gt;"",Q500-B500,TODAY()-B500)))</f>
        <v/>
      </c>
      <c r="X500" s="35">
        <f>IF(OR(B500="",Q500="",N500&lt;&gt;"Closed"),"",MAX(0,Q500-B500))</f>
        <v/>
      </c>
      <c r="Y500" s="29">
        <f>IF(OR(A500="",O500=""),"",IF(N500="Canceled","Canceled",IF(N500="Closed",IF(Q500="","Needs Review",IF(Q500&gt;O500,"Closed Late","On Track")),IF(TODAY()&gt;O500,"Overdue","On Track"))))</f>
        <v/>
      </c>
      <c r="Z500" s="31">
        <f>IF(A500="","",IF(COUNTIF($A$2:$A$501,A500)&gt;1,"Duplicate ID",IF(OR(B500="",C500="",D500="",E500="",F500="",G500="",H500="",I500="",M500="",N500=""),"Missing Required Field",IF(AND(OR(N500="Closed",N500="Canceled"),Q500=""),"Missing Closure Date",IF(AND(N500="Closed",R500=""),"Missing Resolution",IF(AND(N500&lt;&gt;"Closed",N500&lt;&gt;"Canceled",Q500&lt;&gt;""),"Status/Date Mismatch",IF(AND(Q500&lt;&gt;"",Q500&lt;B500),"Closure Before Received","OK")))))))</f>
        <v/>
      </c>
    </row>
    <row r="501">
      <c r="A501" s="29" t="n"/>
      <c r="B501" s="30" t="n"/>
      <c r="C501" s="29" t="n"/>
      <c r="D501" s="29" t="n"/>
      <c r="E501" s="29" t="n"/>
      <c r="F501" s="29" t="n"/>
      <c r="G501" s="29" t="n"/>
      <c r="H501" s="29" t="n"/>
      <c r="I501" s="31" t="n"/>
      <c r="J501" s="29" t="n"/>
      <c r="K501" s="32" t="n"/>
      <c r="L501" s="57" t="n"/>
      <c r="M501" s="29" t="n"/>
      <c r="N501" s="29" t="n"/>
      <c r="O501" s="30">
        <f>IF(OR(B501="",H501=""),"",IFERROR(B501+INDEX('Settings'!$O$2:$O$5,MATCH(H501,'Settings'!$N$2:$N$5,0)),""))</f>
        <v/>
      </c>
      <c r="P501" s="30">
        <f>IF(A501="","",IF(COUNTIFS('Action Log'!$B$2:$B$501,A501,'Action Log'!$H$2:$H$501,"Pending",'Action Log'!$G$2:$G$501,"&gt;0")=0,"",IFERROR(MINIFS('Action Log'!$G$2:$G$501,'Action Log'!$B$2:$B$501,A501,'Action Log'!$H$2:$H$501,"Pending",'Action Log'!$G$2:$G$501,"&gt;0"),"")))</f>
        <v/>
      </c>
      <c r="Q501" s="30" t="n"/>
      <c r="R501" s="31" t="n"/>
      <c r="S501" s="29" t="n"/>
      <c r="T501" s="31" t="n"/>
      <c r="U501" s="29" t="n"/>
      <c r="V501" s="58">
        <f>IF(A501="","",IFERROR(SUMIF('Action Log'!$B$2:$B$501,A501,'Action Log'!$P$2:$P$501),0))</f>
        <v/>
      </c>
      <c r="W501" s="35">
        <f>IF(B501="","",MAX(0,IF(Q501&lt;&gt;"",Q501-B501,TODAY()-B501)))</f>
        <v/>
      </c>
      <c r="X501" s="35">
        <f>IF(OR(B501="",Q501="",N501&lt;&gt;"Closed"),"",MAX(0,Q501-B501))</f>
        <v/>
      </c>
      <c r="Y501" s="29">
        <f>IF(OR(A501="",O501=""),"",IF(N501="Canceled","Canceled",IF(N501="Closed",IF(Q501="","Needs Review",IF(Q501&gt;O501,"Closed Late","On Track")),IF(TODAY()&gt;O501,"Overdue","On Track"))))</f>
        <v/>
      </c>
      <c r="Z501" s="31">
        <f>IF(A501="","",IF(COUNTIF($A$2:$A$501,A501)&gt;1,"Duplicate ID",IF(OR(B501="",C501="",D501="",E501="",F501="",G501="",H501="",I501="",M501="",N501=""),"Missing Required Field",IF(AND(OR(N501="Closed",N501="Canceled"),Q501=""),"Missing Closure Date",IF(AND(N501="Closed",R501=""),"Missing Resolution",IF(AND(N501&lt;&gt;"Closed",N501&lt;&gt;"Canceled",Q501&lt;&gt;""),"Status/Date Mismatch",IF(AND(Q501&lt;&gt;"",Q501&lt;B501),"Closure Before Received","OK")))))))</f>
        <v/>
      </c>
    </row>
  </sheetData>
  <conditionalFormatting sqref="H2:H501">
    <cfRule type="expression" priority="1" dxfId="0" stopIfTrue="1">
      <formula>$H2="Urgent"</formula>
    </cfRule>
    <cfRule type="expression" priority="2" dxfId="1" stopIfTrue="1">
      <formula>$H2="High"</formula>
    </cfRule>
  </conditionalFormatting>
  <conditionalFormatting sqref="Y2:Y501">
    <cfRule type="expression" priority="3" dxfId="0" stopIfTrue="1">
      <formula>$Y2="Overdue"</formula>
    </cfRule>
    <cfRule type="expression" priority="4" dxfId="1" stopIfTrue="1">
      <formula>$Y2="Closed Late"</formula>
    </cfRule>
    <cfRule type="expression" priority="5" dxfId="2" stopIfTrue="1">
      <formula>$Y2="On Track"</formula>
    </cfRule>
    <cfRule type="expression" priority="6" dxfId="3" stopIfTrue="1">
      <formula>$Y2="Needs Review"</formula>
    </cfRule>
  </conditionalFormatting>
  <conditionalFormatting sqref="Z2:Z501">
    <cfRule type="expression" priority="7" dxfId="0" stopIfTrue="1">
      <formula>AND($A2&lt;&gt;"",$Z2&lt;&gt;"OK")</formula>
    </cfRule>
    <cfRule type="expression" priority="8" dxfId="2" stopIfTrue="1">
      <formula>$Z2="OK"</formula>
    </cfRule>
  </conditionalFormatting>
  <conditionalFormatting sqref="A2:N501">
    <cfRule type="expression" priority="9" dxfId="4" stopIfTrue="0">
      <formula>$A2&lt;&gt;""</formula>
    </cfRule>
  </conditionalFormatting>
  <conditionalFormatting sqref="Q2:U501">
    <cfRule type="expression" priority="10" dxfId="4" stopIfTrue="0">
      <formula>$A2&lt;&gt;""</formula>
    </cfRule>
  </conditionalFormatting>
  <conditionalFormatting sqref="O2:P501">
    <cfRule type="expression" priority="11" dxfId="5" stopIfTrue="0">
      <formula>$A2&lt;&gt;""</formula>
    </cfRule>
  </conditionalFormatting>
  <conditionalFormatting sqref="V2:Z501">
    <cfRule type="expression" priority="12" dxfId="5" stopIfTrue="0">
      <formula>$A2&lt;&gt;""</formula>
    </cfRule>
  </conditionalFormatting>
  <dataValidations count="15">
    <dataValidation sqref="A2:A501" showDropDown="0" showInputMessage="0" showErrorMessage="1" allowBlank="0" errorTitle="Invalid Complaint ID" error="Complaint ID must be unique and begin with CMP-." type="custom">
      <formula1>OR(A2="",AND(LEFT(A2,4)="CMP-",COUNTIF($A$2:$A$501,A2)=1))</formula1>
    </dataValidation>
    <dataValidation sqref="B2:B501" showDropDown="0" showInputMessage="0" showErrorMessage="1" allowBlank="0" errorTitle="Invalid Date" error="Enter a date from 01/01/2020 through today." type="date" operator="between">
      <formula1>DATE(2020,1,1)</formula1>
      <formula2>TODAY()</formula2>
    </dataValidation>
    <dataValidation sqref="E2:E501" showDropDown="0" showInputMessage="0" showErrorMessage="1" allowBlank="0" errorTitle="Invalid Selection" error="Select a value from the list." type="list">
      <formula1>=INDIRECT("'Settings'!$G$2:$G$6")</formula1>
    </dataValidation>
    <dataValidation sqref="F2:F501" showDropDown="0" showInputMessage="0" showErrorMessage="1" allowBlank="0" errorTitle="Invalid Selection" error="Select a value from the list." type="list">
      <formula1>=INDIRECT("'Settings'!$F$2:$F$8")</formula1>
    </dataValidation>
    <dataValidation sqref="G2:G501" showDropDown="0" showInputMessage="0" showErrorMessage="1" allowBlank="0" errorTitle="Invalid Selection" error="Select a value from the list." type="list">
      <formula1>=INDIRECT("'Settings'!$E$2:$E$11")</formula1>
    </dataValidation>
    <dataValidation sqref="H2:H501" showDropDown="0" showInputMessage="0" showErrorMessage="1" allowBlank="0" errorTitle="Invalid Selection" error="Select a value from the list." type="list">
      <formula1>=INDIRECT("'Settings'!$N$2:$N$5")</formula1>
    </dataValidation>
    <dataValidation sqref="M2:M501" showDropDown="0" showInputMessage="0" showErrorMessage="1" allowBlank="0" errorTitle="Invalid Selection" error="Select a value from the list." type="list">
      <formula1>=INDIRECT("'Settings'!$H$2:$H$7")</formula1>
    </dataValidation>
    <dataValidation sqref="N2:N501" showDropDown="0" showInputMessage="0" showErrorMessage="1" allowBlank="0" errorTitle="Invalid Selection" error="Select a value from the list." type="list">
      <formula1>=INDIRECT("'Settings'!$D$2:$D$8")</formula1>
    </dataValidation>
    <dataValidation sqref="S2:S501" showDropDown="0" showInputMessage="0" showErrorMessage="1" allowBlank="0" errorTitle="Invalid Selection" error="Select a value from the list." type="list">
      <formula1>=INDIRECT("'Settings'!$I$2:$I$12")</formula1>
    </dataValidation>
    <dataValidation sqref="U2:U501" showDropDown="0" showInputMessage="0" showErrorMessage="1" allowBlank="0" errorTitle="Invalid Selection" error="Select a value from the list." type="list">
      <formula1>=INDIRECT("'Settings'!$J$2:$J$3")</formula1>
    </dataValidation>
    <dataValidation sqref="K2:K501" showDropDown="0" showInputMessage="0" showErrorMessage="1" allowBlank="0" errorTitle="Invalid Odometer" error="Enter a nonnegative whole number from 0 through 2,000,000." type="whole" operator="between">
      <formula1>0</formula1>
      <formula2>2000000</formula2>
    </dataValidation>
    <dataValidation sqref="L2:L501" showDropDown="0" showInputMessage="0" showErrorMessage="1" allowBlank="0" errorTitle="Invalid Amount" error="Enter a nonnegative number." type="decimal" operator="between">
      <formula1>0</formula1>
      <formula2>10000</formula2>
    </dataValidation>
    <dataValidation sqref="Q2:Q501" showDropDown="0" showInputMessage="0" showErrorMessage="1" allowBlank="0" errorTitle="Invalid Closure Date" error="Closure Date cannot be earlier than Date Received or later than today." type="custom">
      <formula1>OR(Q2="",AND(B2&lt;&gt;"",ISNUMBER(Q2),Q2&gt;=B2,Q2&lt;=TODAY()))</formula1>
    </dataValidation>
    <dataValidation sqref="I2:I501" showDropDown="0" showInputMessage="0" showErrorMessage="1" allowBlank="0" errorTitle="Text Too Long" error="Complaint Summary is limited to 250 characters." type="textLength" operator="between">
      <formula1>0</formula1>
      <formula2>250</formula2>
    </dataValidation>
    <dataValidation sqref="R2:R501 T2:T501" showDropDown="0" showInputMessage="0" showErrorMessage="1" allowBlank="0" errorTitle="Text Too Long" error="Resolution and corrective action text is limited to 500 characters." type="textLength" operator="between">
      <formula1>0</formula1>
      <formula2>500</formula2>
    </dataValidation>
  </dataValidations>
  <pageMargins left="0.25" right="0.25" top="0.5" bottom="0.5" header="0.5" footer="0.5"/>
  <pageSetup orientation="landscape" paperSize="1" fitToHeight="0" fitToWidth="1"/>
  <headerFooter>
    <oddHeader/>
    <oddFooter>&amp;C&amp;"Calibri"&amp;8 Fleet Sheet Lab | Driver Complaint Tracking | 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R501"/>
  <sheetViews>
    <sheetView showGridLines="0" zoomScale="82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42" customWidth="1" min="3" max="3"/>
    <col width="14" customWidth="1" min="4" max="4"/>
    <col width="31" customWidth="1" min="5" max="5"/>
    <col width="20" customWidth="1" min="6" max="6"/>
    <col width="14" customWidth="1" min="7" max="7"/>
    <col width="17" customWidth="1" min="8" max="8"/>
    <col width="16" customWidth="1" min="9" max="9"/>
    <col width="45" customWidth="1" min="10" max="10"/>
    <col width="13" customWidth="1" min="11" max="11"/>
    <col width="17" customWidth="1" min="12" max="12"/>
    <col width="14" customWidth="1" min="13" max="13"/>
    <col width="20" customWidth="1" min="14" max="14"/>
    <col width="19" customWidth="1" min="15" max="15"/>
    <col width="22" customWidth="1" min="16" max="16"/>
    <col width="20" customWidth="1" min="17" max="17"/>
    <col width="25" customWidth="1" min="18" max="18"/>
  </cols>
  <sheetData>
    <row r="1" ht="44" customHeight="1">
      <c r="A1" s="18" t="inlineStr">
        <is>
          <t>Action ID</t>
        </is>
      </c>
      <c r="B1" s="18" t="inlineStr">
        <is>
          <t>Complaint ID</t>
        </is>
      </c>
      <c r="C1" s="18" t="inlineStr">
        <is>
          <t>Complaint Summary</t>
        </is>
      </c>
      <c r="D1" s="18" t="inlineStr">
        <is>
          <t>Date Logged</t>
        </is>
      </c>
      <c r="E1" s="18" t="inlineStr">
        <is>
          <t>Action Type</t>
        </is>
      </c>
      <c r="F1" s="18" t="inlineStr">
        <is>
          <t>Action Owner</t>
        </is>
      </c>
      <c r="G1" s="18" t="inlineStr">
        <is>
          <t>Due Date</t>
        </is>
      </c>
      <c r="H1" s="18" t="inlineStr">
        <is>
          <t>Action Status</t>
        </is>
      </c>
      <c r="I1" s="18" t="inlineStr">
        <is>
          <t>Completed Date</t>
        </is>
      </c>
      <c r="J1" s="18" t="inlineStr">
        <is>
          <t>Action Notes</t>
        </is>
      </c>
      <c r="K1" s="18" t="inlineStr">
        <is>
          <t>Labor Hours</t>
        </is>
      </c>
      <c r="L1" s="18" t="inlineStr">
        <is>
          <t>Labor Rate ($/hr)</t>
        </is>
      </c>
      <c r="M1" s="18" t="inlineStr">
        <is>
          <t>Travel Miles</t>
        </is>
      </c>
      <c r="N1" s="18" t="inlineStr">
        <is>
          <t>Fuel/Fluid Used (gal)</t>
        </is>
      </c>
      <c r="O1" s="18" t="inlineStr">
        <is>
          <t>Other Direct Cost ($)</t>
        </is>
      </c>
      <c r="P1" s="18" t="inlineStr">
        <is>
          <t>Calculated Action Cost ($)</t>
        </is>
      </c>
      <c r="Q1" s="18" t="inlineStr">
        <is>
          <t>Due Check</t>
        </is>
      </c>
      <c r="R1" s="18" t="inlineStr">
        <is>
          <t>Record Check</t>
        </is>
      </c>
    </row>
    <row r="2" ht="48" customHeight="1">
      <c r="A2" s="19" t="inlineStr">
        <is>
          <t>ACT-2026-001</t>
        </is>
      </c>
      <c r="B2" s="19" t="inlineStr">
        <is>
          <t>CMP-2026-001</t>
        </is>
      </c>
      <c r="C2" s="28">
        <f>IF(B2="","",IFERROR(INDEX('Complaint Log'!$I$2:$I$501,MATCH(B2,'Complaint Log'!$A$2:$A$501,0)),"Complaint ID not found"))</f>
        <v/>
      </c>
      <c r="D2" s="20" t="n">
        <v>46272</v>
      </c>
      <c r="E2" s="19" t="inlineStr">
        <is>
          <t>Vehicle Inspection</t>
        </is>
      </c>
      <c r="F2" s="19" t="inlineStr">
        <is>
          <t>Casey Nguyen</t>
        </is>
      </c>
      <c r="G2" s="20" t="n">
        <v>46273</v>
      </c>
      <c r="H2" s="19" t="inlineStr">
        <is>
          <t>Pending</t>
        </is>
      </c>
      <c r="I2" s="20" t="n"/>
      <c r="J2" s="21" t="inlineStr">
        <is>
          <t>Inspect front brakes and road test the unit before the next dispatch.</t>
        </is>
      </c>
      <c r="K2" s="36" t="n"/>
      <c r="L2" s="59" t="n"/>
      <c r="M2" s="60" t="n"/>
      <c r="N2" s="55" t="n"/>
      <c r="O2" s="59" t="n"/>
      <c r="P2" s="56">
        <f>IF(A2="","",IFERROR(K2*IF(L2="",'Settings'!$B$3,L2)+M2*'Settings'!$B$4+N2*'Settings'!$B$5+O2,0))</f>
        <v/>
      </c>
      <c r="Q2" s="28">
        <f>IF(A2="","",IF(H2="Canceled","Canceled",IF(G2="","No Due Date",IF(H2="Completed",IF(I2="","Needs Review",IF(I2&gt;G2,"Completed Late","Completed On Time")),IF(TODAY()&gt;G2,"Overdue",IF(G2&lt;=TODAY()+'Settings'!$B$6,"Due Soon","On Track"))))))</f>
        <v/>
      </c>
      <c r="R2" s="28">
        <f>IF(A2="","",IF(COUNTIF($A$2:$A$501,A2)&gt;1,"Duplicate Action ID",IF(OR(B2="",D2="",E2="",F2="",H2="",J2=""),"Missing Required Field",IF(IFERROR(COUNTIF('Complaint Log'!$A$2:$A$501,B2),0)=0,"Unknown Complaint ID",IF(AND(H2="Pending",G2=""),"Missing Due Date",IF(AND(H2="Completed",I2=""),"Missing Completed Date",IF(AND(H2&lt;&gt;"Completed",I2&lt;&gt;""),"Status/Date Mismatch",IF(AND(I2&lt;&gt;"",I2&lt;D2),"Completed Before Logged","OK"))))))))</f>
        <v/>
      </c>
    </row>
    <row r="3" ht="48" customHeight="1">
      <c r="A3" s="19" t="inlineStr">
        <is>
          <t>ACT-2026-002</t>
        </is>
      </c>
      <c r="B3" s="19" t="inlineStr">
        <is>
          <t>CMP-2026-002</t>
        </is>
      </c>
      <c r="C3" s="28">
        <f>IF(B3="","",IFERROR(INDEX('Complaint Log'!$I$2:$I$501,MATCH(B3,'Complaint Log'!$A$2:$A$501,0)),"Complaint ID not found"))</f>
        <v/>
      </c>
      <c r="D3" s="20" t="n">
        <v>46266</v>
      </c>
      <c r="E3" s="19" t="inlineStr">
        <is>
          <t>Vendor/Shop Coordination</t>
        </is>
      </c>
      <c r="F3" s="19" t="inlineStr">
        <is>
          <t>Casey Nguyen</t>
        </is>
      </c>
      <c r="G3" s="20" t="n">
        <v>46271</v>
      </c>
      <c r="H3" s="19" t="inlineStr">
        <is>
          <t>Pending</t>
        </is>
      </c>
      <c r="I3" s="20" t="n"/>
      <c r="J3" s="21" t="inlineStr">
        <is>
          <t>Confirm compressor availability and schedule the sleeper A/C repair.</t>
        </is>
      </c>
      <c r="K3" s="36" t="n"/>
      <c r="L3" s="59" t="n"/>
      <c r="M3" s="60" t="n"/>
      <c r="N3" s="55" t="n"/>
      <c r="O3" s="59" t="n"/>
      <c r="P3" s="56">
        <f>IF(A3="","",IFERROR(K3*IF(L3="",'Settings'!$B$3,L3)+M3*'Settings'!$B$4+N3*'Settings'!$B$5+O3,0))</f>
        <v/>
      </c>
      <c r="Q3" s="28">
        <f>IF(A3="","",IF(H3="Canceled","Canceled",IF(G3="","No Due Date",IF(H3="Completed",IF(I3="","Needs Review",IF(I3&gt;G3,"Completed Late","Completed On Time")),IF(TODAY()&gt;G3,"Overdue",IF(G3&lt;=TODAY()+'Settings'!$B$6,"Due Soon","On Track"))))))</f>
        <v/>
      </c>
      <c r="R3" s="28">
        <f>IF(A3="","",IF(COUNTIF($A$2:$A$501,A3)&gt;1,"Duplicate Action ID",IF(OR(B3="",D3="",E3="",F3="",H3="",J3=""),"Missing Required Field",IF(IFERROR(COUNTIF('Complaint Log'!$A$2:$A$501,B3),0)=0,"Unknown Complaint ID",IF(AND(H3="Pending",G3=""),"Missing Due Date",IF(AND(H3="Completed",I3=""),"Missing Completed Date",IF(AND(H3&lt;&gt;"Completed",I3&lt;&gt;""),"Status/Date Mismatch",IF(AND(I3&lt;&gt;"",I3&lt;D3),"Completed Before Logged","OK"))))))))</f>
        <v/>
      </c>
    </row>
    <row r="4" ht="48" customHeight="1">
      <c r="A4" s="19" t="inlineStr">
        <is>
          <t>ACT-2026-003</t>
        </is>
      </c>
      <c r="B4" s="19" t="inlineStr">
        <is>
          <t>CMP-2026-003</t>
        </is>
      </c>
      <c r="C4" s="28">
        <f>IF(B4="","",IFERROR(INDEX('Complaint Log'!$I$2:$I$501,MATCH(B4,'Complaint Log'!$A$2:$A$501,0)),"Complaint ID not found"))</f>
        <v/>
      </c>
      <c r="D4" s="20" t="n">
        <v>46254</v>
      </c>
      <c r="E4" s="19" t="inlineStr">
        <is>
          <t>Dispatch Review</t>
        </is>
      </c>
      <c r="F4" s="19" t="inlineStr">
        <is>
          <t>Taylor Kim</t>
        </is>
      </c>
      <c r="G4" s="20" t="n">
        <v>46259</v>
      </c>
      <c r="H4" s="19" t="inlineStr">
        <is>
          <t>Completed</t>
        </is>
      </c>
      <c r="I4" s="20" t="n">
        <v>46258</v>
      </c>
      <c r="J4" s="21" t="inlineStr">
        <is>
          <t>Reviewed route timing with the driver and revised the stop sequence.</t>
        </is>
      </c>
      <c r="K4" s="36" t="n">
        <v>0.75</v>
      </c>
      <c r="L4" s="59" t="n"/>
      <c r="M4" s="60" t="n">
        <v>12</v>
      </c>
      <c r="N4" s="55" t="n"/>
      <c r="O4" s="59" t="n"/>
      <c r="P4" s="56">
        <f>IF(A4="","",IFERROR(K4*IF(L4="",'Settings'!$B$3,L4)+M4*'Settings'!$B$4+N4*'Settings'!$B$5+O4,0))</f>
        <v/>
      </c>
      <c r="Q4" s="28">
        <f>IF(A4="","",IF(H4="Canceled","Canceled",IF(G4="","No Due Date",IF(H4="Completed",IF(I4="","Needs Review",IF(I4&gt;G4,"Completed Late","Completed On Time")),IF(TODAY()&gt;G4,"Overdue",IF(G4&lt;=TODAY()+'Settings'!$B$6,"Due Soon","On Track"))))))</f>
        <v/>
      </c>
      <c r="R4" s="28">
        <f>IF(A4="","",IF(COUNTIF($A$2:$A$501,A4)&gt;1,"Duplicate Action ID",IF(OR(B4="",D4="",E4="",F4="",H4="",J4=""),"Missing Required Field",IF(IFERROR(COUNTIF('Complaint Log'!$A$2:$A$501,B4),0)=0,"Unknown Complaint ID",IF(AND(H4="Pending",G4=""),"Missing Due Date",IF(AND(H4="Completed",I4=""),"Missing Completed Date",IF(AND(H4&lt;&gt;"Completed",I4&lt;&gt;""),"Status/Date Mismatch",IF(AND(I4&lt;&gt;"",I4&lt;D4),"Completed Before Logged","OK"))))))))</f>
        <v/>
      </c>
    </row>
    <row r="5" ht="48" customHeight="1">
      <c r="A5" s="19" t="inlineStr">
        <is>
          <t>ACT-2026-004</t>
        </is>
      </c>
      <c r="B5" s="19" t="inlineStr">
        <is>
          <t>CMP-2026-004</t>
        </is>
      </c>
      <c r="C5" s="28">
        <f>IF(B5="","",IFERROR(INDEX('Complaint Log'!$I$2:$I$501,MATCH(B5,'Complaint Log'!$A$2:$A$501,0)),"Complaint ID not found"))</f>
        <v/>
      </c>
      <c r="D5" s="20" t="n">
        <v>46268</v>
      </c>
      <c r="E5" s="19" t="inlineStr">
        <is>
          <t>Vendor/Shop Coordination</t>
        </is>
      </c>
      <c r="F5" s="19" t="inlineStr">
        <is>
          <t>Morgan Patel</t>
        </is>
      </c>
      <c r="G5" s="20" t="n">
        <v>46270</v>
      </c>
      <c r="H5" s="19" t="inlineStr">
        <is>
          <t>Pending</t>
        </is>
      </c>
      <c r="I5" s="20" t="n"/>
      <c r="J5" s="21" t="inlineStr">
        <is>
          <t>Escalate the repeated card decline to the fuel card provider.</t>
        </is>
      </c>
      <c r="K5" s="36" t="n"/>
      <c r="L5" s="59" t="n"/>
      <c r="M5" s="60" t="n"/>
      <c r="N5" s="55" t="n"/>
      <c r="O5" s="59" t="n"/>
      <c r="P5" s="56">
        <f>IF(A5="","",IFERROR(K5*IF(L5="",'Settings'!$B$3,L5)+M5*'Settings'!$B$4+N5*'Settings'!$B$5+O5,0))</f>
        <v/>
      </c>
      <c r="Q5" s="28">
        <f>IF(A5="","",IF(H5="Canceled","Canceled",IF(G5="","No Due Date",IF(H5="Completed",IF(I5="","Needs Review",IF(I5&gt;G5,"Completed Late","Completed On Time")),IF(TODAY()&gt;G5,"Overdue",IF(G5&lt;=TODAY()+'Settings'!$B$6,"Due Soon","On Track"))))))</f>
        <v/>
      </c>
      <c r="R5" s="28">
        <f>IF(A5="","",IF(COUNTIF($A$2:$A$501,A5)&gt;1,"Duplicate Action ID",IF(OR(B5="",D5="",E5="",F5="",H5="",J5=""),"Missing Required Field",IF(IFERROR(COUNTIF('Complaint Log'!$A$2:$A$501,B5),0)=0,"Unknown Complaint ID",IF(AND(H5="Pending",G5=""),"Missing Due Date",IF(AND(H5="Completed",I5=""),"Missing Completed Date",IF(AND(H5&lt;&gt;"Completed",I5&lt;&gt;""),"Status/Date Mismatch",IF(AND(I5&lt;&gt;"",I5&lt;D5),"Completed Before Logged","OK"))))))))</f>
        <v/>
      </c>
    </row>
    <row r="6" ht="48" customHeight="1">
      <c r="A6" s="19" t="inlineStr">
        <is>
          <t>ACT-2026-005</t>
        </is>
      </c>
      <c r="B6" s="19" t="inlineStr">
        <is>
          <t>CMP-2026-005</t>
        </is>
      </c>
      <c r="C6" s="28">
        <f>IF(B6="","",IFERROR(INDEX('Complaint Log'!$I$2:$I$501,MATCH(B6,'Complaint Log'!$A$2:$A$501,0)),"Complaint ID not found"))</f>
        <v/>
      </c>
      <c r="D6" s="20" t="n">
        <v>46261</v>
      </c>
      <c r="E6" s="19" t="inlineStr">
        <is>
          <t>Payroll/Administrative Correction</t>
        </is>
      </c>
      <c r="F6" s="19" t="inlineStr">
        <is>
          <t>Morgan Patel</t>
        </is>
      </c>
      <c r="G6" s="20" t="n">
        <v>46262</v>
      </c>
      <c r="H6" s="19" t="inlineStr">
        <is>
          <t>Completed</t>
        </is>
      </c>
      <c r="I6" s="20" t="n">
        <v>46263</v>
      </c>
      <c r="J6" s="21" t="inlineStr">
        <is>
          <t>Verified detention approval and submitted the settlement correction.</t>
        </is>
      </c>
      <c r="K6" s="36" t="n">
        <v>0.5</v>
      </c>
      <c r="L6" s="59" t="n"/>
      <c r="M6" s="60" t="n"/>
      <c r="N6" s="55" t="n"/>
      <c r="O6" s="59" t="n"/>
      <c r="P6" s="56">
        <f>IF(A6="","",IFERROR(K6*IF(L6="",'Settings'!$B$3,L6)+M6*'Settings'!$B$4+N6*'Settings'!$B$5+O6,0))</f>
        <v/>
      </c>
      <c r="Q6" s="28">
        <f>IF(A6="","",IF(H6="Canceled","Canceled",IF(G6="","No Due Date",IF(H6="Completed",IF(I6="","Needs Review",IF(I6&gt;G6,"Completed Late","Completed On Time")),IF(TODAY()&gt;G6,"Overdue",IF(G6&lt;=TODAY()+'Settings'!$B$6,"Due Soon","On Track"))))))</f>
        <v/>
      </c>
      <c r="R6" s="28">
        <f>IF(A6="","",IF(COUNTIF($A$2:$A$501,A6)&gt;1,"Duplicate Action ID",IF(OR(B6="",D6="",E6="",F6="",H6="",J6=""),"Missing Required Field",IF(IFERROR(COUNTIF('Complaint Log'!$A$2:$A$501,B6),0)=0,"Unknown Complaint ID",IF(AND(H6="Pending",G6=""),"Missing Due Date",IF(AND(H6="Completed",I6=""),"Missing Completed Date",IF(AND(H6&lt;&gt;"Completed",I6&lt;&gt;""),"Status/Date Mismatch",IF(AND(I6&lt;&gt;"",I6&lt;D6),"Completed Before Logged","OK"))))))))</f>
        <v/>
      </c>
    </row>
    <row r="7" ht="48" customHeight="1">
      <c r="A7" s="19" t="inlineStr">
        <is>
          <t>ACT-2026-006</t>
        </is>
      </c>
      <c r="B7" s="19" t="inlineStr">
        <is>
          <t>CMP-2026-006</t>
        </is>
      </c>
      <c r="C7" s="28">
        <f>IF(B7="","",IFERROR(INDEX('Complaint Log'!$I$2:$I$501,MATCH(B7,'Complaint Log'!$A$2:$A$501,0)),"Complaint ID not found"))</f>
        <v/>
      </c>
      <c r="D7" s="20" t="n">
        <v>46270</v>
      </c>
      <c r="E7" s="19" t="inlineStr">
        <is>
          <t>Parts Order</t>
        </is>
      </c>
      <c r="F7" s="19" t="inlineStr">
        <is>
          <t>Jordan Lee</t>
        </is>
      </c>
      <c r="G7" s="20" t="n">
        <v>46276</v>
      </c>
      <c r="H7" s="19" t="inlineStr">
        <is>
          <t>Pending</t>
        </is>
      </c>
      <c r="I7" s="20" t="n"/>
      <c r="J7" s="21" t="inlineStr">
        <is>
          <t>Obtain pricing and availability for a replacement phone cradle.</t>
        </is>
      </c>
      <c r="K7" s="36" t="n"/>
      <c r="L7" s="59" t="n"/>
      <c r="M7" s="60" t="n"/>
      <c r="N7" s="55" t="n"/>
      <c r="O7" s="59" t="n"/>
      <c r="P7" s="56">
        <f>IF(A7="","",IFERROR(K7*IF(L7="",'Settings'!$B$3,L7)+M7*'Settings'!$B$4+N7*'Settings'!$B$5+O7,0))</f>
        <v/>
      </c>
      <c r="Q7" s="28">
        <f>IF(A7="","",IF(H7="Canceled","Canceled",IF(G7="","No Due Date",IF(H7="Completed",IF(I7="","Needs Review",IF(I7&gt;G7,"Completed Late","Completed On Time")),IF(TODAY()&gt;G7,"Overdue",IF(G7&lt;=TODAY()+'Settings'!$B$6,"Due Soon","On Track"))))))</f>
        <v/>
      </c>
      <c r="R7" s="28">
        <f>IF(A7="","",IF(COUNTIF($A$2:$A$501,A7)&gt;1,"Duplicate Action ID",IF(OR(B7="",D7="",E7="",F7="",H7="",J7=""),"Missing Required Field",IF(IFERROR(COUNTIF('Complaint Log'!$A$2:$A$501,B7),0)=0,"Unknown Complaint ID",IF(AND(H7="Pending",G7=""),"Missing Due Date",IF(AND(H7="Completed",I7=""),"Missing Completed Date",IF(AND(H7&lt;&gt;"Completed",I7&lt;&gt;""),"Status/Date Mismatch",IF(AND(I7&lt;&gt;"",I7&lt;D7),"Completed Before Logged","OK"))))))))</f>
        <v/>
      </c>
    </row>
    <row r="8" ht="48" customHeight="1">
      <c r="A8" s="19" t="inlineStr">
        <is>
          <t>ACT-2026-007</t>
        </is>
      </c>
      <c r="B8" s="19" t="inlineStr">
        <is>
          <t>CMP-2026-007</t>
        </is>
      </c>
      <c r="C8" s="28">
        <f>IF(B8="","",IFERROR(INDEX('Complaint Log'!$I$2:$I$501,MATCH(B8,'Complaint Log'!$A$2:$A$501,0)),"Complaint ID not found"))</f>
        <v/>
      </c>
      <c r="D8" s="20" t="n">
        <v>46264</v>
      </c>
      <c r="E8" s="19" t="inlineStr">
        <is>
          <t>Repair/Replacement</t>
        </is>
      </c>
      <c r="F8" s="19" t="inlineStr">
        <is>
          <t>Casey Nguyen</t>
        </is>
      </c>
      <c r="G8" s="20" t="n">
        <v>46267</v>
      </c>
      <c r="H8" s="19" t="inlineStr">
        <is>
          <t>Completed</t>
        </is>
      </c>
      <c r="I8" s="20" t="n">
        <v>46266</v>
      </c>
      <c r="J8" s="21" t="inlineStr">
        <is>
          <t>Removed two frayed straps and issued two replacement straps.</t>
        </is>
      </c>
      <c r="K8" s="36" t="n">
        <v>0.5</v>
      </c>
      <c r="L8" s="59" t="n"/>
      <c r="M8" s="60" t="n"/>
      <c r="N8" s="55" t="n"/>
      <c r="O8" s="59" t="n">
        <v>78</v>
      </c>
      <c r="P8" s="56">
        <f>IF(A8="","",IFERROR(K8*IF(L8="",'Settings'!$B$3,L8)+M8*'Settings'!$B$4+N8*'Settings'!$B$5+O8,0))</f>
        <v/>
      </c>
      <c r="Q8" s="28">
        <f>IF(A8="","",IF(H8="Canceled","Canceled",IF(G8="","No Due Date",IF(H8="Completed",IF(I8="","Needs Review",IF(I8&gt;G8,"Completed Late","Completed On Time")),IF(TODAY()&gt;G8,"Overdue",IF(G8&lt;=TODAY()+'Settings'!$B$6,"Due Soon","On Track"))))))</f>
        <v/>
      </c>
      <c r="R8" s="28">
        <f>IF(A8="","",IF(COUNTIF($A$2:$A$501,A8)&gt;1,"Duplicate Action ID",IF(OR(B8="",D8="",E8="",F8="",H8="",J8=""),"Missing Required Field",IF(IFERROR(COUNTIF('Complaint Log'!$A$2:$A$501,B8),0)=0,"Unknown Complaint ID",IF(AND(H8="Pending",G8=""),"Missing Due Date",IF(AND(H8="Completed",I8=""),"Missing Completed Date",IF(AND(H8&lt;&gt;"Completed",I8&lt;&gt;""),"Status/Date Mismatch",IF(AND(I8&lt;&gt;"",I8&lt;D8),"Completed Before Logged","OK"))))))))</f>
        <v/>
      </c>
    </row>
    <row r="9" ht="48" customHeight="1">
      <c r="A9" s="19" t="inlineStr">
        <is>
          <t>ACT-2026-008</t>
        </is>
      </c>
      <c r="B9" s="19" t="inlineStr">
        <is>
          <t>CMP-2026-008</t>
        </is>
      </c>
      <c r="C9" s="28">
        <f>IF(B9="","",IFERROR(INDEX('Complaint Log'!$I$2:$I$501,MATCH(B9,'Complaint Log'!$A$2:$A$501,0)),"Complaint ID not found"))</f>
        <v/>
      </c>
      <c r="D9" s="20" t="n">
        <v>46258</v>
      </c>
      <c r="E9" s="19" t="inlineStr">
        <is>
          <t>Repair/Replacement</t>
        </is>
      </c>
      <c r="F9" s="19" t="inlineStr">
        <is>
          <t>Outside Vendor</t>
        </is>
      </c>
      <c r="G9" s="20" t="n">
        <v>46261</v>
      </c>
      <c r="H9" s="19" t="inlineStr">
        <is>
          <t>Completed</t>
        </is>
      </c>
      <c r="I9" s="20" t="n">
        <v>46260</v>
      </c>
      <c r="J9" s="21" t="inlineStr">
        <is>
          <t>Replaced the upper radiator hose and clamp, refilled coolant, and pressure tested the system.</t>
        </is>
      </c>
      <c r="K9" s="36" t="n">
        <v>1.2</v>
      </c>
      <c r="L9" s="59" t="n">
        <v>55</v>
      </c>
      <c r="M9" s="60" t="n"/>
      <c r="N9" s="55" t="n">
        <v>1.5</v>
      </c>
      <c r="O9" s="59" t="n">
        <v>48</v>
      </c>
      <c r="P9" s="56">
        <f>IF(A9="","",IFERROR(K9*IF(L9="",'Settings'!$B$3,L9)+M9*'Settings'!$B$4+N9*'Settings'!$B$5+O9,0))</f>
        <v/>
      </c>
      <c r="Q9" s="28">
        <f>IF(A9="","",IF(H9="Canceled","Canceled",IF(G9="","No Due Date",IF(H9="Completed",IF(I9="","Needs Review",IF(I9&gt;G9,"Completed Late","Completed On Time")),IF(TODAY()&gt;G9,"Overdue",IF(G9&lt;=TODAY()+'Settings'!$B$6,"Due Soon","On Track"))))))</f>
        <v/>
      </c>
      <c r="R9" s="28">
        <f>IF(A9="","",IF(COUNTIF($A$2:$A$501,A9)&gt;1,"Duplicate Action ID",IF(OR(B9="",D9="",E9="",F9="",H9="",J9=""),"Missing Required Field",IF(IFERROR(COUNTIF('Complaint Log'!$A$2:$A$501,B9),0)=0,"Unknown Complaint ID",IF(AND(H9="Pending",G9=""),"Missing Due Date",IF(AND(H9="Completed",I9=""),"Missing Completed Date",IF(AND(H9&lt;&gt;"Completed",I9&lt;&gt;""),"Status/Date Mismatch",IF(AND(I9&lt;&gt;"",I9&lt;D9),"Completed Before Logged","OK"))))))))</f>
        <v/>
      </c>
    </row>
    <row r="10" ht="48" customHeight="1">
      <c r="A10" s="19" t="inlineStr">
        <is>
          <t>ACT-2026-009</t>
        </is>
      </c>
      <c r="B10" s="19" t="inlineStr">
        <is>
          <t>CMP-2026-009</t>
        </is>
      </c>
      <c r="C10" s="28">
        <f>IF(B10="","",IFERROR(INDEX('Complaint Log'!$I$2:$I$501,MATCH(B10,'Complaint Log'!$A$2:$A$501,0)),"Complaint ID not found"))</f>
        <v/>
      </c>
      <c r="D10" s="20" t="n">
        <v>46264</v>
      </c>
      <c r="E10" s="19" t="inlineStr">
        <is>
          <t>Driver Contact</t>
        </is>
      </c>
      <c r="F10" s="19" t="inlineStr">
        <is>
          <t>Taylor Kim</t>
        </is>
      </c>
      <c r="G10" s="20" t="n">
        <v>46272</v>
      </c>
      <c r="H10" s="19" t="inlineStr">
        <is>
          <t>Pending</t>
        </is>
      </c>
      <c r="I10" s="20" t="n"/>
      <c r="J10" s="21" t="inlineStr">
        <is>
          <t>Schedule a driver call to review the proposed weekend escalation guide.</t>
        </is>
      </c>
      <c r="K10" s="36" t="n"/>
      <c r="L10" s="59" t="n"/>
      <c r="M10" s="60" t="n"/>
      <c r="N10" s="55" t="n"/>
      <c r="O10" s="59" t="n"/>
      <c r="P10" s="56">
        <f>IF(A10="","",IFERROR(K10*IF(L10="",'Settings'!$B$3,L10)+M10*'Settings'!$B$4+N10*'Settings'!$B$5+O10,0))</f>
        <v/>
      </c>
      <c r="Q10" s="28">
        <f>IF(A10="","",IF(H10="Canceled","Canceled",IF(G10="","No Due Date",IF(H10="Completed",IF(I10="","Needs Review",IF(I10&gt;G10,"Completed Late","Completed On Time")),IF(TODAY()&gt;G10,"Overdue",IF(G10&lt;=TODAY()+'Settings'!$B$6,"Due Soon","On Track"))))))</f>
        <v/>
      </c>
      <c r="R10" s="28">
        <f>IF(A10="","",IF(COUNTIF($A$2:$A$501,A10)&gt;1,"Duplicate Action ID",IF(OR(B10="",D10="",E10="",F10="",H10="",J10=""),"Missing Required Field",IF(IFERROR(COUNTIF('Complaint Log'!$A$2:$A$501,B10),0)=0,"Unknown Complaint ID",IF(AND(H10="Pending",G10=""),"Missing Due Date",IF(AND(H10="Completed",I10=""),"Missing Completed Date",IF(AND(H10&lt;&gt;"Completed",I10&lt;&gt;""),"Status/Date Mismatch",IF(AND(I10&lt;&gt;"",I10&lt;D10),"Completed Before Logged","OK"))))))))</f>
        <v/>
      </c>
    </row>
    <row r="11" ht="48" customHeight="1">
      <c r="A11" s="19" t="inlineStr">
        <is>
          <t>ACT-2026-010</t>
        </is>
      </c>
      <c r="B11" s="19" t="inlineStr">
        <is>
          <t>CMP-2026-010</t>
        </is>
      </c>
      <c r="C11" s="28">
        <f>IF(B11="","",IFERROR(INDEX('Complaint Log'!$I$2:$I$501,MATCH(B11,'Complaint Log'!$A$2:$A$501,0)),"Complaint ID not found"))</f>
        <v/>
      </c>
      <c r="D11" s="20" t="n">
        <v>46267</v>
      </c>
      <c r="E11" s="19" t="inlineStr">
        <is>
          <t>Repair/Replacement</t>
        </is>
      </c>
      <c r="F11" s="19" t="inlineStr">
        <is>
          <t>Casey Nguyen</t>
        </is>
      </c>
      <c r="G11" s="20" t="n">
        <v>46272</v>
      </c>
      <c r="H11" s="19" t="inlineStr">
        <is>
          <t>Completed</t>
        </is>
      </c>
      <c r="I11" s="20" t="n">
        <v>46271</v>
      </c>
      <c r="J11" s="21" t="inlineStr">
        <is>
          <t>Replaced the weak tire-pressure sensor and verified the warning cleared.</t>
        </is>
      </c>
      <c r="K11" s="36" t="n">
        <v>0.8</v>
      </c>
      <c r="L11" s="59" t="n"/>
      <c r="M11" s="60" t="n"/>
      <c r="N11" s="55" t="n"/>
      <c r="O11" s="59" t="n">
        <v>44</v>
      </c>
      <c r="P11" s="56">
        <f>IF(A11="","",IFERROR(K11*IF(L11="",'Settings'!$B$3,L11)+M11*'Settings'!$B$4+N11*'Settings'!$B$5+O11,0))</f>
        <v/>
      </c>
      <c r="Q11" s="28">
        <f>IF(A11="","",IF(H11="Canceled","Canceled",IF(G11="","No Due Date",IF(H11="Completed",IF(I11="","Needs Review",IF(I11&gt;G11,"Completed Late","Completed On Time")),IF(TODAY()&gt;G11,"Overdue",IF(G11&lt;=TODAY()+'Settings'!$B$6,"Due Soon","On Track"))))))</f>
        <v/>
      </c>
      <c r="R11" s="28">
        <f>IF(A11="","",IF(COUNTIF($A$2:$A$501,A11)&gt;1,"Duplicate Action ID",IF(OR(B11="",D11="",E11="",F11="",H11="",J11=""),"Missing Required Field",IF(IFERROR(COUNTIF('Complaint Log'!$A$2:$A$501,B11),0)=0,"Unknown Complaint ID",IF(AND(H11="Pending",G11=""),"Missing Due Date",IF(AND(H11="Completed",I11=""),"Missing Completed Date",IF(AND(H11&lt;&gt;"Completed",I11&lt;&gt;""),"Status/Date Mismatch",IF(AND(I11&lt;&gt;"",I11&lt;D11),"Completed Before Logged","OK"))))))))</f>
        <v/>
      </c>
    </row>
    <row r="12">
      <c r="A12" s="29" t="n"/>
      <c r="B12" s="29" t="n"/>
      <c r="C12" s="31">
        <f>IF(B12="","",IFERROR(INDEX('Complaint Log'!$I$2:$I$501,MATCH(B12,'Complaint Log'!$A$2:$A$501,0)),"Complaint ID not found"))</f>
        <v/>
      </c>
      <c r="D12" s="30" t="n"/>
      <c r="E12" s="29" t="n"/>
      <c r="F12" s="29" t="n"/>
      <c r="G12" s="30" t="n"/>
      <c r="H12" s="29" t="n"/>
      <c r="I12" s="30" t="n"/>
      <c r="J12" s="31" t="n"/>
      <c r="K12" s="39" t="n"/>
      <c r="L12" s="58" t="n"/>
      <c r="M12" s="61" t="n"/>
      <c r="N12" s="57" t="n"/>
      <c r="O12" s="58" t="n"/>
      <c r="P12" s="58">
        <f>IF(A12="","",IFERROR(K12*IF(L12="",'Settings'!$B$3,L12)+M12*'Settings'!$B$4+N12*'Settings'!$B$5+O12,0))</f>
        <v/>
      </c>
      <c r="Q12" s="31">
        <f>IF(A12="","",IF(H12="Canceled","Canceled",IF(G12="","No Due Date",IF(H12="Completed",IF(I12="","Needs Review",IF(I12&gt;G12,"Completed Late","Completed On Time")),IF(TODAY()&gt;G12,"Overdue",IF(G12&lt;=TODAY()+'Settings'!$B$6,"Due Soon","On Track"))))))</f>
        <v/>
      </c>
      <c r="R12" s="31">
        <f>IF(A12="","",IF(COUNTIF($A$2:$A$501,A12)&gt;1,"Duplicate Action ID",IF(OR(B12="",D12="",E12="",F12="",H12="",J12=""),"Missing Required Field",IF(IFERROR(COUNTIF('Complaint Log'!$A$2:$A$501,B12),0)=0,"Unknown Complaint ID",IF(AND(H12="Pending",G12=""),"Missing Due Date",IF(AND(H12="Completed",I12=""),"Missing Completed Date",IF(AND(H12&lt;&gt;"Completed",I12&lt;&gt;""),"Status/Date Mismatch",IF(AND(I12&lt;&gt;"",I12&lt;D12),"Completed Before Logged","OK"))))))))</f>
        <v/>
      </c>
    </row>
    <row r="13">
      <c r="A13" s="29" t="n"/>
      <c r="B13" s="29" t="n"/>
      <c r="C13" s="31">
        <f>IF(B13="","",IFERROR(INDEX('Complaint Log'!$I$2:$I$501,MATCH(B13,'Complaint Log'!$A$2:$A$501,0)),"Complaint ID not found"))</f>
        <v/>
      </c>
      <c r="D13" s="30" t="n"/>
      <c r="E13" s="29" t="n"/>
      <c r="F13" s="29" t="n"/>
      <c r="G13" s="30" t="n"/>
      <c r="H13" s="29" t="n"/>
      <c r="I13" s="30" t="n"/>
      <c r="J13" s="31" t="n"/>
      <c r="K13" s="39" t="n"/>
      <c r="L13" s="58" t="n"/>
      <c r="M13" s="61" t="n"/>
      <c r="N13" s="57" t="n"/>
      <c r="O13" s="58" t="n"/>
      <c r="P13" s="58">
        <f>IF(A13="","",IFERROR(K13*IF(L13="",'Settings'!$B$3,L13)+M13*'Settings'!$B$4+N13*'Settings'!$B$5+O13,0))</f>
        <v/>
      </c>
      <c r="Q13" s="31">
        <f>IF(A13="","",IF(H13="Canceled","Canceled",IF(G13="","No Due Date",IF(H13="Completed",IF(I13="","Needs Review",IF(I13&gt;G13,"Completed Late","Completed On Time")),IF(TODAY()&gt;G13,"Overdue",IF(G13&lt;=TODAY()+'Settings'!$B$6,"Due Soon","On Track"))))))</f>
        <v/>
      </c>
      <c r="R13" s="31">
        <f>IF(A13="","",IF(COUNTIF($A$2:$A$501,A13)&gt;1,"Duplicate Action ID",IF(OR(B13="",D13="",E13="",F13="",H13="",J13=""),"Missing Required Field",IF(IFERROR(COUNTIF('Complaint Log'!$A$2:$A$501,B13),0)=0,"Unknown Complaint ID",IF(AND(H13="Pending",G13=""),"Missing Due Date",IF(AND(H13="Completed",I13=""),"Missing Completed Date",IF(AND(H13&lt;&gt;"Completed",I13&lt;&gt;""),"Status/Date Mismatch",IF(AND(I13&lt;&gt;"",I13&lt;D13),"Completed Before Logged","OK"))))))))</f>
        <v/>
      </c>
    </row>
    <row r="14">
      <c r="A14" s="29" t="n"/>
      <c r="B14" s="29" t="n"/>
      <c r="C14" s="31">
        <f>IF(B14="","",IFERROR(INDEX('Complaint Log'!$I$2:$I$501,MATCH(B14,'Complaint Log'!$A$2:$A$501,0)),"Complaint ID not found"))</f>
        <v/>
      </c>
      <c r="D14" s="30" t="n"/>
      <c r="E14" s="29" t="n"/>
      <c r="F14" s="29" t="n"/>
      <c r="G14" s="30" t="n"/>
      <c r="H14" s="29" t="n"/>
      <c r="I14" s="30" t="n"/>
      <c r="J14" s="31" t="n"/>
      <c r="K14" s="39" t="n"/>
      <c r="L14" s="58" t="n"/>
      <c r="M14" s="61" t="n"/>
      <c r="N14" s="57" t="n"/>
      <c r="O14" s="58" t="n"/>
      <c r="P14" s="58">
        <f>IF(A14="","",IFERROR(K14*IF(L14="",'Settings'!$B$3,L14)+M14*'Settings'!$B$4+N14*'Settings'!$B$5+O14,0))</f>
        <v/>
      </c>
      <c r="Q14" s="31">
        <f>IF(A14="","",IF(H14="Canceled","Canceled",IF(G14="","No Due Date",IF(H14="Completed",IF(I14="","Needs Review",IF(I14&gt;G14,"Completed Late","Completed On Time")),IF(TODAY()&gt;G14,"Overdue",IF(G14&lt;=TODAY()+'Settings'!$B$6,"Due Soon","On Track"))))))</f>
        <v/>
      </c>
      <c r="R14" s="31">
        <f>IF(A14="","",IF(COUNTIF($A$2:$A$501,A14)&gt;1,"Duplicate Action ID",IF(OR(B14="",D14="",E14="",F14="",H14="",J14=""),"Missing Required Field",IF(IFERROR(COUNTIF('Complaint Log'!$A$2:$A$501,B14),0)=0,"Unknown Complaint ID",IF(AND(H14="Pending",G14=""),"Missing Due Date",IF(AND(H14="Completed",I14=""),"Missing Completed Date",IF(AND(H14&lt;&gt;"Completed",I14&lt;&gt;""),"Status/Date Mismatch",IF(AND(I14&lt;&gt;"",I14&lt;D14),"Completed Before Logged","OK"))))))))</f>
        <v/>
      </c>
    </row>
    <row r="15">
      <c r="A15" s="29" t="n"/>
      <c r="B15" s="29" t="n"/>
      <c r="C15" s="31">
        <f>IF(B15="","",IFERROR(INDEX('Complaint Log'!$I$2:$I$501,MATCH(B15,'Complaint Log'!$A$2:$A$501,0)),"Complaint ID not found"))</f>
        <v/>
      </c>
      <c r="D15" s="30" t="n"/>
      <c r="E15" s="29" t="n"/>
      <c r="F15" s="29" t="n"/>
      <c r="G15" s="30" t="n"/>
      <c r="H15" s="29" t="n"/>
      <c r="I15" s="30" t="n"/>
      <c r="J15" s="31" t="n"/>
      <c r="K15" s="39" t="n"/>
      <c r="L15" s="58" t="n"/>
      <c r="M15" s="61" t="n"/>
      <c r="N15" s="57" t="n"/>
      <c r="O15" s="58" t="n"/>
      <c r="P15" s="58">
        <f>IF(A15="","",IFERROR(K15*IF(L15="",'Settings'!$B$3,L15)+M15*'Settings'!$B$4+N15*'Settings'!$B$5+O15,0))</f>
        <v/>
      </c>
      <c r="Q15" s="31">
        <f>IF(A15="","",IF(H15="Canceled","Canceled",IF(G15="","No Due Date",IF(H15="Completed",IF(I15="","Needs Review",IF(I15&gt;G15,"Completed Late","Completed On Time")),IF(TODAY()&gt;G15,"Overdue",IF(G15&lt;=TODAY()+'Settings'!$B$6,"Due Soon","On Track"))))))</f>
        <v/>
      </c>
      <c r="R15" s="31">
        <f>IF(A15="","",IF(COUNTIF($A$2:$A$501,A15)&gt;1,"Duplicate Action ID",IF(OR(B15="",D15="",E15="",F15="",H15="",J15=""),"Missing Required Field",IF(IFERROR(COUNTIF('Complaint Log'!$A$2:$A$501,B15),0)=0,"Unknown Complaint ID",IF(AND(H15="Pending",G15=""),"Missing Due Date",IF(AND(H15="Completed",I15=""),"Missing Completed Date",IF(AND(H15&lt;&gt;"Completed",I15&lt;&gt;""),"Status/Date Mismatch",IF(AND(I15&lt;&gt;"",I15&lt;D15),"Completed Before Logged","OK"))))))))</f>
        <v/>
      </c>
    </row>
    <row r="16">
      <c r="A16" s="29" t="n"/>
      <c r="B16" s="29" t="n"/>
      <c r="C16" s="31">
        <f>IF(B16="","",IFERROR(INDEX('Complaint Log'!$I$2:$I$501,MATCH(B16,'Complaint Log'!$A$2:$A$501,0)),"Complaint ID not found"))</f>
        <v/>
      </c>
      <c r="D16" s="30" t="n"/>
      <c r="E16" s="29" t="n"/>
      <c r="F16" s="29" t="n"/>
      <c r="G16" s="30" t="n"/>
      <c r="H16" s="29" t="n"/>
      <c r="I16" s="30" t="n"/>
      <c r="J16" s="31" t="n"/>
      <c r="K16" s="39" t="n"/>
      <c r="L16" s="58" t="n"/>
      <c r="M16" s="61" t="n"/>
      <c r="N16" s="57" t="n"/>
      <c r="O16" s="58" t="n"/>
      <c r="P16" s="58">
        <f>IF(A16="","",IFERROR(K16*IF(L16="",'Settings'!$B$3,L16)+M16*'Settings'!$B$4+N16*'Settings'!$B$5+O16,0))</f>
        <v/>
      </c>
      <c r="Q16" s="31">
        <f>IF(A16="","",IF(H16="Canceled","Canceled",IF(G16="","No Due Date",IF(H16="Completed",IF(I16="","Needs Review",IF(I16&gt;G16,"Completed Late","Completed On Time")),IF(TODAY()&gt;G16,"Overdue",IF(G16&lt;=TODAY()+'Settings'!$B$6,"Due Soon","On Track"))))))</f>
        <v/>
      </c>
      <c r="R16" s="31">
        <f>IF(A16="","",IF(COUNTIF($A$2:$A$501,A16)&gt;1,"Duplicate Action ID",IF(OR(B16="",D16="",E16="",F16="",H16="",J16=""),"Missing Required Field",IF(IFERROR(COUNTIF('Complaint Log'!$A$2:$A$501,B16),0)=0,"Unknown Complaint ID",IF(AND(H16="Pending",G16=""),"Missing Due Date",IF(AND(H16="Completed",I16=""),"Missing Completed Date",IF(AND(H16&lt;&gt;"Completed",I16&lt;&gt;""),"Status/Date Mismatch",IF(AND(I16&lt;&gt;"",I16&lt;D16),"Completed Before Logged","OK"))))))))</f>
        <v/>
      </c>
    </row>
    <row r="17">
      <c r="A17" s="29" t="n"/>
      <c r="B17" s="29" t="n"/>
      <c r="C17" s="31">
        <f>IF(B17="","",IFERROR(INDEX('Complaint Log'!$I$2:$I$501,MATCH(B17,'Complaint Log'!$A$2:$A$501,0)),"Complaint ID not found"))</f>
        <v/>
      </c>
      <c r="D17" s="30" t="n"/>
      <c r="E17" s="29" t="n"/>
      <c r="F17" s="29" t="n"/>
      <c r="G17" s="30" t="n"/>
      <c r="H17" s="29" t="n"/>
      <c r="I17" s="30" t="n"/>
      <c r="J17" s="31" t="n"/>
      <c r="K17" s="39" t="n"/>
      <c r="L17" s="58" t="n"/>
      <c r="M17" s="61" t="n"/>
      <c r="N17" s="57" t="n"/>
      <c r="O17" s="58" t="n"/>
      <c r="P17" s="58">
        <f>IF(A17="","",IFERROR(K17*IF(L17="",'Settings'!$B$3,L17)+M17*'Settings'!$B$4+N17*'Settings'!$B$5+O17,0))</f>
        <v/>
      </c>
      <c r="Q17" s="31">
        <f>IF(A17="","",IF(H17="Canceled","Canceled",IF(G17="","No Due Date",IF(H17="Completed",IF(I17="","Needs Review",IF(I17&gt;G17,"Completed Late","Completed On Time")),IF(TODAY()&gt;G17,"Overdue",IF(G17&lt;=TODAY()+'Settings'!$B$6,"Due Soon","On Track"))))))</f>
        <v/>
      </c>
      <c r="R17" s="31">
        <f>IF(A17="","",IF(COUNTIF($A$2:$A$501,A17)&gt;1,"Duplicate Action ID",IF(OR(B17="",D17="",E17="",F17="",H17="",J17=""),"Missing Required Field",IF(IFERROR(COUNTIF('Complaint Log'!$A$2:$A$501,B17),0)=0,"Unknown Complaint ID",IF(AND(H17="Pending",G17=""),"Missing Due Date",IF(AND(H17="Completed",I17=""),"Missing Completed Date",IF(AND(H17&lt;&gt;"Completed",I17&lt;&gt;""),"Status/Date Mismatch",IF(AND(I17&lt;&gt;"",I17&lt;D17),"Completed Before Logged","OK"))))))))</f>
        <v/>
      </c>
    </row>
    <row r="18">
      <c r="A18" s="29" t="n"/>
      <c r="B18" s="29" t="n"/>
      <c r="C18" s="31">
        <f>IF(B18="","",IFERROR(INDEX('Complaint Log'!$I$2:$I$501,MATCH(B18,'Complaint Log'!$A$2:$A$501,0)),"Complaint ID not found"))</f>
        <v/>
      </c>
      <c r="D18" s="30" t="n"/>
      <c r="E18" s="29" t="n"/>
      <c r="F18" s="29" t="n"/>
      <c r="G18" s="30" t="n"/>
      <c r="H18" s="29" t="n"/>
      <c r="I18" s="30" t="n"/>
      <c r="J18" s="31" t="n"/>
      <c r="K18" s="39" t="n"/>
      <c r="L18" s="58" t="n"/>
      <c r="M18" s="61" t="n"/>
      <c r="N18" s="57" t="n"/>
      <c r="O18" s="58" t="n"/>
      <c r="P18" s="58">
        <f>IF(A18="","",IFERROR(K18*IF(L18="",'Settings'!$B$3,L18)+M18*'Settings'!$B$4+N18*'Settings'!$B$5+O18,0))</f>
        <v/>
      </c>
      <c r="Q18" s="31">
        <f>IF(A18="","",IF(H18="Canceled","Canceled",IF(G18="","No Due Date",IF(H18="Completed",IF(I18="","Needs Review",IF(I18&gt;G18,"Completed Late","Completed On Time")),IF(TODAY()&gt;G18,"Overdue",IF(G18&lt;=TODAY()+'Settings'!$B$6,"Due Soon","On Track"))))))</f>
        <v/>
      </c>
      <c r="R18" s="31">
        <f>IF(A18="","",IF(COUNTIF($A$2:$A$501,A18)&gt;1,"Duplicate Action ID",IF(OR(B18="",D18="",E18="",F18="",H18="",J18=""),"Missing Required Field",IF(IFERROR(COUNTIF('Complaint Log'!$A$2:$A$501,B18),0)=0,"Unknown Complaint ID",IF(AND(H18="Pending",G18=""),"Missing Due Date",IF(AND(H18="Completed",I18=""),"Missing Completed Date",IF(AND(H18&lt;&gt;"Completed",I18&lt;&gt;""),"Status/Date Mismatch",IF(AND(I18&lt;&gt;"",I18&lt;D18),"Completed Before Logged","OK"))))))))</f>
        <v/>
      </c>
    </row>
    <row r="19">
      <c r="A19" s="29" t="n"/>
      <c r="B19" s="29" t="n"/>
      <c r="C19" s="31">
        <f>IF(B19="","",IFERROR(INDEX('Complaint Log'!$I$2:$I$501,MATCH(B19,'Complaint Log'!$A$2:$A$501,0)),"Complaint ID not found"))</f>
        <v/>
      </c>
      <c r="D19" s="30" t="n"/>
      <c r="E19" s="29" t="n"/>
      <c r="F19" s="29" t="n"/>
      <c r="G19" s="30" t="n"/>
      <c r="H19" s="29" t="n"/>
      <c r="I19" s="30" t="n"/>
      <c r="J19" s="31" t="n"/>
      <c r="K19" s="39" t="n"/>
      <c r="L19" s="58" t="n"/>
      <c r="M19" s="61" t="n"/>
      <c r="N19" s="57" t="n"/>
      <c r="O19" s="58" t="n"/>
      <c r="P19" s="58">
        <f>IF(A19="","",IFERROR(K19*IF(L19="",'Settings'!$B$3,L19)+M19*'Settings'!$B$4+N19*'Settings'!$B$5+O19,0))</f>
        <v/>
      </c>
      <c r="Q19" s="31">
        <f>IF(A19="","",IF(H19="Canceled","Canceled",IF(G19="","No Due Date",IF(H19="Completed",IF(I19="","Needs Review",IF(I19&gt;G19,"Completed Late","Completed On Time")),IF(TODAY()&gt;G19,"Overdue",IF(G19&lt;=TODAY()+'Settings'!$B$6,"Due Soon","On Track"))))))</f>
        <v/>
      </c>
      <c r="R19" s="31">
        <f>IF(A19="","",IF(COUNTIF($A$2:$A$501,A19)&gt;1,"Duplicate Action ID",IF(OR(B19="",D19="",E19="",F19="",H19="",J19=""),"Missing Required Field",IF(IFERROR(COUNTIF('Complaint Log'!$A$2:$A$501,B19),0)=0,"Unknown Complaint ID",IF(AND(H19="Pending",G19=""),"Missing Due Date",IF(AND(H19="Completed",I19=""),"Missing Completed Date",IF(AND(H19&lt;&gt;"Completed",I19&lt;&gt;""),"Status/Date Mismatch",IF(AND(I19&lt;&gt;"",I19&lt;D19),"Completed Before Logged","OK"))))))))</f>
        <v/>
      </c>
    </row>
    <row r="20">
      <c r="A20" s="29" t="n"/>
      <c r="B20" s="29" t="n"/>
      <c r="C20" s="31">
        <f>IF(B20="","",IFERROR(INDEX('Complaint Log'!$I$2:$I$501,MATCH(B20,'Complaint Log'!$A$2:$A$501,0)),"Complaint ID not found"))</f>
        <v/>
      </c>
      <c r="D20" s="30" t="n"/>
      <c r="E20" s="29" t="n"/>
      <c r="F20" s="29" t="n"/>
      <c r="G20" s="30" t="n"/>
      <c r="H20" s="29" t="n"/>
      <c r="I20" s="30" t="n"/>
      <c r="J20" s="31" t="n"/>
      <c r="K20" s="39" t="n"/>
      <c r="L20" s="58" t="n"/>
      <c r="M20" s="61" t="n"/>
      <c r="N20" s="57" t="n"/>
      <c r="O20" s="58" t="n"/>
      <c r="P20" s="58">
        <f>IF(A20="","",IFERROR(K20*IF(L20="",'Settings'!$B$3,L20)+M20*'Settings'!$B$4+N20*'Settings'!$B$5+O20,0))</f>
        <v/>
      </c>
      <c r="Q20" s="31">
        <f>IF(A20="","",IF(H20="Canceled","Canceled",IF(G20="","No Due Date",IF(H20="Completed",IF(I20="","Needs Review",IF(I20&gt;G20,"Completed Late","Completed On Time")),IF(TODAY()&gt;G20,"Overdue",IF(G20&lt;=TODAY()+'Settings'!$B$6,"Due Soon","On Track"))))))</f>
        <v/>
      </c>
      <c r="R20" s="31">
        <f>IF(A20="","",IF(COUNTIF($A$2:$A$501,A20)&gt;1,"Duplicate Action ID",IF(OR(B20="",D20="",E20="",F20="",H20="",J20=""),"Missing Required Field",IF(IFERROR(COUNTIF('Complaint Log'!$A$2:$A$501,B20),0)=0,"Unknown Complaint ID",IF(AND(H20="Pending",G20=""),"Missing Due Date",IF(AND(H20="Completed",I20=""),"Missing Completed Date",IF(AND(H20&lt;&gt;"Completed",I20&lt;&gt;""),"Status/Date Mismatch",IF(AND(I20&lt;&gt;"",I20&lt;D20),"Completed Before Logged","OK"))))))))</f>
        <v/>
      </c>
    </row>
    <row r="21">
      <c r="A21" s="29" t="n"/>
      <c r="B21" s="29" t="n"/>
      <c r="C21" s="31">
        <f>IF(B21="","",IFERROR(INDEX('Complaint Log'!$I$2:$I$501,MATCH(B21,'Complaint Log'!$A$2:$A$501,0)),"Complaint ID not found"))</f>
        <v/>
      </c>
      <c r="D21" s="30" t="n"/>
      <c r="E21" s="29" t="n"/>
      <c r="F21" s="29" t="n"/>
      <c r="G21" s="30" t="n"/>
      <c r="H21" s="29" t="n"/>
      <c r="I21" s="30" t="n"/>
      <c r="J21" s="31" t="n"/>
      <c r="K21" s="39" t="n"/>
      <c r="L21" s="58" t="n"/>
      <c r="M21" s="61" t="n"/>
      <c r="N21" s="57" t="n"/>
      <c r="O21" s="58" t="n"/>
      <c r="P21" s="58">
        <f>IF(A21="","",IFERROR(K21*IF(L21="",'Settings'!$B$3,L21)+M21*'Settings'!$B$4+N21*'Settings'!$B$5+O21,0))</f>
        <v/>
      </c>
      <c r="Q21" s="31">
        <f>IF(A21="","",IF(H21="Canceled","Canceled",IF(G21="","No Due Date",IF(H21="Completed",IF(I21="","Needs Review",IF(I21&gt;G21,"Completed Late","Completed On Time")),IF(TODAY()&gt;G21,"Overdue",IF(G21&lt;=TODAY()+'Settings'!$B$6,"Due Soon","On Track"))))))</f>
        <v/>
      </c>
      <c r="R21" s="31">
        <f>IF(A21="","",IF(COUNTIF($A$2:$A$501,A21)&gt;1,"Duplicate Action ID",IF(OR(B21="",D21="",E21="",F21="",H21="",J21=""),"Missing Required Field",IF(IFERROR(COUNTIF('Complaint Log'!$A$2:$A$501,B21),0)=0,"Unknown Complaint ID",IF(AND(H21="Pending",G21=""),"Missing Due Date",IF(AND(H21="Completed",I21=""),"Missing Completed Date",IF(AND(H21&lt;&gt;"Completed",I21&lt;&gt;""),"Status/Date Mismatch",IF(AND(I21&lt;&gt;"",I21&lt;D21),"Completed Before Logged","OK"))))))))</f>
        <v/>
      </c>
    </row>
    <row r="22">
      <c r="A22" s="29" t="n"/>
      <c r="B22" s="29" t="n"/>
      <c r="C22" s="31">
        <f>IF(B22="","",IFERROR(INDEX('Complaint Log'!$I$2:$I$501,MATCH(B22,'Complaint Log'!$A$2:$A$501,0)),"Complaint ID not found"))</f>
        <v/>
      </c>
      <c r="D22" s="30" t="n"/>
      <c r="E22" s="29" t="n"/>
      <c r="F22" s="29" t="n"/>
      <c r="G22" s="30" t="n"/>
      <c r="H22" s="29" t="n"/>
      <c r="I22" s="30" t="n"/>
      <c r="J22" s="31" t="n"/>
      <c r="K22" s="39" t="n"/>
      <c r="L22" s="58" t="n"/>
      <c r="M22" s="61" t="n"/>
      <c r="N22" s="57" t="n"/>
      <c r="O22" s="58" t="n"/>
      <c r="P22" s="58">
        <f>IF(A22="","",IFERROR(K22*IF(L22="",'Settings'!$B$3,L22)+M22*'Settings'!$B$4+N22*'Settings'!$B$5+O22,0))</f>
        <v/>
      </c>
      <c r="Q22" s="31">
        <f>IF(A22="","",IF(H22="Canceled","Canceled",IF(G22="","No Due Date",IF(H22="Completed",IF(I22="","Needs Review",IF(I22&gt;G22,"Completed Late","Completed On Time")),IF(TODAY()&gt;G22,"Overdue",IF(G22&lt;=TODAY()+'Settings'!$B$6,"Due Soon","On Track"))))))</f>
        <v/>
      </c>
      <c r="R22" s="31">
        <f>IF(A22="","",IF(COUNTIF($A$2:$A$501,A22)&gt;1,"Duplicate Action ID",IF(OR(B22="",D22="",E22="",F22="",H22="",J22=""),"Missing Required Field",IF(IFERROR(COUNTIF('Complaint Log'!$A$2:$A$501,B22),0)=0,"Unknown Complaint ID",IF(AND(H22="Pending",G22=""),"Missing Due Date",IF(AND(H22="Completed",I22=""),"Missing Completed Date",IF(AND(H22&lt;&gt;"Completed",I22&lt;&gt;""),"Status/Date Mismatch",IF(AND(I22&lt;&gt;"",I22&lt;D22),"Completed Before Logged","OK"))))))))</f>
        <v/>
      </c>
    </row>
    <row r="23">
      <c r="A23" s="29" t="n"/>
      <c r="B23" s="29" t="n"/>
      <c r="C23" s="31">
        <f>IF(B23="","",IFERROR(INDEX('Complaint Log'!$I$2:$I$501,MATCH(B23,'Complaint Log'!$A$2:$A$501,0)),"Complaint ID not found"))</f>
        <v/>
      </c>
      <c r="D23" s="30" t="n"/>
      <c r="E23" s="29" t="n"/>
      <c r="F23" s="29" t="n"/>
      <c r="G23" s="30" t="n"/>
      <c r="H23" s="29" t="n"/>
      <c r="I23" s="30" t="n"/>
      <c r="J23" s="31" t="n"/>
      <c r="K23" s="39" t="n"/>
      <c r="L23" s="58" t="n"/>
      <c r="M23" s="61" t="n"/>
      <c r="N23" s="57" t="n"/>
      <c r="O23" s="58" t="n"/>
      <c r="P23" s="58">
        <f>IF(A23="","",IFERROR(K23*IF(L23="",'Settings'!$B$3,L23)+M23*'Settings'!$B$4+N23*'Settings'!$B$5+O23,0))</f>
        <v/>
      </c>
      <c r="Q23" s="31">
        <f>IF(A23="","",IF(H23="Canceled","Canceled",IF(G23="","No Due Date",IF(H23="Completed",IF(I23="","Needs Review",IF(I23&gt;G23,"Completed Late","Completed On Time")),IF(TODAY()&gt;G23,"Overdue",IF(G23&lt;=TODAY()+'Settings'!$B$6,"Due Soon","On Track"))))))</f>
        <v/>
      </c>
      <c r="R23" s="31">
        <f>IF(A23="","",IF(COUNTIF($A$2:$A$501,A23)&gt;1,"Duplicate Action ID",IF(OR(B23="",D23="",E23="",F23="",H23="",J23=""),"Missing Required Field",IF(IFERROR(COUNTIF('Complaint Log'!$A$2:$A$501,B23),0)=0,"Unknown Complaint ID",IF(AND(H23="Pending",G23=""),"Missing Due Date",IF(AND(H23="Completed",I23=""),"Missing Completed Date",IF(AND(H23&lt;&gt;"Completed",I23&lt;&gt;""),"Status/Date Mismatch",IF(AND(I23&lt;&gt;"",I23&lt;D23),"Completed Before Logged","OK"))))))))</f>
        <v/>
      </c>
    </row>
    <row r="24">
      <c r="A24" s="29" t="n"/>
      <c r="B24" s="29" t="n"/>
      <c r="C24" s="31">
        <f>IF(B24="","",IFERROR(INDEX('Complaint Log'!$I$2:$I$501,MATCH(B24,'Complaint Log'!$A$2:$A$501,0)),"Complaint ID not found"))</f>
        <v/>
      </c>
      <c r="D24" s="30" t="n"/>
      <c r="E24" s="29" t="n"/>
      <c r="F24" s="29" t="n"/>
      <c r="G24" s="30" t="n"/>
      <c r="H24" s="29" t="n"/>
      <c r="I24" s="30" t="n"/>
      <c r="J24" s="31" t="n"/>
      <c r="K24" s="39" t="n"/>
      <c r="L24" s="58" t="n"/>
      <c r="M24" s="61" t="n"/>
      <c r="N24" s="57" t="n"/>
      <c r="O24" s="58" t="n"/>
      <c r="P24" s="58">
        <f>IF(A24="","",IFERROR(K24*IF(L24="",'Settings'!$B$3,L24)+M24*'Settings'!$B$4+N24*'Settings'!$B$5+O24,0))</f>
        <v/>
      </c>
      <c r="Q24" s="31">
        <f>IF(A24="","",IF(H24="Canceled","Canceled",IF(G24="","No Due Date",IF(H24="Completed",IF(I24="","Needs Review",IF(I24&gt;G24,"Completed Late","Completed On Time")),IF(TODAY()&gt;G24,"Overdue",IF(G24&lt;=TODAY()+'Settings'!$B$6,"Due Soon","On Track"))))))</f>
        <v/>
      </c>
      <c r="R24" s="31">
        <f>IF(A24="","",IF(COUNTIF($A$2:$A$501,A24)&gt;1,"Duplicate Action ID",IF(OR(B24="",D24="",E24="",F24="",H24="",J24=""),"Missing Required Field",IF(IFERROR(COUNTIF('Complaint Log'!$A$2:$A$501,B24),0)=0,"Unknown Complaint ID",IF(AND(H24="Pending",G24=""),"Missing Due Date",IF(AND(H24="Completed",I24=""),"Missing Completed Date",IF(AND(H24&lt;&gt;"Completed",I24&lt;&gt;""),"Status/Date Mismatch",IF(AND(I24&lt;&gt;"",I24&lt;D24),"Completed Before Logged","OK"))))))))</f>
        <v/>
      </c>
    </row>
    <row r="25">
      <c r="A25" s="29" t="n"/>
      <c r="B25" s="29" t="n"/>
      <c r="C25" s="31">
        <f>IF(B25="","",IFERROR(INDEX('Complaint Log'!$I$2:$I$501,MATCH(B25,'Complaint Log'!$A$2:$A$501,0)),"Complaint ID not found"))</f>
        <v/>
      </c>
      <c r="D25" s="30" t="n"/>
      <c r="E25" s="29" t="n"/>
      <c r="F25" s="29" t="n"/>
      <c r="G25" s="30" t="n"/>
      <c r="H25" s="29" t="n"/>
      <c r="I25" s="30" t="n"/>
      <c r="J25" s="31" t="n"/>
      <c r="K25" s="39" t="n"/>
      <c r="L25" s="58" t="n"/>
      <c r="M25" s="61" t="n"/>
      <c r="N25" s="57" t="n"/>
      <c r="O25" s="58" t="n"/>
      <c r="P25" s="58">
        <f>IF(A25="","",IFERROR(K25*IF(L25="",'Settings'!$B$3,L25)+M25*'Settings'!$B$4+N25*'Settings'!$B$5+O25,0))</f>
        <v/>
      </c>
      <c r="Q25" s="31">
        <f>IF(A25="","",IF(H25="Canceled","Canceled",IF(G25="","No Due Date",IF(H25="Completed",IF(I25="","Needs Review",IF(I25&gt;G25,"Completed Late","Completed On Time")),IF(TODAY()&gt;G25,"Overdue",IF(G25&lt;=TODAY()+'Settings'!$B$6,"Due Soon","On Track"))))))</f>
        <v/>
      </c>
      <c r="R25" s="31">
        <f>IF(A25="","",IF(COUNTIF($A$2:$A$501,A25)&gt;1,"Duplicate Action ID",IF(OR(B25="",D25="",E25="",F25="",H25="",J25=""),"Missing Required Field",IF(IFERROR(COUNTIF('Complaint Log'!$A$2:$A$501,B25),0)=0,"Unknown Complaint ID",IF(AND(H25="Pending",G25=""),"Missing Due Date",IF(AND(H25="Completed",I25=""),"Missing Completed Date",IF(AND(H25&lt;&gt;"Completed",I25&lt;&gt;""),"Status/Date Mismatch",IF(AND(I25&lt;&gt;"",I25&lt;D25),"Completed Before Logged","OK"))))))))</f>
        <v/>
      </c>
    </row>
    <row r="26">
      <c r="A26" s="29" t="n"/>
      <c r="B26" s="29" t="n"/>
      <c r="C26" s="31">
        <f>IF(B26="","",IFERROR(INDEX('Complaint Log'!$I$2:$I$501,MATCH(B26,'Complaint Log'!$A$2:$A$501,0)),"Complaint ID not found"))</f>
        <v/>
      </c>
      <c r="D26" s="30" t="n"/>
      <c r="E26" s="29" t="n"/>
      <c r="F26" s="29" t="n"/>
      <c r="G26" s="30" t="n"/>
      <c r="H26" s="29" t="n"/>
      <c r="I26" s="30" t="n"/>
      <c r="J26" s="31" t="n"/>
      <c r="K26" s="39" t="n"/>
      <c r="L26" s="58" t="n"/>
      <c r="M26" s="61" t="n"/>
      <c r="N26" s="57" t="n"/>
      <c r="O26" s="58" t="n"/>
      <c r="P26" s="58">
        <f>IF(A26="","",IFERROR(K26*IF(L26="",'Settings'!$B$3,L26)+M26*'Settings'!$B$4+N26*'Settings'!$B$5+O26,0))</f>
        <v/>
      </c>
      <c r="Q26" s="31">
        <f>IF(A26="","",IF(H26="Canceled","Canceled",IF(G26="","No Due Date",IF(H26="Completed",IF(I26="","Needs Review",IF(I26&gt;G26,"Completed Late","Completed On Time")),IF(TODAY()&gt;G26,"Overdue",IF(G26&lt;=TODAY()+'Settings'!$B$6,"Due Soon","On Track"))))))</f>
        <v/>
      </c>
      <c r="R26" s="31">
        <f>IF(A26="","",IF(COUNTIF($A$2:$A$501,A26)&gt;1,"Duplicate Action ID",IF(OR(B26="",D26="",E26="",F26="",H26="",J26=""),"Missing Required Field",IF(IFERROR(COUNTIF('Complaint Log'!$A$2:$A$501,B26),0)=0,"Unknown Complaint ID",IF(AND(H26="Pending",G26=""),"Missing Due Date",IF(AND(H26="Completed",I26=""),"Missing Completed Date",IF(AND(H26&lt;&gt;"Completed",I26&lt;&gt;""),"Status/Date Mismatch",IF(AND(I26&lt;&gt;"",I26&lt;D26),"Completed Before Logged","OK"))))))))</f>
        <v/>
      </c>
    </row>
    <row r="27">
      <c r="A27" s="29" t="n"/>
      <c r="B27" s="29" t="n"/>
      <c r="C27" s="31">
        <f>IF(B27="","",IFERROR(INDEX('Complaint Log'!$I$2:$I$501,MATCH(B27,'Complaint Log'!$A$2:$A$501,0)),"Complaint ID not found"))</f>
        <v/>
      </c>
      <c r="D27" s="30" t="n"/>
      <c r="E27" s="29" t="n"/>
      <c r="F27" s="29" t="n"/>
      <c r="G27" s="30" t="n"/>
      <c r="H27" s="29" t="n"/>
      <c r="I27" s="30" t="n"/>
      <c r="J27" s="31" t="n"/>
      <c r="K27" s="39" t="n"/>
      <c r="L27" s="58" t="n"/>
      <c r="M27" s="61" t="n"/>
      <c r="N27" s="57" t="n"/>
      <c r="O27" s="58" t="n"/>
      <c r="P27" s="58">
        <f>IF(A27="","",IFERROR(K27*IF(L27="",'Settings'!$B$3,L27)+M27*'Settings'!$B$4+N27*'Settings'!$B$5+O27,0))</f>
        <v/>
      </c>
      <c r="Q27" s="31">
        <f>IF(A27="","",IF(H27="Canceled","Canceled",IF(G27="","No Due Date",IF(H27="Completed",IF(I27="","Needs Review",IF(I27&gt;G27,"Completed Late","Completed On Time")),IF(TODAY()&gt;G27,"Overdue",IF(G27&lt;=TODAY()+'Settings'!$B$6,"Due Soon","On Track"))))))</f>
        <v/>
      </c>
      <c r="R27" s="31">
        <f>IF(A27="","",IF(COUNTIF($A$2:$A$501,A27)&gt;1,"Duplicate Action ID",IF(OR(B27="",D27="",E27="",F27="",H27="",J27=""),"Missing Required Field",IF(IFERROR(COUNTIF('Complaint Log'!$A$2:$A$501,B27),0)=0,"Unknown Complaint ID",IF(AND(H27="Pending",G27=""),"Missing Due Date",IF(AND(H27="Completed",I27=""),"Missing Completed Date",IF(AND(H27&lt;&gt;"Completed",I27&lt;&gt;""),"Status/Date Mismatch",IF(AND(I27&lt;&gt;"",I27&lt;D27),"Completed Before Logged","OK"))))))))</f>
        <v/>
      </c>
    </row>
    <row r="28">
      <c r="A28" s="29" t="n"/>
      <c r="B28" s="29" t="n"/>
      <c r="C28" s="31">
        <f>IF(B28="","",IFERROR(INDEX('Complaint Log'!$I$2:$I$501,MATCH(B28,'Complaint Log'!$A$2:$A$501,0)),"Complaint ID not found"))</f>
        <v/>
      </c>
      <c r="D28" s="30" t="n"/>
      <c r="E28" s="29" t="n"/>
      <c r="F28" s="29" t="n"/>
      <c r="G28" s="30" t="n"/>
      <c r="H28" s="29" t="n"/>
      <c r="I28" s="30" t="n"/>
      <c r="J28" s="31" t="n"/>
      <c r="K28" s="39" t="n"/>
      <c r="L28" s="58" t="n"/>
      <c r="M28" s="61" t="n"/>
      <c r="N28" s="57" t="n"/>
      <c r="O28" s="58" t="n"/>
      <c r="P28" s="58">
        <f>IF(A28="","",IFERROR(K28*IF(L28="",'Settings'!$B$3,L28)+M28*'Settings'!$B$4+N28*'Settings'!$B$5+O28,0))</f>
        <v/>
      </c>
      <c r="Q28" s="31">
        <f>IF(A28="","",IF(H28="Canceled","Canceled",IF(G28="","No Due Date",IF(H28="Completed",IF(I28="","Needs Review",IF(I28&gt;G28,"Completed Late","Completed On Time")),IF(TODAY()&gt;G28,"Overdue",IF(G28&lt;=TODAY()+'Settings'!$B$6,"Due Soon","On Track"))))))</f>
        <v/>
      </c>
      <c r="R28" s="31">
        <f>IF(A28="","",IF(COUNTIF($A$2:$A$501,A28)&gt;1,"Duplicate Action ID",IF(OR(B28="",D28="",E28="",F28="",H28="",J28=""),"Missing Required Field",IF(IFERROR(COUNTIF('Complaint Log'!$A$2:$A$501,B28),0)=0,"Unknown Complaint ID",IF(AND(H28="Pending",G28=""),"Missing Due Date",IF(AND(H28="Completed",I28=""),"Missing Completed Date",IF(AND(H28&lt;&gt;"Completed",I28&lt;&gt;""),"Status/Date Mismatch",IF(AND(I28&lt;&gt;"",I28&lt;D28),"Completed Before Logged","OK"))))))))</f>
        <v/>
      </c>
    </row>
    <row r="29">
      <c r="A29" s="29" t="n"/>
      <c r="B29" s="29" t="n"/>
      <c r="C29" s="31">
        <f>IF(B29="","",IFERROR(INDEX('Complaint Log'!$I$2:$I$501,MATCH(B29,'Complaint Log'!$A$2:$A$501,0)),"Complaint ID not found"))</f>
        <v/>
      </c>
      <c r="D29" s="30" t="n"/>
      <c r="E29" s="29" t="n"/>
      <c r="F29" s="29" t="n"/>
      <c r="G29" s="30" t="n"/>
      <c r="H29" s="29" t="n"/>
      <c r="I29" s="30" t="n"/>
      <c r="J29" s="31" t="n"/>
      <c r="K29" s="39" t="n"/>
      <c r="L29" s="58" t="n"/>
      <c r="M29" s="61" t="n"/>
      <c r="N29" s="57" t="n"/>
      <c r="O29" s="58" t="n"/>
      <c r="P29" s="58">
        <f>IF(A29="","",IFERROR(K29*IF(L29="",'Settings'!$B$3,L29)+M29*'Settings'!$B$4+N29*'Settings'!$B$5+O29,0))</f>
        <v/>
      </c>
      <c r="Q29" s="31">
        <f>IF(A29="","",IF(H29="Canceled","Canceled",IF(G29="","No Due Date",IF(H29="Completed",IF(I29="","Needs Review",IF(I29&gt;G29,"Completed Late","Completed On Time")),IF(TODAY()&gt;G29,"Overdue",IF(G29&lt;=TODAY()+'Settings'!$B$6,"Due Soon","On Track"))))))</f>
        <v/>
      </c>
      <c r="R29" s="31">
        <f>IF(A29="","",IF(COUNTIF($A$2:$A$501,A29)&gt;1,"Duplicate Action ID",IF(OR(B29="",D29="",E29="",F29="",H29="",J29=""),"Missing Required Field",IF(IFERROR(COUNTIF('Complaint Log'!$A$2:$A$501,B29),0)=0,"Unknown Complaint ID",IF(AND(H29="Pending",G29=""),"Missing Due Date",IF(AND(H29="Completed",I29=""),"Missing Completed Date",IF(AND(H29&lt;&gt;"Completed",I29&lt;&gt;""),"Status/Date Mismatch",IF(AND(I29&lt;&gt;"",I29&lt;D29),"Completed Before Logged","OK"))))))))</f>
        <v/>
      </c>
    </row>
    <row r="30">
      <c r="A30" s="29" t="n"/>
      <c r="B30" s="29" t="n"/>
      <c r="C30" s="31">
        <f>IF(B30="","",IFERROR(INDEX('Complaint Log'!$I$2:$I$501,MATCH(B30,'Complaint Log'!$A$2:$A$501,0)),"Complaint ID not found"))</f>
        <v/>
      </c>
      <c r="D30" s="30" t="n"/>
      <c r="E30" s="29" t="n"/>
      <c r="F30" s="29" t="n"/>
      <c r="G30" s="30" t="n"/>
      <c r="H30" s="29" t="n"/>
      <c r="I30" s="30" t="n"/>
      <c r="J30" s="31" t="n"/>
      <c r="K30" s="39" t="n"/>
      <c r="L30" s="58" t="n"/>
      <c r="M30" s="61" t="n"/>
      <c r="N30" s="57" t="n"/>
      <c r="O30" s="58" t="n"/>
      <c r="P30" s="58">
        <f>IF(A30="","",IFERROR(K30*IF(L30="",'Settings'!$B$3,L30)+M30*'Settings'!$B$4+N30*'Settings'!$B$5+O30,0))</f>
        <v/>
      </c>
      <c r="Q30" s="31">
        <f>IF(A30="","",IF(H30="Canceled","Canceled",IF(G30="","No Due Date",IF(H30="Completed",IF(I30="","Needs Review",IF(I30&gt;G30,"Completed Late","Completed On Time")),IF(TODAY()&gt;G30,"Overdue",IF(G30&lt;=TODAY()+'Settings'!$B$6,"Due Soon","On Track"))))))</f>
        <v/>
      </c>
      <c r="R30" s="31">
        <f>IF(A30="","",IF(COUNTIF($A$2:$A$501,A30)&gt;1,"Duplicate Action ID",IF(OR(B30="",D30="",E30="",F30="",H30="",J30=""),"Missing Required Field",IF(IFERROR(COUNTIF('Complaint Log'!$A$2:$A$501,B30),0)=0,"Unknown Complaint ID",IF(AND(H30="Pending",G30=""),"Missing Due Date",IF(AND(H30="Completed",I30=""),"Missing Completed Date",IF(AND(H30&lt;&gt;"Completed",I30&lt;&gt;""),"Status/Date Mismatch",IF(AND(I30&lt;&gt;"",I30&lt;D30),"Completed Before Logged","OK"))))))))</f>
        <v/>
      </c>
    </row>
    <row r="31">
      <c r="A31" s="29" t="n"/>
      <c r="B31" s="29" t="n"/>
      <c r="C31" s="31">
        <f>IF(B31="","",IFERROR(INDEX('Complaint Log'!$I$2:$I$501,MATCH(B31,'Complaint Log'!$A$2:$A$501,0)),"Complaint ID not found"))</f>
        <v/>
      </c>
      <c r="D31" s="30" t="n"/>
      <c r="E31" s="29" t="n"/>
      <c r="F31" s="29" t="n"/>
      <c r="G31" s="30" t="n"/>
      <c r="H31" s="29" t="n"/>
      <c r="I31" s="30" t="n"/>
      <c r="J31" s="31" t="n"/>
      <c r="K31" s="39" t="n"/>
      <c r="L31" s="58" t="n"/>
      <c r="M31" s="61" t="n"/>
      <c r="N31" s="57" t="n"/>
      <c r="O31" s="58" t="n"/>
      <c r="P31" s="58">
        <f>IF(A31="","",IFERROR(K31*IF(L31="",'Settings'!$B$3,L31)+M31*'Settings'!$B$4+N31*'Settings'!$B$5+O31,0))</f>
        <v/>
      </c>
      <c r="Q31" s="31">
        <f>IF(A31="","",IF(H31="Canceled","Canceled",IF(G31="","No Due Date",IF(H31="Completed",IF(I31="","Needs Review",IF(I31&gt;G31,"Completed Late","Completed On Time")),IF(TODAY()&gt;G31,"Overdue",IF(G31&lt;=TODAY()+'Settings'!$B$6,"Due Soon","On Track"))))))</f>
        <v/>
      </c>
      <c r="R31" s="31">
        <f>IF(A31="","",IF(COUNTIF($A$2:$A$501,A31)&gt;1,"Duplicate Action ID",IF(OR(B31="",D31="",E31="",F31="",H31="",J31=""),"Missing Required Field",IF(IFERROR(COUNTIF('Complaint Log'!$A$2:$A$501,B31),0)=0,"Unknown Complaint ID",IF(AND(H31="Pending",G31=""),"Missing Due Date",IF(AND(H31="Completed",I31=""),"Missing Completed Date",IF(AND(H31&lt;&gt;"Completed",I31&lt;&gt;""),"Status/Date Mismatch",IF(AND(I31&lt;&gt;"",I31&lt;D31),"Completed Before Logged","OK"))))))))</f>
        <v/>
      </c>
    </row>
    <row r="32">
      <c r="A32" s="29" t="n"/>
      <c r="B32" s="29" t="n"/>
      <c r="C32" s="31">
        <f>IF(B32="","",IFERROR(INDEX('Complaint Log'!$I$2:$I$501,MATCH(B32,'Complaint Log'!$A$2:$A$501,0)),"Complaint ID not found"))</f>
        <v/>
      </c>
      <c r="D32" s="30" t="n"/>
      <c r="E32" s="29" t="n"/>
      <c r="F32" s="29" t="n"/>
      <c r="G32" s="30" t="n"/>
      <c r="H32" s="29" t="n"/>
      <c r="I32" s="30" t="n"/>
      <c r="J32" s="31" t="n"/>
      <c r="K32" s="39" t="n"/>
      <c r="L32" s="58" t="n"/>
      <c r="M32" s="61" t="n"/>
      <c r="N32" s="57" t="n"/>
      <c r="O32" s="58" t="n"/>
      <c r="P32" s="58">
        <f>IF(A32="","",IFERROR(K32*IF(L32="",'Settings'!$B$3,L32)+M32*'Settings'!$B$4+N32*'Settings'!$B$5+O32,0))</f>
        <v/>
      </c>
      <c r="Q32" s="31">
        <f>IF(A32="","",IF(H32="Canceled","Canceled",IF(G32="","No Due Date",IF(H32="Completed",IF(I32="","Needs Review",IF(I32&gt;G32,"Completed Late","Completed On Time")),IF(TODAY()&gt;G32,"Overdue",IF(G32&lt;=TODAY()+'Settings'!$B$6,"Due Soon","On Track"))))))</f>
        <v/>
      </c>
      <c r="R32" s="31">
        <f>IF(A32="","",IF(COUNTIF($A$2:$A$501,A32)&gt;1,"Duplicate Action ID",IF(OR(B32="",D32="",E32="",F32="",H32="",J32=""),"Missing Required Field",IF(IFERROR(COUNTIF('Complaint Log'!$A$2:$A$501,B32),0)=0,"Unknown Complaint ID",IF(AND(H32="Pending",G32=""),"Missing Due Date",IF(AND(H32="Completed",I32=""),"Missing Completed Date",IF(AND(H32&lt;&gt;"Completed",I32&lt;&gt;""),"Status/Date Mismatch",IF(AND(I32&lt;&gt;"",I32&lt;D32),"Completed Before Logged","OK"))))))))</f>
        <v/>
      </c>
    </row>
    <row r="33">
      <c r="A33" s="29" t="n"/>
      <c r="B33" s="29" t="n"/>
      <c r="C33" s="31">
        <f>IF(B33="","",IFERROR(INDEX('Complaint Log'!$I$2:$I$501,MATCH(B33,'Complaint Log'!$A$2:$A$501,0)),"Complaint ID not found"))</f>
        <v/>
      </c>
      <c r="D33" s="30" t="n"/>
      <c r="E33" s="29" t="n"/>
      <c r="F33" s="29" t="n"/>
      <c r="G33" s="30" t="n"/>
      <c r="H33" s="29" t="n"/>
      <c r="I33" s="30" t="n"/>
      <c r="J33" s="31" t="n"/>
      <c r="K33" s="39" t="n"/>
      <c r="L33" s="58" t="n"/>
      <c r="M33" s="61" t="n"/>
      <c r="N33" s="57" t="n"/>
      <c r="O33" s="58" t="n"/>
      <c r="P33" s="58">
        <f>IF(A33="","",IFERROR(K33*IF(L33="",'Settings'!$B$3,L33)+M33*'Settings'!$B$4+N33*'Settings'!$B$5+O33,0))</f>
        <v/>
      </c>
      <c r="Q33" s="31">
        <f>IF(A33="","",IF(H33="Canceled","Canceled",IF(G33="","No Due Date",IF(H33="Completed",IF(I33="","Needs Review",IF(I33&gt;G33,"Completed Late","Completed On Time")),IF(TODAY()&gt;G33,"Overdue",IF(G33&lt;=TODAY()+'Settings'!$B$6,"Due Soon","On Track"))))))</f>
        <v/>
      </c>
      <c r="R33" s="31">
        <f>IF(A33="","",IF(COUNTIF($A$2:$A$501,A33)&gt;1,"Duplicate Action ID",IF(OR(B33="",D33="",E33="",F33="",H33="",J33=""),"Missing Required Field",IF(IFERROR(COUNTIF('Complaint Log'!$A$2:$A$501,B33),0)=0,"Unknown Complaint ID",IF(AND(H33="Pending",G33=""),"Missing Due Date",IF(AND(H33="Completed",I33=""),"Missing Completed Date",IF(AND(H33&lt;&gt;"Completed",I33&lt;&gt;""),"Status/Date Mismatch",IF(AND(I33&lt;&gt;"",I33&lt;D33),"Completed Before Logged","OK"))))))))</f>
        <v/>
      </c>
    </row>
    <row r="34">
      <c r="A34" s="29" t="n"/>
      <c r="B34" s="29" t="n"/>
      <c r="C34" s="31">
        <f>IF(B34="","",IFERROR(INDEX('Complaint Log'!$I$2:$I$501,MATCH(B34,'Complaint Log'!$A$2:$A$501,0)),"Complaint ID not found"))</f>
        <v/>
      </c>
      <c r="D34" s="30" t="n"/>
      <c r="E34" s="29" t="n"/>
      <c r="F34" s="29" t="n"/>
      <c r="G34" s="30" t="n"/>
      <c r="H34" s="29" t="n"/>
      <c r="I34" s="30" t="n"/>
      <c r="J34" s="31" t="n"/>
      <c r="K34" s="39" t="n"/>
      <c r="L34" s="58" t="n"/>
      <c r="M34" s="61" t="n"/>
      <c r="N34" s="57" t="n"/>
      <c r="O34" s="58" t="n"/>
      <c r="P34" s="58">
        <f>IF(A34="","",IFERROR(K34*IF(L34="",'Settings'!$B$3,L34)+M34*'Settings'!$B$4+N34*'Settings'!$B$5+O34,0))</f>
        <v/>
      </c>
      <c r="Q34" s="31">
        <f>IF(A34="","",IF(H34="Canceled","Canceled",IF(G34="","No Due Date",IF(H34="Completed",IF(I34="","Needs Review",IF(I34&gt;G34,"Completed Late","Completed On Time")),IF(TODAY()&gt;G34,"Overdue",IF(G34&lt;=TODAY()+'Settings'!$B$6,"Due Soon","On Track"))))))</f>
        <v/>
      </c>
      <c r="R34" s="31">
        <f>IF(A34="","",IF(COUNTIF($A$2:$A$501,A34)&gt;1,"Duplicate Action ID",IF(OR(B34="",D34="",E34="",F34="",H34="",J34=""),"Missing Required Field",IF(IFERROR(COUNTIF('Complaint Log'!$A$2:$A$501,B34),0)=0,"Unknown Complaint ID",IF(AND(H34="Pending",G34=""),"Missing Due Date",IF(AND(H34="Completed",I34=""),"Missing Completed Date",IF(AND(H34&lt;&gt;"Completed",I34&lt;&gt;""),"Status/Date Mismatch",IF(AND(I34&lt;&gt;"",I34&lt;D34),"Completed Before Logged","OK"))))))))</f>
        <v/>
      </c>
    </row>
    <row r="35">
      <c r="A35" s="29" t="n"/>
      <c r="B35" s="29" t="n"/>
      <c r="C35" s="31">
        <f>IF(B35="","",IFERROR(INDEX('Complaint Log'!$I$2:$I$501,MATCH(B35,'Complaint Log'!$A$2:$A$501,0)),"Complaint ID not found"))</f>
        <v/>
      </c>
      <c r="D35" s="30" t="n"/>
      <c r="E35" s="29" t="n"/>
      <c r="F35" s="29" t="n"/>
      <c r="G35" s="30" t="n"/>
      <c r="H35" s="29" t="n"/>
      <c r="I35" s="30" t="n"/>
      <c r="J35" s="31" t="n"/>
      <c r="K35" s="39" t="n"/>
      <c r="L35" s="58" t="n"/>
      <c r="M35" s="61" t="n"/>
      <c r="N35" s="57" t="n"/>
      <c r="O35" s="58" t="n"/>
      <c r="P35" s="58">
        <f>IF(A35="","",IFERROR(K35*IF(L35="",'Settings'!$B$3,L35)+M35*'Settings'!$B$4+N35*'Settings'!$B$5+O35,0))</f>
        <v/>
      </c>
      <c r="Q35" s="31">
        <f>IF(A35="","",IF(H35="Canceled","Canceled",IF(G35="","No Due Date",IF(H35="Completed",IF(I35="","Needs Review",IF(I35&gt;G35,"Completed Late","Completed On Time")),IF(TODAY()&gt;G35,"Overdue",IF(G35&lt;=TODAY()+'Settings'!$B$6,"Due Soon","On Track"))))))</f>
        <v/>
      </c>
      <c r="R35" s="31">
        <f>IF(A35="","",IF(COUNTIF($A$2:$A$501,A35)&gt;1,"Duplicate Action ID",IF(OR(B35="",D35="",E35="",F35="",H35="",J35=""),"Missing Required Field",IF(IFERROR(COUNTIF('Complaint Log'!$A$2:$A$501,B35),0)=0,"Unknown Complaint ID",IF(AND(H35="Pending",G35=""),"Missing Due Date",IF(AND(H35="Completed",I35=""),"Missing Completed Date",IF(AND(H35&lt;&gt;"Completed",I35&lt;&gt;""),"Status/Date Mismatch",IF(AND(I35&lt;&gt;"",I35&lt;D35),"Completed Before Logged","OK"))))))))</f>
        <v/>
      </c>
    </row>
    <row r="36">
      <c r="A36" s="29" t="n"/>
      <c r="B36" s="29" t="n"/>
      <c r="C36" s="31">
        <f>IF(B36="","",IFERROR(INDEX('Complaint Log'!$I$2:$I$501,MATCH(B36,'Complaint Log'!$A$2:$A$501,0)),"Complaint ID not found"))</f>
        <v/>
      </c>
      <c r="D36" s="30" t="n"/>
      <c r="E36" s="29" t="n"/>
      <c r="F36" s="29" t="n"/>
      <c r="G36" s="30" t="n"/>
      <c r="H36" s="29" t="n"/>
      <c r="I36" s="30" t="n"/>
      <c r="J36" s="31" t="n"/>
      <c r="K36" s="39" t="n"/>
      <c r="L36" s="58" t="n"/>
      <c r="M36" s="61" t="n"/>
      <c r="N36" s="57" t="n"/>
      <c r="O36" s="58" t="n"/>
      <c r="P36" s="58">
        <f>IF(A36="","",IFERROR(K36*IF(L36="",'Settings'!$B$3,L36)+M36*'Settings'!$B$4+N36*'Settings'!$B$5+O36,0))</f>
        <v/>
      </c>
      <c r="Q36" s="31">
        <f>IF(A36="","",IF(H36="Canceled","Canceled",IF(G36="","No Due Date",IF(H36="Completed",IF(I36="","Needs Review",IF(I36&gt;G36,"Completed Late","Completed On Time")),IF(TODAY()&gt;G36,"Overdue",IF(G36&lt;=TODAY()+'Settings'!$B$6,"Due Soon","On Track"))))))</f>
        <v/>
      </c>
      <c r="R36" s="31">
        <f>IF(A36="","",IF(COUNTIF($A$2:$A$501,A36)&gt;1,"Duplicate Action ID",IF(OR(B36="",D36="",E36="",F36="",H36="",J36=""),"Missing Required Field",IF(IFERROR(COUNTIF('Complaint Log'!$A$2:$A$501,B36),0)=0,"Unknown Complaint ID",IF(AND(H36="Pending",G36=""),"Missing Due Date",IF(AND(H36="Completed",I36=""),"Missing Completed Date",IF(AND(H36&lt;&gt;"Completed",I36&lt;&gt;""),"Status/Date Mismatch",IF(AND(I36&lt;&gt;"",I36&lt;D36),"Completed Before Logged","OK"))))))))</f>
        <v/>
      </c>
    </row>
    <row r="37">
      <c r="A37" s="29" t="n"/>
      <c r="B37" s="29" t="n"/>
      <c r="C37" s="31">
        <f>IF(B37="","",IFERROR(INDEX('Complaint Log'!$I$2:$I$501,MATCH(B37,'Complaint Log'!$A$2:$A$501,0)),"Complaint ID not found"))</f>
        <v/>
      </c>
      <c r="D37" s="30" t="n"/>
      <c r="E37" s="29" t="n"/>
      <c r="F37" s="29" t="n"/>
      <c r="G37" s="30" t="n"/>
      <c r="H37" s="29" t="n"/>
      <c r="I37" s="30" t="n"/>
      <c r="J37" s="31" t="n"/>
      <c r="K37" s="39" t="n"/>
      <c r="L37" s="58" t="n"/>
      <c r="M37" s="61" t="n"/>
      <c r="N37" s="57" t="n"/>
      <c r="O37" s="58" t="n"/>
      <c r="P37" s="58">
        <f>IF(A37="","",IFERROR(K37*IF(L37="",'Settings'!$B$3,L37)+M37*'Settings'!$B$4+N37*'Settings'!$B$5+O37,0))</f>
        <v/>
      </c>
      <c r="Q37" s="31">
        <f>IF(A37="","",IF(H37="Canceled","Canceled",IF(G37="","No Due Date",IF(H37="Completed",IF(I37="","Needs Review",IF(I37&gt;G37,"Completed Late","Completed On Time")),IF(TODAY()&gt;G37,"Overdue",IF(G37&lt;=TODAY()+'Settings'!$B$6,"Due Soon","On Track"))))))</f>
        <v/>
      </c>
      <c r="R37" s="31">
        <f>IF(A37="","",IF(COUNTIF($A$2:$A$501,A37)&gt;1,"Duplicate Action ID",IF(OR(B37="",D37="",E37="",F37="",H37="",J37=""),"Missing Required Field",IF(IFERROR(COUNTIF('Complaint Log'!$A$2:$A$501,B37),0)=0,"Unknown Complaint ID",IF(AND(H37="Pending",G37=""),"Missing Due Date",IF(AND(H37="Completed",I37=""),"Missing Completed Date",IF(AND(H37&lt;&gt;"Completed",I37&lt;&gt;""),"Status/Date Mismatch",IF(AND(I37&lt;&gt;"",I37&lt;D37),"Completed Before Logged","OK"))))))))</f>
        <v/>
      </c>
    </row>
    <row r="38">
      <c r="A38" s="29" t="n"/>
      <c r="B38" s="29" t="n"/>
      <c r="C38" s="31">
        <f>IF(B38="","",IFERROR(INDEX('Complaint Log'!$I$2:$I$501,MATCH(B38,'Complaint Log'!$A$2:$A$501,0)),"Complaint ID not found"))</f>
        <v/>
      </c>
      <c r="D38" s="30" t="n"/>
      <c r="E38" s="29" t="n"/>
      <c r="F38" s="29" t="n"/>
      <c r="G38" s="30" t="n"/>
      <c r="H38" s="29" t="n"/>
      <c r="I38" s="30" t="n"/>
      <c r="J38" s="31" t="n"/>
      <c r="K38" s="39" t="n"/>
      <c r="L38" s="58" t="n"/>
      <c r="M38" s="61" t="n"/>
      <c r="N38" s="57" t="n"/>
      <c r="O38" s="58" t="n"/>
      <c r="P38" s="58">
        <f>IF(A38="","",IFERROR(K38*IF(L38="",'Settings'!$B$3,L38)+M38*'Settings'!$B$4+N38*'Settings'!$B$5+O38,0))</f>
        <v/>
      </c>
      <c r="Q38" s="31">
        <f>IF(A38="","",IF(H38="Canceled","Canceled",IF(G38="","No Due Date",IF(H38="Completed",IF(I38="","Needs Review",IF(I38&gt;G38,"Completed Late","Completed On Time")),IF(TODAY()&gt;G38,"Overdue",IF(G38&lt;=TODAY()+'Settings'!$B$6,"Due Soon","On Track"))))))</f>
        <v/>
      </c>
      <c r="R38" s="31">
        <f>IF(A38="","",IF(COUNTIF($A$2:$A$501,A38)&gt;1,"Duplicate Action ID",IF(OR(B38="",D38="",E38="",F38="",H38="",J38=""),"Missing Required Field",IF(IFERROR(COUNTIF('Complaint Log'!$A$2:$A$501,B38),0)=0,"Unknown Complaint ID",IF(AND(H38="Pending",G38=""),"Missing Due Date",IF(AND(H38="Completed",I38=""),"Missing Completed Date",IF(AND(H38&lt;&gt;"Completed",I38&lt;&gt;""),"Status/Date Mismatch",IF(AND(I38&lt;&gt;"",I38&lt;D38),"Completed Before Logged","OK"))))))))</f>
        <v/>
      </c>
    </row>
    <row r="39">
      <c r="A39" s="29" t="n"/>
      <c r="B39" s="29" t="n"/>
      <c r="C39" s="31">
        <f>IF(B39="","",IFERROR(INDEX('Complaint Log'!$I$2:$I$501,MATCH(B39,'Complaint Log'!$A$2:$A$501,0)),"Complaint ID not found"))</f>
        <v/>
      </c>
      <c r="D39" s="30" t="n"/>
      <c r="E39" s="29" t="n"/>
      <c r="F39" s="29" t="n"/>
      <c r="G39" s="30" t="n"/>
      <c r="H39" s="29" t="n"/>
      <c r="I39" s="30" t="n"/>
      <c r="J39" s="31" t="n"/>
      <c r="K39" s="39" t="n"/>
      <c r="L39" s="58" t="n"/>
      <c r="M39" s="61" t="n"/>
      <c r="N39" s="57" t="n"/>
      <c r="O39" s="58" t="n"/>
      <c r="P39" s="58">
        <f>IF(A39="","",IFERROR(K39*IF(L39="",'Settings'!$B$3,L39)+M39*'Settings'!$B$4+N39*'Settings'!$B$5+O39,0))</f>
        <v/>
      </c>
      <c r="Q39" s="31">
        <f>IF(A39="","",IF(H39="Canceled","Canceled",IF(G39="","No Due Date",IF(H39="Completed",IF(I39="","Needs Review",IF(I39&gt;G39,"Completed Late","Completed On Time")),IF(TODAY()&gt;G39,"Overdue",IF(G39&lt;=TODAY()+'Settings'!$B$6,"Due Soon","On Track"))))))</f>
        <v/>
      </c>
      <c r="R39" s="31">
        <f>IF(A39="","",IF(COUNTIF($A$2:$A$501,A39)&gt;1,"Duplicate Action ID",IF(OR(B39="",D39="",E39="",F39="",H39="",J39=""),"Missing Required Field",IF(IFERROR(COUNTIF('Complaint Log'!$A$2:$A$501,B39),0)=0,"Unknown Complaint ID",IF(AND(H39="Pending",G39=""),"Missing Due Date",IF(AND(H39="Completed",I39=""),"Missing Completed Date",IF(AND(H39&lt;&gt;"Completed",I39&lt;&gt;""),"Status/Date Mismatch",IF(AND(I39&lt;&gt;"",I39&lt;D39),"Completed Before Logged","OK"))))))))</f>
        <v/>
      </c>
    </row>
    <row r="40">
      <c r="A40" s="29" t="n"/>
      <c r="B40" s="29" t="n"/>
      <c r="C40" s="31">
        <f>IF(B40="","",IFERROR(INDEX('Complaint Log'!$I$2:$I$501,MATCH(B40,'Complaint Log'!$A$2:$A$501,0)),"Complaint ID not found"))</f>
        <v/>
      </c>
      <c r="D40" s="30" t="n"/>
      <c r="E40" s="29" t="n"/>
      <c r="F40" s="29" t="n"/>
      <c r="G40" s="30" t="n"/>
      <c r="H40" s="29" t="n"/>
      <c r="I40" s="30" t="n"/>
      <c r="J40" s="31" t="n"/>
      <c r="K40" s="39" t="n"/>
      <c r="L40" s="58" t="n"/>
      <c r="M40" s="61" t="n"/>
      <c r="N40" s="57" t="n"/>
      <c r="O40" s="58" t="n"/>
      <c r="P40" s="58">
        <f>IF(A40="","",IFERROR(K40*IF(L40="",'Settings'!$B$3,L40)+M40*'Settings'!$B$4+N40*'Settings'!$B$5+O40,0))</f>
        <v/>
      </c>
      <c r="Q40" s="31">
        <f>IF(A40="","",IF(H40="Canceled","Canceled",IF(G40="","No Due Date",IF(H40="Completed",IF(I40="","Needs Review",IF(I40&gt;G40,"Completed Late","Completed On Time")),IF(TODAY()&gt;G40,"Overdue",IF(G40&lt;=TODAY()+'Settings'!$B$6,"Due Soon","On Track"))))))</f>
        <v/>
      </c>
      <c r="R40" s="31">
        <f>IF(A40="","",IF(COUNTIF($A$2:$A$501,A40)&gt;1,"Duplicate Action ID",IF(OR(B40="",D40="",E40="",F40="",H40="",J40=""),"Missing Required Field",IF(IFERROR(COUNTIF('Complaint Log'!$A$2:$A$501,B40),0)=0,"Unknown Complaint ID",IF(AND(H40="Pending",G40=""),"Missing Due Date",IF(AND(H40="Completed",I40=""),"Missing Completed Date",IF(AND(H40&lt;&gt;"Completed",I40&lt;&gt;""),"Status/Date Mismatch",IF(AND(I40&lt;&gt;"",I40&lt;D40),"Completed Before Logged","OK"))))))))</f>
        <v/>
      </c>
    </row>
    <row r="41">
      <c r="A41" s="29" t="n"/>
      <c r="B41" s="29" t="n"/>
      <c r="C41" s="31">
        <f>IF(B41="","",IFERROR(INDEX('Complaint Log'!$I$2:$I$501,MATCH(B41,'Complaint Log'!$A$2:$A$501,0)),"Complaint ID not found"))</f>
        <v/>
      </c>
      <c r="D41" s="30" t="n"/>
      <c r="E41" s="29" t="n"/>
      <c r="F41" s="29" t="n"/>
      <c r="G41" s="30" t="n"/>
      <c r="H41" s="29" t="n"/>
      <c r="I41" s="30" t="n"/>
      <c r="J41" s="31" t="n"/>
      <c r="K41" s="39" t="n"/>
      <c r="L41" s="58" t="n"/>
      <c r="M41" s="61" t="n"/>
      <c r="N41" s="57" t="n"/>
      <c r="O41" s="58" t="n"/>
      <c r="P41" s="58">
        <f>IF(A41="","",IFERROR(K41*IF(L41="",'Settings'!$B$3,L41)+M41*'Settings'!$B$4+N41*'Settings'!$B$5+O41,0))</f>
        <v/>
      </c>
      <c r="Q41" s="31">
        <f>IF(A41="","",IF(H41="Canceled","Canceled",IF(G41="","No Due Date",IF(H41="Completed",IF(I41="","Needs Review",IF(I41&gt;G41,"Completed Late","Completed On Time")),IF(TODAY()&gt;G41,"Overdue",IF(G41&lt;=TODAY()+'Settings'!$B$6,"Due Soon","On Track"))))))</f>
        <v/>
      </c>
      <c r="R41" s="31">
        <f>IF(A41="","",IF(COUNTIF($A$2:$A$501,A41)&gt;1,"Duplicate Action ID",IF(OR(B41="",D41="",E41="",F41="",H41="",J41=""),"Missing Required Field",IF(IFERROR(COUNTIF('Complaint Log'!$A$2:$A$501,B41),0)=0,"Unknown Complaint ID",IF(AND(H41="Pending",G41=""),"Missing Due Date",IF(AND(H41="Completed",I41=""),"Missing Completed Date",IF(AND(H41&lt;&gt;"Completed",I41&lt;&gt;""),"Status/Date Mismatch",IF(AND(I41&lt;&gt;"",I41&lt;D41),"Completed Before Logged","OK"))))))))</f>
        <v/>
      </c>
    </row>
    <row r="42">
      <c r="A42" s="29" t="n"/>
      <c r="B42" s="29" t="n"/>
      <c r="C42" s="31">
        <f>IF(B42="","",IFERROR(INDEX('Complaint Log'!$I$2:$I$501,MATCH(B42,'Complaint Log'!$A$2:$A$501,0)),"Complaint ID not found"))</f>
        <v/>
      </c>
      <c r="D42" s="30" t="n"/>
      <c r="E42" s="29" t="n"/>
      <c r="F42" s="29" t="n"/>
      <c r="G42" s="30" t="n"/>
      <c r="H42" s="29" t="n"/>
      <c r="I42" s="30" t="n"/>
      <c r="J42" s="31" t="n"/>
      <c r="K42" s="39" t="n"/>
      <c r="L42" s="58" t="n"/>
      <c r="M42" s="61" t="n"/>
      <c r="N42" s="57" t="n"/>
      <c r="O42" s="58" t="n"/>
      <c r="P42" s="58">
        <f>IF(A42="","",IFERROR(K42*IF(L42="",'Settings'!$B$3,L42)+M42*'Settings'!$B$4+N42*'Settings'!$B$5+O42,0))</f>
        <v/>
      </c>
      <c r="Q42" s="31">
        <f>IF(A42="","",IF(H42="Canceled","Canceled",IF(G42="","No Due Date",IF(H42="Completed",IF(I42="","Needs Review",IF(I42&gt;G42,"Completed Late","Completed On Time")),IF(TODAY()&gt;G42,"Overdue",IF(G42&lt;=TODAY()+'Settings'!$B$6,"Due Soon","On Track"))))))</f>
        <v/>
      </c>
      <c r="R42" s="31">
        <f>IF(A42="","",IF(COUNTIF($A$2:$A$501,A42)&gt;1,"Duplicate Action ID",IF(OR(B42="",D42="",E42="",F42="",H42="",J42=""),"Missing Required Field",IF(IFERROR(COUNTIF('Complaint Log'!$A$2:$A$501,B42),0)=0,"Unknown Complaint ID",IF(AND(H42="Pending",G42=""),"Missing Due Date",IF(AND(H42="Completed",I42=""),"Missing Completed Date",IF(AND(H42&lt;&gt;"Completed",I42&lt;&gt;""),"Status/Date Mismatch",IF(AND(I42&lt;&gt;"",I42&lt;D42),"Completed Before Logged","OK"))))))))</f>
        <v/>
      </c>
    </row>
    <row r="43">
      <c r="A43" s="29" t="n"/>
      <c r="B43" s="29" t="n"/>
      <c r="C43" s="31">
        <f>IF(B43="","",IFERROR(INDEX('Complaint Log'!$I$2:$I$501,MATCH(B43,'Complaint Log'!$A$2:$A$501,0)),"Complaint ID not found"))</f>
        <v/>
      </c>
      <c r="D43" s="30" t="n"/>
      <c r="E43" s="29" t="n"/>
      <c r="F43" s="29" t="n"/>
      <c r="G43" s="30" t="n"/>
      <c r="H43" s="29" t="n"/>
      <c r="I43" s="30" t="n"/>
      <c r="J43" s="31" t="n"/>
      <c r="K43" s="39" t="n"/>
      <c r="L43" s="58" t="n"/>
      <c r="M43" s="61" t="n"/>
      <c r="N43" s="57" t="n"/>
      <c r="O43" s="58" t="n"/>
      <c r="P43" s="58">
        <f>IF(A43="","",IFERROR(K43*IF(L43="",'Settings'!$B$3,L43)+M43*'Settings'!$B$4+N43*'Settings'!$B$5+O43,0))</f>
        <v/>
      </c>
      <c r="Q43" s="31">
        <f>IF(A43="","",IF(H43="Canceled","Canceled",IF(G43="","No Due Date",IF(H43="Completed",IF(I43="","Needs Review",IF(I43&gt;G43,"Completed Late","Completed On Time")),IF(TODAY()&gt;G43,"Overdue",IF(G43&lt;=TODAY()+'Settings'!$B$6,"Due Soon","On Track"))))))</f>
        <v/>
      </c>
      <c r="R43" s="31">
        <f>IF(A43="","",IF(COUNTIF($A$2:$A$501,A43)&gt;1,"Duplicate Action ID",IF(OR(B43="",D43="",E43="",F43="",H43="",J43=""),"Missing Required Field",IF(IFERROR(COUNTIF('Complaint Log'!$A$2:$A$501,B43),0)=0,"Unknown Complaint ID",IF(AND(H43="Pending",G43=""),"Missing Due Date",IF(AND(H43="Completed",I43=""),"Missing Completed Date",IF(AND(H43&lt;&gt;"Completed",I43&lt;&gt;""),"Status/Date Mismatch",IF(AND(I43&lt;&gt;"",I43&lt;D43),"Completed Before Logged","OK"))))))))</f>
        <v/>
      </c>
    </row>
    <row r="44">
      <c r="A44" s="29" t="n"/>
      <c r="B44" s="29" t="n"/>
      <c r="C44" s="31">
        <f>IF(B44="","",IFERROR(INDEX('Complaint Log'!$I$2:$I$501,MATCH(B44,'Complaint Log'!$A$2:$A$501,0)),"Complaint ID not found"))</f>
        <v/>
      </c>
      <c r="D44" s="30" t="n"/>
      <c r="E44" s="29" t="n"/>
      <c r="F44" s="29" t="n"/>
      <c r="G44" s="30" t="n"/>
      <c r="H44" s="29" t="n"/>
      <c r="I44" s="30" t="n"/>
      <c r="J44" s="31" t="n"/>
      <c r="K44" s="39" t="n"/>
      <c r="L44" s="58" t="n"/>
      <c r="M44" s="61" t="n"/>
      <c r="N44" s="57" t="n"/>
      <c r="O44" s="58" t="n"/>
      <c r="P44" s="58">
        <f>IF(A44="","",IFERROR(K44*IF(L44="",'Settings'!$B$3,L44)+M44*'Settings'!$B$4+N44*'Settings'!$B$5+O44,0))</f>
        <v/>
      </c>
      <c r="Q44" s="31">
        <f>IF(A44="","",IF(H44="Canceled","Canceled",IF(G44="","No Due Date",IF(H44="Completed",IF(I44="","Needs Review",IF(I44&gt;G44,"Completed Late","Completed On Time")),IF(TODAY()&gt;G44,"Overdue",IF(G44&lt;=TODAY()+'Settings'!$B$6,"Due Soon","On Track"))))))</f>
        <v/>
      </c>
      <c r="R44" s="31">
        <f>IF(A44="","",IF(COUNTIF($A$2:$A$501,A44)&gt;1,"Duplicate Action ID",IF(OR(B44="",D44="",E44="",F44="",H44="",J44=""),"Missing Required Field",IF(IFERROR(COUNTIF('Complaint Log'!$A$2:$A$501,B44),0)=0,"Unknown Complaint ID",IF(AND(H44="Pending",G44=""),"Missing Due Date",IF(AND(H44="Completed",I44=""),"Missing Completed Date",IF(AND(H44&lt;&gt;"Completed",I44&lt;&gt;""),"Status/Date Mismatch",IF(AND(I44&lt;&gt;"",I44&lt;D44),"Completed Before Logged","OK"))))))))</f>
        <v/>
      </c>
    </row>
    <row r="45">
      <c r="A45" s="29" t="n"/>
      <c r="B45" s="29" t="n"/>
      <c r="C45" s="31">
        <f>IF(B45="","",IFERROR(INDEX('Complaint Log'!$I$2:$I$501,MATCH(B45,'Complaint Log'!$A$2:$A$501,0)),"Complaint ID not found"))</f>
        <v/>
      </c>
      <c r="D45" s="30" t="n"/>
      <c r="E45" s="29" t="n"/>
      <c r="F45" s="29" t="n"/>
      <c r="G45" s="30" t="n"/>
      <c r="H45" s="29" t="n"/>
      <c r="I45" s="30" t="n"/>
      <c r="J45" s="31" t="n"/>
      <c r="K45" s="39" t="n"/>
      <c r="L45" s="58" t="n"/>
      <c r="M45" s="61" t="n"/>
      <c r="N45" s="57" t="n"/>
      <c r="O45" s="58" t="n"/>
      <c r="P45" s="58">
        <f>IF(A45="","",IFERROR(K45*IF(L45="",'Settings'!$B$3,L45)+M45*'Settings'!$B$4+N45*'Settings'!$B$5+O45,0))</f>
        <v/>
      </c>
      <c r="Q45" s="31">
        <f>IF(A45="","",IF(H45="Canceled","Canceled",IF(G45="","No Due Date",IF(H45="Completed",IF(I45="","Needs Review",IF(I45&gt;G45,"Completed Late","Completed On Time")),IF(TODAY()&gt;G45,"Overdue",IF(G45&lt;=TODAY()+'Settings'!$B$6,"Due Soon","On Track"))))))</f>
        <v/>
      </c>
      <c r="R45" s="31">
        <f>IF(A45="","",IF(COUNTIF($A$2:$A$501,A45)&gt;1,"Duplicate Action ID",IF(OR(B45="",D45="",E45="",F45="",H45="",J45=""),"Missing Required Field",IF(IFERROR(COUNTIF('Complaint Log'!$A$2:$A$501,B45),0)=0,"Unknown Complaint ID",IF(AND(H45="Pending",G45=""),"Missing Due Date",IF(AND(H45="Completed",I45=""),"Missing Completed Date",IF(AND(H45&lt;&gt;"Completed",I45&lt;&gt;""),"Status/Date Mismatch",IF(AND(I45&lt;&gt;"",I45&lt;D45),"Completed Before Logged","OK"))))))))</f>
        <v/>
      </c>
    </row>
    <row r="46">
      <c r="A46" s="29" t="n"/>
      <c r="B46" s="29" t="n"/>
      <c r="C46" s="31">
        <f>IF(B46="","",IFERROR(INDEX('Complaint Log'!$I$2:$I$501,MATCH(B46,'Complaint Log'!$A$2:$A$501,0)),"Complaint ID not found"))</f>
        <v/>
      </c>
      <c r="D46" s="30" t="n"/>
      <c r="E46" s="29" t="n"/>
      <c r="F46" s="29" t="n"/>
      <c r="G46" s="30" t="n"/>
      <c r="H46" s="29" t="n"/>
      <c r="I46" s="30" t="n"/>
      <c r="J46" s="31" t="n"/>
      <c r="K46" s="39" t="n"/>
      <c r="L46" s="58" t="n"/>
      <c r="M46" s="61" t="n"/>
      <c r="N46" s="57" t="n"/>
      <c r="O46" s="58" t="n"/>
      <c r="P46" s="58">
        <f>IF(A46="","",IFERROR(K46*IF(L46="",'Settings'!$B$3,L46)+M46*'Settings'!$B$4+N46*'Settings'!$B$5+O46,0))</f>
        <v/>
      </c>
      <c r="Q46" s="31">
        <f>IF(A46="","",IF(H46="Canceled","Canceled",IF(G46="","No Due Date",IF(H46="Completed",IF(I46="","Needs Review",IF(I46&gt;G46,"Completed Late","Completed On Time")),IF(TODAY()&gt;G46,"Overdue",IF(G46&lt;=TODAY()+'Settings'!$B$6,"Due Soon","On Track"))))))</f>
        <v/>
      </c>
      <c r="R46" s="31">
        <f>IF(A46="","",IF(COUNTIF($A$2:$A$501,A46)&gt;1,"Duplicate Action ID",IF(OR(B46="",D46="",E46="",F46="",H46="",J46=""),"Missing Required Field",IF(IFERROR(COUNTIF('Complaint Log'!$A$2:$A$501,B46),0)=0,"Unknown Complaint ID",IF(AND(H46="Pending",G46=""),"Missing Due Date",IF(AND(H46="Completed",I46=""),"Missing Completed Date",IF(AND(H46&lt;&gt;"Completed",I46&lt;&gt;""),"Status/Date Mismatch",IF(AND(I46&lt;&gt;"",I46&lt;D46),"Completed Before Logged","OK"))))))))</f>
        <v/>
      </c>
    </row>
    <row r="47">
      <c r="A47" s="29" t="n"/>
      <c r="B47" s="29" t="n"/>
      <c r="C47" s="31">
        <f>IF(B47="","",IFERROR(INDEX('Complaint Log'!$I$2:$I$501,MATCH(B47,'Complaint Log'!$A$2:$A$501,0)),"Complaint ID not found"))</f>
        <v/>
      </c>
      <c r="D47" s="30" t="n"/>
      <c r="E47" s="29" t="n"/>
      <c r="F47" s="29" t="n"/>
      <c r="G47" s="30" t="n"/>
      <c r="H47" s="29" t="n"/>
      <c r="I47" s="30" t="n"/>
      <c r="J47" s="31" t="n"/>
      <c r="K47" s="39" t="n"/>
      <c r="L47" s="58" t="n"/>
      <c r="M47" s="61" t="n"/>
      <c r="N47" s="57" t="n"/>
      <c r="O47" s="58" t="n"/>
      <c r="P47" s="58">
        <f>IF(A47="","",IFERROR(K47*IF(L47="",'Settings'!$B$3,L47)+M47*'Settings'!$B$4+N47*'Settings'!$B$5+O47,0))</f>
        <v/>
      </c>
      <c r="Q47" s="31">
        <f>IF(A47="","",IF(H47="Canceled","Canceled",IF(G47="","No Due Date",IF(H47="Completed",IF(I47="","Needs Review",IF(I47&gt;G47,"Completed Late","Completed On Time")),IF(TODAY()&gt;G47,"Overdue",IF(G47&lt;=TODAY()+'Settings'!$B$6,"Due Soon","On Track"))))))</f>
        <v/>
      </c>
      <c r="R47" s="31">
        <f>IF(A47="","",IF(COUNTIF($A$2:$A$501,A47)&gt;1,"Duplicate Action ID",IF(OR(B47="",D47="",E47="",F47="",H47="",J47=""),"Missing Required Field",IF(IFERROR(COUNTIF('Complaint Log'!$A$2:$A$501,B47),0)=0,"Unknown Complaint ID",IF(AND(H47="Pending",G47=""),"Missing Due Date",IF(AND(H47="Completed",I47=""),"Missing Completed Date",IF(AND(H47&lt;&gt;"Completed",I47&lt;&gt;""),"Status/Date Mismatch",IF(AND(I47&lt;&gt;"",I47&lt;D47),"Completed Before Logged","OK"))))))))</f>
        <v/>
      </c>
    </row>
    <row r="48">
      <c r="A48" s="29" t="n"/>
      <c r="B48" s="29" t="n"/>
      <c r="C48" s="31">
        <f>IF(B48="","",IFERROR(INDEX('Complaint Log'!$I$2:$I$501,MATCH(B48,'Complaint Log'!$A$2:$A$501,0)),"Complaint ID not found"))</f>
        <v/>
      </c>
      <c r="D48" s="30" t="n"/>
      <c r="E48" s="29" t="n"/>
      <c r="F48" s="29" t="n"/>
      <c r="G48" s="30" t="n"/>
      <c r="H48" s="29" t="n"/>
      <c r="I48" s="30" t="n"/>
      <c r="J48" s="31" t="n"/>
      <c r="K48" s="39" t="n"/>
      <c r="L48" s="58" t="n"/>
      <c r="M48" s="61" t="n"/>
      <c r="N48" s="57" t="n"/>
      <c r="O48" s="58" t="n"/>
      <c r="P48" s="58">
        <f>IF(A48="","",IFERROR(K48*IF(L48="",'Settings'!$B$3,L48)+M48*'Settings'!$B$4+N48*'Settings'!$B$5+O48,0))</f>
        <v/>
      </c>
      <c r="Q48" s="31">
        <f>IF(A48="","",IF(H48="Canceled","Canceled",IF(G48="","No Due Date",IF(H48="Completed",IF(I48="","Needs Review",IF(I48&gt;G48,"Completed Late","Completed On Time")),IF(TODAY()&gt;G48,"Overdue",IF(G48&lt;=TODAY()+'Settings'!$B$6,"Due Soon","On Track"))))))</f>
        <v/>
      </c>
      <c r="R48" s="31">
        <f>IF(A48="","",IF(COUNTIF($A$2:$A$501,A48)&gt;1,"Duplicate Action ID",IF(OR(B48="",D48="",E48="",F48="",H48="",J48=""),"Missing Required Field",IF(IFERROR(COUNTIF('Complaint Log'!$A$2:$A$501,B48),0)=0,"Unknown Complaint ID",IF(AND(H48="Pending",G48=""),"Missing Due Date",IF(AND(H48="Completed",I48=""),"Missing Completed Date",IF(AND(H48&lt;&gt;"Completed",I48&lt;&gt;""),"Status/Date Mismatch",IF(AND(I48&lt;&gt;"",I48&lt;D48),"Completed Before Logged","OK"))))))))</f>
        <v/>
      </c>
    </row>
    <row r="49">
      <c r="A49" s="29" t="n"/>
      <c r="B49" s="29" t="n"/>
      <c r="C49" s="31">
        <f>IF(B49="","",IFERROR(INDEX('Complaint Log'!$I$2:$I$501,MATCH(B49,'Complaint Log'!$A$2:$A$501,0)),"Complaint ID not found"))</f>
        <v/>
      </c>
      <c r="D49" s="30" t="n"/>
      <c r="E49" s="29" t="n"/>
      <c r="F49" s="29" t="n"/>
      <c r="G49" s="30" t="n"/>
      <c r="H49" s="29" t="n"/>
      <c r="I49" s="30" t="n"/>
      <c r="J49" s="31" t="n"/>
      <c r="K49" s="39" t="n"/>
      <c r="L49" s="58" t="n"/>
      <c r="M49" s="61" t="n"/>
      <c r="N49" s="57" t="n"/>
      <c r="O49" s="58" t="n"/>
      <c r="P49" s="58">
        <f>IF(A49="","",IFERROR(K49*IF(L49="",'Settings'!$B$3,L49)+M49*'Settings'!$B$4+N49*'Settings'!$B$5+O49,0))</f>
        <v/>
      </c>
      <c r="Q49" s="31">
        <f>IF(A49="","",IF(H49="Canceled","Canceled",IF(G49="","No Due Date",IF(H49="Completed",IF(I49="","Needs Review",IF(I49&gt;G49,"Completed Late","Completed On Time")),IF(TODAY()&gt;G49,"Overdue",IF(G49&lt;=TODAY()+'Settings'!$B$6,"Due Soon","On Track"))))))</f>
        <v/>
      </c>
      <c r="R49" s="31">
        <f>IF(A49="","",IF(COUNTIF($A$2:$A$501,A49)&gt;1,"Duplicate Action ID",IF(OR(B49="",D49="",E49="",F49="",H49="",J49=""),"Missing Required Field",IF(IFERROR(COUNTIF('Complaint Log'!$A$2:$A$501,B49),0)=0,"Unknown Complaint ID",IF(AND(H49="Pending",G49=""),"Missing Due Date",IF(AND(H49="Completed",I49=""),"Missing Completed Date",IF(AND(H49&lt;&gt;"Completed",I49&lt;&gt;""),"Status/Date Mismatch",IF(AND(I49&lt;&gt;"",I49&lt;D49),"Completed Before Logged","OK"))))))))</f>
        <v/>
      </c>
    </row>
    <row r="50">
      <c r="A50" s="29" t="n"/>
      <c r="B50" s="29" t="n"/>
      <c r="C50" s="31">
        <f>IF(B50="","",IFERROR(INDEX('Complaint Log'!$I$2:$I$501,MATCH(B50,'Complaint Log'!$A$2:$A$501,0)),"Complaint ID not found"))</f>
        <v/>
      </c>
      <c r="D50" s="30" t="n"/>
      <c r="E50" s="29" t="n"/>
      <c r="F50" s="29" t="n"/>
      <c r="G50" s="30" t="n"/>
      <c r="H50" s="29" t="n"/>
      <c r="I50" s="30" t="n"/>
      <c r="J50" s="31" t="n"/>
      <c r="K50" s="39" t="n"/>
      <c r="L50" s="58" t="n"/>
      <c r="M50" s="61" t="n"/>
      <c r="N50" s="57" t="n"/>
      <c r="O50" s="58" t="n"/>
      <c r="P50" s="58">
        <f>IF(A50="","",IFERROR(K50*IF(L50="",'Settings'!$B$3,L50)+M50*'Settings'!$B$4+N50*'Settings'!$B$5+O50,0))</f>
        <v/>
      </c>
      <c r="Q50" s="31">
        <f>IF(A50="","",IF(H50="Canceled","Canceled",IF(G50="","No Due Date",IF(H50="Completed",IF(I50="","Needs Review",IF(I50&gt;G50,"Completed Late","Completed On Time")),IF(TODAY()&gt;G50,"Overdue",IF(G50&lt;=TODAY()+'Settings'!$B$6,"Due Soon","On Track"))))))</f>
        <v/>
      </c>
      <c r="R50" s="31">
        <f>IF(A50="","",IF(COUNTIF($A$2:$A$501,A50)&gt;1,"Duplicate Action ID",IF(OR(B50="",D50="",E50="",F50="",H50="",J50=""),"Missing Required Field",IF(IFERROR(COUNTIF('Complaint Log'!$A$2:$A$501,B50),0)=0,"Unknown Complaint ID",IF(AND(H50="Pending",G50=""),"Missing Due Date",IF(AND(H50="Completed",I50=""),"Missing Completed Date",IF(AND(H50&lt;&gt;"Completed",I50&lt;&gt;""),"Status/Date Mismatch",IF(AND(I50&lt;&gt;"",I50&lt;D50),"Completed Before Logged","OK"))))))))</f>
        <v/>
      </c>
    </row>
    <row r="51">
      <c r="A51" s="29" t="n"/>
      <c r="B51" s="29" t="n"/>
      <c r="C51" s="31">
        <f>IF(B51="","",IFERROR(INDEX('Complaint Log'!$I$2:$I$501,MATCH(B51,'Complaint Log'!$A$2:$A$501,0)),"Complaint ID not found"))</f>
        <v/>
      </c>
      <c r="D51" s="30" t="n"/>
      <c r="E51" s="29" t="n"/>
      <c r="F51" s="29" t="n"/>
      <c r="G51" s="30" t="n"/>
      <c r="H51" s="29" t="n"/>
      <c r="I51" s="30" t="n"/>
      <c r="J51" s="31" t="n"/>
      <c r="K51" s="39" t="n"/>
      <c r="L51" s="58" t="n"/>
      <c r="M51" s="61" t="n"/>
      <c r="N51" s="57" t="n"/>
      <c r="O51" s="58" t="n"/>
      <c r="P51" s="58">
        <f>IF(A51="","",IFERROR(K51*IF(L51="",'Settings'!$B$3,L51)+M51*'Settings'!$B$4+N51*'Settings'!$B$5+O51,0))</f>
        <v/>
      </c>
      <c r="Q51" s="31">
        <f>IF(A51="","",IF(H51="Canceled","Canceled",IF(G51="","No Due Date",IF(H51="Completed",IF(I51="","Needs Review",IF(I51&gt;G51,"Completed Late","Completed On Time")),IF(TODAY()&gt;G51,"Overdue",IF(G51&lt;=TODAY()+'Settings'!$B$6,"Due Soon","On Track"))))))</f>
        <v/>
      </c>
      <c r="R51" s="31">
        <f>IF(A51="","",IF(COUNTIF($A$2:$A$501,A51)&gt;1,"Duplicate Action ID",IF(OR(B51="",D51="",E51="",F51="",H51="",J51=""),"Missing Required Field",IF(IFERROR(COUNTIF('Complaint Log'!$A$2:$A$501,B51),0)=0,"Unknown Complaint ID",IF(AND(H51="Pending",G51=""),"Missing Due Date",IF(AND(H51="Completed",I51=""),"Missing Completed Date",IF(AND(H51&lt;&gt;"Completed",I51&lt;&gt;""),"Status/Date Mismatch",IF(AND(I51&lt;&gt;"",I51&lt;D51),"Completed Before Logged","OK"))))))))</f>
        <v/>
      </c>
    </row>
    <row r="52">
      <c r="A52" s="29" t="n"/>
      <c r="B52" s="29" t="n"/>
      <c r="C52" s="31">
        <f>IF(B52="","",IFERROR(INDEX('Complaint Log'!$I$2:$I$501,MATCH(B52,'Complaint Log'!$A$2:$A$501,0)),"Complaint ID not found"))</f>
        <v/>
      </c>
      <c r="D52" s="30" t="n"/>
      <c r="E52" s="29" t="n"/>
      <c r="F52" s="29" t="n"/>
      <c r="G52" s="30" t="n"/>
      <c r="H52" s="29" t="n"/>
      <c r="I52" s="30" t="n"/>
      <c r="J52" s="31" t="n"/>
      <c r="K52" s="39" t="n"/>
      <c r="L52" s="58" t="n"/>
      <c r="M52" s="61" t="n"/>
      <c r="N52" s="57" t="n"/>
      <c r="O52" s="58" t="n"/>
      <c r="P52" s="58">
        <f>IF(A52="","",IFERROR(K52*IF(L52="",'Settings'!$B$3,L52)+M52*'Settings'!$B$4+N52*'Settings'!$B$5+O52,0))</f>
        <v/>
      </c>
      <c r="Q52" s="31">
        <f>IF(A52="","",IF(H52="Canceled","Canceled",IF(G52="","No Due Date",IF(H52="Completed",IF(I52="","Needs Review",IF(I52&gt;G52,"Completed Late","Completed On Time")),IF(TODAY()&gt;G52,"Overdue",IF(G52&lt;=TODAY()+'Settings'!$B$6,"Due Soon","On Track"))))))</f>
        <v/>
      </c>
      <c r="R52" s="31">
        <f>IF(A52="","",IF(COUNTIF($A$2:$A$501,A52)&gt;1,"Duplicate Action ID",IF(OR(B52="",D52="",E52="",F52="",H52="",J52=""),"Missing Required Field",IF(IFERROR(COUNTIF('Complaint Log'!$A$2:$A$501,B52),0)=0,"Unknown Complaint ID",IF(AND(H52="Pending",G52=""),"Missing Due Date",IF(AND(H52="Completed",I52=""),"Missing Completed Date",IF(AND(H52&lt;&gt;"Completed",I52&lt;&gt;""),"Status/Date Mismatch",IF(AND(I52&lt;&gt;"",I52&lt;D52),"Completed Before Logged","OK"))))))))</f>
        <v/>
      </c>
    </row>
    <row r="53">
      <c r="A53" s="29" t="n"/>
      <c r="B53" s="29" t="n"/>
      <c r="C53" s="31">
        <f>IF(B53="","",IFERROR(INDEX('Complaint Log'!$I$2:$I$501,MATCH(B53,'Complaint Log'!$A$2:$A$501,0)),"Complaint ID not found"))</f>
        <v/>
      </c>
      <c r="D53" s="30" t="n"/>
      <c r="E53" s="29" t="n"/>
      <c r="F53" s="29" t="n"/>
      <c r="G53" s="30" t="n"/>
      <c r="H53" s="29" t="n"/>
      <c r="I53" s="30" t="n"/>
      <c r="J53" s="31" t="n"/>
      <c r="K53" s="39" t="n"/>
      <c r="L53" s="58" t="n"/>
      <c r="M53" s="61" t="n"/>
      <c r="N53" s="57" t="n"/>
      <c r="O53" s="58" t="n"/>
      <c r="P53" s="58">
        <f>IF(A53="","",IFERROR(K53*IF(L53="",'Settings'!$B$3,L53)+M53*'Settings'!$B$4+N53*'Settings'!$B$5+O53,0))</f>
        <v/>
      </c>
      <c r="Q53" s="31">
        <f>IF(A53="","",IF(H53="Canceled","Canceled",IF(G53="","No Due Date",IF(H53="Completed",IF(I53="","Needs Review",IF(I53&gt;G53,"Completed Late","Completed On Time")),IF(TODAY()&gt;G53,"Overdue",IF(G53&lt;=TODAY()+'Settings'!$B$6,"Due Soon","On Track"))))))</f>
        <v/>
      </c>
      <c r="R53" s="31">
        <f>IF(A53="","",IF(COUNTIF($A$2:$A$501,A53)&gt;1,"Duplicate Action ID",IF(OR(B53="",D53="",E53="",F53="",H53="",J53=""),"Missing Required Field",IF(IFERROR(COUNTIF('Complaint Log'!$A$2:$A$501,B53),0)=0,"Unknown Complaint ID",IF(AND(H53="Pending",G53=""),"Missing Due Date",IF(AND(H53="Completed",I53=""),"Missing Completed Date",IF(AND(H53&lt;&gt;"Completed",I53&lt;&gt;""),"Status/Date Mismatch",IF(AND(I53&lt;&gt;"",I53&lt;D53),"Completed Before Logged","OK"))))))))</f>
        <v/>
      </c>
    </row>
    <row r="54">
      <c r="A54" s="29" t="n"/>
      <c r="B54" s="29" t="n"/>
      <c r="C54" s="31">
        <f>IF(B54="","",IFERROR(INDEX('Complaint Log'!$I$2:$I$501,MATCH(B54,'Complaint Log'!$A$2:$A$501,0)),"Complaint ID not found"))</f>
        <v/>
      </c>
      <c r="D54" s="30" t="n"/>
      <c r="E54" s="29" t="n"/>
      <c r="F54" s="29" t="n"/>
      <c r="G54" s="30" t="n"/>
      <c r="H54" s="29" t="n"/>
      <c r="I54" s="30" t="n"/>
      <c r="J54" s="31" t="n"/>
      <c r="K54" s="39" t="n"/>
      <c r="L54" s="58" t="n"/>
      <c r="M54" s="61" t="n"/>
      <c r="N54" s="57" t="n"/>
      <c r="O54" s="58" t="n"/>
      <c r="P54" s="58">
        <f>IF(A54="","",IFERROR(K54*IF(L54="",'Settings'!$B$3,L54)+M54*'Settings'!$B$4+N54*'Settings'!$B$5+O54,0))</f>
        <v/>
      </c>
      <c r="Q54" s="31">
        <f>IF(A54="","",IF(H54="Canceled","Canceled",IF(G54="","No Due Date",IF(H54="Completed",IF(I54="","Needs Review",IF(I54&gt;G54,"Completed Late","Completed On Time")),IF(TODAY()&gt;G54,"Overdue",IF(G54&lt;=TODAY()+'Settings'!$B$6,"Due Soon","On Track"))))))</f>
        <v/>
      </c>
      <c r="R54" s="31">
        <f>IF(A54="","",IF(COUNTIF($A$2:$A$501,A54)&gt;1,"Duplicate Action ID",IF(OR(B54="",D54="",E54="",F54="",H54="",J54=""),"Missing Required Field",IF(IFERROR(COUNTIF('Complaint Log'!$A$2:$A$501,B54),0)=0,"Unknown Complaint ID",IF(AND(H54="Pending",G54=""),"Missing Due Date",IF(AND(H54="Completed",I54=""),"Missing Completed Date",IF(AND(H54&lt;&gt;"Completed",I54&lt;&gt;""),"Status/Date Mismatch",IF(AND(I54&lt;&gt;"",I54&lt;D54),"Completed Before Logged","OK"))))))))</f>
        <v/>
      </c>
    </row>
    <row r="55">
      <c r="A55" s="29" t="n"/>
      <c r="B55" s="29" t="n"/>
      <c r="C55" s="31">
        <f>IF(B55="","",IFERROR(INDEX('Complaint Log'!$I$2:$I$501,MATCH(B55,'Complaint Log'!$A$2:$A$501,0)),"Complaint ID not found"))</f>
        <v/>
      </c>
      <c r="D55" s="30" t="n"/>
      <c r="E55" s="29" t="n"/>
      <c r="F55" s="29" t="n"/>
      <c r="G55" s="30" t="n"/>
      <c r="H55" s="29" t="n"/>
      <c r="I55" s="30" t="n"/>
      <c r="J55" s="31" t="n"/>
      <c r="K55" s="39" t="n"/>
      <c r="L55" s="58" t="n"/>
      <c r="M55" s="61" t="n"/>
      <c r="N55" s="57" t="n"/>
      <c r="O55" s="58" t="n"/>
      <c r="P55" s="58">
        <f>IF(A55="","",IFERROR(K55*IF(L55="",'Settings'!$B$3,L55)+M55*'Settings'!$B$4+N55*'Settings'!$B$5+O55,0))</f>
        <v/>
      </c>
      <c r="Q55" s="31">
        <f>IF(A55="","",IF(H55="Canceled","Canceled",IF(G55="","No Due Date",IF(H55="Completed",IF(I55="","Needs Review",IF(I55&gt;G55,"Completed Late","Completed On Time")),IF(TODAY()&gt;G55,"Overdue",IF(G55&lt;=TODAY()+'Settings'!$B$6,"Due Soon","On Track"))))))</f>
        <v/>
      </c>
      <c r="R55" s="31">
        <f>IF(A55="","",IF(COUNTIF($A$2:$A$501,A55)&gt;1,"Duplicate Action ID",IF(OR(B55="",D55="",E55="",F55="",H55="",J55=""),"Missing Required Field",IF(IFERROR(COUNTIF('Complaint Log'!$A$2:$A$501,B55),0)=0,"Unknown Complaint ID",IF(AND(H55="Pending",G55=""),"Missing Due Date",IF(AND(H55="Completed",I55=""),"Missing Completed Date",IF(AND(H55&lt;&gt;"Completed",I55&lt;&gt;""),"Status/Date Mismatch",IF(AND(I55&lt;&gt;"",I55&lt;D55),"Completed Before Logged","OK"))))))))</f>
        <v/>
      </c>
    </row>
    <row r="56">
      <c r="A56" s="29" t="n"/>
      <c r="B56" s="29" t="n"/>
      <c r="C56" s="31">
        <f>IF(B56="","",IFERROR(INDEX('Complaint Log'!$I$2:$I$501,MATCH(B56,'Complaint Log'!$A$2:$A$501,0)),"Complaint ID not found"))</f>
        <v/>
      </c>
      <c r="D56" s="30" t="n"/>
      <c r="E56" s="29" t="n"/>
      <c r="F56" s="29" t="n"/>
      <c r="G56" s="30" t="n"/>
      <c r="H56" s="29" t="n"/>
      <c r="I56" s="30" t="n"/>
      <c r="J56" s="31" t="n"/>
      <c r="K56" s="39" t="n"/>
      <c r="L56" s="58" t="n"/>
      <c r="M56" s="61" t="n"/>
      <c r="N56" s="57" t="n"/>
      <c r="O56" s="58" t="n"/>
      <c r="P56" s="58">
        <f>IF(A56="","",IFERROR(K56*IF(L56="",'Settings'!$B$3,L56)+M56*'Settings'!$B$4+N56*'Settings'!$B$5+O56,0))</f>
        <v/>
      </c>
      <c r="Q56" s="31">
        <f>IF(A56="","",IF(H56="Canceled","Canceled",IF(G56="","No Due Date",IF(H56="Completed",IF(I56="","Needs Review",IF(I56&gt;G56,"Completed Late","Completed On Time")),IF(TODAY()&gt;G56,"Overdue",IF(G56&lt;=TODAY()+'Settings'!$B$6,"Due Soon","On Track"))))))</f>
        <v/>
      </c>
      <c r="R56" s="31">
        <f>IF(A56="","",IF(COUNTIF($A$2:$A$501,A56)&gt;1,"Duplicate Action ID",IF(OR(B56="",D56="",E56="",F56="",H56="",J56=""),"Missing Required Field",IF(IFERROR(COUNTIF('Complaint Log'!$A$2:$A$501,B56),0)=0,"Unknown Complaint ID",IF(AND(H56="Pending",G56=""),"Missing Due Date",IF(AND(H56="Completed",I56=""),"Missing Completed Date",IF(AND(H56&lt;&gt;"Completed",I56&lt;&gt;""),"Status/Date Mismatch",IF(AND(I56&lt;&gt;"",I56&lt;D56),"Completed Before Logged","OK"))))))))</f>
        <v/>
      </c>
    </row>
    <row r="57">
      <c r="A57" s="29" t="n"/>
      <c r="B57" s="29" t="n"/>
      <c r="C57" s="31">
        <f>IF(B57="","",IFERROR(INDEX('Complaint Log'!$I$2:$I$501,MATCH(B57,'Complaint Log'!$A$2:$A$501,0)),"Complaint ID not found"))</f>
        <v/>
      </c>
      <c r="D57" s="30" t="n"/>
      <c r="E57" s="29" t="n"/>
      <c r="F57" s="29" t="n"/>
      <c r="G57" s="30" t="n"/>
      <c r="H57" s="29" t="n"/>
      <c r="I57" s="30" t="n"/>
      <c r="J57" s="31" t="n"/>
      <c r="K57" s="39" t="n"/>
      <c r="L57" s="58" t="n"/>
      <c r="M57" s="61" t="n"/>
      <c r="N57" s="57" t="n"/>
      <c r="O57" s="58" t="n"/>
      <c r="P57" s="58">
        <f>IF(A57="","",IFERROR(K57*IF(L57="",'Settings'!$B$3,L57)+M57*'Settings'!$B$4+N57*'Settings'!$B$5+O57,0))</f>
        <v/>
      </c>
      <c r="Q57" s="31">
        <f>IF(A57="","",IF(H57="Canceled","Canceled",IF(G57="","No Due Date",IF(H57="Completed",IF(I57="","Needs Review",IF(I57&gt;G57,"Completed Late","Completed On Time")),IF(TODAY()&gt;G57,"Overdue",IF(G57&lt;=TODAY()+'Settings'!$B$6,"Due Soon","On Track"))))))</f>
        <v/>
      </c>
      <c r="R57" s="31">
        <f>IF(A57="","",IF(COUNTIF($A$2:$A$501,A57)&gt;1,"Duplicate Action ID",IF(OR(B57="",D57="",E57="",F57="",H57="",J57=""),"Missing Required Field",IF(IFERROR(COUNTIF('Complaint Log'!$A$2:$A$501,B57),0)=0,"Unknown Complaint ID",IF(AND(H57="Pending",G57=""),"Missing Due Date",IF(AND(H57="Completed",I57=""),"Missing Completed Date",IF(AND(H57&lt;&gt;"Completed",I57&lt;&gt;""),"Status/Date Mismatch",IF(AND(I57&lt;&gt;"",I57&lt;D57),"Completed Before Logged","OK"))))))))</f>
        <v/>
      </c>
    </row>
    <row r="58">
      <c r="A58" s="29" t="n"/>
      <c r="B58" s="29" t="n"/>
      <c r="C58" s="31">
        <f>IF(B58="","",IFERROR(INDEX('Complaint Log'!$I$2:$I$501,MATCH(B58,'Complaint Log'!$A$2:$A$501,0)),"Complaint ID not found"))</f>
        <v/>
      </c>
      <c r="D58" s="30" t="n"/>
      <c r="E58" s="29" t="n"/>
      <c r="F58" s="29" t="n"/>
      <c r="G58" s="30" t="n"/>
      <c r="H58" s="29" t="n"/>
      <c r="I58" s="30" t="n"/>
      <c r="J58" s="31" t="n"/>
      <c r="K58" s="39" t="n"/>
      <c r="L58" s="58" t="n"/>
      <c r="M58" s="61" t="n"/>
      <c r="N58" s="57" t="n"/>
      <c r="O58" s="58" t="n"/>
      <c r="P58" s="58">
        <f>IF(A58="","",IFERROR(K58*IF(L58="",'Settings'!$B$3,L58)+M58*'Settings'!$B$4+N58*'Settings'!$B$5+O58,0))</f>
        <v/>
      </c>
      <c r="Q58" s="31">
        <f>IF(A58="","",IF(H58="Canceled","Canceled",IF(G58="","No Due Date",IF(H58="Completed",IF(I58="","Needs Review",IF(I58&gt;G58,"Completed Late","Completed On Time")),IF(TODAY()&gt;G58,"Overdue",IF(G58&lt;=TODAY()+'Settings'!$B$6,"Due Soon","On Track"))))))</f>
        <v/>
      </c>
      <c r="R58" s="31">
        <f>IF(A58="","",IF(COUNTIF($A$2:$A$501,A58)&gt;1,"Duplicate Action ID",IF(OR(B58="",D58="",E58="",F58="",H58="",J58=""),"Missing Required Field",IF(IFERROR(COUNTIF('Complaint Log'!$A$2:$A$501,B58),0)=0,"Unknown Complaint ID",IF(AND(H58="Pending",G58=""),"Missing Due Date",IF(AND(H58="Completed",I58=""),"Missing Completed Date",IF(AND(H58&lt;&gt;"Completed",I58&lt;&gt;""),"Status/Date Mismatch",IF(AND(I58&lt;&gt;"",I58&lt;D58),"Completed Before Logged","OK"))))))))</f>
        <v/>
      </c>
    </row>
    <row r="59">
      <c r="A59" s="29" t="n"/>
      <c r="B59" s="29" t="n"/>
      <c r="C59" s="31">
        <f>IF(B59="","",IFERROR(INDEX('Complaint Log'!$I$2:$I$501,MATCH(B59,'Complaint Log'!$A$2:$A$501,0)),"Complaint ID not found"))</f>
        <v/>
      </c>
      <c r="D59" s="30" t="n"/>
      <c r="E59" s="29" t="n"/>
      <c r="F59" s="29" t="n"/>
      <c r="G59" s="30" t="n"/>
      <c r="H59" s="29" t="n"/>
      <c r="I59" s="30" t="n"/>
      <c r="J59" s="31" t="n"/>
      <c r="K59" s="39" t="n"/>
      <c r="L59" s="58" t="n"/>
      <c r="M59" s="61" t="n"/>
      <c r="N59" s="57" t="n"/>
      <c r="O59" s="58" t="n"/>
      <c r="P59" s="58">
        <f>IF(A59="","",IFERROR(K59*IF(L59="",'Settings'!$B$3,L59)+M59*'Settings'!$B$4+N59*'Settings'!$B$5+O59,0))</f>
        <v/>
      </c>
      <c r="Q59" s="31">
        <f>IF(A59="","",IF(H59="Canceled","Canceled",IF(G59="","No Due Date",IF(H59="Completed",IF(I59="","Needs Review",IF(I59&gt;G59,"Completed Late","Completed On Time")),IF(TODAY()&gt;G59,"Overdue",IF(G59&lt;=TODAY()+'Settings'!$B$6,"Due Soon","On Track"))))))</f>
        <v/>
      </c>
      <c r="R59" s="31">
        <f>IF(A59="","",IF(COUNTIF($A$2:$A$501,A59)&gt;1,"Duplicate Action ID",IF(OR(B59="",D59="",E59="",F59="",H59="",J59=""),"Missing Required Field",IF(IFERROR(COUNTIF('Complaint Log'!$A$2:$A$501,B59),0)=0,"Unknown Complaint ID",IF(AND(H59="Pending",G59=""),"Missing Due Date",IF(AND(H59="Completed",I59=""),"Missing Completed Date",IF(AND(H59&lt;&gt;"Completed",I59&lt;&gt;""),"Status/Date Mismatch",IF(AND(I59&lt;&gt;"",I59&lt;D59),"Completed Before Logged","OK"))))))))</f>
        <v/>
      </c>
    </row>
    <row r="60">
      <c r="A60" s="29" t="n"/>
      <c r="B60" s="29" t="n"/>
      <c r="C60" s="31">
        <f>IF(B60="","",IFERROR(INDEX('Complaint Log'!$I$2:$I$501,MATCH(B60,'Complaint Log'!$A$2:$A$501,0)),"Complaint ID not found"))</f>
        <v/>
      </c>
      <c r="D60" s="30" t="n"/>
      <c r="E60" s="29" t="n"/>
      <c r="F60" s="29" t="n"/>
      <c r="G60" s="30" t="n"/>
      <c r="H60" s="29" t="n"/>
      <c r="I60" s="30" t="n"/>
      <c r="J60" s="31" t="n"/>
      <c r="K60" s="39" t="n"/>
      <c r="L60" s="58" t="n"/>
      <c r="M60" s="61" t="n"/>
      <c r="N60" s="57" t="n"/>
      <c r="O60" s="58" t="n"/>
      <c r="P60" s="58">
        <f>IF(A60="","",IFERROR(K60*IF(L60="",'Settings'!$B$3,L60)+M60*'Settings'!$B$4+N60*'Settings'!$B$5+O60,0))</f>
        <v/>
      </c>
      <c r="Q60" s="31">
        <f>IF(A60="","",IF(H60="Canceled","Canceled",IF(G60="","No Due Date",IF(H60="Completed",IF(I60="","Needs Review",IF(I60&gt;G60,"Completed Late","Completed On Time")),IF(TODAY()&gt;G60,"Overdue",IF(G60&lt;=TODAY()+'Settings'!$B$6,"Due Soon","On Track"))))))</f>
        <v/>
      </c>
      <c r="R60" s="31">
        <f>IF(A60="","",IF(COUNTIF($A$2:$A$501,A60)&gt;1,"Duplicate Action ID",IF(OR(B60="",D60="",E60="",F60="",H60="",J60=""),"Missing Required Field",IF(IFERROR(COUNTIF('Complaint Log'!$A$2:$A$501,B60),0)=0,"Unknown Complaint ID",IF(AND(H60="Pending",G60=""),"Missing Due Date",IF(AND(H60="Completed",I60=""),"Missing Completed Date",IF(AND(H60&lt;&gt;"Completed",I60&lt;&gt;""),"Status/Date Mismatch",IF(AND(I60&lt;&gt;"",I60&lt;D60),"Completed Before Logged","OK"))))))))</f>
        <v/>
      </c>
    </row>
    <row r="61">
      <c r="A61" s="29" t="n"/>
      <c r="B61" s="29" t="n"/>
      <c r="C61" s="31">
        <f>IF(B61="","",IFERROR(INDEX('Complaint Log'!$I$2:$I$501,MATCH(B61,'Complaint Log'!$A$2:$A$501,0)),"Complaint ID not found"))</f>
        <v/>
      </c>
      <c r="D61" s="30" t="n"/>
      <c r="E61" s="29" t="n"/>
      <c r="F61" s="29" t="n"/>
      <c r="G61" s="30" t="n"/>
      <c r="H61" s="29" t="n"/>
      <c r="I61" s="30" t="n"/>
      <c r="J61" s="31" t="n"/>
      <c r="K61" s="39" t="n"/>
      <c r="L61" s="58" t="n"/>
      <c r="M61" s="61" t="n"/>
      <c r="N61" s="57" t="n"/>
      <c r="O61" s="58" t="n"/>
      <c r="P61" s="58">
        <f>IF(A61="","",IFERROR(K61*IF(L61="",'Settings'!$B$3,L61)+M61*'Settings'!$B$4+N61*'Settings'!$B$5+O61,0))</f>
        <v/>
      </c>
      <c r="Q61" s="31">
        <f>IF(A61="","",IF(H61="Canceled","Canceled",IF(G61="","No Due Date",IF(H61="Completed",IF(I61="","Needs Review",IF(I61&gt;G61,"Completed Late","Completed On Time")),IF(TODAY()&gt;G61,"Overdue",IF(G61&lt;=TODAY()+'Settings'!$B$6,"Due Soon","On Track"))))))</f>
        <v/>
      </c>
      <c r="R61" s="31">
        <f>IF(A61="","",IF(COUNTIF($A$2:$A$501,A61)&gt;1,"Duplicate Action ID",IF(OR(B61="",D61="",E61="",F61="",H61="",J61=""),"Missing Required Field",IF(IFERROR(COUNTIF('Complaint Log'!$A$2:$A$501,B61),0)=0,"Unknown Complaint ID",IF(AND(H61="Pending",G61=""),"Missing Due Date",IF(AND(H61="Completed",I61=""),"Missing Completed Date",IF(AND(H61&lt;&gt;"Completed",I61&lt;&gt;""),"Status/Date Mismatch",IF(AND(I61&lt;&gt;"",I61&lt;D61),"Completed Before Logged","OK"))))))))</f>
        <v/>
      </c>
    </row>
    <row r="62">
      <c r="A62" s="29" t="n"/>
      <c r="B62" s="29" t="n"/>
      <c r="C62" s="31">
        <f>IF(B62="","",IFERROR(INDEX('Complaint Log'!$I$2:$I$501,MATCH(B62,'Complaint Log'!$A$2:$A$501,0)),"Complaint ID not found"))</f>
        <v/>
      </c>
      <c r="D62" s="30" t="n"/>
      <c r="E62" s="29" t="n"/>
      <c r="F62" s="29" t="n"/>
      <c r="G62" s="30" t="n"/>
      <c r="H62" s="29" t="n"/>
      <c r="I62" s="30" t="n"/>
      <c r="J62" s="31" t="n"/>
      <c r="K62" s="39" t="n"/>
      <c r="L62" s="58" t="n"/>
      <c r="M62" s="61" t="n"/>
      <c r="N62" s="57" t="n"/>
      <c r="O62" s="58" t="n"/>
      <c r="P62" s="58">
        <f>IF(A62="","",IFERROR(K62*IF(L62="",'Settings'!$B$3,L62)+M62*'Settings'!$B$4+N62*'Settings'!$B$5+O62,0))</f>
        <v/>
      </c>
      <c r="Q62" s="31">
        <f>IF(A62="","",IF(H62="Canceled","Canceled",IF(G62="","No Due Date",IF(H62="Completed",IF(I62="","Needs Review",IF(I62&gt;G62,"Completed Late","Completed On Time")),IF(TODAY()&gt;G62,"Overdue",IF(G62&lt;=TODAY()+'Settings'!$B$6,"Due Soon","On Track"))))))</f>
        <v/>
      </c>
      <c r="R62" s="31">
        <f>IF(A62="","",IF(COUNTIF($A$2:$A$501,A62)&gt;1,"Duplicate Action ID",IF(OR(B62="",D62="",E62="",F62="",H62="",J62=""),"Missing Required Field",IF(IFERROR(COUNTIF('Complaint Log'!$A$2:$A$501,B62),0)=0,"Unknown Complaint ID",IF(AND(H62="Pending",G62=""),"Missing Due Date",IF(AND(H62="Completed",I62=""),"Missing Completed Date",IF(AND(H62&lt;&gt;"Completed",I62&lt;&gt;""),"Status/Date Mismatch",IF(AND(I62&lt;&gt;"",I62&lt;D62),"Completed Before Logged","OK"))))))))</f>
        <v/>
      </c>
    </row>
    <row r="63">
      <c r="A63" s="29" t="n"/>
      <c r="B63" s="29" t="n"/>
      <c r="C63" s="31">
        <f>IF(B63="","",IFERROR(INDEX('Complaint Log'!$I$2:$I$501,MATCH(B63,'Complaint Log'!$A$2:$A$501,0)),"Complaint ID not found"))</f>
        <v/>
      </c>
      <c r="D63" s="30" t="n"/>
      <c r="E63" s="29" t="n"/>
      <c r="F63" s="29" t="n"/>
      <c r="G63" s="30" t="n"/>
      <c r="H63" s="29" t="n"/>
      <c r="I63" s="30" t="n"/>
      <c r="J63" s="31" t="n"/>
      <c r="K63" s="39" t="n"/>
      <c r="L63" s="58" t="n"/>
      <c r="M63" s="61" t="n"/>
      <c r="N63" s="57" t="n"/>
      <c r="O63" s="58" t="n"/>
      <c r="P63" s="58">
        <f>IF(A63="","",IFERROR(K63*IF(L63="",'Settings'!$B$3,L63)+M63*'Settings'!$B$4+N63*'Settings'!$B$5+O63,0))</f>
        <v/>
      </c>
      <c r="Q63" s="31">
        <f>IF(A63="","",IF(H63="Canceled","Canceled",IF(G63="","No Due Date",IF(H63="Completed",IF(I63="","Needs Review",IF(I63&gt;G63,"Completed Late","Completed On Time")),IF(TODAY()&gt;G63,"Overdue",IF(G63&lt;=TODAY()+'Settings'!$B$6,"Due Soon","On Track"))))))</f>
        <v/>
      </c>
      <c r="R63" s="31">
        <f>IF(A63="","",IF(COUNTIF($A$2:$A$501,A63)&gt;1,"Duplicate Action ID",IF(OR(B63="",D63="",E63="",F63="",H63="",J63=""),"Missing Required Field",IF(IFERROR(COUNTIF('Complaint Log'!$A$2:$A$501,B63),0)=0,"Unknown Complaint ID",IF(AND(H63="Pending",G63=""),"Missing Due Date",IF(AND(H63="Completed",I63=""),"Missing Completed Date",IF(AND(H63&lt;&gt;"Completed",I63&lt;&gt;""),"Status/Date Mismatch",IF(AND(I63&lt;&gt;"",I63&lt;D63),"Completed Before Logged","OK"))))))))</f>
        <v/>
      </c>
    </row>
    <row r="64">
      <c r="A64" s="29" t="n"/>
      <c r="B64" s="29" t="n"/>
      <c r="C64" s="31">
        <f>IF(B64="","",IFERROR(INDEX('Complaint Log'!$I$2:$I$501,MATCH(B64,'Complaint Log'!$A$2:$A$501,0)),"Complaint ID not found"))</f>
        <v/>
      </c>
      <c r="D64" s="30" t="n"/>
      <c r="E64" s="29" t="n"/>
      <c r="F64" s="29" t="n"/>
      <c r="G64" s="30" t="n"/>
      <c r="H64" s="29" t="n"/>
      <c r="I64" s="30" t="n"/>
      <c r="J64" s="31" t="n"/>
      <c r="K64" s="39" t="n"/>
      <c r="L64" s="58" t="n"/>
      <c r="M64" s="61" t="n"/>
      <c r="N64" s="57" t="n"/>
      <c r="O64" s="58" t="n"/>
      <c r="P64" s="58">
        <f>IF(A64="","",IFERROR(K64*IF(L64="",'Settings'!$B$3,L64)+M64*'Settings'!$B$4+N64*'Settings'!$B$5+O64,0))</f>
        <v/>
      </c>
      <c r="Q64" s="31">
        <f>IF(A64="","",IF(H64="Canceled","Canceled",IF(G64="","No Due Date",IF(H64="Completed",IF(I64="","Needs Review",IF(I64&gt;G64,"Completed Late","Completed On Time")),IF(TODAY()&gt;G64,"Overdue",IF(G64&lt;=TODAY()+'Settings'!$B$6,"Due Soon","On Track"))))))</f>
        <v/>
      </c>
      <c r="R64" s="31">
        <f>IF(A64="","",IF(COUNTIF($A$2:$A$501,A64)&gt;1,"Duplicate Action ID",IF(OR(B64="",D64="",E64="",F64="",H64="",J64=""),"Missing Required Field",IF(IFERROR(COUNTIF('Complaint Log'!$A$2:$A$501,B64),0)=0,"Unknown Complaint ID",IF(AND(H64="Pending",G64=""),"Missing Due Date",IF(AND(H64="Completed",I64=""),"Missing Completed Date",IF(AND(H64&lt;&gt;"Completed",I64&lt;&gt;""),"Status/Date Mismatch",IF(AND(I64&lt;&gt;"",I64&lt;D64),"Completed Before Logged","OK"))))))))</f>
        <v/>
      </c>
    </row>
    <row r="65">
      <c r="A65" s="29" t="n"/>
      <c r="B65" s="29" t="n"/>
      <c r="C65" s="31">
        <f>IF(B65="","",IFERROR(INDEX('Complaint Log'!$I$2:$I$501,MATCH(B65,'Complaint Log'!$A$2:$A$501,0)),"Complaint ID not found"))</f>
        <v/>
      </c>
      <c r="D65" s="30" t="n"/>
      <c r="E65" s="29" t="n"/>
      <c r="F65" s="29" t="n"/>
      <c r="G65" s="30" t="n"/>
      <c r="H65" s="29" t="n"/>
      <c r="I65" s="30" t="n"/>
      <c r="J65" s="31" t="n"/>
      <c r="K65" s="39" t="n"/>
      <c r="L65" s="58" t="n"/>
      <c r="M65" s="61" t="n"/>
      <c r="N65" s="57" t="n"/>
      <c r="O65" s="58" t="n"/>
      <c r="P65" s="58">
        <f>IF(A65="","",IFERROR(K65*IF(L65="",'Settings'!$B$3,L65)+M65*'Settings'!$B$4+N65*'Settings'!$B$5+O65,0))</f>
        <v/>
      </c>
      <c r="Q65" s="31">
        <f>IF(A65="","",IF(H65="Canceled","Canceled",IF(G65="","No Due Date",IF(H65="Completed",IF(I65="","Needs Review",IF(I65&gt;G65,"Completed Late","Completed On Time")),IF(TODAY()&gt;G65,"Overdue",IF(G65&lt;=TODAY()+'Settings'!$B$6,"Due Soon","On Track"))))))</f>
        <v/>
      </c>
      <c r="R65" s="31">
        <f>IF(A65="","",IF(COUNTIF($A$2:$A$501,A65)&gt;1,"Duplicate Action ID",IF(OR(B65="",D65="",E65="",F65="",H65="",J65=""),"Missing Required Field",IF(IFERROR(COUNTIF('Complaint Log'!$A$2:$A$501,B65),0)=0,"Unknown Complaint ID",IF(AND(H65="Pending",G65=""),"Missing Due Date",IF(AND(H65="Completed",I65=""),"Missing Completed Date",IF(AND(H65&lt;&gt;"Completed",I65&lt;&gt;""),"Status/Date Mismatch",IF(AND(I65&lt;&gt;"",I65&lt;D65),"Completed Before Logged","OK"))))))))</f>
        <v/>
      </c>
    </row>
    <row r="66">
      <c r="A66" s="29" t="n"/>
      <c r="B66" s="29" t="n"/>
      <c r="C66" s="31">
        <f>IF(B66="","",IFERROR(INDEX('Complaint Log'!$I$2:$I$501,MATCH(B66,'Complaint Log'!$A$2:$A$501,0)),"Complaint ID not found"))</f>
        <v/>
      </c>
      <c r="D66" s="30" t="n"/>
      <c r="E66" s="29" t="n"/>
      <c r="F66" s="29" t="n"/>
      <c r="G66" s="30" t="n"/>
      <c r="H66" s="29" t="n"/>
      <c r="I66" s="30" t="n"/>
      <c r="J66" s="31" t="n"/>
      <c r="K66" s="39" t="n"/>
      <c r="L66" s="58" t="n"/>
      <c r="M66" s="61" t="n"/>
      <c r="N66" s="57" t="n"/>
      <c r="O66" s="58" t="n"/>
      <c r="P66" s="58">
        <f>IF(A66="","",IFERROR(K66*IF(L66="",'Settings'!$B$3,L66)+M66*'Settings'!$B$4+N66*'Settings'!$B$5+O66,0))</f>
        <v/>
      </c>
      <c r="Q66" s="31">
        <f>IF(A66="","",IF(H66="Canceled","Canceled",IF(G66="","No Due Date",IF(H66="Completed",IF(I66="","Needs Review",IF(I66&gt;G66,"Completed Late","Completed On Time")),IF(TODAY()&gt;G66,"Overdue",IF(G66&lt;=TODAY()+'Settings'!$B$6,"Due Soon","On Track"))))))</f>
        <v/>
      </c>
      <c r="R66" s="31">
        <f>IF(A66="","",IF(COUNTIF($A$2:$A$501,A66)&gt;1,"Duplicate Action ID",IF(OR(B66="",D66="",E66="",F66="",H66="",J66=""),"Missing Required Field",IF(IFERROR(COUNTIF('Complaint Log'!$A$2:$A$501,B66),0)=0,"Unknown Complaint ID",IF(AND(H66="Pending",G66=""),"Missing Due Date",IF(AND(H66="Completed",I66=""),"Missing Completed Date",IF(AND(H66&lt;&gt;"Completed",I66&lt;&gt;""),"Status/Date Mismatch",IF(AND(I66&lt;&gt;"",I66&lt;D66),"Completed Before Logged","OK"))))))))</f>
        <v/>
      </c>
    </row>
    <row r="67">
      <c r="A67" s="29" t="n"/>
      <c r="B67" s="29" t="n"/>
      <c r="C67" s="31">
        <f>IF(B67="","",IFERROR(INDEX('Complaint Log'!$I$2:$I$501,MATCH(B67,'Complaint Log'!$A$2:$A$501,0)),"Complaint ID not found"))</f>
        <v/>
      </c>
      <c r="D67" s="30" t="n"/>
      <c r="E67" s="29" t="n"/>
      <c r="F67" s="29" t="n"/>
      <c r="G67" s="30" t="n"/>
      <c r="H67" s="29" t="n"/>
      <c r="I67" s="30" t="n"/>
      <c r="J67" s="31" t="n"/>
      <c r="K67" s="39" t="n"/>
      <c r="L67" s="58" t="n"/>
      <c r="M67" s="61" t="n"/>
      <c r="N67" s="57" t="n"/>
      <c r="O67" s="58" t="n"/>
      <c r="P67" s="58">
        <f>IF(A67="","",IFERROR(K67*IF(L67="",'Settings'!$B$3,L67)+M67*'Settings'!$B$4+N67*'Settings'!$B$5+O67,0))</f>
        <v/>
      </c>
      <c r="Q67" s="31">
        <f>IF(A67="","",IF(H67="Canceled","Canceled",IF(G67="","No Due Date",IF(H67="Completed",IF(I67="","Needs Review",IF(I67&gt;G67,"Completed Late","Completed On Time")),IF(TODAY()&gt;G67,"Overdue",IF(G67&lt;=TODAY()+'Settings'!$B$6,"Due Soon","On Track"))))))</f>
        <v/>
      </c>
      <c r="R67" s="31">
        <f>IF(A67="","",IF(COUNTIF($A$2:$A$501,A67)&gt;1,"Duplicate Action ID",IF(OR(B67="",D67="",E67="",F67="",H67="",J67=""),"Missing Required Field",IF(IFERROR(COUNTIF('Complaint Log'!$A$2:$A$501,B67),0)=0,"Unknown Complaint ID",IF(AND(H67="Pending",G67=""),"Missing Due Date",IF(AND(H67="Completed",I67=""),"Missing Completed Date",IF(AND(H67&lt;&gt;"Completed",I67&lt;&gt;""),"Status/Date Mismatch",IF(AND(I67&lt;&gt;"",I67&lt;D67),"Completed Before Logged","OK"))))))))</f>
        <v/>
      </c>
    </row>
    <row r="68">
      <c r="A68" s="29" t="n"/>
      <c r="B68" s="29" t="n"/>
      <c r="C68" s="31">
        <f>IF(B68="","",IFERROR(INDEX('Complaint Log'!$I$2:$I$501,MATCH(B68,'Complaint Log'!$A$2:$A$501,0)),"Complaint ID not found"))</f>
        <v/>
      </c>
      <c r="D68" s="30" t="n"/>
      <c r="E68" s="29" t="n"/>
      <c r="F68" s="29" t="n"/>
      <c r="G68" s="30" t="n"/>
      <c r="H68" s="29" t="n"/>
      <c r="I68" s="30" t="n"/>
      <c r="J68" s="31" t="n"/>
      <c r="K68" s="39" t="n"/>
      <c r="L68" s="58" t="n"/>
      <c r="M68" s="61" t="n"/>
      <c r="N68" s="57" t="n"/>
      <c r="O68" s="58" t="n"/>
      <c r="P68" s="58">
        <f>IF(A68="","",IFERROR(K68*IF(L68="",'Settings'!$B$3,L68)+M68*'Settings'!$B$4+N68*'Settings'!$B$5+O68,0))</f>
        <v/>
      </c>
      <c r="Q68" s="31">
        <f>IF(A68="","",IF(H68="Canceled","Canceled",IF(G68="","No Due Date",IF(H68="Completed",IF(I68="","Needs Review",IF(I68&gt;G68,"Completed Late","Completed On Time")),IF(TODAY()&gt;G68,"Overdue",IF(G68&lt;=TODAY()+'Settings'!$B$6,"Due Soon","On Track"))))))</f>
        <v/>
      </c>
      <c r="R68" s="31">
        <f>IF(A68="","",IF(COUNTIF($A$2:$A$501,A68)&gt;1,"Duplicate Action ID",IF(OR(B68="",D68="",E68="",F68="",H68="",J68=""),"Missing Required Field",IF(IFERROR(COUNTIF('Complaint Log'!$A$2:$A$501,B68),0)=0,"Unknown Complaint ID",IF(AND(H68="Pending",G68=""),"Missing Due Date",IF(AND(H68="Completed",I68=""),"Missing Completed Date",IF(AND(H68&lt;&gt;"Completed",I68&lt;&gt;""),"Status/Date Mismatch",IF(AND(I68&lt;&gt;"",I68&lt;D68),"Completed Before Logged","OK"))))))))</f>
        <v/>
      </c>
    </row>
    <row r="69">
      <c r="A69" s="29" t="n"/>
      <c r="B69" s="29" t="n"/>
      <c r="C69" s="31">
        <f>IF(B69="","",IFERROR(INDEX('Complaint Log'!$I$2:$I$501,MATCH(B69,'Complaint Log'!$A$2:$A$501,0)),"Complaint ID not found"))</f>
        <v/>
      </c>
      <c r="D69" s="30" t="n"/>
      <c r="E69" s="29" t="n"/>
      <c r="F69" s="29" t="n"/>
      <c r="G69" s="30" t="n"/>
      <c r="H69" s="29" t="n"/>
      <c r="I69" s="30" t="n"/>
      <c r="J69" s="31" t="n"/>
      <c r="K69" s="39" t="n"/>
      <c r="L69" s="58" t="n"/>
      <c r="M69" s="61" t="n"/>
      <c r="N69" s="57" t="n"/>
      <c r="O69" s="58" t="n"/>
      <c r="P69" s="58">
        <f>IF(A69="","",IFERROR(K69*IF(L69="",'Settings'!$B$3,L69)+M69*'Settings'!$B$4+N69*'Settings'!$B$5+O69,0))</f>
        <v/>
      </c>
      <c r="Q69" s="31">
        <f>IF(A69="","",IF(H69="Canceled","Canceled",IF(G69="","No Due Date",IF(H69="Completed",IF(I69="","Needs Review",IF(I69&gt;G69,"Completed Late","Completed On Time")),IF(TODAY()&gt;G69,"Overdue",IF(G69&lt;=TODAY()+'Settings'!$B$6,"Due Soon","On Track"))))))</f>
        <v/>
      </c>
      <c r="R69" s="31">
        <f>IF(A69="","",IF(COUNTIF($A$2:$A$501,A69)&gt;1,"Duplicate Action ID",IF(OR(B69="",D69="",E69="",F69="",H69="",J69=""),"Missing Required Field",IF(IFERROR(COUNTIF('Complaint Log'!$A$2:$A$501,B69),0)=0,"Unknown Complaint ID",IF(AND(H69="Pending",G69=""),"Missing Due Date",IF(AND(H69="Completed",I69=""),"Missing Completed Date",IF(AND(H69&lt;&gt;"Completed",I69&lt;&gt;""),"Status/Date Mismatch",IF(AND(I69&lt;&gt;"",I69&lt;D69),"Completed Before Logged","OK"))))))))</f>
        <v/>
      </c>
    </row>
    <row r="70">
      <c r="A70" s="29" t="n"/>
      <c r="B70" s="29" t="n"/>
      <c r="C70" s="31">
        <f>IF(B70="","",IFERROR(INDEX('Complaint Log'!$I$2:$I$501,MATCH(B70,'Complaint Log'!$A$2:$A$501,0)),"Complaint ID not found"))</f>
        <v/>
      </c>
      <c r="D70" s="30" t="n"/>
      <c r="E70" s="29" t="n"/>
      <c r="F70" s="29" t="n"/>
      <c r="G70" s="30" t="n"/>
      <c r="H70" s="29" t="n"/>
      <c r="I70" s="30" t="n"/>
      <c r="J70" s="31" t="n"/>
      <c r="K70" s="39" t="n"/>
      <c r="L70" s="58" t="n"/>
      <c r="M70" s="61" t="n"/>
      <c r="N70" s="57" t="n"/>
      <c r="O70" s="58" t="n"/>
      <c r="P70" s="58">
        <f>IF(A70="","",IFERROR(K70*IF(L70="",'Settings'!$B$3,L70)+M70*'Settings'!$B$4+N70*'Settings'!$B$5+O70,0))</f>
        <v/>
      </c>
      <c r="Q70" s="31">
        <f>IF(A70="","",IF(H70="Canceled","Canceled",IF(G70="","No Due Date",IF(H70="Completed",IF(I70="","Needs Review",IF(I70&gt;G70,"Completed Late","Completed On Time")),IF(TODAY()&gt;G70,"Overdue",IF(G70&lt;=TODAY()+'Settings'!$B$6,"Due Soon","On Track"))))))</f>
        <v/>
      </c>
      <c r="R70" s="31">
        <f>IF(A70="","",IF(COUNTIF($A$2:$A$501,A70)&gt;1,"Duplicate Action ID",IF(OR(B70="",D70="",E70="",F70="",H70="",J70=""),"Missing Required Field",IF(IFERROR(COUNTIF('Complaint Log'!$A$2:$A$501,B70),0)=0,"Unknown Complaint ID",IF(AND(H70="Pending",G70=""),"Missing Due Date",IF(AND(H70="Completed",I70=""),"Missing Completed Date",IF(AND(H70&lt;&gt;"Completed",I70&lt;&gt;""),"Status/Date Mismatch",IF(AND(I70&lt;&gt;"",I70&lt;D70),"Completed Before Logged","OK"))))))))</f>
        <v/>
      </c>
    </row>
    <row r="71">
      <c r="A71" s="29" t="n"/>
      <c r="B71" s="29" t="n"/>
      <c r="C71" s="31">
        <f>IF(B71="","",IFERROR(INDEX('Complaint Log'!$I$2:$I$501,MATCH(B71,'Complaint Log'!$A$2:$A$501,0)),"Complaint ID not found"))</f>
        <v/>
      </c>
      <c r="D71" s="30" t="n"/>
      <c r="E71" s="29" t="n"/>
      <c r="F71" s="29" t="n"/>
      <c r="G71" s="30" t="n"/>
      <c r="H71" s="29" t="n"/>
      <c r="I71" s="30" t="n"/>
      <c r="J71" s="31" t="n"/>
      <c r="K71" s="39" t="n"/>
      <c r="L71" s="58" t="n"/>
      <c r="M71" s="61" t="n"/>
      <c r="N71" s="57" t="n"/>
      <c r="O71" s="58" t="n"/>
      <c r="P71" s="58">
        <f>IF(A71="","",IFERROR(K71*IF(L71="",'Settings'!$B$3,L71)+M71*'Settings'!$B$4+N71*'Settings'!$B$5+O71,0))</f>
        <v/>
      </c>
      <c r="Q71" s="31">
        <f>IF(A71="","",IF(H71="Canceled","Canceled",IF(G71="","No Due Date",IF(H71="Completed",IF(I71="","Needs Review",IF(I71&gt;G71,"Completed Late","Completed On Time")),IF(TODAY()&gt;G71,"Overdue",IF(G71&lt;=TODAY()+'Settings'!$B$6,"Due Soon","On Track"))))))</f>
        <v/>
      </c>
      <c r="R71" s="31">
        <f>IF(A71="","",IF(COUNTIF($A$2:$A$501,A71)&gt;1,"Duplicate Action ID",IF(OR(B71="",D71="",E71="",F71="",H71="",J71=""),"Missing Required Field",IF(IFERROR(COUNTIF('Complaint Log'!$A$2:$A$501,B71),0)=0,"Unknown Complaint ID",IF(AND(H71="Pending",G71=""),"Missing Due Date",IF(AND(H71="Completed",I71=""),"Missing Completed Date",IF(AND(H71&lt;&gt;"Completed",I71&lt;&gt;""),"Status/Date Mismatch",IF(AND(I71&lt;&gt;"",I71&lt;D71),"Completed Before Logged","OK"))))))))</f>
        <v/>
      </c>
    </row>
    <row r="72">
      <c r="A72" s="29" t="n"/>
      <c r="B72" s="29" t="n"/>
      <c r="C72" s="31">
        <f>IF(B72="","",IFERROR(INDEX('Complaint Log'!$I$2:$I$501,MATCH(B72,'Complaint Log'!$A$2:$A$501,0)),"Complaint ID not found"))</f>
        <v/>
      </c>
      <c r="D72" s="30" t="n"/>
      <c r="E72" s="29" t="n"/>
      <c r="F72" s="29" t="n"/>
      <c r="G72" s="30" t="n"/>
      <c r="H72" s="29" t="n"/>
      <c r="I72" s="30" t="n"/>
      <c r="J72" s="31" t="n"/>
      <c r="K72" s="39" t="n"/>
      <c r="L72" s="58" t="n"/>
      <c r="M72" s="61" t="n"/>
      <c r="N72" s="57" t="n"/>
      <c r="O72" s="58" t="n"/>
      <c r="P72" s="58">
        <f>IF(A72="","",IFERROR(K72*IF(L72="",'Settings'!$B$3,L72)+M72*'Settings'!$B$4+N72*'Settings'!$B$5+O72,0))</f>
        <v/>
      </c>
      <c r="Q72" s="31">
        <f>IF(A72="","",IF(H72="Canceled","Canceled",IF(G72="","No Due Date",IF(H72="Completed",IF(I72="","Needs Review",IF(I72&gt;G72,"Completed Late","Completed On Time")),IF(TODAY()&gt;G72,"Overdue",IF(G72&lt;=TODAY()+'Settings'!$B$6,"Due Soon","On Track"))))))</f>
        <v/>
      </c>
      <c r="R72" s="31">
        <f>IF(A72="","",IF(COUNTIF($A$2:$A$501,A72)&gt;1,"Duplicate Action ID",IF(OR(B72="",D72="",E72="",F72="",H72="",J72=""),"Missing Required Field",IF(IFERROR(COUNTIF('Complaint Log'!$A$2:$A$501,B72),0)=0,"Unknown Complaint ID",IF(AND(H72="Pending",G72=""),"Missing Due Date",IF(AND(H72="Completed",I72=""),"Missing Completed Date",IF(AND(H72&lt;&gt;"Completed",I72&lt;&gt;""),"Status/Date Mismatch",IF(AND(I72&lt;&gt;"",I72&lt;D72),"Completed Before Logged","OK"))))))))</f>
        <v/>
      </c>
    </row>
    <row r="73">
      <c r="A73" s="29" t="n"/>
      <c r="B73" s="29" t="n"/>
      <c r="C73" s="31">
        <f>IF(B73="","",IFERROR(INDEX('Complaint Log'!$I$2:$I$501,MATCH(B73,'Complaint Log'!$A$2:$A$501,0)),"Complaint ID not found"))</f>
        <v/>
      </c>
      <c r="D73" s="30" t="n"/>
      <c r="E73" s="29" t="n"/>
      <c r="F73" s="29" t="n"/>
      <c r="G73" s="30" t="n"/>
      <c r="H73" s="29" t="n"/>
      <c r="I73" s="30" t="n"/>
      <c r="J73" s="31" t="n"/>
      <c r="K73" s="39" t="n"/>
      <c r="L73" s="58" t="n"/>
      <c r="M73" s="61" t="n"/>
      <c r="N73" s="57" t="n"/>
      <c r="O73" s="58" t="n"/>
      <c r="P73" s="58">
        <f>IF(A73="","",IFERROR(K73*IF(L73="",'Settings'!$B$3,L73)+M73*'Settings'!$B$4+N73*'Settings'!$B$5+O73,0))</f>
        <v/>
      </c>
      <c r="Q73" s="31">
        <f>IF(A73="","",IF(H73="Canceled","Canceled",IF(G73="","No Due Date",IF(H73="Completed",IF(I73="","Needs Review",IF(I73&gt;G73,"Completed Late","Completed On Time")),IF(TODAY()&gt;G73,"Overdue",IF(G73&lt;=TODAY()+'Settings'!$B$6,"Due Soon","On Track"))))))</f>
        <v/>
      </c>
      <c r="R73" s="31">
        <f>IF(A73="","",IF(COUNTIF($A$2:$A$501,A73)&gt;1,"Duplicate Action ID",IF(OR(B73="",D73="",E73="",F73="",H73="",J73=""),"Missing Required Field",IF(IFERROR(COUNTIF('Complaint Log'!$A$2:$A$501,B73),0)=0,"Unknown Complaint ID",IF(AND(H73="Pending",G73=""),"Missing Due Date",IF(AND(H73="Completed",I73=""),"Missing Completed Date",IF(AND(H73&lt;&gt;"Completed",I73&lt;&gt;""),"Status/Date Mismatch",IF(AND(I73&lt;&gt;"",I73&lt;D73),"Completed Before Logged","OK"))))))))</f>
        <v/>
      </c>
    </row>
    <row r="74">
      <c r="A74" s="29" t="n"/>
      <c r="B74" s="29" t="n"/>
      <c r="C74" s="31">
        <f>IF(B74="","",IFERROR(INDEX('Complaint Log'!$I$2:$I$501,MATCH(B74,'Complaint Log'!$A$2:$A$501,0)),"Complaint ID not found"))</f>
        <v/>
      </c>
      <c r="D74" s="30" t="n"/>
      <c r="E74" s="29" t="n"/>
      <c r="F74" s="29" t="n"/>
      <c r="G74" s="30" t="n"/>
      <c r="H74" s="29" t="n"/>
      <c r="I74" s="30" t="n"/>
      <c r="J74" s="31" t="n"/>
      <c r="K74" s="39" t="n"/>
      <c r="L74" s="58" t="n"/>
      <c r="M74" s="61" t="n"/>
      <c r="N74" s="57" t="n"/>
      <c r="O74" s="58" t="n"/>
      <c r="P74" s="58">
        <f>IF(A74="","",IFERROR(K74*IF(L74="",'Settings'!$B$3,L74)+M74*'Settings'!$B$4+N74*'Settings'!$B$5+O74,0))</f>
        <v/>
      </c>
      <c r="Q74" s="31">
        <f>IF(A74="","",IF(H74="Canceled","Canceled",IF(G74="","No Due Date",IF(H74="Completed",IF(I74="","Needs Review",IF(I74&gt;G74,"Completed Late","Completed On Time")),IF(TODAY()&gt;G74,"Overdue",IF(G74&lt;=TODAY()+'Settings'!$B$6,"Due Soon","On Track"))))))</f>
        <v/>
      </c>
      <c r="R74" s="31">
        <f>IF(A74="","",IF(COUNTIF($A$2:$A$501,A74)&gt;1,"Duplicate Action ID",IF(OR(B74="",D74="",E74="",F74="",H74="",J74=""),"Missing Required Field",IF(IFERROR(COUNTIF('Complaint Log'!$A$2:$A$501,B74),0)=0,"Unknown Complaint ID",IF(AND(H74="Pending",G74=""),"Missing Due Date",IF(AND(H74="Completed",I74=""),"Missing Completed Date",IF(AND(H74&lt;&gt;"Completed",I74&lt;&gt;""),"Status/Date Mismatch",IF(AND(I74&lt;&gt;"",I74&lt;D74),"Completed Before Logged","OK"))))))))</f>
        <v/>
      </c>
    </row>
    <row r="75">
      <c r="A75" s="29" t="n"/>
      <c r="B75" s="29" t="n"/>
      <c r="C75" s="31">
        <f>IF(B75="","",IFERROR(INDEX('Complaint Log'!$I$2:$I$501,MATCH(B75,'Complaint Log'!$A$2:$A$501,0)),"Complaint ID not found"))</f>
        <v/>
      </c>
      <c r="D75" s="30" t="n"/>
      <c r="E75" s="29" t="n"/>
      <c r="F75" s="29" t="n"/>
      <c r="G75" s="30" t="n"/>
      <c r="H75" s="29" t="n"/>
      <c r="I75" s="30" t="n"/>
      <c r="J75" s="31" t="n"/>
      <c r="K75" s="39" t="n"/>
      <c r="L75" s="58" t="n"/>
      <c r="M75" s="61" t="n"/>
      <c r="N75" s="57" t="n"/>
      <c r="O75" s="58" t="n"/>
      <c r="P75" s="58">
        <f>IF(A75="","",IFERROR(K75*IF(L75="",'Settings'!$B$3,L75)+M75*'Settings'!$B$4+N75*'Settings'!$B$5+O75,0))</f>
        <v/>
      </c>
      <c r="Q75" s="31">
        <f>IF(A75="","",IF(H75="Canceled","Canceled",IF(G75="","No Due Date",IF(H75="Completed",IF(I75="","Needs Review",IF(I75&gt;G75,"Completed Late","Completed On Time")),IF(TODAY()&gt;G75,"Overdue",IF(G75&lt;=TODAY()+'Settings'!$B$6,"Due Soon","On Track"))))))</f>
        <v/>
      </c>
      <c r="R75" s="31">
        <f>IF(A75="","",IF(COUNTIF($A$2:$A$501,A75)&gt;1,"Duplicate Action ID",IF(OR(B75="",D75="",E75="",F75="",H75="",J75=""),"Missing Required Field",IF(IFERROR(COUNTIF('Complaint Log'!$A$2:$A$501,B75),0)=0,"Unknown Complaint ID",IF(AND(H75="Pending",G75=""),"Missing Due Date",IF(AND(H75="Completed",I75=""),"Missing Completed Date",IF(AND(H75&lt;&gt;"Completed",I75&lt;&gt;""),"Status/Date Mismatch",IF(AND(I75&lt;&gt;"",I75&lt;D75),"Completed Before Logged","OK"))))))))</f>
        <v/>
      </c>
    </row>
    <row r="76">
      <c r="A76" s="29" t="n"/>
      <c r="B76" s="29" t="n"/>
      <c r="C76" s="31">
        <f>IF(B76="","",IFERROR(INDEX('Complaint Log'!$I$2:$I$501,MATCH(B76,'Complaint Log'!$A$2:$A$501,0)),"Complaint ID not found"))</f>
        <v/>
      </c>
      <c r="D76" s="30" t="n"/>
      <c r="E76" s="29" t="n"/>
      <c r="F76" s="29" t="n"/>
      <c r="G76" s="30" t="n"/>
      <c r="H76" s="29" t="n"/>
      <c r="I76" s="30" t="n"/>
      <c r="J76" s="31" t="n"/>
      <c r="K76" s="39" t="n"/>
      <c r="L76" s="58" t="n"/>
      <c r="M76" s="61" t="n"/>
      <c r="N76" s="57" t="n"/>
      <c r="O76" s="58" t="n"/>
      <c r="P76" s="58">
        <f>IF(A76="","",IFERROR(K76*IF(L76="",'Settings'!$B$3,L76)+M76*'Settings'!$B$4+N76*'Settings'!$B$5+O76,0))</f>
        <v/>
      </c>
      <c r="Q76" s="31">
        <f>IF(A76="","",IF(H76="Canceled","Canceled",IF(G76="","No Due Date",IF(H76="Completed",IF(I76="","Needs Review",IF(I76&gt;G76,"Completed Late","Completed On Time")),IF(TODAY()&gt;G76,"Overdue",IF(G76&lt;=TODAY()+'Settings'!$B$6,"Due Soon","On Track"))))))</f>
        <v/>
      </c>
      <c r="R76" s="31">
        <f>IF(A76="","",IF(COUNTIF($A$2:$A$501,A76)&gt;1,"Duplicate Action ID",IF(OR(B76="",D76="",E76="",F76="",H76="",J76=""),"Missing Required Field",IF(IFERROR(COUNTIF('Complaint Log'!$A$2:$A$501,B76),0)=0,"Unknown Complaint ID",IF(AND(H76="Pending",G76=""),"Missing Due Date",IF(AND(H76="Completed",I76=""),"Missing Completed Date",IF(AND(H76&lt;&gt;"Completed",I76&lt;&gt;""),"Status/Date Mismatch",IF(AND(I76&lt;&gt;"",I76&lt;D76),"Completed Before Logged","OK"))))))))</f>
        <v/>
      </c>
    </row>
    <row r="77">
      <c r="A77" s="29" t="n"/>
      <c r="B77" s="29" t="n"/>
      <c r="C77" s="31">
        <f>IF(B77="","",IFERROR(INDEX('Complaint Log'!$I$2:$I$501,MATCH(B77,'Complaint Log'!$A$2:$A$501,0)),"Complaint ID not found"))</f>
        <v/>
      </c>
      <c r="D77" s="30" t="n"/>
      <c r="E77" s="29" t="n"/>
      <c r="F77" s="29" t="n"/>
      <c r="G77" s="30" t="n"/>
      <c r="H77" s="29" t="n"/>
      <c r="I77" s="30" t="n"/>
      <c r="J77" s="31" t="n"/>
      <c r="K77" s="39" t="n"/>
      <c r="L77" s="58" t="n"/>
      <c r="M77" s="61" t="n"/>
      <c r="N77" s="57" t="n"/>
      <c r="O77" s="58" t="n"/>
      <c r="P77" s="58">
        <f>IF(A77="","",IFERROR(K77*IF(L77="",'Settings'!$B$3,L77)+M77*'Settings'!$B$4+N77*'Settings'!$B$5+O77,0))</f>
        <v/>
      </c>
      <c r="Q77" s="31">
        <f>IF(A77="","",IF(H77="Canceled","Canceled",IF(G77="","No Due Date",IF(H77="Completed",IF(I77="","Needs Review",IF(I77&gt;G77,"Completed Late","Completed On Time")),IF(TODAY()&gt;G77,"Overdue",IF(G77&lt;=TODAY()+'Settings'!$B$6,"Due Soon","On Track"))))))</f>
        <v/>
      </c>
      <c r="R77" s="31">
        <f>IF(A77="","",IF(COUNTIF($A$2:$A$501,A77)&gt;1,"Duplicate Action ID",IF(OR(B77="",D77="",E77="",F77="",H77="",J77=""),"Missing Required Field",IF(IFERROR(COUNTIF('Complaint Log'!$A$2:$A$501,B77),0)=0,"Unknown Complaint ID",IF(AND(H77="Pending",G77=""),"Missing Due Date",IF(AND(H77="Completed",I77=""),"Missing Completed Date",IF(AND(H77&lt;&gt;"Completed",I77&lt;&gt;""),"Status/Date Mismatch",IF(AND(I77&lt;&gt;"",I77&lt;D77),"Completed Before Logged","OK"))))))))</f>
        <v/>
      </c>
    </row>
    <row r="78">
      <c r="A78" s="29" t="n"/>
      <c r="B78" s="29" t="n"/>
      <c r="C78" s="31">
        <f>IF(B78="","",IFERROR(INDEX('Complaint Log'!$I$2:$I$501,MATCH(B78,'Complaint Log'!$A$2:$A$501,0)),"Complaint ID not found"))</f>
        <v/>
      </c>
      <c r="D78" s="30" t="n"/>
      <c r="E78" s="29" t="n"/>
      <c r="F78" s="29" t="n"/>
      <c r="G78" s="30" t="n"/>
      <c r="H78" s="29" t="n"/>
      <c r="I78" s="30" t="n"/>
      <c r="J78" s="31" t="n"/>
      <c r="K78" s="39" t="n"/>
      <c r="L78" s="58" t="n"/>
      <c r="M78" s="61" t="n"/>
      <c r="N78" s="57" t="n"/>
      <c r="O78" s="58" t="n"/>
      <c r="P78" s="58">
        <f>IF(A78="","",IFERROR(K78*IF(L78="",'Settings'!$B$3,L78)+M78*'Settings'!$B$4+N78*'Settings'!$B$5+O78,0))</f>
        <v/>
      </c>
      <c r="Q78" s="31">
        <f>IF(A78="","",IF(H78="Canceled","Canceled",IF(G78="","No Due Date",IF(H78="Completed",IF(I78="","Needs Review",IF(I78&gt;G78,"Completed Late","Completed On Time")),IF(TODAY()&gt;G78,"Overdue",IF(G78&lt;=TODAY()+'Settings'!$B$6,"Due Soon","On Track"))))))</f>
        <v/>
      </c>
      <c r="R78" s="31">
        <f>IF(A78="","",IF(COUNTIF($A$2:$A$501,A78)&gt;1,"Duplicate Action ID",IF(OR(B78="",D78="",E78="",F78="",H78="",J78=""),"Missing Required Field",IF(IFERROR(COUNTIF('Complaint Log'!$A$2:$A$501,B78),0)=0,"Unknown Complaint ID",IF(AND(H78="Pending",G78=""),"Missing Due Date",IF(AND(H78="Completed",I78=""),"Missing Completed Date",IF(AND(H78&lt;&gt;"Completed",I78&lt;&gt;""),"Status/Date Mismatch",IF(AND(I78&lt;&gt;"",I78&lt;D78),"Completed Before Logged","OK"))))))))</f>
        <v/>
      </c>
    </row>
    <row r="79">
      <c r="A79" s="29" t="n"/>
      <c r="B79" s="29" t="n"/>
      <c r="C79" s="31">
        <f>IF(B79="","",IFERROR(INDEX('Complaint Log'!$I$2:$I$501,MATCH(B79,'Complaint Log'!$A$2:$A$501,0)),"Complaint ID not found"))</f>
        <v/>
      </c>
      <c r="D79" s="30" t="n"/>
      <c r="E79" s="29" t="n"/>
      <c r="F79" s="29" t="n"/>
      <c r="G79" s="30" t="n"/>
      <c r="H79" s="29" t="n"/>
      <c r="I79" s="30" t="n"/>
      <c r="J79" s="31" t="n"/>
      <c r="K79" s="39" t="n"/>
      <c r="L79" s="58" t="n"/>
      <c r="M79" s="61" t="n"/>
      <c r="N79" s="57" t="n"/>
      <c r="O79" s="58" t="n"/>
      <c r="P79" s="58">
        <f>IF(A79="","",IFERROR(K79*IF(L79="",'Settings'!$B$3,L79)+M79*'Settings'!$B$4+N79*'Settings'!$B$5+O79,0))</f>
        <v/>
      </c>
      <c r="Q79" s="31">
        <f>IF(A79="","",IF(H79="Canceled","Canceled",IF(G79="","No Due Date",IF(H79="Completed",IF(I79="","Needs Review",IF(I79&gt;G79,"Completed Late","Completed On Time")),IF(TODAY()&gt;G79,"Overdue",IF(G79&lt;=TODAY()+'Settings'!$B$6,"Due Soon","On Track"))))))</f>
        <v/>
      </c>
      <c r="R79" s="31">
        <f>IF(A79="","",IF(COUNTIF($A$2:$A$501,A79)&gt;1,"Duplicate Action ID",IF(OR(B79="",D79="",E79="",F79="",H79="",J79=""),"Missing Required Field",IF(IFERROR(COUNTIF('Complaint Log'!$A$2:$A$501,B79),0)=0,"Unknown Complaint ID",IF(AND(H79="Pending",G79=""),"Missing Due Date",IF(AND(H79="Completed",I79=""),"Missing Completed Date",IF(AND(H79&lt;&gt;"Completed",I79&lt;&gt;""),"Status/Date Mismatch",IF(AND(I79&lt;&gt;"",I79&lt;D79),"Completed Before Logged","OK"))))))))</f>
        <v/>
      </c>
    </row>
    <row r="80">
      <c r="A80" s="29" t="n"/>
      <c r="B80" s="29" t="n"/>
      <c r="C80" s="31">
        <f>IF(B80="","",IFERROR(INDEX('Complaint Log'!$I$2:$I$501,MATCH(B80,'Complaint Log'!$A$2:$A$501,0)),"Complaint ID not found"))</f>
        <v/>
      </c>
      <c r="D80" s="30" t="n"/>
      <c r="E80" s="29" t="n"/>
      <c r="F80" s="29" t="n"/>
      <c r="G80" s="30" t="n"/>
      <c r="H80" s="29" t="n"/>
      <c r="I80" s="30" t="n"/>
      <c r="J80" s="31" t="n"/>
      <c r="K80" s="39" t="n"/>
      <c r="L80" s="58" t="n"/>
      <c r="M80" s="61" t="n"/>
      <c r="N80" s="57" t="n"/>
      <c r="O80" s="58" t="n"/>
      <c r="P80" s="58">
        <f>IF(A80="","",IFERROR(K80*IF(L80="",'Settings'!$B$3,L80)+M80*'Settings'!$B$4+N80*'Settings'!$B$5+O80,0))</f>
        <v/>
      </c>
      <c r="Q80" s="31">
        <f>IF(A80="","",IF(H80="Canceled","Canceled",IF(G80="","No Due Date",IF(H80="Completed",IF(I80="","Needs Review",IF(I80&gt;G80,"Completed Late","Completed On Time")),IF(TODAY()&gt;G80,"Overdue",IF(G80&lt;=TODAY()+'Settings'!$B$6,"Due Soon","On Track"))))))</f>
        <v/>
      </c>
      <c r="R80" s="31">
        <f>IF(A80="","",IF(COUNTIF($A$2:$A$501,A80)&gt;1,"Duplicate Action ID",IF(OR(B80="",D80="",E80="",F80="",H80="",J80=""),"Missing Required Field",IF(IFERROR(COUNTIF('Complaint Log'!$A$2:$A$501,B80),0)=0,"Unknown Complaint ID",IF(AND(H80="Pending",G80=""),"Missing Due Date",IF(AND(H80="Completed",I80=""),"Missing Completed Date",IF(AND(H80&lt;&gt;"Completed",I80&lt;&gt;""),"Status/Date Mismatch",IF(AND(I80&lt;&gt;"",I80&lt;D80),"Completed Before Logged","OK"))))))))</f>
        <v/>
      </c>
    </row>
    <row r="81">
      <c r="A81" s="29" t="n"/>
      <c r="B81" s="29" t="n"/>
      <c r="C81" s="31">
        <f>IF(B81="","",IFERROR(INDEX('Complaint Log'!$I$2:$I$501,MATCH(B81,'Complaint Log'!$A$2:$A$501,0)),"Complaint ID not found"))</f>
        <v/>
      </c>
      <c r="D81" s="30" t="n"/>
      <c r="E81" s="29" t="n"/>
      <c r="F81" s="29" t="n"/>
      <c r="G81" s="30" t="n"/>
      <c r="H81" s="29" t="n"/>
      <c r="I81" s="30" t="n"/>
      <c r="J81" s="31" t="n"/>
      <c r="K81" s="39" t="n"/>
      <c r="L81" s="58" t="n"/>
      <c r="M81" s="61" t="n"/>
      <c r="N81" s="57" t="n"/>
      <c r="O81" s="58" t="n"/>
      <c r="P81" s="58">
        <f>IF(A81="","",IFERROR(K81*IF(L81="",'Settings'!$B$3,L81)+M81*'Settings'!$B$4+N81*'Settings'!$B$5+O81,0))</f>
        <v/>
      </c>
      <c r="Q81" s="31">
        <f>IF(A81="","",IF(H81="Canceled","Canceled",IF(G81="","No Due Date",IF(H81="Completed",IF(I81="","Needs Review",IF(I81&gt;G81,"Completed Late","Completed On Time")),IF(TODAY()&gt;G81,"Overdue",IF(G81&lt;=TODAY()+'Settings'!$B$6,"Due Soon","On Track"))))))</f>
        <v/>
      </c>
      <c r="R81" s="31">
        <f>IF(A81="","",IF(COUNTIF($A$2:$A$501,A81)&gt;1,"Duplicate Action ID",IF(OR(B81="",D81="",E81="",F81="",H81="",J81=""),"Missing Required Field",IF(IFERROR(COUNTIF('Complaint Log'!$A$2:$A$501,B81),0)=0,"Unknown Complaint ID",IF(AND(H81="Pending",G81=""),"Missing Due Date",IF(AND(H81="Completed",I81=""),"Missing Completed Date",IF(AND(H81&lt;&gt;"Completed",I81&lt;&gt;""),"Status/Date Mismatch",IF(AND(I81&lt;&gt;"",I81&lt;D81),"Completed Before Logged","OK"))))))))</f>
        <v/>
      </c>
    </row>
    <row r="82">
      <c r="A82" s="29" t="n"/>
      <c r="B82" s="29" t="n"/>
      <c r="C82" s="31">
        <f>IF(B82="","",IFERROR(INDEX('Complaint Log'!$I$2:$I$501,MATCH(B82,'Complaint Log'!$A$2:$A$501,0)),"Complaint ID not found"))</f>
        <v/>
      </c>
      <c r="D82" s="30" t="n"/>
      <c r="E82" s="29" t="n"/>
      <c r="F82" s="29" t="n"/>
      <c r="G82" s="30" t="n"/>
      <c r="H82" s="29" t="n"/>
      <c r="I82" s="30" t="n"/>
      <c r="J82" s="31" t="n"/>
      <c r="K82" s="39" t="n"/>
      <c r="L82" s="58" t="n"/>
      <c r="M82" s="61" t="n"/>
      <c r="N82" s="57" t="n"/>
      <c r="O82" s="58" t="n"/>
      <c r="P82" s="58">
        <f>IF(A82="","",IFERROR(K82*IF(L82="",'Settings'!$B$3,L82)+M82*'Settings'!$B$4+N82*'Settings'!$B$5+O82,0))</f>
        <v/>
      </c>
      <c r="Q82" s="31">
        <f>IF(A82="","",IF(H82="Canceled","Canceled",IF(G82="","No Due Date",IF(H82="Completed",IF(I82="","Needs Review",IF(I82&gt;G82,"Completed Late","Completed On Time")),IF(TODAY()&gt;G82,"Overdue",IF(G82&lt;=TODAY()+'Settings'!$B$6,"Due Soon","On Track"))))))</f>
        <v/>
      </c>
      <c r="R82" s="31">
        <f>IF(A82="","",IF(COUNTIF($A$2:$A$501,A82)&gt;1,"Duplicate Action ID",IF(OR(B82="",D82="",E82="",F82="",H82="",J82=""),"Missing Required Field",IF(IFERROR(COUNTIF('Complaint Log'!$A$2:$A$501,B82),0)=0,"Unknown Complaint ID",IF(AND(H82="Pending",G82=""),"Missing Due Date",IF(AND(H82="Completed",I82=""),"Missing Completed Date",IF(AND(H82&lt;&gt;"Completed",I82&lt;&gt;""),"Status/Date Mismatch",IF(AND(I82&lt;&gt;"",I82&lt;D82),"Completed Before Logged","OK"))))))))</f>
        <v/>
      </c>
    </row>
    <row r="83">
      <c r="A83" s="29" t="n"/>
      <c r="B83" s="29" t="n"/>
      <c r="C83" s="31">
        <f>IF(B83="","",IFERROR(INDEX('Complaint Log'!$I$2:$I$501,MATCH(B83,'Complaint Log'!$A$2:$A$501,0)),"Complaint ID not found"))</f>
        <v/>
      </c>
      <c r="D83" s="30" t="n"/>
      <c r="E83" s="29" t="n"/>
      <c r="F83" s="29" t="n"/>
      <c r="G83" s="30" t="n"/>
      <c r="H83" s="29" t="n"/>
      <c r="I83" s="30" t="n"/>
      <c r="J83" s="31" t="n"/>
      <c r="K83" s="39" t="n"/>
      <c r="L83" s="58" t="n"/>
      <c r="M83" s="61" t="n"/>
      <c r="N83" s="57" t="n"/>
      <c r="O83" s="58" t="n"/>
      <c r="P83" s="58">
        <f>IF(A83="","",IFERROR(K83*IF(L83="",'Settings'!$B$3,L83)+M83*'Settings'!$B$4+N83*'Settings'!$B$5+O83,0))</f>
        <v/>
      </c>
      <c r="Q83" s="31">
        <f>IF(A83="","",IF(H83="Canceled","Canceled",IF(G83="","No Due Date",IF(H83="Completed",IF(I83="","Needs Review",IF(I83&gt;G83,"Completed Late","Completed On Time")),IF(TODAY()&gt;G83,"Overdue",IF(G83&lt;=TODAY()+'Settings'!$B$6,"Due Soon","On Track"))))))</f>
        <v/>
      </c>
      <c r="R83" s="31">
        <f>IF(A83="","",IF(COUNTIF($A$2:$A$501,A83)&gt;1,"Duplicate Action ID",IF(OR(B83="",D83="",E83="",F83="",H83="",J83=""),"Missing Required Field",IF(IFERROR(COUNTIF('Complaint Log'!$A$2:$A$501,B83),0)=0,"Unknown Complaint ID",IF(AND(H83="Pending",G83=""),"Missing Due Date",IF(AND(H83="Completed",I83=""),"Missing Completed Date",IF(AND(H83&lt;&gt;"Completed",I83&lt;&gt;""),"Status/Date Mismatch",IF(AND(I83&lt;&gt;"",I83&lt;D83),"Completed Before Logged","OK"))))))))</f>
        <v/>
      </c>
    </row>
    <row r="84">
      <c r="A84" s="29" t="n"/>
      <c r="B84" s="29" t="n"/>
      <c r="C84" s="31">
        <f>IF(B84="","",IFERROR(INDEX('Complaint Log'!$I$2:$I$501,MATCH(B84,'Complaint Log'!$A$2:$A$501,0)),"Complaint ID not found"))</f>
        <v/>
      </c>
      <c r="D84" s="30" t="n"/>
      <c r="E84" s="29" t="n"/>
      <c r="F84" s="29" t="n"/>
      <c r="G84" s="30" t="n"/>
      <c r="H84" s="29" t="n"/>
      <c r="I84" s="30" t="n"/>
      <c r="J84" s="31" t="n"/>
      <c r="K84" s="39" t="n"/>
      <c r="L84" s="58" t="n"/>
      <c r="M84" s="61" t="n"/>
      <c r="N84" s="57" t="n"/>
      <c r="O84" s="58" t="n"/>
      <c r="P84" s="58">
        <f>IF(A84="","",IFERROR(K84*IF(L84="",'Settings'!$B$3,L84)+M84*'Settings'!$B$4+N84*'Settings'!$B$5+O84,0))</f>
        <v/>
      </c>
      <c r="Q84" s="31">
        <f>IF(A84="","",IF(H84="Canceled","Canceled",IF(G84="","No Due Date",IF(H84="Completed",IF(I84="","Needs Review",IF(I84&gt;G84,"Completed Late","Completed On Time")),IF(TODAY()&gt;G84,"Overdue",IF(G84&lt;=TODAY()+'Settings'!$B$6,"Due Soon","On Track"))))))</f>
        <v/>
      </c>
      <c r="R84" s="31">
        <f>IF(A84="","",IF(COUNTIF($A$2:$A$501,A84)&gt;1,"Duplicate Action ID",IF(OR(B84="",D84="",E84="",F84="",H84="",J84=""),"Missing Required Field",IF(IFERROR(COUNTIF('Complaint Log'!$A$2:$A$501,B84),0)=0,"Unknown Complaint ID",IF(AND(H84="Pending",G84=""),"Missing Due Date",IF(AND(H84="Completed",I84=""),"Missing Completed Date",IF(AND(H84&lt;&gt;"Completed",I84&lt;&gt;""),"Status/Date Mismatch",IF(AND(I84&lt;&gt;"",I84&lt;D84),"Completed Before Logged","OK"))))))))</f>
        <v/>
      </c>
    </row>
    <row r="85">
      <c r="A85" s="29" t="n"/>
      <c r="B85" s="29" t="n"/>
      <c r="C85" s="31">
        <f>IF(B85="","",IFERROR(INDEX('Complaint Log'!$I$2:$I$501,MATCH(B85,'Complaint Log'!$A$2:$A$501,0)),"Complaint ID not found"))</f>
        <v/>
      </c>
      <c r="D85" s="30" t="n"/>
      <c r="E85" s="29" t="n"/>
      <c r="F85" s="29" t="n"/>
      <c r="G85" s="30" t="n"/>
      <c r="H85" s="29" t="n"/>
      <c r="I85" s="30" t="n"/>
      <c r="J85" s="31" t="n"/>
      <c r="K85" s="39" t="n"/>
      <c r="L85" s="58" t="n"/>
      <c r="M85" s="61" t="n"/>
      <c r="N85" s="57" t="n"/>
      <c r="O85" s="58" t="n"/>
      <c r="P85" s="58">
        <f>IF(A85="","",IFERROR(K85*IF(L85="",'Settings'!$B$3,L85)+M85*'Settings'!$B$4+N85*'Settings'!$B$5+O85,0))</f>
        <v/>
      </c>
      <c r="Q85" s="31">
        <f>IF(A85="","",IF(H85="Canceled","Canceled",IF(G85="","No Due Date",IF(H85="Completed",IF(I85="","Needs Review",IF(I85&gt;G85,"Completed Late","Completed On Time")),IF(TODAY()&gt;G85,"Overdue",IF(G85&lt;=TODAY()+'Settings'!$B$6,"Due Soon","On Track"))))))</f>
        <v/>
      </c>
      <c r="R85" s="31">
        <f>IF(A85="","",IF(COUNTIF($A$2:$A$501,A85)&gt;1,"Duplicate Action ID",IF(OR(B85="",D85="",E85="",F85="",H85="",J85=""),"Missing Required Field",IF(IFERROR(COUNTIF('Complaint Log'!$A$2:$A$501,B85),0)=0,"Unknown Complaint ID",IF(AND(H85="Pending",G85=""),"Missing Due Date",IF(AND(H85="Completed",I85=""),"Missing Completed Date",IF(AND(H85&lt;&gt;"Completed",I85&lt;&gt;""),"Status/Date Mismatch",IF(AND(I85&lt;&gt;"",I85&lt;D85),"Completed Before Logged","OK"))))))))</f>
        <v/>
      </c>
    </row>
    <row r="86">
      <c r="A86" s="29" t="n"/>
      <c r="B86" s="29" t="n"/>
      <c r="C86" s="31">
        <f>IF(B86="","",IFERROR(INDEX('Complaint Log'!$I$2:$I$501,MATCH(B86,'Complaint Log'!$A$2:$A$501,0)),"Complaint ID not found"))</f>
        <v/>
      </c>
      <c r="D86" s="30" t="n"/>
      <c r="E86" s="29" t="n"/>
      <c r="F86" s="29" t="n"/>
      <c r="G86" s="30" t="n"/>
      <c r="H86" s="29" t="n"/>
      <c r="I86" s="30" t="n"/>
      <c r="J86" s="31" t="n"/>
      <c r="K86" s="39" t="n"/>
      <c r="L86" s="58" t="n"/>
      <c r="M86" s="61" t="n"/>
      <c r="N86" s="57" t="n"/>
      <c r="O86" s="58" t="n"/>
      <c r="P86" s="58">
        <f>IF(A86="","",IFERROR(K86*IF(L86="",'Settings'!$B$3,L86)+M86*'Settings'!$B$4+N86*'Settings'!$B$5+O86,0))</f>
        <v/>
      </c>
      <c r="Q86" s="31">
        <f>IF(A86="","",IF(H86="Canceled","Canceled",IF(G86="","No Due Date",IF(H86="Completed",IF(I86="","Needs Review",IF(I86&gt;G86,"Completed Late","Completed On Time")),IF(TODAY()&gt;G86,"Overdue",IF(G86&lt;=TODAY()+'Settings'!$B$6,"Due Soon","On Track"))))))</f>
        <v/>
      </c>
      <c r="R86" s="31">
        <f>IF(A86="","",IF(COUNTIF($A$2:$A$501,A86)&gt;1,"Duplicate Action ID",IF(OR(B86="",D86="",E86="",F86="",H86="",J86=""),"Missing Required Field",IF(IFERROR(COUNTIF('Complaint Log'!$A$2:$A$501,B86),0)=0,"Unknown Complaint ID",IF(AND(H86="Pending",G86=""),"Missing Due Date",IF(AND(H86="Completed",I86=""),"Missing Completed Date",IF(AND(H86&lt;&gt;"Completed",I86&lt;&gt;""),"Status/Date Mismatch",IF(AND(I86&lt;&gt;"",I86&lt;D86),"Completed Before Logged","OK"))))))))</f>
        <v/>
      </c>
    </row>
    <row r="87">
      <c r="A87" s="29" t="n"/>
      <c r="B87" s="29" t="n"/>
      <c r="C87" s="31">
        <f>IF(B87="","",IFERROR(INDEX('Complaint Log'!$I$2:$I$501,MATCH(B87,'Complaint Log'!$A$2:$A$501,0)),"Complaint ID not found"))</f>
        <v/>
      </c>
      <c r="D87" s="30" t="n"/>
      <c r="E87" s="29" t="n"/>
      <c r="F87" s="29" t="n"/>
      <c r="G87" s="30" t="n"/>
      <c r="H87" s="29" t="n"/>
      <c r="I87" s="30" t="n"/>
      <c r="J87" s="31" t="n"/>
      <c r="K87" s="39" t="n"/>
      <c r="L87" s="58" t="n"/>
      <c r="M87" s="61" t="n"/>
      <c r="N87" s="57" t="n"/>
      <c r="O87" s="58" t="n"/>
      <c r="P87" s="58">
        <f>IF(A87="","",IFERROR(K87*IF(L87="",'Settings'!$B$3,L87)+M87*'Settings'!$B$4+N87*'Settings'!$B$5+O87,0))</f>
        <v/>
      </c>
      <c r="Q87" s="31">
        <f>IF(A87="","",IF(H87="Canceled","Canceled",IF(G87="","No Due Date",IF(H87="Completed",IF(I87="","Needs Review",IF(I87&gt;G87,"Completed Late","Completed On Time")),IF(TODAY()&gt;G87,"Overdue",IF(G87&lt;=TODAY()+'Settings'!$B$6,"Due Soon","On Track"))))))</f>
        <v/>
      </c>
      <c r="R87" s="31">
        <f>IF(A87="","",IF(COUNTIF($A$2:$A$501,A87)&gt;1,"Duplicate Action ID",IF(OR(B87="",D87="",E87="",F87="",H87="",J87=""),"Missing Required Field",IF(IFERROR(COUNTIF('Complaint Log'!$A$2:$A$501,B87),0)=0,"Unknown Complaint ID",IF(AND(H87="Pending",G87=""),"Missing Due Date",IF(AND(H87="Completed",I87=""),"Missing Completed Date",IF(AND(H87&lt;&gt;"Completed",I87&lt;&gt;""),"Status/Date Mismatch",IF(AND(I87&lt;&gt;"",I87&lt;D87),"Completed Before Logged","OK"))))))))</f>
        <v/>
      </c>
    </row>
    <row r="88">
      <c r="A88" s="29" t="n"/>
      <c r="B88" s="29" t="n"/>
      <c r="C88" s="31">
        <f>IF(B88="","",IFERROR(INDEX('Complaint Log'!$I$2:$I$501,MATCH(B88,'Complaint Log'!$A$2:$A$501,0)),"Complaint ID not found"))</f>
        <v/>
      </c>
      <c r="D88" s="30" t="n"/>
      <c r="E88" s="29" t="n"/>
      <c r="F88" s="29" t="n"/>
      <c r="G88" s="30" t="n"/>
      <c r="H88" s="29" t="n"/>
      <c r="I88" s="30" t="n"/>
      <c r="J88" s="31" t="n"/>
      <c r="K88" s="39" t="n"/>
      <c r="L88" s="58" t="n"/>
      <c r="M88" s="61" t="n"/>
      <c r="N88" s="57" t="n"/>
      <c r="O88" s="58" t="n"/>
      <c r="P88" s="58">
        <f>IF(A88="","",IFERROR(K88*IF(L88="",'Settings'!$B$3,L88)+M88*'Settings'!$B$4+N88*'Settings'!$B$5+O88,0))</f>
        <v/>
      </c>
      <c r="Q88" s="31">
        <f>IF(A88="","",IF(H88="Canceled","Canceled",IF(G88="","No Due Date",IF(H88="Completed",IF(I88="","Needs Review",IF(I88&gt;G88,"Completed Late","Completed On Time")),IF(TODAY()&gt;G88,"Overdue",IF(G88&lt;=TODAY()+'Settings'!$B$6,"Due Soon","On Track"))))))</f>
        <v/>
      </c>
      <c r="R88" s="31">
        <f>IF(A88="","",IF(COUNTIF($A$2:$A$501,A88)&gt;1,"Duplicate Action ID",IF(OR(B88="",D88="",E88="",F88="",H88="",J88=""),"Missing Required Field",IF(IFERROR(COUNTIF('Complaint Log'!$A$2:$A$501,B88),0)=0,"Unknown Complaint ID",IF(AND(H88="Pending",G88=""),"Missing Due Date",IF(AND(H88="Completed",I88=""),"Missing Completed Date",IF(AND(H88&lt;&gt;"Completed",I88&lt;&gt;""),"Status/Date Mismatch",IF(AND(I88&lt;&gt;"",I88&lt;D88),"Completed Before Logged","OK"))))))))</f>
        <v/>
      </c>
    </row>
    <row r="89">
      <c r="A89" s="29" t="n"/>
      <c r="B89" s="29" t="n"/>
      <c r="C89" s="31">
        <f>IF(B89="","",IFERROR(INDEX('Complaint Log'!$I$2:$I$501,MATCH(B89,'Complaint Log'!$A$2:$A$501,0)),"Complaint ID not found"))</f>
        <v/>
      </c>
      <c r="D89" s="30" t="n"/>
      <c r="E89" s="29" t="n"/>
      <c r="F89" s="29" t="n"/>
      <c r="G89" s="30" t="n"/>
      <c r="H89" s="29" t="n"/>
      <c r="I89" s="30" t="n"/>
      <c r="J89" s="31" t="n"/>
      <c r="K89" s="39" t="n"/>
      <c r="L89" s="58" t="n"/>
      <c r="M89" s="61" t="n"/>
      <c r="N89" s="57" t="n"/>
      <c r="O89" s="58" t="n"/>
      <c r="P89" s="58">
        <f>IF(A89="","",IFERROR(K89*IF(L89="",'Settings'!$B$3,L89)+M89*'Settings'!$B$4+N89*'Settings'!$B$5+O89,0))</f>
        <v/>
      </c>
      <c r="Q89" s="31">
        <f>IF(A89="","",IF(H89="Canceled","Canceled",IF(G89="","No Due Date",IF(H89="Completed",IF(I89="","Needs Review",IF(I89&gt;G89,"Completed Late","Completed On Time")),IF(TODAY()&gt;G89,"Overdue",IF(G89&lt;=TODAY()+'Settings'!$B$6,"Due Soon","On Track"))))))</f>
        <v/>
      </c>
      <c r="R89" s="31">
        <f>IF(A89="","",IF(COUNTIF($A$2:$A$501,A89)&gt;1,"Duplicate Action ID",IF(OR(B89="",D89="",E89="",F89="",H89="",J89=""),"Missing Required Field",IF(IFERROR(COUNTIF('Complaint Log'!$A$2:$A$501,B89),0)=0,"Unknown Complaint ID",IF(AND(H89="Pending",G89=""),"Missing Due Date",IF(AND(H89="Completed",I89=""),"Missing Completed Date",IF(AND(H89&lt;&gt;"Completed",I89&lt;&gt;""),"Status/Date Mismatch",IF(AND(I89&lt;&gt;"",I89&lt;D89),"Completed Before Logged","OK"))))))))</f>
        <v/>
      </c>
    </row>
    <row r="90">
      <c r="A90" s="29" t="n"/>
      <c r="B90" s="29" t="n"/>
      <c r="C90" s="31">
        <f>IF(B90="","",IFERROR(INDEX('Complaint Log'!$I$2:$I$501,MATCH(B90,'Complaint Log'!$A$2:$A$501,0)),"Complaint ID not found"))</f>
        <v/>
      </c>
      <c r="D90" s="30" t="n"/>
      <c r="E90" s="29" t="n"/>
      <c r="F90" s="29" t="n"/>
      <c r="G90" s="30" t="n"/>
      <c r="H90" s="29" t="n"/>
      <c r="I90" s="30" t="n"/>
      <c r="J90" s="31" t="n"/>
      <c r="K90" s="39" t="n"/>
      <c r="L90" s="58" t="n"/>
      <c r="M90" s="61" t="n"/>
      <c r="N90" s="57" t="n"/>
      <c r="O90" s="58" t="n"/>
      <c r="P90" s="58">
        <f>IF(A90="","",IFERROR(K90*IF(L90="",'Settings'!$B$3,L90)+M90*'Settings'!$B$4+N90*'Settings'!$B$5+O90,0))</f>
        <v/>
      </c>
      <c r="Q90" s="31">
        <f>IF(A90="","",IF(H90="Canceled","Canceled",IF(G90="","No Due Date",IF(H90="Completed",IF(I90="","Needs Review",IF(I90&gt;G90,"Completed Late","Completed On Time")),IF(TODAY()&gt;G90,"Overdue",IF(G90&lt;=TODAY()+'Settings'!$B$6,"Due Soon","On Track"))))))</f>
        <v/>
      </c>
      <c r="R90" s="31">
        <f>IF(A90="","",IF(COUNTIF($A$2:$A$501,A90)&gt;1,"Duplicate Action ID",IF(OR(B90="",D90="",E90="",F90="",H90="",J90=""),"Missing Required Field",IF(IFERROR(COUNTIF('Complaint Log'!$A$2:$A$501,B90),0)=0,"Unknown Complaint ID",IF(AND(H90="Pending",G90=""),"Missing Due Date",IF(AND(H90="Completed",I90=""),"Missing Completed Date",IF(AND(H90&lt;&gt;"Completed",I90&lt;&gt;""),"Status/Date Mismatch",IF(AND(I90&lt;&gt;"",I90&lt;D90),"Completed Before Logged","OK"))))))))</f>
        <v/>
      </c>
    </row>
    <row r="91">
      <c r="A91" s="29" t="n"/>
      <c r="B91" s="29" t="n"/>
      <c r="C91" s="31">
        <f>IF(B91="","",IFERROR(INDEX('Complaint Log'!$I$2:$I$501,MATCH(B91,'Complaint Log'!$A$2:$A$501,0)),"Complaint ID not found"))</f>
        <v/>
      </c>
      <c r="D91" s="30" t="n"/>
      <c r="E91" s="29" t="n"/>
      <c r="F91" s="29" t="n"/>
      <c r="G91" s="30" t="n"/>
      <c r="H91" s="29" t="n"/>
      <c r="I91" s="30" t="n"/>
      <c r="J91" s="31" t="n"/>
      <c r="K91" s="39" t="n"/>
      <c r="L91" s="58" t="n"/>
      <c r="M91" s="61" t="n"/>
      <c r="N91" s="57" t="n"/>
      <c r="O91" s="58" t="n"/>
      <c r="P91" s="58">
        <f>IF(A91="","",IFERROR(K91*IF(L91="",'Settings'!$B$3,L91)+M91*'Settings'!$B$4+N91*'Settings'!$B$5+O91,0))</f>
        <v/>
      </c>
      <c r="Q91" s="31">
        <f>IF(A91="","",IF(H91="Canceled","Canceled",IF(G91="","No Due Date",IF(H91="Completed",IF(I91="","Needs Review",IF(I91&gt;G91,"Completed Late","Completed On Time")),IF(TODAY()&gt;G91,"Overdue",IF(G91&lt;=TODAY()+'Settings'!$B$6,"Due Soon","On Track"))))))</f>
        <v/>
      </c>
      <c r="R91" s="31">
        <f>IF(A91="","",IF(COUNTIF($A$2:$A$501,A91)&gt;1,"Duplicate Action ID",IF(OR(B91="",D91="",E91="",F91="",H91="",J91=""),"Missing Required Field",IF(IFERROR(COUNTIF('Complaint Log'!$A$2:$A$501,B91),0)=0,"Unknown Complaint ID",IF(AND(H91="Pending",G91=""),"Missing Due Date",IF(AND(H91="Completed",I91=""),"Missing Completed Date",IF(AND(H91&lt;&gt;"Completed",I91&lt;&gt;""),"Status/Date Mismatch",IF(AND(I91&lt;&gt;"",I91&lt;D91),"Completed Before Logged","OK"))))))))</f>
        <v/>
      </c>
    </row>
    <row r="92">
      <c r="A92" s="29" t="n"/>
      <c r="B92" s="29" t="n"/>
      <c r="C92" s="31">
        <f>IF(B92="","",IFERROR(INDEX('Complaint Log'!$I$2:$I$501,MATCH(B92,'Complaint Log'!$A$2:$A$501,0)),"Complaint ID not found"))</f>
        <v/>
      </c>
      <c r="D92" s="30" t="n"/>
      <c r="E92" s="29" t="n"/>
      <c r="F92" s="29" t="n"/>
      <c r="G92" s="30" t="n"/>
      <c r="H92" s="29" t="n"/>
      <c r="I92" s="30" t="n"/>
      <c r="J92" s="31" t="n"/>
      <c r="K92" s="39" t="n"/>
      <c r="L92" s="58" t="n"/>
      <c r="M92" s="61" t="n"/>
      <c r="N92" s="57" t="n"/>
      <c r="O92" s="58" t="n"/>
      <c r="P92" s="58">
        <f>IF(A92="","",IFERROR(K92*IF(L92="",'Settings'!$B$3,L92)+M92*'Settings'!$B$4+N92*'Settings'!$B$5+O92,0))</f>
        <v/>
      </c>
      <c r="Q92" s="31">
        <f>IF(A92="","",IF(H92="Canceled","Canceled",IF(G92="","No Due Date",IF(H92="Completed",IF(I92="","Needs Review",IF(I92&gt;G92,"Completed Late","Completed On Time")),IF(TODAY()&gt;G92,"Overdue",IF(G92&lt;=TODAY()+'Settings'!$B$6,"Due Soon","On Track"))))))</f>
        <v/>
      </c>
      <c r="R92" s="31">
        <f>IF(A92="","",IF(COUNTIF($A$2:$A$501,A92)&gt;1,"Duplicate Action ID",IF(OR(B92="",D92="",E92="",F92="",H92="",J92=""),"Missing Required Field",IF(IFERROR(COUNTIF('Complaint Log'!$A$2:$A$501,B92),0)=0,"Unknown Complaint ID",IF(AND(H92="Pending",G92=""),"Missing Due Date",IF(AND(H92="Completed",I92=""),"Missing Completed Date",IF(AND(H92&lt;&gt;"Completed",I92&lt;&gt;""),"Status/Date Mismatch",IF(AND(I92&lt;&gt;"",I92&lt;D92),"Completed Before Logged","OK"))))))))</f>
        <v/>
      </c>
    </row>
    <row r="93">
      <c r="A93" s="29" t="n"/>
      <c r="B93" s="29" t="n"/>
      <c r="C93" s="31">
        <f>IF(B93="","",IFERROR(INDEX('Complaint Log'!$I$2:$I$501,MATCH(B93,'Complaint Log'!$A$2:$A$501,0)),"Complaint ID not found"))</f>
        <v/>
      </c>
      <c r="D93" s="30" t="n"/>
      <c r="E93" s="29" t="n"/>
      <c r="F93" s="29" t="n"/>
      <c r="G93" s="30" t="n"/>
      <c r="H93" s="29" t="n"/>
      <c r="I93" s="30" t="n"/>
      <c r="J93" s="31" t="n"/>
      <c r="K93" s="39" t="n"/>
      <c r="L93" s="58" t="n"/>
      <c r="M93" s="61" t="n"/>
      <c r="N93" s="57" t="n"/>
      <c r="O93" s="58" t="n"/>
      <c r="P93" s="58">
        <f>IF(A93="","",IFERROR(K93*IF(L93="",'Settings'!$B$3,L93)+M93*'Settings'!$B$4+N93*'Settings'!$B$5+O93,0))</f>
        <v/>
      </c>
      <c r="Q93" s="31">
        <f>IF(A93="","",IF(H93="Canceled","Canceled",IF(G93="","No Due Date",IF(H93="Completed",IF(I93="","Needs Review",IF(I93&gt;G93,"Completed Late","Completed On Time")),IF(TODAY()&gt;G93,"Overdue",IF(G93&lt;=TODAY()+'Settings'!$B$6,"Due Soon","On Track"))))))</f>
        <v/>
      </c>
      <c r="R93" s="31">
        <f>IF(A93="","",IF(COUNTIF($A$2:$A$501,A93)&gt;1,"Duplicate Action ID",IF(OR(B93="",D93="",E93="",F93="",H93="",J93=""),"Missing Required Field",IF(IFERROR(COUNTIF('Complaint Log'!$A$2:$A$501,B93),0)=0,"Unknown Complaint ID",IF(AND(H93="Pending",G93=""),"Missing Due Date",IF(AND(H93="Completed",I93=""),"Missing Completed Date",IF(AND(H93&lt;&gt;"Completed",I93&lt;&gt;""),"Status/Date Mismatch",IF(AND(I93&lt;&gt;"",I93&lt;D93),"Completed Before Logged","OK"))))))))</f>
        <v/>
      </c>
    </row>
    <row r="94">
      <c r="A94" s="29" t="n"/>
      <c r="B94" s="29" t="n"/>
      <c r="C94" s="31">
        <f>IF(B94="","",IFERROR(INDEX('Complaint Log'!$I$2:$I$501,MATCH(B94,'Complaint Log'!$A$2:$A$501,0)),"Complaint ID not found"))</f>
        <v/>
      </c>
      <c r="D94" s="30" t="n"/>
      <c r="E94" s="29" t="n"/>
      <c r="F94" s="29" t="n"/>
      <c r="G94" s="30" t="n"/>
      <c r="H94" s="29" t="n"/>
      <c r="I94" s="30" t="n"/>
      <c r="J94" s="31" t="n"/>
      <c r="K94" s="39" t="n"/>
      <c r="L94" s="58" t="n"/>
      <c r="M94" s="61" t="n"/>
      <c r="N94" s="57" t="n"/>
      <c r="O94" s="58" t="n"/>
      <c r="P94" s="58">
        <f>IF(A94="","",IFERROR(K94*IF(L94="",'Settings'!$B$3,L94)+M94*'Settings'!$B$4+N94*'Settings'!$B$5+O94,0))</f>
        <v/>
      </c>
      <c r="Q94" s="31">
        <f>IF(A94="","",IF(H94="Canceled","Canceled",IF(G94="","No Due Date",IF(H94="Completed",IF(I94="","Needs Review",IF(I94&gt;G94,"Completed Late","Completed On Time")),IF(TODAY()&gt;G94,"Overdue",IF(G94&lt;=TODAY()+'Settings'!$B$6,"Due Soon","On Track"))))))</f>
        <v/>
      </c>
      <c r="R94" s="31">
        <f>IF(A94="","",IF(COUNTIF($A$2:$A$501,A94)&gt;1,"Duplicate Action ID",IF(OR(B94="",D94="",E94="",F94="",H94="",J94=""),"Missing Required Field",IF(IFERROR(COUNTIF('Complaint Log'!$A$2:$A$501,B94),0)=0,"Unknown Complaint ID",IF(AND(H94="Pending",G94=""),"Missing Due Date",IF(AND(H94="Completed",I94=""),"Missing Completed Date",IF(AND(H94&lt;&gt;"Completed",I94&lt;&gt;""),"Status/Date Mismatch",IF(AND(I94&lt;&gt;"",I94&lt;D94),"Completed Before Logged","OK"))))))))</f>
        <v/>
      </c>
    </row>
    <row r="95">
      <c r="A95" s="29" t="n"/>
      <c r="B95" s="29" t="n"/>
      <c r="C95" s="31">
        <f>IF(B95="","",IFERROR(INDEX('Complaint Log'!$I$2:$I$501,MATCH(B95,'Complaint Log'!$A$2:$A$501,0)),"Complaint ID not found"))</f>
        <v/>
      </c>
      <c r="D95" s="30" t="n"/>
      <c r="E95" s="29" t="n"/>
      <c r="F95" s="29" t="n"/>
      <c r="G95" s="30" t="n"/>
      <c r="H95" s="29" t="n"/>
      <c r="I95" s="30" t="n"/>
      <c r="J95" s="31" t="n"/>
      <c r="K95" s="39" t="n"/>
      <c r="L95" s="58" t="n"/>
      <c r="M95" s="61" t="n"/>
      <c r="N95" s="57" t="n"/>
      <c r="O95" s="58" t="n"/>
      <c r="P95" s="58">
        <f>IF(A95="","",IFERROR(K95*IF(L95="",'Settings'!$B$3,L95)+M95*'Settings'!$B$4+N95*'Settings'!$B$5+O95,0))</f>
        <v/>
      </c>
      <c r="Q95" s="31">
        <f>IF(A95="","",IF(H95="Canceled","Canceled",IF(G95="","No Due Date",IF(H95="Completed",IF(I95="","Needs Review",IF(I95&gt;G95,"Completed Late","Completed On Time")),IF(TODAY()&gt;G95,"Overdue",IF(G95&lt;=TODAY()+'Settings'!$B$6,"Due Soon","On Track"))))))</f>
        <v/>
      </c>
      <c r="R95" s="31">
        <f>IF(A95="","",IF(COUNTIF($A$2:$A$501,A95)&gt;1,"Duplicate Action ID",IF(OR(B95="",D95="",E95="",F95="",H95="",J95=""),"Missing Required Field",IF(IFERROR(COUNTIF('Complaint Log'!$A$2:$A$501,B95),0)=0,"Unknown Complaint ID",IF(AND(H95="Pending",G95=""),"Missing Due Date",IF(AND(H95="Completed",I95=""),"Missing Completed Date",IF(AND(H95&lt;&gt;"Completed",I95&lt;&gt;""),"Status/Date Mismatch",IF(AND(I95&lt;&gt;"",I95&lt;D95),"Completed Before Logged","OK"))))))))</f>
        <v/>
      </c>
    </row>
    <row r="96">
      <c r="A96" s="29" t="n"/>
      <c r="B96" s="29" t="n"/>
      <c r="C96" s="31">
        <f>IF(B96="","",IFERROR(INDEX('Complaint Log'!$I$2:$I$501,MATCH(B96,'Complaint Log'!$A$2:$A$501,0)),"Complaint ID not found"))</f>
        <v/>
      </c>
      <c r="D96" s="30" t="n"/>
      <c r="E96" s="29" t="n"/>
      <c r="F96" s="29" t="n"/>
      <c r="G96" s="30" t="n"/>
      <c r="H96" s="29" t="n"/>
      <c r="I96" s="30" t="n"/>
      <c r="J96" s="31" t="n"/>
      <c r="K96" s="39" t="n"/>
      <c r="L96" s="58" t="n"/>
      <c r="M96" s="61" t="n"/>
      <c r="N96" s="57" t="n"/>
      <c r="O96" s="58" t="n"/>
      <c r="P96" s="58">
        <f>IF(A96="","",IFERROR(K96*IF(L96="",'Settings'!$B$3,L96)+M96*'Settings'!$B$4+N96*'Settings'!$B$5+O96,0))</f>
        <v/>
      </c>
      <c r="Q96" s="31">
        <f>IF(A96="","",IF(H96="Canceled","Canceled",IF(G96="","No Due Date",IF(H96="Completed",IF(I96="","Needs Review",IF(I96&gt;G96,"Completed Late","Completed On Time")),IF(TODAY()&gt;G96,"Overdue",IF(G96&lt;=TODAY()+'Settings'!$B$6,"Due Soon","On Track"))))))</f>
        <v/>
      </c>
      <c r="R96" s="31">
        <f>IF(A96="","",IF(COUNTIF($A$2:$A$501,A96)&gt;1,"Duplicate Action ID",IF(OR(B96="",D96="",E96="",F96="",H96="",J96=""),"Missing Required Field",IF(IFERROR(COUNTIF('Complaint Log'!$A$2:$A$501,B96),0)=0,"Unknown Complaint ID",IF(AND(H96="Pending",G96=""),"Missing Due Date",IF(AND(H96="Completed",I96=""),"Missing Completed Date",IF(AND(H96&lt;&gt;"Completed",I96&lt;&gt;""),"Status/Date Mismatch",IF(AND(I96&lt;&gt;"",I96&lt;D96),"Completed Before Logged","OK"))))))))</f>
        <v/>
      </c>
    </row>
    <row r="97">
      <c r="A97" s="29" t="n"/>
      <c r="B97" s="29" t="n"/>
      <c r="C97" s="31">
        <f>IF(B97="","",IFERROR(INDEX('Complaint Log'!$I$2:$I$501,MATCH(B97,'Complaint Log'!$A$2:$A$501,0)),"Complaint ID not found"))</f>
        <v/>
      </c>
      <c r="D97" s="30" t="n"/>
      <c r="E97" s="29" t="n"/>
      <c r="F97" s="29" t="n"/>
      <c r="G97" s="30" t="n"/>
      <c r="H97" s="29" t="n"/>
      <c r="I97" s="30" t="n"/>
      <c r="J97" s="31" t="n"/>
      <c r="K97" s="39" t="n"/>
      <c r="L97" s="58" t="n"/>
      <c r="M97" s="61" t="n"/>
      <c r="N97" s="57" t="n"/>
      <c r="O97" s="58" t="n"/>
      <c r="P97" s="58">
        <f>IF(A97="","",IFERROR(K97*IF(L97="",'Settings'!$B$3,L97)+M97*'Settings'!$B$4+N97*'Settings'!$B$5+O97,0))</f>
        <v/>
      </c>
      <c r="Q97" s="31">
        <f>IF(A97="","",IF(H97="Canceled","Canceled",IF(G97="","No Due Date",IF(H97="Completed",IF(I97="","Needs Review",IF(I97&gt;G97,"Completed Late","Completed On Time")),IF(TODAY()&gt;G97,"Overdue",IF(G97&lt;=TODAY()+'Settings'!$B$6,"Due Soon","On Track"))))))</f>
        <v/>
      </c>
      <c r="R97" s="31">
        <f>IF(A97="","",IF(COUNTIF($A$2:$A$501,A97)&gt;1,"Duplicate Action ID",IF(OR(B97="",D97="",E97="",F97="",H97="",J97=""),"Missing Required Field",IF(IFERROR(COUNTIF('Complaint Log'!$A$2:$A$501,B97),0)=0,"Unknown Complaint ID",IF(AND(H97="Pending",G97=""),"Missing Due Date",IF(AND(H97="Completed",I97=""),"Missing Completed Date",IF(AND(H97&lt;&gt;"Completed",I97&lt;&gt;""),"Status/Date Mismatch",IF(AND(I97&lt;&gt;"",I97&lt;D97),"Completed Before Logged","OK"))))))))</f>
        <v/>
      </c>
    </row>
    <row r="98">
      <c r="A98" s="29" t="n"/>
      <c r="B98" s="29" t="n"/>
      <c r="C98" s="31">
        <f>IF(B98="","",IFERROR(INDEX('Complaint Log'!$I$2:$I$501,MATCH(B98,'Complaint Log'!$A$2:$A$501,0)),"Complaint ID not found"))</f>
        <v/>
      </c>
      <c r="D98" s="30" t="n"/>
      <c r="E98" s="29" t="n"/>
      <c r="F98" s="29" t="n"/>
      <c r="G98" s="30" t="n"/>
      <c r="H98" s="29" t="n"/>
      <c r="I98" s="30" t="n"/>
      <c r="J98" s="31" t="n"/>
      <c r="K98" s="39" t="n"/>
      <c r="L98" s="58" t="n"/>
      <c r="M98" s="61" t="n"/>
      <c r="N98" s="57" t="n"/>
      <c r="O98" s="58" t="n"/>
      <c r="P98" s="58">
        <f>IF(A98="","",IFERROR(K98*IF(L98="",'Settings'!$B$3,L98)+M98*'Settings'!$B$4+N98*'Settings'!$B$5+O98,0))</f>
        <v/>
      </c>
      <c r="Q98" s="31">
        <f>IF(A98="","",IF(H98="Canceled","Canceled",IF(G98="","No Due Date",IF(H98="Completed",IF(I98="","Needs Review",IF(I98&gt;G98,"Completed Late","Completed On Time")),IF(TODAY()&gt;G98,"Overdue",IF(G98&lt;=TODAY()+'Settings'!$B$6,"Due Soon","On Track"))))))</f>
        <v/>
      </c>
      <c r="R98" s="31">
        <f>IF(A98="","",IF(COUNTIF($A$2:$A$501,A98)&gt;1,"Duplicate Action ID",IF(OR(B98="",D98="",E98="",F98="",H98="",J98=""),"Missing Required Field",IF(IFERROR(COUNTIF('Complaint Log'!$A$2:$A$501,B98),0)=0,"Unknown Complaint ID",IF(AND(H98="Pending",G98=""),"Missing Due Date",IF(AND(H98="Completed",I98=""),"Missing Completed Date",IF(AND(H98&lt;&gt;"Completed",I98&lt;&gt;""),"Status/Date Mismatch",IF(AND(I98&lt;&gt;"",I98&lt;D98),"Completed Before Logged","OK"))))))))</f>
        <v/>
      </c>
    </row>
    <row r="99">
      <c r="A99" s="29" t="n"/>
      <c r="B99" s="29" t="n"/>
      <c r="C99" s="31">
        <f>IF(B99="","",IFERROR(INDEX('Complaint Log'!$I$2:$I$501,MATCH(B99,'Complaint Log'!$A$2:$A$501,0)),"Complaint ID not found"))</f>
        <v/>
      </c>
      <c r="D99" s="30" t="n"/>
      <c r="E99" s="29" t="n"/>
      <c r="F99" s="29" t="n"/>
      <c r="G99" s="30" t="n"/>
      <c r="H99" s="29" t="n"/>
      <c r="I99" s="30" t="n"/>
      <c r="J99" s="31" t="n"/>
      <c r="K99" s="39" t="n"/>
      <c r="L99" s="58" t="n"/>
      <c r="M99" s="61" t="n"/>
      <c r="N99" s="57" t="n"/>
      <c r="O99" s="58" t="n"/>
      <c r="P99" s="58">
        <f>IF(A99="","",IFERROR(K99*IF(L99="",'Settings'!$B$3,L99)+M99*'Settings'!$B$4+N99*'Settings'!$B$5+O99,0))</f>
        <v/>
      </c>
      <c r="Q99" s="31">
        <f>IF(A99="","",IF(H99="Canceled","Canceled",IF(G99="","No Due Date",IF(H99="Completed",IF(I99="","Needs Review",IF(I99&gt;G99,"Completed Late","Completed On Time")),IF(TODAY()&gt;G99,"Overdue",IF(G99&lt;=TODAY()+'Settings'!$B$6,"Due Soon","On Track"))))))</f>
        <v/>
      </c>
      <c r="R99" s="31">
        <f>IF(A99="","",IF(COUNTIF($A$2:$A$501,A99)&gt;1,"Duplicate Action ID",IF(OR(B99="",D99="",E99="",F99="",H99="",J99=""),"Missing Required Field",IF(IFERROR(COUNTIF('Complaint Log'!$A$2:$A$501,B99),0)=0,"Unknown Complaint ID",IF(AND(H99="Pending",G99=""),"Missing Due Date",IF(AND(H99="Completed",I99=""),"Missing Completed Date",IF(AND(H99&lt;&gt;"Completed",I99&lt;&gt;""),"Status/Date Mismatch",IF(AND(I99&lt;&gt;"",I99&lt;D99),"Completed Before Logged","OK"))))))))</f>
        <v/>
      </c>
    </row>
    <row r="100">
      <c r="A100" s="29" t="n"/>
      <c r="B100" s="29" t="n"/>
      <c r="C100" s="31">
        <f>IF(B100="","",IFERROR(INDEX('Complaint Log'!$I$2:$I$501,MATCH(B100,'Complaint Log'!$A$2:$A$501,0)),"Complaint ID not found"))</f>
        <v/>
      </c>
      <c r="D100" s="30" t="n"/>
      <c r="E100" s="29" t="n"/>
      <c r="F100" s="29" t="n"/>
      <c r="G100" s="30" t="n"/>
      <c r="H100" s="29" t="n"/>
      <c r="I100" s="30" t="n"/>
      <c r="J100" s="31" t="n"/>
      <c r="K100" s="39" t="n"/>
      <c r="L100" s="58" t="n"/>
      <c r="M100" s="61" t="n"/>
      <c r="N100" s="57" t="n"/>
      <c r="O100" s="58" t="n"/>
      <c r="P100" s="58">
        <f>IF(A100="","",IFERROR(K100*IF(L100="",'Settings'!$B$3,L100)+M100*'Settings'!$B$4+N100*'Settings'!$B$5+O100,0))</f>
        <v/>
      </c>
      <c r="Q100" s="31">
        <f>IF(A100="","",IF(H100="Canceled","Canceled",IF(G100="","No Due Date",IF(H100="Completed",IF(I100="","Needs Review",IF(I100&gt;G100,"Completed Late","Completed On Time")),IF(TODAY()&gt;G100,"Overdue",IF(G100&lt;=TODAY()+'Settings'!$B$6,"Due Soon","On Track"))))))</f>
        <v/>
      </c>
      <c r="R100" s="31">
        <f>IF(A100="","",IF(COUNTIF($A$2:$A$501,A100)&gt;1,"Duplicate Action ID",IF(OR(B100="",D100="",E100="",F100="",H100="",J100=""),"Missing Required Field",IF(IFERROR(COUNTIF('Complaint Log'!$A$2:$A$501,B100),0)=0,"Unknown Complaint ID",IF(AND(H100="Pending",G100=""),"Missing Due Date",IF(AND(H100="Completed",I100=""),"Missing Completed Date",IF(AND(H100&lt;&gt;"Completed",I100&lt;&gt;""),"Status/Date Mismatch",IF(AND(I100&lt;&gt;"",I100&lt;D100),"Completed Before Logged","OK"))))))))</f>
        <v/>
      </c>
    </row>
    <row r="101">
      <c r="A101" s="29" t="n"/>
      <c r="B101" s="29" t="n"/>
      <c r="C101" s="31">
        <f>IF(B101="","",IFERROR(INDEX('Complaint Log'!$I$2:$I$501,MATCH(B101,'Complaint Log'!$A$2:$A$501,0)),"Complaint ID not found"))</f>
        <v/>
      </c>
      <c r="D101" s="30" t="n"/>
      <c r="E101" s="29" t="n"/>
      <c r="F101" s="29" t="n"/>
      <c r="G101" s="30" t="n"/>
      <c r="H101" s="29" t="n"/>
      <c r="I101" s="30" t="n"/>
      <c r="J101" s="31" t="n"/>
      <c r="K101" s="39" t="n"/>
      <c r="L101" s="58" t="n"/>
      <c r="M101" s="61" t="n"/>
      <c r="N101" s="57" t="n"/>
      <c r="O101" s="58" t="n"/>
      <c r="P101" s="58">
        <f>IF(A101="","",IFERROR(K101*IF(L101="",'Settings'!$B$3,L101)+M101*'Settings'!$B$4+N101*'Settings'!$B$5+O101,0))</f>
        <v/>
      </c>
      <c r="Q101" s="31">
        <f>IF(A101="","",IF(H101="Canceled","Canceled",IF(G101="","No Due Date",IF(H101="Completed",IF(I101="","Needs Review",IF(I101&gt;G101,"Completed Late","Completed On Time")),IF(TODAY()&gt;G101,"Overdue",IF(G101&lt;=TODAY()+'Settings'!$B$6,"Due Soon","On Track"))))))</f>
        <v/>
      </c>
      <c r="R101" s="31">
        <f>IF(A101="","",IF(COUNTIF($A$2:$A$501,A101)&gt;1,"Duplicate Action ID",IF(OR(B101="",D101="",E101="",F101="",H101="",J101=""),"Missing Required Field",IF(IFERROR(COUNTIF('Complaint Log'!$A$2:$A$501,B101),0)=0,"Unknown Complaint ID",IF(AND(H101="Pending",G101=""),"Missing Due Date",IF(AND(H101="Completed",I101=""),"Missing Completed Date",IF(AND(H101&lt;&gt;"Completed",I101&lt;&gt;""),"Status/Date Mismatch",IF(AND(I101&lt;&gt;"",I101&lt;D101),"Completed Before Logged","OK"))))))))</f>
        <v/>
      </c>
    </row>
    <row r="102">
      <c r="A102" s="29" t="n"/>
      <c r="B102" s="29" t="n"/>
      <c r="C102" s="31">
        <f>IF(B102="","",IFERROR(INDEX('Complaint Log'!$I$2:$I$501,MATCH(B102,'Complaint Log'!$A$2:$A$501,0)),"Complaint ID not found"))</f>
        <v/>
      </c>
      <c r="D102" s="30" t="n"/>
      <c r="E102" s="29" t="n"/>
      <c r="F102" s="29" t="n"/>
      <c r="G102" s="30" t="n"/>
      <c r="H102" s="29" t="n"/>
      <c r="I102" s="30" t="n"/>
      <c r="J102" s="31" t="n"/>
      <c r="K102" s="39" t="n"/>
      <c r="L102" s="58" t="n"/>
      <c r="M102" s="61" t="n"/>
      <c r="N102" s="57" t="n"/>
      <c r="O102" s="58" t="n"/>
      <c r="P102" s="58">
        <f>IF(A102="","",IFERROR(K102*IF(L102="",'Settings'!$B$3,L102)+M102*'Settings'!$B$4+N102*'Settings'!$B$5+O102,0))</f>
        <v/>
      </c>
      <c r="Q102" s="31">
        <f>IF(A102="","",IF(H102="Canceled","Canceled",IF(G102="","No Due Date",IF(H102="Completed",IF(I102="","Needs Review",IF(I102&gt;G102,"Completed Late","Completed On Time")),IF(TODAY()&gt;G102,"Overdue",IF(G102&lt;=TODAY()+'Settings'!$B$6,"Due Soon","On Track"))))))</f>
        <v/>
      </c>
      <c r="R102" s="31">
        <f>IF(A102="","",IF(COUNTIF($A$2:$A$501,A102)&gt;1,"Duplicate Action ID",IF(OR(B102="",D102="",E102="",F102="",H102="",J102=""),"Missing Required Field",IF(IFERROR(COUNTIF('Complaint Log'!$A$2:$A$501,B102),0)=0,"Unknown Complaint ID",IF(AND(H102="Pending",G102=""),"Missing Due Date",IF(AND(H102="Completed",I102=""),"Missing Completed Date",IF(AND(H102&lt;&gt;"Completed",I102&lt;&gt;""),"Status/Date Mismatch",IF(AND(I102&lt;&gt;"",I102&lt;D102),"Completed Before Logged","OK"))))))))</f>
        <v/>
      </c>
    </row>
    <row r="103">
      <c r="A103" s="29" t="n"/>
      <c r="B103" s="29" t="n"/>
      <c r="C103" s="31">
        <f>IF(B103="","",IFERROR(INDEX('Complaint Log'!$I$2:$I$501,MATCH(B103,'Complaint Log'!$A$2:$A$501,0)),"Complaint ID not found"))</f>
        <v/>
      </c>
      <c r="D103" s="30" t="n"/>
      <c r="E103" s="29" t="n"/>
      <c r="F103" s="29" t="n"/>
      <c r="G103" s="30" t="n"/>
      <c r="H103" s="29" t="n"/>
      <c r="I103" s="30" t="n"/>
      <c r="J103" s="31" t="n"/>
      <c r="K103" s="39" t="n"/>
      <c r="L103" s="58" t="n"/>
      <c r="M103" s="61" t="n"/>
      <c r="N103" s="57" t="n"/>
      <c r="O103" s="58" t="n"/>
      <c r="P103" s="58">
        <f>IF(A103="","",IFERROR(K103*IF(L103="",'Settings'!$B$3,L103)+M103*'Settings'!$B$4+N103*'Settings'!$B$5+O103,0))</f>
        <v/>
      </c>
      <c r="Q103" s="31">
        <f>IF(A103="","",IF(H103="Canceled","Canceled",IF(G103="","No Due Date",IF(H103="Completed",IF(I103="","Needs Review",IF(I103&gt;G103,"Completed Late","Completed On Time")),IF(TODAY()&gt;G103,"Overdue",IF(G103&lt;=TODAY()+'Settings'!$B$6,"Due Soon","On Track"))))))</f>
        <v/>
      </c>
      <c r="R103" s="31">
        <f>IF(A103="","",IF(COUNTIF($A$2:$A$501,A103)&gt;1,"Duplicate Action ID",IF(OR(B103="",D103="",E103="",F103="",H103="",J103=""),"Missing Required Field",IF(IFERROR(COUNTIF('Complaint Log'!$A$2:$A$501,B103),0)=0,"Unknown Complaint ID",IF(AND(H103="Pending",G103=""),"Missing Due Date",IF(AND(H103="Completed",I103=""),"Missing Completed Date",IF(AND(H103&lt;&gt;"Completed",I103&lt;&gt;""),"Status/Date Mismatch",IF(AND(I103&lt;&gt;"",I103&lt;D103),"Completed Before Logged","OK"))))))))</f>
        <v/>
      </c>
    </row>
    <row r="104">
      <c r="A104" s="29" t="n"/>
      <c r="B104" s="29" t="n"/>
      <c r="C104" s="31">
        <f>IF(B104="","",IFERROR(INDEX('Complaint Log'!$I$2:$I$501,MATCH(B104,'Complaint Log'!$A$2:$A$501,0)),"Complaint ID not found"))</f>
        <v/>
      </c>
      <c r="D104" s="30" t="n"/>
      <c r="E104" s="29" t="n"/>
      <c r="F104" s="29" t="n"/>
      <c r="G104" s="30" t="n"/>
      <c r="H104" s="29" t="n"/>
      <c r="I104" s="30" t="n"/>
      <c r="J104" s="31" t="n"/>
      <c r="K104" s="39" t="n"/>
      <c r="L104" s="58" t="n"/>
      <c r="M104" s="61" t="n"/>
      <c r="N104" s="57" t="n"/>
      <c r="O104" s="58" t="n"/>
      <c r="P104" s="58">
        <f>IF(A104="","",IFERROR(K104*IF(L104="",'Settings'!$B$3,L104)+M104*'Settings'!$B$4+N104*'Settings'!$B$5+O104,0))</f>
        <v/>
      </c>
      <c r="Q104" s="31">
        <f>IF(A104="","",IF(H104="Canceled","Canceled",IF(G104="","No Due Date",IF(H104="Completed",IF(I104="","Needs Review",IF(I104&gt;G104,"Completed Late","Completed On Time")),IF(TODAY()&gt;G104,"Overdue",IF(G104&lt;=TODAY()+'Settings'!$B$6,"Due Soon","On Track"))))))</f>
        <v/>
      </c>
      <c r="R104" s="31">
        <f>IF(A104="","",IF(COUNTIF($A$2:$A$501,A104)&gt;1,"Duplicate Action ID",IF(OR(B104="",D104="",E104="",F104="",H104="",J104=""),"Missing Required Field",IF(IFERROR(COUNTIF('Complaint Log'!$A$2:$A$501,B104),0)=0,"Unknown Complaint ID",IF(AND(H104="Pending",G104=""),"Missing Due Date",IF(AND(H104="Completed",I104=""),"Missing Completed Date",IF(AND(H104&lt;&gt;"Completed",I104&lt;&gt;""),"Status/Date Mismatch",IF(AND(I104&lt;&gt;"",I104&lt;D104),"Completed Before Logged","OK"))))))))</f>
        <v/>
      </c>
    </row>
    <row r="105">
      <c r="A105" s="29" t="n"/>
      <c r="B105" s="29" t="n"/>
      <c r="C105" s="31">
        <f>IF(B105="","",IFERROR(INDEX('Complaint Log'!$I$2:$I$501,MATCH(B105,'Complaint Log'!$A$2:$A$501,0)),"Complaint ID not found"))</f>
        <v/>
      </c>
      <c r="D105" s="30" t="n"/>
      <c r="E105" s="29" t="n"/>
      <c r="F105" s="29" t="n"/>
      <c r="G105" s="30" t="n"/>
      <c r="H105" s="29" t="n"/>
      <c r="I105" s="30" t="n"/>
      <c r="J105" s="31" t="n"/>
      <c r="K105" s="39" t="n"/>
      <c r="L105" s="58" t="n"/>
      <c r="M105" s="61" t="n"/>
      <c r="N105" s="57" t="n"/>
      <c r="O105" s="58" t="n"/>
      <c r="P105" s="58">
        <f>IF(A105="","",IFERROR(K105*IF(L105="",'Settings'!$B$3,L105)+M105*'Settings'!$B$4+N105*'Settings'!$B$5+O105,0))</f>
        <v/>
      </c>
      <c r="Q105" s="31">
        <f>IF(A105="","",IF(H105="Canceled","Canceled",IF(G105="","No Due Date",IF(H105="Completed",IF(I105="","Needs Review",IF(I105&gt;G105,"Completed Late","Completed On Time")),IF(TODAY()&gt;G105,"Overdue",IF(G105&lt;=TODAY()+'Settings'!$B$6,"Due Soon","On Track"))))))</f>
        <v/>
      </c>
      <c r="R105" s="31">
        <f>IF(A105="","",IF(COUNTIF($A$2:$A$501,A105)&gt;1,"Duplicate Action ID",IF(OR(B105="",D105="",E105="",F105="",H105="",J105=""),"Missing Required Field",IF(IFERROR(COUNTIF('Complaint Log'!$A$2:$A$501,B105),0)=0,"Unknown Complaint ID",IF(AND(H105="Pending",G105=""),"Missing Due Date",IF(AND(H105="Completed",I105=""),"Missing Completed Date",IF(AND(H105&lt;&gt;"Completed",I105&lt;&gt;""),"Status/Date Mismatch",IF(AND(I105&lt;&gt;"",I105&lt;D105),"Completed Before Logged","OK"))))))))</f>
        <v/>
      </c>
    </row>
    <row r="106">
      <c r="A106" s="29" t="n"/>
      <c r="B106" s="29" t="n"/>
      <c r="C106" s="31">
        <f>IF(B106="","",IFERROR(INDEX('Complaint Log'!$I$2:$I$501,MATCH(B106,'Complaint Log'!$A$2:$A$501,0)),"Complaint ID not found"))</f>
        <v/>
      </c>
      <c r="D106" s="30" t="n"/>
      <c r="E106" s="29" t="n"/>
      <c r="F106" s="29" t="n"/>
      <c r="G106" s="30" t="n"/>
      <c r="H106" s="29" t="n"/>
      <c r="I106" s="30" t="n"/>
      <c r="J106" s="31" t="n"/>
      <c r="K106" s="39" t="n"/>
      <c r="L106" s="58" t="n"/>
      <c r="M106" s="61" t="n"/>
      <c r="N106" s="57" t="n"/>
      <c r="O106" s="58" t="n"/>
      <c r="P106" s="58">
        <f>IF(A106="","",IFERROR(K106*IF(L106="",'Settings'!$B$3,L106)+M106*'Settings'!$B$4+N106*'Settings'!$B$5+O106,0))</f>
        <v/>
      </c>
      <c r="Q106" s="31">
        <f>IF(A106="","",IF(H106="Canceled","Canceled",IF(G106="","No Due Date",IF(H106="Completed",IF(I106="","Needs Review",IF(I106&gt;G106,"Completed Late","Completed On Time")),IF(TODAY()&gt;G106,"Overdue",IF(G106&lt;=TODAY()+'Settings'!$B$6,"Due Soon","On Track"))))))</f>
        <v/>
      </c>
      <c r="R106" s="31">
        <f>IF(A106="","",IF(COUNTIF($A$2:$A$501,A106)&gt;1,"Duplicate Action ID",IF(OR(B106="",D106="",E106="",F106="",H106="",J106=""),"Missing Required Field",IF(IFERROR(COUNTIF('Complaint Log'!$A$2:$A$501,B106),0)=0,"Unknown Complaint ID",IF(AND(H106="Pending",G106=""),"Missing Due Date",IF(AND(H106="Completed",I106=""),"Missing Completed Date",IF(AND(H106&lt;&gt;"Completed",I106&lt;&gt;""),"Status/Date Mismatch",IF(AND(I106&lt;&gt;"",I106&lt;D106),"Completed Before Logged","OK"))))))))</f>
        <v/>
      </c>
    </row>
    <row r="107">
      <c r="A107" s="29" t="n"/>
      <c r="B107" s="29" t="n"/>
      <c r="C107" s="31">
        <f>IF(B107="","",IFERROR(INDEX('Complaint Log'!$I$2:$I$501,MATCH(B107,'Complaint Log'!$A$2:$A$501,0)),"Complaint ID not found"))</f>
        <v/>
      </c>
      <c r="D107" s="30" t="n"/>
      <c r="E107" s="29" t="n"/>
      <c r="F107" s="29" t="n"/>
      <c r="G107" s="30" t="n"/>
      <c r="H107" s="29" t="n"/>
      <c r="I107" s="30" t="n"/>
      <c r="J107" s="31" t="n"/>
      <c r="K107" s="39" t="n"/>
      <c r="L107" s="58" t="n"/>
      <c r="M107" s="61" t="n"/>
      <c r="N107" s="57" t="n"/>
      <c r="O107" s="58" t="n"/>
      <c r="P107" s="58">
        <f>IF(A107="","",IFERROR(K107*IF(L107="",'Settings'!$B$3,L107)+M107*'Settings'!$B$4+N107*'Settings'!$B$5+O107,0))</f>
        <v/>
      </c>
      <c r="Q107" s="31">
        <f>IF(A107="","",IF(H107="Canceled","Canceled",IF(G107="","No Due Date",IF(H107="Completed",IF(I107="","Needs Review",IF(I107&gt;G107,"Completed Late","Completed On Time")),IF(TODAY()&gt;G107,"Overdue",IF(G107&lt;=TODAY()+'Settings'!$B$6,"Due Soon","On Track"))))))</f>
        <v/>
      </c>
      <c r="R107" s="31">
        <f>IF(A107="","",IF(COUNTIF($A$2:$A$501,A107)&gt;1,"Duplicate Action ID",IF(OR(B107="",D107="",E107="",F107="",H107="",J107=""),"Missing Required Field",IF(IFERROR(COUNTIF('Complaint Log'!$A$2:$A$501,B107),0)=0,"Unknown Complaint ID",IF(AND(H107="Pending",G107=""),"Missing Due Date",IF(AND(H107="Completed",I107=""),"Missing Completed Date",IF(AND(H107&lt;&gt;"Completed",I107&lt;&gt;""),"Status/Date Mismatch",IF(AND(I107&lt;&gt;"",I107&lt;D107),"Completed Before Logged","OK"))))))))</f>
        <v/>
      </c>
    </row>
    <row r="108">
      <c r="A108" s="29" t="n"/>
      <c r="B108" s="29" t="n"/>
      <c r="C108" s="31">
        <f>IF(B108="","",IFERROR(INDEX('Complaint Log'!$I$2:$I$501,MATCH(B108,'Complaint Log'!$A$2:$A$501,0)),"Complaint ID not found"))</f>
        <v/>
      </c>
      <c r="D108" s="30" t="n"/>
      <c r="E108" s="29" t="n"/>
      <c r="F108" s="29" t="n"/>
      <c r="G108" s="30" t="n"/>
      <c r="H108" s="29" t="n"/>
      <c r="I108" s="30" t="n"/>
      <c r="J108" s="31" t="n"/>
      <c r="K108" s="39" t="n"/>
      <c r="L108" s="58" t="n"/>
      <c r="M108" s="61" t="n"/>
      <c r="N108" s="57" t="n"/>
      <c r="O108" s="58" t="n"/>
      <c r="P108" s="58">
        <f>IF(A108="","",IFERROR(K108*IF(L108="",'Settings'!$B$3,L108)+M108*'Settings'!$B$4+N108*'Settings'!$B$5+O108,0))</f>
        <v/>
      </c>
      <c r="Q108" s="31">
        <f>IF(A108="","",IF(H108="Canceled","Canceled",IF(G108="","No Due Date",IF(H108="Completed",IF(I108="","Needs Review",IF(I108&gt;G108,"Completed Late","Completed On Time")),IF(TODAY()&gt;G108,"Overdue",IF(G108&lt;=TODAY()+'Settings'!$B$6,"Due Soon","On Track"))))))</f>
        <v/>
      </c>
      <c r="R108" s="31">
        <f>IF(A108="","",IF(COUNTIF($A$2:$A$501,A108)&gt;1,"Duplicate Action ID",IF(OR(B108="",D108="",E108="",F108="",H108="",J108=""),"Missing Required Field",IF(IFERROR(COUNTIF('Complaint Log'!$A$2:$A$501,B108),0)=0,"Unknown Complaint ID",IF(AND(H108="Pending",G108=""),"Missing Due Date",IF(AND(H108="Completed",I108=""),"Missing Completed Date",IF(AND(H108&lt;&gt;"Completed",I108&lt;&gt;""),"Status/Date Mismatch",IF(AND(I108&lt;&gt;"",I108&lt;D108),"Completed Before Logged","OK"))))))))</f>
        <v/>
      </c>
    </row>
    <row r="109">
      <c r="A109" s="29" t="n"/>
      <c r="B109" s="29" t="n"/>
      <c r="C109" s="31">
        <f>IF(B109="","",IFERROR(INDEX('Complaint Log'!$I$2:$I$501,MATCH(B109,'Complaint Log'!$A$2:$A$501,0)),"Complaint ID not found"))</f>
        <v/>
      </c>
      <c r="D109" s="30" t="n"/>
      <c r="E109" s="29" t="n"/>
      <c r="F109" s="29" t="n"/>
      <c r="G109" s="30" t="n"/>
      <c r="H109" s="29" t="n"/>
      <c r="I109" s="30" t="n"/>
      <c r="J109" s="31" t="n"/>
      <c r="K109" s="39" t="n"/>
      <c r="L109" s="58" t="n"/>
      <c r="M109" s="61" t="n"/>
      <c r="N109" s="57" t="n"/>
      <c r="O109" s="58" t="n"/>
      <c r="P109" s="58">
        <f>IF(A109="","",IFERROR(K109*IF(L109="",'Settings'!$B$3,L109)+M109*'Settings'!$B$4+N109*'Settings'!$B$5+O109,0))</f>
        <v/>
      </c>
      <c r="Q109" s="31">
        <f>IF(A109="","",IF(H109="Canceled","Canceled",IF(G109="","No Due Date",IF(H109="Completed",IF(I109="","Needs Review",IF(I109&gt;G109,"Completed Late","Completed On Time")),IF(TODAY()&gt;G109,"Overdue",IF(G109&lt;=TODAY()+'Settings'!$B$6,"Due Soon","On Track"))))))</f>
        <v/>
      </c>
      <c r="R109" s="31">
        <f>IF(A109="","",IF(COUNTIF($A$2:$A$501,A109)&gt;1,"Duplicate Action ID",IF(OR(B109="",D109="",E109="",F109="",H109="",J109=""),"Missing Required Field",IF(IFERROR(COUNTIF('Complaint Log'!$A$2:$A$501,B109),0)=0,"Unknown Complaint ID",IF(AND(H109="Pending",G109=""),"Missing Due Date",IF(AND(H109="Completed",I109=""),"Missing Completed Date",IF(AND(H109&lt;&gt;"Completed",I109&lt;&gt;""),"Status/Date Mismatch",IF(AND(I109&lt;&gt;"",I109&lt;D109),"Completed Before Logged","OK"))))))))</f>
        <v/>
      </c>
    </row>
    <row r="110">
      <c r="A110" s="29" t="n"/>
      <c r="B110" s="29" t="n"/>
      <c r="C110" s="31">
        <f>IF(B110="","",IFERROR(INDEX('Complaint Log'!$I$2:$I$501,MATCH(B110,'Complaint Log'!$A$2:$A$501,0)),"Complaint ID not found"))</f>
        <v/>
      </c>
      <c r="D110" s="30" t="n"/>
      <c r="E110" s="29" t="n"/>
      <c r="F110" s="29" t="n"/>
      <c r="G110" s="30" t="n"/>
      <c r="H110" s="29" t="n"/>
      <c r="I110" s="30" t="n"/>
      <c r="J110" s="31" t="n"/>
      <c r="K110" s="39" t="n"/>
      <c r="L110" s="58" t="n"/>
      <c r="M110" s="61" t="n"/>
      <c r="N110" s="57" t="n"/>
      <c r="O110" s="58" t="n"/>
      <c r="P110" s="58">
        <f>IF(A110="","",IFERROR(K110*IF(L110="",'Settings'!$B$3,L110)+M110*'Settings'!$B$4+N110*'Settings'!$B$5+O110,0))</f>
        <v/>
      </c>
      <c r="Q110" s="31">
        <f>IF(A110="","",IF(H110="Canceled","Canceled",IF(G110="","No Due Date",IF(H110="Completed",IF(I110="","Needs Review",IF(I110&gt;G110,"Completed Late","Completed On Time")),IF(TODAY()&gt;G110,"Overdue",IF(G110&lt;=TODAY()+'Settings'!$B$6,"Due Soon","On Track"))))))</f>
        <v/>
      </c>
      <c r="R110" s="31">
        <f>IF(A110="","",IF(COUNTIF($A$2:$A$501,A110)&gt;1,"Duplicate Action ID",IF(OR(B110="",D110="",E110="",F110="",H110="",J110=""),"Missing Required Field",IF(IFERROR(COUNTIF('Complaint Log'!$A$2:$A$501,B110),0)=0,"Unknown Complaint ID",IF(AND(H110="Pending",G110=""),"Missing Due Date",IF(AND(H110="Completed",I110=""),"Missing Completed Date",IF(AND(H110&lt;&gt;"Completed",I110&lt;&gt;""),"Status/Date Mismatch",IF(AND(I110&lt;&gt;"",I110&lt;D110),"Completed Before Logged","OK"))))))))</f>
        <v/>
      </c>
    </row>
    <row r="111">
      <c r="A111" s="29" t="n"/>
      <c r="B111" s="29" t="n"/>
      <c r="C111" s="31">
        <f>IF(B111="","",IFERROR(INDEX('Complaint Log'!$I$2:$I$501,MATCH(B111,'Complaint Log'!$A$2:$A$501,0)),"Complaint ID not found"))</f>
        <v/>
      </c>
      <c r="D111" s="30" t="n"/>
      <c r="E111" s="29" t="n"/>
      <c r="F111" s="29" t="n"/>
      <c r="G111" s="30" t="n"/>
      <c r="H111" s="29" t="n"/>
      <c r="I111" s="30" t="n"/>
      <c r="J111" s="31" t="n"/>
      <c r="K111" s="39" t="n"/>
      <c r="L111" s="58" t="n"/>
      <c r="M111" s="61" t="n"/>
      <c r="N111" s="57" t="n"/>
      <c r="O111" s="58" t="n"/>
      <c r="P111" s="58">
        <f>IF(A111="","",IFERROR(K111*IF(L111="",'Settings'!$B$3,L111)+M111*'Settings'!$B$4+N111*'Settings'!$B$5+O111,0))</f>
        <v/>
      </c>
      <c r="Q111" s="31">
        <f>IF(A111="","",IF(H111="Canceled","Canceled",IF(G111="","No Due Date",IF(H111="Completed",IF(I111="","Needs Review",IF(I111&gt;G111,"Completed Late","Completed On Time")),IF(TODAY()&gt;G111,"Overdue",IF(G111&lt;=TODAY()+'Settings'!$B$6,"Due Soon","On Track"))))))</f>
        <v/>
      </c>
      <c r="R111" s="31">
        <f>IF(A111="","",IF(COUNTIF($A$2:$A$501,A111)&gt;1,"Duplicate Action ID",IF(OR(B111="",D111="",E111="",F111="",H111="",J111=""),"Missing Required Field",IF(IFERROR(COUNTIF('Complaint Log'!$A$2:$A$501,B111),0)=0,"Unknown Complaint ID",IF(AND(H111="Pending",G111=""),"Missing Due Date",IF(AND(H111="Completed",I111=""),"Missing Completed Date",IF(AND(H111&lt;&gt;"Completed",I111&lt;&gt;""),"Status/Date Mismatch",IF(AND(I111&lt;&gt;"",I111&lt;D111),"Completed Before Logged","OK"))))))))</f>
        <v/>
      </c>
    </row>
    <row r="112">
      <c r="A112" s="29" t="n"/>
      <c r="B112" s="29" t="n"/>
      <c r="C112" s="31">
        <f>IF(B112="","",IFERROR(INDEX('Complaint Log'!$I$2:$I$501,MATCH(B112,'Complaint Log'!$A$2:$A$501,0)),"Complaint ID not found"))</f>
        <v/>
      </c>
      <c r="D112" s="30" t="n"/>
      <c r="E112" s="29" t="n"/>
      <c r="F112" s="29" t="n"/>
      <c r="G112" s="30" t="n"/>
      <c r="H112" s="29" t="n"/>
      <c r="I112" s="30" t="n"/>
      <c r="J112" s="31" t="n"/>
      <c r="K112" s="39" t="n"/>
      <c r="L112" s="58" t="n"/>
      <c r="M112" s="61" t="n"/>
      <c r="N112" s="57" t="n"/>
      <c r="O112" s="58" t="n"/>
      <c r="P112" s="58">
        <f>IF(A112="","",IFERROR(K112*IF(L112="",'Settings'!$B$3,L112)+M112*'Settings'!$B$4+N112*'Settings'!$B$5+O112,0))</f>
        <v/>
      </c>
      <c r="Q112" s="31">
        <f>IF(A112="","",IF(H112="Canceled","Canceled",IF(G112="","No Due Date",IF(H112="Completed",IF(I112="","Needs Review",IF(I112&gt;G112,"Completed Late","Completed On Time")),IF(TODAY()&gt;G112,"Overdue",IF(G112&lt;=TODAY()+'Settings'!$B$6,"Due Soon","On Track"))))))</f>
        <v/>
      </c>
      <c r="R112" s="31">
        <f>IF(A112="","",IF(COUNTIF($A$2:$A$501,A112)&gt;1,"Duplicate Action ID",IF(OR(B112="",D112="",E112="",F112="",H112="",J112=""),"Missing Required Field",IF(IFERROR(COUNTIF('Complaint Log'!$A$2:$A$501,B112),0)=0,"Unknown Complaint ID",IF(AND(H112="Pending",G112=""),"Missing Due Date",IF(AND(H112="Completed",I112=""),"Missing Completed Date",IF(AND(H112&lt;&gt;"Completed",I112&lt;&gt;""),"Status/Date Mismatch",IF(AND(I112&lt;&gt;"",I112&lt;D112),"Completed Before Logged","OK"))))))))</f>
        <v/>
      </c>
    </row>
    <row r="113">
      <c r="A113" s="29" t="n"/>
      <c r="B113" s="29" t="n"/>
      <c r="C113" s="31">
        <f>IF(B113="","",IFERROR(INDEX('Complaint Log'!$I$2:$I$501,MATCH(B113,'Complaint Log'!$A$2:$A$501,0)),"Complaint ID not found"))</f>
        <v/>
      </c>
      <c r="D113" s="30" t="n"/>
      <c r="E113" s="29" t="n"/>
      <c r="F113" s="29" t="n"/>
      <c r="G113" s="30" t="n"/>
      <c r="H113" s="29" t="n"/>
      <c r="I113" s="30" t="n"/>
      <c r="J113" s="31" t="n"/>
      <c r="K113" s="39" t="n"/>
      <c r="L113" s="58" t="n"/>
      <c r="M113" s="61" t="n"/>
      <c r="N113" s="57" t="n"/>
      <c r="O113" s="58" t="n"/>
      <c r="P113" s="58">
        <f>IF(A113="","",IFERROR(K113*IF(L113="",'Settings'!$B$3,L113)+M113*'Settings'!$B$4+N113*'Settings'!$B$5+O113,0))</f>
        <v/>
      </c>
      <c r="Q113" s="31">
        <f>IF(A113="","",IF(H113="Canceled","Canceled",IF(G113="","No Due Date",IF(H113="Completed",IF(I113="","Needs Review",IF(I113&gt;G113,"Completed Late","Completed On Time")),IF(TODAY()&gt;G113,"Overdue",IF(G113&lt;=TODAY()+'Settings'!$B$6,"Due Soon","On Track"))))))</f>
        <v/>
      </c>
      <c r="R113" s="31">
        <f>IF(A113="","",IF(COUNTIF($A$2:$A$501,A113)&gt;1,"Duplicate Action ID",IF(OR(B113="",D113="",E113="",F113="",H113="",J113=""),"Missing Required Field",IF(IFERROR(COUNTIF('Complaint Log'!$A$2:$A$501,B113),0)=0,"Unknown Complaint ID",IF(AND(H113="Pending",G113=""),"Missing Due Date",IF(AND(H113="Completed",I113=""),"Missing Completed Date",IF(AND(H113&lt;&gt;"Completed",I113&lt;&gt;""),"Status/Date Mismatch",IF(AND(I113&lt;&gt;"",I113&lt;D113),"Completed Before Logged","OK"))))))))</f>
        <v/>
      </c>
    </row>
    <row r="114">
      <c r="A114" s="29" t="n"/>
      <c r="B114" s="29" t="n"/>
      <c r="C114" s="31">
        <f>IF(B114="","",IFERROR(INDEX('Complaint Log'!$I$2:$I$501,MATCH(B114,'Complaint Log'!$A$2:$A$501,0)),"Complaint ID not found"))</f>
        <v/>
      </c>
      <c r="D114" s="30" t="n"/>
      <c r="E114" s="29" t="n"/>
      <c r="F114" s="29" t="n"/>
      <c r="G114" s="30" t="n"/>
      <c r="H114" s="29" t="n"/>
      <c r="I114" s="30" t="n"/>
      <c r="J114" s="31" t="n"/>
      <c r="K114" s="39" t="n"/>
      <c r="L114" s="58" t="n"/>
      <c r="M114" s="61" t="n"/>
      <c r="N114" s="57" t="n"/>
      <c r="O114" s="58" t="n"/>
      <c r="P114" s="58">
        <f>IF(A114="","",IFERROR(K114*IF(L114="",'Settings'!$B$3,L114)+M114*'Settings'!$B$4+N114*'Settings'!$B$5+O114,0))</f>
        <v/>
      </c>
      <c r="Q114" s="31">
        <f>IF(A114="","",IF(H114="Canceled","Canceled",IF(G114="","No Due Date",IF(H114="Completed",IF(I114="","Needs Review",IF(I114&gt;G114,"Completed Late","Completed On Time")),IF(TODAY()&gt;G114,"Overdue",IF(G114&lt;=TODAY()+'Settings'!$B$6,"Due Soon","On Track"))))))</f>
        <v/>
      </c>
      <c r="R114" s="31">
        <f>IF(A114="","",IF(COUNTIF($A$2:$A$501,A114)&gt;1,"Duplicate Action ID",IF(OR(B114="",D114="",E114="",F114="",H114="",J114=""),"Missing Required Field",IF(IFERROR(COUNTIF('Complaint Log'!$A$2:$A$501,B114),0)=0,"Unknown Complaint ID",IF(AND(H114="Pending",G114=""),"Missing Due Date",IF(AND(H114="Completed",I114=""),"Missing Completed Date",IF(AND(H114&lt;&gt;"Completed",I114&lt;&gt;""),"Status/Date Mismatch",IF(AND(I114&lt;&gt;"",I114&lt;D114),"Completed Before Logged","OK"))))))))</f>
        <v/>
      </c>
    </row>
    <row r="115">
      <c r="A115" s="29" t="n"/>
      <c r="B115" s="29" t="n"/>
      <c r="C115" s="31">
        <f>IF(B115="","",IFERROR(INDEX('Complaint Log'!$I$2:$I$501,MATCH(B115,'Complaint Log'!$A$2:$A$501,0)),"Complaint ID not found"))</f>
        <v/>
      </c>
      <c r="D115" s="30" t="n"/>
      <c r="E115" s="29" t="n"/>
      <c r="F115" s="29" t="n"/>
      <c r="G115" s="30" t="n"/>
      <c r="H115" s="29" t="n"/>
      <c r="I115" s="30" t="n"/>
      <c r="J115" s="31" t="n"/>
      <c r="K115" s="39" t="n"/>
      <c r="L115" s="58" t="n"/>
      <c r="M115" s="61" t="n"/>
      <c r="N115" s="57" t="n"/>
      <c r="O115" s="58" t="n"/>
      <c r="P115" s="58">
        <f>IF(A115="","",IFERROR(K115*IF(L115="",'Settings'!$B$3,L115)+M115*'Settings'!$B$4+N115*'Settings'!$B$5+O115,0))</f>
        <v/>
      </c>
      <c r="Q115" s="31">
        <f>IF(A115="","",IF(H115="Canceled","Canceled",IF(G115="","No Due Date",IF(H115="Completed",IF(I115="","Needs Review",IF(I115&gt;G115,"Completed Late","Completed On Time")),IF(TODAY()&gt;G115,"Overdue",IF(G115&lt;=TODAY()+'Settings'!$B$6,"Due Soon","On Track"))))))</f>
        <v/>
      </c>
      <c r="R115" s="31">
        <f>IF(A115="","",IF(COUNTIF($A$2:$A$501,A115)&gt;1,"Duplicate Action ID",IF(OR(B115="",D115="",E115="",F115="",H115="",J115=""),"Missing Required Field",IF(IFERROR(COUNTIF('Complaint Log'!$A$2:$A$501,B115),0)=0,"Unknown Complaint ID",IF(AND(H115="Pending",G115=""),"Missing Due Date",IF(AND(H115="Completed",I115=""),"Missing Completed Date",IF(AND(H115&lt;&gt;"Completed",I115&lt;&gt;""),"Status/Date Mismatch",IF(AND(I115&lt;&gt;"",I115&lt;D115),"Completed Before Logged","OK"))))))))</f>
        <v/>
      </c>
    </row>
    <row r="116">
      <c r="A116" s="29" t="n"/>
      <c r="B116" s="29" t="n"/>
      <c r="C116" s="31">
        <f>IF(B116="","",IFERROR(INDEX('Complaint Log'!$I$2:$I$501,MATCH(B116,'Complaint Log'!$A$2:$A$501,0)),"Complaint ID not found"))</f>
        <v/>
      </c>
      <c r="D116" s="30" t="n"/>
      <c r="E116" s="29" t="n"/>
      <c r="F116" s="29" t="n"/>
      <c r="G116" s="30" t="n"/>
      <c r="H116" s="29" t="n"/>
      <c r="I116" s="30" t="n"/>
      <c r="J116" s="31" t="n"/>
      <c r="K116" s="39" t="n"/>
      <c r="L116" s="58" t="n"/>
      <c r="M116" s="61" t="n"/>
      <c r="N116" s="57" t="n"/>
      <c r="O116" s="58" t="n"/>
      <c r="P116" s="58">
        <f>IF(A116="","",IFERROR(K116*IF(L116="",'Settings'!$B$3,L116)+M116*'Settings'!$B$4+N116*'Settings'!$B$5+O116,0))</f>
        <v/>
      </c>
      <c r="Q116" s="31">
        <f>IF(A116="","",IF(H116="Canceled","Canceled",IF(G116="","No Due Date",IF(H116="Completed",IF(I116="","Needs Review",IF(I116&gt;G116,"Completed Late","Completed On Time")),IF(TODAY()&gt;G116,"Overdue",IF(G116&lt;=TODAY()+'Settings'!$B$6,"Due Soon","On Track"))))))</f>
        <v/>
      </c>
      <c r="R116" s="31">
        <f>IF(A116="","",IF(COUNTIF($A$2:$A$501,A116)&gt;1,"Duplicate Action ID",IF(OR(B116="",D116="",E116="",F116="",H116="",J116=""),"Missing Required Field",IF(IFERROR(COUNTIF('Complaint Log'!$A$2:$A$501,B116),0)=0,"Unknown Complaint ID",IF(AND(H116="Pending",G116=""),"Missing Due Date",IF(AND(H116="Completed",I116=""),"Missing Completed Date",IF(AND(H116&lt;&gt;"Completed",I116&lt;&gt;""),"Status/Date Mismatch",IF(AND(I116&lt;&gt;"",I116&lt;D116),"Completed Before Logged","OK"))))))))</f>
        <v/>
      </c>
    </row>
    <row r="117">
      <c r="A117" s="29" t="n"/>
      <c r="B117" s="29" t="n"/>
      <c r="C117" s="31">
        <f>IF(B117="","",IFERROR(INDEX('Complaint Log'!$I$2:$I$501,MATCH(B117,'Complaint Log'!$A$2:$A$501,0)),"Complaint ID not found"))</f>
        <v/>
      </c>
      <c r="D117" s="30" t="n"/>
      <c r="E117" s="29" t="n"/>
      <c r="F117" s="29" t="n"/>
      <c r="G117" s="30" t="n"/>
      <c r="H117" s="29" t="n"/>
      <c r="I117" s="30" t="n"/>
      <c r="J117" s="31" t="n"/>
      <c r="K117" s="39" t="n"/>
      <c r="L117" s="58" t="n"/>
      <c r="M117" s="61" t="n"/>
      <c r="N117" s="57" t="n"/>
      <c r="O117" s="58" t="n"/>
      <c r="P117" s="58">
        <f>IF(A117="","",IFERROR(K117*IF(L117="",'Settings'!$B$3,L117)+M117*'Settings'!$B$4+N117*'Settings'!$B$5+O117,0))</f>
        <v/>
      </c>
      <c r="Q117" s="31">
        <f>IF(A117="","",IF(H117="Canceled","Canceled",IF(G117="","No Due Date",IF(H117="Completed",IF(I117="","Needs Review",IF(I117&gt;G117,"Completed Late","Completed On Time")),IF(TODAY()&gt;G117,"Overdue",IF(G117&lt;=TODAY()+'Settings'!$B$6,"Due Soon","On Track"))))))</f>
        <v/>
      </c>
      <c r="R117" s="31">
        <f>IF(A117="","",IF(COUNTIF($A$2:$A$501,A117)&gt;1,"Duplicate Action ID",IF(OR(B117="",D117="",E117="",F117="",H117="",J117=""),"Missing Required Field",IF(IFERROR(COUNTIF('Complaint Log'!$A$2:$A$501,B117),0)=0,"Unknown Complaint ID",IF(AND(H117="Pending",G117=""),"Missing Due Date",IF(AND(H117="Completed",I117=""),"Missing Completed Date",IF(AND(H117&lt;&gt;"Completed",I117&lt;&gt;""),"Status/Date Mismatch",IF(AND(I117&lt;&gt;"",I117&lt;D117),"Completed Before Logged","OK"))))))))</f>
        <v/>
      </c>
    </row>
    <row r="118">
      <c r="A118" s="29" t="n"/>
      <c r="B118" s="29" t="n"/>
      <c r="C118" s="31">
        <f>IF(B118="","",IFERROR(INDEX('Complaint Log'!$I$2:$I$501,MATCH(B118,'Complaint Log'!$A$2:$A$501,0)),"Complaint ID not found"))</f>
        <v/>
      </c>
      <c r="D118" s="30" t="n"/>
      <c r="E118" s="29" t="n"/>
      <c r="F118" s="29" t="n"/>
      <c r="G118" s="30" t="n"/>
      <c r="H118" s="29" t="n"/>
      <c r="I118" s="30" t="n"/>
      <c r="J118" s="31" t="n"/>
      <c r="K118" s="39" t="n"/>
      <c r="L118" s="58" t="n"/>
      <c r="M118" s="61" t="n"/>
      <c r="N118" s="57" t="n"/>
      <c r="O118" s="58" t="n"/>
      <c r="P118" s="58">
        <f>IF(A118="","",IFERROR(K118*IF(L118="",'Settings'!$B$3,L118)+M118*'Settings'!$B$4+N118*'Settings'!$B$5+O118,0))</f>
        <v/>
      </c>
      <c r="Q118" s="31">
        <f>IF(A118="","",IF(H118="Canceled","Canceled",IF(G118="","No Due Date",IF(H118="Completed",IF(I118="","Needs Review",IF(I118&gt;G118,"Completed Late","Completed On Time")),IF(TODAY()&gt;G118,"Overdue",IF(G118&lt;=TODAY()+'Settings'!$B$6,"Due Soon","On Track"))))))</f>
        <v/>
      </c>
      <c r="R118" s="31">
        <f>IF(A118="","",IF(COUNTIF($A$2:$A$501,A118)&gt;1,"Duplicate Action ID",IF(OR(B118="",D118="",E118="",F118="",H118="",J118=""),"Missing Required Field",IF(IFERROR(COUNTIF('Complaint Log'!$A$2:$A$501,B118),0)=0,"Unknown Complaint ID",IF(AND(H118="Pending",G118=""),"Missing Due Date",IF(AND(H118="Completed",I118=""),"Missing Completed Date",IF(AND(H118&lt;&gt;"Completed",I118&lt;&gt;""),"Status/Date Mismatch",IF(AND(I118&lt;&gt;"",I118&lt;D118),"Completed Before Logged","OK"))))))))</f>
        <v/>
      </c>
    </row>
    <row r="119">
      <c r="A119" s="29" t="n"/>
      <c r="B119" s="29" t="n"/>
      <c r="C119" s="31">
        <f>IF(B119="","",IFERROR(INDEX('Complaint Log'!$I$2:$I$501,MATCH(B119,'Complaint Log'!$A$2:$A$501,0)),"Complaint ID not found"))</f>
        <v/>
      </c>
      <c r="D119" s="30" t="n"/>
      <c r="E119" s="29" t="n"/>
      <c r="F119" s="29" t="n"/>
      <c r="G119" s="30" t="n"/>
      <c r="H119" s="29" t="n"/>
      <c r="I119" s="30" t="n"/>
      <c r="J119" s="31" t="n"/>
      <c r="K119" s="39" t="n"/>
      <c r="L119" s="58" t="n"/>
      <c r="M119" s="61" t="n"/>
      <c r="N119" s="57" t="n"/>
      <c r="O119" s="58" t="n"/>
      <c r="P119" s="58">
        <f>IF(A119="","",IFERROR(K119*IF(L119="",'Settings'!$B$3,L119)+M119*'Settings'!$B$4+N119*'Settings'!$B$5+O119,0))</f>
        <v/>
      </c>
      <c r="Q119" s="31">
        <f>IF(A119="","",IF(H119="Canceled","Canceled",IF(G119="","No Due Date",IF(H119="Completed",IF(I119="","Needs Review",IF(I119&gt;G119,"Completed Late","Completed On Time")),IF(TODAY()&gt;G119,"Overdue",IF(G119&lt;=TODAY()+'Settings'!$B$6,"Due Soon","On Track"))))))</f>
        <v/>
      </c>
      <c r="R119" s="31">
        <f>IF(A119="","",IF(COUNTIF($A$2:$A$501,A119)&gt;1,"Duplicate Action ID",IF(OR(B119="",D119="",E119="",F119="",H119="",J119=""),"Missing Required Field",IF(IFERROR(COUNTIF('Complaint Log'!$A$2:$A$501,B119),0)=0,"Unknown Complaint ID",IF(AND(H119="Pending",G119=""),"Missing Due Date",IF(AND(H119="Completed",I119=""),"Missing Completed Date",IF(AND(H119&lt;&gt;"Completed",I119&lt;&gt;""),"Status/Date Mismatch",IF(AND(I119&lt;&gt;"",I119&lt;D119),"Completed Before Logged","OK"))))))))</f>
        <v/>
      </c>
    </row>
    <row r="120">
      <c r="A120" s="29" t="n"/>
      <c r="B120" s="29" t="n"/>
      <c r="C120" s="31">
        <f>IF(B120="","",IFERROR(INDEX('Complaint Log'!$I$2:$I$501,MATCH(B120,'Complaint Log'!$A$2:$A$501,0)),"Complaint ID not found"))</f>
        <v/>
      </c>
      <c r="D120" s="30" t="n"/>
      <c r="E120" s="29" t="n"/>
      <c r="F120" s="29" t="n"/>
      <c r="G120" s="30" t="n"/>
      <c r="H120" s="29" t="n"/>
      <c r="I120" s="30" t="n"/>
      <c r="J120" s="31" t="n"/>
      <c r="K120" s="39" t="n"/>
      <c r="L120" s="58" t="n"/>
      <c r="M120" s="61" t="n"/>
      <c r="N120" s="57" t="n"/>
      <c r="O120" s="58" t="n"/>
      <c r="P120" s="58">
        <f>IF(A120="","",IFERROR(K120*IF(L120="",'Settings'!$B$3,L120)+M120*'Settings'!$B$4+N120*'Settings'!$B$5+O120,0))</f>
        <v/>
      </c>
      <c r="Q120" s="31">
        <f>IF(A120="","",IF(H120="Canceled","Canceled",IF(G120="","No Due Date",IF(H120="Completed",IF(I120="","Needs Review",IF(I120&gt;G120,"Completed Late","Completed On Time")),IF(TODAY()&gt;G120,"Overdue",IF(G120&lt;=TODAY()+'Settings'!$B$6,"Due Soon","On Track"))))))</f>
        <v/>
      </c>
      <c r="R120" s="31">
        <f>IF(A120="","",IF(COUNTIF($A$2:$A$501,A120)&gt;1,"Duplicate Action ID",IF(OR(B120="",D120="",E120="",F120="",H120="",J120=""),"Missing Required Field",IF(IFERROR(COUNTIF('Complaint Log'!$A$2:$A$501,B120),0)=0,"Unknown Complaint ID",IF(AND(H120="Pending",G120=""),"Missing Due Date",IF(AND(H120="Completed",I120=""),"Missing Completed Date",IF(AND(H120&lt;&gt;"Completed",I120&lt;&gt;""),"Status/Date Mismatch",IF(AND(I120&lt;&gt;"",I120&lt;D120),"Completed Before Logged","OK"))))))))</f>
        <v/>
      </c>
    </row>
    <row r="121">
      <c r="A121" s="29" t="n"/>
      <c r="B121" s="29" t="n"/>
      <c r="C121" s="31">
        <f>IF(B121="","",IFERROR(INDEX('Complaint Log'!$I$2:$I$501,MATCH(B121,'Complaint Log'!$A$2:$A$501,0)),"Complaint ID not found"))</f>
        <v/>
      </c>
      <c r="D121" s="30" t="n"/>
      <c r="E121" s="29" t="n"/>
      <c r="F121" s="29" t="n"/>
      <c r="G121" s="30" t="n"/>
      <c r="H121" s="29" t="n"/>
      <c r="I121" s="30" t="n"/>
      <c r="J121" s="31" t="n"/>
      <c r="K121" s="39" t="n"/>
      <c r="L121" s="58" t="n"/>
      <c r="M121" s="61" t="n"/>
      <c r="N121" s="57" t="n"/>
      <c r="O121" s="58" t="n"/>
      <c r="P121" s="58">
        <f>IF(A121="","",IFERROR(K121*IF(L121="",'Settings'!$B$3,L121)+M121*'Settings'!$B$4+N121*'Settings'!$B$5+O121,0))</f>
        <v/>
      </c>
      <c r="Q121" s="31">
        <f>IF(A121="","",IF(H121="Canceled","Canceled",IF(G121="","No Due Date",IF(H121="Completed",IF(I121="","Needs Review",IF(I121&gt;G121,"Completed Late","Completed On Time")),IF(TODAY()&gt;G121,"Overdue",IF(G121&lt;=TODAY()+'Settings'!$B$6,"Due Soon","On Track"))))))</f>
        <v/>
      </c>
      <c r="R121" s="31">
        <f>IF(A121="","",IF(COUNTIF($A$2:$A$501,A121)&gt;1,"Duplicate Action ID",IF(OR(B121="",D121="",E121="",F121="",H121="",J121=""),"Missing Required Field",IF(IFERROR(COUNTIF('Complaint Log'!$A$2:$A$501,B121),0)=0,"Unknown Complaint ID",IF(AND(H121="Pending",G121=""),"Missing Due Date",IF(AND(H121="Completed",I121=""),"Missing Completed Date",IF(AND(H121&lt;&gt;"Completed",I121&lt;&gt;""),"Status/Date Mismatch",IF(AND(I121&lt;&gt;"",I121&lt;D121),"Completed Before Logged","OK"))))))))</f>
        <v/>
      </c>
    </row>
    <row r="122">
      <c r="A122" s="29" t="n"/>
      <c r="B122" s="29" t="n"/>
      <c r="C122" s="31">
        <f>IF(B122="","",IFERROR(INDEX('Complaint Log'!$I$2:$I$501,MATCH(B122,'Complaint Log'!$A$2:$A$501,0)),"Complaint ID not found"))</f>
        <v/>
      </c>
      <c r="D122" s="30" t="n"/>
      <c r="E122" s="29" t="n"/>
      <c r="F122" s="29" t="n"/>
      <c r="G122" s="30" t="n"/>
      <c r="H122" s="29" t="n"/>
      <c r="I122" s="30" t="n"/>
      <c r="J122" s="31" t="n"/>
      <c r="K122" s="39" t="n"/>
      <c r="L122" s="58" t="n"/>
      <c r="M122" s="61" t="n"/>
      <c r="N122" s="57" t="n"/>
      <c r="O122" s="58" t="n"/>
      <c r="P122" s="58">
        <f>IF(A122="","",IFERROR(K122*IF(L122="",'Settings'!$B$3,L122)+M122*'Settings'!$B$4+N122*'Settings'!$B$5+O122,0))</f>
        <v/>
      </c>
      <c r="Q122" s="31">
        <f>IF(A122="","",IF(H122="Canceled","Canceled",IF(G122="","No Due Date",IF(H122="Completed",IF(I122="","Needs Review",IF(I122&gt;G122,"Completed Late","Completed On Time")),IF(TODAY()&gt;G122,"Overdue",IF(G122&lt;=TODAY()+'Settings'!$B$6,"Due Soon","On Track"))))))</f>
        <v/>
      </c>
      <c r="R122" s="31">
        <f>IF(A122="","",IF(COUNTIF($A$2:$A$501,A122)&gt;1,"Duplicate Action ID",IF(OR(B122="",D122="",E122="",F122="",H122="",J122=""),"Missing Required Field",IF(IFERROR(COUNTIF('Complaint Log'!$A$2:$A$501,B122),0)=0,"Unknown Complaint ID",IF(AND(H122="Pending",G122=""),"Missing Due Date",IF(AND(H122="Completed",I122=""),"Missing Completed Date",IF(AND(H122&lt;&gt;"Completed",I122&lt;&gt;""),"Status/Date Mismatch",IF(AND(I122&lt;&gt;"",I122&lt;D122),"Completed Before Logged","OK"))))))))</f>
        <v/>
      </c>
    </row>
    <row r="123">
      <c r="A123" s="29" t="n"/>
      <c r="B123" s="29" t="n"/>
      <c r="C123" s="31">
        <f>IF(B123="","",IFERROR(INDEX('Complaint Log'!$I$2:$I$501,MATCH(B123,'Complaint Log'!$A$2:$A$501,0)),"Complaint ID not found"))</f>
        <v/>
      </c>
      <c r="D123" s="30" t="n"/>
      <c r="E123" s="29" t="n"/>
      <c r="F123" s="29" t="n"/>
      <c r="G123" s="30" t="n"/>
      <c r="H123" s="29" t="n"/>
      <c r="I123" s="30" t="n"/>
      <c r="J123" s="31" t="n"/>
      <c r="K123" s="39" t="n"/>
      <c r="L123" s="58" t="n"/>
      <c r="M123" s="61" t="n"/>
      <c r="N123" s="57" t="n"/>
      <c r="O123" s="58" t="n"/>
      <c r="P123" s="58">
        <f>IF(A123="","",IFERROR(K123*IF(L123="",'Settings'!$B$3,L123)+M123*'Settings'!$B$4+N123*'Settings'!$B$5+O123,0))</f>
        <v/>
      </c>
      <c r="Q123" s="31">
        <f>IF(A123="","",IF(H123="Canceled","Canceled",IF(G123="","No Due Date",IF(H123="Completed",IF(I123="","Needs Review",IF(I123&gt;G123,"Completed Late","Completed On Time")),IF(TODAY()&gt;G123,"Overdue",IF(G123&lt;=TODAY()+'Settings'!$B$6,"Due Soon","On Track"))))))</f>
        <v/>
      </c>
      <c r="R123" s="31">
        <f>IF(A123="","",IF(COUNTIF($A$2:$A$501,A123)&gt;1,"Duplicate Action ID",IF(OR(B123="",D123="",E123="",F123="",H123="",J123=""),"Missing Required Field",IF(IFERROR(COUNTIF('Complaint Log'!$A$2:$A$501,B123),0)=0,"Unknown Complaint ID",IF(AND(H123="Pending",G123=""),"Missing Due Date",IF(AND(H123="Completed",I123=""),"Missing Completed Date",IF(AND(H123&lt;&gt;"Completed",I123&lt;&gt;""),"Status/Date Mismatch",IF(AND(I123&lt;&gt;"",I123&lt;D123),"Completed Before Logged","OK"))))))))</f>
        <v/>
      </c>
    </row>
    <row r="124">
      <c r="A124" s="29" t="n"/>
      <c r="B124" s="29" t="n"/>
      <c r="C124" s="31">
        <f>IF(B124="","",IFERROR(INDEX('Complaint Log'!$I$2:$I$501,MATCH(B124,'Complaint Log'!$A$2:$A$501,0)),"Complaint ID not found"))</f>
        <v/>
      </c>
      <c r="D124" s="30" t="n"/>
      <c r="E124" s="29" t="n"/>
      <c r="F124" s="29" t="n"/>
      <c r="G124" s="30" t="n"/>
      <c r="H124" s="29" t="n"/>
      <c r="I124" s="30" t="n"/>
      <c r="J124" s="31" t="n"/>
      <c r="K124" s="39" t="n"/>
      <c r="L124" s="58" t="n"/>
      <c r="M124" s="61" t="n"/>
      <c r="N124" s="57" t="n"/>
      <c r="O124" s="58" t="n"/>
      <c r="P124" s="58">
        <f>IF(A124="","",IFERROR(K124*IF(L124="",'Settings'!$B$3,L124)+M124*'Settings'!$B$4+N124*'Settings'!$B$5+O124,0))</f>
        <v/>
      </c>
      <c r="Q124" s="31">
        <f>IF(A124="","",IF(H124="Canceled","Canceled",IF(G124="","No Due Date",IF(H124="Completed",IF(I124="","Needs Review",IF(I124&gt;G124,"Completed Late","Completed On Time")),IF(TODAY()&gt;G124,"Overdue",IF(G124&lt;=TODAY()+'Settings'!$B$6,"Due Soon","On Track"))))))</f>
        <v/>
      </c>
      <c r="R124" s="31">
        <f>IF(A124="","",IF(COUNTIF($A$2:$A$501,A124)&gt;1,"Duplicate Action ID",IF(OR(B124="",D124="",E124="",F124="",H124="",J124=""),"Missing Required Field",IF(IFERROR(COUNTIF('Complaint Log'!$A$2:$A$501,B124),0)=0,"Unknown Complaint ID",IF(AND(H124="Pending",G124=""),"Missing Due Date",IF(AND(H124="Completed",I124=""),"Missing Completed Date",IF(AND(H124&lt;&gt;"Completed",I124&lt;&gt;""),"Status/Date Mismatch",IF(AND(I124&lt;&gt;"",I124&lt;D124),"Completed Before Logged","OK"))))))))</f>
        <v/>
      </c>
    </row>
    <row r="125">
      <c r="A125" s="29" t="n"/>
      <c r="B125" s="29" t="n"/>
      <c r="C125" s="31">
        <f>IF(B125="","",IFERROR(INDEX('Complaint Log'!$I$2:$I$501,MATCH(B125,'Complaint Log'!$A$2:$A$501,0)),"Complaint ID not found"))</f>
        <v/>
      </c>
      <c r="D125" s="30" t="n"/>
      <c r="E125" s="29" t="n"/>
      <c r="F125" s="29" t="n"/>
      <c r="G125" s="30" t="n"/>
      <c r="H125" s="29" t="n"/>
      <c r="I125" s="30" t="n"/>
      <c r="J125" s="31" t="n"/>
      <c r="K125" s="39" t="n"/>
      <c r="L125" s="58" t="n"/>
      <c r="M125" s="61" t="n"/>
      <c r="N125" s="57" t="n"/>
      <c r="O125" s="58" t="n"/>
      <c r="P125" s="58">
        <f>IF(A125="","",IFERROR(K125*IF(L125="",'Settings'!$B$3,L125)+M125*'Settings'!$B$4+N125*'Settings'!$B$5+O125,0))</f>
        <v/>
      </c>
      <c r="Q125" s="31">
        <f>IF(A125="","",IF(H125="Canceled","Canceled",IF(G125="","No Due Date",IF(H125="Completed",IF(I125="","Needs Review",IF(I125&gt;G125,"Completed Late","Completed On Time")),IF(TODAY()&gt;G125,"Overdue",IF(G125&lt;=TODAY()+'Settings'!$B$6,"Due Soon","On Track"))))))</f>
        <v/>
      </c>
      <c r="R125" s="31">
        <f>IF(A125="","",IF(COUNTIF($A$2:$A$501,A125)&gt;1,"Duplicate Action ID",IF(OR(B125="",D125="",E125="",F125="",H125="",J125=""),"Missing Required Field",IF(IFERROR(COUNTIF('Complaint Log'!$A$2:$A$501,B125),0)=0,"Unknown Complaint ID",IF(AND(H125="Pending",G125=""),"Missing Due Date",IF(AND(H125="Completed",I125=""),"Missing Completed Date",IF(AND(H125&lt;&gt;"Completed",I125&lt;&gt;""),"Status/Date Mismatch",IF(AND(I125&lt;&gt;"",I125&lt;D125),"Completed Before Logged","OK"))))))))</f>
        <v/>
      </c>
    </row>
    <row r="126">
      <c r="A126" s="29" t="n"/>
      <c r="B126" s="29" t="n"/>
      <c r="C126" s="31">
        <f>IF(B126="","",IFERROR(INDEX('Complaint Log'!$I$2:$I$501,MATCH(B126,'Complaint Log'!$A$2:$A$501,0)),"Complaint ID not found"))</f>
        <v/>
      </c>
      <c r="D126" s="30" t="n"/>
      <c r="E126" s="29" t="n"/>
      <c r="F126" s="29" t="n"/>
      <c r="G126" s="30" t="n"/>
      <c r="H126" s="29" t="n"/>
      <c r="I126" s="30" t="n"/>
      <c r="J126" s="31" t="n"/>
      <c r="K126" s="39" t="n"/>
      <c r="L126" s="58" t="n"/>
      <c r="M126" s="61" t="n"/>
      <c r="N126" s="57" t="n"/>
      <c r="O126" s="58" t="n"/>
      <c r="P126" s="58">
        <f>IF(A126="","",IFERROR(K126*IF(L126="",'Settings'!$B$3,L126)+M126*'Settings'!$B$4+N126*'Settings'!$B$5+O126,0))</f>
        <v/>
      </c>
      <c r="Q126" s="31">
        <f>IF(A126="","",IF(H126="Canceled","Canceled",IF(G126="","No Due Date",IF(H126="Completed",IF(I126="","Needs Review",IF(I126&gt;G126,"Completed Late","Completed On Time")),IF(TODAY()&gt;G126,"Overdue",IF(G126&lt;=TODAY()+'Settings'!$B$6,"Due Soon","On Track"))))))</f>
        <v/>
      </c>
      <c r="R126" s="31">
        <f>IF(A126="","",IF(COUNTIF($A$2:$A$501,A126)&gt;1,"Duplicate Action ID",IF(OR(B126="",D126="",E126="",F126="",H126="",J126=""),"Missing Required Field",IF(IFERROR(COUNTIF('Complaint Log'!$A$2:$A$501,B126),0)=0,"Unknown Complaint ID",IF(AND(H126="Pending",G126=""),"Missing Due Date",IF(AND(H126="Completed",I126=""),"Missing Completed Date",IF(AND(H126&lt;&gt;"Completed",I126&lt;&gt;""),"Status/Date Mismatch",IF(AND(I126&lt;&gt;"",I126&lt;D126),"Completed Before Logged","OK"))))))))</f>
        <v/>
      </c>
    </row>
    <row r="127">
      <c r="A127" s="29" t="n"/>
      <c r="B127" s="29" t="n"/>
      <c r="C127" s="31">
        <f>IF(B127="","",IFERROR(INDEX('Complaint Log'!$I$2:$I$501,MATCH(B127,'Complaint Log'!$A$2:$A$501,0)),"Complaint ID not found"))</f>
        <v/>
      </c>
      <c r="D127" s="30" t="n"/>
      <c r="E127" s="29" t="n"/>
      <c r="F127" s="29" t="n"/>
      <c r="G127" s="30" t="n"/>
      <c r="H127" s="29" t="n"/>
      <c r="I127" s="30" t="n"/>
      <c r="J127" s="31" t="n"/>
      <c r="K127" s="39" t="n"/>
      <c r="L127" s="58" t="n"/>
      <c r="M127" s="61" t="n"/>
      <c r="N127" s="57" t="n"/>
      <c r="O127" s="58" t="n"/>
      <c r="P127" s="58">
        <f>IF(A127="","",IFERROR(K127*IF(L127="",'Settings'!$B$3,L127)+M127*'Settings'!$B$4+N127*'Settings'!$B$5+O127,0))</f>
        <v/>
      </c>
      <c r="Q127" s="31">
        <f>IF(A127="","",IF(H127="Canceled","Canceled",IF(G127="","No Due Date",IF(H127="Completed",IF(I127="","Needs Review",IF(I127&gt;G127,"Completed Late","Completed On Time")),IF(TODAY()&gt;G127,"Overdue",IF(G127&lt;=TODAY()+'Settings'!$B$6,"Due Soon","On Track"))))))</f>
        <v/>
      </c>
      <c r="R127" s="31">
        <f>IF(A127="","",IF(COUNTIF($A$2:$A$501,A127)&gt;1,"Duplicate Action ID",IF(OR(B127="",D127="",E127="",F127="",H127="",J127=""),"Missing Required Field",IF(IFERROR(COUNTIF('Complaint Log'!$A$2:$A$501,B127),0)=0,"Unknown Complaint ID",IF(AND(H127="Pending",G127=""),"Missing Due Date",IF(AND(H127="Completed",I127=""),"Missing Completed Date",IF(AND(H127&lt;&gt;"Completed",I127&lt;&gt;""),"Status/Date Mismatch",IF(AND(I127&lt;&gt;"",I127&lt;D127),"Completed Before Logged","OK"))))))))</f>
        <v/>
      </c>
    </row>
    <row r="128">
      <c r="A128" s="29" t="n"/>
      <c r="B128" s="29" t="n"/>
      <c r="C128" s="31">
        <f>IF(B128="","",IFERROR(INDEX('Complaint Log'!$I$2:$I$501,MATCH(B128,'Complaint Log'!$A$2:$A$501,0)),"Complaint ID not found"))</f>
        <v/>
      </c>
      <c r="D128" s="30" t="n"/>
      <c r="E128" s="29" t="n"/>
      <c r="F128" s="29" t="n"/>
      <c r="G128" s="30" t="n"/>
      <c r="H128" s="29" t="n"/>
      <c r="I128" s="30" t="n"/>
      <c r="J128" s="31" t="n"/>
      <c r="K128" s="39" t="n"/>
      <c r="L128" s="58" t="n"/>
      <c r="M128" s="61" t="n"/>
      <c r="N128" s="57" t="n"/>
      <c r="O128" s="58" t="n"/>
      <c r="P128" s="58">
        <f>IF(A128="","",IFERROR(K128*IF(L128="",'Settings'!$B$3,L128)+M128*'Settings'!$B$4+N128*'Settings'!$B$5+O128,0))</f>
        <v/>
      </c>
      <c r="Q128" s="31">
        <f>IF(A128="","",IF(H128="Canceled","Canceled",IF(G128="","No Due Date",IF(H128="Completed",IF(I128="","Needs Review",IF(I128&gt;G128,"Completed Late","Completed On Time")),IF(TODAY()&gt;G128,"Overdue",IF(G128&lt;=TODAY()+'Settings'!$B$6,"Due Soon","On Track"))))))</f>
        <v/>
      </c>
      <c r="R128" s="31">
        <f>IF(A128="","",IF(COUNTIF($A$2:$A$501,A128)&gt;1,"Duplicate Action ID",IF(OR(B128="",D128="",E128="",F128="",H128="",J128=""),"Missing Required Field",IF(IFERROR(COUNTIF('Complaint Log'!$A$2:$A$501,B128),0)=0,"Unknown Complaint ID",IF(AND(H128="Pending",G128=""),"Missing Due Date",IF(AND(H128="Completed",I128=""),"Missing Completed Date",IF(AND(H128&lt;&gt;"Completed",I128&lt;&gt;""),"Status/Date Mismatch",IF(AND(I128&lt;&gt;"",I128&lt;D128),"Completed Before Logged","OK"))))))))</f>
        <v/>
      </c>
    </row>
    <row r="129">
      <c r="A129" s="29" t="n"/>
      <c r="B129" s="29" t="n"/>
      <c r="C129" s="31">
        <f>IF(B129="","",IFERROR(INDEX('Complaint Log'!$I$2:$I$501,MATCH(B129,'Complaint Log'!$A$2:$A$501,0)),"Complaint ID not found"))</f>
        <v/>
      </c>
      <c r="D129" s="30" t="n"/>
      <c r="E129" s="29" t="n"/>
      <c r="F129" s="29" t="n"/>
      <c r="G129" s="30" t="n"/>
      <c r="H129" s="29" t="n"/>
      <c r="I129" s="30" t="n"/>
      <c r="J129" s="31" t="n"/>
      <c r="K129" s="39" t="n"/>
      <c r="L129" s="58" t="n"/>
      <c r="M129" s="61" t="n"/>
      <c r="N129" s="57" t="n"/>
      <c r="O129" s="58" t="n"/>
      <c r="P129" s="58">
        <f>IF(A129="","",IFERROR(K129*IF(L129="",'Settings'!$B$3,L129)+M129*'Settings'!$B$4+N129*'Settings'!$B$5+O129,0))</f>
        <v/>
      </c>
      <c r="Q129" s="31">
        <f>IF(A129="","",IF(H129="Canceled","Canceled",IF(G129="","No Due Date",IF(H129="Completed",IF(I129="","Needs Review",IF(I129&gt;G129,"Completed Late","Completed On Time")),IF(TODAY()&gt;G129,"Overdue",IF(G129&lt;=TODAY()+'Settings'!$B$6,"Due Soon","On Track"))))))</f>
        <v/>
      </c>
      <c r="R129" s="31">
        <f>IF(A129="","",IF(COUNTIF($A$2:$A$501,A129)&gt;1,"Duplicate Action ID",IF(OR(B129="",D129="",E129="",F129="",H129="",J129=""),"Missing Required Field",IF(IFERROR(COUNTIF('Complaint Log'!$A$2:$A$501,B129),0)=0,"Unknown Complaint ID",IF(AND(H129="Pending",G129=""),"Missing Due Date",IF(AND(H129="Completed",I129=""),"Missing Completed Date",IF(AND(H129&lt;&gt;"Completed",I129&lt;&gt;""),"Status/Date Mismatch",IF(AND(I129&lt;&gt;"",I129&lt;D129),"Completed Before Logged","OK"))))))))</f>
        <v/>
      </c>
    </row>
    <row r="130">
      <c r="A130" s="29" t="n"/>
      <c r="B130" s="29" t="n"/>
      <c r="C130" s="31">
        <f>IF(B130="","",IFERROR(INDEX('Complaint Log'!$I$2:$I$501,MATCH(B130,'Complaint Log'!$A$2:$A$501,0)),"Complaint ID not found"))</f>
        <v/>
      </c>
      <c r="D130" s="30" t="n"/>
      <c r="E130" s="29" t="n"/>
      <c r="F130" s="29" t="n"/>
      <c r="G130" s="30" t="n"/>
      <c r="H130" s="29" t="n"/>
      <c r="I130" s="30" t="n"/>
      <c r="J130" s="31" t="n"/>
      <c r="K130" s="39" t="n"/>
      <c r="L130" s="58" t="n"/>
      <c r="M130" s="61" t="n"/>
      <c r="N130" s="57" t="n"/>
      <c r="O130" s="58" t="n"/>
      <c r="P130" s="58">
        <f>IF(A130="","",IFERROR(K130*IF(L130="",'Settings'!$B$3,L130)+M130*'Settings'!$B$4+N130*'Settings'!$B$5+O130,0))</f>
        <v/>
      </c>
      <c r="Q130" s="31">
        <f>IF(A130="","",IF(H130="Canceled","Canceled",IF(G130="","No Due Date",IF(H130="Completed",IF(I130="","Needs Review",IF(I130&gt;G130,"Completed Late","Completed On Time")),IF(TODAY()&gt;G130,"Overdue",IF(G130&lt;=TODAY()+'Settings'!$B$6,"Due Soon","On Track"))))))</f>
        <v/>
      </c>
      <c r="R130" s="31">
        <f>IF(A130="","",IF(COUNTIF($A$2:$A$501,A130)&gt;1,"Duplicate Action ID",IF(OR(B130="",D130="",E130="",F130="",H130="",J130=""),"Missing Required Field",IF(IFERROR(COUNTIF('Complaint Log'!$A$2:$A$501,B130),0)=0,"Unknown Complaint ID",IF(AND(H130="Pending",G130=""),"Missing Due Date",IF(AND(H130="Completed",I130=""),"Missing Completed Date",IF(AND(H130&lt;&gt;"Completed",I130&lt;&gt;""),"Status/Date Mismatch",IF(AND(I130&lt;&gt;"",I130&lt;D130),"Completed Before Logged","OK"))))))))</f>
        <v/>
      </c>
    </row>
    <row r="131">
      <c r="A131" s="29" t="n"/>
      <c r="B131" s="29" t="n"/>
      <c r="C131" s="31">
        <f>IF(B131="","",IFERROR(INDEX('Complaint Log'!$I$2:$I$501,MATCH(B131,'Complaint Log'!$A$2:$A$501,0)),"Complaint ID not found"))</f>
        <v/>
      </c>
      <c r="D131" s="30" t="n"/>
      <c r="E131" s="29" t="n"/>
      <c r="F131" s="29" t="n"/>
      <c r="G131" s="30" t="n"/>
      <c r="H131" s="29" t="n"/>
      <c r="I131" s="30" t="n"/>
      <c r="J131" s="31" t="n"/>
      <c r="K131" s="39" t="n"/>
      <c r="L131" s="58" t="n"/>
      <c r="M131" s="61" t="n"/>
      <c r="N131" s="57" t="n"/>
      <c r="O131" s="58" t="n"/>
      <c r="P131" s="58">
        <f>IF(A131="","",IFERROR(K131*IF(L131="",'Settings'!$B$3,L131)+M131*'Settings'!$B$4+N131*'Settings'!$B$5+O131,0))</f>
        <v/>
      </c>
      <c r="Q131" s="31">
        <f>IF(A131="","",IF(H131="Canceled","Canceled",IF(G131="","No Due Date",IF(H131="Completed",IF(I131="","Needs Review",IF(I131&gt;G131,"Completed Late","Completed On Time")),IF(TODAY()&gt;G131,"Overdue",IF(G131&lt;=TODAY()+'Settings'!$B$6,"Due Soon","On Track"))))))</f>
        <v/>
      </c>
      <c r="R131" s="31">
        <f>IF(A131="","",IF(COUNTIF($A$2:$A$501,A131)&gt;1,"Duplicate Action ID",IF(OR(B131="",D131="",E131="",F131="",H131="",J131=""),"Missing Required Field",IF(IFERROR(COUNTIF('Complaint Log'!$A$2:$A$501,B131),0)=0,"Unknown Complaint ID",IF(AND(H131="Pending",G131=""),"Missing Due Date",IF(AND(H131="Completed",I131=""),"Missing Completed Date",IF(AND(H131&lt;&gt;"Completed",I131&lt;&gt;""),"Status/Date Mismatch",IF(AND(I131&lt;&gt;"",I131&lt;D131),"Completed Before Logged","OK"))))))))</f>
        <v/>
      </c>
    </row>
    <row r="132">
      <c r="A132" s="29" t="n"/>
      <c r="B132" s="29" t="n"/>
      <c r="C132" s="31">
        <f>IF(B132="","",IFERROR(INDEX('Complaint Log'!$I$2:$I$501,MATCH(B132,'Complaint Log'!$A$2:$A$501,0)),"Complaint ID not found"))</f>
        <v/>
      </c>
      <c r="D132" s="30" t="n"/>
      <c r="E132" s="29" t="n"/>
      <c r="F132" s="29" t="n"/>
      <c r="G132" s="30" t="n"/>
      <c r="H132" s="29" t="n"/>
      <c r="I132" s="30" t="n"/>
      <c r="J132" s="31" t="n"/>
      <c r="K132" s="39" t="n"/>
      <c r="L132" s="58" t="n"/>
      <c r="M132" s="61" t="n"/>
      <c r="N132" s="57" t="n"/>
      <c r="O132" s="58" t="n"/>
      <c r="P132" s="58">
        <f>IF(A132="","",IFERROR(K132*IF(L132="",'Settings'!$B$3,L132)+M132*'Settings'!$B$4+N132*'Settings'!$B$5+O132,0))</f>
        <v/>
      </c>
      <c r="Q132" s="31">
        <f>IF(A132="","",IF(H132="Canceled","Canceled",IF(G132="","No Due Date",IF(H132="Completed",IF(I132="","Needs Review",IF(I132&gt;G132,"Completed Late","Completed On Time")),IF(TODAY()&gt;G132,"Overdue",IF(G132&lt;=TODAY()+'Settings'!$B$6,"Due Soon","On Track"))))))</f>
        <v/>
      </c>
      <c r="R132" s="31">
        <f>IF(A132="","",IF(COUNTIF($A$2:$A$501,A132)&gt;1,"Duplicate Action ID",IF(OR(B132="",D132="",E132="",F132="",H132="",J132=""),"Missing Required Field",IF(IFERROR(COUNTIF('Complaint Log'!$A$2:$A$501,B132),0)=0,"Unknown Complaint ID",IF(AND(H132="Pending",G132=""),"Missing Due Date",IF(AND(H132="Completed",I132=""),"Missing Completed Date",IF(AND(H132&lt;&gt;"Completed",I132&lt;&gt;""),"Status/Date Mismatch",IF(AND(I132&lt;&gt;"",I132&lt;D132),"Completed Before Logged","OK"))))))))</f>
        <v/>
      </c>
    </row>
    <row r="133">
      <c r="A133" s="29" t="n"/>
      <c r="B133" s="29" t="n"/>
      <c r="C133" s="31">
        <f>IF(B133="","",IFERROR(INDEX('Complaint Log'!$I$2:$I$501,MATCH(B133,'Complaint Log'!$A$2:$A$501,0)),"Complaint ID not found"))</f>
        <v/>
      </c>
      <c r="D133" s="30" t="n"/>
      <c r="E133" s="29" t="n"/>
      <c r="F133" s="29" t="n"/>
      <c r="G133" s="30" t="n"/>
      <c r="H133" s="29" t="n"/>
      <c r="I133" s="30" t="n"/>
      <c r="J133" s="31" t="n"/>
      <c r="K133" s="39" t="n"/>
      <c r="L133" s="58" t="n"/>
      <c r="M133" s="61" t="n"/>
      <c r="N133" s="57" t="n"/>
      <c r="O133" s="58" t="n"/>
      <c r="P133" s="58">
        <f>IF(A133="","",IFERROR(K133*IF(L133="",'Settings'!$B$3,L133)+M133*'Settings'!$B$4+N133*'Settings'!$B$5+O133,0))</f>
        <v/>
      </c>
      <c r="Q133" s="31">
        <f>IF(A133="","",IF(H133="Canceled","Canceled",IF(G133="","No Due Date",IF(H133="Completed",IF(I133="","Needs Review",IF(I133&gt;G133,"Completed Late","Completed On Time")),IF(TODAY()&gt;G133,"Overdue",IF(G133&lt;=TODAY()+'Settings'!$B$6,"Due Soon","On Track"))))))</f>
        <v/>
      </c>
      <c r="R133" s="31">
        <f>IF(A133="","",IF(COUNTIF($A$2:$A$501,A133)&gt;1,"Duplicate Action ID",IF(OR(B133="",D133="",E133="",F133="",H133="",J133=""),"Missing Required Field",IF(IFERROR(COUNTIF('Complaint Log'!$A$2:$A$501,B133),0)=0,"Unknown Complaint ID",IF(AND(H133="Pending",G133=""),"Missing Due Date",IF(AND(H133="Completed",I133=""),"Missing Completed Date",IF(AND(H133&lt;&gt;"Completed",I133&lt;&gt;""),"Status/Date Mismatch",IF(AND(I133&lt;&gt;"",I133&lt;D133),"Completed Before Logged","OK"))))))))</f>
        <v/>
      </c>
    </row>
    <row r="134">
      <c r="A134" s="29" t="n"/>
      <c r="B134" s="29" t="n"/>
      <c r="C134" s="31">
        <f>IF(B134="","",IFERROR(INDEX('Complaint Log'!$I$2:$I$501,MATCH(B134,'Complaint Log'!$A$2:$A$501,0)),"Complaint ID not found"))</f>
        <v/>
      </c>
      <c r="D134" s="30" t="n"/>
      <c r="E134" s="29" t="n"/>
      <c r="F134" s="29" t="n"/>
      <c r="G134" s="30" t="n"/>
      <c r="H134" s="29" t="n"/>
      <c r="I134" s="30" t="n"/>
      <c r="J134" s="31" t="n"/>
      <c r="K134" s="39" t="n"/>
      <c r="L134" s="58" t="n"/>
      <c r="M134" s="61" t="n"/>
      <c r="N134" s="57" t="n"/>
      <c r="O134" s="58" t="n"/>
      <c r="P134" s="58">
        <f>IF(A134="","",IFERROR(K134*IF(L134="",'Settings'!$B$3,L134)+M134*'Settings'!$B$4+N134*'Settings'!$B$5+O134,0))</f>
        <v/>
      </c>
      <c r="Q134" s="31">
        <f>IF(A134="","",IF(H134="Canceled","Canceled",IF(G134="","No Due Date",IF(H134="Completed",IF(I134="","Needs Review",IF(I134&gt;G134,"Completed Late","Completed On Time")),IF(TODAY()&gt;G134,"Overdue",IF(G134&lt;=TODAY()+'Settings'!$B$6,"Due Soon","On Track"))))))</f>
        <v/>
      </c>
      <c r="R134" s="31">
        <f>IF(A134="","",IF(COUNTIF($A$2:$A$501,A134)&gt;1,"Duplicate Action ID",IF(OR(B134="",D134="",E134="",F134="",H134="",J134=""),"Missing Required Field",IF(IFERROR(COUNTIF('Complaint Log'!$A$2:$A$501,B134),0)=0,"Unknown Complaint ID",IF(AND(H134="Pending",G134=""),"Missing Due Date",IF(AND(H134="Completed",I134=""),"Missing Completed Date",IF(AND(H134&lt;&gt;"Completed",I134&lt;&gt;""),"Status/Date Mismatch",IF(AND(I134&lt;&gt;"",I134&lt;D134),"Completed Before Logged","OK"))))))))</f>
        <v/>
      </c>
    </row>
    <row r="135">
      <c r="A135" s="29" t="n"/>
      <c r="B135" s="29" t="n"/>
      <c r="C135" s="31">
        <f>IF(B135="","",IFERROR(INDEX('Complaint Log'!$I$2:$I$501,MATCH(B135,'Complaint Log'!$A$2:$A$501,0)),"Complaint ID not found"))</f>
        <v/>
      </c>
      <c r="D135" s="30" t="n"/>
      <c r="E135" s="29" t="n"/>
      <c r="F135" s="29" t="n"/>
      <c r="G135" s="30" t="n"/>
      <c r="H135" s="29" t="n"/>
      <c r="I135" s="30" t="n"/>
      <c r="J135" s="31" t="n"/>
      <c r="K135" s="39" t="n"/>
      <c r="L135" s="58" t="n"/>
      <c r="M135" s="61" t="n"/>
      <c r="N135" s="57" t="n"/>
      <c r="O135" s="58" t="n"/>
      <c r="P135" s="58">
        <f>IF(A135="","",IFERROR(K135*IF(L135="",'Settings'!$B$3,L135)+M135*'Settings'!$B$4+N135*'Settings'!$B$5+O135,0))</f>
        <v/>
      </c>
      <c r="Q135" s="31">
        <f>IF(A135="","",IF(H135="Canceled","Canceled",IF(G135="","No Due Date",IF(H135="Completed",IF(I135="","Needs Review",IF(I135&gt;G135,"Completed Late","Completed On Time")),IF(TODAY()&gt;G135,"Overdue",IF(G135&lt;=TODAY()+'Settings'!$B$6,"Due Soon","On Track"))))))</f>
        <v/>
      </c>
      <c r="R135" s="31">
        <f>IF(A135="","",IF(COUNTIF($A$2:$A$501,A135)&gt;1,"Duplicate Action ID",IF(OR(B135="",D135="",E135="",F135="",H135="",J135=""),"Missing Required Field",IF(IFERROR(COUNTIF('Complaint Log'!$A$2:$A$501,B135),0)=0,"Unknown Complaint ID",IF(AND(H135="Pending",G135=""),"Missing Due Date",IF(AND(H135="Completed",I135=""),"Missing Completed Date",IF(AND(H135&lt;&gt;"Completed",I135&lt;&gt;""),"Status/Date Mismatch",IF(AND(I135&lt;&gt;"",I135&lt;D135),"Completed Before Logged","OK"))))))))</f>
        <v/>
      </c>
    </row>
    <row r="136">
      <c r="A136" s="29" t="n"/>
      <c r="B136" s="29" t="n"/>
      <c r="C136" s="31">
        <f>IF(B136="","",IFERROR(INDEX('Complaint Log'!$I$2:$I$501,MATCH(B136,'Complaint Log'!$A$2:$A$501,0)),"Complaint ID not found"))</f>
        <v/>
      </c>
      <c r="D136" s="30" t="n"/>
      <c r="E136" s="29" t="n"/>
      <c r="F136" s="29" t="n"/>
      <c r="G136" s="30" t="n"/>
      <c r="H136" s="29" t="n"/>
      <c r="I136" s="30" t="n"/>
      <c r="J136" s="31" t="n"/>
      <c r="K136" s="39" t="n"/>
      <c r="L136" s="58" t="n"/>
      <c r="M136" s="61" t="n"/>
      <c r="N136" s="57" t="n"/>
      <c r="O136" s="58" t="n"/>
      <c r="P136" s="58">
        <f>IF(A136="","",IFERROR(K136*IF(L136="",'Settings'!$B$3,L136)+M136*'Settings'!$B$4+N136*'Settings'!$B$5+O136,0))</f>
        <v/>
      </c>
      <c r="Q136" s="31">
        <f>IF(A136="","",IF(H136="Canceled","Canceled",IF(G136="","No Due Date",IF(H136="Completed",IF(I136="","Needs Review",IF(I136&gt;G136,"Completed Late","Completed On Time")),IF(TODAY()&gt;G136,"Overdue",IF(G136&lt;=TODAY()+'Settings'!$B$6,"Due Soon","On Track"))))))</f>
        <v/>
      </c>
      <c r="R136" s="31">
        <f>IF(A136="","",IF(COUNTIF($A$2:$A$501,A136)&gt;1,"Duplicate Action ID",IF(OR(B136="",D136="",E136="",F136="",H136="",J136=""),"Missing Required Field",IF(IFERROR(COUNTIF('Complaint Log'!$A$2:$A$501,B136),0)=0,"Unknown Complaint ID",IF(AND(H136="Pending",G136=""),"Missing Due Date",IF(AND(H136="Completed",I136=""),"Missing Completed Date",IF(AND(H136&lt;&gt;"Completed",I136&lt;&gt;""),"Status/Date Mismatch",IF(AND(I136&lt;&gt;"",I136&lt;D136),"Completed Before Logged","OK"))))))))</f>
        <v/>
      </c>
    </row>
    <row r="137">
      <c r="A137" s="29" t="n"/>
      <c r="B137" s="29" t="n"/>
      <c r="C137" s="31">
        <f>IF(B137="","",IFERROR(INDEX('Complaint Log'!$I$2:$I$501,MATCH(B137,'Complaint Log'!$A$2:$A$501,0)),"Complaint ID not found"))</f>
        <v/>
      </c>
      <c r="D137" s="30" t="n"/>
      <c r="E137" s="29" t="n"/>
      <c r="F137" s="29" t="n"/>
      <c r="G137" s="30" t="n"/>
      <c r="H137" s="29" t="n"/>
      <c r="I137" s="30" t="n"/>
      <c r="J137" s="31" t="n"/>
      <c r="K137" s="39" t="n"/>
      <c r="L137" s="58" t="n"/>
      <c r="M137" s="61" t="n"/>
      <c r="N137" s="57" t="n"/>
      <c r="O137" s="58" t="n"/>
      <c r="P137" s="58">
        <f>IF(A137="","",IFERROR(K137*IF(L137="",'Settings'!$B$3,L137)+M137*'Settings'!$B$4+N137*'Settings'!$B$5+O137,0))</f>
        <v/>
      </c>
      <c r="Q137" s="31">
        <f>IF(A137="","",IF(H137="Canceled","Canceled",IF(G137="","No Due Date",IF(H137="Completed",IF(I137="","Needs Review",IF(I137&gt;G137,"Completed Late","Completed On Time")),IF(TODAY()&gt;G137,"Overdue",IF(G137&lt;=TODAY()+'Settings'!$B$6,"Due Soon","On Track"))))))</f>
        <v/>
      </c>
      <c r="R137" s="31">
        <f>IF(A137="","",IF(COUNTIF($A$2:$A$501,A137)&gt;1,"Duplicate Action ID",IF(OR(B137="",D137="",E137="",F137="",H137="",J137=""),"Missing Required Field",IF(IFERROR(COUNTIF('Complaint Log'!$A$2:$A$501,B137),0)=0,"Unknown Complaint ID",IF(AND(H137="Pending",G137=""),"Missing Due Date",IF(AND(H137="Completed",I137=""),"Missing Completed Date",IF(AND(H137&lt;&gt;"Completed",I137&lt;&gt;""),"Status/Date Mismatch",IF(AND(I137&lt;&gt;"",I137&lt;D137),"Completed Before Logged","OK"))))))))</f>
        <v/>
      </c>
    </row>
    <row r="138">
      <c r="A138" s="29" t="n"/>
      <c r="B138" s="29" t="n"/>
      <c r="C138" s="31">
        <f>IF(B138="","",IFERROR(INDEX('Complaint Log'!$I$2:$I$501,MATCH(B138,'Complaint Log'!$A$2:$A$501,0)),"Complaint ID not found"))</f>
        <v/>
      </c>
      <c r="D138" s="30" t="n"/>
      <c r="E138" s="29" t="n"/>
      <c r="F138" s="29" t="n"/>
      <c r="G138" s="30" t="n"/>
      <c r="H138" s="29" t="n"/>
      <c r="I138" s="30" t="n"/>
      <c r="J138" s="31" t="n"/>
      <c r="K138" s="39" t="n"/>
      <c r="L138" s="58" t="n"/>
      <c r="M138" s="61" t="n"/>
      <c r="N138" s="57" t="n"/>
      <c r="O138" s="58" t="n"/>
      <c r="P138" s="58">
        <f>IF(A138="","",IFERROR(K138*IF(L138="",'Settings'!$B$3,L138)+M138*'Settings'!$B$4+N138*'Settings'!$B$5+O138,0))</f>
        <v/>
      </c>
      <c r="Q138" s="31">
        <f>IF(A138="","",IF(H138="Canceled","Canceled",IF(G138="","No Due Date",IF(H138="Completed",IF(I138="","Needs Review",IF(I138&gt;G138,"Completed Late","Completed On Time")),IF(TODAY()&gt;G138,"Overdue",IF(G138&lt;=TODAY()+'Settings'!$B$6,"Due Soon","On Track"))))))</f>
        <v/>
      </c>
      <c r="R138" s="31">
        <f>IF(A138="","",IF(COUNTIF($A$2:$A$501,A138)&gt;1,"Duplicate Action ID",IF(OR(B138="",D138="",E138="",F138="",H138="",J138=""),"Missing Required Field",IF(IFERROR(COUNTIF('Complaint Log'!$A$2:$A$501,B138),0)=0,"Unknown Complaint ID",IF(AND(H138="Pending",G138=""),"Missing Due Date",IF(AND(H138="Completed",I138=""),"Missing Completed Date",IF(AND(H138&lt;&gt;"Completed",I138&lt;&gt;""),"Status/Date Mismatch",IF(AND(I138&lt;&gt;"",I138&lt;D138),"Completed Before Logged","OK"))))))))</f>
        <v/>
      </c>
    </row>
    <row r="139">
      <c r="A139" s="29" t="n"/>
      <c r="B139" s="29" t="n"/>
      <c r="C139" s="31">
        <f>IF(B139="","",IFERROR(INDEX('Complaint Log'!$I$2:$I$501,MATCH(B139,'Complaint Log'!$A$2:$A$501,0)),"Complaint ID not found"))</f>
        <v/>
      </c>
      <c r="D139" s="30" t="n"/>
      <c r="E139" s="29" t="n"/>
      <c r="F139" s="29" t="n"/>
      <c r="G139" s="30" t="n"/>
      <c r="H139" s="29" t="n"/>
      <c r="I139" s="30" t="n"/>
      <c r="J139" s="31" t="n"/>
      <c r="K139" s="39" t="n"/>
      <c r="L139" s="58" t="n"/>
      <c r="M139" s="61" t="n"/>
      <c r="N139" s="57" t="n"/>
      <c r="O139" s="58" t="n"/>
      <c r="P139" s="58">
        <f>IF(A139="","",IFERROR(K139*IF(L139="",'Settings'!$B$3,L139)+M139*'Settings'!$B$4+N139*'Settings'!$B$5+O139,0))</f>
        <v/>
      </c>
      <c r="Q139" s="31">
        <f>IF(A139="","",IF(H139="Canceled","Canceled",IF(G139="","No Due Date",IF(H139="Completed",IF(I139="","Needs Review",IF(I139&gt;G139,"Completed Late","Completed On Time")),IF(TODAY()&gt;G139,"Overdue",IF(G139&lt;=TODAY()+'Settings'!$B$6,"Due Soon","On Track"))))))</f>
        <v/>
      </c>
      <c r="R139" s="31">
        <f>IF(A139="","",IF(COUNTIF($A$2:$A$501,A139)&gt;1,"Duplicate Action ID",IF(OR(B139="",D139="",E139="",F139="",H139="",J139=""),"Missing Required Field",IF(IFERROR(COUNTIF('Complaint Log'!$A$2:$A$501,B139),0)=0,"Unknown Complaint ID",IF(AND(H139="Pending",G139=""),"Missing Due Date",IF(AND(H139="Completed",I139=""),"Missing Completed Date",IF(AND(H139&lt;&gt;"Completed",I139&lt;&gt;""),"Status/Date Mismatch",IF(AND(I139&lt;&gt;"",I139&lt;D139),"Completed Before Logged","OK"))))))))</f>
        <v/>
      </c>
    </row>
    <row r="140">
      <c r="A140" s="29" t="n"/>
      <c r="B140" s="29" t="n"/>
      <c r="C140" s="31">
        <f>IF(B140="","",IFERROR(INDEX('Complaint Log'!$I$2:$I$501,MATCH(B140,'Complaint Log'!$A$2:$A$501,0)),"Complaint ID not found"))</f>
        <v/>
      </c>
      <c r="D140" s="30" t="n"/>
      <c r="E140" s="29" t="n"/>
      <c r="F140" s="29" t="n"/>
      <c r="G140" s="30" t="n"/>
      <c r="H140" s="29" t="n"/>
      <c r="I140" s="30" t="n"/>
      <c r="J140" s="31" t="n"/>
      <c r="K140" s="39" t="n"/>
      <c r="L140" s="58" t="n"/>
      <c r="M140" s="61" t="n"/>
      <c r="N140" s="57" t="n"/>
      <c r="O140" s="58" t="n"/>
      <c r="P140" s="58">
        <f>IF(A140="","",IFERROR(K140*IF(L140="",'Settings'!$B$3,L140)+M140*'Settings'!$B$4+N140*'Settings'!$B$5+O140,0))</f>
        <v/>
      </c>
      <c r="Q140" s="31">
        <f>IF(A140="","",IF(H140="Canceled","Canceled",IF(G140="","No Due Date",IF(H140="Completed",IF(I140="","Needs Review",IF(I140&gt;G140,"Completed Late","Completed On Time")),IF(TODAY()&gt;G140,"Overdue",IF(G140&lt;=TODAY()+'Settings'!$B$6,"Due Soon","On Track"))))))</f>
        <v/>
      </c>
      <c r="R140" s="31">
        <f>IF(A140="","",IF(COUNTIF($A$2:$A$501,A140)&gt;1,"Duplicate Action ID",IF(OR(B140="",D140="",E140="",F140="",H140="",J140=""),"Missing Required Field",IF(IFERROR(COUNTIF('Complaint Log'!$A$2:$A$501,B140),0)=0,"Unknown Complaint ID",IF(AND(H140="Pending",G140=""),"Missing Due Date",IF(AND(H140="Completed",I140=""),"Missing Completed Date",IF(AND(H140&lt;&gt;"Completed",I140&lt;&gt;""),"Status/Date Mismatch",IF(AND(I140&lt;&gt;"",I140&lt;D140),"Completed Before Logged","OK"))))))))</f>
        <v/>
      </c>
    </row>
    <row r="141">
      <c r="A141" s="29" t="n"/>
      <c r="B141" s="29" t="n"/>
      <c r="C141" s="31">
        <f>IF(B141="","",IFERROR(INDEX('Complaint Log'!$I$2:$I$501,MATCH(B141,'Complaint Log'!$A$2:$A$501,0)),"Complaint ID not found"))</f>
        <v/>
      </c>
      <c r="D141" s="30" t="n"/>
      <c r="E141" s="29" t="n"/>
      <c r="F141" s="29" t="n"/>
      <c r="G141" s="30" t="n"/>
      <c r="H141" s="29" t="n"/>
      <c r="I141" s="30" t="n"/>
      <c r="J141" s="31" t="n"/>
      <c r="K141" s="39" t="n"/>
      <c r="L141" s="58" t="n"/>
      <c r="M141" s="61" t="n"/>
      <c r="N141" s="57" t="n"/>
      <c r="O141" s="58" t="n"/>
      <c r="P141" s="58">
        <f>IF(A141="","",IFERROR(K141*IF(L141="",'Settings'!$B$3,L141)+M141*'Settings'!$B$4+N141*'Settings'!$B$5+O141,0))</f>
        <v/>
      </c>
      <c r="Q141" s="31">
        <f>IF(A141="","",IF(H141="Canceled","Canceled",IF(G141="","No Due Date",IF(H141="Completed",IF(I141="","Needs Review",IF(I141&gt;G141,"Completed Late","Completed On Time")),IF(TODAY()&gt;G141,"Overdue",IF(G141&lt;=TODAY()+'Settings'!$B$6,"Due Soon","On Track"))))))</f>
        <v/>
      </c>
      <c r="R141" s="31">
        <f>IF(A141="","",IF(COUNTIF($A$2:$A$501,A141)&gt;1,"Duplicate Action ID",IF(OR(B141="",D141="",E141="",F141="",H141="",J141=""),"Missing Required Field",IF(IFERROR(COUNTIF('Complaint Log'!$A$2:$A$501,B141),0)=0,"Unknown Complaint ID",IF(AND(H141="Pending",G141=""),"Missing Due Date",IF(AND(H141="Completed",I141=""),"Missing Completed Date",IF(AND(H141&lt;&gt;"Completed",I141&lt;&gt;""),"Status/Date Mismatch",IF(AND(I141&lt;&gt;"",I141&lt;D141),"Completed Before Logged","OK"))))))))</f>
        <v/>
      </c>
    </row>
    <row r="142">
      <c r="A142" s="29" t="n"/>
      <c r="B142" s="29" t="n"/>
      <c r="C142" s="31">
        <f>IF(B142="","",IFERROR(INDEX('Complaint Log'!$I$2:$I$501,MATCH(B142,'Complaint Log'!$A$2:$A$501,0)),"Complaint ID not found"))</f>
        <v/>
      </c>
      <c r="D142" s="30" t="n"/>
      <c r="E142" s="29" t="n"/>
      <c r="F142" s="29" t="n"/>
      <c r="G142" s="30" t="n"/>
      <c r="H142" s="29" t="n"/>
      <c r="I142" s="30" t="n"/>
      <c r="J142" s="31" t="n"/>
      <c r="K142" s="39" t="n"/>
      <c r="L142" s="58" t="n"/>
      <c r="M142" s="61" t="n"/>
      <c r="N142" s="57" t="n"/>
      <c r="O142" s="58" t="n"/>
      <c r="P142" s="58">
        <f>IF(A142="","",IFERROR(K142*IF(L142="",'Settings'!$B$3,L142)+M142*'Settings'!$B$4+N142*'Settings'!$B$5+O142,0))</f>
        <v/>
      </c>
      <c r="Q142" s="31">
        <f>IF(A142="","",IF(H142="Canceled","Canceled",IF(G142="","No Due Date",IF(H142="Completed",IF(I142="","Needs Review",IF(I142&gt;G142,"Completed Late","Completed On Time")),IF(TODAY()&gt;G142,"Overdue",IF(G142&lt;=TODAY()+'Settings'!$B$6,"Due Soon","On Track"))))))</f>
        <v/>
      </c>
      <c r="R142" s="31">
        <f>IF(A142="","",IF(COUNTIF($A$2:$A$501,A142)&gt;1,"Duplicate Action ID",IF(OR(B142="",D142="",E142="",F142="",H142="",J142=""),"Missing Required Field",IF(IFERROR(COUNTIF('Complaint Log'!$A$2:$A$501,B142),0)=0,"Unknown Complaint ID",IF(AND(H142="Pending",G142=""),"Missing Due Date",IF(AND(H142="Completed",I142=""),"Missing Completed Date",IF(AND(H142&lt;&gt;"Completed",I142&lt;&gt;""),"Status/Date Mismatch",IF(AND(I142&lt;&gt;"",I142&lt;D142),"Completed Before Logged","OK"))))))))</f>
        <v/>
      </c>
    </row>
    <row r="143">
      <c r="A143" s="29" t="n"/>
      <c r="B143" s="29" t="n"/>
      <c r="C143" s="31">
        <f>IF(B143="","",IFERROR(INDEX('Complaint Log'!$I$2:$I$501,MATCH(B143,'Complaint Log'!$A$2:$A$501,0)),"Complaint ID not found"))</f>
        <v/>
      </c>
      <c r="D143" s="30" t="n"/>
      <c r="E143" s="29" t="n"/>
      <c r="F143" s="29" t="n"/>
      <c r="G143" s="30" t="n"/>
      <c r="H143" s="29" t="n"/>
      <c r="I143" s="30" t="n"/>
      <c r="J143" s="31" t="n"/>
      <c r="K143" s="39" t="n"/>
      <c r="L143" s="58" t="n"/>
      <c r="M143" s="61" t="n"/>
      <c r="N143" s="57" t="n"/>
      <c r="O143" s="58" t="n"/>
      <c r="P143" s="58">
        <f>IF(A143="","",IFERROR(K143*IF(L143="",'Settings'!$B$3,L143)+M143*'Settings'!$B$4+N143*'Settings'!$B$5+O143,0))</f>
        <v/>
      </c>
      <c r="Q143" s="31">
        <f>IF(A143="","",IF(H143="Canceled","Canceled",IF(G143="","No Due Date",IF(H143="Completed",IF(I143="","Needs Review",IF(I143&gt;G143,"Completed Late","Completed On Time")),IF(TODAY()&gt;G143,"Overdue",IF(G143&lt;=TODAY()+'Settings'!$B$6,"Due Soon","On Track"))))))</f>
        <v/>
      </c>
      <c r="R143" s="31">
        <f>IF(A143="","",IF(COUNTIF($A$2:$A$501,A143)&gt;1,"Duplicate Action ID",IF(OR(B143="",D143="",E143="",F143="",H143="",J143=""),"Missing Required Field",IF(IFERROR(COUNTIF('Complaint Log'!$A$2:$A$501,B143),0)=0,"Unknown Complaint ID",IF(AND(H143="Pending",G143=""),"Missing Due Date",IF(AND(H143="Completed",I143=""),"Missing Completed Date",IF(AND(H143&lt;&gt;"Completed",I143&lt;&gt;""),"Status/Date Mismatch",IF(AND(I143&lt;&gt;"",I143&lt;D143),"Completed Before Logged","OK"))))))))</f>
        <v/>
      </c>
    </row>
    <row r="144">
      <c r="A144" s="29" t="n"/>
      <c r="B144" s="29" t="n"/>
      <c r="C144" s="31">
        <f>IF(B144="","",IFERROR(INDEX('Complaint Log'!$I$2:$I$501,MATCH(B144,'Complaint Log'!$A$2:$A$501,0)),"Complaint ID not found"))</f>
        <v/>
      </c>
      <c r="D144" s="30" t="n"/>
      <c r="E144" s="29" t="n"/>
      <c r="F144" s="29" t="n"/>
      <c r="G144" s="30" t="n"/>
      <c r="H144" s="29" t="n"/>
      <c r="I144" s="30" t="n"/>
      <c r="J144" s="31" t="n"/>
      <c r="K144" s="39" t="n"/>
      <c r="L144" s="58" t="n"/>
      <c r="M144" s="61" t="n"/>
      <c r="N144" s="57" t="n"/>
      <c r="O144" s="58" t="n"/>
      <c r="P144" s="58">
        <f>IF(A144="","",IFERROR(K144*IF(L144="",'Settings'!$B$3,L144)+M144*'Settings'!$B$4+N144*'Settings'!$B$5+O144,0))</f>
        <v/>
      </c>
      <c r="Q144" s="31">
        <f>IF(A144="","",IF(H144="Canceled","Canceled",IF(G144="","No Due Date",IF(H144="Completed",IF(I144="","Needs Review",IF(I144&gt;G144,"Completed Late","Completed On Time")),IF(TODAY()&gt;G144,"Overdue",IF(G144&lt;=TODAY()+'Settings'!$B$6,"Due Soon","On Track"))))))</f>
        <v/>
      </c>
      <c r="R144" s="31">
        <f>IF(A144="","",IF(COUNTIF($A$2:$A$501,A144)&gt;1,"Duplicate Action ID",IF(OR(B144="",D144="",E144="",F144="",H144="",J144=""),"Missing Required Field",IF(IFERROR(COUNTIF('Complaint Log'!$A$2:$A$501,B144),0)=0,"Unknown Complaint ID",IF(AND(H144="Pending",G144=""),"Missing Due Date",IF(AND(H144="Completed",I144=""),"Missing Completed Date",IF(AND(H144&lt;&gt;"Completed",I144&lt;&gt;""),"Status/Date Mismatch",IF(AND(I144&lt;&gt;"",I144&lt;D144),"Completed Before Logged","OK"))))))))</f>
        <v/>
      </c>
    </row>
    <row r="145">
      <c r="A145" s="29" t="n"/>
      <c r="B145" s="29" t="n"/>
      <c r="C145" s="31">
        <f>IF(B145="","",IFERROR(INDEX('Complaint Log'!$I$2:$I$501,MATCH(B145,'Complaint Log'!$A$2:$A$501,0)),"Complaint ID not found"))</f>
        <v/>
      </c>
      <c r="D145" s="30" t="n"/>
      <c r="E145" s="29" t="n"/>
      <c r="F145" s="29" t="n"/>
      <c r="G145" s="30" t="n"/>
      <c r="H145" s="29" t="n"/>
      <c r="I145" s="30" t="n"/>
      <c r="J145" s="31" t="n"/>
      <c r="K145" s="39" t="n"/>
      <c r="L145" s="58" t="n"/>
      <c r="M145" s="61" t="n"/>
      <c r="N145" s="57" t="n"/>
      <c r="O145" s="58" t="n"/>
      <c r="P145" s="58">
        <f>IF(A145="","",IFERROR(K145*IF(L145="",'Settings'!$B$3,L145)+M145*'Settings'!$B$4+N145*'Settings'!$B$5+O145,0))</f>
        <v/>
      </c>
      <c r="Q145" s="31">
        <f>IF(A145="","",IF(H145="Canceled","Canceled",IF(G145="","No Due Date",IF(H145="Completed",IF(I145="","Needs Review",IF(I145&gt;G145,"Completed Late","Completed On Time")),IF(TODAY()&gt;G145,"Overdue",IF(G145&lt;=TODAY()+'Settings'!$B$6,"Due Soon","On Track"))))))</f>
        <v/>
      </c>
      <c r="R145" s="31">
        <f>IF(A145="","",IF(COUNTIF($A$2:$A$501,A145)&gt;1,"Duplicate Action ID",IF(OR(B145="",D145="",E145="",F145="",H145="",J145=""),"Missing Required Field",IF(IFERROR(COUNTIF('Complaint Log'!$A$2:$A$501,B145),0)=0,"Unknown Complaint ID",IF(AND(H145="Pending",G145=""),"Missing Due Date",IF(AND(H145="Completed",I145=""),"Missing Completed Date",IF(AND(H145&lt;&gt;"Completed",I145&lt;&gt;""),"Status/Date Mismatch",IF(AND(I145&lt;&gt;"",I145&lt;D145),"Completed Before Logged","OK"))))))))</f>
        <v/>
      </c>
    </row>
    <row r="146">
      <c r="A146" s="29" t="n"/>
      <c r="B146" s="29" t="n"/>
      <c r="C146" s="31">
        <f>IF(B146="","",IFERROR(INDEX('Complaint Log'!$I$2:$I$501,MATCH(B146,'Complaint Log'!$A$2:$A$501,0)),"Complaint ID not found"))</f>
        <v/>
      </c>
      <c r="D146" s="30" t="n"/>
      <c r="E146" s="29" t="n"/>
      <c r="F146" s="29" t="n"/>
      <c r="G146" s="30" t="n"/>
      <c r="H146" s="29" t="n"/>
      <c r="I146" s="30" t="n"/>
      <c r="J146" s="31" t="n"/>
      <c r="K146" s="39" t="n"/>
      <c r="L146" s="58" t="n"/>
      <c r="M146" s="61" t="n"/>
      <c r="N146" s="57" t="n"/>
      <c r="O146" s="58" t="n"/>
      <c r="P146" s="58">
        <f>IF(A146="","",IFERROR(K146*IF(L146="",'Settings'!$B$3,L146)+M146*'Settings'!$B$4+N146*'Settings'!$B$5+O146,0))</f>
        <v/>
      </c>
      <c r="Q146" s="31">
        <f>IF(A146="","",IF(H146="Canceled","Canceled",IF(G146="","No Due Date",IF(H146="Completed",IF(I146="","Needs Review",IF(I146&gt;G146,"Completed Late","Completed On Time")),IF(TODAY()&gt;G146,"Overdue",IF(G146&lt;=TODAY()+'Settings'!$B$6,"Due Soon","On Track"))))))</f>
        <v/>
      </c>
      <c r="R146" s="31">
        <f>IF(A146="","",IF(COUNTIF($A$2:$A$501,A146)&gt;1,"Duplicate Action ID",IF(OR(B146="",D146="",E146="",F146="",H146="",J146=""),"Missing Required Field",IF(IFERROR(COUNTIF('Complaint Log'!$A$2:$A$501,B146),0)=0,"Unknown Complaint ID",IF(AND(H146="Pending",G146=""),"Missing Due Date",IF(AND(H146="Completed",I146=""),"Missing Completed Date",IF(AND(H146&lt;&gt;"Completed",I146&lt;&gt;""),"Status/Date Mismatch",IF(AND(I146&lt;&gt;"",I146&lt;D146),"Completed Before Logged","OK"))))))))</f>
        <v/>
      </c>
    </row>
    <row r="147">
      <c r="A147" s="29" t="n"/>
      <c r="B147" s="29" t="n"/>
      <c r="C147" s="31">
        <f>IF(B147="","",IFERROR(INDEX('Complaint Log'!$I$2:$I$501,MATCH(B147,'Complaint Log'!$A$2:$A$501,0)),"Complaint ID not found"))</f>
        <v/>
      </c>
      <c r="D147" s="30" t="n"/>
      <c r="E147" s="29" t="n"/>
      <c r="F147" s="29" t="n"/>
      <c r="G147" s="30" t="n"/>
      <c r="H147" s="29" t="n"/>
      <c r="I147" s="30" t="n"/>
      <c r="J147" s="31" t="n"/>
      <c r="K147" s="39" t="n"/>
      <c r="L147" s="58" t="n"/>
      <c r="M147" s="61" t="n"/>
      <c r="N147" s="57" t="n"/>
      <c r="O147" s="58" t="n"/>
      <c r="P147" s="58">
        <f>IF(A147="","",IFERROR(K147*IF(L147="",'Settings'!$B$3,L147)+M147*'Settings'!$B$4+N147*'Settings'!$B$5+O147,0))</f>
        <v/>
      </c>
      <c r="Q147" s="31">
        <f>IF(A147="","",IF(H147="Canceled","Canceled",IF(G147="","No Due Date",IF(H147="Completed",IF(I147="","Needs Review",IF(I147&gt;G147,"Completed Late","Completed On Time")),IF(TODAY()&gt;G147,"Overdue",IF(G147&lt;=TODAY()+'Settings'!$B$6,"Due Soon","On Track"))))))</f>
        <v/>
      </c>
      <c r="R147" s="31">
        <f>IF(A147="","",IF(COUNTIF($A$2:$A$501,A147)&gt;1,"Duplicate Action ID",IF(OR(B147="",D147="",E147="",F147="",H147="",J147=""),"Missing Required Field",IF(IFERROR(COUNTIF('Complaint Log'!$A$2:$A$501,B147),0)=0,"Unknown Complaint ID",IF(AND(H147="Pending",G147=""),"Missing Due Date",IF(AND(H147="Completed",I147=""),"Missing Completed Date",IF(AND(H147&lt;&gt;"Completed",I147&lt;&gt;""),"Status/Date Mismatch",IF(AND(I147&lt;&gt;"",I147&lt;D147),"Completed Before Logged","OK"))))))))</f>
        <v/>
      </c>
    </row>
    <row r="148">
      <c r="A148" s="29" t="n"/>
      <c r="B148" s="29" t="n"/>
      <c r="C148" s="31">
        <f>IF(B148="","",IFERROR(INDEX('Complaint Log'!$I$2:$I$501,MATCH(B148,'Complaint Log'!$A$2:$A$501,0)),"Complaint ID not found"))</f>
        <v/>
      </c>
      <c r="D148" s="30" t="n"/>
      <c r="E148" s="29" t="n"/>
      <c r="F148" s="29" t="n"/>
      <c r="G148" s="30" t="n"/>
      <c r="H148" s="29" t="n"/>
      <c r="I148" s="30" t="n"/>
      <c r="J148" s="31" t="n"/>
      <c r="K148" s="39" t="n"/>
      <c r="L148" s="58" t="n"/>
      <c r="M148" s="61" t="n"/>
      <c r="N148" s="57" t="n"/>
      <c r="O148" s="58" t="n"/>
      <c r="P148" s="58">
        <f>IF(A148="","",IFERROR(K148*IF(L148="",'Settings'!$B$3,L148)+M148*'Settings'!$B$4+N148*'Settings'!$B$5+O148,0))</f>
        <v/>
      </c>
      <c r="Q148" s="31">
        <f>IF(A148="","",IF(H148="Canceled","Canceled",IF(G148="","No Due Date",IF(H148="Completed",IF(I148="","Needs Review",IF(I148&gt;G148,"Completed Late","Completed On Time")),IF(TODAY()&gt;G148,"Overdue",IF(G148&lt;=TODAY()+'Settings'!$B$6,"Due Soon","On Track"))))))</f>
        <v/>
      </c>
      <c r="R148" s="31">
        <f>IF(A148="","",IF(COUNTIF($A$2:$A$501,A148)&gt;1,"Duplicate Action ID",IF(OR(B148="",D148="",E148="",F148="",H148="",J148=""),"Missing Required Field",IF(IFERROR(COUNTIF('Complaint Log'!$A$2:$A$501,B148),0)=0,"Unknown Complaint ID",IF(AND(H148="Pending",G148=""),"Missing Due Date",IF(AND(H148="Completed",I148=""),"Missing Completed Date",IF(AND(H148&lt;&gt;"Completed",I148&lt;&gt;""),"Status/Date Mismatch",IF(AND(I148&lt;&gt;"",I148&lt;D148),"Completed Before Logged","OK"))))))))</f>
        <v/>
      </c>
    </row>
    <row r="149">
      <c r="A149" s="29" t="n"/>
      <c r="B149" s="29" t="n"/>
      <c r="C149" s="31">
        <f>IF(B149="","",IFERROR(INDEX('Complaint Log'!$I$2:$I$501,MATCH(B149,'Complaint Log'!$A$2:$A$501,0)),"Complaint ID not found"))</f>
        <v/>
      </c>
      <c r="D149" s="30" t="n"/>
      <c r="E149" s="29" t="n"/>
      <c r="F149" s="29" t="n"/>
      <c r="G149" s="30" t="n"/>
      <c r="H149" s="29" t="n"/>
      <c r="I149" s="30" t="n"/>
      <c r="J149" s="31" t="n"/>
      <c r="K149" s="39" t="n"/>
      <c r="L149" s="58" t="n"/>
      <c r="M149" s="61" t="n"/>
      <c r="N149" s="57" t="n"/>
      <c r="O149" s="58" t="n"/>
      <c r="P149" s="58">
        <f>IF(A149="","",IFERROR(K149*IF(L149="",'Settings'!$B$3,L149)+M149*'Settings'!$B$4+N149*'Settings'!$B$5+O149,0))</f>
        <v/>
      </c>
      <c r="Q149" s="31">
        <f>IF(A149="","",IF(H149="Canceled","Canceled",IF(G149="","No Due Date",IF(H149="Completed",IF(I149="","Needs Review",IF(I149&gt;G149,"Completed Late","Completed On Time")),IF(TODAY()&gt;G149,"Overdue",IF(G149&lt;=TODAY()+'Settings'!$B$6,"Due Soon","On Track"))))))</f>
        <v/>
      </c>
      <c r="R149" s="31">
        <f>IF(A149="","",IF(COUNTIF($A$2:$A$501,A149)&gt;1,"Duplicate Action ID",IF(OR(B149="",D149="",E149="",F149="",H149="",J149=""),"Missing Required Field",IF(IFERROR(COUNTIF('Complaint Log'!$A$2:$A$501,B149),0)=0,"Unknown Complaint ID",IF(AND(H149="Pending",G149=""),"Missing Due Date",IF(AND(H149="Completed",I149=""),"Missing Completed Date",IF(AND(H149&lt;&gt;"Completed",I149&lt;&gt;""),"Status/Date Mismatch",IF(AND(I149&lt;&gt;"",I149&lt;D149),"Completed Before Logged","OK"))))))))</f>
        <v/>
      </c>
    </row>
    <row r="150">
      <c r="A150" s="29" t="n"/>
      <c r="B150" s="29" t="n"/>
      <c r="C150" s="31">
        <f>IF(B150="","",IFERROR(INDEX('Complaint Log'!$I$2:$I$501,MATCH(B150,'Complaint Log'!$A$2:$A$501,0)),"Complaint ID not found"))</f>
        <v/>
      </c>
      <c r="D150" s="30" t="n"/>
      <c r="E150" s="29" t="n"/>
      <c r="F150" s="29" t="n"/>
      <c r="G150" s="30" t="n"/>
      <c r="H150" s="29" t="n"/>
      <c r="I150" s="30" t="n"/>
      <c r="J150" s="31" t="n"/>
      <c r="K150" s="39" t="n"/>
      <c r="L150" s="58" t="n"/>
      <c r="M150" s="61" t="n"/>
      <c r="N150" s="57" t="n"/>
      <c r="O150" s="58" t="n"/>
      <c r="P150" s="58">
        <f>IF(A150="","",IFERROR(K150*IF(L150="",'Settings'!$B$3,L150)+M150*'Settings'!$B$4+N150*'Settings'!$B$5+O150,0))</f>
        <v/>
      </c>
      <c r="Q150" s="31">
        <f>IF(A150="","",IF(H150="Canceled","Canceled",IF(G150="","No Due Date",IF(H150="Completed",IF(I150="","Needs Review",IF(I150&gt;G150,"Completed Late","Completed On Time")),IF(TODAY()&gt;G150,"Overdue",IF(G150&lt;=TODAY()+'Settings'!$B$6,"Due Soon","On Track"))))))</f>
        <v/>
      </c>
      <c r="R150" s="31">
        <f>IF(A150="","",IF(COUNTIF($A$2:$A$501,A150)&gt;1,"Duplicate Action ID",IF(OR(B150="",D150="",E150="",F150="",H150="",J150=""),"Missing Required Field",IF(IFERROR(COUNTIF('Complaint Log'!$A$2:$A$501,B150),0)=0,"Unknown Complaint ID",IF(AND(H150="Pending",G150=""),"Missing Due Date",IF(AND(H150="Completed",I150=""),"Missing Completed Date",IF(AND(H150&lt;&gt;"Completed",I150&lt;&gt;""),"Status/Date Mismatch",IF(AND(I150&lt;&gt;"",I150&lt;D150),"Completed Before Logged","OK"))))))))</f>
        <v/>
      </c>
    </row>
    <row r="151">
      <c r="A151" s="29" t="n"/>
      <c r="B151" s="29" t="n"/>
      <c r="C151" s="31">
        <f>IF(B151="","",IFERROR(INDEX('Complaint Log'!$I$2:$I$501,MATCH(B151,'Complaint Log'!$A$2:$A$501,0)),"Complaint ID not found"))</f>
        <v/>
      </c>
      <c r="D151" s="30" t="n"/>
      <c r="E151" s="29" t="n"/>
      <c r="F151" s="29" t="n"/>
      <c r="G151" s="30" t="n"/>
      <c r="H151" s="29" t="n"/>
      <c r="I151" s="30" t="n"/>
      <c r="J151" s="31" t="n"/>
      <c r="K151" s="39" t="n"/>
      <c r="L151" s="58" t="n"/>
      <c r="M151" s="61" t="n"/>
      <c r="N151" s="57" t="n"/>
      <c r="O151" s="58" t="n"/>
      <c r="P151" s="58">
        <f>IF(A151="","",IFERROR(K151*IF(L151="",'Settings'!$B$3,L151)+M151*'Settings'!$B$4+N151*'Settings'!$B$5+O151,0))</f>
        <v/>
      </c>
      <c r="Q151" s="31">
        <f>IF(A151="","",IF(H151="Canceled","Canceled",IF(G151="","No Due Date",IF(H151="Completed",IF(I151="","Needs Review",IF(I151&gt;G151,"Completed Late","Completed On Time")),IF(TODAY()&gt;G151,"Overdue",IF(G151&lt;=TODAY()+'Settings'!$B$6,"Due Soon","On Track"))))))</f>
        <v/>
      </c>
      <c r="R151" s="31">
        <f>IF(A151="","",IF(COUNTIF($A$2:$A$501,A151)&gt;1,"Duplicate Action ID",IF(OR(B151="",D151="",E151="",F151="",H151="",J151=""),"Missing Required Field",IF(IFERROR(COUNTIF('Complaint Log'!$A$2:$A$501,B151),0)=0,"Unknown Complaint ID",IF(AND(H151="Pending",G151=""),"Missing Due Date",IF(AND(H151="Completed",I151=""),"Missing Completed Date",IF(AND(H151&lt;&gt;"Completed",I151&lt;&gt;""),"Status/Date Mismatch",IF(AND(I151&lt;&gt;"",I151&lt;D151),"Completed Before Logged","OK"))))))))</f>
        <v/>
      </c>
    </row>
    <row r="152">
      <c r="A152" s="29" t="n"/>
      <c r="B152" s="29" t="n"/>
      <c r="C152" s="31">
        <f>IF(B152="","",IFERROR(INDEX('Complaint Log'!$I$2:$I$501,MATCH(B152,'Complaint Log'!$A$2:$A$501,0)),"Complaint ID not found"))</f>
        <v/>
      </c>
      <c r="D152" s="30" t="n"/>
      <c r="E152" s="29" t="n"/>
      <c r="F152" s="29" t="n"/>
      <c r="G152" s="30" t="n"/>
      <c r="H152" s="29" t="n"/>
      <c r="I152" s="30" t="n"/>
      <c r="J152" s="31" t="n"/>
      <c r="K152" s="39" t="n"/>
      <c r="L152" s="58" t="n"/>
      <c r="M152" s="61" t="n"/>
      <c r="N152" s="57" t="n"/>
      <c r="O152" s="58" t="n"/>
      <c r="P152" s="58">
        <f>IF(A152="","",IFERROR(K152*IF(L152="",'Settings'!$B$3,L152)+M152*'Settings'!$B$4+N152*'Settings'!$B$5+O152,0))</f>
        <v/>
      </c>
      <c r="Q152" s="31">
        <f>IF(A152="","",IF(H152="Canceled","Canceled",IF(G152="","No Due Date",IF(H152="Completed",IF(I152="","Needs Review",IF(I152&gt;G152,"Completed Late","Completed On Time")),IF(TODAY()&gt;G152,"Overdue",IF(G152&lt;=TODAY()+'Settings'!$B$6,"Due Soon","On Track"))))))</f>
        <v/>
      </c>
      <c r="R152" s="31">
        <f>IF(A152="","",IF(COUNTIF($A$2:$A$501,A152)&gt;1,"Duplicate Action ID",IF(OR(B152="",D152="",E152="",F152="",H152="",J152=""),"Missing Required Field",IF(IFERROR(COUNTIF('Complaint Log'!$A$2:$A$501,B152),0)=0,"Unknown Complaint ID",IF(AND(H152="Pending",G152=""),"Missing Due Date",IF(AND(H152="Completed",I152=""),"Missing Completed Date",IF(AND(H152&lt;&gt;"Completed",I152&lt;&gt;""),"Status/Date Mismatch",IF(AND(I152&lt;&gt;"",I152&lt;D152),"Completed Before Logged","OK"))))))))</f>
        <v/>
      </c>
    </row>
    <row r="153">
      <c r="A153" s="29" t="n"/>
      <c r="B153" s="29" t="n"/>
      <c r="C153" s="31">
        <f>IF(B153="","",IFERROR(INDEX('Complaint Log'!$I$2:$I$501,MATCH(B153,'Complaint Log'!$A$2:$A$501,0)),"Complaint ID not found"))</f>
        <v/>
      </c>
      <c r="D153" s="30" t="n"/>
      <c r="E153" s="29" t="n"/>
      <c r="F153" s="29" t="n"/>
      <c r="G153" s="30" t="n"/>
      <c r="H153" s="29" t="n"/>
      <c r="I153" s="30" t="n"/>
      <c r="J153" s="31" t="n"/>
      <c r="K153" s="39" t="n"/>
      <c r="L153" s="58" t="n"/>
      <c r="M153" s="61" t="n"/>
      <c r="N153" s="57" t="n"/>
      <c r="O153" s="58" t="n"/>
      <c r="P153" s="58">
        <f>IF(A153="","",IFERROR(K153*IF(L153="",'Settings'!$B$3,L153)+M153*'Settings'!$B$4+N153*'Settings'!$B$5+O153,0))</f>
        <v/>
      </c>
      <c r="Q153" s="31">
        <f>IF(A153="","",IF(H153="Canceled","Canceled",IF(G153="","No Due Date",IF(H153="Completed",IF(I153="","Needs Review",IF(I153&gt;G153,"Completed Late","Completed On Time")),IF(TODAY()&gt;G153,"Overdue",IF(G153&lt;=TODAY()+'Settings'!$B$6,"Due Soon","On Track"))))))</f>
        <v/>
      </c>
      <c r="R153" s="31">
        <f>IF(A153="","",IF(COUNTIF($A$2:$A$501,A153)&gt;1,"Duplicate Action ID",IF(OR(B153="",D153="",E153="",F153="",H153="",J153=""),"Missing Required Field",IF(IFERROR(COUNTIF('Complaint Log'!$A$2:$A$501,B153),0)=0,"Unknown Complaint ID",IF(AND(H153="Pending",G153=""),"Missing Due Date",IF(AND(H153="Completed",I153=""),"Missing Completed Date",IF(AND(H153&lt;&gt;"Completed",I153&lt;&gt;""),"Status/Date Mismatch",IF(AND(I153&lt;&gt;"",I153&lt;D153),"Completed Before Logged","OK"))))))))</f>
        <v/>
      </c>
    </row>
    <row r="154">
      <c r="A154" s="29" t="n"/>
      <c r="B154" s="29" t="n"/>
      <c r="C154" s="31">
        <f>IF(B154="","",IFERROR(INDEX('Complaint Log'!$I$2:$I$501,MATCH(B154,'Complaint Log'!$A$2:$A$501,0)),"Complaint ID not found"))</f>
        <v/>
      </c>
      <c r="D154" s="30" t="n"/>
      <c r="E154" s="29" t="n"/>
      <c r="F154" s="29" t="n"/>
      <c r="G154" s="30" t="n"/>
      <c r="H154" s="29" t="n"/>
      <c r="I154" s="30" t="n"/>
      <c r="J154" s="31" t="n"/>
      <c r="K154" s="39" t="n"/>
      <c r="L154" s="58" t="n"/>
      <c r="M154" s="61" t="n"/>
      <c r="N154" s="57" t="n"/>
      <c r="O154" s="58" t="n"/>
      <c r="P154" s="58">
        <f>IF(A154="","",IFERROR(K154*IF(L154="",'Settings'!$B$3,L154)+M154*'Settings'!$B$4+N154*'Settings'!$B$5+O154,0))</f>
        <v/>
      </c>
      <c r="Q154" s="31">
        <f>IF(A154="","",IF(H154="Canceled","Canceled",IF(G154="","No Due Date",IF(H154="Completed",IF(I154="","Needs Review",IF(I154&gt;G154,"Completed Late","Completed On Time")),IF(TODAY()&gt;G154,"Overdue",IF(G154&lt;=TODAY()+'Settings'!$B$6,"Due Soon","On Track"))))))</f>
        <v/>
      </c>
      <c r="R154" s="31">
        <f>IF(A154="","",IF(COUNTIF($A$2:$A$501,A154)&gt;1,"Duplicate Action ID",IF(OR(B154="",D154="",E154="",F154="",H154="",J154=""),"Missing Required Field",IF(IFERROR(COUNTIF('Complaint Log'!$A$2:$A$501,B154),0)=0,"Unknown Complaint ID",IF(AND(H154="Pending",G154=""),"Missing Due Date",IF(AND(H154="Completed",I154=""),"Missing Completed Date",IF(AND(H154&lt;&gt;"Completed",I154&lt;&gt;""),"Status/Date Mismatch",IF(AND(I154&lt;&gt;"",I154&lt;D154),"Completed Before Logged","OK"))))))))</f>
        <v/>
      </c>
    </row>
    <row r="155">
      <c r="A155" s="29" t="n"/>
      <c r="B155" s="29" t="n"/>
      <c r="C155" s="31">
        <f>IF(B155="","",IFERROR(INDEX('Complaint Log'!$I$2:$I$501,MATCH(B155,'Complaint Log'!$A$2:$A$501,0)),"Complaint ID not found"))</f>
        <v/>
      </c>
      <c r="D155" s="30" t="n"/>
      <c r="E155" s="29" t="n"/>
      <c r="F155" s="29" t="n"/>
      <c r="G155" s="30" t="n"/>
      <c r="H155" s="29" t="n"/>
      <c r="I155" s="30" t="n"/>
      <c r="J155" s="31" t="n"/>
      <c r="K155" s="39" t="n"/>
      <c r="L155" s="58" t="n"/>
      <c r="M155" s="61" t="n"/>
      <c r="N155" s="57" t="n"/>
      <c r="O155" s="58" t="n"/>
      <c r="P155" s="58">
        <f>IF(A155="","",IFERROR(K155*IF(L155="",'Settings'!$B$3,L155)+M155*'Settings'!$B$4+N155*'Settings'!$B$5+O155,0))</f>
        <v/>
      </c>
      <c r="Q155" s="31">
        <f>IF(A155="","",IF(H155="Canceled","Canceled",IF(G155="","No Due Date",IF(H155="Completed",IF(I155="","Needs Review",IF(I155&gt;G155,"Completed Late","Completed On Time")),IF(TODAY()&gt;G155,"Overdue",IF(G155&lt;=TODAY()+'Settings'!$B$6,"Due Soon","On Track"))))))</f>
        <v/>
      </c>
      <c r="R155" s="31">
        <f>IF(A155="","",IF(COUNTIF($A$2:$A$501,A155)&gt;1,"Duplicate Action ID",IF(OR(B155="",D155="",E155="",F155="",H155="",J155=""),"Missing Required Field",IF(IFERROR(COUNTIF('Complaint Log'!$A$2:$A$501,B155),0)=0,"Unknown Complaint ID",IF(AND(H155="Pending",G155=""),"Missing Due Date",IF(AND(H155="Completed",I155=""),"Missing Completed Date",IF(AND(H155&lt;&gt;"Completed",I155&lt;&gt;""),"Status/Date Mismatch",IF(AND(I155&lt;&gt;"",I155&lt;D155),"Completed Before Logged","OK"))))))))</f>
        <v/>
      </c>
    </row>
    <row r="156">
      <c r="A156" s="29" t="n"/>
      <c r="B156" s="29" t="n"/>
      <c r="C156" s="31">
        <f>IF(B156="","",IFERROR(INDEX('Complaint Log'!$I$2:$I$501,MATCH(B156,'Complaint Log'!$A$2:$A$501,0)),"Complaint ID not found"))</f>
        <v/>
      </c>
      <c r="D156" s="30" t="n"/>
      <c r="E156" s="29" t="n"/>
      <c r="F156" s="29" t="n"/>
      <c r="G156" s="30" t="n"/>
      <c r="H156" s="29" t="n"/>
      <c r="I156" s="30" t="n"/>
      <c r="J156" s="31" t="n"/>
      <c r="K156" s="39" t="n"/>
      <c r="L156" s="58" t="n"/>
      <c r="M156" s="61" t="n"/>
      <c r="N156" s="57" t="n"/>
      <c r="O156" s="58" t="n"/>
      <c r="P156" s="58">
        <f>IF(A156="","",IFERROR(K156*IF(L156="",'Settings'!$B$3,L156)+M156*'Settings'!$B$4+N156*'Settings'!$B$5+O156,0))</f>
        <v/>
      </c>
      <c r="Q156" s="31">
        <f>IF(A156="","",IF(H156="Canceled","Canceled",IF(G156="","No Due Date",IF(H156="Completed",IF(I156="","Needs Review",IF(I156&gt;G156,"Completed Late","Completed On Time")),IF(TODAY()&gt;G156,"Overdue",IF(G156&lt;=TODAY()+'Settings'!$B$6,"Due Soon","On Track"))))))</f>
        <v/>
      </c>
      <c r="R156" s="31">
        <f>IF(A156="","",IF(COUNTIF($A$2:$A$501,A156)&gt;1,"Duplicate Action ID",IF(OR(B156="",D156="",E156="",F156="",H156="",J156=""),"Missing Required Field",IF(IFERROR(COUNTIF('Complaint Log'!$A$2:$A$501,B156),0)=0,"Unknown Complaint ID",IF(AND(H156="Pending",G156=""),"Missing Due Date",IF(AND(H156="Completed",I156=""),"Missing Completed Date",IF(AND(H156&lt;&gt;"Completed",I156&lt;&gt;""),"Status/Date Mismatch",IF(AND(I156&lt;&gt;"",I156&lt;D156),"Completed Before Logged","OK"))))))))</f>
        <v/>
      </c>
    </row>
    <row r="157">
      <c r="A157" s="29" t="n"/>
      <c r="B157" s="29" t="n"/>
      <c r="C157" s="31">
        <f>IF(B157="","",IFERROR(INDEX('Complaint Log'!$I$2:$I$501,MATCH(B157,'Complaint Log'!$A$2:$A$501,0)),"Complaint ID not found"))</f>
        <v/>
      </c>
      <c r="D157" s="30" t="n"/>
      <c r="E157" s="29" t="n"/>
      <c r="F157" s="29" t="n"/>
      <c r="G157" s="30" t="n"/>
      <c r="H157" s="29" t="n"/>
      <c r="I157" s="30" t="n"/>
      <c r="J157" s="31" t="n"/>
      <c r="K157" s="39" t="n"/>
      <c r="L157" s="58" t="n"/>
      <c r="M157" s="61" t="n"/>
      <c r="N157" s="57" t="n"/>
      <c r="O157" s="58" t="n"/>
      <c r="P157" s="58">
        <f>IF(A157="","",IFERROR(K157*IF(L157="",'Settings'!$B$3,L157)+M157*'Settings'!$B$4+N157*'Settings'!$B$5+O157,0))</f>
        <v/>
      </c>
      <c r="Q157" s="31">
        <f>IF(A157="","",IF(H157="Canceled","Canceled",IF(G157="","No Due Date",IF(H157="Completed",IF(I157="","Needs Review",IF(I157&gt;G157,"Completed Late","Completed On Time")),IF(TODAY()&gt;G157,"Overdue",IF(G157&lt;=TODAY()+'Settings'!$B$6,"Due Soon","On Track"))))))</f>
        <v/>
      </c>
      <c r="R157" s="31">
        <f>IF(A157="","",IF(COUNTIF($A$2:$A$501,A157)&gt;1,"Duplicate Action ID",IF(OR(B157="",D157="",E157="",F157="",H157="",J157=""),"Missing Required Field",IF(IFERROR(COUNTIF('Complaint Log'!$A$2:$A$501,B157),0)=0,"Unknown Complaint ID",IF(AND(H157="Pending",G157=""),"Missing Due Date",IF(AND(H157="Completed",I157=""),"Missing Completed Date",IF(AND(H157&lt;&gt;"Completed",I157&lt;&gt;""),"Status/Date Mismatch",IF(AND(I157&lt;&gt;"",I157&lt;D157),"Completed Before Logged","OK"))))))))</f>
        <v/>
      </c>
    </row>
    <row r="158">
      <c r="A158" s="29" t="n"/>
      <c r="B158" s="29" t="n"/>
      <c r="C158" s="31">
        <f>IF(B158="","",IFERROR(INDEX('Complaint Log'!$I$2:$I$501,MATCH(B158,'Complaint Log'!$A$2:$A$501,0)),"Complaint ID not found"))</f>
        <v/>
      </c>
      <c r="D158" s="30" t="n"/>
      <c r="E158" s="29" t="n"/>
      <c r="F158" s="29" t="n"/>
      <c r="G158" s="30" t="n"/>
      <c r="H158" s="29" t="n"/>
      <c r="I158" s="30" t="n"/>
      <c r="J158" s="31" t="n"/>
      <c r="K158" s="39" t="n"/>
      <c r="L158" s="58" t="n"/>
      <c r="M158" s="61" t="n"/>
      <c r="N158" s="57" t="n"/>
      <c r="O158" s="58" t="n"/>
      <c r="P158" s="58">
        <f>IF(A158="","",IFERROR(K158*IF(L158="",'Settings'!$B$3,L158)+M158*'Settings'!$B$4+N158*'Settings'!$B$5+O158,0))</f>
        <v/>
      </c>
      <c r="Q158" s="31">
        <f>IF(A158="","",IF(H158="Canceled","Canceled",IF(G158="","No Due Date",IF(H158="Completed",IF(I158="","Needs Review",IF(I158&gt;G158,"Completed Late","Completed On Time")),IF(TODAY()&gt;G158,"Overdue",IF(G158&lt;=TODAY()+'Settings'!$B$6,"Due Soon","On Track"))))))</f>
        <v/>
      </c>
      <c r="R158" s="31">
        <f>IF(A158="","",IF(COUNTIF($A$2:$A$501,A158)&gt;1,"Duplicate Action ID",IF(OR(B158="",D158="",E158="",F158="",H158="",J158=""),"Missing Required Field",IF(IFERROR(COUNTIF('Complaint Log'!$A$2:$A$501,B158),0)=0,"Unknown Complaint ID",IF(AND(H158="Pending",G158=""),"Missing Due Date",IF(AND(H158="Completed",I158=""),"Missing Completed Date",IF(AND(H158&lt;&gt;"Completed",I158&lt;&gt;""),"Status/Date Mismatch",IF(AND(I158&lt;&gt;"",I158&lt;D158),"Completed Before Logged","OK"))))))))</f>
        <v/>
      </c>
    </row>
    <row r="159">
      <c r="A159" s="29" t="n"/>
      <c r="B159" s="29" t="n"/>
      <c r="C159" s="31">
        <f>IF(B159="","",IFERROR(INDEX('Complaint Log'!$I$2:$I$501,MATCH(B159,'Complaint Log'!$A$2:$A$501,0)),"Complaint ID not found"))</f>
        <v/>
      </c>
      <c r="D159" s="30" t="n"/>
      <c r="E159" s="29" t="n"/>
      <c r="F159" s="29" t="n"/>
      <c r="G159" s="30" t="n"/>
      <c r="H159" s="29" t="n"/>
      <c r="I159" s="30" t="n"/>
      <c r="J159" s="31" t="n"/>
      <c r="K159" s="39" t="n"/>
      <c r="L159" s="58" t="n"/>
      <c r="M159" s="61" t="n"/>
      <c r="N159" s="57" t="n"/>
      <c r="O159" s="58" t="n"/>
      <c r="P159" s="58">
        <f>IF(A159="","",IFERROR(K159*IF(L159="",'Settings'!$B$3,L159)+M159*'Settings'!$B$4+N159*'Settings'!$B$5+O159,0))</f>
        <v/>
      </c>
      <c r="Q159" s="31">
        <f>IF(A159="","",IF(H159="Canceled","Canceled",IF(G159="","No Due Date",IF(H159="Completed",IF(I159="","Needs Review",IF(I159&gt;G159,"Completed Late","Completed On Time")),IF(TODAY()&gt;G159,"Overdue",IF(G159&lt;=TODAY()+'Settings'!$B$6,"Due Soon","On Track"))))))</f>
        <v/>
      </c>
      <c r="R159" s="31">
        <f>IF(A159="","",IF(COUNTIF($A$2:$A$501,A159)&gt;1,"Duplicate Action ID",IF(OR(B159="",D159="",E159="",F159="",H159="",J159=""),"Missing Required Field",IF(IFERROR(COUNTIF('Complaint Log'!$A$2:$A$501,B159),0)=0,"Unknown Complaint ID",IF(AND(H159="Pending",G159=""),"Missing Due Date",IF(AND(H159="Completed",I159=""),"Missing Completed Date",IF(AND(H159&lt;&gt;"Completed",I159&lt;&gt;""),"Status/Date Mismatch",IF(AND(I159&lt;&gt;"",I159&lt;D159),"Completed Before Logged","OK"))))))))</f>
        <v/>
      </c>
    </row>
    <row r="160">
      <c r="A160" s="29" t="n"/>
      <c r="B160" s="29" t="n"/>
      <c r="C160" s="31">
        <f>IF(B160="","",IFERROR(INDEX('Complaint Log'!$I$2:$I$501,MATCH(B160,'Complaint Log'!$A$2:$A$501,0)),"Complaint ID not found"))</f>
        <v/>
      </c>
      <c r="D160" s="30" t="n"/>
      <c r="E160" s="29" t="n"/>
      <c r="F160" s="29" t="n"/>
      <c r="G160" s="30" t="n"/>
      <c r="H160" s="29" t="n"/>
      <c r="I160" s="30" t="n"/>
      <c r="J160" s="31" t="n"/>
      <c r="K160" s="39" t="n"/>
      <c r="L160" s="58" t="n"/>
      <c r="M160" s="61" t="n"/>
      <c r="N160" s="57" t="n"/>
      <c r="O160" s="58" t="n"/>
      <c r="P160" s="58">
        <f>IF(A160="","",IFERROR(K160*IF(L160="",'Settings'!$B$3,L160)+M160*'Settings'!$B$4+N160*'Settings'!$B$5+O160,0))</f>
        <v/>
      </c>
      <c r="Q160" s="31">
        <f>IF(A160="","",IF(H160="Canceled","Canceled",IF(G160="","No Due Date",IF(H160="Completed",IF(I160="","Needs Review",IF(I160&gt;G160,"Completed Late","Completed On Time")),IF(TODAY()&gt;G160,"Overdue",IF(G160&lt;=TODAY()+'Settings'!$B$6,"Due Soon","On Track"))))))</f>
        <v/>
      </c>
      <c r="R160" s="31">
        <f>IF(A160="","",IF(COUNTIF($A$2:$A$501,A160)&gt;1,"Duplicate Action ID",IF(OR(B160="",D160="",E160="",F160="",H160="",J160=""),"Missing Required Field",IF(IFERROR(COUNTIF('Complaint Log'!$A$2:$A$501,B160),0)=0,"Unknown Complaint ID",IF(AND(H160="Pending",G160=""),"Missing Due Date",IF(AND(H160="Completed",I160=""),"Missing Completed Date",IF(AND(H160&lt;&gt;"Completed",I160&lt;&gt;""),"Status/Date Mismatch",IF(AND(I160&lt;&gt;"",I160&lt;D160),"Completed Before Logged","OK"))))))))</f>
        <v/>
      </c>
    </row>
    <row r="161">
      <c r="A161" s="29" t="n"/>
      <c r="B161" s="29" t="n"/>
      <c r="C161" s="31">
        <f>IF(B161="","",IFERROR(INDEX('Complaint Log'!$I$2:$I$501,MATCH(B161,'Complaint Log'!$A$2:$A$501,0)),"Complaint ID not found"))</f>
        <v/>
      </c>
      <c r="D161" s="30" t="n"/>
      <c r="E161" s="29" t="n"/>
      <c r="F161" s="29" t="n"/>
      <c r="G161" s="30" t="n"/>
      <c r="H161" s="29" t="n"/>
      <c r="I161" s="30" t="n"/>
      <c r="J161" s="31" t="n"/>
      <c r="K161" s="39" t="n"/>
      <c r="L161" s="58" t="n"/>
      <c r="M161" s="61" t="n"/>
      <c r="N161" s="57" t="n"/>
      <c r="O161" s="58" t="n"/>
      <c r="P161" s="58">
        <f>IF(A161="","",IFERROR(K161*IF(L161="",'Settings'!$B$3,L161)+M161*'Settings'!$B$4+N161*'Settings'!$B$5+O161,0))</f>
        <v/>
      </c>
      <c r="Q161" s="31">
        <f>IF(A161="","",IF(H161="Canceled","Canceled",IF(G161="","No Due Date",IF(H161="Completed",IF(I161="","Needs Review",IF(I161&gt;G161,"Completed Late","Completed On Time")),IF(TODAY()&gt;G161,"Overdue",IF(G161&lt;=TODAY()+'Settings'!$B$6,"Due Soon","On Track"))))))</f>
        <v/>
      </c>
      <c r="R161" s="31">
        <f>IF(A161="","",IF(COUNTIF($A$2:$A$501,A161)&gt;1,"Duplicate Action ID",IF(OR(B161="",D161="",E161="",F161="",H161="",J161=""),"Missing Required Field",IF(IFERROR(COUNTIF('Complaint Log'!$A$2:$A$501,B161),0)=0,"Unknown Complaint ID",IF(AND(H161="Pending",G161=""),"Missing Due Date",IF(AND(H161="Completed",I161=""),"Missing Completed Date",IF(AND(H161&lt;&gt;"Completed",I161&lt;&gt;""),"Status/Date Mismatch",IF(AND(I161&lt;&gt;"",I161&lt;D161),"Completed Before Logged","OK"))))))))</f>
        <v/>
      </c>
    </row>
    <row r="162">
      <c r="A162" s="29" t="n"/>
      <c r="B162" s="29" t="n"/>
      <c r="C162" s="31">
        <f>IF(B162="","",IFERROR(INDEX('Complaint Log'!$I$2:$I$501,MATCH(B162,'Complaint Log'!$A$2:$A$501,0)),"Complaint ID not found"))</f>
        <v/>
      </c>
      <c r="D162" s="30" t="n"/>
      <c r="E162" s="29" t="n"/>
      <c r="F162" s="29" t="n"/>
      <c r="G162" s="30" t="n"/>
      <c r="H162" s="29" t="n"/>
      <c r="I162" s="30" t="n"/>
      <c r="J162" s="31" t="n"/>
      <c r="K162" s="39" t="n"/>
      <c r="L162" s="58" t="n"/>
      <c r="M162" s="61" t="n"/>
      <c r="N162" s="57" t="n"/>
      <c r="O162" s="58" t="n"/>
      <c r="P162" s="58">
        <f>IF(A162="","",IFERROR(K162*IF(L162="",'Settings'!$B$3,L162)+M162*'Settings'!$B$4+N162*'Settings'!$B$5+O162,0))</f>
        <v/>
      </c>
      <c r="Q162" s="31">
        <f>IF(A162="","",IF(H162="Canceled","Canceled",IF(G162="","No Due Date",IF(H162="Completed",IF(I162="","Needs Review",IF(I162&gt;G162,"Completed Late","Completed On Time")),IF(TODAY()&gt;G162,"Overdue",IF(G162&lt;=TODAY()+'Settings'!$B$6,"Due Soon","On Track"))))))</f>
        <v/>
      </c>
      <c r="R162" s="31">
        <f>IF(A162="","",IF(COUNTIF($A$2:$A$501,A162)&gt;1,"Duplicate Action ID",IF(OR(B162="",D162="",E162="",F162="",H162="",J162=""),"Missing Required Field",IF(IFERROR(COUNTIF('Complaint Log'!$A$2:$A$501,B162),0)=0,"Unknown Complaint ID",IF(AND(H162="Pending",G162=""),"Missing Due Date",IF(AND(H162="Completed",I162=""),"Missing Completed Date",IF(AND(H162&lt;&gt;"Completed",I162&lt;&gt;""),"Status/Date Mismatch",IF(AND(I162&lt;&gt;"",I162&lt;D162),"Completed Before Logged","OK"))))))))</f>
        <v/>
      </c>
    </row>
    <row r="163">
      <c r="A163" s="29" t="n"/>
      <c r="B163" s="29" t="n"/>
      <c r="C163" s="31">
        <f>IF(B163="","",IFERROR(INDEX('Complaint Log'!$I$2:$I$501,MATCH(B163,'Complaint Log'!$A$2:$A$501,0)),"Complaint ID not found"))</f>
        <v/>
      </c>
      <c r="D163" s="30" t="n"/>
      <c r="E163" s="29" t="n"/>
      <c r="F163" s="29" t="n"/>
      <c r="G163" s="30" t="n"/>
      <c r="H163" s="29" t="n"/>
      <c r="I163" s="30" t="n"/>
      <c r="J163" s="31" t="n"/>
      <c r="K163" s="39" t="n"/>
      <c r="L163" s="58" t="n"/>
      <c r="M163" s="61" t="n"/>
      <c r="N163" s="57" t="n"/>
      <c r="O163" s="58" t="n"/>
      <c r="P163" s="58">
        <f>IF(A163="","",IFERROR(K163*IF(L163="",'Settings'!$B$3,L163)+M163*'Settings'!$B$4+N163*'Settings'!$B$5+O163,0))</f>
        <v/>
      </c>
      <c r="Q163" s="31">
        <f>IF(A163="","",IF(H163="Canceled","Canceled",IF(G163="","No Due Date",IF(H163="Completed",IF(I163="","Needs Review",IF(I163&gt;G163,"Completed Late","Completed On Time")),IF(TODAY()&gt;G163,"Overdue",IF(G163&lt;=TODAY()+'Settings'!$B$6,"Due Soon","On Track"))))))</f>
        <v/>
      </c>
      <c r="R163" s="31">
        <f>IF(A163="","",IF(COUNTIF($A$2:$A$501,A163)&gt;1,"Duplicate Action ID",IF(OR(B163="",D163="",E163="",F163="",H163="",J163=""),"Missing Required Field",IF(IFERROR(COUNTIF('Complaint Log'!$A$2:$A$501,B163),0)=0,"Unknown Complaint ID",IF(AND(H163="Pending",G163=""),"Missing Due Date",IF(AND(H163="Completed",I163=""),"Missing Completed Date",IF(AND(H163&lt;&gt;"Completed",I163&lt;&gt;""),"Status/Date Mismatch",IF(AND(I163&lt;&gt;"",I163&lt;D163),"Completed Before Logged","OK"))))))))</f>
        <v/>
      </c>
    </row>
    <row r="164">
      <c r="A164" s="29" t="n"/>
      <c r="B164" s="29" t="n"/>
      <c r="C164" s="31">
        <f>IF(B164="","",IFERROR(INDEX('Complaint Log'!$I$2:$I$501,MATCH(B164,'Complaint Log'!$A$2:$A$501,0)),"Complaint ID not found"))</f>
        <v/>
      </c>
      <c r="D164" s="30" t="n"/>
      <c r="E164" s="29" t="n"/>
      <c r="F164" s="29" t="n"/>
      <c r="G164" s="30" t="n"/>
      <c r="H164" s="29" t="n"/>
      <c r="I164" s="30" t="n"/>
      <c r="J164" s="31" t="n"/>
      <c r="K164" s="39" t="n"/>
      <c r="L164" s="58" t="n"/>
      <c r="M164" s="61" t="n"/>
      <c r="N164" s="57" t="n"/>
      <c r="O164" s="58" t="n"/>
      <c r="P164" s="58">
        <f>IF(A164="","",IFERROR(K164*IF(L164="",'Settings'!$B$3,L164)+M164*'Settings'!$B$4+N164*'Settings'!$B$5+O164,0))</f>
        <v/>
      </c>
      <c r="Q164" s="31">
        <f>IF(A164="","",IF(H164="Canceled","Canceled",IF(G164="","No Due Date",IF(H164="Completed",IF(I164="","Needs Review",IF(I164&gt;G164,"Completed Late","Completed On Time")),IF(TODAY()&gt;G164,"Overdue",IF(G164&lt;=TODAY()+'Settings'!$B$6,"Due Soon","On Track"))))))</f>
        <v/>
      </c>
      <c r="R164" s="31">
        <f>IF(A164="","",IF(COUNTIF($A$2:$A$501,A164)&gt;1,"Duplicate Action ID",IF(OR(B164="",D164="",E164="",F164="",H164="",J164=""),"Missing Required Field",IF(IFERROR(COUNTIF('Complaint Log'!$A$2:$A$501,B164),0)=0,"Unknown Complaint ID",IF(AND(H164="Pending",G164=""),"Missing Due Date",IF(AND(H164="Completed",I164=""),"Missing Completed Date",IF(AND(H164&lt;&gt;"Completed",I164&lt;&gt;""),"Status/Date Mismatch",IF(AND(I164&lt;&gt;"",I164&lt;D164),"Completed Before Logged","OK"))))))))</f>
        <v/>
      </c>
    </row>
    <row r="165">
      <c r="A165" s="29" t="n"/>
      <c r="B165" s="29" t="n"/>
      <c r="C165" s="31">
        <f>IF(B165="","",IFERROR(INDEX('Complaint Log'!$I$2:$I$501,MATCH(B165,'Complaint Log'!$A$2:$A$501,0)),"Complaint ID not found"))</f>
        <v/>
      </c>
      <c r="D165" s="30" t="n"/>
      <c r="E165" s="29" t="n"/>
      <c r="F165" s="29" t="n"/>
      <c r="G165" s="30" t="n"/>
      <c r="H165" s="29" t="n"/>
      <c r="I165" s="30" t="n"/>
      <c r="J165" s="31" t="n"/>
      <c r="K165" s="39" t="n"/>
      <c r="L165" s="58" t="n"/>
      <c r="M165" s="61" t="n"/>
      <c r="N165" s="57" t="n"/>
      <c r="O165" s="58" t="n"/>
      <c r="P165" s="58">
        <f>IF(A165="","",IFERROR(K165*IF(L165="",'Settings'!$B$3,L165)+M165*'Settings'!$B$4+N165*'Settings'!$B$5+O165,0))</f>
        <v/>
      </c>
      <c r="Q165" s="31">
        <f>IF(A165="","",IF(H165="Canceled","Canceled",IF(G165="","No Due Date",IF(H165="Completed",IF(I165="","Needs Review",IF(I165&gt;G165,"Completed Late","Completed On Time")),IF(TODAY()&gt;G165,"Overdue",IF(G165&lt;=TODAY()+'Settings'!$B$6,"Due Soon","On Track"))))))</f>
        <v/>
      </c>
      <c r="R165" s="31">
        <f>IF(A165="","",IF(COUNTIF($A$2:$A$501,A165)&gt;1,"Duplicate Action ID",IF(OR(B165="",D165="",E165="",F165="",H165="",J165=""),"Missing Required Field",IF(IFERROR(COUNTIF('Complaint Log'!$A$2:$A$501,B165),0)=0,"Unknown Complaint ID",IF(AND(H165="Pending",G165=""),"Missing Due Date",IF(AND(H165="Completed",I165=""),"Missing Completed Date",IF(AND(H165&lt;&gt;"Completed",I165&lt;&gt;""),"Status/Date Mismatch",IF(AND(I165&lt;&gt;"",I165&lt;D165),"Completed Before Logged","OK"))))))))</f>
        <v/>
      </c>
    </row>
    <row r="166">
      <c r="A166" s="29" t="n"/>
      <c r="B166" s="29" t="n"/>
      <c r="C166" s="31">
        <f>IF(B166="","",IFERROR(INDEX('Complaint Log'!$I$2:$I$501,MATCH(B166,'Complaint Log'!$A$2:$A$501,0)),"Complaint ID not found"))</f>
        <v/>
      </c>
      <c r="D166" s="30" t="n"/>
      <c r="E166" s="29" t="n"/>
      <c r="F166" s="29" t="n"/>
      <c r="G166" s="30" t="n"/>
      <c r="H166" s="29" t="n"/>
      <c r="I166" s="30" t="n"/>
      <c r="J166" s="31" t="n"/>
      <c r="K166" s="39" t="n"/>
      <c r="L166" s="58" t="n"/>
      <c r="M166" s="61" t="n"/>
      <c r="N166" s="57" t="n"/>
      <c r="O166" s="58" t="n"/>
      <c r="P166" s="58">
        <f>IF(A166="","",IFERROR(K166*IF(L166="",'Settings'!$B$3,L166)+M166*'Settings'!$B$4+N166*'Settings'!$B$5+O166,0))</f>
        <v/>
      </c>
      <c r="Q166" s="31">
        <f>IF(A166="","",IF(H166="Canceled","Canceled",IF(G166="","No Due Date",IF(H166="Completed",IF(I166="","Needs Review",IF(I166&gt;G166,"Completed Late","Completed On Time")),IF(TODAY()&gt;G166,"Overdue",IF(G166&lt;=TODAY()+'Settings'!$B$6,"Due Soon","On Track"))))))</f>
        <v/>
      </c>
      <c r="R166" s="31">
        <f>IF(A166="","",IF(COUNTIF($A$2:$A$501,A166)&gt;1,"Duplicate Action ID",IF(OR(B166="",D166="",E166="",F166="",H166="",J166=""),"Missing Required Field",IF(IFERROR(COUNTIF('Complaint Log'!$A$2:$A$501,B166),0)=0,"Unknown Complaint ID",IF(AND(H166="Pending",G166=""),"Missing Due Date",IF(AND(H166="Completed",I166=""),"Missing Completed Date",IF(AND(H166&lt;&gt;"Completed",I166&lt;&gt;""),"Status/Date Mismatch",IF(AND(I166&lt;&gt;"",I166&lt;D166),"Completed Before Logged","OK"))))))))</f>
        <v/>
      </c>
    </row>
    <row r="167">
      <c r="A167" s="29" t="n"/>
      <c r="B167" s="29" t="n"/>
      <c r="C167" s="31">
        <f>IF(B167="","",IFERROR(INDEX('Complaint Log'!$I$2:$I$501,MATCH(B167,'Complaint Log'!$A$2:$A$501,0)),"Complaint ID not found"))</f>
        <v/>
      </c>
      <c r="D167" s="30" t="n"/>
      <c r="E167" s="29" t="n"/>
      <c r="F167" s="29" t="n"/>
      <c r="G167" s="30" t="n"/>
      <c r="H167" s="29" t="n"/>
      <c r="I167" s="30" t="n"/>
      <c r="J167" s="31" t="n"/>
      <c r="K167" s="39" t="n"/>
      <c r="L167" s="58" t="n"/>
      <c r="M167" s="61" t="n"/>
      <c r="N167" s="57" t="n"/>
      <c r="O167" s="58" t="n"/>
      <c r="P167" s="58">
        <f>IF(A167="","",IFERROR(K167*IF(L167="",'Settings'!$B$3,L167)+M167*'Settings'!$B$4+N167*'Settings'!$B$5+O167,0))</f>
        <v/>
      </c>
      <c r="Q167" s="31">
        <f>IF(A167="","",IF(H167="Canceled","Canceled",IF(G167="","No Due Date",IF(H167="Completed",IF(I167="","Needs Review",IF(I167&gt;G167,"Completed Late","Completed On Time")),IF(TODAY()&gt;G167,"Overdue",IF(G167&lt;=TODAY()+'Settings'!$B$6,"Due Soon","On Track"))))))</f>
        <v/>
      </c>
      <c r="R167" s="31">
        <f>IF(A167="","",IF(COUNTIF($A$2:$A$501,A167)&gt;1,"Duplicate Action ID",IF(OR(B167="",D167="",E167="",F167="",H167="",J167=""),"Missing Required Field",IF(IFERROR(COUNTIF('Complaint Log'!$A$2:$A$501,B167),0)=0,"Unknown Complaint ID",IF(AND(H167="Pending",G167=""),"Missing Due Date",IF(AND(H167="Completed",I167=""),"Missing Completed Date",IF(AND(H167&lt;&gt;"Completed",I167&lt;&gt;""),"Status/Date Mismatch",IF(AND(I167&lt;&gt;"",I167&lt;D167),"Completed Before Logged","OK"))))))))</f>
        <v/>
      </c>
    </row>
    <row r="168">
      <c r="A168" s="29" t="n"/>
      <c r="B168" s="29" t="n"/>
      <c r="C168" s="31">
        <f>IF(B168="","",IFERROR(INDEX('Complaint Log'!$I$2:$I$501,MATCH(B168,'Complaint Log'!$A$2:$A$501,0)),"Complaint ID not found"))</f>
        <v/>
      </c>
      <c r="D168" s="30" t="n"/>
      <c r="E168" s="29" t="n"/>
      <c r="F168" s="29" t="n"/>
      <c r="G168" s="30" t="n"/>
      <c r="H168" s="29" t="n"/>
      <c r="I168" s="30" t="n"/>
      <c r="J168" s="31" t="n"/>
      <c r="K168" s="39" t="n"/>
      <c r="L168" s="58" t="n"/>
      <c r="M168" s="61" t="n"/>
      <c r="N168" s="57" t="n"/>
      <c r="O168" s="58" t="n"/>
      <c r="P168" s="58">
        <f>IF(A168="","",IFERROR(K168*IF(L168="",'Settings'!$B$3,L168)+M168*'Settings'!$B$4+N168*'Settings'!$B$5+O168,0))</f>
        <v/>
      </c>
      <c r="Q168" s="31">
        <f>IF(A168="","",IF(H168="Canceled","Canceled",IF(G168="","No Due Date",IF(H168="Completed",IF(I168="","Needs Review",IF(I168&gt;G168,"Completed Late","Completed On Time")),IF(TODAY()&gt;G168,"Overdue",IF(G168&lt;=TODAY()+'Settings'!$B$6,"Due Soon","On Track"))))))</f>
        <v/>
      </c>
      <c r="R168" s="31">
        <f>IF(A168="","",IF(COUNTIF($A$2:$A$501,A168)&gt;1,"Duplicate Action ID",IF(OR(B168="",D168="",E168="",F168="",H168="",J168=""),"Missing Required Field",IF(IFERROR(COUNTIF('Complaint Log'!$A$2:$A$501,B168),0)=0,"Unknown Complaint ID",IF(AND(H168="Pending",G168=""),"Missing Due Date",IF(AND(H168="Completed",I168=""),"Missing Completed Date",IF(AND(H168&lt;&gt;"Completed",I168&lt;&gt;""),"Status/Date Mismatch",IF(AND(I168&lt;&gt;"",I168&lt;D168),"Completed Before Logged","OK"))))))))</f>
        <v/>
      </c>
    </row>
    <row r="169">
      <c r="A169" s="29" t="n"/>
      <c r="B169" s="29" t="n"/>
      <c r="C169" s="31">
        <f>IF(B169="","",IFERROR(INDEX('Complaint Log'!$I$2:$I$501,MATCH(B169,'Complaint Log'!$A$2:$A$501,0)),"Complaint ID not found"))</f>
        <v/>
      </c>
      <c r="D169" s="30" t="n"/>
      <c r="E169" s="29" t="n"/>
      <c r="F169" s="29" t="n"/>
      <c r="G169" s="30" t="n"/>
      <c r="H169" s="29" t="n"/>
      <c r="I169" s="30" t="n"/>
      <c r="J169" s="31" t="n"/>
      <c r="K169" s="39" t="n"/>
      <c r="L169" s="58" t="n"/>
      <c r="M169" s="61" t="n"/>
      <c r="N169" s="57" t="n"/>
      <c r="O169" s="58" t="n"/>
      <c r="P169" s="58">
        <f>IF(A169="","",IFERROR(K169*IF(L169="",'Settings'!$B$3,L169)+M169*'Settings'!$B$4+N169*'Settings'!$B$5+O169,0))</f>
        <v/>
      </c>
      <c r="Q169" s="31">
        <f>IF(A169="","",IF(H169="Canceled","Canceled",IF(G169="","No Due Date",IF(H169="Completed",IF(I169="","Needs Review",IF(I169&gt;G169,"Completed Late","Completed On Time")),IF(TODAY()&gt;G169,"Overdue",IF(G169&lt;=TODAY()+'Settings'!$B$6,"Due Soon","On Track"))))))</f>
        <v/>
      </c>
      <c r="R169" s="31">
        <f>IF(A169="","",IF(COUNTIF($A$2:$A$501,A169)&gt;1,"Duplicate Action ID",IF(OR(B169="",D169="",E169="",F169="",H169="",J169=""),"Missing Required Field",IF(IFERROR(COUNTIF('Complaint Log'!$A$2:$A$501,B169),0)=0,"Unknown Complaint ID",IF(AND(H169="Pending",G169=""),"Missing Due Date",IF(AND(H169="Completed",I169=""),"Missing Completed Date",IF(AND(H169&lt;&gt;"Completed",I169&lt;&gt;""),"Status/Date Mismatch",IF(AND(I169&lt;&gt;"",I169&lt;D169),"Completed Before Logged","OK"))))))))</f>
        <v/>
      </c>
    </row>
    <row r="170">
      <c r="A170" s="29" t="n"/>
      <c r="B170" s="29" t="n"/>
      <c r="C170" s="31">
        <f>IF(B170="","",IFERROR(INDEX('Complaint Log'!$I$2:$I$501,MATCH(B170,'Complaint Log'!$A$2:$A$501,0)),"Complaint ID not found"))</f>
        <v/>
      </c>
      <c r="D170" s="30" t="n"/>
      <c r="E170" s="29" t="n"/>
      <c r="F170" s="29" t="n"/>
      <c r="G170" s="30" t="n"/>
      <c r="H170" s="29" t="n"/>
      <c r="I170" s="30" t="n"/>
      <c r="J170" s="31" t="n"/>
      <c r="K170" s="39" t="n"/>
      <c r="L170" s="58" t="n"/>
      <c r="M170" s="61" t="n"/>
      <c r="N170" s="57" t="n"/>
      <c r="O170" s="58" t="n"/>
      <c r="P170" s="58">
        <f>IF(A170="","",IFERROR(K170*IF(L170="",'Settings'!$B$3,L170)+M170*'Settings'!$B$4+N170*'Settings'!$B$5+O170,0))</f>
        <v/>
      </c>
      <c r="Q170" s="31">
        <f>IF(A170="","",IF(H170="Canceled","Canceled",IF(G170="","No Due Date",IF(H170="Completed",IF(I170="","Needs Review",IF(I170&gt;G170,"Completed Late","Completed On Time")),IF(TODAY()&gt;G170,"Overdue",IF(G170&lt;=TODAY()+'Settings'!$B$6,"Due Soon","On Track"))))))</f>
        <v/>
      </c>
      <c r="R170" s="31">
        <f>IF(A170="","",IF(COUNTIF($A$2:$A$501,A170)&gt;1,"Duplicate Action ID",IF(OR(B170="",D170="",E170="",F170="",H170="",J170=""),"Missing Required Field",IF(IFERROR(COUNTIF('Complaint Log'!$A$2:$A$501,B170),0)=0,"Unknown Complaint ID",IF(AND(H170="Pending",G170=""),"Missing Due Date",IF(AND(H170="Completed",I170=""),"Missing Completed Date",IF(AND(H170&lt;&gt;"Completed",I170&lt;&gt;""),"Status/Date Mismatch",IF(AND(I170&lt;&gt;"",I170&lt;D170),"Completed Before Logged","OK"))))))))</f>
        <v/>
      </c>
    </row>
    <row r="171">
      <c r="A171" s="29" t="n"/>
      <c r="B171" s="29" t="n"/>
      <c r="C171" s="31">
        <f>IF(B171="","",IFERROR(INDEX('Complaint Log'!$I$2:$I$501,MATCH(B171,'Complaint Log'!$A$2:$A$501,0)),"Complaint ID not found"))</f>
        <v/>
      </c>
      <c r="D171" s="30" t="n"/>
      <c r="E171" s="29" t="n"/>
      <c r="F171" s="29" t="n"/>
      <c r="G171" s="30" t="n"/>
      <c r="H171" s="29" t="n"/>
      <c r="I171" s="30" t="n"/>
      <c r="J171" s="31" t="n"/>
      <c r="K171" s="39" t="n"/>
      <c r="L171" s="58" t="n"/>
      <c r="M171" s="61" t="n"/>
      <c r="N171" s="57" t="n"/>
      <c r="O171" s="58" t="n"/>
      <c r="P171" s="58">
        <f>IF(A171="","",IFERROR(K171*IF(L171="",'Settings'!$B$3,L171)+M171*'Settings'!$B$4+N171*'Settings'!$B$5+O171,0))</f>
        <v/>
      </c>
      <c r="Q171" s="31">
        <f>IF(A171="","",IF(H171="Canceled","Canceled",IF(G171="","No Due Date",IF(H171="Completed",IF(I171="","Needs Review",IF(I171&gt;G171,"Completed Late","Completed On Time")),IF(TODAY()&gt;G171,"Overdue",IF(G171&lt;=TODAY()+'Settings'!$B$6,"Due Soon","On Track"))))))</f>
        <v/>
      </c>
      <c r="R171" s="31">
        <f>IF(A171="","",IF(COUNTIF($A$2:$A$501,A171)&gt;1,"Duplicate Action ID",IF(OR(B171="",D171="",E171="",F171="",H171="",J171=""),"Missing Required Field",IF(IFERROR(COUNTIF('Complaint Log'!$A$2:$A$501,B171),0)=0,"Unknown Complaint ID",IF(AND(H171="Pending",G171=""),"Missing Due Date",IF(AND(H171="Completed",I171=""),"Missing Completed Date",IF(AND(H171&lt;&gt;"Completed",I171&lt;&gt;""),"Status/Date Mismatch",IF(AND(I171&lt;&gt;"",I171&lt;D171),"Completed Before Logged","OK"))))))))</f>
        <v/>
      </c>
    </row>
    <row r="172">
      <c r="A172" s="29" t="n"/>
      <c r="B172" s="29" t="n"/>
      <c r="C172" s="31">
        <f>IF(B172="","",IFERROR(INDEX('Complaint Log'!$I$2:$I$501,MATCH(B172,'Complaint Log'!$A$2:$A$501,0)),"Complaint ID not found"))</f>
        <v/>
      </c>
      <c r="D172" s="30" t="n"/>
      <c r="E172" s="29" t="n"/>
      <c r="F172" s="29" t="n"/>
      <c r="G172" s="30" t="n"/>
      <c r="H172" s="29" t="n"/>
      <c r="I172" s="30" t="n"/>
      <c r="J172" s="31" t="n"/>
      <c r="K172" s="39" t="n"/>
      <c r="L172" s="58" t="n"/>
      <c r="M172" s="61" t="n"/>
      <c r="N172" s="57" t="n"/>
      <c r="O172" s="58" t="n"/>
      <c r="P172" s="58">
        <f>IF(A172="","",IFERROR(K172*IF(L172="",'Settings'!$B$3,L172)+M172*'Settings'!$B$4+N172*'Settings'!$B$5+O172,0))</f>
        <v/>
      </c>
      <c r="Q172" s="31">
        <f>IF(A172="","",IF(H172="Canceled","Canceled",IF(G172="","No Due Date",IF(H172="Completed",IF(I172="","Needs Review",IF(I172&gt;G172,"Completed Late","Completed On Time")),IF(TODAY()&gt;G172,"Overdue",IF(G172&lt;=TODAY()+'Settings'!$B$6,"Due Soon","On Track"))))))</f>
        <v/>
      </c>
      <c r="R172" s="31">
        <f>IF(A172="","",IF(COUNTIF($A$2:$A$501,A172)&gt;1,"Duplicate Action ID",IF(OR(B172="",D172="",E172="",F172="",H172="",J172=""),"Missing Required Field",IF(IFERROR(COUNTIF('Complaint Log'!$A$2:$A$501,B172),0)=0,"Unknown Complaint ID",IF(AND(H172="Pending",G172=""),"Missing Due Date",IF(AND(H172="Completed",I172=""),"Missing Completed Date",IF(AND(H172&lt;&gt;"Completed",I172&lt;&gt;""),"Status/Date Mismatch",IF(AND(I172&lt;&gt;"",I172&lt;D172),"Completed Before Logged","OK"))))))))</f>
        <v/>
      </c>
    </row>
    <row r="173">
      <c r="A173" s="29" t="n"/>
      <c r="B173" s="29" t="n"/>
      <c r="C173" s="31">
        <f>IF(B173="","",IFERROR(INDEX('Complaint Log'!$I$2:$I$501,MATCH(B173,'Complaint Log'!$A$2:$A$501,0)),"Complaint ID not found"))</f>
        <v/>
      </c>
      <c r="D173" s="30" t="n"/>
      <c r="E173" s="29" t="n"/>
      <c r="F173" s="29" t="n"/>
      <c r="G173" s="30" t="n"/>
      <c r="H173" s="29" t="n"/>
      <c r="I173" s="30" t="n"/>
      <c r="J173" s="31" t="n"/>
      <c r="K173" s="39" t="n"/>
      <c r="L173" s="58" t="n"/>
      <c r="M173" s="61" t="n"/>
      <c r="N173" s="57" t="n"/>
      <c r="O173" s="58" t="n"/>
      <c r="P173" s="58">
        <f>IF(A173="","",IFERROR(K173*IF(L173="",'Settings'!$B$3,L173)+M173*'Settings'!$B$4+N173*'Settings'!$B$5+O173,0))</f>
        <v/>
      </c>
      <c r="Q173" s="31">
        <f>IF(A173="","",IF(H173="Canceled","Canceled",IF(G173="","No Due Date",IF(H173="Completed",IF(I173="","Needs Review",IF(I173&gt;G173,"Completed Late","Completed On Time")),IF(TODAY()&gt;G173,"Overdue",IF(G173&lt;=TODAY()+'Settings'!$B$6,"Due Soon","On Track"))))))</f>
        <v/>
      </c>
      <c r="R173" s="31">
        <f>IF(A173="","",IF(COUNTIF($A$2:$A$501,A173)&gt;1,"Duplicate Action ID",IF(OR(B173="",D173="",E173="",F173="",H173="",J173=""),"Missing Required Field",IF(IFERROR(COUNTIF('Complaint Log'!$A$2:$A$501,B173),0)=0,"Unknown Complaint ID",IF(AND(H173="Pending",G173=""),"Missing Due Date",IF(AND(H173="Completed",I173=""),"Missing Completed Date",IF(AND(H173&lt;&gt;"Completed",I173&lt;&gt;""),"Status/Date Mismatch",IF(AND(I173&lt;&gt;"",I173&lt;D173),"Completed Before Logged","OK"))))))))</f>
        <v/>
      </c>
    </row>
    <row r="174">
      <c r="A174" s="29" t="n"/>
      <c r="B174" s="29" t="n"/>
      <c r="C174" s="31">
        <f>IF(B174="","",IFERROR(INDEX('Complaint Log'!$I$2:$I$501,MATCH(B174,'Complaint Log'!$A$2:$A$501,0)),"Complaint ID not found"))</f>
        <v/>
      </c>
      <c r="D174" s="30" t="n"/>
      <c r="E174" s="29" t="n"/>
      <c r="F174" s="29" t="n"/>
      <c r="G174" s="30" t="n"/>
      <c r="H174" s="29" t="n"/>
      <c r="I174" s="30" t="n"/>
      <c r="J174" s="31" t="n"/>
      <c r="K174" s="39" t="n"/>
      <c r="L174" s="58" t="n"/>
      <c r="M174" s="61" t="n"/>
      <c r="N174" s="57" t="n"/>
      <c r="O174" s="58" t="n"/>
      <c r="P174" s="58">
        <f>IF(A174="","",IFERROR(K174*IF(L174="",'Settings'!$B$3,L174)+M174*'Settings'!$B$4+N174*'Settings'!$B$5+O174,0))</f>
        <v/>
      </c>
      <c r="Q174" s="31">
        <f>IF(A174="","",IF(H174="Canceled","Canceled",IF(G174="","No Due Date",IF(H174="Completed",IF(I174="","Needs Review",IF(I174&gt;G174,"Completed Late","Completed On Time")),IF(TODAY()&gt;G174,"Overdue",IF(G174&lt;=TODAY()+'Settings'!$B$6,"Due Soon","On Track"))))))</f>
        <v/>
      </c>
      <c r="R174" s="31">
        <f>IF(A174="","",IF(COUNTIF($A$2:$A$501,A174)&gt;1,"Duplicate Action ID",IF(OR(B174="",D174="",E174="",F174="",H174="",J174=""),"Missing Required Field",IF(IFERROR(COUNTIF('Complaint Log'!$A$2:$A$501,B174),0)=0,"Unknown Complaint ID",IF(AND(H174="Pending",G174=""),"Missing Due Date",IF(AND(H174="Completed",I174=""),"Missing Completed Date",IF(AND(H174&lt;&gt;"Completed",I174&lt;&gt;""),"Status/Date Mismatch",IF(AND(I174&lt;&gt;"",I174&lt;D174),"Completed Before Logged","OK"))))))))</f>
        <v/>
      </c>
    </row>
    <row r="175">
      <c r="A175" s="29" t="n"/>
      <c r="B175" s="29" t="n"/>
      <c r="C175" s="31">
        <f>IF(B175="","",IFERROR(INDEX('Complaint Log'!$I$2:$I$501,MATCH(B175,'Complaint Log'!$A$2:$A$501,0)),"Complaint ID not found"))</f>
        <v/>
      </c>
      <c r="D175" s="30" t="n"/>
      <c r="E175" s="29" t="n"/>
      <c r="F175" s="29" t="n"/>
      <c r="G175" s="30" t="n"/>
      <c r="H175" s="29" t="n"/>
      <c r="I175" s="30" t="n"/>
      <c r="J175" s="31" t="n"/>
      <c r="K175" s="39" t="n"/>
      <c r="L175" s="58" t="n"/>
      <c r="M175" s="61" t="n"/>
      <c r="N175" s="57" t="n"/>
      <c r="O175" s="58" t="n"/>
      <c r="P175" s="58">
        <f>IF(A175="","",IFERROR(K175*IF(L175="",'Settings'!$B$3,L175)+M175*'Settings'!$B$4+N175*'Settings'!$B$5+O175,0))</f>
        <v/>
      </c>
      <c r="Q175" s="31">
        <f>IF(A175="","",IF(H175="Canceled","Canceled",IF(G175="","No Due Date",IF(H175="Completed",IF(I175="","Needs Review",IF(I175&gt;G175,"Completed Late","Completed On Time")),IF(TODAY()&gt;G175,"Overdue",IF(G175&lt;=TODAY()+'Settings'!$B$6,"Due Soon","On Track"))))))</f>
        <v/>
      </c>
      <c r="R175" s="31">
        <f>IF(A175="","",IF(COUNTIF($A$2:$A$501,A175)&gt;1,"Duplicate Action ID",IF(OR(B175="",D175="",E175="",F175="",H175="",J175=""),"Missing Required Field",IF(IFERROR(COUNTIF('Complaint Log'!$A$2:$A$501,B175),0)=0,"Unknown Complaint ID",IF(AND(H175="Pending",G175=""),"Missing Due Date",IF(AND(H175="Completed",I175=""),"Missing Completed Date",IF(AND(H175&lt;&gt;"Completed",I175&lt;&gt;""),"Status/Date Mismatch",IF(AND(I175&lt;&gt;"",I175&lt;D175),"Completed Before Logged","OK"))))))))</f>
        <v/>
      </c>
    </row>
    <row r="176">
      <c r="A176" s="29" t="n"/>
      <c r="B176" s="29" t="n"/>
      <c r="C176" s="31">
        <f>IF(B176="","",IFERROR(INDEX('Complaint Log'!$I$2:$I$501,MATCH(B176,'Complaint Log'!$A$2:$A$501,0)),"Complaint ID not found"))</f>
        <v/>
      </c>
      <c r="D176" s="30" t="n"/>
      <c r="E176" s="29" t="n"/>
      <c r="F176" s="29" t="n"/>
      <c r="G176" s="30" t="n"/>
      <c r="H176" s="29" t="n"/>
      <c r="I176" s="30" t="n"/>
      <c r="J176" s="31" t="n"/>
      <c r="K176" s="39" t="n"/>
      <c r="L176" s="58" t="n"/>
      <c r="M176" s="61" t="n"/>
      <c r="N176" s="57" t="n"/>
      <c r="O176" s="58" t="n"/>
      <c r="P176" s="58">
        <f>IF(A176="","",IFERROR(K176*IF(L176="",'Settings'!$B$3,L176)+M176*'Settings'!$B$4+N176*'Settings'!$B$5+O176,0))</f>
        <v/>
      </c>
      <c r="Q176" s="31">
        <f>IF(A176="","",IF(H176="Canceled","Canceled",IF(G176="","No Due Date",IF(H176="Completed",IF(I176="","Needs Review",IF(I176&gt;G176,"Completed Late","Completed On Time")),IF(TODAY()&gt;G176,"Overdue",IF(G176&lt;=TODAY()+'Settings'!$B$6,"Due Soon","On Track"))))))</f>
        <v/>
      </c>
      <c r="R176" s="31">
        <f>IF(A176="","",IF(COUNTIF($A$2:$A$501,A176)&gt;1,"Duplicate Action ID",IF(OR(B176="",D176="",E176="",F176="",H176="",J176=""),"Missing Required Field",IF(IFERROR(COUNTIF('Complaint Log'!$A$2:$A$501,B176),0)=0,"Unknown Complaint ID",IF(AND(H176="Pending",G176=""),"Missing Due Date",IF(AND(H176="Completed",I176=""),"Missing Completed Date",IF(AND(H176&lt;&gt;"Completed",I176&lt;&gt;""),"Status/Date Mismatch",IF(AND(I176&lt;&gt;"",I176&lt;D176),"Completed Before Logged","OK"))))))))</f>
        <v/>
      </c>
    </row>
    <row r="177">
      <c r="A177" s="29" t="n"/>
      <c r="B177" s="29" t="n"/>
      <c r="C177" s="31">
        <f>IF(B177="","",IFERROR(INDEX('Complaint Log'!$I$2:$I$501,MATCH(B177,'Complaint Log'!$A$2:$A$501,0)),"Complaint ID not found"))</f>
        <v/>
      </c>
      <c r="D177" s="30" t="n"/>
      <c r="E177" s="29" t="n"/>
      <c r="F177" s="29" t="n"/>
      <c r="G177" s="30" t="n"/>
      <c r="H177" s="29" t="n"/>
      <c r="I177" s="30" t="n"/>
      <c r="J177" s="31" t="n"/>
      <c r="K177" s="39" t="n"/>
      <c r="L177" s="58" t="n"/>
      <c r="M177" s="61" t="n"/>
      <c r="N177" s="57" t="n"/>
      <c r="O177" s="58" t="n"/>
      <c r="P177" s="58">
        <f>IF(A177="","",IFERROR(K177*IF(L177="",'Settings'!$B$3,L177)+M177*'Settings'!$B$4+N177*'Settings'!$B$5+O177,0))</f>
        <v/>
      </c>
      <c r="Q177" s="31">
        <f>IF(A177="","",IF(H177="Canceled","Canceled",IF(G177="","No Due Date",IF(H177="Completed",IF(I177="","Needs Review",IF(I177&gt;G177,"Completed Late","Completed On Time")),IF(TODAY()&gt;G177,"Overdue",IF(G177&lt;=TODAY()+'Settings'!$B$6,"Due Soon","On Track"))))))</f>
        <v/>
      </c>
      <c r="R177" s="31">
        <f>IF(A177="","",IF(COUNTIF($A$2:$A$501,A177)&gt;1,"Duplicate Action ID",IF(OR(B177="",D177="",E177="",F177="",H177="",J177=""),"Missing Required Field",IF(IFERROR(COUNTIF('Complaint Log'!$A$2:$A$501,B177),0)=0,"Unknown Complaint ID",IF(AND(H177="Pending",G177=""),"Missing Due Date",IF(AND(H177="Completed",I177=""),"Missing Completed Date",IF(AND(H177&lt;&gt;"Completed",I177&lt;&gt;""),"Status/Date Mismatch",IF(AND(I177&lt;&gt;"",I177&lt;D177),"Completed Before Logged","OK"))))))))</f>
        <v/>
      </c>
    </row>
    <row r="178">
      <c r="A178" s="29" t="n"/>
      <c r="B178" s="29" t="n"/>
      <c r="C178" s="31">
        <f>IF(B178="","",IFERROR(INDEX('Complaint Log'!$I$2:$I$501,MATCH(B178,'Complaint Log'!$A$2:$A$501,0)),"Complaint ID not found"))</f>
        <v/>
      </c>
      <c r="D178" s="30" t="n"/>
      <c r="E178" s="29" t="n"/>
      <c r="F178" s="29" t="n"/>
      <c r="G178" s="30" t="n"/>
      <c r="H178" s="29" t="n"/>
      <c r="I178" s="30" t="n"/>
      <c r="J178" s="31" t="n"/>
      <c r="K178" s="39" t="n"/>
      <c r="L178" s="58" t="n"/>
      <c r="M178" s="61" t="n"/>
      <c r="N178" s="57" t="n"/>
      <c r="O178" s="58" t="n"/>
      <c r="P178" s="58">
        <f>IF(A178="","",IFERROR(K178*IF(L178="",'Settings'!$B$3,L178)+M178*'Settings'!$B$4+N178*'Settings'!$B$5+O178,0))</f>
        <v/>
      </c>
      <c r="Q178" s="31">
        <f>IF(A178="","",IF(H178="Canceled","Canceled",IF(G178="","No Due Date",IF(H178="Completed",IF(I178="","Needs Review",IF(I178&gt;G178,"Completed Late","Completed On Time")),IF(TODAY()&gt;G178,"Overdue",IF(G178&lt;=TODAY()+'Settings'!$B$6,"Due Soon","On Track"))))))</f>
        <v/>
      </c>
      <c r="R178" s="31">
        <f>IF(A178="","",IF(COUNTIF($A$2:$A$501,A178)&gt;1,"Duplicate Action ID",IF(OR(B178="",D178="",E178="",F178="",H178="",J178=""),"Missing Required Field",IF(IFERROR(COUNTIF('Complaint Log'!$A$2:$A$501,B178),0)=0,"Unknown Complaint ID",IF(AND(H178="Pending",G178=""),"Missing Due Date",IF(AND(H178="Completed",I178=""),"Missing Completed Date",IF(AND(H178&lt;&gt;"Completed",I178&lt;&gt;""),"Status/Date Mismatch",IF(AND(I178&lt;&gt;"",I178&lt;D178),"Completed Before Logged","OK"))))))))</f>
        <v/>
      </c>
    </row>
    <row r="179">
      <c r="A179" s="29" t="n"/>
      <c r="B179" s="29" t="n"/>
      <c r="C179" s="31">
        <f>IF(B179="","",IFERROR(INDEX('Complaint Log'!$I$2:$I$501,MATCH(B179,'Complaint Log'!$A$2:$A$501,0)),"Complaint ID not found"))</f>
        <v/>
      </c>
      <c r="D179" s="30" t="n"/>
      <c r="E179" s="29" t="n"/>
      <c r="F179" s="29" t="n"/>
      <c r="G179" s="30" t="n"/>
      <c r="H179" s="29" t="n"/>
      <c r="I179" s="30" t="n"/>
      <c r="J179" s="31" t="n"/>
      <c r="K179" s="39" t="n"/>
      <c r="L179" s="58" t="n"/>
      <c r="M179" s="61" t="n"/>
      <c r="N179" s="57" t="n"/>
      <c r="O179" s="58" t="n"/>
      <c r="P179" s="58">
        <f>IF(A179="","",IFERROR(K179*IF(L179="",'Settings'!$B$3,L179)+M179*'Settings'!$B$4+N179*'Settings'!$B$5+O179,0))</f>
        <v/>
      </c>
      <c r="Q179" s="31">
        <f>IF(A179="","",IF(H179="Canceled","Canceled",IF(G179="","No Due Date",IF(H179="Completed",IF(I179="","Needs Review",IF(I179&gt;G179,"Completed Late","Completed On Time")),IF(TODAY()&gt;G179,"Overdue",IF(G179&lt;=TODAY()+'Settings'!$B$6,"Due Soon","On Track"))))))</f>
        <v/>
      </c>
      <c r="R179" s="31">
        <f>IF(A179="","",IF(COUNTIF($A$2:$A$501,A179)&gt;1,"Duplicate Action ID",IF(OR(B179="",D179="",E179="",F179="",H179="",J179=""),"Missing Required Field",IF(IFERROR(COUNTIF('Complaint Log'!$A$2:$A$501,B179),0)=0,"Unknown Complaint ID",IF(AND(H179="Pending",G179=""),"Missing Due Date",IF(AND(H179="Completed",I179=""),"Missing Completed Date",IF(AND(H179&lt;&gt;"Completed",I179&lt;&gt;""),"Status/Date Mismatch",IF(AND(I179&lt;&gt;"",I179&lt;D179),"Completed Before Logged","OK"))))))))</f>
        <v/>
      </c>
    </row>
    <row r="180">
      <c r="A180" s="29" t="n"/>
      <c r="B180" s="29" t="n"/>
      <c r="C180" s="31">
        <f>IF(B180="","",IFERROR(INDEX('Complaint Log'!$I$2:$I$501,MATCH(B180,'Complaint Log'!$A$2:$A$501,0)),"Complaint ID not found"))</f>
        <v/>
      </c>
      <c r="D180" s="30" t="n"/>
      <c r="E180" s="29" t="n"/>
      <c r="F180" s="29" t="n"/>
      <c r="G180" s="30" t="n"/>
      <c r="H180" s="29" t="n"/>
      <c r="I180" s="30" t="n"/>
      <c r="J180" s="31" t="n"/>
      <c r="K180" s="39" t="n"/>
      <c r="L180" s="58" t="n"/>
      <c r="M180" s="61" t="n"/>
      <c r="N180" s="57" t="n"/>
      <c r="O180" s="58" t="n"/>
      <c r="P180" s="58">
        <f>IF(A180="","",IFERROR(K180*IF(L180="",'Settings'!$B$3,L180)+M180*'Settings'!$B$4+N180*'Settings'!$B$5+O180,0))</f>
        <v/>
      </c>
      <c r="Q180" s="31">
        <f>IF(A180="","",IF(H180="Canceled","Canceled",IF(G180="","No Due Date",IF(H180="Completed",IF(I180="","Needs Review",IF(I180&gt;G180,"Completed Late","Completed On Time")),IF(TODAY()&gt;G180,"Overdue",IF(G180&lt;=TODAY()+'Settings'!$B$6,"Due Soon","On Track"))))))</f>
        <v/>
      </c>
      <c r="R180" s="31">
        <f>IF(A180="","",IF(COUNTIF($A$2:$A$501,A180)&gt;1,"Duplicate Action ID",IF(OR(B180="",D180="",E180="",F180="",H180="",J180=""),"Missing Required Field",IF(IFERROR(COUNTIF('Complaint Log'!$A$2:$A$501,B180),0)=0,"Unknown Complaint ID",IF(AND(H180="Pending",G180=""),"Missing Due Date",IF(AND(H180="Completed",I180=""),"Missing Completed Date",IF(AND(H180&lt;&gt;"Completed",I180&lt;&gt;""),"Status/Date Mismatch",IF(AND(I180&lt;&gt;"",I180&lt;D180),"Completed Before Logged","OK"))))))))</f>
        <v/>
      </c>
    </row>
    <row r="181">
      <c r="A181" s="29" t="n"/>
      <c r="B181" s="29" t="n"/>
      <c r="C181" s="31">
        <f>IF(B181="","",IFERROR(INDEX('Complaint Log'!$I$2:$I$501,MATCH(B181,'Complaint Log'!$A$2:$A$501,0)),"Complaint ID not found"))</f>
        <v/>
      </c>
      <c r="D181" s="30" t="n"/>
      <c r="E181" s="29" t="n"/>
      <c r="F181" s="29" t="n"/>
      <c r="G181" s="30" t="n"/>
      <c r="H181" s="29" t="n"/>
      <c r="I181" s="30" t="n"/>
      <c r="J181" s="31" t="n"/>
      <c r="K181" s="39" t="n"/>
      <c r="L181" s="58" t="n"/>
      <c r="M181" s="61" t="n"/>
      <c r="N181" s="57" t="n"/>
      <c r="O181" s="58" t="n"/>
      <c r="P181" s="58">
        <f>IF(A181="","",IFERROR(K181*IF(L181="",'Settings'!$B$3,L181)+M181*'Settings'!$B$4+N181*'Settings'!$B$5+O181,0))</f>
        <v/>
      </c>
      <c r="Q181" s="31">
        <f>IF(A181="","",IF(H181="Canceled","Canceled",IF(G181="","No Due Date",IF(H181="Completed",IF(I181="","Needs Review",IF(I181&gt;G181,"Completed Late","Completed On Time")),IF(TODAY()&gt;G181,"Overdue",IF(G181&lt;=TODAY()+'Settings'!$B$6,"Due Soon","On Track"))))))</f>
        <v/>
      </c>
      <c r="R181" s="31">
        <f>IF(A181="","",IF(COUNTIF($A$2:$A$501,A181)&gt;1,"Duplicate Action ID",IF(OR(B181="",D181="",E181="",F181="",H181="",J181=""),"Missing Required Field",IF(IFERROR(COUNTIF('Complaint Log'!$A$2:$A$501,B181),0)=0,"Unknown Complaint ID",IF(AND(H181="Pending",G181=""),"Missing Due Date",IF(AND(H181="Completed",I181=""),"Missing Completed Date",IF(AND(H181&lt;&gt;"Completed",I181&lt;&gt;""),"Status/Date Mismatch",IF(AND(I181&lt;&gt;"",I181&lt;D181),"Completed Before Logged","OK"))))))))</f>
        <v/>
      </c>
    </row>
    <row r="182">
      <c r="A182" s="29" t="n"/>
      <c r="B182" s="29" t="n"/>
      <c r="C182" s="31">
        <f>IF(B182="","",IFERROR(INDEX('Complaint Log'!$I$2:$I$501,MATCH(B182,'Complaint Log'!$A$2:$A$501,0)),"Complaint ID not found"))</f>
        <v/>
      </c>
      <c r="D182" s="30" t="n"/>
      <c r="E182" s="29" t="n"/>
      <c r="F182" s="29" t="n"/>
      <c r="G182" s="30" t="n"/>
      <c r="H182" s="29" t="n"/>
      <c r="I182" s="30" t="n"/>
      <c r="J182" s="31" t="n"/>
      <c r="K182" s="39" t="n"/>
      <c r="L182" s="58" t="n"/>
      <c r="M182" s="61" t="n"/>
      <c r="N182" s="57" t="n"/>
      <c r="O182" s="58" t="n"/>
      <c r="P182" s="58">
        <f>IF(A182="","",IFERROR(K182*IF(L182="",'Settings'!$B$3,L182)+M182*'Settings'!$B$4+N182*'Settings'!$B$5+O182,0))</f>
        <v/>
      </c>
      <c r="Q182" s="31">
        <f>IF(A182="","",IF(H182="Canceled","Canceled",IF(G182="","No Due Date",IF(H182="Completed",IF(I182="","Needs Review",IF(I182&gt;G182,"Completed Late","Completed On Time")),IF(TODAY()&gt;G182,"Overdue",IF(G182&lt;=TODAY()+'Settings'!$B$6,"Due Soon","On Track"))))))</f>
        <v/>
      </c>
      <c r="R182" s="31">
        <f>IF(A182="","",IF(COUNTIF($A$2:$A$501,A182)&gt;1,"Duplicate Action ID",IF(OR(B182="",D182="",E182="",F182="",H182="",J182=""),"Missing Required Field",IF(IFERROR(COUNTIF('Complaint Log'!$A$2:$A$501,B182),0)=0,"Unknown Complaint ID",IF(AND(H182="Pending",G182=""),"Missing Due Date",IF(AND(H182="Completed",I182=""),"Missing Completed Date",IF(AND(H182&lt;&gt;"Completed",I182&lt;&gt;""),"Status/Date Mismatch",IF(AND(I182&lt;&gt;"",I182&lt;D182),"Completed Before Logged","OK"))))))))</f>
        <v/>
      </c>
    </row>
    <row r="183">
      <c r="A183" s="29" t="n"/>
      <c r="B183" s="29" t="n"/>
      <c r="C183" s="31">
        <f>IF(B183="","",IFERROR(INDEX('Complaint Log'!$I$2:$I$501,MATCH(B183,'Complaint Log'!$A$2:$A$501,0)),"Complaint ID not found"))</f>
        <v/>
      </c>
      <c r="D183" s="30" t="n"/>
      <c r="E183" s="29" t="n"/>
      <c r="F183" s="29" t="n"/>
      <c r="G183" s="30" t="n"/>
      <c r="H183" s="29" t="n"/>
      <c r="I183" s="30" t="n"/>
      <c r="J183" s="31" t="n"/>
      <c r="K183" s="39" t="n"/>
      <c r="L183" s="58" t="n"/>
      <c r="M183" s="61" t="n"/>
      <c r="N183" s="57" t="n"/>
      <c r="O183" s="58" t="n"/>
      <c r="P183" s="58">
        <f>IF(A183="","",IFERROR(K183*IF(L183="",'Settings'!$B$3,L183)+M183*'Settings'!$B$4+N183*'Settings'!$B$5+O183,0))</f>
        <v/>
      </c>
      <c r="Q183" s="31">
        <f>IF(A183="","",IF(H183="Canceled","Canceled",IF(G183="","No Due Date",IF(H183="Completed",IF(I183="","Needs Review",IF(I183&gt;G183,"Completed Late","Completed On Time")),IF(TODAY()&gt;G183,"Overdue",IF(G183&lt;=TODAY()+'Settings'!$B$6,"Due Soon","On Track"))))))</f>
        <v/>
      </c>
      <c r="R183" s="31">
        <f>IF(A183="","",IF(COUNTIF($A$2:$A$501,A183)&gt;1,"Duplicate Action ID",IF(OR(B183="",D183="",E183="",F183="",H183="",J183=""),"Missing Required Field",IF(IFERROR(COUNTIF('Complaint Log'!$A$2:$A$501,B183),0)=0,"Unknown Complaint ID",IF(AND(H183="Pending",G183=""),"Missing Due Date",IF(AND(H183="Completed",I183=""),"Missing Completed Date",IF(AND(H183&lt;&gt;"Completed",I183&lt;&gt;""),"Status/Date Mismatch",IF(AND(I183&lt;&gt;"",I183&lt;D183),"Completed Before Logged","OK"))))))))</f>
        <v/>
      </c>
    </row>
    <row r="184">
      <c r="A184" s="29" t="n"/>
      <c r="B184" s="29" t="n"/>
      <c r="C184" s="31">
        <f>IF(B184="","",IFERROR(INDEX('Complaint Log'!$I$2:$I$501,MATCH(B184,'Complaint Log'!$A$2:$A$501,0)),"Complaint ID not found"))</f>
        <v/>
      </c>
      <c r="D184" s="30" t="n"/>
      <c r="E184" s="29" t="n"/>
      <c r="F184" s="29" t="n"/>
      <c r="G184" s="30" t="n"/>
      <c r="H184" s="29" t="n"/>
      <c r="I184" s="30" t="n"/>
      <c r="J184" s="31" t="n"/>
      <c r="K184" s="39" t="n"/>
      <c r="L184" s="58" t="n"/>
      <c r="M184" s="61" t="n"/>
      <c r="N184" s="57" t="n"/>
      <c r="O184" s="58" t="n"/>
      <c r="P184" s="58">
        <f>IF(A184="","",IFERROR(K184*IF(L184="",'Settings'!$B$3,L184)+M184*'Settings'!$B$4+N184*'Settings'!$B$5+O184,0))</f>
        <v/>
      </c>
      <c r="Q184" s="31">
        <f>IF(A184="","",IF(H184="Canceled","Canceled",IF(G184="","No Due Date",IF(H184="Completed",IF(I184="","Needs Review",IF(I184&gt;G184,"Completed Late","Completed On Time")),IF(TODAY()&gt;G184,"Overdue",IF(G184&lt;=TODAY()+'Settings'!$B$6,"Due Soon","On Track"))))))</f>
        <v/>
      </c>
      <c r="R184" s="31">
        <f>IF(A184="","",IF(COUNTIF($A$2:$A$501,A184)&gt;1,"Duplicate Action ID",IF(OR(B184="",D184="",E184="",F184="",H184="",J184=""),"Missing Required Field",IF(IFERROR(COUNTIF('Complaint Log'!$A$2:$A$501,B184),0)=0,"Unknown Complaint ID",IF(AND(H184="Pending",G184=""),"Missing Due Date",IF(AND(H184="Completed",I184=""),"Missing Completed Date",IF(AND(H184&lt;&gt;"Completed",I184&lt;&gt;""),"Status/Date Mismatch",IF(AND(I184&lt;&gt;"",I184&lt;D184),"Completed Before Logged","OK"))))))))</f>
        <v/>
      </c>
    </row>
    <row r="185">
      <c r="A185" s="29" t="n"/>
      <c r="B185" s="29" t="n"/>
      <c r="C185" s="31">
        <f>IF(B185="","",IFERROR(INDEX('Complaint Log'!$I$2:$I$501,MATCH(B185,'Complaint Log'!$A$2:$A$501,0)),"Complaint ID not found"))</f>
        <v/>
      </c>
      <c r="D185" s="30" t="n"/>
      <c r="E185" s="29" t="n"/>
      <c r="F185" s="29" t="n"/>
      <c r="G185" s="30" t="n"/>
      <c r="H185" s="29" t="n"/>
      <c r="I185" s="30" t="n"/>
      <c r="J185" s="31" t="n"/>
      <c r="K185" s="39" t="n"/>
      <c r="L185" s="58" t="n"/>
      <c r="M185" s="61" t="n"/>
      <c r="N185" s="57" t="n"/>
      <c r="O185" s="58" t="n"/>
      <c r="P185" s="58">
        <f>IF(A185="","",IFERROR(K185*IF(L185="",'Settings'!$B$3,L185)+M185*'Settings'!$B$4+N185*'Settings'!$B$5+O185,0))</f>
        <v/>
      </c>
      <c r="Q185" s="31">
        <f>IF(A185="","",IF(H185="Canceled","Canceled",IF(G185="","No Due Date",IF(H185="Completed",IF(I185="","Needs Review",IF(I185&gt;G185,"Completed Late","Completed On Time")),IF(TODAY()&gt;G185,"Overdue",IF(G185&lt;=TODAY()+'Settings'!$B$6,"Due Soon","On Track"))))))</f>
        <v/>
      </c>
      <c r="R185" s="31">
        <f>IF(A185="","",IF(COUNTIF($A$2:$A$501,A185)&gt;1,"Duplicate Action ID",IF(OR(B185="",D185="",E185="",F185="",H185="",J185=""),"Missing Required Field",IF(IFERROR(COUNTIF('Complaint Log'!$A$2:$A$501,B185),0)=0,"Unknown Complaint ID",IF(AND(H185="Pending",G185=""),"Missing Due Date",IF(AND(H185="Completed",I185=""),"Missing Completed Date",IF(AND(H185&lt;&gt;"Completed",I185&lt;&gt;""),"Status/Date Mismatch",IF(AND(I185&lt;&gt;"",I185&lt;D185),"Completed Before Logged","OK"))))))))</f>
        <v/>
      </c>
    </row>
    <row r="186">
      <c r="A186" s="29" t="n"/>
      <c r="B186" s="29" t="n"/>
      <c r="C186" s="31">
        <f>IF(B186="","",IFERROR(INDEX('Complaint Log'!$I$2:$I$501,MATCH(B186,'Complaint Log'!$A$2:$A$501,0)),"Complaint ID not found"))</f>
        <v/>
      </c>
      <c r="D186" s="30" t="n"/>
      <c r="E186" s="29" t="n"/>
      <c r="F186" s="29" t="n"/>
      <c r="G186" s="30" t="n"/>
      <c r="H186" s="29" t="n"/>
      <c r="I186" s="30" t="n"/>
      <c r="J186" s="31" t="n"/>
      <c r="K186" s="39" t="n"/>
      <c r="L186" s="58" t="n"/>
      <c r="M186" s="61" t="n"/>
      <c r="N186" s="57" t="n"/>
      <c r="O186" s="58" t="n"/>
      <c r="P186" s="58">
        <f>IF(A186="","",IFERROR(K186*IF(L186="",'Settings'!$B$3,L186)+M186*'Settings'!$B$4+N186*'Settings'!$B$5+O186,0))</f>
        <v/>
      </c>
      <c r="Q186" s="31">
        <f>IF(A186="","",IF(H186="Canceled","Canceled",IF(G186="","No Due Date",IF(H186="Completed",IF(I186="","Needs Review",IF(I186&gt;G186,"Completed Late","Completed On Time")),IF(TODAY()&gt;G186,"Overdue",IF(G186&lt;=TODAY()+'Settings'!$B$6,"Due Soon","On Track"))))))</f>
        <v/>
      </c>
      <c r="R186" s="31">
        <f>IF(A186="","",IF(COUNTIF($A$2:$A$501,A186)&gt;1,"Duplicate Action ID",IF(OR(B186="",D186="",E186="",F186="",H186="",J186=""),"Missing Required Field",IF(IFERROR(COUNTIF('Complaint Log'!$A$2:$A$501,B186),0)=0,"Unknown Complaint ID",IF(AND(H186="Pending",G186=""),"Missing Due Date",IF(AND(H186="Completed",I186=""),"Missing Completed Date",IF(AND(H186&lt;&gt;"Completed",I186&lt;&gt;""),"Status/Date Mismatch",IF(AND(I186&lt;&gt;"",I186&lt;D186),"Completed Before Logged","OK"))))))))</f>
        <v/>
      </c>
    </row>
    <row r="187">
      <c r="A187" s="29" t="n"/>
      <c r="B187" s="29" t="n"/>
      <c r="C187" s="31">
        <f>IF(B187="","",IFERROR(INDEX('Complaint Log'!$I$2:$I$501,MATCH(B187,'Complaint Log'!$A$2:$A$501,0)),"Complaint ID not found"))</f>
        <v/>
      </c>
      <c r="D187" s="30" t="n"/>
      <c r="E187" s="29" t="n"/>
      <c r="F187" s="29" t="n"/>
      <c r="G187" s="30" t="n"/>
      <c r="H187" s="29" t="n"/>
      <c r="I187" s="30" t="n"/>
      <c r="J187" s="31" t="n"/>
      <c r="K187" s="39" t="n"/>
      <c r="L187" s="58" t="n"/>
      <c r="M187" s="61" t="n"/>
      <c r="N187" s="57" t="n"/>
      <c r="O187" s="58" t="n"/>
      <c r="P187" s="58">
        <f>IF(A187="","",IFERROR(K187*IF(L187="",'Settings'!$B$3,L187)+M187*'Settings'!$B$4+N187*'Settings'!$B$5+O187,0))</f>
        <v/>
      </c>
      <c r="Q187" s="31">
        <f>IF(A187="","",IF(H187="Canceled","Canceled",IF(G187="","No Due Date",IF(H187="Completed",IF(I187="","Needs Review",IF(I187&gt;G187,"Completed Late","Completed On Time")),IF(TODAY()&gt;G187,"Overdue",IF(G187&lt;=TODAY()+'Settings'!$B$6,"Due Soon","On Track"))))))</f>
        <v/>
      </c>
      <c r="R187" s="31">
        <f>IF(A187="","",IF(COUNTIF($A$2:$A$501,A187)&gt;1,"Duplicate Action ID",IF(OR(B187="",D187="",E187="",F187="",H187="",J187=""),"Missing Required Field",IF(IFERROR(COUNTIF('Complaint Log'!$A$2:$A$501,B187),0)=0,"Unknown Complaint ID",IF(AND(H187="Pending",G187=""),"Missing Due Date",IF(AND(H187="Completed",I187=""),"Missing Completed Date",IF(AND(H187&lt;&gt;"Completed",I187&lt;&gt;""),"Status/Date Mismatch",IF(AND(I187&lt;&gt;"",I187&lt;D187),"Completed Before Logged","OK"))))))))</f>
        <v/>
      </c>
    </row>
    <row r="188">
      <c r="A188" s="29" t="n"/>
      <c r="B188" s="29" t="n"/>
      <c r="C188" s="31">
        <f>IF(B188="","",IFERROR(INDEX('Complaint Log'!$I$2:$I$501,MATCH(B188,'Complaint Log'!$A$2:$A$501,0)),"Complaint ID not found"))</f>
        <v/>
      </c>
      <c r="D188" s="30" t="n"/>
      <c r="E188" s="29" t="n"/>
      <c r="F188" s="29" t="n"/>
      <c r="G188" s="30" t="n"/>
      <c r="H188" s="29" t="n"/>
      <c r="I188" s="30" t="n"/>
      <c r="J188" s="31" t="n"/>
      <c r="K188" s="39" t="n"/>
      <c r="L188" s="58" t="n"/>
      <c r="M188" s="61" t="n"/>
      <c r="N188" s="57" t="n"/>
      <c r="O188" s="58" t="n"/>
      <c r="P188" s="58">
        <f>IF(A188="","",IFERROR(K188*IF(L188="",'Settings'!$B$3,L188)+M188*'Settings'!$B$4+N188*'Settings'!$B$5+O188,0))</f>
        <v/>
      </c>
      <c r="Q188" s="31">
        <f>IF(A188="","",IF(H188="Canceled","Canceled",IF(G188="","No Due Date",IF(H188="Completed",IF(I188="","Needs Review",IF(I188&gt;G188,"Completed Late","Completed On Time")),IF(TODAY()&gt;G188,"Overdue",IF(G188&lt;=TODAY()+'Settings'!$B$6,"Due Soon","On Track"))))))</f>
        <v/>
      </c>
      <c r="R188" s="31">
        <f>IF(A188="","",IF(COUNTIF($A$2:$A$501,A188)&gt;1,"Duplicate Action ID",IF(OR(B188="",D188="",E188="",F188="",H188="",J188=""),"Missing Required Field",IF(IFERROR(COUNTIF('Complaint Log'!$A$2:$A$501,B188),0)=0,"Unknown Complaint ID",IF(AND(H188="Pending",G188=""),"Missing Due Date",IF(AND(H188="Completed",I188=""),"Missing Completed Date",IF(AND(H188&lt;&gt;"Completed",I188&lt;&gt;""),"Status/Date Mismatch",IF(AND(I188&lt;&gt;"",I188&lt;D188),"Completed Before Logged","OK"))))))))</f>
        <v/>
      </c>
    </row>
    <row r="189">
      <c r="A189" s="29" t="n"/>
      <c r="B189" s="29" t="n"/>
      <c r="C189" s="31">
        <f>IF(B189="","",IFERROR(INDEX('Complaint Log'!$I$2:$I$501,MATCH(B189,'Complaint Log'!$A$2:$A$501,0)),"Complaint ID not found"))</f>
        <v/>
      </c>
      <c r="D189" s="30" t="n"/>
      <c r="E189" s="29" t="n"/>
      <c r="F189" s="29" t="n"/>
      <c r="G189" s="30" t="n"/>
      <c r="H189" s="29" t="n"/>
      <c r="I189" s="30" t="n"/>
      <c r="J189" s="31" t="n"/>
      <c r="K189" s="39" t="n"/>
      <c r="L189" s="58" t="n"/>
      <c r="M189" s="61" t="n"/>
      <c r="N189" s="57" t="n"/>
      <c r="O189" s="58" t="n"/>
      <c r="P189" s="58">
        <f>IF(A189="","",IFERROR(K189*IF(L189="",'Settings'!$B$3,L189)+M189*'Settings'!$B$4+N189*'Settings'!$B$5+O189,0))</f>
        <v/>
      </c>
      <c r="Q189" s="31">
        <f>IF(A189="","",IF(H189="Canceled","Canceled",IF(G189="","No Due Date",IF(H189="Completed",IF(I189="","Needs Review",IF(I189&gt;G189,"Completed Late","Completed On Time")),IF(TODAY()&gt;G189,"Overdue",IF(G189&lt;=TODAY()+'Settings'!$B$6,"Due Soon","On Track"))))))</f>
        <v/>
      </c>
      <c r="R189" s="31">
        <f>IF(A189="","",IF(COUNTIF($A$2:$A$501,A189)&gt;1,"Duplicate Action ID",IF(OR(B189="",D189="",E189="",F189="",H189="",J189=""),"Missing Required Field",IF(IFERROR(COUNTIF('Complaint Log'!$A$2:$A$501,B189),0)=0,"Unknown Complaint ID",IF(AND(H189="Pending",G189=""),"Missing Due Date",IF(AND(H189="Completed",I189=""),"Missing Completed Date",IF(AND(H189&lt;&gt;"Completed",I189&lt;&gt;""),"Status/Date Mismatch",IF(AND(I189&lt;&gt;"",I189&lt;D189),"Completed Before Logged","OK"))))))))</f>
        <v/>
      </c>
    </row>
    <row r="190">
      <c r="A190" s="29" t="n"/>
      <c r="B190" s="29" t="n"/>
      <c r="C190" s="31">
        <f>IF(B190="","",IFERROR(INDEX('Complaint Log'!$I$2:$I$501,MATCH(B190,'Complaint Log'!$A$2:$A$501,0)),"Complaint ID not found"))</f>
        <v/>
      </c>
      <c r="D190" s="30" t="n"/>
      <c r="E190" s="29" t="n"/>
      <c r="F190" s="29" t="n"/>
      <c r="G190" s="30" t="n"/>
      <c r="H190" s="29" t="n"/>
      <c r="I190" s="30" t="n"/>
      <c r="J190" s="31" t="n"/>
      <c r="K190" s="39" t="n"/>
      <c r="L190" s="58" t="n"/>
      <c r="M190" s="61" t="n"/>
      <c r="N190" s="57" t="n"/>
      <c r="O190" s="58" t="n"/>
      <c r="P190" s="58">
        <f>IF(A190="","",IFERROR(K190*IF(L190="",'Settings'!$B$3,L190)+M190*'Settings'!$B$4+N190*'Settings'!$B$5+O190,0))</f>
        <v/>
      </c>
      <c r="Q190" s="31">
        <f>IF(A190="","",IF(H190="Canceled","Canceled",IF(G190="","No Due Date",IF(H190="Completed",IF(I190="","Needs Review",IF(I190&gt;G190,"Completed Late","Completed On Time")),IF(TODAY()&gt;G190,"Overdue",IF(G190&lt;=TODAY()+'Settings'!$B$6,"Due Soon","On Track"))))))</f>
        <v/>
      </c>
      <c r="R190" s="31">
        <f>IF(A190="","",IF(COUNTIF($A$2:$A$501,A190)&gt;1,"Duplicate Action ID",IF(OR(B190="",D190="",E190="",F190="",H190="",J190=""),"Missing Required Field",IF(IFERROR(COUNTIF('Complaint Log'!$A$2:$A$501,B190),0)=0,"Unknown Complaint ID",IF(AND(H190="Pending",G190=""),"Missing Due Date",IF(AND(H190="Completed",I190=""),"Missing Completed Date",IF(AND(H190&lt;&gt;"Completed",I190&lt;&gt;""),"Status/Date Mismatch",IF(AND(I190&lt;&gt;"",I190&lt;D190),"Completed Before Logged","OK"))))))))</f>
        <v/>
      </c>
    </row>
    <row r="191">
      <c r="A191" s="29" t="n"/>
      <c r="B191" s="29" t="n"/>
      <c r="C191" s="31">
        <f>IF(B191="","",IFERROR(INDEX('Complaint Log'!$I$2:$I$501,MATCH(B191,'Complaint Log'!$A$2:$A$501,0)),"Complaint ID not found"))</f>
        <v/>
      </c>
      <c r="D191" s="30" t="n"/>
      <c r="E191" s="29" t="n"/>
      <c r="F191" s="29" t="n"/>
      <c r="G191" s="30" t="n"/>
      <c r="H191" s="29" t="n"/>
      <c r="I191" s="30" t="n"/>
      <c r="J191" s="31" t="n"/>
      <c r="K191" s="39" t="n"/>
      <c r="L191" s="58" t="n"/>
      <c r="M191" s="61" t="n"/>
      <c r="N191" s="57" t="n"/>
      <c r="O191" s="58" t="n"/>
      <c r="P191" s="58">
        <f>IF(A191="","",IFERROR(K191*IF(L191="",'Settings'!$B$3,L191)+M191*'Settings'!$B$4+N191*'Settings'!$B$5+O191,0))</f>
        <v/>
      </c>
      <c r="Q191" s="31">
        <f>IF(A191="","",IF(H191="Canceled","Canceled",IF(G191="","No Due Date",IF(H191="Completed",IF(I191="","Needs Review",IF(I191&gt;G191,"Completed Late","Completed On Time")),IF(TODAY()&gt;G191,"Overdue",IF(G191&lt;=TODAY()+'Settings'!$B$6,"Due Soon","On Track"))))))</f>
        <v/>
      </c>
      <c r="R191" s="31">
        <f>IF(A191="","",IF(COUNTIF($A$2:$A$501,A191)&gt;1,"Duplicate Action ID",IF(OR(B191="",D191="",E191="",F191="",H191="",J191=""),"Missing Required Field",IF(IFERROR(COUNTIF('Complaint Log'!$A$2:$A$501,B191),0)=0,"Unknown Complaint ID",IF(AND(H191="Pending",G191=""),"Missing Due Date",IF(AND(H191="Completed",I191=""),"Missing Completed Date",IF(AND(H191&lt;&gt;"Completed",I191&lt;&gt;""),"Status/Date Mismatch",IF(AND(I191&lt;&gt;"",I191&lt;D191),"Completed Before Logged","OK"))))))))</f>
        <v/>
      </c>
    </row>
    <row r="192">
      <c r="A192" s="29" t="n"/>
      <c r="B192" s="29" t="n"/>
      <c r="C192" s="31">
        <f>IF(B192="","",IFERROR(INDEX('Complaint Log'!$I$2:$I$501,MATCH(B192,'Complaint Log'!$A$2:$A$501,0)),"Complaint ID not found"))</f>
        <v/>
      </c>
      <c r="D192" s="30" t="n"/>
      <c r="E192" s="29" t="n"/>
      <c r="F192" s="29" t="n"/>
      <c r="G192" s="30" t="n"/>
      <c r="H192" s="29" t="n"/>
      <c r="I192" s="30" t="n"/>
      <c r="J192" s="31" t="n"/>
      <c r="K192" s="39" t="n"/>
      <c r="L192" s="58" t="n"/>
      <c r="M192" s="61" t="n"/>
      <c r="N192" s="57" t="n"/>
      <c r="O192" s="58" t="n"/>
      <c r="P192" s="58">
        <f>IF(A192="","",IFERROR(K192*IF(L192="",'Settings'!$B$3,L192)+M192*'Settings'!$B$4+N192*'Settings'!$B$5+O192,0))</f>
        <v/>
      </c>
      <c r="Q192" s="31">
        <f>IF(A192="","",IF(H192="Canceled","Canceled",IF(G192="","No Due Date",IF(H192="Completed",IF(I192="","Needs Review",IF(I192&gt;G192,"Completed Late","Completed On Time")),IF(TODAY()&gt;G192,"Overdue",IF(G192&lt;=TODAY()+'Settings'!$B$6,"Due Soon","On Track"))))))</f>
        <v/>
      </c>
      <c r="R192" s="31">
        <f>IF(A192="","",IF(COUNTIF($A$2:$A$501,A192)&gt;1,"Duplicate Action ID",IF(OR(B192="",D192="",E192="",F192="",H192="",J192=""),"Missing Required Field",IF(IFERROR(COUNTIF('Complaint Log'!$A$2:$A$501,B192),0)=0,"Unknown Complaint ID",IF(AND(H192="Pending",G192=""),"Missing Due Date",IF(AND(H192="Completed",I192=""),"Missing Completed Date",IF(AND(H192&lt;&gt;"Completed",I192&lt;&gt;""),"Status/Date Mismatch",IF(AND(I192&lt;&gt;"",I192&lt;D192),"Completed Before Logged","OK"))))))))</f>
        <v/>
      </c>
    </row>
    <row r="193">
      <c r="A193" s="29" t="n"/>
      <c r="B193" s="29" t="n"/>
      <c r="C193" s="31">
        <f>IF(B193="","",IFERROR(INDEX('Complaint Log'!$I$2:$I$501,MATCH(B193,'Complaint Log'!$A$2:$A$501,0)),"Complaint ID not found"))</f>
        <v/>
      </c>
      <c r="D193" s="30" t="n"/>
      <c r="E193" s="29" t="n"/>
      <c r="F193" s="29" t="n"/>
      <c r="G193" s="30" t="n"/>
      <c r="H193" s="29" t="n"/>
      <c r="I193" s="30" t="n"/>
      <c r="J193" s="31" t="n"/>
      <c r="K193" s="39" t="n"/>
      <c r="L193" s="58" t="n"/>
      <c r="M193" s="61" t="n"/>
      <c r="N193" s="57" t="n"/>
      <c r="O193" s="58" t="n"/>
      <c r="P193" s="58">
        <f>IF(A193="","",IFERROR(K193*IF(L193="",'Settings'!$B$3,L193)+M193*'Settings'!$B$4+N193*'Settings'!$B$5+O193,0))</f>
        <v/>
      </c>
      <c r="Q193" s="31">
        <f>IF(A193="","",IF(H193="Canceled","Canceled",IF(G193="","No Due Date",IF(H193="Completed",IF(I193="","Needs Review",IF(I193&gt;G193,"Completed Late","Completed On Time")),IF(TODAY()&gt;G193,"Overdue",IF(G193&lt;=TODAY()+'Settings'!$B$6,"Due Soon","On Track"))))))</f>
        <v/>
      </c>
      <c r="R193" s="31">
        <f>IF(A193="","",IF(COUNTIF($A$2:$A$501,A193)&gt;1,"Duplicate Action ID",IF(OR(B193="",D193="",E193="",F193="",H193="",J193=""),"Missing Required Field",IF(IFERROR(COUNTIF('Complaint Log'!$A$2:$A$501,B193),0)=0,"Unknown Complaint ID",IF(AND(H193="Pending",G193=""),"Missing Due Date",IF(AND(H193="Completed",I193=""),"Missing Completed Date",IF(AND(H193&lt;&gt;"Completed",I193&lt;&gt;""),"Status/Date Mismatch",IF(AND(I193&lt;&gt;"",I193&lt;D193),"Completed Before Logged","OK"))))))))</f>
        <v/>
      </c>
    </row>
    <row r="194">
      <c r="A194" s="29" t="n"/>
      <c r="B194" s="29" t="n"/>
      <c r="C194" s="31">
        <f>IF(B194="","",IFERROR(INDEX('Complaint Log'!$I$2:$I$501,MATCH(B194,'Complaint Log'!$A$2:$A$501,0)),"Complaint ID not found"))</f>
        <v/>
      </c>
      <c r="D194" s="30" t="n"/>
      <c r="E194" s="29" t="n"/>
      <c r="F194" s="29" t="n"/>
      <c r="G194" s="30" t="n"/>
      <c r="H194" s="29" t="n"/>
      <c r="I194" s="30" t="n"/>
      <c r="J194" s="31" t="n"/>
      <c r="K194" s="39" t="n"/>
      <c r="L194" s="58" t="n"/>
      <c r="M194" s="61" t="n"/>
      <c r="N194" s="57" t="n"/>
      <c r="O194" s="58" t="n"/>
      <c r="P194" s="58">
        <f>IF(A194="","",IFERROR(K194*IF(L194="",'Settings'!$B$3,L194)+M194*'Settings'!$B$4+N194*'Settings'!$B$5+O194,0))</f>
        <v/>
      </c>
      <c r="Q194" s="31">
        <f>IF(A194="","",IF(H194="Canceled","Canceled",IF(G194="","No Due Date",IF(H194="Completed",IF(I194="","Needs Review",IF(I194&gt;G194,"Completed Late","Completed On Time")),IF(TODAY()&gt;G194,"Overdue",IF(G194&lt;=TODAY()+'Settings'!$B$6,"Due Soon","On Track"))))))</f>
        <v/>
      </c>
      <c r="R194" s="31">
        <f>IF(A194="","",IF(COUNTIF($A$2:$A$501,A194)&gt;1,"Duplicate Action ID",IF(OR(B194="",D194="",E194="",F194="",H194="",J194=""),"Missing Required Field",IF(IFERROR(COUNTIF('Complaint Log'!$A$2:$A$501,B194),0)=0,"Unknown Complaint ID",IF(AND(H194="Pending",G194=""),"Missing Due Date",IF(AND(H194="Completed",I194=""),"Missing Completed Date",IF(AND(H194&lt;&gt;"Completed",I194&lt;&gt;""),"Status/Date Mismatch",IF(AND(I194&lt;&gt;"",I194&lt;D194),"Completed Before Logged","OK"))))))))</f>
        <v/>
      </c>
    </row>
    <row r="195">
      <c r="A195" s="29" t="n"/>
      <c r="B195" s="29" t="n"/>
      <c r="C195" s="31">
        <f>IF(B195="","",IFERROR(INDEX('Complaint Log'!$I$2:$I$501,MATCH(B195,'Complaint Log'!$A$2:$A$501,0)),"Complaint ID not found"))</f>
        <v/>
      </c>
      <c r="D195" s="30" t="n"/>
      <c r="E195" s="29" t="n"/>
      <c r="F195" s="29" t="n"/>
      <c r="G195" s="30" t="n"/>
      <c r="H195" s="29" t="n"/>
      <c r="I195" s="30" t="n"/>
      <c r="J195" s="31" t="n"/>
      <c r="K195" s="39" t="n"/>
      <c r="L195" s="58" t="n"/>
      <c r="M195" s="61" t="n"/>
      <c r="N195" s="57" t="n"/>
      <c r="O195" s="58" t="n"/>
      <c r="P195" s="58">
        <f>IF(A195="","",IFERROR(K195*IF(L195="",'Settings'!$B$3,L195)+M195*'Settings'!$B$4+N195*'Settings'!$B$5+O195,0))</f>
        <v/>
      </c>
      <c r="Q195" s="31">
        <f>IF(A195="","",IF(H195="Canceled","Canceled",IF(G195="","No Due Date",IF(H195="Completed",IF(I195="","Needs Review",IF(I195&gt;G195,"Completed Late","Completed On Time")),IF(TODAY()&gt;G195,"Overdue",IF(G195&lt;=TODAY()+'Settings'!$B$6,"Due Soon","On Track"))))))</f>
        <v/>
      </c>
      <c r="R195" s="31">
        <f>IF(A195="","",IF(COUNTIF($A$2:$A$501,A195)&gt;1,"Duplicate Action ID",IF(OR(B195="",D195="",E195="",F195="",H195="",J195=""),"Missing Required Field",IF(IFERROR(COUNTIF('Complaint Log'!$A$2:$A$501,B195),0)=0,"Unknown Complaint ID",IF(AND(H195="Pending",G195=""),"Missing Due Date",IF(AND(H195="Completed",I195=""),"Missing Completed Date",IF(AND(H195&lt;&gt;"Completed",I195&lt;&gt;""),"Status/Date Mismatch",IF(AND(I195&lt;&gt;"",I195&lt;D195),"Completed Before Logged","OK"))))))))</f>
        <v/>
      </c>
    </row>
    <row r="196">
      <c r="A196" s="29" t="n"/>
      <c r="B196" s="29" t="n"/>
      <c r="C196" s="31">
        <f>IF(B196="","",IFERROR(INDEX('Complaint Log'!$I$2:$I$501,MATCH(B196,'Complaint Log'!$A$2:$A$501,0)),"Complaint ID not found"))</f>
        <v/>
      </c>
      <c r="D196" s="30" t="n"/>
      <c r="E196" s="29" t="n"/>
      <c r="F196" s="29" t="n"/>
      <c r="G196" s="30" t="n"/>
      <c r="H196" s="29" t="n"/>
      <c r="I196" s="30" t="n"/>
      <c r="J196" s="31" t="n"/>
      <c r="K196" s="39" t="n"/>
      <c r="L196" s="58" t="n"/>
      <c r="M196" s="61" t="n"/>
      <c r="N196" s="57" t="n"/>
      <c r="O196" s="58" t="n"/>
      <c r="P196" s="58">
        <f>IF(A196="","",IFERROR(K196*IF(L196="",'Settings'!$B$3,L196)+M196*'Settings'!$B$4+N196*'Settings'!$B$5+O196,0))</f>
        <v/>
      </c>
      <c r="Q196" s="31">
        <f>IF(A196="","",IF(H196="Canceled","Canceled",IF(G196="","No Due Date",IF(H196="Completed",IF(I196="","Needs Review",IF(I196&gt;G196,"Completed Late","Completed On Time")),IF(TODAY()&gt;G196,"Overdue",IF(G196&lt;=TODAY()+'Settings'!$B$6,"Due Soon","On Track"))))))</f>
        <v/>
      </c>
      <c r="R196" s="31">
        <f>IF(A196="","",IF(COUNTIF($A$2:$A$501,A196)&gt;1,"Duplicate Action ID",IF(OR(B196="",D196="",E196="",F196="",H196="",J196=""),"Missing Required Field",IF(IFERROR(COUNTIF('Complaint Log'!$A$2:$A$501,B196),0)=0,"Unknown Complaint ID",IF(AND(H196="Pending",G196=""),"Missing Due Date",IF(AND(H196="Completed",I196=""),"Missing Completed Date",IF(AND(H196&lt;&gt;"Completed",I196&lt;&gt;""),"Status/Date Mismatch",IF(AND(I196&lt;&gt;"",I196&lt;D196),"Completed Before Logged","OK"))))))))</f>
        <v/>
      </c>
    </row>
    <row r="197">
      <c r="A197" s="29" t="n"/>
      <c r="B197" s="29" t="n"/>
      <c r="C197" s="31">
        <f>IF(B197="","",IFERROR(INDEX('Complaint Log'!$I$2:$I$501,MATCH(B197,'Complaint Log'!$A$2:$A$501,0)),"Complaint ID not found"))</f>
        <v/>
      </c>
      <c r="D197" s="30" t="n"/>
      <c r="E197" s="29" t="n"/>
      <c r="F197" s="29" t="n"/>
      <c r="G197" s="30" t="n"/>
      <c r="H197" s="29" t="n"/>
      <c r="I197" s="30" t="n"/>
      <c r="J197" s="31" t="n"/>
      <c r="K197" s="39" t="n"/>
      <c r="L197" s="58" t="n"/>
      <c r="M197" s="61" t="n"/>
      <c r="N197" s="57" t="n"/>
      <c r="O197" s="58" t="n"/>
      <c r="P197" s="58">
        <f>IF(A197="","",IFERROR(K197*IF(L197="",'Settings'!$B$3,L197)+M197*'Settings'!$B$4+N197*'Settings'!$B$5+O197,0))</f>
        <v/>
      </c>
      <c r="Q197" s="31">
        <f>IF(A197="","",IF(H197="Canceled","Canceled",IF(G197="","No Due Date",IF(H197="Completed",IF(I197="","Needs Review",IF(I197&gt;G197,"Completed Late","Completed On Time")),IF(TODAY()&gt;G197,"Overdue",IF(G197&lt;=TODAY()+'Settings'!$B$6,"Due Soon","On Track"))))))</f>
        <v/>
      </c>
      <c r="R197" s="31">
        <f>IF(A197="","",IF(COUNTIF($A$2:$A$501,A197)&gt;1,"Duplicate Action ID",IF(OR(B197="",D197="",E197="",F197="",H197="",J197=""),"Missing Required Field",IF(IFERROR(COUNTIF('Complaint Log'!$A$2:$A$501,B197),0)=0,"Unknown Complaint ID",IF(AND(H197="Pending",G197=""),"Missing Due Date",IF(AND(H197="Completed",I197=""),"Missing Completed Date",IF(AND(H197&lt;&gt;"Completed",I197&lt;&gt;""),"Status/Date Mismatch",IF(AND(I197&lt;&gt;"",I197&lt;D197),"Completed Before Logged","OK"))))))))</f>
        <v/>
      </c>
    </row>
    <row r="198">
      <c r="A198" s="29" t="n"/>
      <c r="B198" s="29" t="n"/>
      <c r="C198" s="31">
        <f>IF(B198="","",IFERROR(INDEX('Complaint Log'!$I$2:$I$501,MATCH(B198,'Complaint Log'!$A$2:$A$501,0)),"Complaint ID not found"))</f>
        <v/>
      </c>
      <c r="D198" s="30" t="n"/>
      <c r="E198" s="29" t="n"/>
      <c r="F198" s="29" t="n"/>
      <c r="G198" s="30" t="n"/>
      <c r="H198" s="29" t="n"/>
      <c r="I198" s="30" t="n"/>
      <c r="J198" s="31" t="n"/>
      <c r="K198" s="39" t="n"/>
      <c r="L198" s="58" t="n"/>
      <c r="M198" s="61" t="n"/>
      <c r="N198" s="57" t="n"/>
      <c r="O198" s="58" t="n"/>
      <c r="P198" s="58">
        <f>IF(A198="","",IFERROR(K198*IF(L198="",'Settings'!$B$3,L198)+M198*'Settings'!$B$4+N198*'Settings'!$B$5+O198,0))</f>
        <v/>
      </c>
      <c r="Q198" s="31">
        <f>IF(A198="","",IF(H198="Canceled","Canceled",IF(G198="","No Due Date",IF(H198="Completed",IF(I198="","Needs Review",IF(I198&gt;G198,"Completed Late","Completed On Time")),IF(TODAY()&gt;G198,"Overdue",IF(G198&lt;=TODAY()+'Settings'!$B$6,"Due Soon","On Track"))))))</f>
        <v/>
      </c>
      <c r="R198" s="31">
        <f>IF(A198="","",IF(COUNTIF($A$2:$A$501,A198)&gt;1,"Duplicate Action ID",IF(OR(B198="",D198="",E198="",F198="",H198="",J198=""),"Missing Required Field",IF(IFERROR(COUNTIF('Complaint Log'!$A$2:$A$501,B198),0)=0,"Unknown Complaint ID",IF(AND(H198="Pending",G198=""),"Missing Due Date",IF(AND(H198="Completed",I198=""),"Missing Completed Date",IF(AND(H198&lt;&gt;"Completed",I198&lt;&gt;""),"Status/Date Mismatch",IF(AND(I198&lt;&gt;"",I198&lt;D198),"Completed Before Logged","OK"))))))))</f>
        <v/>
      </c>
    </row>
    <row r="199">
      <c r="A199" s="29" t="n"/>
      <c r="B199" s="29" t="n"/>
      <c r="C199" s="31">
        <f>IF(B199="","",IFERROR(INDEX('Complaint Log'!$I$2:$I$501,MATCH(B199,'Complaint Log'!$A$2:$A$501,0)),"Complaint ID not found"))</f>
        <v/>
      </c>
      <c r="D199" s="30" t="n"/>
      <c r="E199" s="29" t="n"/>
      <c r="F199" s="29" t="n"/>
      <c r="G199" s="30" t="n"/>
      <c r="H199" s="29" t="n"/>
      <c r="I199" s="30" t="n"/>
      <c r="J199" s="31" t="n"/>
      <c r="K199" s="39" t="n"/>
      <c r="L199" s="58" t="n"/>
      <c r="M199" s="61" t="n"/>
      <c r="N199" s="57" t="n"/>
      <c r="O199" s="58" t="n"/>
      <c r="P199" s="58">
        <f>IF(A199="","",IFERROR(K199*IF(L199="",'Settings'!$B$3,L199)+M199*'Settings'!$B$4+N199*'Settings'!$B$5+O199,0))</f>
        <v/>
      </c>
      <c r="Q199" s="31">
        <f>IF(A199="","",IF(H199="Canceled","Canceled",IF(G199="","No Due Date",IF(H199="Completed",IF(I199="","Needs Review",IF(I199&gt;G199,"Completed Late","Completed On Time")),IF(TODAY()&gt;G199,"Overdue",IF(G199&lt;=TODAY()+'Settings'!$B$6,"Due Soon","On Track"))))))</f>
        <v/>
      </c>
      <c r="R199" s="31">
        <f>IF(A199="","",IF(COUNTIF($A$2:$A$501,A199)&gt;1,"Duplicate Action ID",IF(OR(B199="",D199="",E199="",F199="",H199="",J199=""),"Missing Required Field",IF(IFERROR(COUNTIF('Complaint Log'!$A$2:$A$501,B199),0)=0,"Unknown Complaint ID",IF(AND(H199="Pending",G199=""),"Missing Due Date",IF(AND(H199="Completed",I199=""),"Missing Completed Date",IF(AND(H199&lt;&gt;"Completed",I199&lt;&gt;""),"Status/Date Mismatch",IF(AND(I199&lt;&gt;"",I199&lt;D199),"Completed Before Logged","OK"))))))))</f>
        <v/>
      </c>
    </row>
    <row r="200">
      <c r="A200" s="29" t="n"/>
      <c r="B200" s="29" t="n"/>
      <c r="C200" s="31">
        <f>IF(B200="","",IFERROR(INDEX('Complaint Log'!$I$2:$I$501,MATCH(B200,'Complaint Log'!$A$2:$A$501,0)),"Complaint ID not found"))</f>
        <v/>
      </c>
      <c r="D200" s="30" t="n"/>
      <c r="E200" s="29" t="n"/>
      <c r="F200" s="29" t="n"/>
      <c r="G200" s="30" t="n"/>
      <c r="H200" s="29" t="n"/>
      <c r="I200" s="30" t="n"/>
      <c r="J200" s="31" t="n"/>
      <c r="K200" s="39" t="n"/>
      <c r="L200" s="58" t="n"/>
      <c r="M200" s="61" t="n"/>
      <c r="N200" s="57" t="n"/>
      <c r="O200" s="58" t="n"/>
      <c r="P200" s="58">
        <f>IF(A200="","",IFERROR(K200*IF(L200="",'Settings'!$B$3,L200)+M200*'Settings'!$B$4+N200*'Settings'!$B$5+O200,0))</f>
        <v/>
      </c>
      <c r="Q200" s="31">
        <f>IF(A200="","",IF(H200="Canceled","Canceled",IF(G200="","No Due Date",IF(H200="Completed",IF(I200="","Needs Review",IF(I200&gt;G200,"Completed Late","Completed On Time")),IF(TODAY()&gt;G200,"Overdue",IF(G200&lt;=TODAY()+'Settings'!$B$6,"Due Soon","On Track"))))))</f>
        <v/>
      </c>
      <c r="R200" s="31">
        <f>IF(A200="","",IF(COUNTIF($A$2:$A$501,A200)&gt;1,"Duplicate Action ID",IF(OR(B200="",D200="",E200="",F200="",H200="",J200=""),"Missing Required Field",IF(IFERROR(COUNTIF('Complaint Log'!$A$2:$A$501,B200),0)=0,"Unknown Complaint ID",IF(AND(H200="Pending",G200=""),"Missing Due Date",IF(AND(H200="Completed",I200=""),"Missing Completed Date",IF(AND(H200&lt;&gt;"Completed",I200&lt;&gt;""),"Status/Date Mismatch",IF(AND(I200&lt;&gt;"",I200&lt;D200),"Completed Before Logged","OK"))))))))</f>
        <v/>
      </c>
    </row>
    <row r="201">
      <c r="A201" s="29" t="n"/>
      <c r="B201" s="29" t="n"/>
      <c r="C201" s="31">
        <f>IF(B201="","",IFERROR(INDEX('Complaint Log'!$I$2:$I$501,MATCH(B201,'Complaint Log'!$A$2:$A$501,0)),"Complaint ID not found"))</f>
        <v/>
      </c>
      <c r="D201" s="30" t="n"/>
      <c r="E201" s="29" t="n"/>
      <c r="F201" s="29" t="n"/>
      <c r="G201" s="30" t="n"/>
      <c r="H201" s="29" t="n"/>
      <c r="I201" s="30" t="n"/>
      <c r="J201" s="31" t="n"/>
      <c r="K201" s="39" t="n"/>
      <c r="L201" s="58" t="n"/>
      <c r="M201" s="61" t="n"/>
      <c r="N201" s="57" t="n"/>
      <c r="O201" s="58" t="n"/>
      <c r="P201" s="58">
        <f>IF(A201="","",IFERROR(K201*IF(L201="",'Settings'!$B$3,L201)+M201*'Settings'!$B$4+N201*'Settings'!$B$5+O201,0))</f>
        <v/>
      </c>
      <c r="Q201" s="31">
        <f>IF(A201="","",IF(H201="Canceled","Canceled",IF(G201="","No Due Date",IF(H201="Completed",IF(I201="","Needs Review",IF(I201&gt;G201,"Completed Late","Completed On Time")),IF(TODAY()&gt;G201,"Overdue",IF(G201&lt;=TODAY()+'Settings'!$B$6,"Due Soon","On Track"))))))</f>
        <v/>
      </c>
      <c r="R201" s="31">
        <f>IF(A201="","",IF(COUNTIF($A$2:$A$501,A201)&gt;1,"Duplicate Action ID",IF(OR(B201="",D201="",E201="",F201="",H201="",J201=""),"Missing Required Field",IF(IFERROR(COUNTIF('Complaint Log'!$A$2:$A$501,B201),0)=0,"Unknown Complaint ID",IF(AND(H201="Pending",G201=""),"Missing Due Date",IF(AND(H201="Completed",I201=""),"Missing Completed Date",IF(AND(H201&lt;&gt;"Completed",I201&lt;&gt;""),"Status/Date Mismatch",IF(AND(I201&lt;&gt;"",I201&lt;D201),"Completed Before Logged","OK"))))))))</f>
        <v/>
      </c>
    </row>
    <row r="202">
      <c r="A202" s="29" t="n"/>
      <c r="B202" s="29" t="n"/>
      <c r="C202" s="31">
        <f>IF(B202="","",IFERROR(INDEX('Complaint Log'!$I$2:$I$501,MATCH(B202,'Complaint Log'!$A$2:$A$501,0)),"Complaint ID not found"))</f>
        <v/>
      </c>
      <c r="D202" s="30" t="n"/>
      <c r="E202" s="29" t="n"/>
      <c r="F202" s="29" t="n"/>
      <c r="G202" s="30" t="n"/>
      <c r="H202" s="29" t="n"/>
      <c r="I202" s="30" t="n"/>
      <c r="J202" s="31" t="n"/>
      <c r="K202" s="39" t="n"/>
      <c r="L202" s="58" t="n"/>
      <c r="M202" s="61" t="n"/>
      <c r="N202" s="57" t="n"/>
      <c r="O202" s="58" t="n"/>
      <c r="P202" s="58">
        <f>IF(A202="","",IFERROR(K202*IF(L202="",'Settings'!$B$3,L202)+M202*'Settings'!$B$4+N202*'Settings'!$B$5+O202,0))</f>
        <v/>
      </c>
      <c r="Q202" s="31">
        <f>IF(A202="","",IF(H202="Canceled","Canceled",IF(G202="","No Due Date",IF(H202="Completed",IF(I202="","Needs Review",IF(I202&gt;G202,"Completed Late","Completed On Time")),IF(TODAY()&gt;G202,"Overdue",IF(G202&lt;=TODAY()+'Settings'!$B$6,"Due Soon","On Track"))))))</f>
        <v/>
      </c>
      <c r="R202" s="31">
        <f>IF(A202="","",IF(COUNTIF($A$2:$A$501,A202)&gt;1,"Duplicate Action ID",IF(OR(B202="",D202="",E202="",F202="",H202="",J202=""),"Missing Required Field",IF(IFERROR(COUNTIF('Complaint Log'!$A$2:$A$501,B202),0)=0,"Unknown Complaint ID",IF(AND(H202="Pending",G202=""),"Missing Due Date",IF(AND(H202="Completed",I202=""),"Missing Completed Date",IF(AND(H202&lt;&gt;"Completed",I202&lt;&gt;""),"Status/Date Mismatch",IF(AND(I202&lt;&gt;"",I202&lt;D202),"Completed Before Logged","OK"))))))))</f>
        <v/>
      </c>
    </row>
    <row r="203">
      <c r="A203" s="29" t="n"/>
      <c r="B203" s="29" t="n"/>
      <c r="C203" s="31">
        <f>IF(B203="","",IFERROR(INDEX('Complaint Log'!$I$2:$I$501,MATCH(B203,'Complaint Log'!$A$2:$A$501,0)),"Complaint ID not found"))</f>
        <v/>
      </c>
      <c r="D203" s="30" t="n"/>
      <c r="E203" s="29" t="n"/>
      <c r="F203" s="29" t="n"/>
      <c r="G203" s="30" t="n"/>
      <c r="H203" s="29" t="n"/>
      <c r="I203" s="30" t="n"/>
      <c r="J203" s="31" t="n"/>
      <c r="K203" s="39" t="n"/>
      <c r="L203" s="58" t="n"/>
      <c r="M203" s="61" t="n"/>
      <c r="N203" s="57" t="n"/>
      <c r="O203" s="58" t="n"/>
      <c r="P203" s="58">
        <f>IF(A203="","",IFERROR(K203*IF(L203="",'Settings'!$B$3,L203)+M203*'Settings'!$B$4+N203*'Settings'!$B$5+O203,0))</f>
        <v/>
      </c>
      <c r="Q203" s="31">
        <f>IF(A203="","",IF(H203="Canceled","Canceled",IF(G203="","No Due Date",IF(H203="Completed",IF(I203="","Needs Review",IF(I203&gt;G203,"Completed Late","Completed On Time")),IF(TODAY()&gt;G203,"Overdue",IF(G203&lt;=TODAY()+'Settings'!$B$6,"Due Soon","On Track"))))))</f>
        <v/>
      </c>
      <c r="R203" s="31">
        <f>IF(A203="","",IF(COUNTIF($A$2:$A$501,A203)&gt;1,"Duplicate Action ID",IF(OR(B203="",D203="",E203="",F203="",H203="",J203=""),"Missing Required Field",IF(IFERROR(COUNTIF('Complaint Log'!$A$2:$A$501,B203),0)=0,"Unknown Complaint ID",IF(AND(H203="Pending",G203=""),"Missing Due Date",IF(AND(H203="Completed",I203=""),"Missing Completed Date",IF(AND(H203&lt;&gt;"Completed",I203&lt;&gt;""),"Status/Date Mismatch",IF(AND(I203&lt;&gt;"",I203&lt;D203),"Completed Before Logged","OK"))))))))</f>
        <v/>
      </c>
    </row>
    <row r="204">
      <c r="A204" s="29" t="n"/>
      <c r="B204" s="29" t="n"/>
      <c r="C204" s="31">
        <f>IF(B204="","",IFERROR(INDEX('Complaint Log'!$I$2:$I$501,MATCH(B204,'Complaint Log'!$A$2:$A$501,0)),"Complaint ID not found"))</f>
        <v/>
      </c>
      <c r="D204" s="30" t="n"/>
      <c r="E204" s="29" t="n"/>
      <c r="F204" s="29" t="n"/>
      <c r="G204" s="30" t="n"/>
      <c r="H204" s="29" t="n"/>
      <c r="I204" s="30" t="n"/>
      <c r="J204" s="31" t="n"/>
      <c r="K204" s="39" t="n"/>
      <c r="L204" s="58" t="n"/>
      <c r="M204" s="61" t="n"/>
      <c r="N204" s="57" t="n"/>
      <c r="O204" s="58" t="n"/>
      <c r="P204" s="58">
        <f>IF(A204="","",IFERROR(K204*IF(L204="",'Settings'!$B$3,L204)+M204*'Settings'!$B$4+N204*'Settings'!$B$5+O204,0))</f>
        <v/>
      </c>
      <c r="Q204" s="31">
        <f>IF(A204="","",IF(H204="Canceled","Canceled",IF(G204="","No Due Date",IF(H204="Completed",IF(I204="","Needs Review",IF(I204&gt;G204,"Completed Late","Completed On Time")),IF(TODAY()&gt;G204,"Overdue",IF(G204&lt;=TODAY()+'Settings'!$B$6,"Due Soon","On Track"))))))</f>
        <v/>
      </c>
      <c r="R204" s="31">
        <f>IF(A204="","",IF(COUNTIF($A$2:$A$501,A204)&gt;1,"Duplicate Action ID",IF(OR(B204="",D204="",E204="",F204="",H204="",J204=""),"Missing Required Field",IF(IFERROR(COUNTIF('Complaint Log'!$A$2:$A$501,B204),0)=0,"Unknown Complaint ID",IF(AND(H204="Pending",G204=""),"Missing Due Date",IF(AND(H204="Completed",I204=""),"Missing Completed Date",IF(AND(H204&lt;&gt;"Completed",I204&lt;&gt;""),"Status/Date Mismatch",IF(AND(I204&lt;&gt;"",I204&lt;D204),"Completed Before Logged","OK"))))))))</f>
        <v/>
      </c>
    </row>
    <row r="205">
      <c r="A205" s="29" t="n"/>
      <c r="B205" s="29" t="n"/>
      <c r="C205" s="31">
        <f>IF(B205="","",IFERROR(INDEX('Complaint Log'!$I$2:$I$501,MATCH(B205,'Complaint Log'!$A$2:$A$501,0)),"Complaint ID not found"))</f>
        <v/>
      </c>
      <c r="D205" s="30" t="n"/>
      <c r="E205" s="29" t="n"/>
      <c r="F205" s="29" t="n"/>
      <c r="G205" s="30" t="n"/>
      <c r="H205" s="29" t="n"/>
      <c r="I205" s="30" t="n"/>
      <c r="J205" s="31" t="n"/>
      <c r="K205" s="39" t="n"/>
      <c r="L205" s="58" t="n"/>
      <c r="M205" s="61" t="n"/>
      <c r="N205" s="57" t="n"/>
      <c r="O205" s="58" t="n"/>
      <c r="P205" s="58">
        <f>IF(A205="","",IFERROR(K205*IF(L205="",'Settings'!$B$3,L205)+M205*'Settings'!$B$4+N205*'Settings'!$B$5+O205,0))</f>
        <v/>
      </c>
      <c r="Q205" s="31">
        <f>IF(A205="","",IF(H205="Canceled","Canceled",IF(G205="","No Due Date",IF(H205="Completed",IF(I205="","Needs Review",IF(I205&gt;G205,"Completed Late","Completed On Time")),IF(TODAY()&gt;G205,"Overdue",IF(G205&lt;=TODAY()+'Settings'!$B$6,"Due Soon","On Track"))))))</f>
        <v/>
      </c>
      <c r="R205" s="31">
        <f>IF(A205="","",IF(COUNTIF($A$2:$A$501,A205)&gt;1,"Duplicate Action ID",IF(OR(B205="",D205="",E205="",F205="",H205="",J205=""),"Missing Required Field",IF(IFERROR(COUNTIF('Complaint Log'!$A$2:$A$501,B205),0)=0,"Unknown Complaint ID",IF(AND(H205="Pending",G205=""),"Missing Due Date",IF(AND(H205="Completed",I205=""),"Missing Completed Date",IF(AND(H205&lt;&gt;"Completed",I205&lt;&gt;""),"Status/Date Mismatch",IF(AND(I205&lt;&gt;"",I205&lt;D205),"Completed Before Logged","OK"))))))))</f>
        <v/>
      </c>
    </row>
    <row r="206">
      <c r="A206" s="29" t="n"/>
      <c r="B206" s="29" t="n"/>
      <c r="C206" s="31">
        <f>IF(B206="","",IFERROR(INDEX('Complaint Log'!$I$2:$I$501,MATCH(B206,'Complaint Log'!$A$2:$A$501,0)),"Complaint ID not found"))</f>
        <v/>
      </c>
      <c r="D206" s="30" t="n"/>
      <c r="E206" s="29" t="n"/>
      <c r="F206" s="29" t="n"/>
      <c r="G206" s="30" t="n"/>
      <c r="H206" s="29" t="n"/>
      <c r="I206" s="30" t="n"/>
      <c r="J206" s="31" t="n"/>
      <c r="K206" s="39" t="n"/>
      <c r="L206" s="58" t="n"/>
      <c r="M206" s="61" t="n"/>
      <c r="N206" s="57" t="n"/>
      <c r="O206" s="58" t="n"/>
      <c r="P206" s="58">
        <f>IF(A206="","",IFERROR(K206*IF(L206="",'Settings'!$B$3,L206)+M206*'Settings'!$B$4+N206*'Settings'!$B$5+O206,0))</f>
        <v/>
      </c>
      <c r="Q206" s="31">
        <f>IF(A206="","",IF(H206="Canceled","Canceled",IF(G206="","No Due Date",IF(H206="Completed",IF(I206="","Needs Review",IF(I206&gt;G206,"Completed Late","Completed On Time")),IF(TODAY()&gt;G206,"Overdue",IF(G206&lt;=TODAY()+'Settings'!$B$6,"Due Soon","On Track"))))))</f>
        <v/>
      </c>
      <c r="R206" s="31">
        <f>IF(A206="","",IF(COUNTIF($A$2:$A$501,A206)&gt;1,"Duplicate Action ID",IF(OR(B206="",D206="",E206="",F206="",H206="",J206=""),"Missing Required Field",IF(IFERROR(COUNTIF('Complaint Log'!$A$2:$A$501,B206),0)=0,"Unknown Complaint ID",IF(AND(H206="Pending",G206=""),"Missing Due Date",IF(AND(H206="Completed",I206=""),"Missing Completed Date",IF(AND(H206&lt;&gt;"Completed",I206&lt;&gt;""),"Status/Date Mismatch",IF(AND(I206&lt;&gt;"",I206&lt;D206),"Completed Before Logged","OK"))))))))</f>
        <v/>
      </c>
    </row>
    <row r="207">
      <c r="A207" s="29" t="n"/>
      <c r="B207" s="29" t="n"/>
      <c r="C207" s="31">
        <f>IF(B207="","",IFERROR(INDEX('Complaint Log'!$I$2:$I$501,MATCH(B207,'Complaint Log'!$A$2:$A$501,0)),"Complaint ID not found"))</f>
        <v/>
      </c>
      <c r="D207" s="30" t="n"/>
      <c r="E207" s="29" t="n"/>
      <c r="F207" s="29" t="n"/>
      <c r="G207" s="30" t="n"/>
      <c r="H207" s="29" t="n"/>
      <c r="I207" s="30" t="n"/>
      <c r="J207" s="31" t="n"/>
      <c r="K207" s="39" t="n"/>
      <c r="L207" s="58" t="n"/>
      <c r="M207" s="61" t="n"/>
      <c r="N207" s="57" t="n"/>
      <c r="O207" s="58" t="n"/>
      <c r="P207" s="58">
        <f>IF(A207="","",IFERROR(K207*IF(L207="",'Settings'!$B$3,L207)+M207*'Settings'!$B$4+N207*'Settings'!$B$5+O207,0))</f>
        <v/>
      </c>
      <c r="Q207" s="31">
        <f>IF(A207="","",IF(H207="Canceled","Canceled",IF(G207="","No Due Date",IF(H207="Completed",IF(I207="","Needs Review",IF(I207&gt;G207,"Completed Late","Completed On Time")),IF(TODAY()&gt;G207,"Overdue",IF(G207&lt;=TODAY()+'Settings'!$B$6,"Due Soon","On Track"))))))</f>
        <v/>
      </c>
      <c r="R207" s="31">
        <f>IF(A207="","",IF(COUNTIF($A$2:$A$501,A207)&gt;1,"Duplicate Action ID",IF(OR(B207="",D207="",E207="",F207="",H207="",J207=""),"Missing Required Field",IF(IFERROR(COUNTIF('Complaint Log'!$A$2:$A$501,B207),0)=0,"Unknown Complaint ID",IF(AND(H207="Pending",G207=""),"Missing Due Date",IF(AND(H207="Completed",I207=""),"Missing Completed Date",IF(AND(H207&lt;&gt;"Completed",I207&lt;&gt;""),"Status/Date Mismatch",IF(AND(I207&lt;&gt;"",I207&lt;D207),"Completed Before Logged","OK"))))))))</f>
        <v/>
      </c>
    </row>
    <row r="208">
      <c r="A208" s="29" t="n"/>
      <c r="B208" s="29" t="n"/>
      <c r="C208" s="31">
        <f>IF(B208="","",IFERROR(INDEX('Complaint Log'!$I$2:$I$501,MATCH(B208,'Complaint Log'!$A$2:$A$501,0)),"Complaint ID not found"))</f>
        <v/>
      </c>
      <c r="D208" s="30" t="n"/>
      <c r="E208" s="29" t="n"/>
      <c r="F208" s="29" t="n"/>
      <c r="G208" s="30" t="n"/>
      <c r="H208" s="29" t="n"/>
      <c r="I208" s="30" t="n"/>
      <c r="J208" s="31" t="n"/>
      <c r="K208" s="39" t="n"/>
      <c r="L208" s="58" t="n"/>
      <c r="M208" s="61" t="n"/>
      <c r="N208" s="57" t="n"/>
      <c r="O208" s="58" t="n"/>
      <c r="P208" s="58">
        <f>IF(A208="","",IFERROR(K208*IF(L208="",'Settings'!$B$3,L208)+M208*'Settings'!$B$4+N208*'Settings'!$B$5+O208,0))</f>
        <v/>
      </c>
      <c r="Q208" s="31">
        <f>IF(A208="","",IF(H208="Canceled","Canceled",IF(G208="","No Due Date",IF(H208="Completed",IF(I208="","Needs Review",IF(I208&gt;G208,"Completed Late","Completed On Time")),IF(TODAY()&gt;G208,"Overdue",IF(G208&lt;=TODAY()+'Settings'!$B$6,"Due Soon","On Track"))))))</f>
        <v/>
      </c>
      <c r="R208" s="31">
        <f>IF(A208="","",IF(COUNTIF($A$2:$A$501,A208)&gt;1,"Duplicate Action ID",IF(OR(B208="",D208="",E208="",F208="",H208="",J208=""),"Missing Required Field",IF(IFERROR(COUNTIF('Complaint Log'!$A$2:$A$501,B208),0)=0,"Unknown Complaint ID",IF(AND(H208="Pending",G208=""),"Missing Due Date",IF(AND(H208="Completed",I208=""),"Missing Completed Date",IF(AND(H208&lt;&gt;"Completed",I208&lt;&gt;""),"Status/Date Mismatch",IF(AND(I208&lt;&gt;"",I208&lt;D208),"Completed Before Logged","OK"))))))))</f>
        <v/>
      </c>
    </row>
    <row r="209">
      <c r="A209" s="29" t="n"/>
      <c r="B209" s="29" t="n"/>
      <c r="C209" s="31">
        <f>IF(B209="","",IFERROR(INDEX('Complaint Log'!$I$2:$I$501,MATCH(B209,'Complaint Log'!$A$2:$A$501,0)),"Complaint ID not found"))</f>
        <v/>
      </c>
      <c r="D209" s="30" t="n"/>
      <c r="E209" s="29" t="n"/>
      <c r="F209" s="29" t="n"/>
      <c r="G209" s="30" t="n"/>
      <c r="H209" s="29" t="n"/>
      <c r="I209" s="30" t="n"/>
      <c r="J209" s="31" t="n"/>
      <c r="K209" s="39" t="n"/>
      <c r="L209" s="58" t="n"/>
      <c r="M209" s="61" t="n"/>
      <c r="N209" s="57" t="n"/>
      <c r="O209" s="58" t="n"/>
      <c r="P209" s="58">
        <f>IF(A209="","",IFERROR(K209*IF(L209="",'Settings'!$B$3,L209)+M209*'Settings'!$B$4+N209*'Settings'!$B$5+O209,0))</f>
        <v/>
      </c>
      <c r="Q209" s="31">
        <f>IF(A209="","",IF(H209="Canceled","Canceled",IF(G209="","No Due Date",IF(H209="Completed",IF(I209="","Needs Review",IF(I209&gt;G209,"Completed Late","Completed On Time")),IF(TODAY()&gt;G209,"Overdue",IF(G209&lt;=TODAY()+'Settings'!$B$6,"Due Soon","On Track"))))))</f>
        <v/>
      </c>
      <c r="R209" s="31">
        <f>IF(A209="","",IF(COUNTIF($A$2:$A$501,A209)&gt;1,"Duplicate Action ID",IF(OR(B209="",D209="",E209="",F209="",H209="",J209=""),"Missing Required Field",IF(IFERROR(COUNTIF('Complaint Log'!$A$2:$A$501,B209),0)=0,"Unknown Complaint ID",IF(AND(H209="Pending",G209=""),"Missing Due Date",IF(AND(H209="Completed",I209=""),"Missing Completed Date",IF(AND(H209&lt;&gt;"Completed",I209&lt;&gt;""),"Status/Date Mismatch",IF(AND(I209&lt;&gt;"",I209&lt;D209),"Completed Before Logged","OK"))))))))</f>
        <v/>
      </c>
    </row>
    <row r="210">
      <c r="A210" s="29" t="n"/>
      <c r="B210" s="29" t="n"/>
      <c r="C210" s="31">
        <f>IF(B210="","",IFERROR(INDEX('Complaint Log'!$I$2:$I$501,MATCH(B210,'Complaint Log'!$A$2:$A$501,0)),"Complaint ID not found"))</f>
        <v/>
      </c>
      <c r="D210" s="30" t="n"/>
      <c r="E210" s="29" t="n"/>
      <c r="F210" s="29" t="n"/>
      <c r="G210" s="30" t="n"/>
      <c r="H210" s="29" t="n"/>
      <c r="I210" s="30" t="n"/>
      <c r="J210" s="31" t="n"/>
      <c r="K210" s="39" t="n"/>
      <c r="L210" s="58" t="n"/>
      <c r="M210" s="61" t="n"/>
      <c r="N210" s="57" t="n"/>
      <c r="O210" s="58" t="n"/>
      <c r="P210" s="58">
        <f>IF(A210="","",IFERROR(K210*IF(L210="",'Settings'!$B$3,L210)+M210*'Settings'!$B$4+N210*'Settings'!$B$5+O210,0))</f>
        <v/>
      </c>
      <c r="Q210" s="31">
        <f>IF(A210="","",IF(H210="Canceled","Canceled",IF(G210="","No Due Date",IF(H210="Completed",IF(I210="","Needs Review",IF(I210&gt;G210,"Completed Late","Completed On Time")),IF(TODAY()&gt;G210,"Overdue",IF(G210&lt;=TODAY()+'Settings'!$B$6,"Due Soon","On Track"))))))</f>
        <v/>
      </c>
      <c r="R210" s="31">
        <f>IF(A210="","",IF(COUNTIF($A$2:$A$501,A210)&gt;1,"Duplicate Action ID",IF(OR(B210="",D210="",E210="",F210="",H210="",J210=""),"Missing Required Field",IF(IFERROR(COUNTIF('Complaint Log'!$A$2:$A$501,B210),0)=0,"Unknown Complaint ID",IF(AND(H210="Pending",G210=""),"Missing Due Date",IF(AND(H210="Completed",I210=""),"Missing Completed Date",IF(AND(H210&lt;&gt;"Completed",I210&lt;&gt;""),"Status/Date Mismatch",IF(AND(I210&lt;&gt;"",I210&lt;D210),"Completed Before Logged","OK"))))))))</f>
        <v/>
      </c>
    </row>
    <row r="211">
      <c r="A211" s="29" t="n"/>
      <c r="B211" s="29" t="n"/>
      <c r="C211" s="31">
        <f>IF(B211="","",IFERROR(INDEX('Complaint Log'!$I$2:$I$501,MATCH(B211,'Complaint Log'!$A$2:$A$501,0)),"Complaint ID not found"))</f>
        <v/>
      </c>
      <c r="D211" s="30" t="n"/>
      <c r="E211" s="29" t="n"/>
      <c r="F211" s="29" t="n"/>
      <c r="G211" s="30" t="n"/>
      <c r="H211" s="29" t="n"/>
      <c r="I211" s="30" t="n"/>
      <c r="J211" s="31" t="n"/>
      <c r="K211" s="39" t="n"/>
      <c r="L211" s="58" t="n"/>
      <c r="M211" s="61" t="n"/>
      <c r="N211" s="57" t="n"/>
      <c r="O211" s="58" t="n"/>
      <c r="P211" s="58">
        <f>IF(A211="","",IFERROR(K211*IF(L211="",'Settings'!$B$3,L211)+M211*'Settings'!$B$4+N211*'Settings'!$B$5+O211,0))</f>
        <v/>
      </c>
      <c r="Q211" s="31">
        <f>IF(A211="","",IF(H211="Canceled","Canceled",IF(G211="","No Due Date",IF(H211="Completed",IF(I211="","Needs Review",IF(I211&gt;G211,"Completed Late","Completed On Time")),IF(TODAY()&gt;G211,"Overdue",IF(G211&lt;=TODAY()+'Settings'!$B$6,"Due Soon","On Track"))))))</f>
        <v/>
      </c>
      <c r="R211" s="31">
        <f>IF(A211="","",IF(COUNTIF($A$2:$A$501,A211)&gt;1,"Duplicate Action ID",IF(OR(B211="",D211="",E211="",F211="",H211="",J211=""),"Missing Required Field",IF(IFERROR(COUNTIF('Complaint Log'!$A$2:$A$501,B211),0)=0,"Unknown Complaint ID",IF(AND(H211="Pending",G211=""),"Missing Due Date",IF(AND(H211="Completed",I211=""),"Missing Completed Date",IF(AND(H211&lt;&gt;"Completed",I211&lt;&gt;""),"Status/Date Mismatch",IF(AND(I211&lt;&gt;"",I211&lt;D211),"Completed Before Logged","OK"))))))))</f>
        <v/>
      </c>
    </row>
    <row r="212">
      <c r="A212" s="29" t="n"/>
      <c r="B212" s="29" t="n"/>
      <c r="C212" s="31">
        <f>IF(B212="","",IFERROR(INDEX('Complaint Log'!$I$2:$I$501,MATCH(B212,'Complaint Log'!$A$2:$A$501,0)),"Complaint ID not found"))</f>
        <v/>
      </c>
      <c r="D212" s="30" t="n"/>
      <c r="E212" s="29" t="n"/>
      <c r="F212" s="29" t="n"/>
      <c r="G212" s="30" t="n"/>
      <c r="H212" s="29" t="n"/>
      <c r="I212" s="30" t="n"/>
      <c r="J212" s="31" t="n"/>
      <c r="K212" s="39" t="n"/>
      <c r="L212" s="58" t="n"/>
      <c r="M212" s="61" t="n"/>
      <c r="N212" s="57" t="n"/>
      <c r="O212" s="58" t="n"/>
      <c r="P212" s="58">
        <f>IF(A212="","",IFERROR(K212*IF(L212="",'Settings'!$B$3,L212)+M212*'Settings'!$B$4+N212*'Settings'!$B$5+O212,0))</f>
        <v/>
      </c>
      <c r="Q212" s="31">
        <f>IF(A212="","",IF(H212="Canceled","Canceled",IF(G212="","No Due Date",IF(H212="Completed",IF(I212="","Needs Review",IF(I212&gt;G212,"Completed Late","Completed On Time")),IF(TODAY()&gt;G212,"Overdue",IF(G212&lt;=TODAY()+'Settings'!$B$6,"Due Soon","On Track"))))))</f>
        <v/>
      </c>
      <c r="R212" s="31">
        <f>IF(A212="","",IF(COUNTIF($A$2:$A$501,A212)&gt;1,"Duplicate Action ID",IF(OR(B212="",D212="",E212="",F212="",H212="",J212=""),"Missing Required Field",IF(IFERROR(COUNTIF('Complaint Log'!$A$2:$A$501,B212),0)=0,"Unknown Complaint ID",IF(AND(H212="Pending",G212=""),"Missing Due Date",IF(AND(H212="Completed",I212=""),"Missing Completed Date",IF(AND(H212&lt;&gt;"Completed",I212&lt;&gt;""),"Status/Date Mismatch",IF(AND(I212&lt;&gt;"",I212&lt;D212),"Completed Before Logged","OK"))))))))</f>
        <v/>
      </c>
    </row>
    <row r="213">
      <c r="A213" s="29" t="n"/>
      <c r="B213" s="29" t="n"/>
      <c r="C213" s="31">
        <f>IF(B213="","",IFERROR(INDEX('Complaint Log'!$I$2:$I$501,MATCH(B213,'Complaint Log'!$A$2:$A$501,0)),"Complaint ID not found"))</f>
        <v/>
      </c>
      <c r="D213" s="30" t="n"/>
      <c r="E213" s="29" t="n"/>
      <c r="F213" s="29" t="n"/>
      <c r="G213" s="30" t="n"/>
      <c r="H213" s="29" t="n"/>
      <c r="I213" s="30" t="n"/>
      <c r="J213" s="31" t="n"/>
      <c r="K213" s="39" t="n"/>
      <c r="L213" s="58" t="n"/>
      <c r="M213" s="61" t="n"/>
      <c r="N213" s="57" t="n"/>
      <c r="O213" s="58" t="n"/>
      <c r="P213" s="58">
        <f>IF(A213="","",IFERROR(K213*IF(L213="",'Settings'!$B$3,L213)+M213*'Settings'!$B$4+N213*'Settings'!$B$5+O213,0))</f>
        <v/>
      </c>
      <c r="Q213" s="31">
        <f>IF(A213="","",IF(H213="Canceled","Canceled",IF(G213="","No Due Date",IF(H213="Completed",IF(I213="","Needs Review",IF(I213&gt;G213,"Completed Late","Completed On Time")),IF(TODAY()&gt;G213,"Overdue",IF(G213&lt;=TODAY()+'Settings'!$B$6,"Due Soon","On Track"))))))</f>
        <v/>
      </c>
      <c r="R213" s="31">
        <f>IF(A213="","",IF(COUNTIF($A$2:$A$501,A213)&gt;1,"Duplicate Action ID",IF(OR(B213="",D213="",E213="",F213="",H213="",J213=""),"Missing Required Field",IF(IFERROR(COUNTIF('Complaint Log'!$A$2:$A$501,B213),0)=0,"Unknown Complaint ID",IF(AND(H213="Pending",G213=""),"Missing Due Date",IF(AND(H213="Completed",I213=""),"Missing Completed Date",IF(AND(H213&lt;&gt;"Completed",I213&lt;&gt;""),"Status/Date Mismatch",IF(AND(I213&lt;&gt;"",I213&lt;D213),"Completed Before Logged","OK"))))))))</f>
        <v/>
      </c>
    </row>
    <row r="214">
      <c r="A214" s="29" t="n"/>
      <c r="B214" s="29" t="n"/>
      <c r="C214" s="31">
        <f>IF(B214="","",IFERROR(INDEX('Complaint Log'!$I$2:$I$501,MATCH(B214,'Complaint Log'!$A$2:$A$501,0)),"Complaint ID not found"))</f>
        <v/>
      </c>
      <c r="D214" s="30" t="n"/>
      <c r="E214" s="29" t="n"/>
      <c r="F214" s="29" t="n"/>
      <c r="G214" s="30" t="n"/>
      <c r="H214" s="29" t="n"/>
      <c r="I214" s="30" t="n"/>
      <c r="J214" s="31" t="n"/>
      <c r="K214" s="39" t="n"/>
      <c r="L214" s="58" t="n"/>
      <c r="M214" s="61" t="n"/>
      <c r="N214" s="57" t="n"/>
      <c r="O214" s="58" t="n"/>
      <c r="P214" s="58">
        <f>IF(A214="","",IFERROR(K214*IF(L214="",'Settings'!$B$3,L214)+M214*'Settings'!$B$4+N214*'Settings'!$B$5+O214,0))</f>
        <v/>
      </c>
      <c r="Q214" s="31">
        <f>IF(A214="","",IF(H214="Canceled","Canceled",IF(G214="","No Due Date",IF(H214="Completed",IF(I214="","Needs Review",IF(I214&gt;G214,"Completed Late","Completed On Time")),IF(TODAY()&gt;G214,"Overdue",IF(G214&lt;=TODAY()+'Settings'!$B$6,"Due Soon","On Track"))))))</f>
        <v/>
      </c>
      <c r="R214" s="31">
        <f>IF(A214="","",IF(COUNTIF($A$2:$A$501,A214)&gt;1,"Duplicate Action ID",IF(OR(B214="",D214="",E214="",F214="",H214="",J214=""),"Missing Required Field",IF(IFERROR(COUNTIF('Complaint Log'!$A$2:$A$501,B214),0)=0,"Unknown Complaint ID",IF(AND(H214="Pending",G214=""),"Missing Due Date",IF(AND(H214="Completed",I214=""),"Missing Completed Date",IF(AND(H214&lt;&gt;"Completed",I214&lt;&gt;""),"Status/Date Mismatch",IF(AND(I214&lt;&gt;"",I214&lt;D214),"Completed Before Logged","OK"))))))))</f>
        <v/>
      </c>
    </row>
    <row r="215">
      <c r="A215" s="29" t="n"/>
      <c r="B215" s="29" t="n"/>
      <c r="C215" s="31">
        <f>IF(B215="","",IFERROR(INDEX('Complaint Log'!$I$2:$I$501,MATCH(B215,'Complaint Log'!$A$2:$A$501,0)),"Complaint ID not found"))</f>
        <v/>
      </c>
      <c r="D215" s="30" t="n"/>
      <c r="E215" s="29" t="n"/>
      <c r="F215" s="29" t="n"/>
      <c r="G215" s="30" t="n"/>
      <c r="H215" s="29" t="n"/>
      <c r="I215" s="30" t="n"/>
      <c r="J215" s="31" t="n"/>
      <c r="K215" s="39" t="n"/>
      <c r="L215" s="58" t="n"/>
      <c r="M215" s="61" t="n"/>
      <c r="N215" s="57" t="n"/>
      <c r="O215" s="58" t="n"/>
      <c r="P215" s="58">
        <f>IF(A215="","",IFERROR(K215*IF(L215="",'Settings'!$B$3,L215)+M215*'Settings'!$B$4+N215*'Settings'!$B$5+O215,0))</f>
        <v/>
      </c>
      <c r="Q215" s="31">
        <f>IF(A215="","",IF(H215="Canceled","Canceled",IF(G215="","No Due Date",IF(H215="Completed",IF(I215="","Needs Review",IF(I215&gt;G215,"Completed Late","Completed On Time")),IF(TODAY()&gt;G215,"Overdue",IF(G215&lt;=TODAY()+'Settings'!$B$6,"Due Soon","On Track"))))))</f>
        <v/>
      </c>
      <c r="R215" s="31">
        <f>IF(A215="","",IF(COUNTIF($A$2:$A$501,A215)&gt;1,"Duplicate Action ID",IF(OR(B215="",D215="",E215="",F215="",H215="",J215=""),"Missing Required Field",IF(IFERROR(COUNTIF('Complaint Log'!$A$2:$A$501,B215),0)=0,"Unknown Complaint ID",IF(AND(H215="Pending",G215=""),"Missing Due Date",IF(AND(H215="Completed",I215=""),"Missing Completed Date",IF(AND(H215&lt;&gt;"Completed",I215&lt;&gt;""),"Status/Date Mismatch",IF(AND(I215&lt;&gt;"",I215&lt;D215),"Completed Before Logged","OK"))))))))</f>
        <v/>
      </c>
    </row>
    <row r="216">
      <c r="A216" s="29" t="n"/>
      <c r="B216" s="29" t="n"/>
      <c r="C216" s="31">
        <f>IF(B216="","",IFERROR(INDEX('Complaint Log'!$I$2:$I$501,MATCH(B216,'Complaint Log'!$A$2:$A$501,0)),"Complaint ID not found"))</f>
        <v/>
      </c>
      <c r="D216" s="30" t="n"/>
      <c r="E216" s="29" t="n"/>
      <c r="F216" s="29" t="n"/>
      <c r="G216" s="30" t="n"/>
      <c r="H216" s="29" t="n"/>
      <c r="I216" s="30" t="n"/>
      <c r="J216" s="31" t="n"/>
      <c r="K216" s="39" t="n"/>
      <c r="L216" s="58" t="n"/>
      <c r="M216" s="61" t="n"/>
      <c r="N216" s="57" t="n"/>
      <c r="O216" s="58" t="n"/>
      <c r="P216" s="58">
        <f>IF(A216="","",IFERROR(K216*IF(L216="",'Settings'!$B$3,L216)+M216*'Settings'!$B$4+N216*'Settings'!$B$5+O216,0))</f>
        <v/>
      </c>
      <c r="Q216" s="31">
        <f>IF(A216="","",IF(H216="Canceled","Canceled",IF(G216="","No Due Date",IF(H216="Completed",IF(I216="","Needs Review",IF(I216&gt;G216,"Completed Late","Completed On Time")),IF(TODAY()&gt;G216,"Overdue",IF(G216&lt;=TODAY()+'Settings'!$B$6,"Due Soon","On Track"))))))</f>
        <v/>
      </c>
      <c r="R216" s="31">
        <f>IF(A216="","",IF(COUNTIF($A$2:$A$501,A216)&gt;1,"Duplicate Action ID",IF(OR(B216="",D216="",E216="",F216="",H216="",J216=""),"Missing Required Field",IF(IFERROR(COUNTIF('Complaint Log'!$A$2:$A$501,B216),0)=0,"Unknown Complaint ID",IF(AND(H216="Pending",G216=""),"Missing Due Date",IF(AND(H216="Completed",I216=""),"Missing Completed Date",IF(AND(H216&lt;&gt;"Completed",I216&lt;&gt;""),"Status/Date Mismatch",IF(AND(I216&lt;&gt;"",I216&lt;D216),"Completed Before Logged","OK"))))))))</f>
        <v/>
      </c>
    </row>
    <row r="217">
      <c r="A217" s="29" t="n"/>
      <c r="B217" s="29" t="n"/>
      <c r="C217" s="31">
        <f>IF(B217="","",IFERROR(INDEX('Complaint Log'!$I$2:$I$501,MATCH(B217,'Complaint Log'!$A$2:$A$501,0)),"Complaint ID not found"))</f>
        <v/>
      </c>
      <c r="D217" s="30" t="n"/>
      <c r="E217" s="29" t="n"/>
      <c r="F217" s="29" t="n"/>
      <c r="G217" s="30" t="n"/>
      <c r="H217" s="29" t="n"/>
      <c r="I217" s="30" t="n"/>
      <c r="J217" s="31" t="n"/>
      <c r="K217" s="39" t="n"/>
      <c r="L217" s="58" t="n"/>
      <c r="M217" s="61" t="n"/>
      <c r="N217" s="57" t="n"/>
      <c r="O217" s="58" t="n"/>
      <c r="P217" s="58">
        <f>IF(A217="","",IFERROR(K217*IF(L217="",'Settings'!$B$3,L217)+M217*'Settings'!$B$4+N217*'Settings'!$B$5+O217,0))</f>
        <v/>
      </c>
      <c r="Q217" s="31">
        <f>IF(A217="","",IF(H217="Canceled","Canceled",IF(G217="","No Due Date",IF(H217="Completed",IF(I217="","Needs Review",IF(I217&gt;G217,"Completed Late","Completed On Time")),IF(TODAY()&gt;G217,"Overdue",IF(G217&lt;=TODAY()+'Settings'!$B$6,"Due Soon","On Track"))))))</f>
        <v/>
      </c>
      <c r="R217" s="31">
        <f>IF(A217="","",IF(COUNTIF($A$2:$A$501,A217)&gt;1,"Duplicate Action ID",IF(OR(B217="",D217="",E217="",F217="",H217="",J217=""),"Missing Required Field",IF(IFERROR(COUNTIF('Complaint Log'!$A$2:$A$501,B217),0)=0,"Unknown Complaint ID",IF(AND(H217="Pending",G217=""),"Missing Due Date",IF(AND(H217="Completed",I217=""),"Missing Completed Date",IF(AND(H217&lt;&gt;"Completed",I217&lt;&gt;""),"Status/Date Mismatch",IF(AND(I217&lt;&gt;"",I217&lt;D217),"Completed Before Logged","OK"))))))))</f>
        <v/>
      </c>
    </row>
    <row r="218">
      <c r="A218" s="29" t="n"/>
      <c r="B218" s="29" t="n"/>
      <c r="C218" s="31">
        <f>IF(B218="","",IFERROR(INDEX('Complaint Log'!$I$2:$I$501,MATCH(B218,'Complaint Log'!$A$2:$A$501,0)),"Complaint ID not found"))</f>
        <v/>
      </c>
      <c r="D218" s="30" t="n"/>
      <c r="E218" s="29" t="n"/>
      <c r="F218" s="29" t="n"/>
      <c r="G218" s="30" t="n"/>
      <c r="H218" s="29" t="n"/>
      <c r="I218" s="30" t="n"/>
      <c r="J218" s="31" t="n"/>
      <c r="K218" s="39" t="n"/>
      <c r="L218" s="58" t="n"/>
      <c r="M218" s="61" t="n"/>
      <c r="N218" s="57" t="n"/>
      <c r="O218" s="58" t="n"/>
      <c r="P218" s="58">
        <f>IF(A218="","",IFERROR(K218*IF(L218="",'Settings'!$B$3,L218)+M218*'Settings'!$B$4+N218*'Settings'!$B$5+O218,0))</f>
        <v/>
      </c>
      <c r="Q218" s="31">
        <f>IF(A218="","",IF(H218="Canceled","Canceled",IF(G218="","No Due Date",IF(H218="Completed",IF(I218="","Needs Review",IF(I218&gt;G218,"Completed Late","Completed On Time")),IF(TODAY()&gt;G218,"Overdue",IF(G218&lt;=TODAY()+'Settings'!$B$6,"Due Soon","On Track"))))))</f>
        <v/>
      </c>
      <c r="R218" s="31">
        <f>IF(A218="","",IF(COUNTIF($A$2:$A$501,A218)&gt;1,"Duplicate Action ID",IF(OR(B218="",D218="",E218="",F218="",H218="",J218=""),"Missing Required Field",IF(IFERROR(COUNTIF('Complaint Log'!$A$2:$A$501,B218),0)=0,"Unknown Complaint ID",IF(AND(H218="Pending",G218=""),"Missing Due Date",IF(AND(H218="Completed",I218=""),"Missing Completed Date",IF(AND(H218&lt;&gt;"Completed",I218&lt;&gt;""),"Status/Date Mismatch",IF(AND(I218&lt;&gt;"",I218&lt;D218),"Completed Before Logged","OK"))))))))</f>
        <v/>
      </c>
    </row>
    <row r="219">
      <c r="A219" s="29" t="n"/>
      <c r="B219" s="29" t="n"/>
      <c r="C219" s="31">
        <f>IF(B219="","",IFERROR(INDEX('Complaint Log'!$I$2:$I$501,MATCH(B219,'Complaint Log'!$A$2:$A$501,0)),"Complaint ID not found"))</f>
        <v/>
      </c>
      <c r="D219" s="30" t="n"/>
      <c r="E219" s="29" t="n"/>
      <c r="F219" s="29" t="n"/>
      <c r="G219" s="30" t="n"/>
      <c r="H219" s="29" t="n"/>
      <c r="I219" s="30" t="n"/>
      <c r="J219" s="31" t="n"/>
      <c r="K219" s="39" t="n"/>
      <c r="L219" s="58" t="n"/>
      <c r="M219" s="61" t="n"/>
      <c r="N219" s="57" t="n"/>
      <c r="O219" s="58" t="n"/>
      <c r="P219" s="58">
        <f>IF(A219="","",IFERROR(K219*IF(L219="",'Settings'!$B$3,L219)+M219*'Settings'!$B$4+N219*'Settings'!$B$5+O219,0))</f>
        <v/>
      </c>
      <c r="Q219" s="31">
        <f>IF(A219="","",IF(H219="Canceled","Canceled",IF(G219="","No Due Date",IF(H219="Completed",IF(I219="","Needs Review",IF(I219&gt;G219,"Completed Late","Completed On Time")),IF(TODAY()&gt;G219,"Overdue",IF(G219&lt;=TODAY()+'Settings'!$B$6,"Due Soon","On Track"))))))</f>
        <v/>
      </c>
      <c r="R219" s="31">
        <f>IF(A219="","",IF(COUNTIF($A$2:$A$501,A219)&gt;1,"Duplicate Action ID",IF(OR(B219="",D219="",E219="",F219="",H219="",J219=""),"Missing Required Field",IF(IFERROR(COUNTIF('Complaint Log'!$A$2:$A$501,B219),0)=0,"Unknown Complaint ID",IF(AND(H219="Pending",G219=""),"Missing Due Date",IF(AND(H219="Completed",I219=""),"Missing Completed Date",IF(AND(H219&lt;&gt;"Completed",I219&lt;&gt;""),"Status/Date Mismatch",IF(AND(I219&lt;&gt;"",I219&lt;D219),"Completed Before Logged","OK"))))))))</f>
        <v/>
      </c>
    </row>
    <row r="220">
      <c r="A220" s="29" t="n"/>
      <c r="B220" s="29" t="n"/>
      <c r="C220" s="31">
        <f>IF(B220="","",IFERROR(INDEX('Complaint Log'!$I$2:$I$501,MATCH(B220,'Complaint Log'!$A$2:$A$501,0)),"Complaint ID not found"))</f>
        <v/>
      </c>
      <c r="D220" s="30" t="n"/>
      <c r="E220" s="29" t="n"/>
      <c r="F220" s="29" t="n"/>
      <c r="G220" s="30" t="n"/>
      <c r="H220" s="29" t="n"/>
      <c r="I220" s="30" t="n"/>
      <c r="J220" s="31" t="n"/>
      <c r="K220" s="39" t="n"/>
      <c r="L220" s="58" t="n"/>
      <c r="M220" s="61" t="n"/>
      <c r="N220" s="57" t="n"/>
      <c r="O220" s="58" t="n"/>
      <c r="P220" s="58">
        <f>IF(A220="","",IFERROR(K220*IF(L220="",'Settings'!$B$3,L220)+M220*'Settings'!$B$4+N220*'Settings'!$B$5+O220,0))</f>
        <v/>
      </c>
      <c r="Q220" s="31">
        <f>IF(A220="","",IF(H220="Canceled","Canceled",IF(G220="","No Due Date",IF(H220="Completed",IF(I220="","Needs Review",IF(I220&gt;G220,"Completed Late","Completed On Time")),IF(TODAY()&gt;G220,"Overdue",IF(G220&lt;=TODAY()+'Settings'!$B$6,"Due Soon","On Track"))))))</f>
        <v/>
      </c>
      <c r="R220" s="31">
        <f>IF(A220="","",IF(COUNTIF($A$2:$A$501,A220)&gt;1,"Duplicate Action ID",IF(OR(B220="",D220="",E220="",F220="",H220="",J220=""),"Missing Required Field",IF(IFERROR(COUNTIF('Complaint Log'!$A$2:$A$501,B220),0)=0,"Unknown Complaint ID",IF(AND(H220="Pending",G220=""),"Missing Due Date",IF(AND(H220="Completed",I220=""),"Missing Completed Date",IF(AND(H220&lt;&gt;"Completed",I220&lt;&gt;""),"Status/Date Mismatch",IF(AND(I220&lt;&gt;"",I220&lt;D220),"Completed Before Logged","OK"))))))))</f>
        <v/>
      </c>
    </row>
    <row r="221">
      <c r="A221" s="29" t="n"/>
      <c r="B221" s="29" t="n"/>
      <c r="C221" s="31">
        <f>IF(B221="","",IFERROR(INDEX('Complaint Log'!$I$2:$I$501,MATCH(B221,'Complaint Log'!$A$2:$A$501,0)),"Complaint ID not found"))</f>
        <v/>
      </c>
      <c r="D221" s="30" t="n"/>
      <c r="E221" s="29" t="n"/>
      <c r="F221" s="29" t="n"/>
      <c r="G221" s="30" t="n"/>
      <c r="H221" s="29" t="n"/>
      <c r="I221" s="30" t="n"/>
      <c r="J221" s="31" t="n"/>
      <c r="K221" s="39" t="n"/>
      <c r="L221" s="58" t="n"/>
      <c r="M221" s="61" t="n"/>
      <c r="N221" s="57" t="n"/>
      <c r="O221" s="58" t="n"/>
      <c r="P221" s="58">
        <f>IF(A221="","",IFERROR(K221*IF(L221="",'Settings'!$B$3,L221)+M221*'Settings'!$B$4+N221*'Settings'!$B$5+O221,0))</f>
        <v/>
      </c>
      <c r="Q221" s="31">
        <f>IF(A221="","",IF(H221="Canceled","Canceled",IF(G221="","No Due Date",IF(H221="Completed",IF(I221="","Needs Review",IF(I221&gt;G221,"Completed Late","Completed On Time")),IF(TODAY()&gt;G221,"Overdue",IF(G221&lt;=TODAY()+'Settings'!$B$6,"Due Soon","On Track"))))))</f>
        <v/>
      </c>
      <c r="R221" s="31">
        <f>IF(A221="","",IF(COUNTIF($A$2:$A$501,A221)&gt;1,"Duplicate Action ID",IF(OR(B221="",D221="",E221="",F221="",H221="",J221=""),"Missing Required Field",IF(IFERROR(COUNTIF('Complaint Log'!$A$2:$A$501,B221),0)=0,"Unknown Complaint ID",IF(AND(H221="Pending",G221=""),"Missing Due Date",IF(AND(H221="Completed",I221=""),"Missing Completed Date",IF(AND(H221&lt;&gt;"Completed",I221&lt;&gt;""),"Status/Date Mismatch",IF(AND(I221&lt;&gt;"",I221&lt;D221),"Completed Before Logged","OK"))))))))</f>
        <v/>
      </c>
    </row>
    <row r="222">
      <c r="A222" s="29" t="n"/>
      <c r="B222" s="29" t="n"/>
      <c r="C222" s="31">
        <f>IF(B222="","",IFERROR(INDEX('Complaint Log'!$I$2:$I$501,MATCH(B222,'Complaint Log'!$A$2:$A$501,0)),"Complaint ID not found"))</f>
        <v/>
      </c>
      <c r="D222" s="30" t="n"/>
      <c r="E222" s="29" t="n"/>
      <c r="F222" s="29" t="n"/>
      <c r="G222" s="30" t="n"/>
      <c r="H222" s="29" t="n"/>
      <c r="I222" s="30" t="n"/>
      <c r="J222" s="31" t="n"/>
      <c r="K222" s="39" t="n"/>
      <c r="L222" s="58" t="n"/>
      <c r="M222" s="61" t="n"/>
      <c r="N222" s="57" t="n"/>
      <c r="O222" s="58" t="n"/>
      <c r="P222" s="58">
        <f>IF(A222="","",IFERROR(K222*IF(L222="",'Settings'!$B$3,L222)+M222*'Settings'!$B$4+N222*'Settings'!$B$5+O222,0))</f>
        <v/>
      </c>
      <c r="Q222" s="31">
        <f>IF(A222="","",IF(H222="Canceled","Canceled",IF(G222="","No Due Date",IF(H222="Completed",IF(I222="","Needs Review",IF(I222&gt;G222,"Completed Late","Completed On Time")),IF(TODAY()&gt;G222,"Overdue",IF(G222&lt;=TODAY()+'Settings'!$B$6,"Due Soon","On Track"))))))</f>
        <v/>
      </c>
      <c r="R222" s="31">
        <f>IF(A222="","",IF(COUNTIF($A$2:$A$501,A222)&gt;1,"Duplicate Action ID",IF(OR(B222="",D222="",E222="",F222="",H222="",J222=""),"Missing Required Field",IF(IFERROR(COUNTIF('Complaint Log'!$A$2:$A$501,B222),0)=0,"Unknown Complaint ID",IF(AND(H222="Pending",G222=""),"Missing Due Date",IF(AND(H222="Completed",I222=""),"Missing Completed Date",IF(AND(H222&lt;&gt;"Completed",I222&lt;&gt;""),"Status/Date Mismatch",IF(AND(I222&lt;&gt;"",I222&lt;D222),"Completed Before Logged","OK"))))))))</f>
        <v/>
      </c>
    </row>
    <row r="223">
      <c r="A223" s="29" t="n"/>
      <c r="B223" s="29" t="n"/>
      <c r="C223" s="31">
        <f>IF(B223="","",IFERROR(INDEX('Complaint Log'!$I$2:$I$501,MATCH(B223,'Complaint Log'!$A$2:$A$501,0)),"Complaint ID not found"))</f>
        <v/>
      </c>
      <c r="D223" s="30" t="n"/>
      <c r="E223" s="29" t="n"/>
      <c r="F223" s="29" t="n"/>
      <c r="G223" s="30" t="n"/>
      <c r="H223" s="29" t="n"/>
      <c r="I223" s="30" t="n"/>
      <c r="J223" s="31" t="n"/>
      <c r="K223" s="39" t="n"/>
      <c r="L223" s="58" t="n"/>
      <c r="M223" s="61" t="n"/>
      <c r="N223" s="57" t="n"/>
      <c r="O223" s="58" t="n"/>
      <c r="P223" s="58">
        <f>IF(A223="","",IFERROR(K223*IF(L223="",'Settings'!$B$3,L223)+M223*'Settings'!$B$4+N223*'Settings'!$B$5+O223,0))</f>
        <v/>
      </c>
      <c r="Q223" s="31">
        <f>IF(A223="","",IF(H223="Canceled","Canceled",IF(G223="","No Due Date",IF(H223="Completed",IF(I223="","Needs Review",IF(I223&gt;G223,"Completed Late","Completed On Time")),IF(TODAY()&gt;G223,"Overdue",IF(G223&lt;=TODAY()+'Settings'!$B$6,"Due Soon","On Track"))))))</f>
        <v/>
      </c>
      <c r="R223" s="31">
        <f>IF(A223="","",IF(COUNTIF($A$2:$A$501,A223)&gt;1,"Duplicate Action ID",IF(OR(B223="",D223="",E223="",F223="",H223="",J223=""),"Missing Required Field",IF(IFERROR(COUNTIF('Complaint Log'!$A$2:$A$501,B223),0)=0,"Unknown Complaint ID",IF(AND(H223="Pending",G223=""),"Missing Due Date",IF(AND(H223="Completed",I223=""),"Missing Completed Date",IF(AND(H223&lt;&gt;"Completed",I223&lt;&gt;""),"Status/Date Mismatch",IF(AND(I223&lt;&gt;"",I223&lt;D223),"Completed Before Logged","OK"))))))))</f>
        <v/>
      </c>
    </row>
    <row r="224">
      <c r="A224" s="29" t="n"/>
      <c r="B224" s="29" t="n"/>
      <c r="C224" s="31">
        <f>IF(B224="","",IFERROR(INDEX('Complaint Log'!$I$2:$I$501,MATCH(B224,'Complaint Log'!$A$2:$A$501,0)),"Complaint ID not found"))</f>
        <v/>
      </c>
      <c r="D224" s="30" t="n"/>
      <c r="E224" s="29" t="n"/>
      <c r="F224" s="29" t="n"/>
      <c r="G224" s="30" t="n"/>
      <c r="H224" s="29" t="n"/>
      <c r="I224" s="30" t="n"/>
      <c r="J224" s="31" t="n"/>
      <c r="K224" s="39" t="n"/>
      <c r="L224" s="58" t="n"/>
      <c r="M224" s="61" t="n"/>
      <c r="N224" s="57" t="n"/>
      <c r="O224" s="58" t="n"/>
      <c r="P224" s="58">
        <f>IF(A224="","",IFERROR(K224*IF(L224="",'Settings'!$B$3,L224)+M224*'Settings'!$B$4+N224*'Settings'!$B$5+O224,0))</f>
        <v/>
      </c>
      <c r="Q224" s="31">
        <f>IF(A224="","",IF(H224="Canceled","Canceled",IF(G224="","No Due Date",IF(H224="Completed",IF(I224="","Needs Review",IF(I224&gt;G224,"Completed Late","Completed On Time")),IF(TODAY()&gt;G224,"Overdue",IF(G224&lt;=TODAY()+'Settings'!$B$6,"Due Soon","On Track"))))))</f>
        <v/>
      </c>
      <c r="R224" s="31">
        <f>IF(A224="","",IF(COUNTIF($A$2:$A$501,A224)&gt;1,"Duplicate Action ID",IF(OR(B224="",D224="",E224="",F224="",H224="",J224=""),"Missing Required Field",IF(IFERROR(COUNTIF('Complaint Log'!$A$2:$A$501,B224),0)=0,"Unknown Complaint ID",IF(AND(H224="Pending",G224=""),"Missing Due Date",IF(AND(H224="Completed",I224=""),"Missing Completed Date",IF(AND(H224&lt;&gt;"Completed",I224&lt;&gt;""),"Status/Date Mismatch",IF(AND(I224&lt;&gt;"",I224&lt;D224),"Completed Before Logged","OK"))))))))</f>
        <v/>
      </c>
    </row>
    <row r="225">
      <c r="A225" s="29" t="n"/>
      <c r="B225" s="29" t="n"/>
      <c r="C225" s="31">
        <f>IF(B225="","",IFERROR(INDEX('Complaint Log'!$I$2:$I$501,MATCH(B225,'Complaint Log'!$A$2:$A$501,0)),"Complaint ID not found"))</f>
        <v/>
      </c>
      <c r="D225" s="30" t="n"/>
      <c r="E225" s="29" t="n"/>
      <c r="F225" s="29" t="n"/>
      <c r="G225" s="30" t="n"/>
      <c r="H225" s="29" t="n"/>
      <c r="I225" s="30" t="n"/>
      <c r="J225" s="31" t="n"/>
      <c r="K225" s="39" t="n"/>
      <c r="L225" s="58" t="n"/>
      <c r="M225" s="61" t="n"/>
      <c r="N225" s="57" t="n"/>
      <c r="O225" s="58" t="n"/>
      <c r="P225" s="58">
        <f>IF(A225="","",IFERROR(K225*IF(L225="",'Settings'!$B$3,L225)+M225*'Settings'!$B$4+N225*'Settings'!$B$5+O225,0))</f>
        <v/>
      </c>
      <c r="Q225" s="31">
        <f>IF(A225="","",IF(H225="Canceled","Canceled",IF(G225="","No Due Date",IF(H225="Completed",IF(I225="","Needs Review",IF(I225&gt;G225,"Completed Late","Completed On Time")),IF(TODAY()&gt;G225,"Overdue",IF(G225&lt;=TODAY()+'Settings'!$B$6,"Due Soon","On Track"))))))</f>
        <v/>
      </c>
      <c r="R225" s="31">
        <f>IF(A225="","",IF(COUNTIF($A$2:$A$501,A225)&gt;1,"Duplicate Action ID",IF(OR(B225="",D225="",E225="",F225="",H225="",J225=""),"Missing Required Field",IF(IFERROR(COUNTIF('Complaint Log'!$A$2:$A$501,B225),0)=0,"Unknown Complaint ID",IF(AND(H225="Pending",G225=""),"Missing Due Date",IF(AND(H225="Completed",I225=""),"Missing Completed Date",IF(AND(H225&lt;&gt;"Completed",I225&lt;&gt;""),"Status/Date Mismatch",IF(AND(I225&lt;&gt;"",I225&lt;D225),"Completed Before Logged","OK"))))))))</f>
        <v/>
      </c>
    </row>
    <row r="226">
      <c r="A226" s="29" t="n"/>
      <c r="B226" s="29" t="n"/>
      <c r="C226" s="31">
        <f>IF(B226="","",IFERROR(INDEX('Complaint Log'!$I$2:$I$501,MATCH(B226,'Complaint Log'!$A$2:$A$501,0)),"Complaint ID not found"))</f>
        <v/>
      </c>
      <c r="D226" s="30" t="n"/>
      <c r="E226" s="29" t="n"/>
      <c r="F226" s="29" t="n"/>
      <c r="G226" s="30" t="n"/>
      <c r="H226" s="29" t="n"/>
      <c r="I226" s="30" t="n"/>
      <c r="J226" s="31" t="n"/>
      <c r="K226" s="39" t="n"/>
      <c r="L226" s="58" t="n"/>
      <c r="M226" s="61" t="n"/>
      <c r="N226" s="57" t="n"/>
      <c r="O226" s="58" t="n"/>
      <c r="P226" s="58">
        <f>IF(A226="","",IFERROR(K226*IF(L226="",'Settings'!$B$3,L226)+M226*'Settings'!$B$4+N226*'Settings'!$B$5+O226,0))</f>
        <v/>
      </c>
      <c r="Q226" s="31">
        <f>IF(A226="","",IF(H226="Canceled","Canceled",IF(G226="","No Due Date",IF(H226="Completed",IF(I226="","Needs Review",IF(I226&gt;G226,"Completed Late","Completed On Time")),IF(TODAY()&gt;G226,"Overdue",IF(G226&lt;=TODAY()+'Settings'!$B$6,"Due Soon","On Track"))))))</f>
        <v/>
      </c>
      <c r="R226" s="31">
        <f>IF(A226="","",IF(COUNTIF($A$2:$A$501,A226)&gt;1,"Duplicate Action ID",IF(OR(B226="",D226="",E226="",F226="",H226="",J226=""),"Missing Required Field",IF(IFERROR(COUNTIF('Complaint Log'!$A$2:$A$501,B226),0)=0,"Unknown Complaint ID",IF(AND(H226="Pending",G226=""),"Missing Due Date",IF(AND(H226="Completed",I226=""),"Missing Completed Date",IF(AND(H226&lt;&gt;"Completed",I226&lt;&gt;""),"Status/Date Mismatch",IF(AND(I226&lt;&gt;"",I226&lt;D226),"Completed Before Logged","OK"))))))))</f>
        <v/>
      </c>
    </row>
    <row r="227">
      <c r="A227" s="29" t="n"/>
      <c r="B227" s="29" t="n"/>
      <c r="C227" s="31">
        <f>IF(B227="","",IFERROR(INDEX('Complaint Log'!$I$2:$I$501,MATCH(B227,'Complaint Log'!$A$2:$A$501,0)),"Complaint ID not found"))</f>
        <v/>
      </c>
      <c r="D227" s="30" t="n"/>
      <c r="E227" s="29" t="n"/>
      <c r="F227" s="29" t="n"/>
      <c r="G227" s="30" t="n"/>
      <c r="H227" s="29" t="n"/>
      <c r="I227" s="30" t="n"/>
      <c r="J227" s="31" t="n"/>
      <c r="K227" s="39" t="n"/>
      <c r="L227" s="58" t="n"/>
      <c r="M227" s="61" t="n"/>
      <c r="N227" s="57" t="n"/>
      <c r="O227" s="58" t="n"/>
      <c r="P227" s="58">
        <f>IF(A227="","",IFERROR(K227*IF(L227="",'Settings'!$B$3,L227)+M227*'Settings'!$B$4+N227*'Settings'!$B$5+O227,0))</f>
        <v/>
      </c>
      <c r="Q227" s="31">
        <f>IF(A227="","",IF(H227="Canceled","Canceled",IF(G227="","No Due Date",IF(H227="Completed",IF(I227="","Needs Review",IF(I227&gt;G227,"Completed Late","Completed On Time")),IF(TODAY()&gt;G227,"Overdue",IF(G227&lt;=TODAY()+'Settings'!$B$6,"Due Soon","On Track"))))))</f>
        <v/>
      </c>
      <c r="R227" s="31">
        <f>IF(A227="","",IF(COUNTIF($A$2:$A$501,A227)&gt;1,"Duplicate Action ID",IF(OR(B227="",D227="",E227="",F227="",H227="",J227=""),"Missing Required Field",IF(IFERROR(COUNTIF('Complaint Log'!$A$2:$A$501,B227),0)=0,"Unknown Complaint ID",IF(AND(H227="Pending",G227=""),"Missing Due Date",IF(AND(H227="Completed",I227=""),"Missing Completed Date",IF(AND(H227&lt;&gt;"Completed",I227&lt;&gt;""),"Status/Date Mismatch",IF(AND(I227&lt;&gt;"",I227&lt;D227),"Completed Before Logged","OK"))))))))</f>
        <v/>
      </c>
    </row>
    <row r="228">
      <c r="A228" s="29" t="n"/>
      <c r="B228" s="29" t="n"/>
      <c r="C228" s="31">
        <f>IF(B228="","",IFERROR(INDEX('Complaint Log'!$I$2:$I$501,MATCH(B228,'Complaint Log'!$A$2:$A$501,0)),"Complaint ID not found"))</f>
        <v/>
      </c>
      <c r="D228" s="30" t="n"/>
      <c r="E228" s="29" t="n"/>
      <c r="F228" s="29" t="n"/>
      <c r="G228" s="30" t="n"/>
      <c r="H228" s="29" t="n"/>
      <c r="I228" s="30" t="n"/>
      <c r="J228" s="31" t="n"/>
      <c r="K228" s="39" t="n"/>
      <c r="L228" s="58" t="n"/>
      <c r="M228" s="61" t="n"/>
      <c r="N228" s="57" t="n"/>
      <c r="O228" s="58" t="n"/>
      <c r="P228" s="58">
        <f>IF(A228="","",IFERROR(K228*IF(L228="",'Settings'!$B$3,L228)+M228*'Settings'!$B$4+N228*'Settings'!$B$5+O228,0))</f>
        <v/>
      </c>
      <c r="Q228" s="31">
        <f>IF(A228="","",IF(H228="Canceled","Canceled",IF(G228="","No Due Date",IF(H228="Completed",IF(I228="","Needs Review",IF(I228&gt;G228,"Completed Late","Completed On Time")),IF(TODAY()&gt;G228,"Overdue",IF(G228&lt;=TODAY()+'Settings'!$B$6,"Due Soon","On Track"))))))</f>
        <v/>
      </c>
      <c r="R228" s="31">
        <f>IF(A228="","",IF(COUNTIF($A$2:$A$501,A228)&gt;1,"Duplicate Action ID",IF(OR(B228="",D228="",E228="",F228="",H228="",J228=""),"Missing Required Field",IF(IFERROR(COUNTIF('Complaint Log'!$A$2:$A$501,B228),0)=0,"Unknown Complaint ID",IF(AND(H228="Pending",G228=""),"Missing Due Date",IF(AND(H228="Completed",I228=""),"Missing Completed Date",IF(AND(H228&lt;&gt;"Completed",I228&lt;&gt;""),"Status/Date Mismatch",IF(AND(I228&lt;&gt;"",I228&lt;D228),"Completed Before Logged","OK"))))))))</f>
        <v/>
      </c>
    </row>
    <row r="229">
      <c r="A229" s="29" t="n"/>
      <c r="B229" s="29" t="n"/>
      <c r="C229" s="31">
        <f>IF(B229="","",IFERROR(INDEX('Complaint Log'!$I$2:$I$501,MATCH(B229,'Complaint Log'!$A$2:$A$501,0)),"Complaint ID not found"))</f>
        <v/>
      </c>
      <c r="D229" s="30" t="n"/>
      <c r="E229" s="29" t="n"/>
      <c r="F229" s="29" t="n"/>
      <c r="G229" s="30" t="n"/>
      <c r="H229" s="29" t="n"/>
      <c r="I229" s="30" t="n"/>
      <c r="J229" s="31" t="n"/>
      <c r="K229" s="39" t="n"/>
      <c r="L229" s="58" t="n"/>
      <c r="M229" s="61" t="n"/>
      <c r="N229" s="57" t="n"/>
      <c r="O229" s="58" t="n"/>
      <c r="P229" s="58">
        <f>IF(A229="","",IFERROR(K229*IF(L229="",'Settings'!$B$3,L229)+M229*'Settings'!$B$4+N229*'Settings'!$B$5+O229,0))</f>
        <v/>
      </c>
      <c r="Q229" s="31">
        <f>IF(A229="","",IF(H229="Canceled","Canceled",IF(G229="","No Due Date",IF(H229="Completed",IF(I229="","Needs Review",IF(I229&gt;G229,"Completed Late","Completed On Time")),IF(TODAY()&gt;G229,"Overdue",IF(G229&lt;=TODAY()+'Settings'!$B$6,"Due Soon","On Track"))))))</f>
        <v/>
      </c>
      <c r="R229" s="31">
        <f>IF(A229="","",IF(COUNTIF($A$2:$A$501,A229)&gt;1,"Duplicate Action ID",IF(OR(B229="",D229="",E229="",F229="",H229="",J229=""),"Missing Required Field",IF(IFERROR(COUNTIF('Complaint Log'!$A$2:$A$501,B229),0)=0,"Unknown Complaint ID",IF(AND(H229="Pending",G229=""),"Missing Due Date",IF(AND(H229="Completed",I229=""),"Missing Completed Date",IF(AND(H229&lt;&gt;"Completed",I229&lt;&gt;""),"Status/Date Mismatch",IF(AND(I229&lt;&gt;"",I229&lt;D229),"Completed Before Logged","OK"))))))))</f>
        <v/>
      </c>
    </row>
    <row r="230">
      <c r="A230" s="29" t="n"/>
      <c r="B230" s="29" t="n"/>
      <c r="C230" s="31">
        <f>IF(B230="","",IFERROR(INDEX('Complaint Log'!$I$2:$I$501,MATCH(B230,'Complaint Log'!$A$2:$A$501,0)),"Complaint ID not found"))</f>
        <v/>
      </c>
      <c r="D230" s="30" t="n"/>
      <c r="E230" s="29" t="n"/>
      <c r="F230" s="29" t="n"/>
      <c r="G230" s="30" t="n"/>
      <c r="H230" s="29" t="n"/>
      <c r="I230" s="30" t="n"/>
      <c r="J230" s="31" t="n"/>
      <c r="K230" s="39" t="n"/>
      <c r="L230" s="58" t="n"/>
      <c r="M230" s="61" t="n"/>
      <c r="N230" s="57" t="n"/>
      <c r="O230" s="58" t="n"/>
      <c r="P230" s="58">
        <f>IF(A230="","",IFERROR(K230*IF(L230="",'Settings'!$B$3,L230)+M230*'Settings'!$B$4+N230*'Settings'!$B$5+O230,0))</f>
        <v/>
      </c>
      <c r="Q230" s="31">
        <f>IF(A230="","",IF(H230="Canceled","Canceled",IF(G230="","No Due Date",IF(H230="Completed",IF(I230="","Needs Review",IF(I230&gt;G230,"Completed Late","Completed On Time")),IF(TODAY()&gt;G230,"Overdue",IF(G230&lt;=TODAY()+'Settings'!$B$6,"Due Soon","On Track"))))))</f>
        <v/>
      </c>
      <c r="R230" s="31">
        <f>IF(A230="","",IF(COUNTIF($A$2:$A$501,A230)&gt;1,"Duplicate Action ID",IF(OR(B230="",D230="",E230="",F230="",H230="",J230=""),"Missing Required Field",IF(IFERROR(COUNTIF('Complaint Log'!$A$2:$A$501,B230),0)=0,"Unknown Complaint ID",IF(AND(H230="Pending",G230=""),"Missing Due Date",IF(AND(H230="Completed",I230=""),"Missing Completed Date",IF(AND(H230&lt;&gt;"Completed",I230&lt;&gt;""),"Status/Date Mismatch",IF(AND(I230&lt;&gt;"",I230&lt;D230),"Completed Before Logged","OK"))))))))</f>
        <v/>
      </c>
    </row>
    <row r="231">
      <c r="A231" s="29" t="n"/>
      <c r="B231" s="29" t="n"/>
      <c r="C231" s="31">
        <f>IF(B231="","",IFERROR(INDEX('Complaint Log'!$I$2:$I$501,MATCH(B231,'Complaint Log'!$A$2:$A$501,0)),"Complaint ID not found"))</f>
        <v/>
      </c>
      <c r="D231" s="30" t="n"/>
      <c r="E231" s="29" t="n"/>
      <c r="F231" s="29" t="n"/>
      <c r="G231" s="30" t="n"/>
      <c r="H231" s="29" t="n"/>
      <c r="I231" s="30" t="n"/>
      <c r="J231" s="31" t="n"/>
      <c r="K231" s="39" t="n"/>
      <c r="L231" s="58" t="n"/>
      <c r="M231" s="61" t="n"/>
      <c r="N231" s="57" t="n"/>
      <c r="O231" s="58" t="n"/>
      <c r="P231" s="58">
        <f>IF(A231="","",IFERROR(K231*IF(L231="",'Settings'!$B$3,L231)+M231*'Settings'!$B$4+N231*'Settings'!$B$5+O231,0))</f>
        <v/>
      </c>
      <c r="Q231" s="31">
        <f>IF(A231="","",IF(H231="Canceled","Canceled",IF(G231="","No Due Date",IF(H231="Completed",IF(I231="","Needs Review",IF(I231&gt;G231,"Completed Late","Completed On Time")),IF(TODAY()&gt;G231,"Overdue",IF(G231&lt;=TODAY()+'Settings'!$B$6,"Due Soon","On Track"))))))</f>
        <v/>
      </c>
      <c r="R231" s="31">
        <f>IF(A231="","",IF(COUNTIF($A$2:$A$501,A231)&gt;1,"Duplicate Action ID",IF(OR(B231="",D231="",E231="",F231="",H231="",J231=""),"Missing Required Field",IF(IFERROR(COUNTIF('Complaint Log'!$A$2:$A$501,B231),0)=0,"Unknown Complaint ID",IF(AND(H231="Pending",G231=""),"Missing Due Date",IF(AND(H231="Completed",I231=""),"Missing Completed Date",IF(AND(H231&lt;&gt;"Completed",I231&lt;&gt;""),"Status/Date Mismatch",IF(AND(I231&lt;&gt;"",I231&lt;D231),"Completed Before Logged","OK"))))))))</f>
        <v/>
      </c>
    </row>
    <row r="232">
      <c r="A232" s="29" t="n"/>
      <c r="B232" s="29" t="n"/>
      <c r="C232" s="31">
        <f>IF(B232="","",IFERROR(INDEX('Complaint Log'!$I$2:$I$501,MATCH(B232,'Complaint Log'!$A$2:$A$501,0)),"Complaint ID not found"))</f>
        <v/>
      </c>
      <c r="D232" s="30" t="n"/>
      <c r="E232" s="29" t="n"/>
      <c r="F232" s="29" t="n"/>
      <c r="G232" s="30" t="n"/>
      <c r="H232" s="29" t="n"/>
      <c r="I232" s="30" t="n"/>
      <c r="J232" s="31" t="n"/>
      <c r="K232" s="39" t="n"/>
      <c r="L232" s="58" t="n"/>
      <c r="M232" s="61" t="n"/>
      <c r="N232" s="57" t="n"/>
      <c r="O232" s="58" t="n"/>
      <c r="P232" s="58">
        <f>IF(A232="","",IFERROR(K232*IF(L232="",'Settings'!$B$3,L232)+M232*'Settings'!$B$4+N232*'Settings'!$B$5+O232,0))</f>
        <v/>
      </c>
      <c r="Q232" s="31">
        <f>IF(A232="","",IF(H232="Canceled","Canceled",IF(G232="","No Due Date",IF(H232="Completed",IF(I232="","Needs Review",IF(I232&gt;G232,"Completed Late","Completed On Time")),IF(TODAY()&gt;G232,"Overdue",IF(G232&lt;=TODAY()+'Settings'!$B$6,"Due Soon","On Track"))))))</f>
        <v/>
      </c>
      <c r="R232" s="31">
        <f>IF(A232="","",IF(COUNTIF($A$2:$A$501,A232)&gt;1,"Duplicate Action ID",IF(OR(B232="",D232="",E232="",F232="",H232="",J232=""),"Missing Required Field",IF(IFERROR(COUNTIF('Complaint Log'!$A$2:$A$501,B232),0)=0,"Unknown Complaint ID",IF(AND(H232="Pending",G232=""),"Missing Due Date",IF(AND(H232="Completed",I232=""),"Missing Completed Date",IF(AND(H232&lt;&gt;"Completed",I232&lt;&gt;""),"Status/Date Mismatch",IF(AND(I232&lt;&gt;"",I232&lt;D232),"Completed Before Logged","OK"))))))))</f>
        <v/>
      </c>
    </row>
    <row r="233">
      <c r="A233" s="29" t="n"/>
      <c r="B233" s="29" t="n"/>
      <c r="C233" s="31">
        <f>IF(B233="","",IFERROR(INDEX('Complaint Log'!$I$2:$I$501,MATCH(B233,'Complaint Log'!$A$2:$A$501,0)),"Complaint ID not found"))</f>
        <v/>
      </c>
      <c r="D233" s="30" t="n"/>
      <c r="E233" s="29" t="n"/>
      <c r="F233" s="29" t="n"/>
      <c r="G233" s="30" t="n"/>
      <c r="H233" s="29" t="n"/>
      <c r="I233" s="30" t="n"/>
      <c r="J233" s="31" t="n"/>
      <c r="K233" s="39" t="n"/>
      <c r="L233" s="58" t="n"/>
      <c r="M233" s="61" t="n"/>
      <c r="N233" s="57" t="n"/>
      <c r="O233" s="58" t="n"/>
      <c r="P233" s="58">
        <f>IF(A233="","",IFERROR(K233*IF(L233="",'Settings'!$B$3,L233)+M233*'Settings'!$B$4+N233*'Settings'!$B$5+O233,0))</f>
        <v/>
      </c>
      <c r="Q233" s="31">
        <f>IF(A233="","",IF(H233="Canceled","Canceled",IF(G233="","No Due Date",IF(H233="Completed",IF(I233="","Needs Review",IF(I233&gt;G233,"Completed Late","Completed On Time")),IF(TODAY()&gt;G233,"Overdue",IF(G233&lt;=TODAY()+'Settings'!$B$6,"Due Soon","On Track"))))))</f>
        <v/>
      </c>
      <c r="R233" s="31">
        <f>IF(A233="","",IF(COUNTIF($A$2:$A$501,A233)&gt;1,"Duplicate Action ID",IF(OR(B233="",D233="",E233="",F233="",H233="",J233=""),"Missing Required Field",IF(IFERROR(COUNTIF('Complaint Log'!$A$2:$A$501,B233),0)=0,"Unknown Complaint ID",IF(AND(H233="Pending",G233=""),"Missing Due Date",IF(AND(H233="Completed",I233=""),"Missing Completed Date",IF(AND(H233&lt;&gt;"Completed",I233&lt;&gt;""),"Status/Date Mismatch",IF(AND(I233&lt;&gt;"",I233&lt;D233),"Completed Before Logged","OK"))))))))</f>
        <v/>
      </c>
    </row>
    <row r="234">
      <c r="A234" s="29" t="n"/>
      <c r="B234" s="29" t="n"/>
      <c r="C234" s="31">
        <f>IF(B234="","",IFERROR(INDEX('Complaint Log'!$I$2:$I$501,MATCH(B234,'Complaint Log'!$A$2:$A$501,0)),"Complaint ID not found"))</f>
        <v/>
      </c>
      <c r="D234" s="30" t="n"/>
      <c r="E234" s="29" t="n"/>
      <c r="F234" s="29" t="n"/>
      <c r="G234" s="30" t="n"/>
      <c r="H234" s="29" t="n"/>
      <c r="I234" s="30" t="n"/>
      <c r="J234" s="31" t="n"/>
      <c r="K234" s="39" t="n"/>
      <c r="L234" s="58" t="n"/>
      <c r="M234" s="61" t="n"/>
      <c r="N234" s="57" t="n"/>
      <c r="O234" s="58" t="n"/>
      <c r="P234" s="58">
        <f>IF(A234="","",IFERROR(K234*IF(L234="",'Settings'!$B$3,L234)+M234*'Settings'!$B$4+N234*'Settings'!$B$5+O234,0))</f>
        <v/>
      </c>
      <c r="Q234" s="31">
        <f>IF(A234="","",IF(H234="Canceled","Canceled",IF(G234="","No Due Date",IF(H234="Completed",IF(I234="","Needs Review",IF(I234&gt;G234,"Completed Late","Completed On Time")),IF(TODAY()&gt;G234,"Overdue",IF(G234&lt;=TODAY()+'Settings'!$B$6,"Due Soon","On Track"))))))</f>
        <v/>
      </c>
      <c r="R234" s="31">
        <f>IF(A234="","",IF(COUNTIF($A$2:$A$501,A234)&gt;1,"Duplicate Action ID",IF(OR(B234="",D234="",E234="",F234="",H234="",J234=""),"Missing Required Field",IF(IFERROR(COUNTIF('Complaint Log'!$A$2:$A$501,B234),0)=0,"Unknown Complaint ID",IF(AND(H234="Pending",G234=""),"Missing Due Date",IF(AND(H234="Completed",I234=""),"Missing Completed Date",IF(AND(H234&lt;&gt;"Completed",I234&lt;&gt;""),"Status/Date Mismatch",IF(AND(I234&lt;&gt;"",I234&lt;D234),"Completed Before Logged","OK"))))))))</f>
        <v/>
      </c>
    </row>
    <row r="235">
      <c r="A235" s="29" t="n"/>
      <c r="B235" s="29" t="n"/>
      <c r="C235" s="31">
        <f>IF(B235="","",IFERROR(INDEX('Complaint Log'!$I$2:$I$501,MATCH(B235,'Complaint Log'!$A$2:$A$501,0)),"Complaint ID not found"))</f>
        <v/>
      </c>
      <c r="D235" s="30" t="n"/>
      <c r="E235" s="29" t="n"/>
      <c r="F235" s="29" t="n"/>
      <c r="G235" s="30" t="n"/>
      <c r="H235" s="29" t="n"/>
      <c r="I235" s="30" t="n"/>
      <c r="J235" s="31" t="n"/>
      <c r="K235" s="39" t="n"/>
      <c r="L235" s="58" t="n"/>
      <c r="M235" s="61" t="n"/>
      <c r="N235" s="57" t="n"/>
      <c r="O235" s="58" t="n"/>
      <c r="P235" s="58">
        <f>IF(A235="","",IFERROR(K235*IF(L235="",'Settings'!$B$3,L235)+M235*'Settings'!$B$4+N235*'Settings'!$B$5+O235,0))</f>
        <v/>
      </c>
      <c r="Q235" s="31">
        <f>IF(A235="","",IF(H235="Canceled","Canceled",IF(G235="","No Due Date",IF(H235="Completed",IF(I235="","Needs Review",IF(I235&gt;G235,"Completed Late","Completed On Time")),IF(TODAY()&gt;G235,"Overdue",IF(G235&lt;=TODAY()+'Settings'!$B$6,"Due Soon","On Track"))))))</f>
        <v/>
      </c>
      <c r="R235" s="31">
        <f>IF(A235="","",IF(COUNTIF($A$2:$A$501,A235)&gt;1,"Duplicate Action ID",IF(OR(B235="",D235="",E235="",F235="",H235="",J235=""),"Missing Required Field",IF(IFERROR(COUNTIF('Complaint Log'!$A$2:$A$501,B235),0)=0,"Unknown Complaint ID",IF(AND(H235="Pending",G235=""),"Missing Due Date",IF(AND(H235="Completed",I235=""),"Missing Completed Date",IF(AND(H235&lt;&gt;"Completed",I235&lt;&gt;""),"Status/Date Mismatch",IF(AND(I235&lt;&gt;"",I235&lt;D235),"Completed Before Logged","OK"))))))))</f>
        <v/>
      </c>
    </row>
    <row r="236">
      <c r="A236" s="29" t="n"/>
      <c r="B236" s="29" t="n"/>
      <c r="C236" s="31">
        <f>IF(B236="","",IFERROR(INDEX('Complaint Log'!$I$2:$I$501,MATCH(B236,'Complaint Log'!$A$2:$A$501,0)),"Complaint ID not found"))</f>
        <v/>
      </c>
      <c r="D236" s="30" t="n"/>
      <c r="E236" s="29" t="n"/>
      <c r="F236" s="29" t="n"/>
      <c r="G236" s="30" t="n"/>
      <c r="H236" s="29" t="n"/>
      <c r="I236" s="30" t="n"/>
      <c r="J236" s="31" t="n"/>
      <c r="K236" s="39" t="n"/>
      <c r="L236" s="58" t="n"/>
      <c r="M236" s="61" t="n"/>
      <c r="N236" s="57" t="n"/>
      <c r="O236" s="58" t="n"/>
      <c r="P236" s="58">
        <f>IF(A236="","",IFERROR(K236*IF(L236="",'Settings'!$B$3,L236)+M236*'Settings'!$B$4+N236*'Settings'!$B$5+O236,0))</f>
        <v/>
      </c>
      <c r="Q236" s="31">
        <f>IF(A236="","",IF(H236="Canceled","Canceled",IF(G236="","No Due Date",IF(H236="Completed",IF(I236="","Needs Review",IF(I236&gt;G236,"Completed Late","Completed On Time")),IF(TODAY()&gt;G236,"Overdue",IF(G236&lt;=TODAY()+'Settings'!$B$6,"Due Soon","On Track"))))))</f>
        <v/>
      </c>
      <c r="R236" s="31">
        <f>IF(A236="","",IF(COUNTIF($A$2:$A$501,A236)&gt;1,"Duplicate Action ID",IF(OR(B236="",D236="",E236="",F236="",H236="",J236=""),"Missing Required Field",IF(IFERROR(COUNTIF('Complaint Log'!$A$2:$A$501,B236),0)=0,"Unknown Complaint ID",IF(AND(H236="Pending",G236=""),"Missing Due Date",IF(AND(H236="Completed",I236=""),"Missing Completed Date",IF(AND(H236&lt;&gt;"Completed",I236&lt;&gt;""),"Status/Date Mismatch",IF(AND(I236&lt;&gt;"",I236&lt;D236),"Completed Before Logged","OK"))))))))</f>
        <v/>
      </c>
    </row>
    <row r="237">
      <c r="A237" s="29" t="n"/>
      <c r="B237" s="29" t="n"/>
      <c r="C237" s="31">
        <f>IF(B237="","",IFERROR(INDEX('Complaint Log'!$I$2:$I$501,MATCH(B237,'Complaint Log'!$A$2:$A$501,0)),"Complaint ID not found"))</f>
        <v/>
      </c>
      <c r="D237" s="30" t="n"/>
      <c r="E237" s="29" t="n"/>
      <c r="F237" s="29" t="n"/>
      <c r="G237" s="30" t="n"/>
      <c r="H237" s="29" t="n"/>
      <c r="I237" s="30" t="n"/>
      <c r="J237" s="31" t="n"/>
      <c r="K237" s="39" t="n"/>
      <c r="L237" s="58" t="n"/>
      <c r="M237" s="61" t="n"/>
      <c r="N237" s="57" t="n"/>
      <c r="O237" s="58" t="n"/>
      <c r="P237" s="58">
        <f>IF(A237="","",IFERROR(K237*IF(L237="",'Settings'!$B$3,L237)+M237*'Settings'!$B$4+N237*'Settings'!$B$5+O237,0))</f>
        <v/>
      </c>
      <c r="Q237" s="31">
        <f>IF(A237="","",IF(H237="Canceled","Canceled",IF(G237="","No Due Date",IF(H237="Completed",IF(I237="","Needs Review",IF(I237&gt;G237,"Completed Late","Completed On Time")),IF(TODAY()&gt;G237,"Overdue",IF(G237&lt;=TODAY()+'Settings'!$B$6,"Due Soon","On Track"))))))</f>
        <v/>
      </c>
      <c r="R237" s="31">
        <f>IF(A237="","",IF(COUNTIF($A$2:$A$501,A237)&gt;1,"Duplicate Action ID",IF(OR(B237="",D237="",E237="",F237="",H237="",J237=""),"Missing Required Field",IF(IFERROR(COUNTIF('Complaint Log'!$A$2:$A$501,B237),0)=0,"Unknown Complaint ID",IF(AND(H237="Pending",G237=""),"Missing Due Date",IF(AND(H237="Completed",I237=""),"Missing Completed Date",IF(AND(H237&lt;&gt;"Completed",I237&lt;&gt;""),"Status/Date Mismatch",IF(AND(I237&lt;&gt;"",I237&lt;D237),"Completed Before Logged","OK"))))))))</f>
        <v/>
      </c>
    </row>
    <row r="238">
      <c r="A238" s="29" t="n"/>
      <c r="B238" s="29" t="n"/>
      <c r="C238" s="31">
        <f>IF(B238="","",IFERROR(INDEX('Complaint Log'!$I$2:$I$501,MATCH(B238,'Complaint Log'!$A$2:$A$501,0)),"Complaint ID not found"))</f>
        <v/>
      </c>
      <c r="D238" s="30" t="n"/>
      <c r="E238" s="29" t="n"/>
      <c r="F238" s="29" t="n"/>
      <c r="G238" s="30" t="n"/>
      <c r="H238" s="29" t="n"/>
      <c r="I238" s="30" t="n"/>
      <c r="J238" s="31" t="n"/>
      <c r="K238" s="39" t="n"/>
      <c r="L238" s="58" t="n"/>
      <c r="M238" s="61" t="n"/>
      <c r="N238" s="57" t="n"/>
      <c r="O238" s="58" t="n"/>
      <c r="P238" s="58">
        <f>IF(A238="","",IFERROR(K238*IF(L238="",'Settings'!$B$3,L238)+M238*'Settings'!$B$4+N238*'Settings'!$B$5+O238,0))</f>
        <v/>
      </c>
      <c r="Q238" s="31">
        <f>IF(A238="","",IF(H238="Canceled","Canceled",IF(G238="","No Due Date",IF(H238="Completed",IF(I238="","Needs Review",IF(I238&gt;G238,"Completed Late","Completed On Time")),IF(TODAY()&gt;G238,"Overdue",IF(G238&lt;=TODAY()+'Settings'!$B$6,"Due Soon","On Track"))))))</f>
        <v/>
      </c>
      <c r="R238" s="31">
        <f>IF(A238="","",IF(COUNTIF($A$2:$A$501,A238)&gt;1,"Duplicate Action ID",IF(OR(B238="",D238="",E238="",F238="",H238="",J238=""),"Missing Required Field",IF(IFERROR(COUNTIF('Complaint Log'!$A$2:$A$501,B238),0)=0,"Unknown Complaint ID",IF(AND(H238="Pending",G238=""),"Missing Due Date",IF(AND(H238="Completed",I238=""),"Missing Completed Date",IF(AND(H238&lt;&gt;"Completed",I238&lt;&gt;""),"Status/Date Mismatch",IF(AND(I238&lt;&gt;"",I238&lt;D238),"Completed Before Logged","OK"))))))))</f>
        <v/>
      </c>
    </row>
    <row r="239">
      <c r="A239" s="29" t="n"/>
      <c r="B239" s="29" t="n"/>
      <c r="C239" s="31">
        <f>IF(B239="","",IFERROR(INDEX('Complaint Log'!$I$2:$I$501,MATCH(B239,'Complaint Log'!$A$2:$A$501,0)),"Complaint ID not found"))</f>
        <v/>
      </c>
      <c r="D239" s="30" t="n"/>
      <c r="E239" s="29" t="n"/>
      <c r="F239" s="29" t="n"/>
      <c r="G239" s="30" t="n"/>
      <c r="H239" s="29" t="n"/>
      <c r="I239" s="30" t="n"/>
      <c r="J239" s="31" t="n"/>
      <c r="K239" s="39" t="n"/>
      <c r="L239" s="58" t="n"/>
      <c r="M239" s="61" t="n"/>
      <c r="N239" s="57" t="n"/>
      <c r="O239" s="58" t="n"/>
      <c r="P239" s="58">
        <f>IF(A239="","",IFERROR(K239*IF(L239="",'Settings'!$B$3,L239)+M239*'Settings'!$B$4+N239*'Settings'!$B$5+O239,0))</f>
        <v/>
      </c>
      <c r="Q239" s="31">
        <f>IF(A239="","",IF(H239="Canceled","Canceled",IF(G239="","No Due Date",IF(H239="Completed",IF(I239="","Needs Review",IF(I239&gt;G239,"Completed Late","Completed On Time")),IF(TODAY()&gt;G239,"Overdue",IF(G239&lt;=TODAY()+'Settings'!$B$6,"Due Soon","On Track"))))))</f>
        <v/>
      </c>
      <c r="R239" s="31">
        <f>IF(A239="","",IF(COUNTIF($A$2:$A$501,A239)&gt;1,"Duplicate Action ID",IF(OR(B239="",D239="",E239="",F239="",H239="",J239=""),"Missing Required Field",IF(IFERROR(COUNTIF('Complaint Log'!$A$2:$A$501,B239),0)=0,"Unknown Complaint ID",IF(AND(H239="Pending",G239=""),"Missing Due Date",IF(AND(H239="Completed",I239=""),"Missing Completed Date",IF(AND(H239&lt;&gt;"Completed",I239&lt;&gt;""),"Status/Date Mismatch",IF(AND(I239&lt;&gt;"",I239&lt;D239),"Completed Before Logged","OK"))))))))</f>
        <v/>
      </c>
    </row>
    <row r="240">
      <c r="A240" s="29" t="n"/>
      <c r="B240" s="29" t="n"/>
      <c r="C240" s="31">
        <f>IF(B240="","",IFERROR(INDEX('Complaint Log'!$I$2:$I$501,MATCH(B240,'Complaint Log'!$A$2:$A$501,0)),"Complaint ID not found"))</f>
        <v/>
      </c>
      <c r="D240" s="30" t="n"/>
      <c r="E240" s="29" t="n"/>
      <c r="F240" s="29" t="n"/>
      <c r="G240" s="30" t="n"/>
      <c r="H240" s="29" t="n"/>
      <c r="I240" s="30" t="n"/>
      <c r="J240" s="31" t="n"/>
      <c r="K240" s="39" t="n"/>
      <c r="L240" s="58" t="n"/>
      <c r="M240" s="61" t="n"/>
      <c r="N240" s="57" t="n"/>
      <c r="O240" s="58" t="n"/>
      <c r="P240" s="58">
        <f>IF(A240="","",IFERROR(K240*IF(L240="",'Settings'!$B$3,L240)+M240*'Settings'!$B$4+N240*'Settings'!$B$5+O240,0))</f>
        <v/>
      </c>
      <c r="Q240" s="31">
        <f>IF(A240="","",IF(H240="Canceled","Canceled",IF(G240="","No Due Date",IF(H240="Completed",IF(I240="","Needs Review",IF(I240&gt;G240,"Completed Late","Completed On Time")),IF(TODAY()&gt;G240,"Overdue",IF(G240&lt;=TODAY()+'Settings'!$B$6,"Due Soon","On Track"))))))</f>
        <v/>
      </c>
      <c r="R240" s="31">
        <f>IF(A240="","",IF(COUNTIF($A$2:$A$501,A240)&gt;1,"Duplicate Action ID",IF(OR(B240="",D240="",E240="",F240="",H240="",J240=""),"Missing Required Field",IF(IFERROR(COUNTIF('Complaint Log'!$A$2:$A$501,B240),0)=0,"Unknown Complaint ID",IF(AND(H240="Pending",G240=""),"Missing Due Date",IF(AND(H240="Completed",I240=""),"Missing Completed Date",IF(AND(H240&lt;&gt;"Completed",I240&lt;&gt;""),"Status/Date Mismatch",IF(AND(I240&lt;&gt;"",I240&lt;D240),"Completed Before Logged","OK"))))))))</f>
        <v/>
      </c>
    </row>
    <row r="241">
      <c r="A241" s="29" t="n"/>
      <c r="B241" s="29" t="n"/>
      <c r="C241" s="31">
        <f>IF(B241="","",IFERROR(INDEX('Complaint Log'!$I$2:$I$501,MATCH(B241,'Complaint Log'!$A$2:$A$501,0)),"Complaint ID not found"))</f>
        <v/>
      </c>
      <c r="D241" s="30" t="n"/>
      <c r="E241" s="29" t="n"/>
      <c r="F241" s="29" t="n"/>
      <c r="G241" s="30" t="n"/>
      <c r="H241" s="29" t="n"/>
      <c r="I241" s="30" t="n"/>
      <c r="J241" s="31" t="n"/>
      <c r="K241" s="39" t="n"/>
      <c r="L241" s="58" t="n"/>
      <c r="M241" s="61" t="n"/>
      <c r="N241" s="57" t="n"/>
      <c r="O241" s="58" t="n"/>
      <c r="P241" s="58">
        <f>IF(A241="","",IFERROR(K241*IF(L241="",'Settings'!$B$3,L241)+M241*'Settings'!$B$4+N241*'Settings'!$B$5+O241,0))</f>
        <v/>
      </c>
      <c r="Q241" s="31">
        <f>IF(A241="","",IF(H241="Canceled","Canceled",IF(G241="","No Due Date",IF(H241="Completed",IF(I241="","Needs Review",IF(I241&gt;G241,"Completed Late","Completed On Time")),IF(TODAY()&gt;G241,"Overdue",IF(G241&lt;=TODAY()+'Settings'!$B$6,"Due Soon","On Track"))))))</f>
        <v/>
      </c>
      <c r="R241" s="31">
        <f>IF(A241="","",IF(COUNTIF($A$2:$A$501,A241)&gt;1,"Duplicate Action ID",IF(OR(B241="",D241="",E241="",F241="",H241="",J241=""),"Missing Required Field",IF(IFERROR(COUNTIF('Complaint Log'!$A$2:$A$501,B241),0)=0,"Unknown Complaint ID",IF(AND(H241="Pending",G241=""),"Missing Due Date",IF(AND(H241="Completed",I241=""),"Missing Completed Date",IF(AND(H241&lt;&gt;"Completed",I241&lt;&gt;""),"Status/Date Mismatch",IF(AND(I241&lt;&gt;"",I241&lt;D241),"Completed Before Logged","OK"))))))))</f>
        <v/>
      </c>
    </row>
    <row r="242">
      <c r="A242" s="29" t="n"/>
      <c r="B242" s="29" t="n"/>
      <c r="C242" s="31">
        <f>IF(B242="","",IFERROR(INDEX('Complaint Log'!$I$2:$I$501,MATCH(B242,'Complaint Log'!$A$2:$A$501,0)),"Complaint ID not found"))</f>
        <v/>
      </c>
      <c r="D242" s="30" t="n"/>
      <c r="E242" s="29" t="n"/>
      <c r="F242" s="29" t="n"/>
      <c r="G242" s="30" t="n"/>
      <c r="H242" s="29" t="n"/>
      <c r="I242" s="30" t="n"/>
      <c r="J242" s="31" t="n"/>
      <c r="K242" s="39" t="n"/>
      <c r="L242" s="58" t="n"/>
      <c r="M242" s="61" t="n"/>
      <c r="N242" s="57" t="n"/>
      <c r="O242" s="58" t="n"/>
      <c r="P242" s="58">
        <f>IF(A242="","",IFERROR(K242*IF(L242="",'Settings'!$B$3,L242)+M242*'Settings'!$B$4+N242*'Settings'!$B$5+O242,0))</f>
        <v/>
      </c>
      <c r="Q242" s="31">
        <f>IF(A242="","",IF(H242="Canceled","Canceled",IF(G242="","No Due Date",IF(H242="Completed",IF(I242="","Needs Review",IF(I242&gt;G242,"Completed Late","Completed On Time")),IF(TODAY()&gt;G242,"Overdue",IF(G242&lt;=TODAY()+'Settings'!$B$6,"Due Soon","On Track"))))))</f>
        <v/>
      </c>
      <c r="R242" s="31">
        <f>IF(A242="","",IF(COUNTIF($A$2:$A$501,A242)&gt;1,"Duplicate Action ID",IF(OR(B242="",D242="",E242="",F242="",H242="",J242=""),"Missing Required Field",IF(IFERROR(COUNTIF('Complaint Log'!$A$2:$A$501,B242),0)=0,"Unknown Complaint ID",IF(AND(H242="Pending",G242=""),"Missing Due Date",IF(AND(H242="Completed",I242=""),"Missing Completed Date",IF(AND(H242&lt;&gt;"Completed",I242&lt;&gt;""),"Status/Date Mismatch",IF(AND(I242&lt;&gt;"",I242&lt;D242),"Completed Before Logged","OK"))))))))</f>
        <v/>
      </c>
    </row>
    <row r="243">
      <c r="A243" s="29" t="n"/>
      <c r="B243" s="29" t="n"/>
      <c r="C243" s="31">
        <f>IF(B243="","",IFERROR(INDEX('Complaint Log'!$I$2:$I$501,MATCH(B243,'Complaint Log'!$A$2:$A$501,0)),"Complaint ID not found"))</f>
        <v/>
      </c>
      <c r="D243" s="30" t="n"/>
      <c r="E243" s="29" t="n"/>
      <c r="F243" s="29" t="n"/>
      <c r="G243" s="30" t="n"/>
      <c r="H243" s="29" t="n"/>
      <c r="I243" s="30" t="n"/>
      <c r="J243" s="31" t="n"/>
      <c r="K243" s="39" t="n"/>
      <c r="L243" s="58" t="n"/>
      <c r="M243" s="61" t="n"/>
      <c r="N243" s="57" t="n"/>
      <c r="O243" s="58" t="n"/>
      <c r="P243" s="58">
        <f>IF(A243="","",IFERROR(K243*IF(L243="",'Settings'!$B$3,L243)+M243*'Settings'!$B$4+N243*'Settings'!$B$5+O243,0))</f>
        <v/>
      </c>
      <c r="Q243" s="31">
        <f>IF(A243="","",IF(H243="Canceled","Canceled",IF(G243="","No Due Date",IF(H243="Completed",IF(I243="","Needs Review",IF(I243&gt;G243,"Completed Late","Completed On Time")),IF(TODAY()&gt;G243,"Overdue",IF(G243&lt;=TODAY()+'Settings'!$B$6,"Due Soon","On Track"))))))</f>
        <v/>
      </c>
      <c r="R243" s="31">
        <f>IF(A243="","",IF(COUNTIF($A$2:$A$501,A243)&gt;1,"Duplicate Action ID",IF(OR(B243="",D243="",E243="",F243="",H243="",J243=""),"Missing Required Field",IF(IFERROR(COUNTIF('Complaint Log'!$A$2:$A$501,B243),0)=0,"Unknown Complaint ID",IF(AND(H243="Pending",G243=""),"Missing Due Date",IF(AND(H243="Completed",I243=""),"Missing Completed Date",IF(AND(H243&lt;&gt;"Completed",I243&lt;&gt;""),"Status/Date Mismatch",IF(AND(I243&lt;&gt;"",I243&lt;D243),"Completed Before Logged","OK"))))))))</f>
        <v/>
      </c>
    </row>
    <row r="244">
      <c r="A244" s="29" t="n"/>
      <c r="B244" s="29" t="n"/>
      <c r="C244" s="31">
        <f>IF(B244="","",IFERROR(INDEX('Complaint Log'!$I$2:$I$501,MATCH(B244,'Complaint Log'!$A$2:$A$501,0)),"Complaint ID not found"))</f>
        <v/>
      </c>
      <c r="D244" s="30" t="n"/>
      <c r="E244" s="29" t="n"/>
      <c r="F244" s="29" t="n"/>
      <c r="G244" s="30" t="n"/>
      <c r="H244" s="29" t="n"/>
      <c r="I244" s="30" t="n"/>
      <c r="J244" s="31" t="n"/>
      <c r="K244" s="39" t="n"/>
      <c r="L244" s="58" t="n"/>
      <c r="M244" s="61" t="n"/>
      <c r="N244" s="57" t="n"/>
      <c r="O244" s="58" t="n"/>
      <c r="P244" s="58">
        <f>IF(A244="","",IFERROR(K244*IF(L244="",'Settings'!$B$3,L244)+M244*'Settings'!$B$4+N244*'Settings'!$B$5+O244,0))</f>
        <v/>
      </c>
      <c r="Q244" s="31">
        <f>IF(A244="","",IF(H244="Canceled","Canceled",IF(G244="","No Due Date",IF(H244="Completed",IF(I244="","Needs Review",IF(I244&gt;G244,"Completed Late","Completed On Time")),IF(TODAY()&gt;G244,"Overdue",IF(G244&lt;=TODAY()+'Settings'!$B$6,"Due Soon","On Track"))))))</f>
        <v/>
      </c>
      <c r="R244" s="31">
        <f>IF(A244="","",IF(COUNTIF($A$2:$A$501,A244)&gt;1,"Duplicate Action ID",IF(OR(B244="",D244="",E244="",F244="",H244="",J244=""),"Missing Required Field",IF(IFERROR(COUNTIF('Complaint Log'!$A$2:$A$501,B244),0)=0,"Unknown Complaint ID",IF(AND(H244="Pending",G244=""),"Missing Due Date",IF(AND(H244="Completed",I244=""),"Missing Completed Date",IF(AND(H244&lt;&gt;"Completed",I244&lt;&gt;""),"Status/Date Mismatch",IF(AND(I244&lt;&gt;"",I244&lt;D244),"Completed Before Logged","OK"))))))))</f>
        <v/>
      </c>
    </row>
    <row r="245">
      <c r="A245" s="29" t="n"/>
      <c r="B245" s="29" t="n"/>
      <c r="C245" s="31">
        <f>IF(B245="","",IFERROR(INDEX('Complaint Log'!$I$2:$I$501,MATCH(B245,'Complaint Log'!$A$2:$A$501,0)),"Complaint ID not found"))</f>
        <v/>
      </c>
      <c r="D245" s="30" t="n"/>
      <c r="E245" s="29" t="n"/>
      <c r="F245" s="29" t="n"/>
      <c r="G245" s="30" t="n"/>
      <c r="H245" s="29" t="n"/>
      <c r="I245" s="30" t="n"/>
      <c r="J245" s="31" t="n"/>
      <c r="K245" s="39" t="n"/>
      <c r="L245" s="58" t="n"/>
      <c r="M245" s="61" t="n"/>
      <c r="N245" s="57" t="n"/>
      <c r="O245" s="58" t="n"/>
      <c r="P245" s="58">
        <f>IF(A245="","",IFERROR(K245*IF(L245="",'Settings'!$B$3,L245)+M245*'Settings'!$B$4+N245*'Settings'!$B$5+O245,0))</f>
        <v/>
      </c>
      <c r="Q245" s="31">
        <f>IF(A245="","",IF(H245="Canceled","Canceled",IF(G245="","No Due Date",IF(H245="Completed",IF(I245="","Needs Review",IF(I245&gt;G245,"Completed Late","Completed On Time")),IF(TODAY()&gt;G245,"Overdue",IF(G245&lt;=TODAY()+'Settings'!$B$6,"Due Soon","On Track"))))))</f>
        <v/>
      </c>
      <c r="R245" s="31">
        <f>IF(A245="","",IF(COUNTIF($A$2:$A$501,A245)&gt;1,"Duplicate Action ID",IF(OR(B245="",D245="",E245="",F245="",H245="",J245=""),"Missing Required Field",IF(IFERROR(COUNTIF('Complaint Log'!$A$2:$A$501,B245),0)=0,"Unknown Complaint ID",IF(AND(H245="Pending",G245=""),"Missing Due Date",IF(AND(H245="Completed",I245=""),"Missing Completed Date",IF(AND(H245&lt;&gt;"Completed",I245&lt;&gt;""),"Status/Date Mismatch",IF(AND(I245&lt;&gt;"",I245&lt;D245),"Completed Before Logged","OK"))))))))</f>
        <v/>
      </c>
    </row>
    <row r="246">
      <c r="A246" s="29" t="n"/>
      <c r="B246" s="29" t="n"/>
      <c r="C246" s="31">
        <f>IF(B246="","",IFERROR(INDEX('Complaint Log'!$I$2:$I$501,MATCH(B246,'Complaint Log'!$A$2:$A$501,0)),"Complaint ID not found"))</f>
        <v/>
      </c>
      <c r="D246" s="30" t="n"/>
      <c r="E246" s="29" t="n"/>
      <c r="F246" s="29" t="n"/>
      <c r="G246" s="30" t="n"/>
      <c r="H246" s="29" t="n"/>
      <c r="I246" s="30" t="n"/>
      <c r="J246" s="31" t="n"/>
      <c r="K246" s="39" t="n"/>
      <c r="L246" s="58" t="n"/>
      <c r="M246" s="61" t="n"/>
      <c r="N246" s="57" t="n"/>
      <c r="O246" s="58" t="n"/>
      <c r="P246" s="58">
        <f>IF(A246="","",IFERROR(K246*IF(L246="",'Settings'!$B$3,L246)+M246*'Settings'!$B$4+N246*'Settings'!$B$5+O246,0))</f>
        <v/>
      </c>
      <c r="Q246" s="31">
        <f>IF(A246="","",IF(H246="Canceled","Canceled",IF(G246="","No Due Date",IF(H246="Completed",IF(I246="","Needs Review",IF(I246&gt;G246,"Completed Late","Completed On Time")),IF(TODAY()&gt;G246,"Overdue",IF(G246&lt;=TODAY()+'Settings'!$B$6,"Due Soon","On Track"))))))</f>
        <v/>
      </c>
      <c r="R246" s="31">
        <f>IF(A246="","",IF(COUNTIF($A$2:$A$501,A246)&gt;1,"Duplicate Action ID",IF(OR(B246="",D246="",E246="",F246="",H246="",J246=""),"Missing Required Field",IF(IFERROR(COUNTIF('Complaint Log'!$A$2:$A$501,B246),0)=0,"Unknown Complaint ID",IF(AND(H246="Pending",G246=""),"Missing Due Date",IF(AND(H246="Completed",I246=""),"Missing Completed Date",IF(AND(H246&lt;&gt;"Completed",I246&lt;&gt;""),"Status/Date Mismatch",IF(AND(I246&lt;&gt;"",I246&lt;D246),"Completed Before Logged","OK"))))))))</f>
        <v/>
      </c>
    </row>
    <row r="247">
      <c r="A247" s="29" t="n"/>
      <c r="B247" s="29" t="n"/>
      <c r="C247" s="31">
        <f>IF(B247="","",IFERROR(INDEX('Complaint Log'!$I$2:$I$501,MATCH(B247,'Complaint Log'!$A$2:$A$501,0)),"Complaint ID not found"))</f>
        <v/>
      </c>
      <c r="D247" s="30" t="n"/>
      <c r="E247" s="29" t="n"/>
      <c r="F247" s="29" t="n"/>
      <c r="G247" s="30" t="n"/>
      <c r="H247" s="29" t="n"/>
      <c r="I247" s="30" t="n"/>
      <c r="J247" s="31" t="n"/>
      <c r="K247" s="39" t="n"/>
      <c r="L247" s="58" t="n"/>
      <c r="M247" s="61" t="n"/>
      <c r="N247" s="57" t="n"/>
      <c r="O247" s="58" t="n"/>
      <c r="P247" s="58">
        <f>IF(A247="","",IFERROR(K247*IF(L247="",'Settings'!$B$3,L247)+M247*'Settings'!$B$4+N247*'Settings'!$B$5+O247,0))</f>
        <v/>
      </c>
      <c r="Q247" s="31">
        <f>IF(A247="","",IF(H247="Canceled","Canceled",IF(G247="","No Due Date",IF(H247="Completed",IF(I247="","Needs Review",IF(I247&gt;G247,"Completed Late","Completed On Time")),IF(TODAY()&gt;G247,"Overdue",IF(G247&lt;=TODAY()+'Settings'!$B$6,"Due Soon","On Track"))))))</f>
        <v/>
      </c>
      <c r="R247" s="31">
        <f>IF(A247="","",IF(COUNTIF($A$2:$A$501,A247)&gt;1,"Duplicate Action ID",IF(OR(B247="",D247="",E247="",F247="",H247="",J247=""),"Missing Required Field",IF(IFERROR(COUNTIF('Complaint Log'!$A$2:$A$501,B247),0)=0,"Unknown Complaint ID",IF(AND(H247="Pending",G247=""),"Missing Due Date",IF(AND(H247="Completed",I247=""),"Missing Completed Date",IF(AND(H247&lt;&gt;"Completed",I247&lt;&gt;""),"Status/Date Mismatch",IF(AND(I247&lt;&gt;"",I247&lt;D247),"Completed Before Logged","OK"))))))))</f>
        <v/>
      </c>
    </row>
    <row r="248">
      <c r="A248" s="29" t="n"/>
      <c r="B248" s="29" t="n"/>
      <c r="C248" s="31">
        <f>IF(B248="","",IFERROR(INDEX('Complaint Log'!$I$2:$I$501,MATCH(B248,'Complaint Log'!$A$2:$A$501,0)),"Complaint ID not found"))</f>
        <v/>
      </c>
      <c r="D248" s="30" t="n"/>
      <c r="E248" s="29" t="n"/>
      <c r="F248" s="29" t="n"/>
      <c r="G248" s="30" t="n"/>
      <c r="H248" s="29" t="n"/>
      <c r="I248" s="30" t="n"/>
      <c r="J248" s="31" t="n"/>
      <c r="K248" s="39" t="n"/>
      <c r="L248" s="58" t="n"/>
      <c r="M248" s="61" t="n"/>
      <c r="N248" s="57" t="n"/>
      <c r="O248" s="58" t="n"/>
      <c r="P248" s="58">
        <f>IF(A248="","",IFERROR(K248*IF(L248="",'Settings'!$B$3,L248)+M248*'Settings'!$B$4+N248*'Settings'!$B$5+O248,0))</f>
        <v/>
      </c>
      <c r="Q248" s="31">
        <f>IF(A248="","",IF(H248="Canceled","Canceled",IF(G248="","No Due Date",IF(H248="Completed",IF(I248="","Needs Review",IF(I248&gt;G248,"Completed Late","Completed On Time")),IF(TODAY()&gt;G248,"Overdue",IF(G248&lt;=TODAY()+'Settings'!$B$6,"Due Soon","On Track"))))))</f>
        <v/>
      </c>
      <c r="R248" s="31">
        <f>IF(A248="","",IF(COUNTIF($A$2:$A$501,A248)&gt;1,"Duplicate Action ID",IF(OR(B248="",D248="",E248="",F248="",H248="",J248=""),"Missing Required Field",IF(IFERROR(COUNTIF('Complaint Log'!$A$2:$A$501,B248),0)=0,"Unknown Complaint ID",IF(AND(H248="Pending",G248=""),"Missing Due Date",IF(AND(H248="Completed",I248=""),"Missing Completed Date",IF(AND(H248&lt;&gt;"Completed",I248&lt;&gt;""),"Status/Date Mismatch",IF(AND(I248&lt;&gt;"",I248&lt;D248),"Completed Before Logged","OK"))))))))</f>
        <v/>
      </c>
    </row>
    <row r="249">
      <c r="A249" s="29" t="n"/>
      <c r="B249" s="29" t="n"/>
      <c r="C249" s="31">
        <f>IF(B249="","",IFERROR(INDEX('Complaint Log'!$I$2:$I$501,MATCH(B249,'Complaint Log'!$A$2:$A$501,0)),"Complaint ID not found"))</f>
        <v/>
      </c>
      <c r="D249" s="30" t="n"/>
      <c r="E249" s="29" t="n"/>
      <c r="F249" s="29" t="n"/>
      <c r="G249" s="30" t="n"/>
      <c r="H249" s="29" t="n"/>
      <c r="I249" s="30" t="n"/>
      <c r="J249" s="31" t="n"/>
      <c r="K249" s="39" t="n"/>
      <c r="L249" s="58" t="n"/>
      <c r="M249" s="61" t="n"/>
      <c r="N249" s="57" t="n"/>
      <c r="O249" s="58" t="n"/>
      <c r="P249" s="58">
        <f>IF(A249="","",IFERROR(K249*IF(L249="",'Settings'!$B$3,L249)+M249*'Settings'!$B$4+N249*'Settings'!$B$5+O249,0))</f>
        <v/>
      </c>
      <c r="Q249" s="31">
        <f>IF(A249="","",IF(H249="Canceled","Canceled",IF(G249="","No Due Date",IF(H249="Completed",IF(I249="","Needs Review",IF(I249&gt;G249,"Completed Late","Completed On Time")),IF(TODAY()&gt;G249,"Overdue",IF(G249&lt;=TODAY()+'Settings'!$B$6,"Due Soon","On Track"))))))</f>
        <v/>
      </c>
      <c r="R249" s="31">
        <f>IF(A249="","",IF(COUNTIF($A$2:$A$501,A249)&gt;1,"Duplicate Action ID",IF(OR(B249="",D249="",E249="",F249="",H249="",J249=""),"Missing Required Field",IF(IFERROR(COUNTIF('Complaint Log'!$A$2:$A$501,B249),0)=0,"Unknown Complaint ID",IF(AND(H249="Pending",G249=""),"Missing Due Date",IF(AND(H249="Completed",I249=""),"Missing Completed Date",IF(AND(H249&lt;&gt;"Completed",I249&lt;&gt;""),"Status/Date Mismatch",IF(AND(I249&lt;&gt;"",I249&lt;D249),"Completed Before Logged","OK"))))))))</f>
        <v/>
      </c>
    </row>
    <row r="250">
      <c r="A250" s="29" t="n"/>
      <c r="B250" s="29" t="n"/>
      <c r="C250" s="31">
        <f>IF(B250="","",IFERROR(INDEX('Complaint Log'!$I$2:$I$501,MATCH(B250,'Complaint Log'!$A$2:$A$501,0)),"Complaint ID not found"))</f>
        <v/>
      </c>
      <c r="D250" s="30" t="n"/>
      <c r="E250" s="29" t="n"/>
      <c r="F250" s="29" t="n"/>
      <c r="G250" s="30" t="n"/>
      <c r="H250" s="29" t="n"/>
      <c r="I250" s="30" t="n"/>
      <c r="J250" s="31" t="n"/>
      <c r="K250" s="39" t="n"/>
      <c r="L250" s="58" t="n"/>
      <c r="M250" s="61" t="n"/>
      <c r="N250" s="57" t="n"/>
      <c r="O250" s="58" t="n"/>
      <c r="P250" s="58">
        <f>IF(A250="","",IFERROR(K250*IF(L250="",'Settings'!$B$3,L250)+M250*'Settings'!$B$4+N250*'Settings'!$B$5+O250,0))</f>
        <v/>
      </c>
      <c r="Q250" s="31">
        <f>IF(A250="","",IF(H250="Canceled","Canceled",IF(G250="","No Due Date",IF(H250="Completed",IF(I250="","Needs Review",IF(I250&gt;G250,"Completed Late","Completed On Time")),IF(TODAY()&gt;G250,"Overdue",IF(G250&lt;=TODAY()+'Settings'!$B$6,"Due Soon","On Track"))))))</f>
        <v/>
      </c>
      <c r="R250" s="31">
        <f>IF(A250="","",IF(COUNTIF($A$2:$A$501,A250)&gt;1,"Duplicate Action ID",IF(OR(B250="",D250="",E250="",F250="",H250="",J250=""),"Missing Required Field",IF(IFERROR(COUNTIF('Complaint Log'!$A$2:$A$501,B250),0)=0,"Unknown Complaint ID",IF(AND(H250="Pending",G250=""),"Missing Due Date",IF(AND(H250="Completed",I250=""),"Missing Completed Date",IF(AND(H250&lt;&gt;"Completed",I250&lt;&gt;""),"Status/Date Mismatch",IF(AND(I250&lt;&gt;"",I250&lt;D250),"Completed Before Logged","OK"))))))))</f>
        <v/>
      </c>
    </row>
    <row r="251">
      <c r="A251" s="29" t="n"/>
      <c r="B251" s="29" t="n"/>
      <c r="C251" s="31">
        <f>IF(B251="","",IFERROR(INDEX('Complaint Log'!$I$2:$I$501,MATCH(B251,'Complaint Log'!$A$2:$A$501,0)),"Complaint ID not found"))</f>
        <v/>
      </c>
      <c r="D251" s="30" t="n"/>
      <c r="E251" s="29" t="n"/>
      <c r="F251" s="29" t="n"/>
      <c r="G251" s="30" t="n"/>
      <c r="H251" s="29" t="n"/>
      <c r="I251" s="30" t="n"/>
      <c r="J251" s="31" t="n"/>
      <c r="K251" s="39" t="n"/>
      <c r="L251" s="58" t="n"/>
      <c r="M251" s="61" t="n"/>
      <c r="N251" s="57" t="n"/>
      <c r="O251" s="58" t="n"/>
      <c r="P251" s="58">
        <f>IF(A251="","",IFERROR(K251*IF(L251="",'Settings'!$B$3,L251)+M251*'Settings'!$B$4+N251*'Settings'!$B$5+O251,0))</f>
        <v/>
      </c>
      <c r="Q251" s="31">
        <f>IF(A251="","",IF(H251="Canceled","Canceled",IF(G251="","No Due Date",IF(H251="Completed",IF(I251="","Needs Review",IF(I251&gt;G251,"Completed Late","Completed On Time")),IF(TODAY()&gt;G251,"Overdue",IF(G251&lt;=TODAY()+'Settings'!$B$6,"Due Soon","On Track"))))))</f>
        <v/>
      </c>
      <c r="R251" s="31">
        <f>IF(A251="","",IF(COUNTIF($A$2:$A$501,A251)&gt;1,"Duplicate Action ID",IF(OR(B251="",D251="",E251="",F251="",H251="",J251=""),"Missing Required Field",IF(IFERROR(COUNTIF('Complaint Log'!$A$2:$A$501,B251),0)=0,"Unknown Complaint ID",IF(AND(H251="Pending",G251=""),"Missing Due Date",IF(AND(H251="Completed",I251=""),"Missing Completed Date",IF(AND(H251&lt;&gt;"Completed",I251&lt;&gt;""),"Status/Date Mismatch",IF(AND(I251&lt;&gt;"",I251&lt;D251),"Completed Before Logged","OK"))))))))</f>
        <v/>
      </c>
    </row>
    <row r="252">
      <c r="A252" s="29" t="n"/>
      <c r="B252" s="29" t="n"/>
      <c r="C252" s="31">
        <f>IF(B252="","",IFERROR(INDEX('Complaint Log'!$I$2:$I$501,MATCH(B252,'Complaint Log'!$A$2:$A$501,0)),"Complaint ID not found"))</f>
        <v/>
      </c>
      <c r="D252" s="30" t="n"/>
      <c r="E252" s="29" t="n"/>
      <c r="F252" s="29" t="n"/>
      <c r="G252" s="30" t="n"/>
      <c r="H252" s="29" t="n"/>
      <c r="I252" s="30" t="n"/>
      <c r="J252" s="31" t="n"/>
      <c r="K252" s="39" t="n"/>
      <c r="L252" s="58" t="n"/>
      <c r="M252" s="61" t="n"/>
      <c r="N252" s="57" t="n"/>
      <c r="O252" s="58" t="n"/>
      <c r="P252" s="58">
        <f>IF(A252="","",IFERROR(K252*IF(L252="",'Settings'!$B$3,L252)+M252*'Settings'!$B$4+N252*'Settings'!$B$5+O252,0))</f>
        <v/>
      </c>
      <c r="Q252" s="31">
        <f>IF(A252="","",IF(H252="Canceled","Canceled",IF(G252="","No Due Date",IF(H252="Completed",IF(I252="","Needs Review",IF(I252&gt;G252,"Completed Late","Completed On Time")),IF(TODAY()&gt;G252,"Overdue",IF(G252&lt;=TODAY()+'Settings'!$B$6,"Due Soon","On Track"))))))</f>
        <v/>
      </c>
      <c r="R252" s="31">
        <f>IF(A252="","",IF(COUNTIF($A$2:$A$501,A252)&gt;1,"Duplicate Action ID",IF(OR(B252="",D252="",E252="",F252="",H252="",J252=""),"Missing Required Field",IF(IFERROR(COUNTIF('Complaint Log'!$A$2:$A$501,B252),0)=0,"Unknown Complaint ID",IF(AND(H252="Pending",G252=""),"Missing Due Date",IF(AND(H252="Completed",I252=""),"Missing Completed Date",IF(AND(H252&lt;&gt;"Completed",I252&lt;&gt;""),"Status/Date Mismatch",IF(AND(I252&lt;&gt;"",I252&lt;D252),"Completed Before Logged","OK"))))))))</f>
        <v/>
      </c>
    </row>
    <row r="253">
      <c r="A253" s="29" t="n"/>
      <c r="B253" s="29" t="n"/>
      <c r="C253" s="31">
        <f>IF(B253="","",IFERROR(INDEX('Complaint Log'!$I$2:$I$501,MATCH(B253,'Complaint Log'!$A$2:$A$501,0)),"Complaint ID not found"))</f>
        <v/>
      </c>
      <c r="D253" s="30" t="n"/>
      <c r="E253" s="29" t="n"/>
      <c r="F253" s="29" t="n"/>
      <c r="G253" s="30" t="n"/>
      <c r="H253" s="29" t="n"/>
      <c r="I253" s="30" t="n"/>
      <c r="J253" s="31" t="n"/>
      <c r="K253" s="39" t="n"/>
      <c r="L253" s="58" t="n"/>
      <c r="M253" s="61" t="n"/>
      <c r="N253" s="57" t="n"/>
      <c r="O253" s="58" t="n"/>
      <c r="P253" s="58">
        <f>IF(A253="","",IFERROR(K253*IF(L253="",'Settings'!$B$3,L253)+M253*'Settings'!$B$4+N253*'Settings'!$B$5+O253,0))</f>
        <v/>
      </c>
      <c r="Q253" s="31">
        <f>IF(A253="","",IF(H253="Canceled","Canceled",IF(G253="","No Due Date",IF(H253="Completed",IF(I253="","Needs Review",IF(I253&gt;G253,"Completed Late","Completed On Time")),IF(TODAY()&gt;G253,"Overdue",IF(G253&lt;=TODAY()+'Settings'!$B$6,"Due Soon","On Track"))))))</f>
        <v/>
      </c>
      <c r="R253" s="31">
        <f>IF(A253="","",IF(COUNTIF($A$2:$A$501,A253)&gt;1,"Duplicate Action ID",IF(OR(B253="",D253="",E253="",F253="",H253="",J253=""),"Missing Required Field",IF(IFERROR(COUNTIF('Complaint Log'!$A$2:$A$501,B253),0)=0,"Unknown Complaint ID",IF(AND(H253="Pending",G253=""),"Missing Due Date",IF(AND(H253="Completed",I253=""),"Missing Completed Date",IF(AND(H253&lt;&gt;"Completed",I253&lt;&gt;""),"Status/Date Mismatch",IF(AND(I253&lt;&gt;"",I253&lt;D253),"Completed Before Logged","OK"))))))))</f>
        <v/>
      </c>
    </row>
    <row r="254">
      <c r="A254" s="29" t="n"/>
      <c r="B254" s="29" t="n"/>
      <c r="C254" s="31">
        <f>IF(B254="","",IFERROR(INDEX('Complaint Log'!$I$2:$I$501,MATCH(B254,'Complaint Log'!$A$2:$A$501,0)),"Complaint ID not found"))</f>
        <v/>
      </c>
      <c r="D254" s="30" t="n"/>
      <c r="E254" s="29" t="n"/>
      <c r="F254" s="29" t="n"/>
      <c r="G254" s="30" t="n"/>
      <c r="H254" s="29" t="n"/>
      <c r="I254" s="30" t="n"/>
      <c r="J254" s="31" t="n"/>
      <c r="K254" s="39" t="n"/>
      <c r="L254" s="58" t="n"/>
      <c r="M254" s="61" t="n"/>
      <c r="N254" s="57" t="n"/>
      <c r="O254" s="58" t="n"/>
      <c r="P254" s="58">
        <f>IF(A254="","",IFERROR(K254*IF(L254="",'Settings'!$B$3,L254)+M254*'Settings'!$B$4+N254*'Settings'!$B$5+O254,0))</f>
        <v/>
      </c>
      <c r="Q254" s="31">
        <f>IF(A254="","",IF(H254="Canceled","Canceled",IF(G254="","No Due Date",IF(H254="Completed",IF(I254="","Needs Review",IF(I254&gt;G254,"Completed Late","Completed On Time")),IF(TODAY()&gt;G254,"Overdue",IF(G254&lt;=TODAY()+'Settings'!$B$6,"Due Soon","On Track"))))))</f>
        <v/>
      </c>
      <c r="R254" s="31">
        <f>IF(A254="","",IF(COUNTIF($A$2:$A$501,A254)&gt;1,"Duplicate Action ID",IF(OR(B254="",D254="",E254="",F254="",H254="",J254=""),"Missing Required Field",IF(IFERROR(COUNTIF('Complaint Log'!$A$2:$A$501,B254),0)=0,"Unknown Complaint ID",IF(AND(H254="Pending",G254=""),"Missing Due Date",IF(AND(H254="Completed",I254=""),"Missing Completed Date",IF(AND(H254&lt;&gt;"Completed",I254&lt;&gt;""),"Status/Date Mismatch",IF(AND(I254&lt;&gt;"",I254&lt;D254),"Completed Before Logged","OK"))))))))</f>
        <v/>
      </c>
    </row>
    <row r="255">
      <c r="A255" s="29" t="n"/>
      <c r="B255" s="29" t="n"/>
      <c r="C255" s="31">
        <f>IF(B255="","",IFERROR(INDEX('Complaint Log'!$I$2:$I$501,MATCH(B255,'Complaint Log'!$A$2:$A$501,0)),"Complaint ID not found"))</f>
        <v/>
      </c>
      <c r="D255" s="30" t="n"/>
      <c r="E255" s="29" t="n"/>
      <c r="F255" s="29" t="n"/>
      <c r="G255" s="30" t="n"/>
      <c r="H255" s="29" t="n"/>
      <c r="I255" s="30" t="n"/>
      <c r="J255" s="31" t="n"/>
      <c r="K255" s="39" t="n"/>
      <c r="L255" s="58" t="n"/>
      <c r="M255" s="61" t="n"/>
      <c r="N255" s="57" t="n"/>
      <c r="O255" s="58" t="n"/>
      <c r="P255" s="58">
        <f>IF(A255="","",IFERROR(K255*IF(L255="",'Settings'!$B$3,L255)+M255*'Settings'!$B$4+N255*'Settings'!$B$5+O255,0))</f>
        <v/>
      </c>
      <c r="Q255" s="31">
        <f>IF(A255="","",IF(H255="Canceled","Canceled",IF(G255="","No Due Date",IF(H255="Completed",IF(I255="","Needs Review",IF(I255&gt;G255,"Completed Late","Completed On Time")),IF(TODAY()&gt;G255,"Overdue",IF(G255&lt;=TODAY()+'Settings'!$B$6,"Due Soon","On Track"))))))</f>
        <v/>
      </c>
      <c r="R255" s="31">
        <f>IF(A255="","",IF(COUNTIF($A$2:$A$501,A255)&gt;1,"Duplicate Action ID",IF(OR(B255="",D255="",E255="",F255="",H255="",J255=""),"Missing Required Field",IF(IFERROR(COUNTIF('Complaint Log'!$A$2:$A$501,B255),0)=0,"Unknown Complaint ID",IF(AND(H255="Pending",G255=""),"Missing Due Date",IF(AND(H255="Completed",I255=""),"Missing Completed Date",IF(AND(H255&lt;&gt;"Completed",I255&lt;&gt;""),"Status/Date Mismatch",IF(AND(I255&lt;&gt;"",I255&lt;D255),"Completed Before Logged","OK"))))))))</f>
        <v/>
      </c>
    </row>
    <row r="256">
      <c r="A256" s="29" t="n"/>
      <c r="B256" s="29" t="n"/>
      <c r="C256" s="31">
        <f>IF(B256="","",IFERROR(INDEX('Complaint Log'!$I$2:$I$501,MATCH(B256,'Complaint Log'!$A$2:$A$501,0)),"Complaint ID not found"))</f>
        <v/>
      </c>
      <c r="D256" s="30" t="n"/>
      <c r="E256" s="29" t="n"/>
      <c r="F256" s="29" t="n"/>
      <c r="G256" s="30" t="n"/>
      <c r="H256" s="29" t="n"/>
      <c r="I256" s="30" t="n"/>
      <c r="J256" s="31" t="n"/>
      <c r="K256" s="39" t="n"/>
      <c r="L256" s="58" t="n"/>
      <c r="M256" s="61" t="n"/>
      <c r="N256" s="57" t="n"/>
      <c r="O256" s="58" t="n"/>
      <c r="P256" s="58">
        <f>IF(A256="","",IFERROR(K256*IF(L256="",'Settings'!$B$3,L256)+M256*'Settings'!$B$4+N256*'Settings'!$B$5+O256,0))</f>
        <v/>
      </c>
      <c r="Q256" s="31">
        <f>IF(A256="","",IF(H256="Canceled","Canceled",IF(G256="","No Due Date",IF(H256="Completed",IF(I256="","Needs Review",IF(I256&gt;G256,"Completed Late","Completed On Time")),IF(TODAY()&gt;G256,"Overdue",IF(G256&lt;=TODAY()+'Settings'!$B$6,"Due Soon","On Track"))))))</f>
        <v/>
      </c>
      <c r="R256" s="31">
        <f>IF(A256="","",IF(COUNTIF($A$2:$A$501,A256)&gt;1,"Duplicate Action ID",IF(OR(B256="",D256="",E256="",F256="",H256="",J256=""),"Missing Required Field",IF(IFERROR(COUNTIF('Complaint Log'!$A$2:$A$501,B256),0)=0,"Unknown Complaint ID",IF(AND(H256="Pending",G256=""),"Missing Due Date",IF(AND(H256="Completed",I256=""),"Missing Completed Date",IF(AND(H256&lt;&gt;"Completed",I256&lt;&gt;""),"Status/Date Mismatch",IF(AND(I256&lt;&gt;"",I256&lt;D256),"Completed Before Logged","OK"))))))))</f>
        <v/>
      </c>
    </row>
    <row r="257">
      <c r="A257" s="29" t="n"/>
      <c r="B257" s="29" t="n"/>
      <c r="C257" s="31">
        <f>IF(B257="","",IFERROR(INDEX('Complaint Log'!$I$2:$I$501,MATCH(B257,'Complaint Log'!$A$2:$A$501,0)),"Complaint ID not found"))</f>
        <v/>
      </c>
      <c r="D257" s="30" t="n"/>
      <c r="E257" s="29" t="n"/>
      <c r="F257" s="29" t="n"/>
      <c r="G257" s="30" t="n"/>
      <c r="H257" s="29" t="n"/>
      <c r="I257" s="30" t="n"/>
      <c r="J257" s="31" t="n"/>
      <c r="K257" s="39" t="n"/>
      <c r="L257" s="58" t="n"/>
      <c r="M257" s="61" t="n"/>
      <c r="N257" s="57" t="n"/>
      <c r="O257" s="58" t="n"/>
      <c r="P257" s="58">
        <f>IF(A257="","",IFERROR(K257*IF(L257="",'Settings'!$B$3,L257)+M257*'Settings'!$B$4+N257*'Settings'!$B$5+O257,0))</f>
        <v/>
      </c>
      <c r="Q257" s="31">
        <f>IF(A257="","",IF(H257="Canceled","Canceled",IF(G257="","No Due Date",IF(H257="Completed",IF(I257="","Needs Review",IF(I257&gt;G257,"Completed Late","Completed On Time")),IF(TODAY()&gt;G257,"Overdue",IF(G257&lt;=TODAY()+'Settings'!$B$6,"Due Soon","On Track"))))))</f>
        <v/>
      </c>
      <c r="R257" s="31">
        <f>IF(A257="","",IF(COUNTIF($A$2:$A$501,A257)&gt;1,"Duplicate Action ID",IF(OR(B257="",D257="",E257="",F257="",H257="",J257=""),"Missing Required Field",IF(IFERROR(COUNTIF('Complaint Log'!$A$2:$A$501,B257),0)=0,"Unknown Complaint ID",IF(AND(H257="Pending",G257=""),"Missing Due Date",IF(AND(H257="Completed",I257=""),"Missing Completed Date",IF(AND(H257&lt;&gt;"Completed",I257&lt;&gt;""),"Status/Date Mismatch",IF(AND(I257&lt;&gt;"",I257&lt;D257),"Completed Before Logged","OK"))))))))</f>
        <v/>
      </c>
    </row>
    <row r="258">
      <c r="A258" s="29" t="n"/>
      <c r="B258" s="29" t="n"/>
      <c r="C258" s="31">
        <f>IF(B258="","",IFERROR(INDEX('Complaint Log'!$I$2:$I$501,MATCH(B258,'Complaint Log'!$A$2:$A$501,0)),"Complaint ID not found"))</f>
        <v/>
      </c>
      <c r="D258" s="30" t="n"/>
      <c r="E258" s="29" t="n"/>
      <c r="F258" s="29" t="n"/>
      <c r="G258" s="30" t="n"/>
      <c r="H258" s="29" t="n"/>
      <c r="I258" s="30" t="n"/>
      <c r="J258" s="31" t="n"/>
      <c r="K258" s="39" t="n"/>
      <c r="L258" s="58" t="n"/>
      <c r="M258" s="61" t="n"/>
      <c r="N258" s="57" t="n"/>
      <c r="O258" s="58" t="n"/>
      <c r="P258" s="58">
        <f>IF(A258="","",IFERROR(K258*IF(L258="",'Settings'!$B$3,L258)+M258*'Settings'!$B$4+N258*'Settings'!$B$5+O258,0))</f>
        <v/>
      </c>
      <c r="Q258" s="31">
        <f>IF(A258="","",IF(H258="Canceled","Canceled",IF(G258="","No Due Date",IF(H258="Completed",IF(I258="","Needs Review",IF(I258&gt;G258,"Completed Late","Completed On Time")),IF(TODAY()&gt;G258,"Overdue",IF(G258&lt;=TODAY()+'Settings'!$B$6,"Due Soon","On Track"))))))</f>
        <v/>
      </c>
      <c r="R258" s="31">
        <f>IF(A258="","",IF(COUNTIF($A$2:$A$501,A258)&gt;1,"Duplicate Action ID",IF(OR(B258="",D258="",E258="",F258="",H258="",J258=""),"Missing Required Field",IF(IFERROR(COUNTIF('Complaint Log'!$A$2:$A$501,B258),0)=0,"Unknown Complaint ID",IF(AND(H258="Pending",G258=""),"Missing Due Date",IF(AND(H258="Completed",I258=""),"Missing Completed Date",IF(AND(H258&lt;&gt;"Completed",I258&lt;&gt;""),"Status/Date Mismatch",IF(AND(I258&lt;&gt;"",I258&lt;D258),"Completed Before Logged","OK"))))))))</f>
        <v/>
      </c>
    </row>
    <row r="259">
      <c r="A259" s="29" t="n"/>
      <c r="B259" s="29" t="n"/>
      <c r="C259" s="31">
        <f>IF(B259="","",IFERROR(INDEX('Complaint Log'!$I$2:$I$501,MATCH(B259,'Complaint Log'!$A$2:$A$501,0)),"Complaint ID not found"))</f>
        <v/>
      </c>
      <c r="D259" s="30" t="n"/>
      <c r="E259" s="29" t="n"/>
      <c r="F259" s="29" t="n"/>
      <c r="G259" s="30" t="n"/>
      <c r="H259" s="29" t="n"/>
      <c r="I259" s="30" t="n"/>
      <c r="J259" s="31" t="n"/>
      <c r="K259" s="39" t="n"/>
      <c r="L259" s="58" t="n"/>
      <c r="M259" s="61" t="n"/>
      <c r="N259" s="57" t="n"/>
      <c r="O259" s="58" t="n"/>
      <c r="P259" s="58">
        <f>IF(A259="","",IFERROR(K259*IF(L259="",'Settings'!$B$3,L259)+M259*'Settings'!$B$4+N259*'Settings'!$B$5+O259,0))</f>
        <v/>
      </c>
      <c r="Q259" s="31">
        <f>IF(A259="","",IF(H259="Canceled","Canceled",IF(G259="","No Due Date",IF(H259="Completed",IF(I259="","Needs Review",IF(I259&gt;G259,"Completed Late","Completed On Time")),IF(TODAY()&gt;G259,"Overdue",IF(G259&lt;=TODAY()+'Settings'!$B$6,"Due Soon","On Track"))))))</f>
        <v/>
      </c>
      <c r="R259" s="31">
        <f>IF(A259="","",IF(COUNTIF($A$2:$A$501,A259)&gt;1,"Duplicate Action ID",IF(OR(B259="",D259="",E259="",F259="",H259="",J259=""),"Missing Required Field",IF(IFERROR(COUNTIF('Complaint Log'!$A$2:$A$501,B259),0)=0,"Unknown Complaint ID",IF(AND(H259="Pending",G259=""),"Missing Due Date",IF(AND(H259="Completed",I259=""),"Missing Completed Date",IF(AND(H259&lt;&gt;"Completed",I259&lt;&gt;""),"Status/Date Mismatch",IF(AND(I259&lt;&gt;"",I259&lt;D259),"Completed Before Logged","OK"))))))))</f>
        <v/>
      </c>
    </row>
    <row r="260">
      <c r="A260" s="29" t="n"/>
      <c r="B260" s="29" t="n"/>
      <c r="C260" s="31">
        <f>IF(B260="","",IFERROR(INDEX('Complaint Log'!$I$2:$I$501,MATCH(B260,'Complaint Log'!$A$2:$A$501,0)),"Complaint ID not found"))</f>
        <v/>
      </c>
      <c r="D260" s="30" t="n"/>
      <c r="E260" s="29" t="n"/>
      <c r="F260" s="29" t="n"/>
      <c r="G260" s="30" t="n"/>
      <c r="H260" s="29" t="n"/>
      <c r="I260" s="30" t="n"/>
      <c r="J260" s="31" t="n"/>
      <c r="K260" s="39" t="n"/>
      <c r="L260" s="58" t="n"/>
      <c r="M260" s="61" t="n"/>
      <c r="N260" s="57" t="n"/>
      <c r="O260" s="58" t="n"/>
      <c r="P260" s="58">
        <f>IF(A260="","",IFERROR(K260*IF(L260="",'Settings'!$B$3,L260)+M260*'Settings'!$B$4+N260*'Settings'!$B$5+O260,0))</f>
        <v/>
      </c>
      <c r="Q260" s="31">
        <f>IF(A260="","",IF(H260="Canceled","Canceled",IF(G260="","No Due Date",IF(H260="Completed",IF(I260="","Needs Review",IF(I260&gt;G260,"Completed Late","Completed On Time")),IF(TODAY()&gt;G260,"Overdue",IF(G260&lt;=TODAY()+'Settings'!$B$6,"Due Soon","On Track"))))))</f>
        <v/>
      </c>
      <c r="R260" s="31">
        <f>IF(A260="","",IF(COUNTIF($A$2:$A$501,A260)&gt;1,"Duplicate Action ID",IF(OR(B260="",D260="",E260="",F260="",H260="",J260=""),"Missing Required Field",IF(IFERROR(COUNTIF('Complaint Log'!$A$2:$A$501,B260),0)=0,"Unknown Complaint ID",IF(AND(H260="Pending",G260=""),"Missing Due Date",IF(AND(H260="Completed",I260=""),"Missing Completed Date",IF(AND(H260&lt;&gt;"Completed",I260&lt;&gt;""),"Status/Date Mismatch",IF(AND(I260&lt;&gt;"",I260&lt;D260),"Completed Before Logged","OK"))))))))</f>
        <v/>
      </c>
    </row>
    <row r="261">
      <c r="A261" s="29" t="n"/>
      <c r="B261" s="29" t="n"/>
      <c r="C261" s="31">
        <f>IF(B261="","",IFERROR(INDEX('Complaint Log'!$I$2:$I$501,MATCH(B261,'Complaint Log'!$A$2:$A$501,0)),"Complaint ID not found"))</f>
        <v/>
      </c>
      <c r="D261" s="30" t="n"/>
      <c r="E261" s="29" t="n"/>
      <c r="F261" s="29" t="n"/>
      <c r="G261" s="30" t="n"/>
      <c r="H261" s="29" t="n"/>
      <c r="I261" s="30" t="n"/>
      <c r="J261" s="31" t="n"/>
      <c r="K261" s="39" t="n"/>
      <c r="L261" s="58" t="n"/>
      <c r="M261" s="61" t="n"/>
      <c r="N261" s="57" t="n"/>
      <c r="O261" s="58" t="n"/>
      <c r="P261" s="58">
        <f>IF(A261="","",IFERROR(K261*IF(L261="",'Settings'!$B$3,L261)+M261*'Settings'!$B$4+N261*'Settings'!$B$5+O261,0))</f>
        <v/>
      </c>
      <c r="Q261" s="31">
        <f>IF(A261="","",IF(H261="Canceled","Canceled",IF(G261="","No Due Date",IF(H261="Completed",IF(I261="","Needs Review",IF(I261&gt;G261,"Completed Late","Completed On Time")),IF(TODAY()&gt;G261,"Overdue",IF(G261&lt;=TODAY()+'Settings'!$B$6,"Due Soon","On Track"))))))</f>
        <v/>
      </c>
      <c r="R261" s="31">
        <f>IF(A261="","",IF(COUNTIF($A$2:$A$501,A261)&gt;1,"Duplicate Action ID",IF(OR(B261="",D261="",E261="",F261="",H261="",J261=""),"Missing Required Field",IF(IFERROR(COUNTIF('Complaint Log'!$A$2:$A$501,B261),0)=0,"Unknown Complaint ID",IF(AND(H261="Pending",G261=""),"Missing Due Date",IF(AND(H261="Completed",I261=""),"Missing Completed Date",IF(AND(H261&lt;&gt;"Completed",I261&lt;&gt;""),"Status/Date Mismatch",IF(AND(I261&lt;&gt;"",I261&lt;D261),"Completed Before Logged","OK"))))))))</f>
        <v/>
      </c>
    </row>
    <row r="262">
      <c r="A262" s="29" t="n"/>
      <c r="B262" s="29" t="n"/>
      <c r="C262" s="31">
        <f>IF(B262="","",IFERROR(INDEX('Complaint Log'!$I$2:$I$501,MATCH(B262,'Complaint Log'!$A$2:$A$501,0)),"Complaint ID not found"))</f>
        <v/>
      </c>
      <c r="D262" s="30" t="n"/>
      <c r="E262" s="29" t="n"/>
      <c r="F262" s="29" t="n"/>
      <c r="G262" s="30" t="n"/>
      <c r="H262" s="29" t="n"/>
      <c r="I262" s="30" t="n"/>
      <c r="J262" s="31" t="n"/>
      <c r="K262" s="39" t="n"/>
      <c r="L262" s="58" t="n"/>
      <c r="M262" s="61" t="n"/>
      <c r="N262" s="57" t="n"/>
      <c r="O262" s="58" t="n"/>
      <c r="P262" s="58">
        <f>IF(A262="","",IFERROR(K262*IF(L262="",'Settings'!$B$3,L262)+M262*'Settings'!$B$4+N262*'Settings'!$B$5+O262,0))</f>
        <v/>
      </c>
      <c r="Q262" s="31">
        <f>IF(A262="","",IF(H262="Canceled","Canceled",IF(G262="","No Due Date",IF(H262="Completed",IF(I262="","Needs Review",IF(I262&gt;G262,"Completed Late","Completed On Time")),IF(TODAY()&gt;G262,"Overdue",IF(G262&lt;=TODAY()+'Settings'!$B$6,"Due Soon","On Track"))))))</f>
        <v/>
      </c>
      <c r="R262" s="31">
        <f>IF(A262="","",IF(COUNTIF($A$2:$A$501,A262)&gt;1,"Duplicate Action ID",IF(OR(B262="",D262="",E262="",F262="",H262="",J262=""),"Missing Required Field",IF(IFERROR(COUNTIF('Complaint Log'!$A$2:$A$501,B262),0)=0,"Unknown Complaint ID",IF(AND(H262="Pending",G262=""),"Missing Due Date",IF(AND(H262="Completed",I262=""),"Missing Completed Date",IF(AND(H262&lt;&gt;"Completed",I262&lt;&gt;""),"Status/Date Mismatch",IF(AND(I262&lt;&gt;"",I262&lt;D262),"Completed Before Logged","OK"))))))))</f>
        <v/>
      </c>
    </row>
    <row r="263">
      <c r="A263" s="29" t="n"/>
      <c r="B263" s="29" t="n"/>
      <c r="C263" s="31">
        <f>IF(B263="","",IFERROR(INDEX('Complaint Log'!$I$2:$I$501,MATCH(B263,'Complaint Log'!$A$2:$A$501,0)),"Complaint ID not found"))</f>
        <v/>
      </c>
      <c r="D263" s="30" t="n"/>
      <c r="E263" s="29" t="n"/>
      <c r="F263" s="29" t="n"/>
      <c r="G263" s="30" t="n"/>
      <c r="H263" s="29" t="n"/>
      <c r="I263" s="30" t="n"/>
      <c r="J263" s="31" t="n"/>
      <c r="K263" s="39" t="n"/>
      <c r="L263" s="58" t="n"/>
      <c r="M263" s="61" t="n"/>
      <c r="N263" s="57" t="n"/>
      <c r="O263" s="58" t="n"/>
      <c r="P263" s="58">
        <f>IF(A263="","",IFERROR(K263*IF(L263="",'Settings'!$B$3,L263)+M263*'Settings'!$B$4+N263*'Settings'!$B$5+O263,0))</f>
        <v/>
      </c>
      <c r="Q263" s="31">
        <f>IF(A263="","",IF(H263="Canceled","Canceled",IF(G263="","No Due Date",IF(H263="Completed",IF(I263="","Needs Review",IF(I263&gt;G263,"Completed Late","Completed On Time")),IF(TODAY()&gt;G263,"Overdue",IF(G263&lt;=TODAY()+'Settings'!$B$6,"Due Soon","On Track"))))))</f>
        <v/>
      </c>
      <c r="R263" s="31">
        <f>IF(A263="","",IF(COUNTIF($A$2:$A$501,A263)&gt;1,"Duplicate Action ID",IF(OR(B263="",D263="",E263="",F263="",H263="",J263=""),"Missing Required Field",IF(IFERROR(COUNTIF('Complaint Log'!$A$2:$A$501,B263),0)=0,"Unknown Complaint ID",IF(AND(H263="Pending",G263=""),"Missing Due Date",IF(AND(H263="Completed",I263=""),"Missing Completed Date",IF(AND(H263&lt;&gt;"Completed",I263&lt;&gt;""),"Status/Date Mismatch",IF(AND(I263&lt;&gt;"",I263&lt;D263),"Completed Before Logged","OK"))))))))</f>
        <v/>
      </c>
    </row>
    <row r="264">
      <c r="A264" s="29" t="n"/>
      <c r="B264" s="29" t="n"/>
      <c r="C264" s="31">
        <f>IF(B264="","",IFERROR(INDEX('Complaint Log'!$I$2:$I$501,MATCH(B264,'Complaint Log'!$A$2:$A$501,0)),"Complaint ID not found"))</f>
        <v/>
      </c>
      <c r="D264" s="30" t="n"/>
      <c r="E264" s="29" t="n"/>
      <c r="F264" s="29" t="n"/>
      <c r="G264" s="30" t="n"/>
      <c r="H264" s="29" t="n"/>
      <c r="I264" s="30" t="n"/>
      <c r="J264" s="31" t="n"/>
      <c r="K264" s="39" t="n"/>
      <c r="L264" s="58" t="n"/>
      <c r="M264" s="61" t="n"/>
      <c r="N264" s="57" t="n"/>
      <c r="O264" s="58" t="n"/>
      <c r="P264" s="58">
        <f>IF(A264="","",IFERROR(K264*IF(L264="",'Settings'!$B$3,L264)+M264*'Settings'!$B$4+N264*'Settings'!$B$5+O264,0))</f>
        <v/>
      </c>
      <c r="Q264" s="31">
        <f>IF(A264="","",IF(H264="Canceled","Canceled",IF(G264="","No Due Date",IF(H264="Completed",IF(I264="","Needs Review",IF(I264&gt;G264,"Completed Late","Completed On Time")),IF(TODAY()&gt;G264,"Overdue",IF(G264&lt;=TODAY()+'Settings'!$B$6,"Due Soon","On Track"))))))</f>
        <v/>
      </c>
      <c r="R264" s="31">
        <f>IF(A264="","",IF(COUNTIF($A$2:$A$501,A264)&gt;1,"Duplicate Action ID",IF(OR(B264="",D264="",E264="",F264="",H264="",J264=""),"Missing Required Field",IF(IFERROR(COUNTIF('Complaint Log'!$A$2:$A$501,B264),0)=0,"Unknown Complaint ID",IF(AND(H264="Pending",G264=""),"Missing Due Date",IF(AND(H264="Completed",I264=""),"Missing Completed Date",IF(AND(H264&lt;&gt;"Completed",I264&lt;&gt;""),"Status/Date Mismatch",IF(AND(I264&lt;&gt;"",I264&lt;D264),"Completed Before Logged","OK"))))))))</f>
        <v/>
      </c>
    </row>
    <row r="265">
      <c r="A265" s="29" t="n"/>
      <c r="B265" s="29" t="n"/>
      <c r="C265" s="31">
        <f>IF(B265="","",IFERROR(INDEX('Complaint Log'!$I$2:$I$501,MATCH(B265,'Complaint Log'!$A$2:$A$501,0)),"Complaint ID not found"))</f>
        <v/>
      </c>
      <c r="D265" s="30" t="n"/>
      <c r="E265" s="29" t="n"/>
      <c r="F265" s="29" t="n"/>
      <c r="G265" s="30" t="n"/>
      <c r="H265" s="29" t="n"/>
      <c r="I265" s="30" t="n"/>
      <c r="J265" s="31" t="n"/>
      <c r="K265" s="39" t="n"/>
      <c r="L265" s="58" t="n"/>
      <c r="M265" s="61" t="n"/>
      <c r="N265" s="57" t="n"/>
      <c r="O265" s="58" t="n"/>
      <c r="P265" s="58">
        <f>IF(A265="","",IFERROR(K265*IF(L265="",'Settings'!$B$3,L265)+M265*'Settings'!$B$4+N265*'Settings'!$B$5+O265,0))</f>
        <v/>
      </c>
      <c r="Q265" s="31">
        <f>IF(A265="","",IF(H265="Canceled","Canceled",IF(G265="","No Due Date",IF(H265="Completed",IF(I265="","Needs Review",IF(I265&gt;G265,"Completed Late","Completed On Time")),IF(TODAY()&gt;G265,"Overdue",IF(G265&lt;=TODAY()+'Settings'!$B$6,"Due Soon","On Track"))))))</f>
        <v/>
      </c>
      <c r="R265" s="31">
        <f>IF(A265="","",IF(COUNTIF($A$2:$A$501,A265)&gt;1,"Duplicate Action ID",IF(OR(B265="",D265="",E265="",F265="",H265="",J265=""),"Missing Required Field",IF(IFERROR(COUNTIF('Complaint Log'!$A$2:$A$501,B265),0)=0,"Unknown Complaint ID",IF(AND(H265="Pending",G265=""),"Missing Due Date",IF(AND(H265="Completed",I265=""),"Missing Completed Date",IF(AND(H265&lt;&gt;"Completed",I265&lt;&gt;""),"Status/Date Mismatch",IF(AND(I265&lt;&gt;"",I265&lt;D265),"Completed Before Logged","OK"))))))))</f>
        <v/>
      </c>
    </row>
    <row r="266">
      <c r="A266" s="29" t="n"/>
      <c r="B266" s="29" t="n"/>
      <c r="C266" s="31">
        <f>IF(B266="","",IFERROR(INDEX('Complaint Log'!$I$2:$I$501,MATCH(B266,'Complaint Log'!$A$2:$A$501,0)),"Complaint ID not found"))</f>
        <v/>
      </c>
      <c r="D266" s="30" t="n"/>
      <c r="E266" s="29" t="n"/>
      <c r="F266" s="29" t="n"/>
      <c r="G266" s="30" t="n"/>
      <c r="H266" s="29" t="n"/>
      <c r="I266" s="30" t="n"/>
      <c r="J266" s="31" t="n"/>
      <c r="K266" s="39" t="n"/>
      <c r="L266" s="58" t="n"/>
      <c r="M266" s="61" t="n"/>
      <c r="N266" s="57" t="n"/>
      <c r="O266" s="58" t="n"/>
      <c r="P266" s="58">
        <f>IF(A266="","",IFERROR(K266*IF(L266="",'Settings'!$B$3,L266)+M266*'Settings'!$B$4+N266*'Settings'!$B$5+O266,0))</f>
        <v/>
      </c>
      <c r="Q266" s="31">
        <f>IF(A266="","",IF(H266="Canceled","Canceled",IF(G266="","No Due Date",IF(H266="Completed",IF(I266="","Needs Review",IF(I266&gt;G266,"Completed Late","Completed On Time")),IF(TODAY()&gt;G266,"Overdue",IF(G266&lt;=TODAY()+'Settings'!$B$6,"Due Soon","On Track"))))))</f>
        <v/>
      </c>
      <c r="R266" s="31">
        <f>IF(A266="","",IF(COUNTIF($A$2:$A$501,A266)&gt;1,"Duplicate Action ID",IF(OR(B266="",D266="",E266="",F266="",H266="",J266=""),"Missing Required Field",IF(IFERROR(COUNTIF('Complaint Log'!$A$2:$A$501,B266),0)=0,"Unknown Complaint ID",IF(AND(H266="Pending",G266=""),"Missing Due Date",IF(AND(H266="Completed",I266=""),"Missing Completed Date",IF(AND(H266&lt;&gt;"Completed",I266&lt;&gt;""),"Status/Date Mismatch",IF(AND(I266&lt;&gt;"",I266&lt;D266),"Completed Before Logged","OK"))))))))</f>
        <v/>
      </c>
    </row>
    <row r="267">
      <c r="A267" s="29" t="n"/>
      <c r="B267" s="29" t="n"/>
      <c r="C267" s="31">
        <f>IF(B267="","",IFERROR(INDEX('Complaint Log'!$I$2:$I$501,MATCH(B267,'Complaint Log'!$A$2:$A$501,0)),"Complaint ID not found"))</f>
        <v/>
      </c>
      <c r="D267" s="30" t="n"/>
      <c r="E267" s="29" t="n"/>
      <c r="F267" s="29" t="n"/>
      <c r="G267" s="30" t="n"/>
      <c r="H267" s="29" t="n"/>
      <c r="I267" s="30" t="n"/>
      <c r="J267" s="31" t="n"/>
      <c r="K267" s="39" t="n"/>
      <c r="L267" s="58" t="n"/>
      <c r="M267" s="61" t="n"/>
      <c r="N267" s="57" t="n"/>
      <c r="O267" s="58" t="n"/>
      <c r="P267" s="58">
        <f>IF(A267="","",IFERROR(K267*IF(L267="",'Settings'!$B$3,L267)+M267*'Settings'!$B$4+N267*'Settings'!$B$5+O267,0))</f>
        <v/>
      </c>
      <c r="Q267" s="31">
        <f>IF(A267="","",IF(H267="Canceled","Canceled",IF(G267="","No Due Date",IF(H267="Completed",IF(I267="","Needs Review",IF(I267&gt;G267,"Completed Late","Completed On Time")),IF(TODAY()&gt;G267,"Overdue",IF(G267&lt;=TODAY()+'Settings'!$B$6,"Due Soon","On Track"))))))</f>
        <v/>
      </c>
      <c r="R267" s="31">
        <f>IF(A267="","",IF(COUNTIF($A$2:$A$501,A267)&gt;1,"Duplicate Action ID",IF(OR(B267="",D267="",E267="",F267="",H267="",J267=""),"Missing Required Field",IF(IFERROR(COUNTIF('Complaint Log'!$A$2:$A$501,B267),0)=0,"Unknown Complaint ID",IF(AND(H267="Pending",G267=""),"Missing Due Date",IF(AND(H267="Completed",I267=""),"Missing Completed Date",IF(AND(H267&lt;&gt;"Completed",I267&lt;&gt;""),"Status/Date Mismatch",IF(AND(I267&lt;&gt;"",I267&lt;D267),"Completed Before Logged","OK"))))))))</f>
        <v/>
      </c>
    </row>
    <row r="268">
      <c r="A268" s="29" t="n"/>
      <c r="B268" s="29" t="n"/>
      <c r="C268" s="31">
        <f>IF(B268="","",IFERROR(INDEX('Complaint Log'!$I$2:$I$501,MATCH(B268,'Complaint Log'!$A$2:$A$501,0)),"Complaint ID not found"))</f>
        <v/>
      </c>
      <c r="D268" s="30" t="n"/>
      <c r="E268" s="29" t="n"/>
      <c r="F268" s="29" t="n"/>
      <c r="G268" s="30" t="n"/>
      <c r="H268" s="29" t="n"/>
      <c r="I268" s="30" t="n"/>
      <c r="J268" s="31" t="n"/>
      <c r="K268" s="39" t="n"/>
      <c r="L268" s="58" t="n"/>
      <c r="M268" s="61" t="n"/>
      <c r="N268" s="57" t="n"/>
      <c r="O268" s="58" t="n"/>
      <c r="P268" s="58">
        <f>IF(A268="","",IFERROR(K268*IF(L268="",'Settings'!$B$3,L268)+M268*'Settings'!$B$4+N268*'Settings'!$B$5+O268,0))</f>
        <v/>
      </c>
      <c r="Q268" s="31">
        <f>IF(A268="","",IF(H268="Canceled","Canceled",IF(G268="","No Due Date",IF(H268="Completed",IF(I268="","Needs Review",IF(I268&gt;G268,"Completed Late","Completed On Time")),IF(TODAY()&gt;G268,"Overdue",IF(G268&lt;=TODAY()+'Settings'!$B$6,"Due Soon","On Track"))))))</f>
        <v/>
      </c>
      <c r="R268" s="31">
        <f>IF(A268="","",IF(COUNTIF($A$2:$A$501,A268)&gt;1,"Duplicate Action ID",IF(OR(B268="",D268="",E268="",F268="",H268="",J268=""),"Missing Required Field",IF(IFERROR(COUNTIF('Complaint Log'!$A$2:$A$501,B268),0)=0,"Unknown Complaint ID",IF(AND(H268="Pending",G268=""),"Missing Due Date",IF(AND(H268="Completed",I268=""),"Missing Completed Date",IF(AND(H268&lt;&gt;"Completed",I268&lt;&gt;""),"Status/Date Mismatch",IF(AND(I268&lt;&gt;"",I268&lt;D268),"Completed Before Logged","OK"))))))))</f>
        <v/>
      </c>
    </row>
    <row r="269">
      <c r="A269" s="29" t="n"/>
      <c r="B269" s="29" t="n"/>
      <c r="C269" s="31">
        <f>IF(B269="","",IFERROR(INDEX('Complaint Log'!$I$2:$I$501,MATCH(B269,'Complaint Log'!$A$2:$A$501,0)),"Complaint ID not found"))</f>
        <v/>
      </c>
      <c r="D269" s="30" t="n"/>
      <c r="E269" s="29" t="n"/>
      <c r="F269" s="29" t="n"/>
      <c r="G269" s="30" t="n"/>
      <c r="H269" s="29" t="n"/>
      <c r="I269" s="30" t="n"/>
      <c r="J269" s="31" t="n"/>
      <c r="K269" s="39" t="n"/>
      <c r="L269" s="58" t="n"/>
      <c r="M269" s="61" t="n"/>
      <c r="N269" s="57" t="n"/>
      <c r="O269" s="58" t="n"/>
      <c r="P269" s="58">
        <f>IF(A269="","",IFERROR(K269*IF(L269="",'Settings'!$B$3,L269)+M269*'Settings'!$B$4+N269*'Settings'!$B$5+O269,0))</f>
        <v/>
      </c>
      <c r="Q269" s="31">
        <f>IF(A269="","",IF(H269="Canceled","Canceled",IF(G269="","No Due Date",IF(H269="Completed",IF(I269="","Needs Review",IF(I269&gt;G269,"Completed Late","Completed On Time")),IF(TODAY()&gt;G269,"Overdue",IF(G269&lt;=TODAY()+'Settings'!$B$6,"Due Soon","On Track"))))))</f>
        <v/>
      </c>
      <c r="R269" s="31">
        <f>IF(A269="","",IF(COUNTIF($A$2:$A$501,A269)&gt;1,"Duplicate Action ID",IF(OR(B269="",D269="",E269="",F269="",H269="",J269=""),"Missing Required Field",IF(IFERROR(COUNTIF('Complaint Log'!$A$2:$A$501,B269),0)=0,"Unknown Complaint ID",IF(AND(H269="Pending",G269=""),"Missing Due Date",IF(AND(H269="Completed",I269=""),"Missing Completed Date",IF(AND(H269&lt;&gt;"Completed",I269&lt;&gt;""),"Status/Date Mismatch",IF(AND(I269&lt;&gt;"",I269&lt;D269),"Completed Before Logged","OK"))))))))</f>
        <v/>
      </c>
    </row>
    <row r="270">
      <c r="A270" s="29" t="n"/>
      <c r="B270" s="29" t="n"/>
      <c r="C270" s="31">
        <f>IF(B270="","",IFERROR(INDEX('Complaint Log'!$I$2:$I$501,MATCH(B270,'Complaint Log'!$A$2:$A$501,0)),"Complaint ID not found"))</f>
        <v/>
      </c>
      <c r="D270" s="30" t="n"/>
      <c r="E270" s="29" t="n"/>
      <c r="F270" s="29" t="n"/>
      <c r="G270" s="30" t="n"/>
      <c r="H270" s="29" t="n"/>
      <c r="I270" s="30" t="n"/>
      <c r="J270" s="31" t="n"/>
      <c r="K270" s="39" t="n"/>
      <c r="L270" s="58" t="n"/>
      <c r="M270" s="61" t="n"/>
      <c r="N270" s="57" t="n"/>
      <c r="O270" s="58" t="n"/>
      <c r="P270" s="58">
        <f>IF(A270="","",IFERROR(K270*IF(L270="",'Settings'!$B$3,L270)+M270*'Settings'!$B$4+N270*'Settings'!$B$5+O270,0))</f>
        <v/>
      </c>
      <c r="Q270" s="31">
        <f>IF(A270="","",IF(H270="Canceled","Canceled",IF(G270="","No Due Date",IF(H270="Completed",IF(I270="","Needs Review",IF(I270&gt;G270,"Completed Late","Completed On Time")),IF(TODAY()&gt;G270,"Overdue",IF(G270&lt;=TODAY()+'Settings'!$B$6,"Due Soon","On Track"))))))</f>
        <v/>
      </c>
      <c r="R270" s="31">
        <f>IF(A270="","",IF(COUNTIF($A$2:$A$501,A270)&gt;1,"Duplicate Action ID",IF(OR(B270="",D270="",E270="",F270="",H270="",J270=""),"Missing Required Field",IF(IFERROR(COUNTIF('Complaint Log'!$A$2:$A$501,B270),0)=0,"Unknown Complaint ID",IF(AND(H270="Pending",G270=""),"Missing Due Date",IF(AND(H270="Completed",I270=""),"Missing Completed Date",IF(AND(H270&lt;&gt;"Completed",I270&lt;&gt;""),"Status/Date Mismatch",IF(AND(I270&lt;&gt;"",I270&lt;D270),"Completed Before Logged","OK"))))))))</f>
        <v/>
      </c>
    </row>
    <row r="271">
      <c r="A271" s="29" t="n"/>
      <c r="B271" s="29" t="n"/>
      <c r="C271" s="31">
        <f>IF(B271="","",IFERROR(INDEX('Complaint Log'!$I$2:$I$501,MATCH(B271,'Complaint Log'!$A$2:$A$501,0)),"Complaint ID not found"))</f>
        <v/>
      </c>
      <c r="D271" s="30" t="n"/>
      <c r="E271" s="29" t="n"/>
      <c r="F271" s="29" t="n"/>
      <c r="G271" s="30" t="n"/>
      <c r="H271" s="29" t="n"/>
      <c r="I271" s="30" t="n"/>
      <c r="J271" s="31" t="n"/>
      <c r="K271" s="39" t="n"/>
      <c r="L271" s="58" t="n"/>
      <c r="M271" s="61" t="n"/>
      <c r="N271" s="57" t="n"/>
      <c r="O271" s="58" t="n"/>
      <c r="P271" s="58">
        <f>IF(A271="","",IFERROR(K271*IF(L271="",'Settings'!$B$3,L271)+M271*'Settings'!$B$4+N271*'Settings'!$B$5+O271,0))</f>
        <v/>
      </c>
      <c r="Q271" s="31">
        <f>IF(A271="","",IF(H271="Canceled","Canceled",IF(G271="","No Due Date",IF(H271="Completed",IF(I271="","Needs Review",IF(I271&gt;G271,"Completed Late","Completed On Time")),IF(TODAY()&gt;G271,"Overdue",IF(G271&lt;=TODAY()+'Settings'!$B$6,"Due Soon","On Track"))))))</f>
        <v/>
      </c>
      <c r="R271" s="31">
        <f>IF(A271="","",IF(COUNTIF($A$2:$A$501,A271)&gt;1,"Duplicate Action ID",IF(OR(B271="",D271="",E271="",F271="",H271="",J271=""),"Missing Required Field",IF(IFERROR(COUNTIF('Complaint Log'!$A$2:$A$501,B271),0)=0,"Unknown Complaint ID",IF(AND(H271="Pending",G271=""),"Missing Due Date",IF(AND(H271="Completed",I271=""),"Missing Completed Date",IF(AND(H271&lt;&gt;"Completed",I271&lt;&gt;""),"Status/Date Mismatch",IF(AND(I271&lt;&gt;"",I271&lt;D271),"Completed Before Logged","OK"))))))))</f>
        <v/>
      </c>
    </row>
    <row r="272">
      <c r="A272" s="29" t="n"/>
      <c r="B272" s="29" t="n"/>
      <c r="C272" s="31">
        <f>IF(B272="","",IFERROR(INDEX('Complaint Log'!$I$2:$I$501,MATCH(B272,'Complaint Log'!$A$2:$A$501,0)),"Complaint ID not found"))</f>
        <v/>
      </c>
      <c r="D272" s="30" t="n"/>
      <c r="E272" s="29" t="n"/>
      <c r="F272" s="29" t="n"/>
      <c r="G272" s="30" t="n"/>
      <c r="H272" s="29" t="n"/>
      <c r="I272" s="30" t="n"/>
      <c r="J272" s="31" t="n"/>
      <c r="K272" s="39" t="n"/>
      <c r="L272" s="58" t="n"/>
      <c r="M272" s="61" t="n"/>
      <c r="N272" s="57" t="n"/>
      <c r="O272" s="58" t="n"/>
      <c r="P272" s="58">
        <f>IF(A272="","",IFERROR(K272*IF(L272="",'Settings'!$B$3,L272)+M272*'Settings'!$B$4+N272*'Settings'!$B$5+O272,0))</f>
        <v/>
      </c>
      <c r="Q272" s="31">
        <f>IF(A272="","",IF(H272="Canceled","Canceled",IF(G272="","No Due Date",IF(H272="Completed",IF(I272="","Needs Review",IF(I272&gt;G272,"Completed Late","Completed On Time")),IF(TODAY()&gt;G272,"Overdue",IF(G272&lt;=TODAY()+'Settings'!$B$6,"Due Soon","On Track"))))))</f>
        <v/>
      </c>
      <c r="R272" s="31">
        <f>IF(A272="","",IF(COUNTIF($A$2:$A$501,A272)&gt;1,"Duplicate Action ID",IF(OR(B272="",D272="",E272="",F272="",H272="",J272=""),"Missing Required Field",IF(IFERROR(COUNTIF('Complaint Log'!$A$2:$A$501,B272),0)=0,"Unknown Complaint ID",IF(AND(H272="Pending",G272=""),"Missing Due Date",IF(AND(H272="Completed",I272=""),"Missing Completed Date",IF(AND(H272&lt;&gt;"Completed",I272&lt;&gt;""),"Status/Date Mismatch",IF(AND(I272&lt;&gt;"",I272&lt;D272),"Completed Before Logged","OK"))))))))</f>
        <v/>
      </c>
    </row>
    <row r="273">
      <c r="A273" s="29" t="n"/>
      <c r="B273" s="29" t="n"/>
      <c r="C273" s="31">
        <f>IF(B273="","",IFERROR(INDEX('Complaint Log'!$I$2:$I$501,MATCH(B273,'Complaint Log'!$A$2:$A$501,0)),"Complaint ID not found"))</f>
        <v/>
      </c>
      <c r="D273" s="30" t="n"/>
      <c r="E273" s="29" t="n"/>
      <c r="F273" s="29" t="n"/>
      <c r="G273" s="30" t="n"/>
      <c r="H273" s="29" t="n"/>
      <c r="I273" s="30" t="n"/>
      <c r="J273" s="31" t="n"/>
      <c r="K273" s="39" t="n"/>
      <c r="L273" s="58" t="n"/>
      <c r="M273" s="61" t="n"/>
      <c r="N273" s="57" t="n"/>
      <c r="O273" s="58" t="n"/>
      <c r="P273" s="58">
        <f>IF(A273="","",IFERROR(K273*IF(L273="",'Settings'!$B$3,L273)+M273*'Settings'!$B$4+N273*'Settings'!$B$5+O273,0))</f>
        <v/>
      </c>
      <c r="Q273" s="31">
        <f>IF(A273="","",IF(H273="Canceled","Canceled",IF(G273="","No Due Date",IF(H273="Completed",IF(I273="","Needs Review",IF(I273&gt;G273,"Completed Late","Completed On Time")),IF(TODAY()&gt;G273,"Overdue",IF(G273&lt;=TODAY()+'Settings'!$B$6,"Due Soon","On Track"))))))</f>
        <v/>
      </c>
      <c r="R273" s="31">
        <f>IF(A273="","",IF(COUNTIF($A$2:$A$501,A273)&gt;1,"Duplicate Action ID",IF(OR(B273="",D273="",E273="",F273="",H273="",J273=""),"Missing Required Field",IF(IFERROR(COUNTIF('Complaint Log'!$A$2:$A$501,B273),0)=0,"Unknown Complaint ID",IF(AND(H273="Pending",G273=""),"Missing Due Date",IF(AND(H273="Completed",I273=""),"Missing Completed Date",IF(AND(H273&lt;&gt;"Completed",I273&lt;&gt;""),"Status/Date Mismatch",IF(AND(I273&lt;&gt;"",I273&lt;D273),"Completed Before Logged","OK"))))))))</f>
        <v/>
      </c>
    </row>
    <row r="274">
      <c r="A274" s="29" t="n"/>
      <c r="B274" s="29" t="n"/>
      <c r="C274" s="31">
        <f>IF(B274="","",IFERROR(INDEX('Complaint Log'!$I$2:$I$501,MATCH(B274,'Complaint Log'!$A$2:$A$501,0)),"Complaint ID not found"))</f>
        <v/>
      </c>
      <c r="D274" s="30" t="n"/>
      <c r="E274" s="29" t="n"/>
      <c r="F274" s="29" t="n"/>
      <c r="G274" s="30" t="n"/>
      <c r="H274" s="29" t="n"/>
      <c r="I274" s="30" t="n"/>
      <c r="J274" s="31" t="n"/>
      <c r="K274" s="39" t="n"/>
      <c r="L274" s="58" t="n"/>
      <c r="M274" s="61" t="n"/>
      <c r="N274" s="57" t="n"/>
      <c r="O274" s="58" t="n"/>
      <c r="P274" s="58">
        <f>IF(A274="","",IFERROR(K274*IF(L274="",'Settings'!$B$3,L274)+M274*'Settings'!$B$4+N274*'Settings'!$B$5+O274,0))</f>
        <v/>
      </c>
      <c r="Q274" s="31">
        <f>IF(A274="","",IF(H274="Canceled","Canceled",IF(G274="","No Due Date",IF(H274="Completed",IF(I274="","Needs Review",IF(I274&gt;G274,"Completed Late","Completed On Time")),IF(TODAY()&gt;G274,"Overdue",IF(G274&lt;=TODAY()+'Settings'!$B$6,"Due Soon","On Track"))))))</f>
        <v/>
      </c>
      <c r="R274" s="31">
        <f>IF(A274="","",IF(COUNTIF($A$2:$A$501,A274)&gt;1,"Duplicate Action ID",IF(OR(B274="",D274="",E274="",F274="",H274="",J274=""),"Missing Required Field",IF(IFERROR(COUNTIF('Complaint Log'!$A$2:$A$501,B274),0)=0,"Unknown Complaint ID",IF(AND(H274="Pending",G274=""),"Missing Due Date",IF(AND(H274="Completed",I274=""),"Missing Completed Date",IF(AND(H274&lt;&gt;"Completed",I274&lt;&gt;""),"Status/Date Mismatch",IF(AND(I274&lt;&gt;"",I274&lt;D274),"Completed Before Logged","OK"))))))))</f>
        <v/>
      </c>
    </row>
    <row r="275">
      <c r="A275" s="29" t="n"/>
      <c r="B275" s="29" t="n"/>
      <c r="C275" s="31">
        <f>IF(B275="","",IFERROR(INDEX('Complaint Log'!$I$2:$I$501,MATCH(B275,'Complaint Log'!$A$2:$A$501,0)),"Complaint ID not found"))</f>
        <v/>
      </c>
      <c r="D275" s="30" t="n"/>
      <c r="E275" s="29" t="n"/>
      <c r="F275" s="29" t="n"/>
      <c r="G275" s="30" t="n"/>
      <c r="H275" s="29" t="n"/>
      <c r="I275" s="30" t="n"/>
      <c r="J275" s="31" t="n"/>
      <c r="K275" s="39" t="n"/>
      <c r="L275" s="58" t="n"/>
      <c r="M275" s="61" t="n"/>
      <c r="N275" s="57" t="n"/>
      <c r="O275" s="58" t="n"/>
      <c r="P275" s="58">
        <f>IF(A275="","",IFERROR(K275*IF(L275="",'Settings'!$B$3,L275)+M275*'Settings'!$B$4+N275*'Settings'!$B$5+O275,0))</f>
        <v/>
      </c>
      <c r="Q275" s="31">
        <f>IF(A275="","",IF(H275="Canceled","Canceled",IF(G275="","No Due Date",IF(H275="Completed",IF(I275="","Needs Review",IF(I275&gt;G275,"Completed Late","Completed On Time")),IF(TODAY()&gt;G275,"Overdue",IF(G275&lt;=TODAY()+'Settings'!$B$6,"Due Soon","On Track"))))))</f>
        <v/>
      </c>
      <c r="R275" s="31">
        <f>IF(A275="","",IF(COUNTIF($A$2:$A$501,A275)&gt;1,"Duplicate Action ID",IF(OR(B275="",D275="",E275="",F275="",H275="",J275=""),"Missing Required Field",IF(IFERROR(COUNTIF('Complaint Log'!$A$2:$A$501,B275),0)=0,"Unknown Complaint ID",IF(AND(H275="Pending",G275=""),"Missing Due Date",IF(AND(H275="Completed",I275=""),"Missing Completed Date",IF(AND(H275&lt;&gt;"Completed",I275&lt;&gt;""),"Status/Date Mismatch",IF(AND(I275&lt;&gt;"",I275&lt;D275),"Completed Before Logged","OK"))))))))</f>
        <v/>
      </c>
    </row>
    <row r="276">
      <c r="A276" s="29" t="n"/>
      <c r="B276" s="29" t="n"/>
      <c r="C276" s="31">
        <f>IF(B276="","",IFERROR(INDEX('Complaint Log'!$I$2:$I$501,MATCH(B276,'Complaint Log'!$A$2:$A$501,0)),"Complaint ID not found"))</f>
        <v/>
      </c>
      <c r="D276" s="30" t="n"/>
      <c r="E276" s="29" t="n"/>
      <c r="F276" s="29" t="n"/>
      <c r="G276" s="30" t="n"/>
      <c r="H276" s="29" t="n"/>
      <c r="I276" s="30" t="n"/>
      <c r="J276" s="31" t="n"/>
      <c r="K276" s="39" t="n"/>
      <c r="L276" s="58" t="n"/>
      <c r="M276" s="61" t="n"/>
      <c r="N276" s="57" t="n"/>
      <c r="O276" s="58" t="n"/>
      <c r="P276" s="58">
        <f>IF(A276="","",IFERROR(K276*IF(L276="",'Settings'!$B$3,L276)+M276*'Settings'!$B$4+N276*'Settings'!$B$5+O276,0))</f>
        <v/>
      </c>
      <c r="Q276" s="31">
        <f>IF(A276="","",IF(H276="Canceled","Canceled",IF(G276="","No Due Date",IF(H276="Completed",IF(I276="","Needs Review",IF(I276&gt;G276,"Completed Late","Completed On Time")),IF(TODAY()&gt;G276,"Overdue",IF(G276&lt;=TODAY()+'Settings'!$B$6,"Due Soon","On Track"))))))</f>
        <v/>
      </c>
      <c r="R276" s="31">
        <f>IF(A276="","",IF(COUNTIF($A$2:$A$501,A276)&gt;1,"Duplicate Action ID",IF(OR(B276="",D276="",E276="",F276="",H276="",J276=""),"Missing Required Field",IF(IFERROR(COUNTIF('Complaint Log'!$A$2:$A$501,B276),0)=0,"Unknown Complaint ID",IF(AND(H276="Pending",G276=""),"Missing Due Date",IF(AND(H276="Completed",I276=""),"Missing Completed Date",IF(AND(H276&lt;&gt;"Completed",I276&lt;&gt;""),"Status/Date Mismatch",IF(AND(I276&lt;&gt;"",I276&lt;D276),"Completed Before Logged","OK"))))))))</f>
        <v/>
      </c>
    </row>
    <row r="277">
      <c r="A277" s="29" t="n"/>
      <c r="B277" s="29" t="n"/>
      <c r="C277" s="31">
        <f>IF(B277="","",IFERROR(INDEX('Complaint Log'!$I$2:$I$501,MATCH(B277,'Complaint Log'!$A$2:$A$501,0)),"Complaint ID not found"))</f>
        <v/>
      </c>
      <c r="D277" s="30" t="n"/>
      <c r="E277" s="29" t="n"/>
      <c r="F277" s="29" t="n"/>
      <c r="G277" s="30" t="n"/>
      <c r="H277" s="29" t="n"/>
      <c r="I277" s="30" t="n"/>
      <c r="J277" s="31" t="n"/>
      <c r="K277" s="39" t="n"/>
      <c r="L277" s="58" t="n"/>
      <c r="M277" s="61" t="n"/>
      <c r="N277" s="57" t="n"/>
      <c r="O277" s="58" t="n"/>
      <c r="P277" s="58">
        <f>IF(A277="","",IFERROR(K277*IF(L277="",'Settings'!$B$3,L277)+M277*'Settings'!$B$4+N277*'Settings'!$B$5+O277,0))</f>
        <v/>
      </c>
      <c r="Q277" s="31">
        <f>IF(A277="","",IF(H277="Canceled","Canceled",IF(G277="","No Due Date",IF(H277="Completed",IF(I277="","Needs Review",IF(I277&gt;G277,"Completed Late","Completed On Time")),IF(TODAY()&gt;G277,"Overdue",IF(G277&lt;=TODAY()+'Settings'!$B$6,"Due Soon","On Track"))))))</f>
        <v/>
      </c>
      <c r="R277" s="31">
        <f>IF(A277="","",IF(COUNTIF($A$2:$A$501,A277)&gt;1,"Duplicate Action ID",IF(OR(B277="",D277="",E277="",F277="",H277="",J277=""),"Missing Required Field",IF(IFERROR(COUNTIF('Complaint Log'!$A$2:$A$501,B277),0)=0,"Unknown Complaint ID",IF(AND(H277="Pending",G277=""),"Missing Due Date",IF(AND(H277="Completed",I277=""),"Missing Completed Date",IF(AND(H277&lt;&gt;"Completed",I277&lt;&gt;""),"Status/Date Mismatch",IF(AND(I277&lt;&gt;"",I277&lt;D277),"Completed Before Logged","OK"))))))))</f>
        <v/>
      </c>
    </row>
    <row r="278">
      <c r="A278" s="29" t="n"/>
      <c r="B278" s="29" t="n"/>
      <c r="C278" s="31">
        <f>IF(B278="","",IFERROR(INDEX('Complaint Log'!$I$2:$I$501,MATCH(B278,'Complaint Log'!$A$2:$A$501,0)),"Complaint ID not found"))</f>
        <v/>
      </c>
      <c r="D278" s="30" t="n"/>
      <c r="E278" s="29" t="n"/>
      <c r="F278" s="29" t="n"/>
      <c r="G278" s="30" t="n"/>
      <c r="H278" s="29" t="n"/>
      <c r="I278" s="30" t="n"/>
      <c r="J278" s="31" t="n"/>
      <c r="K278" s="39" t="n"/>
      <c r="L278" s="58" t="n"/>
      <c r="M278" s="61" t="n"/>
      <c r="N278" s="57" t="n"/>
      <c r="O278" s="58" t="n"/>
      <c r="P278" s="58">
        <f>IF(A278="","",IFERROR(K278*IF(L278="",'Settings'!$B$3,L278)+M278*'Settings'!$B$4+N278*'Settings'!$B$5+O278,0))</f>
        <v/>
      </c>
      <c r="Q278" s="31">
        <f>IF(A278="","",IF(H278="Canceled","Canceled",IF(G278="","No Due Date",IF(H278="Completed",IF(I278="","Needs Review",IF(I278&gt;G278,"Completed Late","Completed On Time")),IF(TODAY()&gt;G278,"Overdue",IF(G278&lt;=TODAY()+'Settings'!$B$6,"Due Soon","On Track"))))))</f>
        <v/>
      </c>
      <c r="R278" s="31">
        <f>IF(A278="","",IF(COUNTIF($A$2:$A$501,A278)&gt;1,"Duplicate Action ID",IF(OR(B278="",D278="",E278="",F278="",H278="",J278=""),"Missing Required Field",IF(IFERROR(COUNTIF('Complaint Log'!$A$2:$A$501,B278),0)=0,"Unknown Complaint ID",IF(AND(H278="Pending",G278=""),"Missing Due Date",IF(AND(H278="Completed",I278=""),"Missing Completed Date",IF(AND(H278&lt;&gt;"Completed",I278&lt;&gt;""),"Status/Date Mismatch",IF(AND(I278&lt;&gt;"",I278&lt;D278),"Completed Before Logged","OK"))))))))</f>
        <v/>
      </c>
    </row>
    <row r="279">
      <c r="A279" s="29" t="n"/>
      <c r="B279" s="29" t="n"/>
      <c r="C279" s="31">
        <f>IF(B279="","",IFERROR(INDEX('Complaint Log'!$I$2:$I$501,MATCH(B279,'Complaint Log'!$A$2:$A$501,0)),"Complaint ID not found"))</f>
        <v/>
      </c>
      <c r="D279" s="30" t="n"/>
      <c r="E279" s="29" t="n"/>
      <c r="F279" s="29" t="n"/>
      <c r="G279" s="30" t="n"/>
      <c r="H279" s="29" t="n"/>
      <c r="I279" s="30" t="n"/>
      <c r="J279" s="31" t="n"/>
      <c r="K279" s="39" t="n"/>
      <c r="L279" s="58" t="n"/>
      <c r="M279" s="61" t="n"/>
      <c r="N279" s="57" t="n"/>
      <c r="O279" s="58" t="n"/>
      <c r="P279" s="58">
        <f>IF(A279="","",IFERROR(K279*IF(L279="",'Settings'!$B$3,L279)+M279*'Settings'!$B$4+N279*'Settings'!$B$5+O279,0))</f>
        <v/>
      </c>
      <c r="Q279" s="31">
        <f>IF(A279="","",IF(H279="Canceled","Canceled",IF(G279="","No Due Date",IF(H279="Completed",IF(I279="","Needs Review",IF(I279&gt;G279,"Completed Late","Completed On Time")),IF(TODAY()&gt;G279,"Overdue",IF(G279&lt;=TODAY()+'Settings'!$B$6,"Due Soon","On Track"))))))</f>
        <v/>
      </c>
      <c r="R279" s="31">
        <f>IF(A279="","",IF(COUNTIF($A$2:$A$501,A279)&gt;1,"Duplicate Action ID",IF(OR(B279="",D279="",E279="",F279="",H279="",J279=""),"Missing Required Field",IF(IFERROR(COUNTIF('Complaint Log'!$A$2:$A$501,B279),0)=0,"Unknown Complaint ID",IF(AND(H279="Pending",G279=""),"Missing Due Date",IF(AND(H279="Completed",I279=""),"Missing Completed Date",IF(AND(H279&lt;&gt;"Completed",I279&lt;&gt;""),"Status/Date Mismatch",IF(AND(I279&lt;&gt;"",I279&lt;D279),"Completed Before Logged","OK"))))))))</f>
        <v/>
      </c>
    </row>
    <row r="280">
      <c r="A280" s="29" t="n"/>
      <c r="B280" s="29" t="n"/>
      <c r="C280" s="31">
        <f>IF(B280="","",IFERROR(INDEX('Complaint Log'!$I$2:$I$501,MATCH(B280,'Complaint Log'!$A$2:$A$501,0)),"Complaint ID not found"))</f>
        <v/>
      </c>
      <c r="D280" s="30" t="n"/>
      <c r="E280" s="29" t="n"/>
      <c r="F280" s="29" t="n"/>
      <c r="G280" s="30" t="n"/>
      <c r="H280" s="29" t="n"/>
      <c r="I280" s="30" t="n"/>
      <c r="J280" s="31" t="n"/>
      <c r="K280" s="39" t="n"/>
      <c r="L280" s="58" t="n"/>
      <c r="M280" s="61" t="n"/>
      <c r="N280" s="57" t="n"/>
      <c r="O280" s="58" t="n"/>
      <c r="P280" s="58">
        <f>IF(A280="","",IFERROR(K280*IF(L280="",'Settings'!$B$3,L280)+M280*'Settings'!$B$4+N280*'Settings'!$B$5+O280,0))</f>
        <v/>
      </c>
      <c r="Q280" s="31">
        <f>IF(A280="","",IF(H280="Canceled","Canceled",IF(G280="","No Due Date",IF(H280="Completed",IF(I280="","Needs Review",IF(I280&gt;G280,"Completed Late","Completed On Time")),IF(TODAY()&gt;G280,"Overdue",IF(G280&lt;=TODAY()+'Settings'!$B$6,"Due Soon","On Track"))))))</f>
        <v/>
      </c>
      <c r="R280" s="31">
        <f>IF(A280="","",IF(COUNTIF($A$2:$A$501,A280)&gt;1,"Duplicate Action ID",IF(OR(B280="",D280="",E280="",F280="",H280="",J280=""),"Missing Required Field",IF(IFERROR(COUNTIF('Complaint Log'!$A$2:$A$501,B280),0)=0,"Unknown Complaint ID",IF(AND(H280="Pending",G280=""),"Missing Due Date",IF(AND(H280="Completed",I280=""),"Missing Completed Date",IF(AND(H280&lt;&gt;"Completed",I280&lt;&gt;""),"Status/Date Mismatch",IF(AND(I280&lt;&gt;"",I280&lt;D280),"Completed Before Logged","OK"))))))))</f>
        <v/>
      </c>
    </row>
    <row r="281">
      <c r="A281" s="29" t="n"/>
      <c r="B281" s="29" t="n"/>
      <c r="C281" s="31">
        <f>IF(B281="","",IFERROR(INDEX('Complaint Log'!$I$2:$I$501,MATCH(B281,'Complaint Log'!$A$2:$A$501,0)),"Complaint ID not found"))</f>
        <v/>
      </c>
      <c r="D281" s="30" t="n"/>
      <c r="E281" s="29" t="n"/>
      <c r="F281" s="29" t="n"/>
      <c r="G281" s="30" t="n"/>
      <c r="H281" s="29" t="n"/>
      <c r="I281" s="30" t="n"/>
      <c r="J281" s="31" t="n"/>
      <c r="K281" s="39" t="n"/>
      <c r="L281" s="58" t="n"/>
      <c r="M281" s="61" t="n"/>
      <c r="N281" s="57" t="n"/>
      <c r="O281" s="58" t="n"/>
      <c r="P281" s="58">
        <f>IF(A281="","",IFERROR(K281*IF(L281="",'Settings'!$B$3,L281)+M281*'Settings'!$B$4+N281*'Settings'!$B$5+O281,0))</f>
        <v/>
      </c>
      <c r="Q281" s="31">
        <f>IF(A281="","",IF(H281="Canceled","Canceled",IF(G281="","No Due Date",IF(H281="Completed",IF(I281="","Needs Review",IF(I281&gt;G281,"Completed Late","Completed On Time")),IF(TODAY()&gt;G281,"Overdue",IF(G281&lt;=TODAY()+'Settings'!$B$6,"Due Soon","On Track"))))))</f>
        <v/>
      </c>
      <c r="R281" s="31">
        <f>IF(A281="","",IF(COUNTIF($A$2:$A$501,A281)&gt;1,"Duplicate Action ID",IF(OR(B281="",D281="",E281="",F281="",H281="",J281=""),"Missing Required Field",IF(IFERROR(COUNTIF('Complaint Log'!$A$2:$A$501,B281),0)=0,"Unknown Complaint ID",IF(AND(H281="Pending",G281=""),"Missing Due Date",IF(AND(H281="Completed",I281=""),"Missing Completed Date",IF(AND(H281&lt;&gt;"Completed",I281&lt;&gt;""),"Status/Date Mismatch",IF(AND(I281&lt;&gt;"",I281&lt;D281),"Completed Before Logged","OK"))))))))</f>
        <v/>
      </c>
    </row>
    <row r="282">
      <c r="A282" s="29" t="n"/>
      <c r="B282" s="29" t="n"/>
      <c r="C282" s="31">
        <f>IF(B282="","",IFERROR(INDEX('Complaint Log'!$I$2:$I$501,MATCH(B282,'Complaint Log'!$A$2:$A$501,0)),"Complaint ID not found"))</f>
        <v/>
      </c>
      <c r="D282" s="30" t="n"/>
      <c r="E282" s="29" t="n"/>
      <c r="F282" s="29" t="n"/>
      <c r="G282" s="30" t="n"/>
      <c r="H282" s="29" t="n"/>
      <c r="I282" s="30" t="n"/>
      <c r="J282" s="31" t="n"/>
      <c r="K282" s="39" t="n"/>
      <c r="L282" s="58" t="n"/>
      <c r="M282" s="61" t="n"/>
      <c r="N282" s="57" t="n"/>
      <c r="O282" s="58" t="n"/>
      <c r="P282" s="58">
        <f>IF(A282="","",IFERROR(K282*IF(L282="",'Settings'!$B$3,L282)+M282*'Settings'!$B$4+N282*'Settings'!$B$5+O282,0))</f>
        <v/>
      </c>
      <c r="Q282" s="31">
        <f>IF(A282="","",IF(H282="Canceled","Canceled",IF(G282="","No Due Date",IF(H282="Completed",IF(I282="","Needs Review",IF(I282&gt;G282,"Completed Late","Completed On Time")),IF(TODAY()&gt;G282,"Overdue",IF(G282&lt;=TODAY()+'Settings'!$B$6,"Due Soon","On Track"))))))</f>
        <v/>
      </c>
      <c r="R282" s="31">
        <f>IF(A282="","",IF(COUNTIF($A$2:$A$501,A282)&gt;1,"Duplicate Action ID",IF(OR(B282="",D282="",E282="",F282="",H282="",J282=""),"Missing Required Field",IF(IFERROR(COUNTIF('Complaint Log'!$A$2:$A$501,B282),0)=0,"Unknown Complaint ID",IF(AND(H282="Pending",G282=""),"Missing Due Date",IF(AND(H282="Completed",I282=""),"Missing Completed Date",IF(AND(H282&lt;&gt;"Completed",I282&lt;&gt;""),"Status/Date Mismatch",IF(AND(I282&lt;&gt;"",I282&lt;D282),"Completed Before Logged","OK"))))))))</f>
        <v/>
      </c>
    </row>
    <row r="283">
      <c r="A283" s="29" t="n"/>
      <c r="B283" s="29" t="n"/>
      <c r="C283" s="31">
        <f>IF(B283="","",IFERROR(INDEX('Complaint Log'!$I$2:$I$501,MATCH(B283,'Complaint Log'!$A$2:$A$501,0)),"Complaint ID not found"))</f>
        <v/>
      </c>
      <c r="D283" s="30" t="n"/>
      <c r="E283" s="29" t="n"/>
      <c r="F283" s="29" t="n"/>
      <c r="G283" s="30" t="n"/>
      <c r="H283" s="29" t="n"/>
      <c r="I283" s="30" t="n"/>
      <c r="J283" s="31" t="n"/>
      <c r="K283" s="39" t="n"/>
      <c r="L283" s="58" t="n"/>
      <c r="M283" s="61" t="n"/>
      <c r="N283" s="57" t="n"/>
      <c r="O283" s="58" t="n"/>
      <c r="P283" s="58">
        <f>IF(A283="","",IFERROR(K283*IF(L283="",'Settings'!$B$3,L283)+M283*'Settings'!$B$4+N283*'Settings'!$B$5+O283,0))</f>
        <v/>
      </c>
      <c r="Q283" s="31">
        <f>IF(A283="","",IF(H283="Canceled","Canceled",IF(G283="","No Due Date",IF(H283="Completed",IF(I283="","Needs Review",IF(I283&gt;G283,"Completed Late","Completed On Time")),IF(TODAY()&gt;G283,"Overdue",IF(G283&lt;=TODAY()+'Settings'!$B$6,"Due Soon","On Track"))))))</f>
        <v/>
      </c>
      <c r="R283" s="31">
        <f>IF(A283="","",IF(COUNTIF($A$2:$A$501,A283)&gt;1,"Duplicate Action ID",IF(OR(B283="",D283="",E283="",F283="",H283="",J283=""),"Missing Required Field",IF(IFERROR(COUNTIF('Complaint Log'!$A$2:$A$501,B283),0)=0,"Unknown Complaint ID",IF(AND(H283="Pending",G283=""),"Missing Due Date",IF(AND(H283="Completed",I283=""),"Missing Completed Date",IF(AND(H283&lt;&gt;"Completed",I283&lt;&gt;""),"Status/Date Mismatch",IF(AND(I283&lt;&gt;"",I283&lt;D283),"Completed Before Logged","OK"))))))))</f>
        <v/>
      </c>
    </row>
    <row r="284">
      <c r="A284" s="29" t="n"/>
      <c r="B284" s="29" t="n"/>
      <c r="C284" s="31">
        <f>IF(B284="","",IFERROR(INDEX('Complaint Log'!$I$2:$I$501,MATCH(B284,'Complaint Log'!$A$2:$A$501,0)),"Complaint ID not found"))</f>
        <v/>
      </c>
      <c r="D284" s="30" t="n"/>
      <c r="E284" s="29" t="n"/>
      <c r="F284" s="29" t="n"/>
      <c r="G284" s="30" t="n"/>
      <c r="H284" s="29" t="n"/>
      <c r="I284" s="30" t="n"/>
      <c r="J284" s="31" t="n"/>
      <c r="K284" s="39" t="n"/>
      <c r="L284" s="58" t="n"/>
      <c r="M284" s="61" t="n"/>
      <c r="N284" s="57" t="n"/>
      <c r="O284" s="58" t="n"/>
      <c r="P284" s="58">
        <f>IF(A284="","",IFERROR(K284*IF(L284="",'Settings'!$B$3,L284)+M284*'Settings'!$B$4+N284*'Settings'!$B$5+O284,0))</f>
        <v/>
      </c>
      <c r="Q284" s="31">
        <f>IF(A284="","",IF(H284="Canceled","Canceled",IF(G284="","No Due Date",IF(H284="Completed",IF(I284="","Needs Review",IF(I284&gt;G284,"Completed Late","Completed On Time")),IF(TODAY()&gt;G284,"Overdue",IF(G284&lt;=TODAY()+'Settings'!$B$6,"Due Soon","On Track"))))))</f>
        <v/>
      </c>
      <c r="R284" s="31">
        <f>IF(A284="","",IF(COUNTIF($A$2:$A$501,A284)&gt;1,"Duplicate Action ID",IF(OR(B284="",D284="",E284="",F284="",H284="",J284=""),"Missing Required Field",IF(IFERROR(COUNTIF('Complaint Log'!$A$2:$A$501,B284),0)=0,"Unknown Complaint ID",IF(AND(H284="Pending",G284=""),"Missing Due Date",IF(AND(H284="Completed",I284=""),"Missing Completed Date",IF(AND(H284&lt;&gt;"Completed",I284&lt;&gt;""),"Status/Date Mismatch",IF(AND(I284&lt;&gt;"",I284&lt;D284),"Completed Before Logged","OK"))))))))</f>
        <v/>
      </c>
    </row>
    <row r="285">
      <c r="A285" s="29" t="n"/>
      <c r="B285" s="29" t="n"/>
      <c r="C285" s="31">
        <f>IF(B285="","",IFERROR(INDEX('Complaint Log'!$I$2:$I$501,MATCH(B285,'Complaint Log'!$A$2:$A$501,0)),"Complaint ID not found"))</f>
        <v/>
      </c>
      <c r="D285" s="30" t="n"/>
      <c r="E285" s="29" t="n"/>
      <c r="F285" s="29" t="n"/>
      <c r="G285" s="30" t="n"/>
      <c r="H285" s="29" t="n"/>
      <c r="I285" s="30" t="n"/>
      <c r="J285" s="31" t="n"/>
      <c r="K285" s="39" t="n"/>
      <c r="L285" s="58" t="n"/>
      <c r="M285" s="61" t="n"/>
      <c r="N285" s="57" t="n"/>
      <c r="O285" s="58" t="n"/>
      <c r="P285" s="58">
        <f>IF(A285="","",IFERROR(K285*IF(L285="",'Settings'!$B$3,L285)+M285*'Settings'!$B$4+N285*'Settings'!$B$5+O285,0))</f>
        <v/>
      </c>
      <c r="Q285" s="31">
        <f>IF(A285="","",IF(H285="Canceled","Canceled",IF(G285="","No Due Date",IF(H285="Completed",IF(I285="","Needs Review",IF(I285&gt;G285,"Completed Late","Completed On Time")),IF(TODAY()&gt;G285,"Overdue",IF(G285&lt;=TODAY()+'Settings'!$B$6,"Due Soon","On Track"))))))</f>
        <v/>
      </c>
      <c r="R285" s="31">
        <f>IF(A285="","",IF(COUNTIF($A$2:$A$501,A285)&gt;1,"Duplicate Action ID",IF(OR(B285="",D285="",E285="",F285="",H285="",J285=""),"Missing Required Field",IF(IFERROR(COUNTIF('Complaint Log'!$A$2:$A$501,B285),0)=0,"Unknown Complaint ID",IF(AND(H285="Pending",G285=""),"Missing Due Date",IF(AND(H285="Completed",I285=""),"Missing Completed Date",IF(AND(H285&lt;&gt;"Completed",I285&lt;&gt;""),"Status/Date Mismatch",IF(AND(I285&lt;&gt;"",I285&lt;D285),"Completed Before Logged","OK"))))))))</f>
        <v/>
      </c>
    </row>
    <row r="286">
      <c r="A286" s="29" t="n"/>
      <c r="B286" s="29" t="n"/>
      <c r="C286" s="31">
        <f>IF(B286="","",IFERROR(INDEX('Complaint Log'!$I$2:$I$501,MATCH(B286,'Complaint Log'!$A$2:$A$501,0)),"Complaint ID not found"))</f>
        <v/>
      </c>
      <c r="D286" s="30" t="n"/>
      <c r="E286" s="29" t="n"/>
      <c r="F286" s="29" t="n"/>
      <c r="G286" s="30" t="n"/>
      <c r="H286" s="29" t="n"/>
      <c r="I286" s="30" t="n"/>
      <c r="J286" s="31" t="n"/>
      <c r="K286" s="39" t="n"/>
      <c r="L286" s="58" t="n"/>
      <c r="M286" s="61" t="n"/>
      <c r="N286" s="57" t="n"/>
      <c r="O286" s="58" t="n"/>
      <c r="P286" s="58">
        <f>IF(A286="","",IFERROR(K286*IF(L286="",'Settings'!$B$3,L286)+M286*'Settings'!$B$4+N286*'Settings'!$B$5+O286,0))</f>
        <v/>
      </c>
      <c r="Q286" s="31">
        <f>IF(A286="","",IF(H286="Canceled","Canceled",IF(G286="","No Due Date",IF(H286="Completed",IF(I286="","Needs Review",IF(I286&gt;G286,"Completed Late","Completed On Time")),IF(TODAY()&gt;G286,"Overdue",IF(G286&lt;=TODAY()+'Settings'!$B$6,"Due Soon","On Track"))))))</f>
        <v/>
      </c>
      <c r="R286" s="31">
        <f>IF(A286="","",IF(COUNTIF($A$2:$A$501,A286)&gt;1,"Duplicate Action ID",IF(OR(B286="",D286="",E286="",F286="",H286="",J286=""),"Missing Required Field",IF(IFERROR(COUNTIF('Complaint Log'!$A$2:$A$501,B286),0)=0,"Unknown Complaint ID",IF(AND(H286="Pending",G286=""),"Missing Due Date",IF(AND(H286="Completed",I286=""),"Missing Completed Date",IF(AND(H286&lt;&gt;"Completed",I286&lt;&gt;""),"Status/Date Mismatch",IF(AND(I286&lt;&gt;"",I286&lt;D286),"Completed Before Logged","OK"))))))))</f>
        <v/>
      </c>
    </row>
    <row r="287">
      <c r="A287" s="29" t="n"/>
      <c r="B287" s="29" t="n"/>
      <c r="C287" s="31">
        <f>IF(B287="","",IFERROR(INDEX('Complaint Log'!$I$2:$I$501,MATCH(B287,'Complaint Log'!$A$2:$A$501,0)),"Complaint ID not found"))</f>
        <v/>
      </c>
      <c r="D287" s="30" t="n"/>
      <c r="E287" s="29" t="n"/>
      <c r="F287" s="29" t="n"/>
      <c r="G287" s="30" t="n"/>
      <c r="H287" s="29" t="n"/>
      <c r="I287" s="30" t="n"/>
      <c r="J287" s="31" t="n"/>
      <c r="K287" s="39" t="n"/>
      <c r="L287" s="58" t="n"/>
      <c r="M287" s="61" t="n"/>
      <c r="N287" s="57" t="n"/>
      <c r="O287" s="58" t="n"/>
      <c r="P287" s="58">
        <f>IF(A287="","",IFERROR(K287*IF(L287="",'Settings'!$B$3,L287)+M287*'Settings'!$B$4+N287*'Settings'!$B$5+O287,0))</f>
        <v/>
      </c>
      <c r="Q287" s="31">
        <f>IF(A287="","",IF(H287="Canceled","Canceled",IF(G287="","No Due Date",IF(H287="Completed",IF(I287="","Needs Review",IF(I287&gt;G287,"Completed Late","Completed On Time")),IF(TODAY()&gt;G287,"Overdue",IF(G287&lt;=TODAY()+'Settings'!$B$6,"Due Soon","On Track"))))))</f>
        <v/>
      </c>
      <c r="R287" s="31">
        <f>IF(A287="","",IF(COUNTIF($A$2:$A$501,A287)&gt;1,"Duplicate Action ID",IF(OR(B287="",D287="",E287="",F287="",H287="",J287=""),"Missing Required Field",IF(IFERROR(COUNTIF('Complaint Log'!$A$2:$A$501,B287),0)=0,"Unknown Complaint ID",IF(AND(H287="Pending",G287=""),"Missing Due Date",IF(AND(H287="Completed",I287=""),"Missing Completed Date",IF(AND(H287&lt;&gt;"Completed",I287&lt;&gt;""),"Status/Date Mismatch",IF(AND(I287&lt;&gt;"",I287&lt;D287),"Completed Before Logged","OK"))))))))</f>
        <v/>
      </c>
    </row>
    <row r="288">
      <c r="A288" s="29" t="n"/>
      <c r="B288" s="29" t="n"/>
      <c r="C288" s="31">
        <f>IF(B288="","",IFERROR(INDEX('Complaint Log'!$I$2:$I$501,MATCH(B288,'Complaint Log'!$A$2:$A$501,0)),"Complaint ID not found"))</f>
        <v/>
      </c>
      <c r="D288" s="30" t="n"/>
      <c r="E288" s="29" t="n"/>
      <c r="F288" s="29" t="n"/>
      <c r="G288" s="30" t="n"/>
      <c r="H288" s="29" t="n"/>
      <c r="I288" s="30" t="n"/>
      <c r="J288" s="31" t="n"/>
      <c r="K288" s="39" t="n"/>
      <c r="L288" s="58" t="n"/>
      <c r="M288" s="61" t="n"/>
      <c r="N288" s="57" t="n"/>
      <c r="O288" s="58" t="n"/>
      <c r="P288" s="58">
        <f>IF(A288="","",IFERROR(K288*IF(L288="",'Settings'!$B$3,L288)+M288*'Settings'!$B$4+N288*'Settings'!$B$5+O288,0))</f>
        <v/>
      </c>
      <c r="Q288" s="31">
        <f>IF(A288="","",IF(H288="Canceled","Canceled",IF(G288="","No Due Date",IF(H288="Completed",IF(I288="","Needs Review",IF(I288&gt;G288,"Completed Late","Completed On Time")),IF(TODAY()&gt;G288,"Overdue",IF(G288&lt;=TODAY()+'Settings'!$B$6,"Due Soon","On Track"))))))</f>
        <v/>
      </c>
      <c r="R288" s="31">
        <f>IF(A288="","",IF(COUNTIF($A$2:$A$501,A288)&gt;1,"Duplicate Action ID",IF(OR(B288="",D288="",E288="",F288="",H288="",J288=""),"Missing Required Field",IF(IFERROR(COUNTIF('Complaint Log'!$A$2:$A$501,B288),0)=0,"Unknown Complaint ID",IF(AND(H288="Pending",G288=""),"Missing Due Date",IF(AND(H288="Completed",I288=""),"Missing Completed Date",IF(AND(H288&lt;&gt;"Completed",I288&lt;&gt;""),"Status/Date Mismatch",IF(AND(I288&lt;&gt;"",I288&lt;D288),"Completed Before Logged","OK"))))))))</f>
        <v/>
      </c>
    </row>
    <row r="289">
      <c r="A289" s="29" t="n"/>
      <c r="B289" s="29" t="n"/>
      <c r="C289" s="31">
        <f>IF(B289="","",IFERROR(INDEX('Complaint Log'!$I$2:$I$501,MATCH(B289,'Complaint Log'!$A$2:$A$501,0)),"Complaint ID not found"))</f>
        <v/>
      </c>
      <c r="D289" s="30" t="n"/>
      <c r="E289" s="29" t="n"/>
      <c r="F289" s="29" t="n"/>
      <c r="G289" s="30" t="n"/>
      <c r="H289" s="29" t="n"/>
      <c r="I289" s="30" t="n"/>
      <c r="J289" s="31" t="n"/>
      <c r="K289" s="39" t="n"/>
      <c r="L289" s="58" t="n"/>
      <c r="M289" s="61" t="n"/>
      <c r="N289" s="57" t="n"/>
      <c r="O289" s="58" t="n"/>
      <c r="P289" s="58">
        <f>IF(A289="","",IFERROR(K289*IF(L289="",'Settings'!$B$3,L289)+M289*'Settings'!$B$4+N289*'Settings'!$B$5+O289,0))</f>
        <v/>
      </c>
      <c r="Q289" s="31">
        <f>IF(A289="","",IF(H289="Canceled","Canceled",IF(G289="","No Due Date",IF(H289="Completed",IF(I289="","Needs Review",IF(I289&gt;G289,"Completed Late","Completed On Time")),IF(TODAY()&gt;G289,"Overdue",IF(G289&lt;=TODAY()+'Settings'!$B$6,"Due Soon","On Track"))))))</f>
        <v/>
      </c>
      <c r="R289" s="31">
        <f>IF(A289="","",IF(COUNTIF($A$2:$A$501,A289)&gt;1,"Duplicate Action ID",IF(OR(B289="",D289="",E289="",F289="",H289="",J289=""),"Missing Required Field",IF(IFERROR(COUNTIF('Complaint Log'!$A$2:$A$501,B289),0)=0,"Unknown Complaint ID",IF(AND(H289="Pending",G289=""),"Missing Due Date",IF(AND(H289="Completed",I289=""),"Missing Completed Date",IF(AND(H289&lt;&gt;"Completed",I289&lt;&gt;""),"Status/Date Mismatch",IF(AND(I289&lt;&gt;"",I289&lt;D289),"Completed Before Logged","OK"))))))))</f>
        <v/>
      </c>
    </row>
    <row r="290">
      <c r="A290" s="29" t="n"/>
      <c r="B290" s="29" t="n"/>
      <c r="C290" s="31">
        <f>IF(B290="","",IFERROR(INDEX('Complaint Log'!$I$2:$I$501,MATCH(B290,'Complaint Log'!$A$2:$A$501,0)),"Complaint ID not found"))</f>
        <v/>
      </c>
      <c r="D290" s="30" t="n"/>
      <c r="E290" s="29" t="n"/>
      <c r="F290" s="29" t="n"/>
      <c r="G290" s="30" t="n"/>
      <c r="H290" s="29" t="n"/>
      <c r="I290" s="30" t="n"/>
      <c r="J290" s="31" t="n"/>
      <c r="K290" s="39" t="n"/>
      <c r="L290" s="58" t="n"/>
      <c r="M290" s="61" t="n"/>
      <c r="N290" s="57" t="n"/>
      <c r="O290" s="58" t="n"/>
      <c r="P290" s="58">
        <f>IF(A290="","",IFERROR(K290*IF(L290="",'Settings'!$B$3,L290)+M290*'Settings'!$B$4+N290*'Settings'!$B$5+O290,0))</f>
        <v/>
      </c>
      <c r="Q290" s="31">
        <f>IF(A290="","",IF(H290="Canceled","Canceled",IF(G290="","No Due Date",IF(H290="Completed",IF(I290="","Needs Review",IF(I290&gt;G290,"Completed Late","Completed On Time")),IF(TODAY()&gt;G290,"Overdue",IF(G290&lt;=TODAY()+'Settings'!$B$6,"Due Soon","On Track"))))))</f>
        <v/>
      </c>
      <c r="R290" s="31">
        <f>IF(A290="","",IF(COUNTIF($A$2:$A$501,A290)&gt;1,"Duplicate Action ID",IF(OR(B290="",D290="",E290="",F290="",H290="",J290=""),"Missing Required Field",IF(IFERROR(COUNTIF('Complaint Log'!$A$2:$A$501,B290),0)=0,"Unknown Complaint ID",IF(AND(H290="Pending",G290=""),"Missing Due Date",IF(AND(H290="Completed",I290=""),"Missing Completed Date",IF(AND(H290&lt;&gt;"Completed",I290&lt;&gt;""),"Status/Date Mismatch",IF(AND(I290&lt;&gt;"",I290&lt;D290),"Completed Before Logged","OK"))))))))</f>
        <v/>
      </c>
    </row>
    <row r="291">
      <c r="A291" s="29" t="n"/>
      <c r="B291" s="29" t="n"/>
      <c r="C291" s="31">
        <f>IF(B291="","",IFERROR(INDEX('Complaint Log'!$I$2:$I$501,MATCH(B291,'Complaint Log'!$A$2:$A$501,0)),"Complaint ID not found"))</f>
        <v/>
      </c>
      <c r="D291" s="30" t="n"/>
      <c r="E291" s="29" t="n"/>
      <c r="F291" s="29" t="n"/>
      <c r="G291" s="30" t="n"/>
      <c r="H291" s="29" t="n"/>
      <c r="I291" s="30" t="n"/>
      <c r="J291" s="31" t="n"/>
      <c r="K291" s="39" t="n"/>
      <c r="L291" s="58" t="n"/>
      <c r="M291" s="61" t="n"/>
      <c r="N291" s="57" t="n"/>
      <c r="O291" s="58" t="n"/>
      <c r="P291" s="58">
        <f>IF(A291="","",IFERROR(K291*IF(L291="",'Settings'!$B$3,L291)+M291*'Settings'!$B$4+N291*'Settings'!$B$5+O291,0))</f>
        <v/>
      </c>
      <c r="Q291" s="31">
        <f>IF(A291="","",IF(H291="Canceled","Canceled",IF(G291="","No Due Date",IF(H291="Completed",IF(I291="","Needs Review",IF(I291&gt;G291,"Completed Late","Completed On Time")),IF(TODAY()&gt;G291,"Overdue",IF(G291&lt;=TODAY()+'Settings'!$B$6,"Due Soon","On Track"))))))</f>
        <v/>
      </c>
      <c r="R291" s="31">
        <f>IF(A291="","",IF(COUNTIF($A$2:$A$501,A291)&gt;1,"Duplicate Action ID",IF(OR(B291="",D291="",E291="",F291="",H291="",J291=""),"Missing Required Field",IF(IFERROR(COUNTIF('Complaint Log'!$A$2:$A$501,B291),0)=0,"Unknown Complaint ID",IF(AND(H291="Pending",G291=""),"Missing Due Date",IF(AND(H291="Completed",I291=""),"Missing Completed Date",IF(AND(H291&lt;&gt;"Completed",I291&lt;&gt;""),"Status/Date Mismatch",IF(AND(I291&lt;&gt;"",I291&lt;D291),"Completed Before Logged","OK"))))))))</f>
        <v/>
      </c>
    </row>
    <row r="292">
      <c r="A292" s="29" t="n"/>
      <c r="B292" s="29" t="n"/>
      <c r="C292" s="31">
        <f>IF(B292="","",IFERROR(INDEX('Complaint Log'!$I$2:$I$501,MATCH(B292,'Complaint Log'!$A$2:$A$501,0)),"Complaint ID not found"))</f>
        <v/>
      </c>
      <c r="D292" s="30" t="n"/>
      <c r="E292" s="29" t="n"/>
      <c r="F292" s="29" t="n"/>
      <c r="G292" s="30" t="n"/>
      <c r="H292" s="29" t="n"/>
      <c r="I292" s="30" t="n"/>
      <c r="J292" s="31" t="n"/>
      <c r="K292" s="39" t="n"/>
      <c r="L292" s="58" t="n"/>
      <c r="M292" s="61" t="n"/>
      <c r="N292" s="57" t="n"/>
      <c r="O292" s="58" t="n"/>
      <c r="P292" s="58">
        <f>IF(A292="","",IFERROR(K292*IF(L292="",'Settings'!$B$3,L292)+M292*'Settings'!$B$4+N292*'Settings'!$B$5+O292,0))</f>
        <v/>
      </c>
      <c r="Q292" s="31">
        <f>IF(A292="","",IF(H292="Canceled","Canceled",IF(G292="","No Due Date",IF(H292="Completed",IF(I292="","Needs Review",IF(I292&gt;G292,"Completed Late","Completed On Time")),IF(TODAY()&gt;G292,"Overdue",IF(G292&lt;=TODAY()+'Settings'!$B$6,"Due Soon","On Track"))))))</f>
        <v/>
      </c>
      <c r="R292" s="31">
        <f>IF(A292="","",IF(COUNTIF($A$2:$A$501,A292)&gt;1,"Duplicate Action ID",IF(OR(B292="",D292="",E292="",F292="",H292="",J292=""),"Missing Required Field",IF(IFERROR(COUNTIF('Complaint Log'!$A$2:$A$501,B292),0)=0,"Unknown Complaint ID",IF(AND(H292="Pending",G292=""),"Missing Due Date",IF(AND(H292="Completed",I292=""),"Missing Completed Date",IF(AND(H292&lt;&gt;"Completed",I292&lt;&gt;""),"Status/Date Mismatch",IF(AND(I292&lt;&gt;"",I292&lt;D292),"Completed Before Logged","OK"))))))))</f>
        <v/>
      </c>
    </row>
    <row r="293">
      <c r="A293" s="29" t="n"/>
      <c r="B293" s="29" t="n"/>
      <c r="C293" s="31">
        <f>IF(B293="","",IFERROR(INDEX('Complaint Log'!$I$2:$I$501,MATCH(B293,'Complaint Log'!$A$2:$A$501,0)),"Complaint ID not found"))</f>
        <v/>
      </c>
      <c r="D293" s="30" t="n"/>
      <c r="E293" s="29" t="n"/>
      <c r="F293" s="29" t="n"/>
      <c r="G293" s="30" t="n"/>
      <c r="H293" s="29" t="n"/>
      <c r="I293" s="30" t="n"/>
      <c r="J293" s="31" t="n"/>
      <c r="K293" s="39" t="n"/>
      <c r="L293" s="58" t="n"/>
      <c r="M293" s="61" t="n"/>
      <c r="N293" s="57" t="n"/>
      <c r="O293" s="58" t="n"/>
      <c r="P293" s="58">
        <f>IF(A293="","",IFERROR(K293*IF(L293="",'Settings'!$B$3,L293)+M293*'Settings'!$B$4+N293*'Settings'!$B$5+O293,0))</f>
        <v/>
      </c>
      <c r="Q293" s="31">
        <f>IF(A293="","",IF(H293="Canceled","Canceled",IF(G293="","No Due Date",IF(H293="Completed",IF(I293="","Needs Review",IF(I293&gt;G293,"Completed Late","Completed On Time")),IF(TODAY()&gt;G293,"Overdue",IF(G293&lt;=TODAY()+'Settings'!$B$6,"Due Soon","On Track"))))))</f>
        <v/>
      </c>
      <c r="R293" s="31">
        <f>IF(A293="","",IF(COUNTIF($A$2:$A$501,A293)&gt;1,"Duplicate Action ID",IF(OR(B293="",D293="",E293="",F293="",H293="",J293=""),"Missing Required Field",IF(IFERROR(COUNTIF('Complaint Log'!$A$2:$A$501,B293),0)=0,"Unknown Complaint ID",IF(AND(H293="Pending",G293=""),"Missing Due Date",IF(AND(H293="Completed",I293=""),"Missing Completed Date",IF(AND(H293&lt;&gt;"Completed",I293&lt;&gt;""),"Status/Date Mismatch",IF(AND(I293&lt;&gt;"",I293&lt;D293),"Completed Before Logged","OK"))))))))</f>
        <v/>
      </c>
    </row>
    <row r="294">
      <c r="A294" s="29" t="n"/>
      <c r="B294" s="29" t="n"/>
      <c r="C294" s="31">
        <f>IF(B294="","",IFERROR(INDEX('Complaint Log'!$I$2:$I$501,MATCH(B294,'Complaint Log'!$A$2:$A$501,0)),"Complaint ID not found"))</f>
        <v/>
      </c>
      <c r="D294" s="30" t="n"/>
      <c r="E294" s="29" t="n"/>
      <c r="F294" s="29" t="n"/>
      <c r="G294" s="30" t="n"/>
      <c r="H294" s="29" t="n"/>
      <c r="I294" s="30" t="n"/>
      <c r="J294" s="31" t="n"/>
      <c r="K294" s="39" t="n"/>
      <c r="L294" s="58" t="n"/>
      <c r="M294" s="61" t="n"/>
      <c r="N294" s="57" t="n"/>
      <c r="O294" s="58" t="n"/>
      <c r="P294" s="58">
        <f>IF(A294="","",IFERROR(K294*IF(L294="",'Settings'!$B$3,L294)+M294*'Settings'!$B$4+N294*'Settings'!$B$5+O294,0))</f>
        <v/>
      </c>
      <c r="Q294" s="31">
        <f>IF(A294="","",IF(H294="Canceled","Canceled",IF(G294="","No Due Date",IF(H294="Completed",IF(I294="","Needs Review",IF(I294&gt;G294,"Completed Late","Completed On Time")),IF(TODAY()&gt;G294,"Overdue",IF(G294&lt;=TODAY()+'Settings'!$B$6,"Due Soon","On Track"))))))</f>
        <v/>
      </c>
      <c r="R294" s="31">
        <f>IF(A294="","",IF(COUNTIF($A$2:$A$501,A294)&gt;1,"Duplicate Action ID",IF(OR(B294="",D294="",E294="",F294="",H294="",J294=""),"Missing Required Field",IF(IFERROR(COUNTIF('Complaint Log'!$A$2:$A$501,B294),0)=0,"Unknown Complaint ID",IF(AND(H294="Pending",G294=""),"Missing Due Date",IF(AND(H294="Completed",I294=""),"Missing Completed Date",IF(AND(H294&lt;&gt;"Completed",I294&lt;&gt;""),"Status/Date Mismatch",IF(AND(I294&lt;&gt;"",I294&lt;D294),"Completed Before Logged","OK"))))))))</f>
        <v/>
      </c>
    </row>
    <row r="295">
      <c r="A295" s="29" t="n"/>
      <c r="B295" s="29" t="n"/>
      <c r="C295" s="31">
        <f>IF(B295="","",IFERROR(INDEX('Complaint Log'!$I$2:$I$501,MATCH(B295,'Complaint Log'!$A$2:$A$501,0)),"Complaint ID not found"))</f>
        <v/>
      </c>
      <c r="D295" s="30" t="n"/>
      <c r="E295" s="29" t="n"/>
      <c r="F295" s="29" t="n"/>
      <c r="G295" s="30" t="n"/>
      <c r="H295" s="29" t="n"/>
      <c r="I295" s="30" t="n"/>
      <c r="J295" s="31" t="n"/>
      <c r="K295" s="39" t="n"/>
      <c r="L295" s="58" t="n"/>
      <c r="M295" s="61" t="n"/>
      <c r="N295" s="57" t="n"/>
      <c r="O295" s="58" t="n"/>
      <c r="P295" s="58">
        <f>IF(A295="","",IFERROR(K295*IF(L295="",'Settings'!$B$3,L295)+M295*'Settings'!$B$4+N295*'Settings'!$B$5+O295,0))</f>
        <v/>
      </c>
      <c r="Q295" s="31">
        <f>IF(A295="","",IF(H295="Canceled","Canceled",IF(G295="","No Due Date",IF(H295="Completed",IF(I295="","Needs Review",IF(I295&gt;G295,"Completed Late","Completed On Time")),IF(TODAY()&gt;G295,"Overdue",IF(G295&lt;=TODAY()+'Settings'!$B$6,"Due Soon","On Track"))))))</f>
        <v/>
      </c>
      <c r="R295" s="31">
        <f>IF(A295="","",IF(COUNTIF($A$2:$A$501,A295)&gt;1,"Duplicate Action ID",IF(OR(B295="",D295="",E295="",F295="",H295="",J295=""),"Missing Required Field",IF(IFERROR(COUNTIF('Complaint Log'!$A$2:$A$501,B295),0)=0,"Unknown Complaint ID",IF(AND(H295="Pending",G295=""),"Missing Due Date",IF(AND(H295="Completed",I295=""),"Missing Completed Date",IF(AND(H295&lt;&gt;"Completed",I295&lt;&gt;""),"Status/Date Mismatch",IF(AND(I295&lt;&gt;"",I295&lt;D295),"Completed Before Logged","OK"))))))))</f>
        <v/>
      </c>
    </row>
    <row r="296">
      <c r="A296" s="29" t="n"/>
      <c r="B296" s="29" t="n"/>
      <c r="C296" s="31">
        <f>IF(B296="","",IFERROR(INDEX('Complaint Log'!$I$2:$I$501,MATCH(B296,'Complaint Log'!$A$2:$A$501,0)),"Complaint ID not found"))</f>
        <v/>
      </c>
      <c r="D296" s="30" t="n"/>
      <c r="E296" s="29" t="n"/>
      <c r="F296" s="29" t="n"/>
      <c r="G296" s="30" t="n"/>
      <c r="H296" s="29" t="n"/>
      <c r="I296" s="30" t="n"/>
      <c r="J296" s="31" t="n"/>
      <c r="K296" s="39" t="n"/>
      <c r="L296" s="58" t="n"/>
      <c r="M296" s="61" t="n"/>
      <c r="N296" s="57" t="n"/>
      <c r="O296" s="58" t="n"/>
      <c r="P296" s="58">
        <f>IF(A296="","",IFERROR(K296*IF(L296="",'Settings'!$B$3,L296)+M296*'Settings'!$B$4+N296*'Settings'!$B$5+O296,0))</f>
        <v/>
      </c>
      <c r="Q296" s="31">
        <f>IF(A296="","",IF(H296="Canceled","Canceled",IF(G296="","No Due Date",IF(H296="Completed",IF(I296="","Needs Review",IF(I296&gt;G296,"Completed Late","Completed On Time")),IF(TODAY()&gt;G296,"Overdue",IF(G296&lt;=TODAY()+'Settings'!$B$6,"Due Soon","On Track"))))))</f>
        <v/>
      </c>
      <c r="R296" s="31">
        <f>IF(A296="","",IF(COUNTIF($A$2:$A$501,A296)&gt;1,"Duplicate Action ID",IF(OR(B296="",D296="",E296="",F296="",H296="",J296=""),"Missing Required Field",IF(IFERROR(COUNTIF('Complaint Log'!$A$2:$A$501,B296),0)=0,"Unknown Complaint ID",IF(AND(H296="Pending",G296=""),"Missing Due Date",IF(AND(H296="Completed",I296=""),"Missing Completed Date",IF(AND(H296&lt;&gt;"Completed",I296&lt;&gt;""),"Status/Date Mismatch",IF(AND(I296&lt;&gt;"",I296&lt;D296),"Completed Before Logged","OK"))))))))</f>
        <v/>
      </c>
    </row>
    <row r="297">
      <c r="A297" s="29" t="n"/>
      <c r="B297" s="29" t="n"/>
      <c r="C297" s="31">
        <f>IF(B297="","",IFERROR(INDEX('Complaint Log'!$I$2:$I$501,MATCH(B297,'Complaint Log'!$A$2:$A$501,0)),"Complaint ID not found"))</f>
        <v/>
      </c>
      <c r="D297" s="30" t="n"/>
      <c r="E297" s="29" t="n"/>
      <c r="F297" s="29" t="n"/>
      <c r="G297" s="30" t="n"/>
      <c r="H297" s="29" t="n"/>
      <c r="I297" s="30" t="n"/>
      <c r="J297" s="31" t="n"/>
      <c r="K297" s="39" t="n"/>
      <c r="L297" s="58" t="n"/>
      <c r="M297" s="61" t="n"/>
      <c r="N297" s="57" t="n"/>
      <c r="O297" s="58" t="n"/>
      <c r="P297" s="58">
        <f>IF(A297="","",IFERROR(K297*IF(L297="",'Settings'!$B$3,L297)+M297*'Settings'!$B$4+N297*'Settings'!$B$5+O297,0))</f>
        <v/>
      </c>
      <c r="Q297" s="31">
        <f>IF(A297="","",IF(H297="Canceled","Canceled",IF(G297="","No Due Date",IF(H297="Completed",IF(I297="","Needs Review",IF(I297&gt;G297,"Completed Late","Completed On Time")),IF(TODAY()&gt;G297,"Overdue",IF(G297&lt;=TODAY()+'Settings'!$B$6,"Due Soon","On Track"))))))</f>
        <v/>
      </c>
      <c r="R297" s="31">
        <f>IF(A297="","",IF(COUNTIF($A$2:$A$501,A297)&gt;1,"Duplicate Action ID",IF(OR(B297="",D297="",E297="",F297="",H297="",J297=""),"Missing Required Field",IF(IFERROR(COUNTIF('Complaint Log'!$A$2:$A$501,B297),0)=0,"Unknown Complaint ID",IF(AND(H297="Pending",G297=""),"Missing Due Date",IF(AND(H297="Completed",I297=""),"Missing Completed Date",IF(AND(H297&lt;&gt;"Completed",I297&lt;&gt;""),"Status/Date Mismatch",IF(AND(I297&lt;&gt;"",I297&lt;D297),"Completed Before Logged","OK"))))))))</f>
        <v/>
      </c>
    </row>
    <row r="298">
      <c r="A298" s="29" t="n"/>
      <c r="B298" s="29" t="n"/>
      <c r="C298" s="31">
        <f>IF(B298="","",IFERROR(INDEX('Complaint Log'!$I$2:$I$501,MATCH(B298,'Complaint Log'!$A$2:$A$501,0)),"Complaint ID not found"))</f>
        <v/>
      </c>
      <c r="D298" s="30" t="n"/>
      <c r="E298" s="29" t="n"/>
      <c r="F298" s="29" t="n"/>
      <c r="G298" s="30" t="n"/>
      <c r="H298" s="29" t="n"/>
      <c r="I298" s="30" t="n"/>
      <c r="J298" s="31" t="n"/>
      <c r="K298" s="39" t="n"/>
      <c r="L298" s="58" t="n"/>
      <c r="M298" s="61" t="n"/>
      <c r="N298" s="57" t="n"/>
      <c r="O298" s="58" t="n"/>
      <c r="P298" s="58">
        <f>IF(A298="","",IFERROR(K298*IF(L298="",'Settings'!$B$3,L298)+M298*'Settings'!$B$4+N298*'Settings'!$B$5+O298,0))</f>
        <v/>
      </c>
      <c r="Q298" s="31">
        <f>IF(A298="","",IF(H298="Canceled","Canceled",IF(G298="","No Due Date",IF(H298="Completed",IF(I298="","Needs Review",IF(I298&gt;G298,"Completed Late","Completed On Time")),IF(TODAY()&gt;G298,"Overdue",IF(G298&lt;=TODAY()+'Settings'!$B$6,"Due Soon","On Track"))))))</f>
        <v/>
      </c>
      <c r="R298" s="31">
        <f>IF(A298="","",IF(COUNTIF($A$2:$A$501,A298)&gt;1,"Duplicate Action ID",IF(OR(B298="",D298="",E298="",F298="",H298="",J298=""),"Missing Required Field",IF(IFERROR(COUNTIF('Complaint Log'!$A$2:$A$501,B298),0)=0,"Unknown Complaint ID",IF(AND(H298="Pending",G298=""),"Missing Due Date",IF(AND(H298="Completed",I298=""),"Missing Completed Date",IF(AND(H298&lt;&gt;"Completed",I298&lt;&gt;""),"Status/Date Mismatch",IF(AND(I298&lt;&gt;"",I298&lt;D298),"Completed Before Logged","OK"))))))))</f>
        <v/>
      </c>
    </row>
    <row r="299">
      <c r="A299" s="29" t="n"/>
      <c r="B299" s="29" t="n"/>
      <c r="C299" s="31">
        <f>IF(B299="","",IFERROR(INDEX('Complaint Log'!$I$2:$I$501,MATCH(B299,'Complaint Log'!$A$2:$A$501,0)),"Complaint ID not found"))</f>
        <v/>
      </c>
      <c r="D299" s="30" t="n"/>
      <c r="E299" s="29" t="n"/>
      <c r="F299" s="29" t="n"/>
      <c r="G299" s="30" t="n"/>
      <c r="H299" s="29" t="n"/>
      <c r="I299" s="30" t="n"/>
      <c r="J299" s="31" t="n"/>
      <c r="K299" s="39" t="n"/>
      <c r="L299" s="58" t="n"/>
      <c r="M299" s="61" t="n"/>
      <c r="N299" s="57" t="n"/>
      <c r="O299" s="58" t="n"/>
      <c r="P299" s="58">
        <f>IF(A299="","",IFERROR(K299*IF(L299="",'Settings'!$B$3,L299)+M299*'Settings'!$B$4+N299*'Settings'!$B$5+O299,0))</f>
        <v/>
      </c>
      <c r="Q299" s="31">
        <f>IF(A299="","",IF(H299="Canceled","Canceled",IF(G299="","No Due Date",IF(H299="Completed",IF(I299="","Needs Review",IF(I299&gt;G299,"Completed Late","Completed On Time")),IF(TODAY()&gt;G299,"Overdue",IF(G299&lt;=TODAY()+'Settings'!$B$6,"Due Soon","On Track"))))))</f>
        <v/>
      </c>
      <c r="R299" s="31">
        <f>IF(A299="","",IF(COUNTIF($A$2:$A$501,A299)&gt;1,"Duplicate Action ID",IF(OR(B299="",D299="",E299="",F299="",H299="",J299=""),"Missing Required Field",IF(IFERROR(COUNTIF('Complaint Log'!$A$2:$A$501,B299),0)=0,"Unknown Complaint ID",IF(AND(H299="Pending",G299=""),"Missing Due Date",IF(AND(H299="Completed",I299=""),"Missing Completed Date",IF(AND(H299&lt;&gt;"Completed",I299&lt;&gt;""),"Status/Date Mismatch",IF(AND(I299&lt;&gt;"",I299&lt;D299),"Completed Before Logged","OK"))))))))</f>
        <v/>
      </c>
    </row>
    <row r="300">
      <c r="A300" s="29" t="n"/>
      <c r="B300" s="29" t="n"/>
      <c r="C300" s="31">
        <f>IF(B300="","",IFERROR(INDEX('Complaint Log'!$I$2:$I$501,MATCH(B300,'Complaint Log'!$A$2:$A$501,0)),"Complaint ID not found"))</f>
        <v/>
      </c>
      <c r="D300" s="30" t="n"/>
      <c r="E300" s="29" t="n"/>
      <c r="F300" s="29" t="n"/>
      <c r="G300" s="30" t="n"/>
      <c r="H300" s="29" t="n"/>
      <c r="I300" s="30" t="n"/>
      <c r="J300" s="31" t="n"/>
      <c r="K300" s="39" t="n"/>
      <c r="L300" s="58" t="n"/>
      <c r="M300" s="61" t="n"/>
      <c r="N300" s="57" t="n"/>
      <c r="O300" s="58" t="n"/>
      <c r="P300" s="58">
        <f>IF(A300="","",IFERROR(K300*IF(L300="",'Settings'!$B$3,L300)+M300*'Settings'!$B$4+N300*'Settings'!$B$5+O300,0))</f>
        <v/>
      </c>
      <c r="Q300" s="31">
        <f>IF(A300="","",IF(H300="Canceled","Canceled",IF(G300="","No Due Date",IF(H300="Completed",IF(I300="","Needs Review",IF(I300&gt;G300,"Completed Late","Completed On Time")),IF(TODAY()&gt;G300,"Overdue",IF(G300&lt;=TODAY()+'Settings'!$B$6,"Due Soon","On Track"))))))</f>
        <v/>
      </c>
      <c r="R300" s="31">
        <f>IF(A300="","",IF(COUNTIF($A$2:$A$501,A300)&gt;1,"Duplicate Action ID",IF(OR(B300="",D300="",E300="",F300="",H300="",J300=""),"Missing Required Field",IF(IFERROR(COUNTIF('Complaint Log'!$A$2:$A$501,B300),0)=0,"Unknown Complaint ID",IF(AND(H300="Pending",G300=""),"Missing Due Date",IF(AND(H300="Completed",I300=""),"Missing Completed Date",IF(AND(H300&lt;&gt;"Completed",I300&lt;&gt;""),"Status/Date Mismatch",IF(AND(I300&lt;&gt;"",I300&lt;D300),"Completed Before Logged","OK"))))))))</f>
        <v/>
      </c>
    </row>
    <row r="301">
      <c r="A301" s="29" t="n"/>
      <c r="B301" s="29" t="n"/>
      <c r="C301" s="31">
        <f>IF(B301="","",IFERROR(INDEX('Complaint Log'!$I$2:$I$501,MATCH(B301,'Complaint Log'!$A$2:$A$501,0)),"Complaint ID not found"))</f>
        <v/>
      </c>
      <c r="D301" s="30" t="n"/>
      <c r="E301" s="29" t="n"/>
      <c r="F301" s="29" t="n"/>
      <c r="G301" s="30" t="n"/>
      <c r="H301" s="29" t="n"/>
      <c r="I301" s="30" t="n"/>
      <c r="J301" s="31" t="n"/>
      <c r="K301" s="39" t="n"/>
      <c r="L301" s="58" t="n"/>
      <c r="M301" s="61" t="n"/>
      <c r="N301" s="57" t="n"/>
      <c r="O301" s="58" t="n"/>
      <c r="P301" s="58">
        <f>IF(A301="","",IFERROR(K301*IF(L301="",'Settings'!$B$3,L301)+M301*'Settings'!$B$4+N301*'Settings'!$B$5+O301,0))</f>
        <v/>
      </c>
      <c r="Q301" s="31">
        <f>IF(A301="","",IF(H301="Canceled","Canceled",IF(G301="","No Due Date",IF(H301="Completed",IF(I301="","Needs Review",IF(I301&gt;G301,"Completed Late","Completed On Time")),IF(TODAY()&gt;G301,"Overdue",IF(G301&lt;=TODAY()+'Settings'!$B$6,"Due Soon","On Track"))))))</f>
        <v/>
      </c>
      <c r="R301" s="31">
        <f>IF(A301="","",IF(COUNTIF($A$2:$A$501,A301)&gt;1,"Duplicate Action ID",IF(OR(B301="",D301="",E301="",F301="",H301="",J301=""),"Missing Required Field",IF(IFERROR(COUNTIF('Complaint Log'!$A$2:$A$501,B301),0)=0,"Unknown Complaint ID",IF(AND(H301="Pending",G301=""),"Missing Due Date",IF(AND(H301="Completed",I301=""),"Missing Completed Date",IF(AND(H301&lt;&gt;"Completed",I301&lt;&gt;""),"Status/Date Mismatch",IF(AND(I301&lt;&gt;"",I301&lt;D301),"Completed Before Logged","OK"))))))))</f>
        <v/>
      </c>
    </row>
    <row r="302">
      <c r="A302" s="29" t="n"/>
      <c r="B302" s="29" t="n"/>
      <c r="C302" s="31">
        <f>IF(B302="","",IFERROR(INDEX('Complaint Log'!$I$2:$I$501,MATCH(B302,'Complaint Log'!$A$2:$A$501,0)),"Complaint ID not found"))</f>
        <v/>
      </c>
      <c r="D302" s="30" t="n"/>
      <c r="E302" s="29" t="n"/>
      <c r="F302" s="29" t="n"/>
      <c r="G302" s="30" t="n"/>
      <c r="H302" s="29" t="n"/>
      <c r="I302" s="30" t="n"/>
      <c r="J302" s="31" t="n"/>
      <c r="K302" s="39" t="n"/>
      <c r="L302" s="58" t="n"/>
      <c r="M302" s="61" t="n"/>
      <c r="N302" s="57" t="n"/>
      <c r="O302" s="58" t="n"/>
      <c r="P302" s="58">
        <f>IF(A302="","",IFERROR(K302*IF(L302="",'Settings'!$B$3,L302)+M302*'Settings'!$B$4+N302*'Settings'!$B$5+O302,0))</f>
        <v/>
      </c>
      <c r="Q302" s="31">
        <f>IF(A302="","",IF(H302="Canceled","Canceled",IF(G302="","No Due Date",IF(H302="Completed",IF(I302="","Needs Review",IF(I302&gt;G302,"Completed Late","Completed On Time")),IF(TODAY()&gt;G302,"Overdue",IF(G302&lt;=TODAY()+'Settings'!$B$6,"Due Soon","On Track"))))))</f>
        <v/>
      </c>
      <c r="R302" s="31">
        <f>IF(A302="","",IF(COUNTIF($A$2:$A$501,A302)&gt;1,"Duplicate Action ID",IF(OR(B302="",D302="",E302="",F302="",H302="",J302=""),"Missing Required Field",IF(IFERROR(COUNTIF('Complaint Log'!$A$2:$A$501,B302),0)=0,"Unknown Complaint ID",IF(AND(H302="Pending",G302=""),"Missing Due Date",IF(AND(H302="Completed",I302=""),"Missing Completed Date",IF(AND(H302&lt;&gt;"Completed",I302&lt;&gt;""),"Status/Date Mismatch",IF(AND(I302&lt;&gt;"",I302&lt;D302),"Completed Before Logged","OK"))))))))</f>
        <v/>
      </c>
    </row>
    <row r="303">
      <c r="A303" s="29" t="n"/>
      <c r="B303" s="29" t="n"/>
      <c r="C303" s="31">
        <f>IF(B303="","",IFERROR(INDEX('Complaint Log'!$I$2:$I$501,MATCH(B303,'Complaint Log'!$A$2:$A$501,0)),"Complaint ID not found"))</f>
        <v/>
      </c>
      <c r="D303" s="30" t="n"/>
      <c r="E303" s="29" t="n"/>
      <c r="F303" s="29" t="n"/>
      <c r="G303" s="30" t="n"/>
      <c r="H303" s="29" t="n"/>
      <c r="I303" s="30" t="n"/>
      <c r="J303" s="31" t="n"/>
      <c r="K303" s="39" t="n"/>
      <c r="L303" s="58" t="n"/>
      <c r="M303" s="61" t="n"/>
      <c r="N303" s="57" t="n"/>
      <c r="O303" s="58" t="n"/>
      <c r="P303" s="58">
        <f>IF(A303="","",IFERROR(K303*IF(L303="",'Settings'!$B$3,L303)+M303*'Settings'!$B$4+N303*'Settings'!$B$5+O303,0))</f>
        <v/>
      </c>
      <c r="Q303" s="31">
        <f>IF(A303="","",IF(H303="Canceled","Canceled",IF(G303="","No Due Date",IF(H303="Completed",IF(I303="","Needs Review",IF(I303&gt;G303,"Completed Late","Completed On Time")),IF(TODAY()&gt;G303,"Overdue",IF(G303&lt;=TODAY()+'Settings'!$B$6,"Due Soon","On Track"))))))</f>
        <v/>
      </c>
      <c r="R303" s="31">
        <f>IF(A303="","",IF(COUNTIF($A$2:$A$501,A303)&gt;1,"Duplicate Action ID",IF(OR(B303="",D303="",E303="",F303="",H303="",J303=""),"Missing Required Field",IF(IFERROR(COUNTIF('Complaint Log'!$A$2:$A$501,B303),0)=0,"Unknown Complaint ID",IF(AND(H303="Pending",G303=""),"Missing Due Date",IF(AND(H303="Completed",I303=""),"Missing Completed Date",IF(AND(H303&lt;&gt;"Completed",I303&lt;&gt;""),"Status/Date Mismatch",IF(AND(I303&lt;&gt;"",I303&lt;D303),"Completed Before Logged","OK"))))))))</f>
        <v/>
      </c>
    </row>
    <row r="304">
      <c r="A304" s="29" t="n"/>
      <c r="B304" s="29" t="n"/>
      <c r="C304" s="31">
        <f>IF(B304="","",IFERROR(INDEX('Complaint Log'!$I$2:$I$501,MATCH(B304,'Complaint Log'!$A$2:$A$501,0)),"Complaint ID not found"))</f>
        <v/>
      </c>
      <c r="D304" s="30" t="n"/>
      <c r="E304" s="29" t="n"/>
      <c r="F304" s="29" t="n"/>
      <c r="G304" s="30" t="n"/>
      <c r="H304" s="29" t="n"/>
      <c r="I304" s="30" t="n"/>
      <c r="J304" s="31" t="n"/>
      <c r="K304" s="39" t="n"/>
      <c r="L304" s="58" t="n"/>
      <c r="M304" s="61" t="n"/>
      <c r="N304" s="57" t="n"/>
      <c r="O304" s="58" t="n"/>
      <c r="P304" s="58">
        <f>IF(A304="","",IFERROR(K304*IF(L304="",'Settings'!$B$3,L304)+M304*'Settings'!$B$4+N304*'Settings'!$B$5+O304,0))</f>
        <v/>
      </c>
      <c r="Q304" s="31">
        <f>IF(A304="","",IF(H304="Canceled","Canceled",IF(G304="","No Due Date",IF(H304="Completed",IF(I304="","Needs Review",IF(I304&gt;G304,"Completed Late","Completed On Time")),IF(TODAY()&gt;G304,"Overdue",IF(G304&lt;=TODAY()+'Settings'!$B$6,"Due Soon","On Track"))))))</f>
        <v/>
      </c>
      <c r="R304" s="31">
        <f>IF(A304="","",IF(COUNTIF($A$2:$A$501,A304)&gt;1,"Duplicate Action ID",IF(OR(B304="",D304="",E304="",F304="",H304="",J304=""),"Missing Required Field",IF(IFERROR(COUNTIF('Complaint Log'!$A$2:$A$501,B304),0)=0,"Unknown Complaint ID",IF(AND(H304="Pending",G304=""),"Missing Due Date",IF(AND(H304="Completed",I304=""),"Missing Completed Date",IF(AND(H304&lt;&gt;"Completed",I304&lt;&gt;""),"Status/Date Mismatch",IF(AND(I304&lt;&gt;"",I304&lt;D304),"Completed Before Logged","OK"))))))))</f>
        <v/>
      </c>
    </row>
    <row r="305">
      <c r="A305" s="29" t="n"/>
      <c r="B305" s="29" t="n"/>
      <c r="C305" s="31">
        <f>IF(B305="","",IFERROR(INDEX('Complaint Log'!$I$2:$I$501,MATCH(B305,'Complaint Log'!$A$2:$A$501,0)),"Complaint ID not found"))</f>
        <v/>
      </c>
      <c r="D305" s="30" t="n"/>
      <c r="E305" s="29" t="n"/>
      <c r="F305" s="29" t="n"/>
      <c r="G305" s="30" t="n"/>
      <c r="H305" s="29" t="n"/>
      <c r="I305" s="30" t="n"/>
      <c r="J305" s="31" t="n"/>
      <c r="K305" s="39" t="n"/>
      <c r="L305" s="58" t="n"/>
      <c r="M305" s="61" t="n"/>
      <c r="N305" s="57" t="n"/>
      <c r="O305" s="58" t="n"/>
      <c r="P305" s="58">
        <f>IF(A305="","",IFERROR(K305*IF(L305="",'Settings'!$B$3,L305)+M305*'Settings'!$B$4+N305*'Settings'!$B$5+O305,0))</f>
        <v/>
      </c>
      <c r="Q305" s="31">
        <f>IF(A305="","",IF(H305="Canceled","Canceled",IF(G305="","No Due Date",IF(H305="Completed",IF(I305="","Needs Review",IF(I305&gt;G305,"Completed Late","Completed On Time")),IF(TODAY()&gt;G305,"Overdue",IF(G305&lt;=TODAY()+'Settings'!$B$6,"Due Soon","On Track"))))))</f>
        <v/>
      </c>
      <c r="R305" s="31">
        <f>IF(A305="","",IF(COUNTIF($A$2:$A$501,A305)&gt;1,"Duplicate Action ID",IF(OR(B305="",D305="",E305="",F305="",H305="",J305=""),"Missing Required Field",IF(IFERROR(COUNTIF('Complaint Log'!$A$2:$A$501,B305),0)=0,"Unknown Complaint ID",IF(AND(H305="Pending",G305=""),"Missing Due Date",IF(AND(H305="Completed",I305=""),"Missing Completed Date",IF(AND(H305&lt;&gt;"Completed",I305&lt;&gt;""),"Status/Date Mismatch",IF(AND(I305&lt;&gt;"",I305&lt;D305),"Completed Before Logged","OK"))))))))</f>
        <v/>
      </c>
    </row>
    <row r="306">
      <c r="A306" s="29" t="n"/>
      <c r="B306" s="29" t="n"/>
      <c r="C306" s="31">
        <f>IF(B306="","",IFERROR(INDEX('Complaint Log'!$I$2:$I$501,MATCH(B306,'Complaint Log'!$A$2:$A$501,0)),"Complaint ID not found"))</f>
        <v/>
      </c>
      <c r="D306" s="30" t="n"/>
      <c r="E306" s="29" t="n"/>
      <c r="F306" s="29" t="n"/>
      <c r="G306" s="30" t="n"/>
      <c r="H306" s="29" t="n"/>
      <c r="I306" s="30" t="n"/>
      <c r="J306" s="31" t="n"/>
      <c r="K306" s="39" t="n"/>
      <c r="L306" s="58" t="n"/>
      <c r="M306" s="61" t="n"/>
      <c r="N306" s="57" t="n"/>
      <c r="O306" s="58" t="n"/>
      <c r="P306" s="58">
        <f>IF(A306="","",IFERROR(K306*IF(L306="",'Settings'!$B$3,L306)+M306*'Settings'!$B$4+N306*'Settings'!$B$5+O306,0))</f>
        <v/>
      </c>
      <c r="Q306" s="31">
        <f>IF(A306="","",IF(H306="Canceled","Canceled",IF(G306="","No Due Date",IF(H306="Completed",IF(I306="","Needs Review",IF(I306&gt;G306,"Completed Late","Completed On Time")),IF(TODAY()&gt;G306,"Overdue",IF(G306&lt;=TODAY()+'Settings'!$B$6,"Due Soon","On Track"))))))</f>
        <v/>
      </c>
      <c r="R306" s="31">
        <f>IF(A306="","",IF(COUNTIF($A$2:$A$501,A306)&gt;1,"Duplicate Action ID",IF(OR(B306="",D306="",E306="",F306="",H306="",J306=""),"Missing Required Field",IF(IFERROR(COUNTIF('Complaint Log'!$A$2:$A$501,B306),0)=0,"Unknown Complaint ID",IF(AND(H306="Pending",G306=""),"Missing Due Date",IF(AND(H306="Completed",I306=""),"Missing Completed Date",IF(AND(H306&lt;&gt;"Completed",I306&lt;&gt;""),"Status/Date Mismatch",IF(AND(I306&lt;&gt;"",I306&lt;D306),"Completed Before Logged","OK"))))))))</f>
        <v/>
      </c>
    </row>
    <row r="307">
      <c r="A307" s="29" t="n"/>
      <c r="B307" s="29" t="n"/>
      <c r="C307" s="31">
        <f>IF(B307="","",IFERROR(INDEX('Complaint Log'!$I$2:$I$501,MATCH(B307,'Complaint Log'!$A$2:$A$501,0)),"Complaint ID not found"))</f>
        <v/>
      </c>
      <c r="D307" s="30" t="n"/>
      <c r="E307" s="29" t="n"/>
      <c r="F307" s="29" t="n"/>
      <c r="G307" s="30" t="n"/>
      <c r="H307" s="29" t="n"/>
      <c r="I307" s="30" t="n"/>
      <c r="J307" s="31" t="n"/>
      <c r="K307" s="39" t="n"/>
      <c r="L307" s="58" t="n"/>
      <c r="M307" s="61" t="n"/>
      <c r="N307" s="57" t="n"/>
      <c r="O307" s="58" t="n"/>
      <c r="P307" s="58">
        <f>IF(A307="","",IFERROR(K307*IF(L307="",'Settings'!$B$3,L307)+M307*'Settings'!$B$4+N307*'Settings'!$B$5+O307,0))</f>
        <v/>
      </c>
      <c r="Q307" s="31">
        <f>IF(A307="","",IF(H307="Canceled","Canceled",IF(G307="","No Due Date",IF(H307="Completed",IF(I307="","Needs Review",IF(I307&gt;G307,"Completed Late","Completed On Time")),IF(TODAY()&gt;G307,"Overdue",IF(G307&lt;=TODAY()+'Settings'!$B$6,"Due Soon","On Track"))))))</f>
        <v/>
      </c>
      <c r="R307" s="31">
        <f>IF(A307="","",IF(COUNTIF($A$2:$A$501,A307)&gt;1,"Duplicate Action ID",IF(OR(B307="",D307="",E307="",F307="",H307="",J307=""),"Missing Required Field",IF(IFERROR(COUNTIF('Complaint Log'!$A$2:$A$501,B307),0)=0,"Unknown Complaint ID",IF(AND(H307="Pending",G307=""),"Missing Due Date",IF(AND(H307="Completed",I307=""),"Missing Completed Date",IF(AND(H307&lt;&gt;"Completed",I307&lt;&gt;""),"Status/Date Mismatch",IF(AND(I307&lt;&gt;"",I307&lt;D307),"Completed Before Logged","OK"))))))))</f>
        <v/>
      </c>
    </row>
    <row r="308">
      <c r="A308" s="29" t="n"/>
      <c r="B308" s="29" t="n"/>
      <c r="C308" s="31">
        <f>IF(B308="","",IFERROR(INDEX('Complaint Log'!$I$2:$I$501,MATCH(B308,'Complaint Log'!$A$2:$A$501,0)),"Complaint ID not found"))</f>
        <v/>
      </c>
      <c r="D308" s="30" t="n"/>
      <c r="E308" s="29" t="n"/>
      <c r="F308" s="29" t="n"/>
      <c r="G308" s="30" t="n"/>
      <c r="H308" s="29" t="n"/>
      <c r="I308" s="30" t="n"/>
      <c r="J308" s="31" t="n"/>
      <c r="K308" s="39" t="n"/>
      <c r="L308" s="58" t="n"/>
      <c r="M308" s="61" t="n"/>
      <c r="N308" s="57" t="n"/>
      <c r="O308" s="58" t="n"/>
      <c r="P308" s="58">
        <f>IF(A308="","",IFERROR(K308*IF(L308="",'Settings'!$B$3,L308)+M308*'Settings'!$B$4+N308*'Settings'!$B$5+O308,0))</f>
        <v/>
      </c>
      <c r="Q308" s="31">
        <f>IF(A308="","",IF(H308="Canceled","Canceled",IF(G308="","No Due Date",IF(H308="Completed",IF(I308="","Needs Review",IF(I308&gt;G308,"Completed Late","Completed On Time")),IF(TODAY()&gt;G308,"Overdue",IF(G308&lt;=TODAY()+'Settings'!$B$6,"Due Soon","On Track"))))))</f>
        <v/>
      </c>
      <c r="R308" s="31">
        <f>IF(A308="","",IF(COUNTIF($A$2:$A$501,A308)&gt;1,"Duplicate Action ID",IF(OR(B308="",D308="",E308="",F308="",H308="",J308=""),"Missing Required Field",IF(IFERROR(COUNTIF('Complaint Log'!$A$2:$A$501,B308),0)=0,"Unknown Complaint ID",IF(AND(H308="Pending",G308=""),"Missing Due Date",IF(AND(H308="Completed",I308=""),"Missing Completed Date",IF(AND(H308&lt;&gt;"Completed",I308&lt;&gt;""),"Status/Date Mismatch",IF(AND(I308&lt;&gt;"",I308&lt;D308),"Completed Before Logged","OK"))))))))</f>
        <v/>
      </c>
    </row>
    <row r="309">
      <c r="A309" s="29" t="n"/>
      <c r="B309" s="29" t="n"/>
      <c r="C309" s="31">
        <f>IF(B309="","",IFERROR(INDEX('Complaint Log'!$I$2:$I$501,MATCH(B309,'Complaint Log'!$A$2:$A$501,0)),"Complaint ID not found"))</f>
        <v/>
      </c>
      <c r="D309" s="30" t="n"/>
      <c r="E309" s="29" t="n"/>
      <c r="F309" s="29" t="n"/>
      <c r="G309" s="30" t="n"/>
      <c r="H309" s="29" t="n"/>
      <c r="I309" s="30" t="n"/>
      <c r="J309" s="31" t="n"/>
      <c r="K309" s="39" t="n"/>
      <c r="L309" s="58" t="n"/>
      <c r="M309" s="61" t="n"/>
      <c r="N309" s="57" t="n"/>
      <c r="O309" s="58" t="n"/>
      <c r="P309" s="58">
        <f>IF(A309="","",IFERROR(K309*IF(L309="",'Settings'!$B$3,L309)+M309*'Settings'!$B$4+N309*'Settings'!$B$5+O309,0))</f>
        <v/>
      </c>
      <c r="Q309" s="31">
        <f>IF(A309="","",IF(H309="Canceled","Canceled",IF(G309="","No Due Date",IF(H309="Completed",IF(I309="","Needs Review",IF(I309&gt;G309,"Completed Late","Completed On Time")),IF(TODAY()&gt;G309,"Overdue",IF(G309&lt;=TODAY()+'Settings'!$B$6,"Due Soon","On Track"))))))</f>
        <v/>
      </c>
      <c r="R309" s="31">
        <f>IF(A309="","",IF(COUNTIF($A$2:$A$501,A309)&gt;1,"Duplicate Action ID",IF(OR(B309="",D309="",E309="",F309="",H309="",J309=""),"Missing Required Field",IF(IFERROR(COUNTIF('Complaint Log'!$A$2:$A$501,B309),0)=0,"Unknown Complaint ID",IF(AND(H309="Pending",G309=""),"Missing Due Date",IF(AND(H309="Completed",I309=""),"Missing Completed Date",IF(AND(H309&lt;&gt;"Completed",I309&lt;&gt;""),"Status/Date Mismatch",IF(AND(I309&lt;&gt;"",I309&lt;D309),"Completed Before Logged","OK"))))))))</f>
        <v/>
      </c>
    </row>
    <row r="310">
      <c r="A310" s="29" t="n"/>
      <c r="B310" s="29" t="n"/>
      <c r="C310" s="31">
        <f>IF(B310="","",IFERROR(INDEX('Complaint Log'!$I$2:$I$501,MATCH(B310,'Complaint Log'!$A$2:$A$501,0)),"Complaint ID not found"))</f>
        <v/>
      </c>
      <c r="D310" s="30" t="n"/>
      <c r="E310" s="29" t="n"/>
      <c r="F310" s="29" t="n"/>
      <c r="G310" s="30" t="n"/>
      <c r="H310" s="29" t="n"/>
      <c r="I310" s="30" t="n"/>
      <c r="J310" s="31" t="n"/>
      <c r="K310" s="39" t="n"/>
      <c r="L310" s="58" t="n"/>
      <c r="M310" s="61" t="n"/>
      <c r="N310" s="57" t="n"/>
      <c r="O310" s="58" t="n"/>
      <c r="P310" s="58">
        <f>IF(A310="","",IFERROR(K310*IF(L310="",'Settings'!$B$3,L310)+M310*'Settings'!$B$4+N310*'Settings'!$B$5+O310,0))</f>
        <v/>
      </c>
      <c r="Q310" s="31">
        <f>IF(A310="","",IF(H310="Canceled","Canceled",IF(G310="","No Due Date",IF(H310="Completed",IF(I310="","Needs Review",IF(I310&gt;G310,"Completed Late","Completed On Time")),IF(TODAY()&gt;G310,"Overdue",IF(G310&lt;=TODAY()+'Settings'!$B$6,"Due Soon","On Track"))))))</f>
        <v/>
      </c>
      <c r="R310" s="31">
        <f>IF(A310="","",IF(COUNTIF($A$2:$A$501,A310)&gt;1,"Duplicate Action ID",IF(OR(B310="",D310="",E310="",F310="",H310="",J310=""),"Missing Required Field",IF(IFERROR(COUNTIF('Complaint Log'!$A$2:$A$501,B310),0)=0,"Unknown Complaint ID",IF(AND(H310="Pending",G310=""),"Missing Due Date",IF(AND(H310="Completed",I310=""),"Missing Completed Date",IF(AND(H310&lt;&gt;"Completed",I310&lt;&gt;""),"Status/Date Mismatch",IF(AND(I310&lt;&gt;"",I310&lt;D310),"Completed Before Logged","OK"))))))))</f>
        <v/>
      </c>
    </row>
    <row r="311">
      <c r="A311" s="29" t="n"/>
      <c r="B311" s="29" t="n"/>
      <c r="C311" s="31">
        <f>IF(B311="","",IFERROR(INDEX('Complaint Log'!$I$2:$I$501,MATCH(B311,'Complaint Log'!$A$2:$A$501,0)),"Complaint ID not found"))</f>
        <v/>
      </c>
      <c r="D311" s="30" t="n"/>
      <c r="E311" s="29" t="n"/>
      <c r="F311" s="29" t="n"/>
      <c r="G311" s="30" t="n"/>
      <c r="H311" s="29" t="n"/>
      <c r="I311" s="30" t="n"/>
      <c r="J311" s="31" t="n"/>
      <c r="K311" s="39" t="n"/>
      <c r="L311" s="58" t="n"/>
      <c r="M311" s="61" t="n"/>
      <c r="N311" s="57" t="n"/>
      <c r="O311" s="58" t="n"/>
      <c r="P311" s="58">
        <f>IF(A311="","",IFERROR(K311*IF(L311="",'Settings'!$B$3,L311)+M311*'Settings'!$B$4+N311*'Settings'!$B$5+O311,0))</f>
        <v/>
      </c>
      <c r="Q311" s="31">
        <f>IF(A311="","",IF(H311="Canceled","Canceled",IF(G311="","No Due Date",IF(H311="Completed",IF(I311="","Needs Review",IF(I311&gt;G311,"Completed Late","Completed On Time")),IF(TODAY()&gt;G311,"Overdue",IF(G311&lt;=TODAY()+'Settings'!$B$6,"Due Soon","On Track"))))))</f>
        <v/>
      </c>
      <c r="R311" s="31">
        <f>IF(A311="","",IF(COUNTIF($A$2:$A$501,A311)&gt;1,"Duplicate Action ID",IF(OR(B311="",D311="",E311="",F311="",H311="",J311=""),"Missing Required Field",IF(IFERROR(COUNTIF('Complaint Log'!$A$2:$A$501,B311),0)=0,"Unknown Complaint ID",IF(AND(H311="Pending",G311=""),"Missing Due Date",IF(AND(H311="Completed",I311=""),"Missing Completed Date",IF(AND(H311&lt;&gt;"Completed",I311&lt;&gt;""),"Status/Date Mismatch",IF(AND(I311&lt;&gt;"",I311&lt;D311),"Completed Before Logged","OK"))))))))</f>
        <v/>
      </c>
    </row>
    <row r="312">
      <c r="A312" s="29" t="n"/>
      <c r="B312" s="29" t="n"/>
      <c r="C312" s="31">
        <f>IF(B312="","",IFERROR(INDEX('Complaint Log'!$I$2:$I$501,MATCH(B312,'Complaint Log'!$A$2:$A$501,0)),"Complaint ID not found"))</f>
        <v/>
      </c>
      <c r="D312" s="30" t="n"/>
      <c r="E312" s="29" t="n"/>
      <c r="F312" s="29" t="n"/>
      <c r="G312" s="30" t="n"/>
      <c r="H312" s="29" t="n"/>
      <c r="I312" s="30" t="n"/>
      <c r="J312" s="31" t="n"/>
      <c r="K312" s="39" t="n"/>
      <c r="L312" s="58" t="n"/>
      <c r="M312" s="61" t="n"/>
      <c r="N312" s="57" t="n"/>
      <c r="O312" s="58" t="n"/>
      <c r="P312" s="58">
        <f>IF(A312="","",IFERROR(K312*IF(L312="",'Settings'!$B$3,L312)+M312*'Settings'!$B$4+N312*'Settings'!$B$5+O312,0))</f>
        <v/>
      </c>
      <c r="Q312" s="31">
        <f>IF(A312="","",IF(H312="Canceled","Canceled",IF(G312="","No Due Date",IF(H312="Completed",IF(I312="","Needs Review",IF(I312&gt;G312,"Completed Late","Completed On Time")),IF(TODAY()&gt;G312,"Overdue",IF(G312&lt;=TODAY()+'Settings'!$B$6,"Due Soon","On Track"))))))</f>
        <v/>
      </c>
      <c r="R312" s="31">
        <f>IF(A312="","",IF(COUNTIF($A$2:$A$501,A312)&gt;1,"Duplicate Action ID",IF(OR(B312="",D312="",E312="",F312="",H312="",J312=""),"Missing Required Field",IF(IFERROR(COUNTIF('Complaint Log'!$A$2:$A$501,B312),0)=0,"Unknown Complaint ID",IF(AND(H312="Pending",G312=""),"Missing Due Date",IF(AND(H312="Completed",I312=""),"Missing Completed Date",IF(AND(H312&lt;&gt;"Completed",I312&lt;&gt;""),"Status/Date Mismatch",IF(AND(I312&lt;&gt;"",I312&lt;D312),"Completed Before Logged","OK"))))))))</f>
        <v/>
      </c>
    </row>
    <row r="313">
      <c r="A313" s="29" t="n"/>
      <c r="B313" s="29" t="n"/>
      <c r="C313" s="31">
        <f>IF(B313="","",IFERROR(INDEX('Complaint Log'!$I$2:$I$501,MATCH(B313,'Complaint Log'!$A$2:$A$501,0)),"Complaint ID not found"))</f>
        <v/>
      </c>
      <c r="D313" s="30" t="n"/>
      <c r="E313" s="29" t="n"/>
      <c r="F313" s="29" t="n"/>
      <c r="G313" s="30" t="n"/>
      <c r="H313" s="29" t="n"/>
      <c r="I313" s="30" t="n"/>
      <c r="J313" s="31" t="n"/>
      <c r="K313" s="39" t="n"/>
      <c r="L313" s="58" t="n"/>
      <c r="M313" s="61" t="n"/>
      <c r="N313" s="57" t="n"/>
      <c r="O313" s="58" t="n"/>
      <c r="P313" s="58">
        <f>IF(A313="","",IFERROR(K313*IF(L313="",'Settings'!$B$3,L313)+M313*'Settings'!$B$4+N313*'Settings'!$B$5+O313,0))</f>
        <v/>
      </c>
      <c r="Q313" s="31">
        <f>IF(A313="","",IF(H313="Canceled","Canceled",IF(G313="","No Due Date",IF(H313="Completed",IF(I313="","Needs Review",IF(I313&gt;G313,"Completed Late","Completed On Time")),IF(TODAY()&gt;G313,"Overdue",IF(G313&lt;=TODAY()+'Settings'!$B$6,"Due Soon","On Track"))))))</f>
        <v/>
      </c>
      <c r="R313" s="31">
        <f>IF(A313="","",IF(COUNTIF($A$2:$A$501,A313)&gt;1,"Duplicate Action ID",IF(OR(B313="",D313="",E313="",F313="",H313="",J313=""),"Missing Required Field",IF(IFERROR(COUNTIF('Complaint Log'!$A$2:$A$501,B313),0)=0,"Unknown Complaint ID",IF(AND(H313="Pending",G313=""),"Missing Due Date",IF(AND(H313="Completed",I313=""),"Missing Completed Date",IF(AND(H313&lt;&gt;"Completed",I313&lt;&gt;""),"Status/Date Mismatch",IF(AND(I313&lt;&gt;"",I313&lt;D313),"Completed Before Logged","OK"))))))))</f>
        <v/>
      </c>
    </row>
    <row r="314">
      <c r="A314" s="29" t="n"/>
      <c r="B314" s="29" t="n"/>
      <c r="C314" s="31">
        <f>IF(B314="","",IFERROR(INDEX('Complaint Log'!$I$2:$I$501,MATCH(B314,'Complaint Log'!$A$2:$A$501,0)),"Complaint ID not found"))</f>
        <v/>
      </c>
      <c r="D314" s="30" t="n"/>
      <c r="E314" s="29" t="n"/>
      <c r="F314" s="29" t="n"/>
      <c r="G314" s="30" t="n"/>
      <c r="H314" s="29" t="n"/>
      <c r="I314" s="30" t="n"/>
      <c r="J314" s="31" t="n"/>
      <c r="K314" s="39" t="n"/>
      <c r="L314" s="58" t="n"/>
      <c r="M314" s="61" t="n"/>
      <c r="N314" s="57" t="n"/>
      <c r="O314" s="58" t="n"/>
      <c r="P314" s="58">
        <f>IF(A314="","",IFERROR(K314*IF(L314="",'Settings'!$B$3,L314)+M314*'Settings'!$B$4+N314*'Settings'!$B$5+O314,0))</f>
        <v/>
      </c>
      <c r="Q314" s="31">
        <f>IF(A314="","",IF(H314="Canceled","Canceled",IF(G314="","No Due Date",IF(H314="Completed",IF(I314="","Needs Review",IF(I314&gt;G314,"Completed Late","Completed On Time")),IF(TODAY()&gt;G314,"Overdue",IF(G314&lt;=TODAY()+'Settings'!$B$6,"Due Soon","On Track"))))))</f>
        <v/>
      </c>
      <c r="R314" s="31">
        <f>IF(A314="","",IF(COUNTIF($A$2:$A$501,A314)&gt;1,"Duplicate Action ID",IF(OR(B314="",D314="",E314="",F314="",H314="",J314=""),"Missing Required Field",IF(IFERROR(COUNTIF('Complaint Log'!$A$2:$A$501,B314),0)=0,"Unknown Complaint ID",IF(AND(H314="Pending",G314=""),"Missing Due Date",IF(AND(H314="Completed",I314=""),"Missing Completed Date",IF(AND(H314&lt;&gt;"Completed",I314&lt;&gt;""),"Status/Date Mismatch",IF(AND(I314&lt;&gt;"",I314&lt;D314),"Completed Before Logged","OK"))))))))</f>
        <v/>
      </c>
    </row>
    <row r="315">
      <c r="A315" s="29" t="n"/>
      <c r="B315" s="29" t="n"/>
      <c r="C315" s="31">
        <f>IF(B315="","",IFERROR(INDEX('Complaint Log'!$I$2:$I$501,MATCH(B315,'Complaint Log'!$A$2:$A$501,0)),"Complaint ID not found"))</f>
        <v/>
      </c>
      <c r="D315" s="30" t="n"/>
      <c r="E315" s="29" t="n"/>
      <c r="F315" s="29" t="n"/>
      <c r="G315" s="30" t="n"/>
      <c r="H315" s="29" t="n"/>
      <c r="I315" s="30" t="n"/>
      <c r="J315" s="31" t="n"/>
      <c r="K315" s="39" t="n"/>
      <c r="L315" s="58" t="n"/>
      <c r="M315" s="61" t="n"/>
      <c r="N315" s="57" t="n"/>
      <c r="O315" s="58" t="n"/>
      <c r="P315" s="58">
        <f>IF(A315="","",IFERROR(K315*IF(L315="",'Settings'!$B$3,L315)+M315*'Settings'!$B$4+N315*'Settings'!$B$5+O315,0))</f>
        <v/>
      </c>
      <c r="Q315" s="31">
        <f>IF(A315="","",IF(H315="Canceled","Canceled",IF(G315="","No Due Date",IF(H315="Completed",IF(I315="","Needs Review",IF(I315&gt;G315,"Completed Late","Completed On Time")),IF(TODAY()&gt;G315,"Overdue",IF(G315&lt;=TODAY()+'Settings'!$B$6,"Due Soon","On Track"))))))</f>
        <v/>
      </c>
      <c r="R315" s="31">
        <f>IF(A315="","",IF(COUNTIF($A$2:$A$501,A315)&gt;1,"Duplicate Action ID",IF(OR(B315="",D315="",E315="",F315="",H315="",J315=""),"Missing Required Field",IF(IFERROR(COUNTIF('Complaint Log'!$A$2:$A$501,B315),0)=0,"Unknown Complaint ID",IF(AND(H315="Pending",G315=""),"Missing Due Date",IF(AND(H315="Completed",I315=""),"Missing Completed Date",IF(AND(H315&lt;&gt;"Completed",I315&lt;&gt;""),"Status/Date Mismatch",IF(AND(I315&lt;&gt;"",I315&lt;D315),"Completed Before Logged","OK"))))))))</f>
        <v/>
      </c>
    </row>
    <row r="316">
      <c r="A316" s="29" t="n"/>
      <c r="B316" s="29" t="n"/>
      <c r="C316" s="31">
        <f>IF(B316="","",IFERROR(INDEX('Complaint Log'!$I$2:$I$501,MATCH(B316,'Complaint Log'!$A$2:$A$501,0)),"Complaint ID not found"))</f>
        <v/>
      </c>
      <c r="D316" s="30" t="n"/>
      <c r="E316" s="29" t="n"/>
      <c r="F316" s="29" t="n"/>
      <c r="G316" s="30" t="n"/>
      <c r="H316" s="29" t="n"/>
      <c r="I316" s="30" t="n"/>
      <c r="J316" s="31" t="n"/>
      <c r="K316" s="39" t="n"/>
      <c r="L316" s="58" t="n"/>
      <c r="M316" s="61" t="n"/>
      <c r="N316" s="57" t="n"/>
      <c r="O316" s="58" t="n"/>
      <c r="P316" s="58">
        <f>IF(A316="","",IFERROR(K316*IF(L316="",'Settings'!$B$3,L316)+M316*'Settings'!$B$4+N316*'Settings'!$B$5+O316,0))</f>
        <v/>
      </c>
      <c r="Q316" s="31">
        <f>IF(A316="","",IF(H316="Canceled","Canceled",IF(G316="","No Due Date",IF(H316="Completed",IF(I316="","Needs Review",IF(I316&gt;G316,"Completed Late","Completed On Time")),IF(TODAY()&gt;G316,"Overdue",IF(G316&lt;=TODAY()+'Settings'!$B$6,"Due Soon","On Track"))))))</f>
        <v/>
      </c>
      <c r="R316" s="31">
        <f>IF(A316="","",IF(COUNTIF($A$2:$A$501,A316)&gt;1,"Duplicate Action ID",IF(OR(B316="",D316="",E316="",F316="",H316="",J316=""),"Missing Required Field",IF(IFERROR(COUNTIF('Complaint Log'!$A$2:$A$501,B316),0)=0,"Unknown Complaint ID",IF(AND(H316="Pending",G316=""),"Missing Due Date",IF(AND(H316="Completed",I316=""),"Missing Completed Date",IF(AND(H316&lt;&gt;"Completed",I316&lt;&gt;""),"Status/Date Mismatch",IF(AND(I316&lt;&gt;"",I316&lt;D316),"Completed Before Logged","OK"))))))))</f>
        <v/>
      </c>
    </row>
    <row r="317">
      <c r="A317" s="29" t="n"/>
      <c r="B317" s="29" t="n"/>
      <c r="C317" s="31">
        <f>IF(B317="","",IFERROR(INDEX('Complaint Log'!$I$2:$I$501,MATCH(B317,'Complaint Log'!$A$2:$A$501,0)),"Complaint ID not found"))</f>
        <v/>
      </c>
      <c r="D317" s="30" t="n"/>
      <c r="E317" s="29" t="n"/>
      <c r="F317" s="29" t="n"/>
      <c r="G317" s="30" t="n"/>
      <c r="H317" s="29" t="n"/>
      <c r="I317" s="30" t="n"/>
      <c r="J317" s="31" t="n"/>
      <c r="K317" s="39" t="n"/>
      <c r="L317" s="58" t="n"/>
      <c r="M317" s="61" t="n"/>
      <c r="N317" s="57" t="n"/>
      <c r="O317" s="58" t="n"/>
      <c r="P317" s="58">
        <f>IF(A317="","",IFERROR(K317*IF(L317="",'Settings'!$B$3,L317)+M317*'Settings'!$B$4+N317*'Settings'!$B$5+O317,0))</f>
        <v/>
      </c>
      <c r="Q317" s="31">
        <f>IF(A317="","",IF(H317="Canceled","Canceled",IF(G317="","No Due Date",IF(H317="Completed",IF(I317="","Needs Review",IF(I317&gt;G317,"Completed Late","Completed On Time")),IF(TODAY()&gt;G317,"Overdue",IF(G317&lt;=TODAY()+'Settings'!$B$6,"Due Soon","On Track"))))))</f>
        <v/>
      </c>
      <c r="R317" s="31">
        <f>IF(A317="","",IF(COUNTIF($A$2:$A$501,A317)&gt;1,"Duplicate Action ID",IF(OR(B317="",D317="",E317="",F317="",H317="",J317=""),"Missing Required Field",IF(IFERROR(COUNTIF('Complaint Log'!$A$2:$A$501,B317),0)=0,"Unknown Complaint ID",IF(AND(H317="Pending",G317=""),"Missing Due Date",IF(AND(H317="Completed",I317=""),"Missing Completed Date",IF(AND(H317&lt;&gt;"Completed",I317&lt;&gt;""),"Status/Date Mismatch",IF(AND(I317&lt;&gt;"",I317&lt;D317),"Completed Before Logged","OK"))))))))</f>
        <v/>
      </c>
    </row>
    <row r="318">
      <c r="A318" s="29" t="n"/>
      <c r="B318" s="29" t="n"/>
      <c r="C318" s="31">
        <f>IF(B318="","",IFERROR(INDEX('Complaint Log'!$I$2:$I$501,MATCH(B318,'Complaint Log'!$A$2:$A$501,0)),"Complaint ID not found"))</f>
        <v/>
      </c>
      <c r="D318" s="30" t="n"/>
      <c r="E318" s="29" t="n"/>
      <c r="F318" s="29" t="n"/>
      <c r="G318" s="30" t="n"/>
      <c r="H318" s="29" t="n"/>
      <c r="I318" s="30" t="n"/>
      <c r="J318" s="31" t="n"/>
      <c r="K318" s="39" t="n"/>
      <c r="L318" s="58" t="n"/>
      <c r="M318" s="61" t="n"/>
      <c r="N318" s="57" t="n"/>
      <c r="O318" s="58" t="n"/>
      <c r="P318" s="58">
        <f>IF(A318="","",IFERROR(K318*IF(L318="",'Settings'!$B$3,L318)+M318*'Settings'!$B$4+N318*'Settings'!$B$5+O318,0))</f>
        <v/>
      </c>
      <c r="Q318" s="31">
        <f>IF(A318="","",IF(H318="Canceled","Canceled",IF(G318="","No Due Date",IF(H318="Completed",IF(I318="","Needs Review",IF(I318&gt;G318,"Completed Late","Completed On Time")),IF(TODAY()&gt;G318,"Overdue",IF(G318&lt;=TODAY()+'Settings'!$B$6,"Due Soon","On Track"))))))</f>
        <v/>
      </c>
      <c r="R318" s="31">
        <f>IF(A318="","",IF(COUNTIF($A$2:$A$501,A318)&gt;1,"Duplicate Action ID",IF(OR(B318="",D318="",E318="",F318="",H318="",J318=""),"Missing Required Field",IF(IFERROR(COUNTIF('Complaint Log'!$A$2:$A$501,B318),0)=0,"Unknown Complaint ID",IF(AND(H318="Pending",G318=""),"Missing Due Date",IF(AND(H318="Completed",I318=""),"Missing Completed Date",IF(AND(H318&lt;&gt;"Completed",I318&lt;&gt;""),"Status/Date Mismatch",IF(AND(I318&lt;&gt;"",I318&lt;D318),"Completed Before Logged","OK"))))))))</f>
        <v/>
      </c>
    </row>
    <row r="319">
      <c r="A319" s="29" t="n"/>
      <c r="B319" s="29" t="n"/>
      <c r="C319" s="31">
        <f>IF(B319="","",IFERROR(INDEX('Complaint Log'!$I$2:$I$501,MATCH(B319,'Complaint Log'!$A$2:$A$501,0)),"Complaint ID not found"))</f>
        <v/>
      </c>
      <c r="D319" s="30" t="n"/>
      <c r="E319" s="29" t="n"/>
      <c r="F319" s="29" t="n"/>
      <c r="G319" s="30" t="n"/>
      <c r="H319" s="29" t="n"/>
      <c r="I319" s="30" t="n"/>
      <c r="J319" s="31" t="n"/>
      <c r="K319" s="39" t="n"/>
      <c r="L319" s="58" t="n"/>
      <c r="M319" s="61" t="n"/>
      <c r="N319" s="57" t="n"/>
      <c r="O319" s="58" t="n"/>
      <c r="P319" s="58">
        <f>IF(A319="","",IFERROR(K319*IF(L319="",'Settings'!$B$3,L319)+M319*'Settings'!$B$4+N319*'Settings'!$B$5+O319,0))</f>
        <v/>
      </c>
      <c r="Q319" s="31">
        <f>IF(A319="","",IF(H319="Canceled","Canceled",IF(G319="","No Due Date",IF(H319="Completed",IF(I319="","Needs Review",IF(I319&gt;G319,"Completed Late","Completed On Time")),IF(TODAY()&gt;G319,"Overdue",IF(G319&lt;=TODAY()+'Settings'!$B$6,"Due Soon","On Track"))))))</f>
        <v/>
      </c>
      <c r="R319" s="31">
        <f>IF(A319="","",IF(COUNTIF($A$2:$A$501,A319)&gt;1,"Duplicate Action ID",IF(OR(B319="",D319="",E319="",F319="",H319="",J319=""),"Missing Required Field",IF(IFERROR(COUNTIF('Complaint Log'!$A$2:$A$501,B319),0)=0,"Unknown Complaint ID",IF(AND(H319="Pending",G319=""),"Missing Due Date",IF(AND(H319="Completed",I319=""),"Missing Completed Date",IF(AND(H319&lt;&gt;"Completed",I319&lt;&gt;""),"Status/Date Mismatch",IF(AND(I319&lt;&gt;"",I319&lt;D319),"Completed Before Logged","OK"))))))))</f>
        <v/>
      </c>
    </row>
    <row r="320">
      <c r="A320" s="29" t="n"/>
      <c r="B320" s="29" t="n"/>
      <c r="C320" s="31">
        <f>IF(B320="","",IFERROR(INDEX('Complaint Log'!$I$2:$I$501,MATCH(B320,'Complaint Log'!$A$2:$A$501,0)),"Complaint ID not found"))</f>
        <v/>
      </c>
      <c r="D320" s="30" t="n"/>
      <c r="E320" s="29" t="n"/>
      <c r="F320" s="29" t="n"/>
      <c r="G320" s="30" t="n"/>
      <c r="H320" s="29" t="n"/>
      <c r="I320" s="30" t="n"/>
      <c r="J320" s="31" t="n"/>
      <c r="K320" s="39" t="n"/>
      <c r="L320" s="58" t="n"/>
      <c r="M320" s="61" t="n"/>
      <c r="N320" s="57" t="n"/>
      <c r="O320" s="58" t="n"/>
      <c r="P320" s="58">
        <f>IF(A320="","",IFERROR(K320*IF(L320="",'Settings'!$B$3,L320)+M320*'Settings'!$B$4+N320*'Settings'!$B$5+O320,0))</f>
        <v/>
      </c>
      <c r="Q320" s="31">
        <f>IF(A320="","",IF(H320="Canceled","Canceled",IF(G320="","No Due Date",IF(H320="Completed",IF(I320="","Needs Review",IF(I320&gt;G320,"Completed Late","Completed On Time")),IF(TODAY()&gt;G320,"Overdue",IF(G320&lt;=TODAY()+'Settings'!$B$6,"Due Soon","On Track"))))))</f>
        <v/>
      </c>
      <c r="R320" s="31">
        <f>IF(A320="","",IF(COUNTIF($A$2:$A$501,A320)&gt;1,"Duplicate Action ID",IF(OR(B320="",D320="",E320="",F320="",H320="",J320=""),"Missing Required Field",IF(IFERROR(COUNTIF('Complaint Log'!$A$2:$A$501,B320),0)=0,"Unknown Complaint ID",IF(AND(H320="Pending",G320=""),"Missing Due Date",IF(AND(H320="Completed",I320=""),"Missing Completed Date",IF(AND(H320&lt;&gt;"Completed",I320&lt;&gt;""),"Status/Date Mismatch",IF(AND(I320&lt;&gt;"",I320&lt;D320),"Completed Before Logged","OK"))))))))</f>
        <v/>
      </c>
    </row>
    <row r="321">
      <c r="A321" s="29" t="n"/>
      <c r="B321" s="29" t="n"/>
      <c r="C321" s="31">
        <f>IF(B321="","",IFERROR(INDEX('Complaint Log'!$I$2:$I$501,MATCH(B321,'Complaint Log'!$A$2:$A$501,0)),"Complaint ID not found"))</f>
        <v/>
      </c>
      <c r="D321" s="30" t="n"/>
      <c r="E321" s="29" t="n"/>
      <c r="F321" s="29" t="n"/>
      <c r="G321" s="30" t="n"/>
      <c r="H321" s="29" t="n"/>
      <c r="I321" s="30" t="n"/>
      <c r="J321" s="31" t="n"/>
      <c r="K321" s="39" t="n"/>
      <c r="L321" s="58" t="n"/>
      <c r="M321" s="61" t="n"/>
      <c r="N321" s="57" t="n"/>
      <c r="O321" s="58" t="n"/>
      <c r="P321" s="58">
        <f>IF(A321="","",IFERROR(K321*IF(L321="",'Settings'!$B$3,L321)+M321*'Settings'!$B$4+N321*'Settings'!$B$5+O321,0))</f>
        <v/>
      </c>
      <c r="Q321" s="31">
        <f>IF(A321="","",IF(H321="Canceled","Canceled",IF(G321="","No Due Date",IF(H321="Completed",IF(I321="","Needs Review",IF(I321&gt;G321,"Completed Late","Completed On Time")),IF(TODAY()&gt;G321,"Overdue",IF(G321&lt;=TODAY()+'Settings'!$B$6,"Due Soon","On Track"))))))</f>
        <v/>
      </c>
      <c r="R321" s="31">
        <f>IF(A321="","",IF(COUNTIF($A$2:$A$501,A321)&gt;1,"Duplicate Action ID",IF(OR(B321="",D321="",E321="",F321="",H321="",J321=""),"Missing Required Field",IF(IFERROR(COUNTIF('Complaint Log'!$A$2:$A$501,B321),0)=0,"Unknown Complaint ID",IF(AND(H321="Pending",G321=""),"Missing Due Date",IF(AND(H321="Completed",I321=""),"Missing Completed Date",IF(AND(H321&lt;&gt;"Completed",I321&lt;&gt;""),"Status/Date Mismatch",IF(AND(I321&lt;&gt;"",I321&lt;D321),"Completed Before Logged","OK"))))))))</f>
        <v/>
      </c>
    </row>
    <row r="322">
      <c r="A322" s="29" t="n"/>
      <c r="B322" s="29" t="n"/>
      <c r="C322" s="31">
        <f>IF(B322="","",IFERROR(INDEX('Complaint Log'!$I$2:$I$501,MATCH(B322,'Complaint Log'!$A$2:$A$501,0)),"Complaint ID not found"))</f>
        <v/>
      </c>
      <c r="D322" s="30" t="n"/>
      <c r="E322" s="29" t="n"/>
      <c r="F322" s="29" t="n"/>
      <c r="G322" s="30" t="n"/>
      <c r="H322" s="29" t="n"/>
      <c r="I322" s="30" t="n"/>
      <c r="J322" s="31" t="n"/>
      <c r="K322" s="39" t="n"/>
      <c r="L322" s="58" t="n"/>
      <c r="M322" s="61" t="n"/>
      <c r="N322" s="57" t="n"/>
      <c r="O322" s="58" t="n"/>
      <c r="P322" s="58">
        <f>IF(A322="","",IFERROR(K322*IF(L322="",'Settings'!$B$3,L322)+M322*'Settings'!$B$4+N322*'Settings'!$B$5+O322,0))</f>
        <v/>
      </c>
      <c r="Q322" s="31">
        <f>IF(A322="","",IF(H322="Canceled","Canceled",IF(G322="","No Due Date",IF(H322="Completed",IF(I322="","Needs Review",IF(I322&gt;G322,"Completed Late","Completed On Time")),IF(TODAY()&gt;G322,"Overdue",IF(G322&lt;=TODAY()+'Settings'!$B$6,"Due Soon","On Track"))))))</f>
        <v/>
      </c>
      <c r="R322" s="31">
        <f>IF(A322="","",IF(COUNTIF($A$2:$A$501,A322)&gt;1,"Duplicate Action ID",IF(OR(B322="",D322="",E322="",F322="",H322="",J322=""),"Missing Required Field",IF(IFERROR(COUNTIF('Complaint Log'!$A$2:$A$501,B322),0)=0,"Unknown Complaint ID",IF(AND(H322="Pending",G322=""),"Missing Due Date",IF(AND(H322="Completed",I322=""),"Missing Completed Date",IF(AND(H322&lt;&gt;"Completed",I322&lt;&gt;""),"Status/Date Mismatch",IF(AND(I322&lt;&gt;"",I322&lt;D322),"Completed Before Logged","OK"))))))))</f>
        <v/>
      </c>
    </row>
    <row r="323">
      <c r="A323" s="29" t="n"/>
      <c r="B323" s="29" t="n"/>
      <c r="C323" s="31">
        <f>IF(B323="","",IFERROR(INDEX('Complaint Log'!$I$2:$I$501,MATCH(B323,'Complaint Log'!$A$2:$A$501,0)),"Complaint ID not found"))</f>
        <v/>
      </c>
      <c r="D323" s="30" t="n"/>
      <c r="E323" s="29" t="n"/>
      <c r="F323" s="29" t="n"/>
      <c r="G323" s="30" t="n"/>
      <c r="H323" s="29" t="n"/>
      <c r="I323" s="30" t="n"/>
      <c r="J323" s="31" t="n"/>
      <c r="K323" s="39" t="n"/>
      <c r="L323" s="58" t="n"/>
      <c r="M323" s="61" t="n"/>
      <c r="N323" s="57" t="n"/>
      <c r="O323" s="58" t="n"/>
      <c r="P323" s="58">
        <f>IF(A323="","",IFERROR(K323*IF(L323="",'Settings'!$B$3,L323)+M323*'Settings'!$B$4+N323*'Settings'!$B$5+O323,0))</f>
        <v/>
      </c>
      <c r="Q323" s="31">
        <f>IF(A323="","",IF(H323="Canceled","Canceled",IF(G323="","No Due Date",IF(H323="Completed",IF(I323="","Needs Review",IF(I323&gt;G323,"Completed Late","Completed On Time")),IF(TODAY()&gt;G323,"Overdue",IF(G323&lt;=TODAY()+'Settings'!$B$6,"Due Soon","On Track"))))))</f>
        <v/>
      </c>
      <c r="R323" s="31">
        <f>IF(A323="","",IF(COUNTIF($A$2:$A$501,A323)&gt;1,"Duplicate Action ID",IF(OR(B323="",D323="",E323="",F323="",H323="",J323=""),"Missing Required Field",IF(IFERROR(COUNTIF('Complaint Log'!$A$2:$A$501,B323),0)=0,"Unknown Complaint ID",IF(AND(H323="Pending",G323=""),"Missing Due Date",IF(AND(H323="Completed",I323=""),"Missing Completed Date",IF(AND(H323&lt;&gt;"Completed",I323&lt;&gt;""),"Status/Date Mismatch",IF(AND(I323&lt;&gt;"",I323&lt;D323),"Completed Before Logged","OK"))))))))</f>
        <v/>
      </c>
    </row>
    <row r="324">
      <c r="A324" s="29" t="n"/>
      <c r="B324" s="29" t="n"/>
      <c r="C324" s="31">
        <f>IF(B324="","",IFERROR(INDEX('Complaint Log'!$I$2:$I$501,MATCH(B324,'Complaint Log'!$A$2:$A$501,0)),"Complaint ID not found"))</f>
        <v/>
      </c>
      <c r="D324" s="30" t="n"/>
      <c r="E324" s="29" t="n"/>
      <c r="F324" s="29" t="n"/>
      <c r="G324" s="30" t="n"/>
      <c r="H324" s="29" t="n"/>
      <c r="I324" s="30" t="n"/>
      <c r="J324" s="31" t="n"/>
      <c r="K324" s="39" t="n"/>
      <c r="L324" s="58" t="n"/>
      <c r="M324" s="61" t="n"/>
      <c r="N324" s="57" t="n"/>
      <c r="O324" s="58" t="n"/>
      <c r="P324" s="58">
        <f>IF(A324="","",IFERROR(K324*IF(L324="",'Settings'!$B$3,L324)+M324*'Settings'!$B$4+N324*'Settings'!$B$5+O324,0))</f>
        <v/>
      </c>
      <c r="Q324" s="31">
        <f>IF(A324="","",IF(H324="Canceled","Canceled",IF(G324="","No Due Date",IF(H324="Completed",IF(I324="","Needs Review",IF(I324&gt;G324,"Completed Late","Completed On Time")),IF(TODAY()&gt;G324,"Overdue",IF(G324&lt;=TODAY()+'Settings'!$B$6,"Due Soon","On Track"))))))</f>
        <v/>
      </c>
      <c r="R324" s="31">
        <f>IF(A324="","",IF(COUNTIF($A$2:$A$501,A324)&gt;1,"Duplicate Action ID",IF(OR(B324="",D324="",E324="",F324="",H324="",J324=""),"Missing Required Field",IF(IFERROR(COUNTIF('Complaint Log'!$A$2:$A$501,B324),0)=0,"Unknown Complaint ID",IF(AND(H324="Pending",G324=""),"Missing Due Date",IF(AND(H324="Completed",I324=""),"Missing Completed Date",IF(AND(H324&lt;&gt;"Completed",I324&lt;&gt;""),"Status/Date Mismatch",IF(AND(I324&lt;&gt;"",I324&lt;D324),"Completed Before Logged","OK"))))))))</f>
        <v/>
      </c>
    </row>
    <row r="325">
      <c r="A325" s="29" t="n"/>
      <c r="B325" s="29" t="n"/>
      <c r="C325" s="31">
        <f>IF(B325="","",IFERROR(INDEX('Complaint Log'!$I$2:$I$501,MATCH(B325,'Complaint Log'!$A$2:$A$501,0)),"Complaint ID not found"))</f>
        <v/>
      </c>
      <c r="D325" s="30" t="n"/>
      <c r="E325" s="29" t="n"/>
      <c r="F325" s="29" t="n"/>
      <c r="G325" s="30" t="n"/>
      <c r="H325" s="29" t="n"/>
      <c r="I325" s="30" t="n"/>
      <c r="J325" s="31" t="n"/>
      <c r="K325" s="39" t="n"/>
      <c r="L325" s="58" t="n"/>
      <c r="M325" s="61" t="n"/>
      <c r="N325" s="57" t="n"/>
      <c r="O325" s="58" t="n"/>
      <c r="P325" s="58">
        <f>IF(A325="","",IFERROR(K325*IF(L325="",'Settings'!$B$3,L325)+M325*'Settings'!$B$4+N325*'Settings'!$B$5+O325,0))</f>
        <v/>
      </c>
      <c r="Q325" s="31">
        <f>IF(A325="","",IF(H325="Canceled","Canceled",IF(G325="","No Due Date",IF(H325="Completed",IF(I325="","Needs Review",IF(I325&gt;G325,"Completed Late","Completed On Time")),IF(TODAY()&gt;G325,"Overdue",IF(G325&lt;=TODAY()+'Settings'!$B$6,"Due Soon","On Track"))))))</f>
        <v/>
      </c>
      <c r="R325" s="31">
        <f>IF(A325="","",IF(COUNTIF($A$2:$A$501,A325)&gt;1,"Duplicate Action ID",IF(OR(B325="",D325="",E325="",F325="",H325="",J325=""),"Missing Required Field",IF(IFERROR(COUNTIF('Complaint Log'!$A$2:$A$501,B325),0)=0,"Unknown Complaint ID",IF(AND(H325="Pending",G325=""),"Missing Due Date",IF(AND(H325="Completed",I325=""),"Missing Completed Date",IF(AND(H325&lt;&gt;"Completed",I325&lt;&gt;""),"Status/Date Mismatch",IF(AND(I325&lt;&gt;"",I325&lt;D325),"Completed Before Logged","OK"))))))))</f>
        <v/>
      </c>
    </row>
    <row r="326">
      <c r="A326" s="29" t="n"/>
      <c r="B326" s="29" t="n"/>
      <c r="C326" s="31">
        <f>IF(B326="","",IFERROR(INDEX('Complaint Log'!$I$2:$I$501,MATCH(B326,'Complaint Log'!$A$2:$A$501,0)),"Complaint ID not found"))</f>
        <v/>
      </c>
      <c r="D326" s="30" t="n"/>
      <c r="E326" s="29" t="n"/>
      <c r="F326" s="29" t="n"/>
      <c r="G326" s="30" t="n"/>
      <c r="H326" s="29" t="n"/>
      <c r="I326" s="30" t="n"/>
      <c r="J326" s="31" t="n"/>
      <c r="K326" s="39" t="n"/>
      <c r="L326" s="58" t="n"/>
      <c r="M326" s="61" t="n"/>
      <c r="N326" s="57" t="n"/>
      <c r="O326" s="58" t="n"/>
      <c r="P326" s="58">
        <f>IF(A326="","",IFERROR(K326*IF(L326="",'Settings'!$B$3,L326)+M326*'Settings'!$B$4+N326*'Settings'!$B$5+O326,0))</f>
        <v/>
      </c>
      <c r="Q326" s="31">
        <f>IF(A326="","",IF(H326="Canceled","Canceled",IF(G326="","No Due Date",IF(H326="Completed",IF(I326="","Needs Review",IF(I326&gt;G326,"Completed Late","Completed On Time")),IF(TODAY()&gt;G326,"Overdue",IF(G326&lt;=TODAY()+'Settings'!$B$6,"Due Soon","On Track"))))))</f>
        <v/>
      </c>
      <c r="R326" s="31">
        <f>IF(A326="","",IF(COUNTIF($A$2:$A$501,A326)&gt;1,"Duplicate Action ID",IF(OR(B326="",D326="",E326="",F326="",H326="",J326=""),"Missing Required Field",IF(IFERROR(COUNTIF('Complaint Log'!$A$2:$A$501,B326),0)=0,"Unknown Complaint ID",IF(AND(H326="Pending",G326=""),"Missing Due Date",IF(AND(H326="Completed",I326=""),"Missing Completed Date",IF(AND(H326&lt;&gt;"Completed",I326&lt;&gt;""),"Status/Date Mismatch",IF(AND(I326&lt;&gt;"",I326&lt;D326),"Completed Before Logged","OK"))))))))</f>
        <v/>
      </c>
    </row>
    <row r="327">
      <c r="A327" s="29" t="n"/>
      <c r="B327" s="29" t="n"/>
      <c r="C327" s="31">
        <f>IF(B327="","",IFERROR(INDEX('Complaint Log'!$I$2:$I$501,MATCH(B327,'Complaint Log'!$A$2:$A$501,0)),"Complaint ID not found"))</f>
        <v/>
      </c>
      <c r="D327" s="30" t="n"/>
      <c r="E327" s="29" t="n"/>
      <c r="F327" s="29" t="n"/>
      <c r="G327" s="30" t="n"/>
      <c r="H327" s="29" t="n"/>
      <c r="I327" s="30" t="n"/>
      <c r="J327" s="31" t="n"/>
      <c r="K327" s="39" t="n"/>
      <c r="L327" s="58" t="n"/>
      <c r="M327" s="61" t="n"/>
      <c r="N327" s="57" t="n"/>
      <c r="O327" s="58" t="n"/>
      <c r="P327" s="58">
        <f>IF(A327="","",IFERROR(K327*IF(L327="",'Settings'!$B$3,L327)+M327*'Settings'!$B$4+N327*'Settings'!$B$5+O327,0))</f>
        <v/>
      </c>
      <c r="Q327" s="31">
        <f>IF(A327="","",IF(H327="Canceled","Canceled",IF(G327="","No Due Date",IF(H327="Completed",IF(I327="","Needs Review",IF(I327&gt;G327,"Completed Late","Completed On Time")),IF(TODAY()&gt;G327,"Overdue",IF(G327&lt;=TODAY()+'Settings'!$B$6,"Due Soon","On Track"))))))</f>
        <v/>
      </c>
      <c r="R327" s="31">
        <f>IF(A327="","",IF(COUNTIF($A$2:$A$501,A327)&gt;1,"Duplicate Action ID",IF(OR(B327="",D327="",E327="",F327="",H327="",J327=""),"Missing Required Field",IF(IFERROR(COUNTIF('Complaint Log'!$A$2:$A$501,B327),0)=0,"Unknown Complaint ID",IF(AND(H327="Pending",G327=""),"Missing Due Date",IF(AND(H327="Completed",I327=""),"Missing Completed Date",IF(AND(H327&lt;&gt;"Completed",I327&lt;&gt;""),"Status/Date Mismatch",IF(AND(I327&lt;&gt;"",I327&lt;D327),"Completed Before Logged","OK"))))))))</f>
        <v/>
      </c>
    </row>
    <row r="328">
      <c r="A328" s="29" t="n"/>
      <c r="B328" s="29" t="n"/>
      <c r="C328" s="31">
        <f>IF(B328="","",IFERROR(INDEX('Complaint Log'!$I$2:$I$501,MATCH(B328,'Complaint Log'!$A$2:$A$501,0)),"Complaint ID not found"))</f>
        <v/>
      </c>
      <c r="D328" s="30" t="n"/>
      <c r="E328" s="29" t="n"/>
      <c r="F328" s="29" t="n"/>
      <c r="G328" s="30" t="n"/>
      <c r="H328" s="29" t="n"/>
      <c r="I328" s="30" t="n"/>
      <c r="J328" s="31" t="n"/>
      <c r="K328" s="39" t="n"/>
      <c r="L328" s="58" t="n"/>
      <c r="M328" s="61" t="n"/>
      <c r="N328" s="57" t="n"/>
      <c r="O328" s="58" t="n"/>
      <c r="P328" s="58">
        <f>IF(A328="","",IFERROR(K328*IF(L328="",'Settings'!$B$3,L328)+M328*'Settings'!$B$4+N328*'Settings'!$B$5+O328,0))</f>
        <v/>
      </c>
      <c r="Q328" s="31">
        <f>IF(A328="","",IF(H328="Canceled","Canceled",IF(G328="","No Due Date",IF(H328="Completed",IF(I328="","Needs Review",IF(I328&gt;G328,"Completed Late","Completed On Time")),IF(TODAY()&gt;G328,"Overdue",IF(G328&lt;=TODAY()+'Settings'!$B$6,"Due Soon","On Track"))))))</f>
        <v/>
      </c>
      <c r="R328" s="31">
        <f>IF(A328="","",IF(COUNTIF($A$2:$A$501,A328)&gt;1,"Duplicate Action ID",IF(OR(B328="",D328="",E328="",F328="",H328="",J328=""),"Missing Required Field",IF(IFERROR(COUNTIF('Complaint Log'!$A$2:$A$501,B328),0)=0,"Unknown Complaint ID",IF(AND(H328="Pending",G328=""),"Missing Due Date",IF(AND(H328="Completed",I328=""),"Missing Completed Date",IF(AND(H328&lt;&gt;"Completed",I328&lt;&gt;""),"Status/Date Mismatch",IF(AND(I328&lt;&gt;"",I328&lt;D328),"Completed Before Logged","OK"))))))))</f>
        <v/>
      </c>
    </row>
    <row r="329">
      <c r="A329" s="29" t="n"/>
      <c r="B329" s="29" t="n"/>
      <c r="C329" s="31">
        <f>IF(B329="","",IFERROR(INDEX('Complaint Log'!$I$2:$I$501,MATCH(B329,'Complaint Log'!$A$2:$A$501,0)),"Complaint ID not found"))</f>
        <v/>
      </c>
      <c r="D329" s="30" t="n"/>
      <c r="E329" s="29" t="n"/>
      <c r="F329" s="29" t="n"/>
      <c r="G329" s="30" t="n"/>
      <c r="H329" s="29" t="n"/>
      <c r="I329" s="30" t="n"/>
      <c r="J329" s="31" t="n"/>
      <c r="K329" s="39" t="n"/>
      <c r="L329" s="58" t="n"/>
      <c r="M329" s="61" t="n"/>
      <c r="N329" s="57" t="n"/>
      <c r="O329" s="58" t="n"/>
      <c r="P329" s="58">
        <f>IF(A329="","",IFERROR(K329*IF(L329="",'Settings'!$B$3,L329)+M329*'Settings'!$B$4+N329*'Settings'!$B$5+O329,0))</f>
        <v/>
      </c>
      <c r="Q329" s="31">
        <f>IF(A329="","",IF(H329="Canceled","Canceled",IF(G329="","No Due Date",IF(H329="Completed",IF(I329="","Needs Review",IF(I329&gt;G329,"Completed Late","Completed On Time")),IF(TODAY()&gt;G329,"Overdue",IF(G329&lt;=TODAY()+'Settings'!$B$6,"Due Soon","On Track"))))))</f>
        <v/>
      </c>
      <c r="R329" s="31">
        <f>IF(A329="","",IF(COUNTIF($A$2:$A$501,A329)&gt;1,"Duplicate Action ID",IF(OR(B329="",D329="",E329="",F329="",H329="",J329=""),"Missing Required Field",IF(IFERROR(COUNTIF('Complaint Log'!$A$2:$A$501,B329),0)=0,"Unknown Complaint ID",IF(AND(H329="Pending",G329=""),"Missing Due Date",IF(AND(H329="Completed",I329=""),"Missing Completed Date",IF(AND(H329&lt;&gt;"Completed",I329&lt;&gt;""),"Status/Date Mismatch",IF(AND(I329&lt;&gt;"",I329&lt;D329),"Completed Before Logged","OK"))))))))</f>
        <v/>
      </c>
    </row>
    <row r="330">
      <c r="A330" s="29" t="n"/>
      <c r="B330" s="29" t="n"/>
      <c r="C330" s="31">
        <f>IF(B330="","",IFERROR(INDEX('Complaint Log'!$I$2:$I$501,MATCH(B330,'Complaint Log'!$A$2:$A$501,0)),"Complaint ID not found"))</f>
        <v/>
      </c>
      <c r="D330" s="30" t="n"/>
      <c r="E330" s="29" t="n"/>
      <c r="F330" s="29" t="n"/>
      <c r="G330" s="30" t="n"/>
      <c r="H330" s="29" t="n"/>
      <c r="I330" s="30" t="n"/>
      <c r="J330" s="31" t="n"/>
      <c r="K330" s="39" t="n"/>
      <c r="L330" s="58" t="n"/>
      <c r="M330" s="61" t="n"/>
      <c r="N330" s="57" t="n"/>
      <c r="O330" s="58" t="n"/>
      <c r="P330" s="58">
        <f>IF(A330="","",IFERROR(K330*IF(L330="",'Settings'!$B$3,L330)+M330*'Settings'!$B$4+N330*'Settings'!$B$5+O330,0))</f>
        <v/>
      </c>
      <c r="Q330" s="31">
        <f>IF(A330="","",IF(H330="Canceled","Canceled",IF(G330="","No Due Date",IF(H330="Completed",IF(I330="","Needs Review",IF(I330&gt;G330,"Completed Late","Completed On Time")),IF(TODAY()&gt;G330,"Overdue",IF(G330&lt;=TODAY()+'Settings'!$B$6,"Due Soon","On Track"))))))</f>
        <v/>
      </c>
      <c r="R330" s="31">
        <f>IF(A330="","",IF(COUNTIF($A$2:$A$501,A330)&gt;1,"Duplicate Action ID",IF(OR(B330="",D330="",E330="",F330="",H330="",J330=""),"Missing Required Field",IF(IFERROR(COUNTIF('Complaint Log'!$A$2:$A$501,B330),0)=0,"Unknown Complaint ID",IF(AND(H330="Pending",G330=""),"Missing Due Date",IF(AND(H330="Completed",I330=""),"Missing Completed Date",IF(AND(H330&lt;&gt;"Completed",I330&lt;&gt;""),"Status/Date Mismatch",IF(AND(I330&lt;&gt;"",I330&lt;D330),"Completed Before Logged","OK"))))))))</f>
        <v/>
      </c>
    </row>
    <row r="331">
      <c r="A331" s="29" t="n"/>
      <c r="B331" s="29" t="n"/>
      <c r="C331" s="31">
        <f>IF(B331="","",IFERROR(INDEX('Complaint Log'!$I$2:$I$501,MATCH(B331,'Complaint Log'!$A$2:$A$501,0)),"Complaint ID not found"))</f>
        <v/>
      </c>
      <c r="D331" s="30" t="n"/>
      <c r="E331" s="29" t="n"/>
      <c r="F331" s="29" t="n"/>
      <c r="G331" s="30" t="n"/>
      <c r="H331" s="29" t="n"/>
      <c r="I331" s="30" t="n"/>
      <c r="J331" s="31" t="n"/>
      <c r="K331" s="39" t="n"/>
      <c r="L331" s="58" t="n"/>
      <c r="M331" s="61" t="n"/>
      <c r="N331" s="57" t="n"/>
      <c r="O331" s="58" t="n"/>
      <c r="P331" s="58">
        <f>IF(A331="","",IFERROR(K331*IF(L331="",'Settings'!$B$3,L331)+M331*'Settings'!$B$4+N331*'Settings'!$B$5+O331,0))</f>
        <v/>
      </c>
      <c r="Q331" s="31">
        <f>IF(A331="","",IF(H331="Canceled","Canceled",IF(G331="","No Due Date",IF(H331="Completed",IF(I331="","Needs Review",IF(I331&gt;G331,"Completed Late","Completed On Time")),IF(TODAY()&gt;G331,"Overdue",IF(G331&lt;=TODAY()+'Settings'!$B$6,"Due Soon","On Track"))))))</f>
        <v/>
      </c>
      <c r="R331" s="31">
        <f>IF(A331="","",IF(COUNTIF($A$2:$A$501,A331)&gt;1,"Duplicate Action ID",IF(OR(B331="",D331="",E331="",F331="",H331="",J331=""),"Missing Required Field",IF(IFERROR(COUNTIF('Complaint Log'!$A$2:$A$501,B331),0)=0,"Unknown Complaint ID",IF(AND(H331="Pending",G331=""),"Missing Due Date",IF(AND(H331="Completed",I331=""),"Missing Completed Date",IF(AND(H331&lt;&gt;"Completed",I331&lt;&gt;""),"Status/Date Mismatch",IF(AND(I331&lt;&gt;"",I331&lt;D331),"Completed Before Logged","OK"))))))))</f>
        <v/>
      </c>
    </row>
    <row r="332">
      <c r="A332" s="29" t="n"/>
      <c r="B332" s="29" t="n"/>
      <c r="C332" s="31">
        <f>IF(B332="","",IFERROR(INDEX('Complaint Log'!$I$2:$I$501,MATCH(B332,'Complaint Log'!$A$2:$A$501,0)),"Complaint ID not found"))</f>
        <v/>
      </c>
      <c r="D332" s="30" t="n"/>
      <c r="E332" s="29" t="n"/>
      <c r="F332" s="29" t="n"/>
      <c r="G332" s="30" t="n"/>
      <c r="H332" s="29" t="n"/>
      <c r="I332" s="30" t="n"/>
      <c r="J332" s="31" t="n"/>
      <c r="K332" s="39" t="n"/>
      <c r="L332" s="58" t="n"/>
      <c r="M332" s="61" t="n"/>
      <c r="N332" s="57" t="n"/>
      <c r="O332" s="58" t="n"/>
      <c r="P332" s="58">
        <f>IF(A332="","",IFERROR(K332*IF(L332="",'Settings'!$B$3,L332)+M332*'Settings'!$B$4+N332*'Settings'!$B$5+O332,0))</f>
        <v/>
      </c>
      <c r="Q332" s="31">
        <f>IF(A332="","",IF(H332="Canceled","Canceled",IF(G332="","No Due Date",IF(H332="Completed",IF(I332="","Needs Review",IF(I332&gt;G332,"Completed Late","Completed On Time")),IF(TODAY()&gt;G332,"Overdue",IF(G332&lt;=TODAY()+'Settings'!$B$6,"Due Soon","On Track"))))))</f>
        <v/>
      </c>
      <c r="R332" s="31">
        <f>IF(A332="","",IF(COUNTIF($A$2:$A$501,A332)&gt;1,"Duplicate Action ID",IF(OR(B332="",D332="",E332="",F332="",H332="",J332=""),"Missing Required Field",IF(IFERROR(COUNTIF('Complaint Log'!$A$2:$A$501,B332),0)=0,"Unknown Complaint ID",IF(AND(H332="Pending",G332=""),"Missing Due Date",IF(AND(H332="Completed",I332=""),"Missing Completed Date",IF(AND(H332&lt;&gt;"Completed",I332&lt;&gt;""),"Status/Date Mismatch",IF(AND(I332&lt;&gt;"",I332&lt;D332),"Completed Before Logged","OK"))))))))</f>
        <v/>
      </c>
    </row>
    <row r="333">
      <c r="A333" s="29" t="n"/>
      <c r="B333" s="29" t="n"/>
      <c r="C333" s="31">
        <f>IF(B333="","",IFERROR(INDEX('Complaint Log'!$I$2:$I$501,MATCH(B333,'Complaint Log'!$A$2:$A$501,0)),"Complaint ID not found"))</f>
        <v/>
      </c>
      <c r="D333" s="30" t="n"/>
      <c r="E333" s="29" t="n"/>
      <c r="F333" s="29" t="n"/>
      <c r="G333" s="30" t="n"/>
      <c r="H333" s="29" t="n"/>
      <c r="I333" s="30" t="n"/>
      <c r="J333" s="31" t="n"/>
      <c r="K333" s="39" t="n"/>
      <c r="L333" s="58" t="n"/>
      <c r="M333" s="61" t="n"/>
      <c r="N333" s="57" t="n"/>
      <c r="O333" s="58" t="n"/>
      <c r="P333" s="58">
        <f>IF(A333="","",IFERROR(K333*IF(L333="",'Settings'!$B$3,L333)+M333*'Settings'!$B$4+N333*'Settings'!$B$5+O333,0))</f>
        <v/>
      </c>
      <c r="Q333" s="31">
        <f>IF(A333="","",IF(H333="Canceled","Canceled",IF(G333="","No Due Date",IF(H333="Completed",IF(I333="","Needs Review",IF(I333&gt;G333,"Completed Late","Completed On Time")),IF(TODAY()&gt;G333,"Overdue",IF(G333&lt;=TODAY()+'Settings'!$B$6,"Due Soon","On Track"))))))</f>
        <v/>
      </c>
      <c r="R333" s="31">
        <f>IF(A333="","",IF(COUNTIF($A$2:$A$501,A333)&gt;1,"Duplicate Action ID",IF(OR(B333="",D333="",E333="",F333="",H333="",J333=""),"Missing Required Field",IF(IFERROR(COUNTIF('Complaint Log'!$A$2:$A$501,B333),0)=0,"Unknown Complaint ID",IF(AND(H333="Pending",G333=""),"Missing Due Date",IF(AND(H333="Completed",I333=""),"Missing Completed Date",IF(AND(H333&lt;&gt;"Completed",I333&lt;&gt;""),"Status/Date Mismatch",IF(AND(I333&lt;&gt;"",I333&lt;D333),"Completed Before Logged","OK"))))))))</f>
        <v/>
      </c>
    </row>
    <row r="334">
      <c r="A334" s="29" t="n"/>
      <c r="B334" s="29" t="n"/>
      <c r="C334" s="31">
        <f>IF(B334="","",IFERROR(INDEX('Complaint Log'!$I$2:$I$501,MATCH(B334,'Complaint Log'!$A$2:$A$501,0)),"Complaint ID not found"))</f>
        <v/>
      </c>
      <c r="D334" s="30" t="n"/>
      <c r="E334" s="29" t="n"/>
      <c r="F334" s="29" t="n"/>
      <c r="G334" s="30" t="n"/>
      <c r="H334" s="29" t="n"/>
      <c r="I334" s="30" t="n"/>
      <c r="J334" s="31" t="n"/>
      <c r="K334" s="39" t="n"/>
      <c r="L334" s="58" t="n"/>
      <c r="M334" s="61" t="n"/>
      <c r="N334" s="57" t="n"/>
      <c r="O334" s="58" t="n"/>
      <c r="P334" s="58">
        <f>IF(A334="","",IFERROR(K334*IF(L334="",'Settings'!$B$3,L334)+M334*'Settings'!$B$4+N334*'Settings'!$B$5+O334,0))</f>
        <v/>
      </c>
      <c r="Q334" s="31">
        <f>IF(A334="","",IF(H334="Canceled","Canceled",IF(G334="","No Due Date",IF(H334="Completed",IF(I334="","Needs Review",IF(I334&gt;G334,"Completed Late","Completed On Time")),IF(TODAY()&gt;G334,"Overdue",IF(G334&lt;=TODAY()+'Settings'!$B$6,"Due Soon","On Track"))))))</f>
        <v/>
      </c>
      <c r="R334" s="31">
        <f>IF(A334="","",IF(COUNTIF($A$2:$A$501,A334)&gt;1,"Duplicate Action ID",IF(OR(B334="",D334="",E334="",F334="",H334="",J334=""),"Missing Required Field",IF(IFERROR(COUNTIF('Complaint Log'!$A$2:$A$501,B334),0)=0,"Unknown Complaint ID",IF(AND(H334="Pending",G334=""),"Missing Due Date",IF(AND(H334="Completed",I334=""),"Missing Completed Date",IF(AND(H334&lt;&gt;"Completed",I334&lt;&gt;""),"Status/Date Mismatch",IF(AND(I334&lt;&gt;"",I334&lt;D334),"Completed Before Logged","OK"))))))))</f>
        <v/>
      </c>
    </row>
    <row r="335">
      <c r="A335" s="29" t="n"/>
      <c r="B335" s="29" t="n"/>
      <c r="C335" s="31">
        <f>IF(B335="","",IFERROR(INDEX('Complaint Log'!$I$2:$I$501,MATCH(B335,'Complaint Log'!$A$2:$A$501,0)),"Complaint ID not found"))</f>
        <v/>
      </c>
      <c r="D335" s="30" t="n"/>
      <c r="E335" s="29" t="n"/>
      <c r="F335" s="29" t="n"/>
      <c r="G335" s="30" t="n"/>
      <c r="H335" s="29" t="n"/>
      <c r="I335" s="30" t="n"/>
      <c r="J335" s="31" t="n"/>
      <c r="K335" s="39" t="n"/>
      <c r="L335" s="58" t="n"/>
      <c r="M335" s="61" t="n"/>
      <c r="N335" s="57" t="n"/>
      <c r="O335" s="58" t="n"/>
      <c r="P335" s="58">
        <f>IF(A335="","",IFERROR(K335*IF(L335="",'Settings'!$B$3,L335)+M335*'Settings'!$B$4+N335*'Settings'!$B$5+O335,0))</f>
        <v/>
      </c>
      <c r="Q335" s="31">
        <f>IF(A335="","",IF(H335="Canceled","Canceled",IF(G335="","No Due Date",IF(H335="Completed",IF(I335="","Needs Review",IF(I335&gt;G335,"Completed Late","Completed On Time")),IF(TODAY()&gt;G335,"Overdue",IF(G335&lt;=TODAY()+'Settings'!$B$6,"Due Soon","On Track"))))))</f>
        <v/>
      </c>
      <c r="R335" s="31">
        <f>IF(A335="","",IF(COUNTIF($A$2:$A$501,A335)&gt;1,"Duplicate Action ID",IF(OR(B335="",D335="",E335="",F335="",H335="",J335=""),"Missing Required Field",IF(IFERROR(COUNTIF('Complaint Log'!$A$2:$A$501,B335),0)=0,"Unknown Complaint ID",IF(AND(H335="Pending",G335=""),"Missing Due Date",IF(AND(H335="Completed",I335=""),"Missing Completed Date",IF(AND(H335&lt;&gt;"Completed",I335&lt;&gt;""),"Status/Date Mismatch",IF(AND(I335&lt;&gt;"",I335&lt;D335),"Completed Before Logged","OK"))))))))</f>
        <v/>
      </c>
    </row>
    <row r="336">
      <c r="A336" s="29" t="n"/>
      <c r="B336" s="29" t="n"/>
      <c r="C336" s="31">
        <f>IF(B336="","",IFERROR(INDEX('Complaint Log'!$I$2:$I$501,MATCH(B336,'Complaint Log'!$A$2:$A$501,0)),"Complaint ID not found"))</f>
        <v/>
      </c>
      <c r="D336" s="30" t="n"/>
      <c r="E336" s="29" t="n"/>
      <c r="F336" s="29" t="n"/>
      <c r="G336" s="30" t="n"/>
      <c r="H336" s="29" t="n"/>
      <c r="I336" s="30" t="n"/>
      <c r="J336" s="31" t="n"/>
      <c r="K336" s="39" t="n"/>
      <c r="L336" s="58" t="n"/>
      <c r="M336" s="61" t="n"/>
      <c r="N336" s="57" t="n"/>
      <c r="O336" s="58" t="n"/>
      <c r="P336" s="58">
        <f>IF(A336="","",IFERROR(K336*IF(L336="",'Settings'!$B$3,L336)+M336*'Settings'!$B$4+N336*'Settings'!$B$5+O336,0))</f>
        <v/>
      </c>
      <c r="Q336" s="31">
        <f>IF(A336="","",IF(H336="Canceled","Canceled",IF(G336="","No Due Date",IF(H336="Completed",IF(I336="","Needs Review",IF(I336&gt;G336,"Completed Late","Completed On Time")),IF(TODAY()&gt;G336,"Overdue",IF(G336&lt;=TODAY()+'Settings'!$B$6,"Due Soon","On Track"))))))</f>
        <v/>
      </c>
      <c r="R336" s="31">
        <f>IF(A336="","",IF(COUNTIF($A$2:$A$501,A336)&gt;1,"Duplicate Action ID",IF(OR(B336="",D336="",E336="",F336="",H336="",J336=""),"Missing Required Field",IF(IFERROR(COUNTIF('Complaint Log'!$A$2:$A$501,B336),0)=0,"Unknown Complaint ID",IF(AND(H336="Pending",G336=""),"Missing Due Date",IF(AND(H336="Completed",I336=""),"Missing Completed Date",IF(AND(H336&lt;&gt;"Completed",I336&lt;&gt;""),"Status/Date Mismatch",IF(AND(I336&lt;&gt;"",I336&lt;D336),"Completed Before Logged","OK"))))))))</f>
        <v/>
      </c>
    </row>
    <row r="337">
      <c r="A337" s="29" t="n"/>
      <c r="B337" s="29" t="n"/>
      <c r="C337" s="31">
        <f>IF(B337="","",IFERROR(INDEX('Complaint Log'!$I$2:$I$501,MATCH(B337,'Complaint Log'!$A$2:$A$501,0)),"Complaint ID not found"))</f>
        <v/>
      </c>
      <c r="D337" s="30" t="n"/>
      <c r="E337" s="29" t="n"/>
      <c r="F337" s="29" t="n"/>
      <c r="G337" s="30" t="n"/>
      <c r="H337" s="29" t="n"/>
      <c r="I337" s="30" t="n"/>
      <c r="J337" s="31" t="n"/>
      <c r="K337" s="39" t="n"/>
      <c r="L337" s="58" t="n"/>
      <c r="M337" s="61" t="n"/>
      <c r="N337" s="57" t="n"/>
      <c r="O337" s="58" t="n"/>
      <c r="P337" s="58">
        <f>IF(A337="","",IFERROR(K337*IF(L337="",'Settings'!$B$3,L337)+M337*'Settings'!$B$4+N337*'Settings'!$B$5+O337,0))</f>
        <v/>
      </c>
      <c r="Q337" s="31">
        <f>IF(A337="","",IF(H337="Canceled","Canceled",IF(G337="","No Due Date",IF(H337="Completed",IF(I337="","Needs Review",IF(I337&gt;G337,"Completed Late","Completed On Time")),IF(TODAY()&gt;G337,"Overdue",IF(G337&lt;=TODAY()+'Settings'!$B$6,"Due Soon","On Track"))))))</f>
        <v/>
      </c>
      <c r="R337" s="31">
        <f>IF(A337="","",IF(COUNTIF($A$2:$A$501,A337)&gt;1,"Duplicate Action ID",IF(OR(B337="",D337="",E337="",F337="",H337="",J337=""),"Missing Required Field",IF(IFERROR(COUNTIF('Complaint Log'!$A$2:$A$501,B337),0)=0,"Unknown Complaint ID",IF(AND(H337="Pending",G337=""),"Missing Due Date",IF(AND(H337="Completed",I337=""),"Missing Completed Date",IF(AND(H337&lt;&gt;"Completed",I337&lt;&gt;""),"Status/Date Mismatch",IF(AND(I337&lt;&gt;"",I337&lt;D337),"Completed Before Logged","OK"))))))))</f>
        <v/>
      </c>
    </row>
    <row r="338">
      <c r="A338" s="29" t="n"/>
      <c r="B338" s="29" t="n"/>
      <c r="C338" s="31">
        <f>IF(B338="","",IFERROR(INDEX('Complaint Log'!$I$2:$I$501,MATCH(B338,'Complaint Log'!$A$2:$A$501,0)),"Complaint ID not found"))</f>
        <v/>
      </c>
      <c r="D338" s="30" t="n"/>
      <c r="E338" s="29" t="n"/>
      <c r="F338" s="29" t="n"/>
      <c r="G338" s="30" t="n"/>
      <c r="H338" s="29" t="n"/>
      <c r="I338" s="30" t="n"/>
      <c r="J338" s="31" t="n"/>
      <c r="K338" s="39" t="n"/>
      <c r="L338" s="58" t="n"/>
      <c r="M338" s="61" t="n"/>
      <c r="N338" s="57" t="n"/>
      <c r="O338" s="58" t="n"/>
      <c r="P338" s="58">
        <f>IF(A338="","",IFERROR(K338*IF(L338="",'Settings'!$B$3,L338)+M338*'Settings'!$B$4+N338*'Settings'!$B$5+O338,0))</f>
        <v/>
      </c>
      <c r="Q338" s="31">
        <f>IF(A338="","",IF(H338="Canceled","Canceled",IF(G338="","No Due Date",IF(H338="Completed",IF(I338="","Needs Review",IF(I338&gt;G338,"Completed Late","Completed On Time")),IF(TODAY()&gt;G338,"Overdue",IF(G338&lt;=TODAY()+'Settings'!$B$6,"Due Soon","On Track"))))))</f>
        <v/>
      </c>
      <c r="R338" s="31">
        <f>IF(A338="","",IF(COUNTIF($A$2:$A$501,A338)&gt;1,"Duplicate Action ID",IF(OR(B338="",D338="",E338="",F338="",H338="",J338=""),"Missing Required Field",IF(IFERROR(COUNTIF('Complaint Log'!$A$2:$A$501,B338),0)=0,"Unknown Complaint ID",IF(AND(H338="Pending",G338=""),"Missing Due Date",IF(AND(H338="Completed",I338=""),"Missing Completed Date",IF(AND(H338&lt;&gt;"Completed",I338&lt;&gt;""),"Status/Date Mismatch",IF(AND(I338&lt;&gt;"",I338&lt;D338),"Completed Before Logged","OK"))))))))</f>
        <v/>
      </c>
    </row>
    <row r="339">
      <c r="A339" s="29" t="n"/>
      <c r="B339" s="29" t="n"/>
      <c r="C339" s="31">
        <f>IF(B339="","",IFERROR(INDEX('Complaint Log'!$I$2:$I$501,MATCH(B339,'Complaint Log'!$A$2:$A$501,0)),"Complaint ID not found"))</f>
        <v/>
      </c>
      <c r="D339" s="30" t="n"/>
      <c r="E339" s="29" t="n"/>
      <c r="F339" s="29" t="n"/>
      <c r="G339" s="30" t="n"/>
      <c r="H339" s="29" t="n"/>
      <c r="I339" s="30" t="n"/>
      <c r="J339" s="31" t="n"/>
      <c r="K339" s="39" t="n"/>
      <c r="L339" s="58" t="n"/>
      <c r="M339" s="61" t="n"/>
      <c r="N339" s="57" t="n"/>
      <c r="O339" s="58" t="n"/>
      <c r="P339" s="58">
        <f>IF(A339="","",IFERROR(K339*IF(L339="",'Settings'!$B$3,L339)+M339*'Settings'!$B$4+N339*'Settings'!$B$5+O339,0))</f>
        <v/>
      </c>
      <c r="Q339" s="31">
        <f>IF(A339="","",IF(H339="Canceled","Canceled",IF(G339="","No Due Date",IF(H339="Completed",IF(I339="","Needs Review",IF(I339&gt;G339,"Completed Late","Completed On Time")),IF(TODAY()&gt;G339,"Overdue",IF(G339&lt;=TODAY()+'Settings'!$B$6,"Due Soon","On Track"))))))</f>
        <v/>
      </c>
      <c r="R339" s="31">
        <f>IF(A339="","",IF(COUNTIF($A$2:$A$501,A339)&gt;1,"Duplicate Action ID",IF(OR(B339="",D339="",E339="",F339="",H339="",J339=""),"Missing Required Field",IF(IFERROR(COUNTIF('Complaint Log'!$A$2:$A$501,B339),0)=0,"Unknown Complaint ID",IF(AND(H339="Pending",G339=""),"Missing Due Date",IF(AND(H339="Completed",I339=""),"Missing Completed Date",IF(AND(H339&lt;&gt;"Completed",I339&lt;&gt;""),"Status/Date Mismatch",IF(AND(I339&lt;&gt;"",I339&lt;D339),"Completed Before Logged","OK"))))))))</f>
        <v/>
      </c>
    </row>
    <row r="340">
      <c r="A340" s="29" t="n"/>
      <c r="B340" s="29" t="n"/>
      <c r="C340" s="31">
        <f>IF(B340="","",IFERROR(INDEX('Complaint Log'!$I$2:$I$501,MATCH(B340,'Complaint Log'!$A$2:$A$501,0)),"Complaint ID not found"))</f>
        <v/>
      </c>
      <c r="D340" s="30" t="n"/>
      <c r="E340" s="29" t="n"/>
      <c r="F340" s="29" t="n"/>
      <c r="G340" s="30" t="n"/>
      <c r="H340" s="29" t="n"/>
      <c r="I340" s="30" t="n"/>
      <c r="J340" s="31" t="n"/>
      <c r="K340" s="39" t="n"/>
      <c r="L340" s="58" t="n"/>
      <c r="M340" s="61" t="n"/>
      <c r="N340" s="57" t="n"/>
      <c r="O340" s="58" t="n"/>
      <c r="P340" s="58">
        <f>IF(A340="","",IFERROR(K340*IF(L340="",'Settings'!$B$3,L340)+M340*'Settings'!$B$4+N340*'Settings'!$B$5+O340,0))</f>
        <v/>
      </c>
      <c r="Q340" s="31">
        <f>IF(A340="","",IF(H340="Canceled","Canceled",IF(G340="","No Due Date",IF(H340="Completed",IF(I340="","Needs Review",IF(I340&gt;G340,"Completed Late","Completed On Time")),IF(TODAY()&gt;G340,"Overdue",IF(G340&lt;=TODAY()+'Settings'!$B$6,"Due Soon","On Track"))))))</f>
        <v/>
      </c>
      <c r="R340" s="31">
        <f>IF(A340="","",IF(COUNTIF($A$2:$A$501,A340)&gt;1,"Duplicate Action ID",IF(OR(B340="",D340="",E340="",F340="",H340="",J340=""),"Missing Required Field",IF(IFERROR(COUNTIF('Complaint Log'!$A$2:$A$501,B340),0)=0,"Unknown Complaint ID",IF(AND(H340="Pending",G340=""),"Missing Due Date",IF(AND(H340="Completed",I340=""),"Missing Completed Date",IF(AND(H340&lt;&gt;"Completed",I340&lt;&gt;""),"Status/Date Mismatch",IF(AND(I340&lt;&gt;"",I340&lt;D340),"Completed Before Logged","OK"))))))))</f>
        <v/>
      </c>
    </row>
    <row r="341">
      <c r="A341" s="29" t="n"/>
      <c r="B341" s="29" t="n"/>
      <c r="C341" s="31">
        <f>IF(B341="","",IFERROR(INDEX('Complaint Log'!$I$2:$I$501,MATCH(B341,'Complaint Log'!$A$2:$A$501,0)),"Complaint ID not found"))</f>
        <v/>
      </c>
      <c r="D341" s="30" t="n"/>
      <c r="E341" s="29" t="n"/>
      <c r="F341" s="29" t="n"/>
      <c r="G341" s="30" t="n"/>
      <c r="H341" s="29" t="n"/>
      <c r="I341" s="30" t="n"/>
      <c r="J341" s="31" t="n"/>
      <c r="K341" s="39" t="n"/>
      <c r="L341" s="58" t="n"/>
      <c r="M341" s="61" t="n"/>
      <c r="N341" s="57" t="n"/>
      <c r="O341" s="58" t="n"/>
      <c r="P341" s="58">
        <f>IF(A341="","",IFERROR(K341*IF(L341="",'Settings'!$B$3,L341)+M341*'Settings'!$B$4+N341*'Settings'!$B$5+O341,0))</f>
        <v/>
      </c>
      <c r="Q341" s="31">
        <f>IF(A341="","",IF(H341="Canceled","Canceled",IF(G341="","No Due Date",IF(H341="Completed",IF(I341="","Needs Review",IF(I341&gt;G341,"Completed Late","Completed On Time")),IF(TODAY()&gt;G341,"Overdue",IF(G341&lt;=TODAY()+'Settings'!$B$6,"Due Soon","On Track"))))))</f>
        <v/>
      </c>
      <c r="R341" s="31">
        <f>IF(A341="","",IF(COUNTIF($A$2:$A$501,A341)&gt;1,"Duplicate Action ID",IF(OR(B341="",D341="",E341="",F341="",H341="",J341=""),"Missing Required Field",IF(IFERROR(COUNTIF('Complaint Log'!$A$2:$A$501,B341),0)=0,"Unknown Complaint ID",IF(AND(H341="Pending",G341=""),"Missing Due Date",IF(AND(H341="Completed",I341=""),"Missing Completed Date",IF(AND(H341&lt;&gt;"Completed",I341&lt;&gt;""),"Status/Date Mismatch",IF(AND(I341&lt;&gt;"",I341&lt;D341),"Completed Before Logged","OK"))))))))</f>
        <v/>
      </c>
    </row>
    <row r="342">
      <c r="A342" s="29" t="n"/>
      <c r="B342" s="29" t="n"/>
      <c r="C342" s="31">
        <f>IF(B342="","",IFERROR(INDEX('Complaint Log'!$I$2:$I$501,MATCH(B342,'Complaint Log'!$A$2:$A$501,0)),"Complaint ID not found"))</f>
        <v/>
      </c>
      <c r="D342" s="30" t="n"/>
      <c r="E342" s="29" t="n"/>
      <c r="F342" s="29" t="n"/>
      <c r="G342" s="30" t="n"/>
      <c r="H342" s="29" t="n"/>
      <c r="I342" s="30" t="n"/>
      <c r="J342" s="31" t="n"/>
      <c r="K342" s="39" t="n"/>
      <c r="L342" s="58" t="n"/>
      <c r="M342" s="61" t="n"/>
      <c r="N342" s="57" t="n"/>
      <c r="O342" s="58" t="n"/>
      <c r="P342" s="58">
        <f>IF(A342="","",IFERROR(K342*IF(L342="",'Settings'!$B$3,L342)+M342*'Settings'!$B$4+N342*'Settings'!$B$5+O342,0))</f>
        <v/>
      </c>
      <c r="Q342" s="31">
        <f>IF(A342="","",IF(H342="Canceled","Canceled",IF(G342="","No Due Date",IF(H342="Completed",IF(I342="","Needs Review",IF(I342&gt;G342,"Completed Late","Completed On Time")),IF(TODAY()&gt;G342,"Overdue",IF(G342&lt;=TODAY()+'Settings'!$B$6,"Due Soon","On Track"))))))</f>
        <v/>
      </c>
      <c r="R342" s="31">
        <f>IF(A342="","",IF(COUNTIF($A$2:$A$501,A342)&gt;1,"Duplicate Action ID",IF(OR(B342="",D342="",E342="",F342="",H342="",J342=""),"Missing Required Field",IF(IFERROR(COUNTIF('Complaint Log'!$A$2:$A$501,B342),0)=0,"Unknown Complaint ID",IF(AND(H342="Pending",G342=""),"Missing Due Date",IF(AND(H342="Completed",I342=""),"Missing Completed Date",IF(AND(H342&lt;&gt;"Completed",I342&lt;&gt;""),"Status/Date Mismatch",IF(AND(I342&lt;&gt;"",I342&lt;D342),"Completed Before Logged","OK"))))))))</f>
        <v/>
      </c>
    </row>
    <row r="343">
      <c r="A343" s="29" t="n"/>
      <c r="B343" s="29" t="n"/>
      <c r="C343" s="31">
        <f>IF(B343="","",IFERROR(INDEX('Complaint Log'!$I$2:$I$501,MATCH(B343,'Complaint Log'!$A$2:$A$501,0)),"Complaint ID not found"))</f>
        <v/>
      </c>
      <c r="D343" s="30" t="n"/>
      <c r="E343" s="29" t="n"/>
      <c r="F343" s="29" t="n"/>
      <c r="G343" s="30" t="n"/>
      <c r="H343" s="29" t="n"/>
      <c r="I343" s="30" t="n"/>
      <c r="J343" s="31" t="n"/>
      <c r="K343" s="39" t="n"/>
      <c r="L343" s="58" t="n"/>
      <c r="M343" s="61" t="n"/>
      <c r="N343" s="57" t="n"/>
      <c r="O343" s="58" t="n"/>
      <c r="P343" s="58">
        <f>IF(A343="","",IFERROR(K343*IF(L343="",'Settings'!$B$3,L343)+M343*'Settings'!$B$4+N343*'Settings'!$B$5+O343,0))</f>
        <v/>
      </c>
      <c r="Q343" s="31">
        <f>IF(A343="","",IF(H343="Canceled","Canceled",IF(G343="","No Due Date",IF(H343="Completed",IF(I343="","Needs Review",IF(I343&gt;G343,"Completed Late","Completed On Time")),IF(TODAY()&gt;G343,"Overdue",IF(G343&lt;=TODAY()+'Settings'!$B$6,"Due Soon","On Track"))))))</f>
        <v/>
      </c>
      <c r="R343" s="31">
        <f>IF(A343="","",IF(COUNTIF($A$2:$A$501,A343)&gt;1,"Duplicate Action ID",IF(OR(B343="",D343="",E343="",F343="",H343="",J343=""),"Missing Required Field",IF(IFERROR(COUNTIF('Complaint Log'!$A$2:$A$501,B343),0)=0,"Unknown Complaint ID",IF(AND(H343="Pending",G343=""),"Missing Due Date",IF(AND(H343="Completed",I343=""),"Missing Completed Date",IF(AND(H343&lt;&gt;"Completed",I343&lt;&gt;""),"Status/Date Mismatch",IF(AND(I343&lt;&gt;"",I343&lt;D343),"Completed Before Logged","OK"))))))))</f>
        <v/>
      </c>
    </row>
    <row r="344">
      <c r="A344" s="29" t="n"/>
      <c r="B344" s="29" t="n"/>
      <c r="C344" s="31">
        <f>IF(B344="","",IFERROR(INDEX('Complaint Log'!$I$2:$I$501,MATCH(B344,'Complaint Log'!$A$2:$A$501,0)),"Complaint ID not found"))</f>
        <v/>
      </c>
      <c r="D344" s="30" t="n"/>
      <c r="E344" s="29" t="n"/>
      <c r="F344" s="29" t="n"/>
      <c r="G344" s="30" t="n"/>
      <c r="H344" s="29" t="n"/>
      <c r="I344" s="30" t="n"/>
      <c r="J344" s="31" t="n"/>
      <c r="K344" s="39" t="n"/>
      <c r="L344" s="58" t="n"/>
      <c r="M344" s="61" t="n"/>
      <c r="N344" s="57" t="n"/>
      <c r="O344" s="58" t="n"/>
      <c r="P344" s="58">
        <f>IF(A344="","",IFERROR(K344*IF(L344="",'Settings'!$B$3,L344)+M344*'Settings'!$B$4+N344*'Settings'!$B$5+O344,0))</f>
        <v/>
      </c>
      <c r="Q344" s="31">
        <f>IF(A344="","",IF(H344="Canceled","Canceled",IF(G344="","No Due Date",IF(H344="Completed",IF(I344="","Needs Review",IF(I344&gt;G344,"Completed Late","Completed On Time")),IF(TODAY()&gt;G344,"Overdue",IF(G344&lt;=TODAY()+'Settings'!$B$6,"Due Soon","On Track"))))))</f>
        <v/>
      </c>
      <c r="R344" s="31">
        <f>IF(A344="","",IF(COUNTIF($A$2:$A$501,A344)&gt;1,"Duplicate Action ID",IF(OR(B344="",D344="",E344="",F344="",H344="",J344=""),"Missing Required Field",IF(IFERROR(COUNTIF('Complaint Log'!$A$2:$A$501,B344),0)=0,"Unknown Complaint ID",IF(AND(H344="Pending",G344=""),"Missing Due Date",IF(AND(H344="Completed",I344=""),"Missing Completed Date",IF(AND(H344&lt;&gt;"Completed",I344&lt;&gt;""),"Status/Date Mismatch",IF(AND(I344&lt;&gt;"",I344&lt;D344),"Completed Before Logged","OK"))))))))</f>
        <v/>
      </c>
    </row>
    <row r="345">
      <c r="A345" s="29" t="n"/>
      <c r="B345" s="29" t="n"/>
      <c r="C345" s="31">
        <f>IF(B345="","",IFERROR(INDEX('Complaint Log'!$I$2:$I$501,MATCH(B345,'Complaint Log'!$A$2:$A$501,0)),"Complaint ID not found"))</f>
        <v/>
      </c>
      <c r="D345" s="30" t="n"/>
      <c r="E345" s="29" t="n"/>
      <c r="F345" s="29" t="n"/>
      <c r="G345" s="30" t="n"/>
      <c r="H345" s="29" t="n"/>
      <c r="I345" s="30" t="n"/>
      <c r="J345" s="31" t="n"/>
      <c r="K345" s="39" t="n"/>
      <c r="L345" s="58" t="n"/>
      <c r="M345" s="61" t="n"/>
      <c r="N345" s="57" t="n"/>
      <c r="O345" s="58" t="n"/>
      <c r="P345" s="58">
        <f>IF(A345="","",IFERROR(K345*IF(L345="",'Settings'!$B$3,L345)+M345*'Settings'!$B$4+N345*'Settings'!$B$5+O345,0))</f>
        <v/>
      </c>
      <c r="Q345" s="31">
        <f>IF(A345="","",IF(H345="Canceled","Canceled",IF(G345="","No Due Date",IF(H345="Completed",IF(I345="","Needs Review",IF(I345&gt;G345,"Completed Late","Completed On Time")),IF(TODAY()&gt;G345,"Overdue",IF(G345&lt;=TODAY()+'Settings'!$B$6,"Due Soon","On Track"))))))</f>
        <v/>
      </c>
      <c r="R345" s="31">
        <f>IF(A345="","",IF(COUNTIF($A$2:$A$501,A345)&gt;1,"Duplicate Action ID",IF(OR(B345="",D345="",E345="",F345="",H345="",J345=""),"Missing Required Field",IF(IFERROR(COUNTIF('Complaint Log'!$A$2:$A$501,B345),0)=0,"Unknown Complaint ID",IF(AND(H345="Pending",G345=""),"Missing Due Date",IF(AND(H345="Completed",I345=""),"Missing Completed Date",IF(AND(H345&lt;&gt;"Completed",I345&lt;&gt;""),"Status/Date Mismatch",IF(AND(I345&lt;&gt;"",I345&lt;D345),"Completed Before Logged","OK"))))))))</f>
        <v/>
      </c>
    </row>
    <row r="346">
      <c r="A346" s="29" t="n"/>
      <c r="B346" s="29" t="n"/>
      <c r="C346" s="31">
        <f>IF(B346="","",IFERROR(INDEX('Complaint Log'!$I$2:$I$501,MATCH(B346,'Complaint Log'!$A$2:$A$501,0)),"Complaint ID not found"))</f>
        <v/>
      </c>
      <c r="D346" s="30" t="n"/>
      <c r="E346" s="29" t="n"/>
      <c r="F346" s="29" t="n"/>
      <c r="G346" s="30" t="n"/>
      <c r="H346" s="29" t="n"/>
      <c r="I346" s="30" t="n"/>
      <c r="J346" s="31" t="n"/>
      <c r="K346" s="39" t="n"/>
      <c r="L346" s="58" t="n"/>
      <c r="M346" s="61" t="n"/>
      <c r="N346" s="57" t="n"/>
      <c r="O346" s="58" t="n"/>
      <c r="P346" s="58">
        <f>IF(A346="","",IFERROR(K346*IF(L346="",'Settings'!$B$3,L346)+M346*'Settings'!$B$4+N346*'Settings'!$B$5+O346,0))</f>
        <v/>
      </c>
      <c r="Q346" s="31">
        <f>IF(A346="","",IF(H346="Canceled","Canceled",IF(G346="","No Due Date",IF(H346="Completed",IF(I346="","Needs Review",IF(I346&gt;G346,"Completed Late","Completed On Time")),IF(TODAY()&gt;G346,"Overdue",IF(G346&lt;=TODAY()+'Settings'!$B$6,"Due Soon","On Track"))))))</f>
        <v/>
      </c>
      <c r="R346" s="31">
        <f>IF(A346="","",IF(COUNTIF($A$2:$A$501,A346)&gt;1,"Duplicate Action ID",IF(OR(B346="",D346="",E346="",F346="",H346="",J346=""),"Missing Required Field",IF(IFERROR(COUNTIF('Complaint Log'!$A$2:$A$501,B346),0)=0,"Unknown Complaint ID",IF(AND(H346="Pending",G346=""),"Missing Due Date",IF(AND(H346="Completed",I346=""),"Missing Completed Date",IF(AND(H346&lt;&gt;"Completed",I346&lt;&gt;""),"Status/Date Mismatch",IF(AND(I346&lt;&gt;"",I346&lt;D346),"Completed Before Logged","OK"))))))))</f>
        <v/>
      </c>
    </row>
    <row r="347">
      <c r="A347" s="29" t="n"/>
      <c r="B347" s="29" t="n"/>
      <c r="C347" s="31">
        <f>IF(B347="","",IFERROR(INDEX('Complaint Log'!$I$2:$I$501,MATCH(B347,'Complaint Log'!$A$2:$A$501,0)),"Complaint ID not found"))</f>
        <v/>
      </c>
      <c r="D347" s="30" t="n"/>
      <c r="E347" s="29" t="n"/>
      <c r="F347" s="29" t="n"/>
      <c r="G347" s="30" t="n"/>
      <c r="H347" s="29" t="n"/>
      <c r="I347" s="30" t="n"/>
      <c r="J347" s="31" t="n"/>
      <c r="K347" s="39" t="n"/>
      <c r="L347" s="58" t="n"/>
      <c r="M347" s="61" t="n"/>
      <c r="N347" s="57" t="n"/>
      <c r="O347" s="58" t="n"/>
      <c r="P347" s="58">
        <f>IF(A347="","",IFERROR(K347*IF(L347="",'Settings'!$B$3,L347)+M347*'Settings'!$B$4+N347*'Settings'!$B$5+O347,0))</f>
        <v/>
      </c>
      <c r="Q347" s="31">
        <f>IF(A347="","",IF(H347="Canceled","Canceled",IF(G347="","No Due Date",IF(H347="Completed",IF(I347="","Needs Review",IF(I347&gt;G347,"Completed Late","Completed On Time")),IF(TODAY()&gt;G347,"Overdue",IF(G347&lt;=TODAY()+'Settings'!$B$6,"Due Soon","On Track"))))))</f>
        <v/>
      </c>
      <c r="R347" s="31">
        <f>IF(A347="","",IF(COUNTIF($A$2:$A$501,A347)&gt;1,"Duplicate Action ID",IF(OR(B347="",D347="",E347="",F347="",H347="",J347=""),"Missing Required Field",IF(IFERROR(COUNTIF('Complaint Log'!$A$2:$A$501,B347),0)=0,"Unknown Complaint ID",IF(AND(H347="Pending",G347=""),"Missing Due Date",IF(AND(H347="Completed",I347=""),"Missing Completed Date",IF(AND(H347&lt;&gt;"Completed",I347&lt;&gt;""),"Status/Date Mismatch",IF(AND(I347&lt;&gt;"",I347&lt;D347),"Completed Before Logged","OK"))))))))</f>
        <v/>
      </c>
    </row>
    <row r="348">
      <c r="A348" s="29" t="n"/>
      <c r="B348" s="29" t="n"/>
      <c r="C348" s="31">
        <f>IF(B348="","",IFERROR(INDEX('Complaint Log'!$I$2:$I$501,MATCH(B348,'Complaint Log'!$A$2:$A$501,0)),"Complaint ID not found"))</f>
        <v/>
      </c>
      <c r="D348" s="30" t="n"/>
      <c r="E348" s="29" t="n"/>
      <c r="F348" s="29" t="n"/>
      <c r="G348" s="30" t="n"/>
      <c r="H348" s="29" t="n"/>
      <c r="I348" s="30" t="n"/>
      <c r="J348" s="31" t="n"/>
      <c r="K348" s="39" t="n"/>
      <c r="L348" s="58" t="n"/>
      <c r="M348" s="61" t="n"/>
      <c r="N348" s="57" t="n"/>
      <c r="O348" s="58" t="n"/>
      <c r="P348" s="58">
        <f>IF(A348="","",IFERROR(K348*IF(L348="",'Settings'!$B$3,L348)+M348*'Settings'!$B$4+N348*'Settings'!$B$5+O348,0))</f>
        <v/>
      </c>
      <c r="Q348" s="31">
        <f>IF(A348="","",IF(H348="Canceled","Canceled",IF(G348="","No Due Date",IF(H348="Completed",IF(I348="","Needs Review",IF(I348&gt;G348,"Completed Late","Completed On Time")),IF(TODAY()&gt;G348,"Overdue",IF(G348&lt;=TODAY()+'Settings'!$B$6,"Due Soon","On Track"))))))</f>
        <v/>
      </c>
      <c r="R348" s="31">
        <f>IF(A348="","",IF(COUNTIF($A$2:$A$501,A348)&gt;1,"Duplicate Action ID",IF(OR(B348="",D348="",E348="",F348="",H348="",J348=""),"Missing Required Field",IF(IFERROR(COUNTIF('Complaint Log'!$A$2:$A$501,B348),0)=0,"Unknown Complaint ID",IF(AND(H348="Pending",G348=""),"Missing Due Date",IF(AND(H348="Completed",I348=""),"Missing Completed Date",IF(AND(H348&lt;&gt;"Completed",I348&lt;&gt;""),"Status/Date Mismatch",IF(AND(I348&lt;&gt;"",I348&lt;D348),"Completed Before Logged","OK"))))))))</f>
        <v/>
      </c>
    </row>
    <row r="349">
      <c r="A349" s="29" t="n"/>
      <c r="B349" s="29" t="n"/>
      <c r="C349" s="31">
        <f>IF(B349="","",IFERROR(INDEX('Complaint Log'!$I$2:$I$501,MATCH(B349,'Complaint Log'!$A$2:$A$501,0)),"Complaint ID not found"))</f>
        <v/>
      </c>
      <c r="D349" s="30" t="n"/>
      <c r="E349" s="29" t="n"/>
      <c r="F349" s="29" t="n"/>
      <c r="G349" s="30" t="n"/>
      <c r="H349" s="29" t="n"/>
      <c r="I349" s="30" t="n"/>
      <c r="J349" s="31" t="n"/>
      <c r="K349" s="39" t="n"/>
      <c r="L349" s="58" t="n"/>
      <c r="M349" s="61" t="n"/>
      <c r="N349" s="57" t="n"/>
      <c r="O349" s="58" t="n"/>
      <c r="P349" s="58">
        <f>IF(A349="","",IFERROR(K349*IF(L349="",'Settings'!$B$3,L349)+M349*'Settings'!$B$4+N349*'Settings'!$B$5+O349,0))</f>
        <v/>
      </c>
      <c r="Q349" s="31">
        <f>IF(A349="","",IF(H349="Canceled","Canceled",IF(G349="","No Due Date",IF(H349="Completed",IF(I349="","Needs Review",IF(I349&gt;G349,"Completed Late","Completed On Time")),IF(TODAY()&gt;G349,"Overdue",IF(G349&lt;=TODAY()+'Settings'!$B$6,"Due Soon","On Track"))))))</f>
        <v/>
      </c>
      <c r="R349" s="31">
        <f>IF(A349="","",IF(COUNTIF($A$2:$A$501,A349)&gt;1,"Duplicate Action ID",IF(OR(B349="",D349="",E349="",F349="",H349="",J349=""),"Missing Required Field",IF(IFERROR(COUNTIF('Complaint Log'!$A$2:$A$501,B349),0)=0,"Unknown Complaint ID",IF(AND(H349="Pending",G349=""),"Missing Due Date",IF(AND(H349="Completed",I349=""),"Missing Completed Date",IF(AND(H349&lt;&gt;"Completed",I349&lt;&gt;""),"Status/Date Mismatch",IF(AND(I349&lt;&gt;"",I349&lt;D349),"Completed Before Logged","OK"))))))))</f>
        <v/>
      </c>
    </row>
    <row r="350">
      <c r="A350" s="29" t="n"/>
      <c r="B350" s="29" t="n"/>
      <c r="C350" s="31">
        <f>IF(B350="","",IFERROR(INDEX('Complaint Log'!$I$2:$I$501,MATCH(B350,'Complaint Log'!$A$2:$A$501,0)),"Complaint ID not found"))</f>
        <v/>
      </c>
      <c r="D350" s="30" t="n"/>
      <c r="E350" s="29" t="n"/>
      <c r="F350" s="29" t="n"/>
      <c r="G350" s="30" t="n"/>
      <c r="H350" s="29" t="n"/>
      <c r="I350" s="30" t="n"/>
      <c r="J350" s="31" t="n"/>
      <c r="K350" s="39" t="n"/>
      <c r="L350" s="58" t="n"/>
      <c r="M350" s="61" t="n"/>
      <c r="N350" s="57" t="n"/>
      <c r="O350" s="58" t="n"/>
      <c r="P350" s="58">
        <f>IF(A350="","",IFERROR(K350*IF(L350="",'Settings'!$B$3,L350)+M350*'Settings'!$B$4+N350*'Settings'!$B$5+O350,0))</f>
        <v/>
      </c>
      <c r="Q350" s="31">
        <f>IF(A350="","",IF(H350="Canceled","Canceled",IF(G350="","No Due Date",IF(H350="Completed",IF(I350="","Needs Review",IF(I350&gt;G350,"Completed Late","Completed On Time")),IF(TODAY()&gt;G350,"Overdue",IF(G350&lt;=TODAY()+'Settings'!$B$6,"Due Soon","On Track"))))))</f>
        <v/>
      </c>
      <c r="R350" s="31">
        <f>IF(A350="","",IF(COUNTIF($A$2:$A$501,A350)&gt;1,"Duplicate Action ID",IF(OR(B350="",D350="",E350="",F350="",H350="",J350=""),"Missing Required Field",IF(IFERROR(COUNTIF('Complaint Log'!$A$2:$A$501,B350),0)=0,"Unknown Complaint ID",IF(AND(H350="Pending",G350=""),"Missing Due Date",IF(AND(H350="Completed",I350=""),"Missing Completed Date",IF(AND(H350&lt;&gt;"Completed",I350&lt;&gt;""),"Status/Date Mismatch",IF(AND(I350&lt;&gt;"",I350&lt;D350),"Completed Before Logged","OK"))))))))</f>
        <v/>
      </c>
    </row>
    <row r="351">
      <c r="A351" s="29" t="n"/>
      <c r="B351" s="29" t="n"/>
      <c r="C351" s="31">
        <f>IF(B351="","",IFERROR(INDEX('Complaint Log'!$I$2:$I$501,MATCH(B351,'Complaint Log'!$A$2:$A$501,0)),"Complaint ID not found"))</f>
        <v/>
      </c>
      <c r="D351" s="30" t="n"/>
      <c r="E351" s="29" t="n"/>
      <c r="F351" s="29" t="n"/>
      <c r="G351" s="30" t="n"/>
      <c r="H351" s="29" t="n"/>
      <c r="I351" s="30" t="n"/>
      <c r="J351" s="31" t="n"/>
      <c r="K351" s="39" t="n"/>
      <c r="L351" s="58" t="n"/>
      <c r="M351" s="61" t="n"/>
      <c r="N351" s="57" t="n"/>
      <c r="O351" s="58" t="n"/>
      <c r="P351" s="58">
        <f>IF(A351="","",IFERROR(K351*IF(L351="",'Settings'!$B$3,L351)+M351*'Settings'!$B$4+N351*'Settings'!$B$5+O351,0))</f>
        <v/>
      </c>
      <c r="Q351" s="31">
        <f>IF(A351="","",IF(H351="Canceled","Canceled",IF(G351="","No Due Date",IF(H351="Completed",IF(I351="","Needs Review",IF(I351&gt;G351,"Completed Late","Completed On Time")),IF(TODAY()&gt;G351,"Overdue",IF(G351&lt;=TODAY()+'Settings'!$B$6,"Due Soon","On Track"))))))</f>
        <v/>
      </c>
      <c r="R351" s="31">
        <f>IF(A351="","",IF(COUNTIF($A$2:$A$501,A351)&gt;1,"Duplicate Action ID",IF(OR(B351="",D351="",E351="",F351="",H351="",J351=""),"Missing Required Field",IF(IFERROR(COUNTIF('Complaint Log'!$A$2:$A$501,B351),0)=0,"Unknown Complaint ID",IF(AND(H351="Pending",G351=""),"Missing Due Date",IF(AND(H351="Completed",I351=""),"Missing Completed Date",IF(AND(H351&lt;&gt;"Completed",I351&lt;&gt;""),"Status/Date Mismatch",IF(AND(I351&lt;&gt;"",I351&lt;D351),"Completed Before Logged","OK"))))))))</f>
        <v/>
      </c>
    </row>
    <row r="352">
      <c r="A352" s="29" t="n"/>
      <c r="B352" s="29" t="n"/>
      <c r="C352" s="31">
        <f>IF(B352="","",IFERROR(INDEX('Complaint Log'!$I$2:$I$501,MATCH(B352,'Complaint Log'!$A$2:$A$501,0)),"Complaint ID not found"))</f>
        <v/>
      </c>
      <c r="D352" s="30" t="n"/>
      <c r="E352" s="29" t="n"/>
      <c r="F352" s="29" t="n"/>
      <c r="G352" s="30" t="n"/>
      <c r="H352" s="29" t="n"/>
      <c r="I352" s="30" t="n"/>
      <c r="J352" s="31" t="n"/>
      <c r="K352" s="39" t="n"/>
      <c r="L352" s="58" t="n"/>
      <c r="M352" s="61" t="n"/>
      <c r="N352" s="57" t="n"/>
      <c r="O352" s="58" t="n"/>
      <c r="P352" s="58">
        <f>IF(A352="","",IFERROR(K352*IF(L352="",'Settings'!$B$3,L352)+M352*'Settings'!$B$4+N352*'Settings'!$B$5+O352,0))</f>
        <v/>
      </c>
      <c r="Q352" s="31">
        <f>IF(A352="","",IF(H352="Canceled","Canceled",IF(G352="","No Due Date",IF(H352="Completed",IF(I352="","Needs Review",IF(I352&gt;G352,"Completed Late","Completed On Time")),IF(TODAY()&gt;G352,"Overdue",IF(G352&lt;=TODAY()+'Settings'!$B$6,"Due Soon","On Track"))))))</f>
        <v/>
      </c>
      <c r="R352" s="31">
        <f>IF(A352="","",IF(COUNTIF($A$2:$A$501,A352)&gt;1,"Duplicate Action ID",IF(OR(B352="",D352="",E352="",F352="",H352="",J352=""),"Missing Required Field",IF(IFERROR(COUNTIF('Complaint Log'!$A$2:$A$501,B352),0)=0,"Unknown Complaint ID",IF(AND(H352="Pending",G352=""),"Missing Due Date",IF(AND(H352="Completed",I352=""),"Missing Completed Date",IF(AND(H352&lt;&gt;"Completed",I352&lt;&gt;""),"Status/Date Mismatch",IF(AND(I352&lt;&gt;"",I352&lt;D352),"Completed Before Logged","OK"))))))))</f>
        <v/>
      </c>
    </row>
    <row r="353">
      <c r="A353" s="29" t="n"/>
      <c r="B353" s="29" t="n"/>
      <c r="C353" s="31">
        <f>IF(B353="","",IFERROR(INDEX('Complaint Log'!$I$2:$I$501,MATCH(B353,'Complaint Log'!$A$2:$A$501,0)),"Complaint ID not found"))</f>
        <v/>
      </c>
      <c r="D353" s="30" t="n"/>
      <c r="E353" s="29" t="n"/>
      <c r="F353" s="29" t="n"/>
      <c r="G353" s="30" t="n"/>
      <c r="H353" s="29" t="n"/>
      <c r="I353" s="30" t="n"/>
      <c r="J353" s="31" t="n"/>
      <c r="K353" s="39" t="n"/>
      <c r="L353" s="58" t="n"/>
      <c r="M353" s="61" t="n"/>
      <c r="N353" s="57" t="n"/>
      <c r="O353" s="58" t="n"/>
      <c r="P353" s="58">
        <f>IF(A353="","",IFERROR(K353*IF(L353="",'Settings'!$B$3,L353)+M353*'Settings'!$B$4+N353*'Settings'!$B$5+O353,0))</f>
        <v/>
      </c>
      <c r="Q353" s="31">
        <f>IF(A353="","",IF(H353="Canceled","Canceled",IF(G353="","No Due Date",IF(H353="Completed",IF(I353="","Needs Review",IF(I353&gt;G353,"Completed Late","Completed On Time")),IF(TODAY()&gt;G353,"Overdue",IF(G353&lt;=TODAY()+'Settings'!$B$6,"Due Soon","On Track"))))))</f>
        <v/>
      </c>
      <c r="R353" s="31">
        <f>IF(A353="","",IF(COUNTIF($A$2:$A$501,A353)&gt;1,"Duplicate Action ID",IF(OR(B353="",D353="",E353="",F353="",H353="",J353=""),"Missing Required Field",IF(IFERROR(COUNTIF('Complaint Log'!$A$2:$A$501,B353),0)=0,"Unknown Complaint ID",IF(AND(H353="Pending",G353=""),"Missing Due Date",IF(AND(H353="Completed",I353=""),"Missing Completed Date",IF(AND(H353&lt;&gt;"Completed",I353&lt;&gt;""),"Status/Date Mismatch",IF(AND(I353&lt;&gt;"",I353&lt;D353),"Completed Before Logged","OK"))))))))</f>
        <v/>
      </c>
    </row>
    <row r="354">
      <c r="A354" s="29" t="n"/>
      <c r="B354" s="29" t="n"/>
      <c r="C354" s="31">
        <f>IF(B354="","",IFERROR(INDEX('Complaint Log'!$I$2:$I$501,MATCH(B354,'Complaint Log'!$A$2:$A$501,0)),"Complaint ID not found"))</f>
        <v/>
      </c>
      <c r="D354" s="30" t="n"/>
      <c r="E354" s="29" t="n"/>
      <c r="F354" s="29" t="n"/>
      <c r="G354" s="30" t="n"/>
      <c r="H354" s="29" t="n"/>
      <c r="I354" s="30" t="n"/>
      <c r="J354" s="31" t="n"/>
      <c r="K354" s="39" t="n"/>
      <c r="L354" s="58" t="n"/>
      <c r="M354" s="61" t="n"/>
      <c r="N354" s="57" t="n"/>
      <c r="O354" s="58" t="n"/>
      <c r="P354" s="58">
        <f>IF(A354="","",IFERROR(K354*IF(L354="",'Settings'!$B$3,L354)+M354*'Settings'!$B$4+N354*'Settings'!$B$5+O354,0))</f>
        <v/>
      </c>
      <c r="Q354" s="31">
        <f>IF(A354="","",IF(H354="Canceled","Canceled",IF(G354="","No Due Date",IF(H354="Completed",IF(I354="","Needs Review",IF(I354&gt;G354,"Completed Late","Completed On Time")),IF(TODAY()&gt;G354,"Overdue",IF(G354&lt;=TODAY()+'Settings'!$B$6,"Due Soon","On Track"))))))</f>
        <v/>
      </c>
      <c r="R354" s="31">
        <f>IF(A354="","",IF(COUNTIF($A$2:$A$501,A354)&gt;1,"Duplicate Action ID",IF(OR(B354="",D354="",E354="",F354="",H354="",J354=""),"Missing Required Field",IF(IFERROR(COUNTIF('Complaint Log'!$A$2:$A$501,B354),0)=0,"Unknown Complaint ID",IF(AND(H354="Pending",G354=""),"Missing Due Date",IF(AND(H354="Completed",I354=""),"Missing Completed Date",IF(AND(H354&lt;&gt;"Completed",I354&lt;&gt;""),"Status/Date Mismatch",IF(AND(I354&lt;&gt;"",I354&lt;D354),"Completed Before Logged","OK"))))))))</f>
        <v/>
      </c>
    </row>
    <row r="355">
      <c r="A355" s="29" t="n"/>
      <c r="B355" s="29" t="n"/>
      <c r="C355" s="31">
        <f>IF(B355="","",IFERROR(INDEX('Complaint Log'!$I$2:$I$501,MATCH(B355,'Complaint Log'!$A$2:$A$501,0)),"Complaint ID not found"))</f>
        <v/>
      </c>
      <c r="D355" s="30" t="n"/>
      <c r="E355" s="29" t="n"/>
      <c r="F355" s="29" t="n"/>
      <c r="G355" s="30" t="n"/>
      <c r="H355" s="29" t="n"/>
      <c r="I355" s="30" t="n"/>
      <c r="J355" s="31" t="n"/>
      <c r="K355" s="39" t="n"/>
      <c r="L355" s="58" t="n"/>
      <c r="M355" s="61" t="n"/>
      <c r="N355" s="57" t="n"/>
      <c r="O355" s="58" t="n"/>
      <c r="P355" s="58">
        <f>IF(A355="","",IFERROR(K355*IF(L355="",'Settings'!$B$3,L355)+M355*'Settings'!$B$4+N355*'Settings'!$B$5+O355,0))</f>
        <v/>
      </c>
      <c r="Q355" s="31">
        <f>IF(A355="","",IF(H355="Canceled","Canceled",IF(G355="","No Due Date",IF(H355="Completed",IF(I355="","Needs Review",IF(I355&gt;G355,"Completed Late","Completed On Time")),IF(TODAY()&gt;G355,"Overdue",IF(G355&lt;=TODAY()+'Settings'!$B$6,"Due Soon","On Track"))))))</f>
        <v/>
      </c>
      <c r="R355" s="31">
        <f>IF(A355="","",IF(COUNTIF($A$2:$A$501,A355)&gt;1,"Duplicate Action ID",IF(OR(B355="",D355="",E355="",F355="",H355="",J355=""),"Missing Required Field",IF(IFERROR(COUNTIF('Complaint Log'!$A$2:$A$501,B355),0)=0,"Unknown Complaint ID",IF(AND(H355="Pending",G355=""),"Missing Due Date",IF(AND(H355="Completed",I355=""),"Missing Completed Date",IF(AND(H355&lt;&gt;"Completed",I355&lt;&gt;""),"Status/Date Mismatch",IF(AND(I355&lt;&gt;"",I355&lt;D355),"Completed Before Logged","OK"))))))))</f>
        <v/>
      </c>
    </row>
    <row r="356">
      <c r="A356" s="29" t="n"/>
      <c r="B356" s="29" t="n"/>
      <c r="C356" s="31">
        <f>IF(B356="","",IFERROR(INDEX('Complaint Log'!$I$2:$I$501,MATCH(B356,'Complaint Log'!$A$2:$A$501,0)),"Complaint ID not found"))</f>
        <v/>
      </c>
      <c r="D356" s="30" t="n"/>
      <c r="E356" s="29" t="n"/>
      <c r="F356" s="29" t="n"/>
      <c r="G356" s="30" t="n"/>
      <c r="H356" s="29" t="n"/>
      <c r="I356" s="30" t="n"/>
      <c r="J356" s="31" t="n"/>
      <c r="K356" s="39" t="n"/>
      <c r="L356" s="58" t="n"/>
      <c r="M356" s="61" t="n"/>
      <c r="N356" s="57" t="n"/>
      <c r="O356" s="58" t="n"/>
      <c r="P356" s="58">
        <f>IF(A356="","",IFERROR(K356*IF(L356="",'Settings'!$B$3,L356)+M356*'Settings'!$B$4+N356*'Settings'!$B$5+O356,0))</f>
        <v/>
      </c>
      <c r="Q356" s="31">
        <f>IF(A356="","",IF(H356="Canceled","Canceled",IF(G356="","No Due Date",IF(H356="Completed",IF(I356="","Needs Review",IF(I356&gt;G356,"Completed Late","Completed On Time")),IF(TODAY()&gt;G356,"Overdue",IF(G356&lt;=TODAY()+'Settings'!$B$6,"Due Soon","On Track"))))))</f>
        <v/>
      </c>
      <c r="R356" s="31">
        <f>IF(A356="","",IF(COUNTIF($A$2:$A$501,A356)&gt;1,"Duplicate Action ID",IF(OR(B356="",D356="",E356="",F356="",H356="",J356=""),"Missing Required Field",IF(IFERROR(COUNTIF('Complaint Log'!$A$2:$A$501,B356),0)=0,"Unknown Complaint ID",IF(AND(H356="Pending",G356=""),"Missing Due Date",IF(AND(H356="Completed",I356=""),"Missing Completed Date",IF(AND(H356&lt;&gt;"Completed",I356&lt;&gt;""),"Status/Date Mismatch",IF(AND(I356&lt;&gt;"",I356&lt;D356),"Completed Before Logged","OK"))))))))</f>
        <v/>
      </c>
    </row>
    <row r="357">
      <c r="A357" s="29" t="n"/>
      <c r="B357" s="29" t="n"/>
      <c r="C357" s="31">
        <f>IF(B357="","",IFERROR(INDEX('Complaint Log'!$I$2:$I$501,MATCH(B357,'Complaint Log'!$A$2:$A$501,0)),"Complaint ID not found"))</f>
        <v/>
      </c>
      <c r="D357" s="30" t="n"/>
      <c r="E357" s="29" t="n"/>
      <c r="F357" s="29" t="n"/>
      <c r="G357" s="30" t="n"/>
      <c r="H357" s="29" t="n"/>
      <c r="I357" s="30" t="n"/>
      <c r="J357" s="31" t="n"/>
      <c r="K357" s="39" t="n"/>
      <c r="L357" s="58" t="n"/>
      <c r="M357" s="61" t="n"/>
      <c r="N357" s="57" t="n"/>
      <c r="O357" s="58" t="n"/>
      <c r="P357" s="58">
        <f>IF(A357="","",IFERROR(K357*IF(L357="",'Settings'!$B$3,L357)+M357*'Settings'!$B$4+N357*'Settings'!$B$5+O357,0))</f>
        <v/>
      </c>
      <c r="Q357" s="31">
        <f>IF(A357="","",IF(H357="Canceled","Canceled",IF(G357="","No Due Date",IF(H357="Completed",IF(I357="","Needs Review",IF(I357&gt;G357,"Completed Late","Completed On Time")),IF(TODAY()&gt;G357,"Overdue",IF(G357&lt;=TODAY()+'Settings'!$B$6,"Due Soon","On Track"))))))</f>
        <v/>
      </c>
      <c r="R357" s="31">
        <f>IF(A357="","",IF(COUNTIF($A$2:$A$501,A357)&gt;1,"Duplicate Action ID",IF(OR(B357="",D357="",E357="",F357="",H357="",J357=""),"Missing Required Field",IF(IFERROR(COUNTIF('Complaint Log'!$A$2:$A$501,B357),0)=0,"Unknown Complaint ID",IF(AND(H357="Pending",G357=""),"Missing Due Date",IF(AND(H357="Completed",I357=""),"Missing Completed Date",IF(AND(H357&lt;&gt;"Completed",I357&lt;&gt;""),"Status/Date Mismatch",IF(AND(I357&lt;&gt;"",I357&lt;D357),"Completed Before Logged","OK"))))))))</f>
        <v/>
      </c>
    </row>
    <row r="358">
      <c r="A358" s="29" t="n"/>
      <c r="B358" s="29" t="n"/>
      <c r="C358" s="31">
        <f>IF(B358="","",IFERROR(INDEX('Complaint Log'!$I$2:$I$501,MATCH(B358,'Complaint Log'!$A$2:$A$501,0)),"Complaint ID not found"))</f>
        <v/>
      </c>
      <c r="D358" s="30" t="n"/>
      <c r="E358" s="29" t="n"/>
      <c r="F358" s="29" t="n"/>
      <c r="G358" s="30" t="n"/>
      <c r="H358" s="29" t="n"/>
      <c r="I358" s="30" t="n"/>
      <c r="J358" s="31" t="n"/>
      <c r="K358" s="39" t="n"/>
      <c r="L358" s="58" t="n"/>
      <c r="M358" s="61" t="n"/>
      <c r="N358" s="57" t="n"/>
      <c r="O358" s="58" t="n"/>
      <c r="P358" s="58">
        <f>IF(A358="","",IFERROR(K358*IF(L358="",'Settings'!$B$3,L358)+M358*'Settings'!$B$4+N358*'Settings'!$B$5+O358,0))</f>
        <v/>
      </c>
      <c r="Q358" s="31">
        <f>IF(A358="","",IF(H358="Canceled","Canceled",IF(G358="","No Due Date",IF(H358="Completed",IF(I358="","Needs Review",IF(I358&gt;G358,"Completed Late","Completed On Time")),IF(TODAY()&gt;G358,"Overdue",IF(G358&lt;=TODAY()+'Settings'!$B$6,"Due Soon","On Track"))))))</f>
        <v/>
      </c>
      <c r="R358" s="31">
        <f>IF(A358="","",IF(COUNTIF($A$2:$A$501,A358)&gt;1,"Duplicate Action ID",IF(OR(B358="",D358="",E358="",F358="",H358="",J358=""),"Missing Required Field",IF(IFERROR(COUNTIF('Complaint Log'!$A$2:$A$501,B358),0)=0,"Unknown Complaint ID",IF(AND(H358="Pending",G358=""),"Missing Due Date",IF(AND(H358="Completed",I358=""),"Missing Completed Date",IF(AND(H358&lt;&gt;"Completed",I358&lt;&gt;""),"Status/Date Mismatch",IF(AND(I358&lt;&gt;"",I358&lt;D358),"Completed Before Logged","OK"))))))))</f>
        <v/>
      </c>
    </row>
    <row r="359">
      <c r="A359" s="29" t="n"/>
      <c r="B359" s="29" t="n"/>
      <c r="C359" s="31">
        <f>IF(B359="","",IFERROR(INDEX('Complaint Log'!$I$2:$I$501,MATCH(B359,'Complaint Log'!$A$2:$A$501,0)),"Complaint ID not found"))</f>
        <v/>
      </c>
      <c r="D359" s="30" t="n"/>
      <c r="E359" s="29" t="n"/>
      <c r="F359" s="29" t="n"/>
      <c r="G359" s="30" t="n"/>
      <c r="H359" s="29" t="n"/>
      <c r="I359" s="30" t="n"/>
      <c r="J359" s="31" t="n"/>
      <c r="K359" s="39" t="n"/>
      <c r="L359" s="58" t="n"/>
      <c r="M359" s="61" t="n"/>
      <c r="N359" s="57" t="n"/>
      <c r="O359" s="58" t="n"/>
      <c r="P359" s="58">
        <f>IF(A359="","",IFERROR(K359*IF(L359="",'Settings'!$B$3,L359)+M359*'Settings'!$B$4+N359*'Settings'!$B$5+O359,0))</f>
        <v/>
      </c>
      <c r="Q359" s="31">
        <f>IF(A359="","",IF(H359="Canceled","Canceled",IF(G359="","No Due Date",IF(H359="Completed",IF(I359="","Needs Review",IF(I359&gt;G359,"Completed Late","Completed On Time")),IF(TODAY()&gt;G359,"Overdue",IF(G359&lt;=TODAY()+'Settings'!$B$6,"Due Soon","On Track"))))))</f>
        <v/>
      </c>
      <c r="R359" s="31">
        <f>IF(A359="","",IF(COUNTIF($A$2:$A$501,A359)&gt;1,"Duplicate Action ID",IF(OR(B359="",D359="",E359="",F359="",H359="",J359=""),"Missing Required Field",IF(IFERROR(COUNTIF('Complaint Log'!$A$2:$A$501,B359),0)=0,"Unknown Complaint ID",IF(AND(H359="Pending",G359=""),"Missing Due Date",IF(AND(H359="Completed",I359=""),"Missing Completed Date",IF(AND(H359&lt;&gt;"Completed",I359&lt;&gt;""),"Status/Date Mismatch",IF(AND(I359&lt;&gt;"",I359&lt;D359),"Completed Before Logged","OK"))))))))</f>
        <v/>
      </c>
    </row>
    <row r="360">
      <c r="A360" s="29" t="n"/>
      <c r="B360" s="29" t="n"/>
      <c r="C360" s="31">
        <f>IF(B360="","",IFERROR(INDEX('Complaint Log'!$I$2:$I$501,MATCH(B360,'Complaint Log'!$A$2:$A$501,0)),"Complaint ID not found"))</f>
        <v/>
      </c>
      <c r="D360" s="30" t="n"/>
      <c r="E360" s="29" t="n"/>
      <c r="F360" s="29" t="n"/>
      <c r="G360" s="30" t="n"/>
      <c r="H360" s="29" t="n"/>
      <c r="I360" s="30" t="n"/>
      <c r="J360" s="31" t="n"/>
      <c r="K360" s="39" t="n"/>
      <c r="L360" s="58" t="n"/>
      <c r="M360" s="61" t="n"/>
      <c r="N360" s="57" t="n"/>
      <c r="O360" s="58" t="n"/>
      <c r="P360" s="58">
        <f>IF(A360="","",IFERROR(K360*IF(L360="",'Settings'!$B$3,L360)+M360*'Settings'!$B$4+N360*'Settings'!$B$5+O360,0))</f>
        <v/>
      </c>
      <c r="Q360" s="31">
        <f>IF(A360="","",IF(H360="Canceled","Canceled",IF(G360="","No Due Date",IF(H360="Completed",IF(I360="","Needs Review",IF(I360&gt;G360,"Completed Late","Completed On Time")),IF(TODAY()&gt;G360,"Overdue",IF(G360&lt;=TODAY()+'Settings'!$B$6,"Due Soon","On Track"))))))</f>
        <v/>
      </c>
      <c r="R360" s="31">
        <f>IF(A360="","",IF(COUNTIF($A$2:$A$501,A360)&gt;1,"Duplicate Action ID",IF(OR(B360="",D360="",E360="",F360="",H360="",J360=""),"Missing Required Field",IF(IFERROR(COUNTIF('Complaint Log'!$A$2:$A$501,B360),0)=0,"Unknown Complaint ID",IF(AND(H360="Pending",G360=""),"Missing Due Date",IF(AND(H360="Completed",I360=""),"Missing Completed Date",IF(AND(H360&lt;&gt;"Completed",I360&lt;&gt;""),"Status/Date Mismatch",IF(AND(I360&lt;&gt;"",I360&lt;D360),"Completed Before Logged","OK"))))))))</f>
        <v/>
      </c>
    </row>
    <row r="361">
      <c r="A361" s="29" t="n"/>
      <c r="B361" s="29" t="n"/>
      <c r="C361" s="31">
        <f>IF(B361="","",IFERROR(INDEX('Complaint Log'!$I$2:$I$501,MATCH(B361,'Complaint Log'!$A$2:$A$501,0)),"Complaint ID not found"))</f>
        <v/>
      </c>
      <c r="D361" s="30" t="n"/>
      <c r="E361" s="29" t="n"/>
      <c r="F361" s="29" t="n"/>
      <c r="G361" s="30" t="n"/>
      <c r="H361" s="29" t="n"/>
      <c r="I361" s="30" t="n"/>
      <c r="J361" s="31" t="n"/>
      <c r="K361" s="39" t="n"/>
      <c r="L361" s="58" t="n"/>
      <c r="M361" s="61" t="n"/>
      <c r="N361" s="57" t="n"/>
      <c r="O361" s="58" t="n"/>
      <c r="P361" s="58">
        <f>IF(A361="","",IFERROR(K361*IF(L361="",'Settings'!$B$3,L361)+M361*'Settings'!$B$4+N361*'Settings'!$B$5+O361,0))</f>
        <v/>
      </c>
      <c r="Q361" s="31">
        <f>IF(A361="","",IF(H361="Canceled","Canceled",IF(G361="","No Due Date",IF(H361="Completed",IF(I361="","Needs Review",IF(I361&gt;G361,"Completed Late","Completed On Time")),IF(TODAY()&gt;G361,"Overdue",IF(G361&lt;=TODAY()+'Settings'!$B$6,"Due Soon","On Track"))))))</f>
        <v/>
      </c>
      <c r="R361" s="31">
        <f>IF(A361="","",IF(COUNTIF($A$2:$A$501,A361)&gt;1,"Duplicate Action ID",IF(OR(B361="",D361="",E361="",F361="",H361="",J361=""),"Missing Required Field",IF(IFERROR(COUNTIF('Complaint Log'!$A$2:$A$501,B361),0)=0,"Unknown Complaint ID",IF(AND(H361="Pending",G361=""),"Missing Due Date",IF(AND(H361="Completed",I361=""),"Missing Completed Date",IF(AND(H361&lt;&gt;"Completed",I361&lt;&gt;""),"Status/Date Mismatch",IF(AND(I361&lt;&gt;"",I361&lt;D361),"Completed Before Logged","OK"))))))))</f>
        <v/>
      </c>
    </row>
    <row r="362">
      <c r="A362" s="29" t="n"/>
      <c r="B362" s="29" t="n"/>
      <c r="C362" s="31">
        <f>IF(B362="","",IFERROR(INDEX('Complaint Log'!$I$2:$I$501,MATCH(B362,'Complaint Log'!$A$2:$A$501,0)),"Complaint ID not found"))</f>
        <v/>
      </c>
      <c r="D362" s="30" t="n"/>
      <c r="E362" s="29" t="n"/>
      <c r="F362" s="29" t="n"/>
      <c r="G362" s="30" t="n"/>
      <c r="H362" s="29" t="n"/>
      <c r="I362" s="30" t="n"/>
      <c r="J362" s="31" t="n"/>
      <c r="K362" s="39" t="n"/>
      <c r="L362" s="58" t="n"/>
      <c r="M362" s="61" t="n"/>
      <c r="N362" s="57" t="n"/>
      <c r="O362" s="58" t="n"/>
      <c r="P362" s="58">
        <f>IF(A362="","",IFERROR(K362*IF(L362="",'Settings'!$B$3,L362)+M362*'Settings'!$B$4+N362*'Settings'!$B$5+O362,0))</f>
        <v/>
      </c>
      <c r="Q362" s="31">
        <f>IF(A362="","",IF(H362="Canceled","Canceled",IF(G362="","No Due Date",IF(H362="Completed",IF(I362="","Needs Review",IF(I362&gt;G362,"Completed Late","Completed On Time")),IF(TODAY()&gt;G362,"Overdue",IF(G362&lt;=TODAY()+'Settings'!$B$6,"Due Soon","On Track"))))))</f>
        <v/>
      </c>
      <c r="R362" s="31">
        <f>IF(A362="","",IF(COUNTIF($A$2:$A$501,A362)&gt;1,"Duplicate Action ID",IF(OR(B362="",D362="",E362="",F362="",H362="",J362=""),"Missing Required Field",IF(IFERROR(COUNTIF('Complaint Log'!$A$2:$A$501,B362),0)=0,"Unknown Complaint ID",IF(AND(H362="Pending",G362=""),"Missing Due Date",IF(AND(H362="Completed",I362=""),"Missing Completed Date",IF(AND(H362&lt;&gt;"Completed",I362&lt;&gt;""),"Status/Date Mismatch",IF(AND(I362&lt;&gt;"",I362&lt;D362),"Completed Before Logged","OK"))))))))</f>
        <v/>
      </c>
    </row>
    <row r="363">
      <c r="A363" s="29" t="n"/>
      <c r="B363" s="29" t="n"/>
      <c r="C363" s="31">
        <f>IF(B363="","",IFERROR(INDEX('Complaint Log'!$I$2:$I$501,MATCH(B363,'Complaint Log'!$A$2:$A$501,0)),"Complaint ID not found"))</f>
        <v/>
      </c>
      <c r="D363" s="30" t="n"/>
      <c r="E363" s="29" t="n"/>
      <c r="F363" s="29" t="n"/>
      <c r="G363" s="30" t="n"/>
      <c r="H363" s="29" t="n"/>
      <c r="I363" s="30" t="n"/>
      <c r="J363" s="31" t="n"/>
      <c r="K363" s="39" t="n"/>
      <c r="L363" s="58" t="n"/>
      <c r="M363" s="61" t="n"/>
      <c r="N363" s="57" t="n"/>
      <c r="O363" s="58" t="n"/>
      <c r="P363" s="58">
        <f>IF(A363="","",IFERROR(K363*IF(L363="",'Settings'!$B$3,L363)+M363*'Settings'!$B$4+N363*'Settings'!$B$5+O363,0))</f>
        <v/>
      </c>
      <c r="Q363" s="31">
        <f>IF(A363="","",IF(H363="Canceled","Canceled",IF(G363="","No Due Date",IF(H363="Completed",IF(I363="","Needs Review",IF(I363&gt;G363,"Completed Late","Completed On Time")),IF(TODAY()&gt;G363,"Overdue",IF(G363&lt;=TODAY()+'Settings'!$B$6,"Due Soon","On Track"))))))</f>
        <v/>
      </c>
      <c r="R363" s="31">
        <f>IF(A363="","",IF(COUNTIF($A$2:$A$501,A363)&gt;1,"Duplicate Action ID",IF(OR(B363="",D363="",E363="",F363="",H363="",J363=""),"Missing Required Field",IF(IFERROR(COUNTIF('Complaint Log'!$A$2:$A$501,B363),0)=0,"Unknown Complaint ID",IF(AND(H363="Pending",G363=""),"Missing Due Date",IF(AND(H363="Completed",I363=""),"Missing Completed Date",IF(AND(H363&lt;&gt;"Completed",I363&lt;&gt;""),"Status/Date Mismatch",IF(AND(I363&lt;&gt;"",I363&lt;D363),"Completed Before Logged","OK"))))))))</f>
        <v/>
      </c>
    </row>
    <row r="364">
      <c r="A364" s="29" t="n"/>
      <c r="B364" s="29" t="n"/>
      <c r="C364" s="31">
        <f>IF(B364="","",IFERROR(INDEX('Complaint Log'!$I$2:$I$501,MATCH(B364,'Complaint Log'!$A$2:$A$501,0)),"Complaint ID not found"))</f>
        <v/>
      </c>
      <c r="D364" s="30" t="n"/>
      <c r="E364" s="29" t="n"/>
      <c r="F364" s="29" t="n"/>
      <c r="G364" s="30" t="n"/>
      <c r="H364" s="29" t="n"/>
      <c r="I364" s="30" t="n"/>
      <c r="J364" s="31" t="n"/>
      <c r="K364" s="39" t="n"/>
      <c r="L364" s="58" t="n"/>
      <c r="M364" s="61" t="n"/>
      <c r="N364" s="57" t="n"/>
      <c r="O364" s="58" t="n"/>
      <c r="P364" s="58">
        <f>IF(A364="","",IFERROR(K364*IF(L364="",'Settings'!$B$3,L364)+M364*'Settings'!$B$4+N364*'Settings'!$B$5+O364,0))</f>
        <v/>
      </c>
      <c r="Q364" s="31">
        <f>IF(A364="","",IF(H364="Canceled","Canceled",IF(G364="","No Due Date",IF(H364="Completed",IF(I364="","Needs Review",IF(I364&gt;G364,"Completed Late","Completed On Time")),IF(TODAY()&gt;G364,"Overdue",IF(G364&lt;=TODAY()+'Settings'!$B$6,"Due Soon","On Track"))))))</f>
        <v/>
      </c>
      <c r="R364" s="31">
        <f>IF(A364="","",IF(COUNTIF($A$2:$A$501,A364)&gt;1,"Duplicate Action ID",IF(OR(B364="",D364="",E364="",F364="",H364="",J364=""),"Missing Required Field",IF(IFERROR(COUNTIF('Complaint Log'!$A$2:$A$501,B364),0)=0,"Unknown Complaint ID",IF(AND(H364="Pending",G364=""),"Missing Due Date",IF(AND(H364="Completed",I364=""),"Missing Completed Date",IF(AND(H364&lt;&gt;"Completed",I364&lt;&gt;""),"Status/Date Mismatch",IF(AND(I364&lt;&gt;"",I364&lt;D364),"Completed Before Logged","OK"))))))))</f>
        <v/>
      </c>
    </row>
    <row r="365">
      <c r="A365" s="29" t="n"/>
      <c r="B365" s="29" t="n"/>
      <c r="C365" s="31">
        <f>IF(B365="","",IFERROR(INDEX('Complaint Log'!$I$2:$I$501,MATCH(B365,'Complaint Log'!$A$2:$A$501,0)),"Complaint ID not found"))</f>
        <v/>
      </c>
      <c r="D365" s="30" t="n"/>
      <c r="E365" s="29" t="n"/>
      <c r="F365" s="29" t="n"/>
      <c r="G365" s="30" t="n"/>
      <c r="H365" s="29" t="n"/>
      <c r="I365" s="30" t="n"/>
      <c r="J365" s="31" t="n"/>
      <c r="K365" s="39" t="n"/>
      <c r="L365" s="58" t="n"/>
      <c r="M365" s="61" t="n"/>
      <c r="N365" s="57" t="n"/>
      <c r="O365" s="58" t="n"/>
      <c r="P365" s="58">
        <f>IF(A365="","",IFERROR(K365*IF(L365="",'Settings'!$B$3,L365)+M365*'Settings'!$B$4+N365*'Settings'!$B$5+O365,0))</f>
        <v/>
      </c>
      <c r="Q365" s="31">
        <f>IF(A365="","",IF(H365="Canceled","Canceled",IF(G365="","No Due Date",IF(H365="Completed",IF(I365="","Needs Review",IF(I365&gt;G365,"Completed Late","Completed On Time")),IF(TODAY()&gt;G365,"Overdue",IF(G365&lt;=TODAY()+'Settings'!$B$6,"Due Soon","On Track"))))))</f>
        <v/>
      </c>
      <c r="R365" s="31">
        <f>IF(A365="","",IF(COUNTIF($A$2:$A$501,A365)&gt;1,"Duplicate Action ID",IF(OR(B365="",D365="",E365="",F365="",H365="",J365=""),"Missing Required Field",IF(IFERROR(COUNTIF('Complaint Log'!$A$2:$A$501,B365),0)=0,"Unknown Complaint ID",IF(AND(H365="Pending",G365=""),"Missing Due Date",IF(AND(H365="Completed",I365=""),"Missing Completed Date",IF(AND(H365&lt;&gt;"Completed",I365&lt;&gt;""),"Status/Date Mismatch",IF(AND(I365&lt;&gt;"",I365&lt;D365),"Completed Before Logged","OK"))))))))</f>
        <v/>
      </c>
    </row>
    <row r="366">
      <c r="A366" s="29" t="n"/>
      <c r="B366" s="29" t="n"/>
      <c r="C366" s="31">
        <f>IF(B366="","",IFERROR(INDEX('Complaint Log'!$I$2:$I$501,MATCH(B366,'Complaint Log'!$A$2:$A$501,0)),"Complaint ID not found"))</f>
        <v/>
      </c>
      <c r="D366" s="30" t="n"/>
      <c r="E366" s="29" t="n"/>
      <c r="F366" s="29" t="n"/>
      <c r="G366" s="30" t="n"/>
      <c r="H366" s="29" t="n"/>
      <c r="I366" s="30" t="n"/>
      <c r="J366" s="31" t="n"/>
      <c r="K366" s="39" t="n"/>
      <c r="L366" s="58" t="n"/>
      <c r="M366" s="61" t="n"/>
      <c r="N366" s="57" t="n"/>
      <c r="O366" s="58" t="n"/>
      <c r="P366" s="58">
        <f>IF(A366="","",IFERROR(K366*IF(L366="",'Settings'!$B$3,L366)+M366*'Settings'!$B$4+N366*'Settings'!$B$5+O366,0))</f>
        <v/>
      </c>
      <c r="Q366" s="31">
        <f>IF(A366="","",IF(H366="Canceled","Canceled",IF(G366="","No Due Date",IF(H366="Completed",IF(I366="","Needs Review",IF(I366&gt;G366,"Completed Late","Completed On Time")),IF(TODAY()&gt;G366,"Overdue",IF(G366&lt;=TODAY()+'Settings'!$B$6,"Due Soon","On Track"))))))</f>
        <v/>
      </c>
      <c r="R366" s="31">
        <f>IF(A366="","",IF(COUNTIF($A$2:$A$501,A366)&gt;1,"Duplicate Action ID",IF(OR(B366="",D366="",E366="",F366="",H366="",J366=""),"Missing Required Field",IF(IFERROR(COUNTIF('Complaint Log'!$A$2:$A$501,B366),0)=0,"Unknown Complaint ID",IF(AND(H366="Pending",G366=""),"Missing Due Date",IF(AND(H366="Completed",I366=""),"Missing Completed Date",IF(AND(H366&lt;&gt;"Completed",I366&lt;&gt;""),"Status/Date Mismatch",IF(AND(I366&lt;&gt;"",I366&lt;D366),"Completed Before Logged","OK"))))))))</f>
        <v/>
      </c>
    </row>
    <row r="367">
      <c r="A367" s="29" t="n"/>
      <c r="B367" s="29" t="n"/>
      <c r="C367" s="31">
        <f>IF(B367="","",IFERROR(INDEX('Complaint Log'!$I$2:$I$501,MATCH(B367,'Complaint Log'!$A$2:$A$501,0)),"Complaint ID not found"))</f>
        <v/>
      </c>
      <c r="D367" s="30" t="n"/>
      <c r="E367" s="29" t="n"/>
      <c r="F367" s="29" t="n"/>
      <c r="G367" s="30" t="n"/>
      <c r="H367" s="29" t="n"/>
      <c r="I367" s="30" t="n"/>
      <c r="J367" s="31" t="n"/>
      <c r="K367" s="39" t="n"/>
      <c r="L367" s="58" t="n"/>
      <c r="M367" s="61" t="n"/>
      <c r="N367" s="57" t="n"/>
      <c r="O367" s="58" t="n"/>
      <c r="P367" s="58">
        <f>IF(A367="","",IFERROR(K367*IF(L367="",'Settings'!$B$3,L367)+M367*'Settings'!$B$4+N367*'Settings'!$B$5+O367,0))</f>
        <v/>
      </c>
      <c r="Q367" s="31">
        <f>IF(A367="","",IF(H367="Canceled","Canceled",IF(G367="","No Due Date",IF(H367="Completed",IF(I367="","Needs Review",IF(I367&gt;G367,"Completed Late","Completed On Time")),IF(TODAY()&gt;G367,"Overdue",IF(G367&lt;=TODAY()+'Settings'!$B$6,"Due Soon","On Track"))))))</f>
        <v/>
      </c>
      <c r="R367" s="31">
        <f>IF(A367="","",IF(COUNTIF($A$2:$A$501,A367)&gt;1,"Duplicate Action ID",IF(OR(B367="",D367="",E367="",F367="",H367="",J367=""),"Missing Required Field",IF(IFERROR(COUNTIF('Complaint Log'!$A$2:$A$501,B367),0)=0,"Unknown Complaint ID",IF(AND(H367="Pending",G367=""),"Missing Due Date",IF(AND(H367="Completed",I367=""),"Missing Completed Date",IF(AND(H367&lt;&gt;"Completed",I367&lt;&gt;""),"Status/Date Mismatch",IF(AND(I367&lt;&gt;"",I367&lt;D367),"Completed Before Logged","OK"))))))))</f>
        <v/>
      </c>
    </row>
    <row r="368">
      <c r="A368" s="29" t="n"/>
      <c r="B368" s="29" t="n"/>
      <c r="C368" s="31">
        <f>IF(B368="","",IFERROR(INDEX('Complaint Log'!$I$2:$I$501,MATCH(B368,'Complaint Log'!$A$2:$A$501,0)),"Complaint ID not found"))</f>
        <v/>
      </c>
      <c r="D368" s="30" t="n"/>
      <c r="E368" s="29" t="n"/>
      <c r="F368" s="29" t="n"/>
      <c r="G368" s="30" t="n"/>
      <c r="H368" s="29" t="n"/>
      <c r="I368" s="30" t="n"/>
      <c r="J368" s="31" t="n"/>
      <c r="K368" s="39" t="n"/>
      <c r="L368" s="58" t="n"/>
      <c r="M368" s="61" t="n"/>
      <c r="N368" s="57" t="n"/>
      <c r="O368" s="58" t="n"/>
      <c r="P368" s="58">
        <f>IF(A368="","",IFERROR(K368*IF(L368="",'Settings'!$B$3,L368)+M368*'Settings'!$B$4+N368*'Settings'!$B$5+O368,0))</f>
        <v/>
      </c>
      <c r="Q368" s="31">
        <f>IF(A368="","",IF(H368="Canceled","Canceled",IF(G368="","No Due Date",IF(H368="Completed",IF(I368="","Needs Review",IF(I368&gt;G368,"Completed Late","Completed On Time")),IF(TODAY()&gt;G368,"Overdue",IF(G368&lt;=TODAY()+'Settings'!$B$6,"Due Soon","On Track"))))))</f>
        <v/>
      </c>
      <c r="R368" s="31">
        <f>IF(A368="","",IF(COUNTIF($A$2:$A$501,A368)&gt;1,"Duplicate Action ID",IF(OR(B368="",D368="",E368="",F368="",H368="",J368=""),"Missing Required Field",IF(IFERROR(COUNTIF('Complaint Log'!$A$2:$A$501,B368),0)=0,"Unknown Complaint ID",IF(AND(H368="Pending",G368=""),"Missing Due Date",IF(AND(H368="Completed",I368=""),"Missing Completed Date",IF(AND(H368&lt;&gt;"Completed",I368&lt;&gt;""),"Status/Date Mismatch",IF(AND(I368&lt;&gt;"",I368&lt;D368),"Completed Before Logged","OK"))))))))</f>
        <v/>
      </c>
    </row>
    <row r="369">
      <c r="A369" s="29" t="n"/>
      <c r="B369" s="29" t="n"/>
      <c r="C369" s="31">
        <f>IF(B369="","",IFERROR(INDEX('Complaint Log'!$I$2:$I$501,MATCH(B369,'Complaint Log'!$A$2:$A$501,0)),"Complaint ID not found"))</f>
        <v/>
      </c>
      <c r="D369" s="30" t="n"/>
      <c r="E369" s="29" t="n"/>
      <c r="F369" s="29" t="n"/>
      <c r="G369" s="30" t="n"/>
      <c r="H369" s="29" t="n"/>
      <c r="I369" s="30" t="n"/>
      <c r="J369" s="31" t="n"/>
      <c r="K369" s="39" t="n"/>
      <c r="L369" s="58" t="n"/>
      <c r="M369" s="61" t="n"/>
      <c r="N369" s="57" t="n"/>
      <c r="O369" s="58" t="n"/>
      <c r="P369" s="58">
        <f>IF(A369="","",IFERROR(K369*IF(L369="",'Settings'!$B$3,L369)+M369*'Settings'!$B$4+N369*'Settings'!$B$5+O369,0))</f>
        <v/>
      </c>
      <c r="Q369" s="31">
        <f>IF(A369="","",IF(H369="Canceled","Canceled",IF(G369="","No Due Date",IF(H369="Completed",IF(I369="","Needs Review",IF(I369&gt;G369,"Completed Late","Completed On Time")),IF(TODAY()&gt;G369,"Overdue",IF(G369&lt;=TODAY()+'Settings'!$B$6,"Due Soon","On Track"))))))</f>
        <v/>
      </c>
      <c r="R369" s="31">
        <f>IF(A369="","",IF(COUNTIF($A$2:$A$501,A369)&gt;1,"Duplicate Action ID",IF(OR(B369="",D369="",E369="",F369="",H369="",J369=""),"Missing Required Field",IF(IFERROR(COUNTIF('Complaint Log'!$A$2:$A$501,B369),0)=0,"Unknown Complaint ID",IF(AND(H369="Pending",G369=""),"Missing Due Date",IF(AND(H369="Completed",I369=""),"Missing Completed Date",IF(AND(H369&lt;&gt;"Completed",I369&lt;&gt;""),"Status/Date Mismatch",IF(AND(I369&lt;&gt;"",I369&lt;D369),"Completed Before Logged","OK"))))))))</f>
        <v/>
      </c>
    </row>
    <row r="370">
      <c r="A370" s="29" t="n"/>
      <c r="B370" s="29" t="n"/>
      <c r="C370" s="31">
        <f>IF(B370="","",IFERROR(INDEX('Complaint Log'!$I$2:$I$501,MATCH(B370,'Complaint Log'!$A$2:$A$501,0)),"Complaint ID not found"))</f>
        <v/>
      </c>
      <c r="D370" s="30" t="n"/>
      <c r="E370" s="29" t="n"/>
      <c r="F370" s="29" t="n"/>
      <c r="G370" s="30" t="n"/>
      <c r="H370" s="29" t="n"/>
      <c r="I370" s="30" t="n"/>
      <c r="J370" s="31" t="n"/>
      <c r="K370" s="39" t="n"/>
      <c r="L370" s="58" t="n"/>
      <c r="M370" s="61" t="n"/>
      <c r="N370" s="57" t="n"/>
      <c r="O370" s="58" t="n"/>
      <c r="P370" s="58">
        <f>IF(A370="","",IFERROR(K370*IF(L370="",'Settings'!$B$3,L370)+M370*'Settings'!$B$4+N370*'Settings'!$B$5+O370,0))</f>
        <v/>
      </c>
      <c r="Q370" s="31">
        <f>IF(A370="","",IF(H370="Canceled","Canceled",IF(G370="","No Due Date",IF(H370="Completed",IF(I370="","Needs Review",IF(I370&gt;G370,"Completed Late","Completed On Time")),IF(TODAY()&gt;G370,"Overdue",IF(G370&lt;=TODAY()+'Settings'!$B$6,"Due Soon","On Track"))))))</f>
        <v/>
      </c>
      <c r="R370" s="31">
        <f>IF(A370="","",IF(COUNTIF($A$2:$A$501,A370)&gt;1,"Duplicate Action ID",IF(OR(B370="",D370="",E370="",F370="",H370="",J370=""),"Missing Required Field",IF(IFERROR(COUNTIF('Complaint Log'!$A$2:$A$501,B370),0)=0,"Unknown Complaint ID",IF(AND(H370="Pending",G370=""),"Missing Due Date",IF(AND(H370="Completed",I370=""),"Missing Completed Date",IF(AND(H370&lt;&gt;"Completed",I370&lt;&gt;""),"Status/Date Mismatch",IF(AND(I370&lt;&gt;"",I370&lt;D370),"Completed Before Logged","OK"))))))))</f>
        <v/>
      </c>
    </row>
    <row r="371">
      <c r="A371" s="29" t="n"/>
      <c r="B371" s="29" t="n"/>
      <c r="C371" s="31">
        <f>IF(B371="","",IFERROR(INDEX('Complaint Log'!$I$2:$I$501,MATCH(B371,'Complaint Log'!$A$2:$A$501,0)),"Complaint ID not found"))</f>
        <v/>
      </c>
      <c r="D371" s="30" t="n"/>
      <c r="E371" s="29" t="n"/>
      <c r="F371" s="29" t="n"/>
      <c r="G371" s="30" t="n"/>
      <c r="H371" s="29" t="n"/>
      <c r="I371" s="30" t="n"/>
      <c r="J371" s="31" t="n"/>
      <c r="K371" s="39" t="n"/>
      <c r="L371" s="58" t="n"/>
      <c r="M371" s="61" t="n"/>
      <c r="N371" s="57" t="n"/>
      <c r="O371" s="58" t="n"/>
      <c r="P371" s="58">
        <f>IF(A371="","",IFERROR(K371*IF(L371="",'Settings'!$B$3,L371)+M371*'Settings'!$B$4+N371*'Settings'!$B$5+O371,0))</f>
        <v/>
      </c>
      <c r="Q371" s="31">
        <f>IF(A371="","",IF(H371="Canceled","Canceled",IF(G371="","No Due Date",IF(H371="Completed",IF(I371="","Needs Review",IF(I371&gt;G371,"Completed Late","Completed On Time")),IF(TODAY()&gt;G371,"Overdue",IF(G371&lt;=TODAY()+'Settings'!$B$6,"Due Soon","On Track"))))))</f>
        <v/>
      </c>
      <c r="R371" s="31">
        <f>IF(A371="","",IF(COUNTIF($A$2:$A$501,A371)&gt;1,"Duplicate Action ID",IF(OR(B371="",D371="",E371="",F371="",H371="",J371=""),"Missing Required Field",IF(IFERROR(COUNTIF('Complaint Log'!$A$2:$A$501,B371),0)=0,"Unknown Complaint ID",IF(AND(H371="Pending",G371=""),"Missing Due Date",IF(AND(H371="Completed",I371=""),"Missing Completed Date",IF(AND(H371&lt;&gt;"Completed",I371&lt;&gt;""),"Status/Date Mismatch",IF(AND(I371&lt;&gt;"",I371&lt;D371),"Completed Before Logged","OK"))))))))</f>
        <v/>
      </c>
    </row>
    <row r="372">
      <c r="A372" s="29" t="n"/>
      <c r="B372" s="29" t="n"/>
      <c r="C372" s="31">
        <f>IF(B372="","",IFERROR(INDEX('Complaint Log'!$I$2:$I$501,MATCH(B372,'Complaint Log'!$A$2:$A$501,0)),"Complaint ID not found"))</f>
        <v/>
      </c>
      <c r="D372" s="30" t="n"/>
      <c r="E372" s="29" t="n"/>
      <c r="F372" s="29" t="n"/>
      <c r="G372" s="30" t="n"/>
      <c r="H372" s="29" t="n"/>
      <c r="I372" s="30" t="n"/>
      <c r="J372" s="31" t="n"/>
      <c r="K372" s="39" t="n"/>
      <c r="L372" s="58" t="n"/>
      <c r="M372" s="61" t="n"/>
      <c r="N372" s="57" t="n"/>
      <c r="O372" s="58" t="n"/>
      <c r="P372" s="58">
        <f>IF(A372="","",IFERROR(K372*IF(L372="",'Settings'!$B$3,L372)+M372*'Settings'!$B$4+N372*'Settings'!$B$5+O372,0))</f>
        <v/>
      </c>
      <c r="Q372" s="31">
        <f>IF(A372="","",IF(H372="Canceled","Canceled",IF(G372="","No Due Date",IF(H372="Completed",IF(I372="","Needs Review",IF(I372&gt;G372,"Completed Late","Completed On Time")),IF(TODAY()&gt;G372,"Overdue",IF(G372&lt;=TODAY()+'Settings'!$B$6,"Due Soon","On Track"))))))</f>
        <v/>
      </c>
      <c r="R372" s="31">
        <f>IF(A372="","",IF(COUNTIF($A$2:$A$501,A372)&gt;1,"Duplicate Action ID",IF(OR(B372="",D372="",E372="",F372="",H372="",J372=""),"Missing Required Field",IF(IFERROR(COUNTIF('Complaint Log'!$A$2:$A$501,B372),0)=0,"Unknown Complaint ID",IF(AND(H372="Pending",G372=""),"Missing Due Date",IF(AND(H372="Completed",I372=""),"Missing Completed Date",IF(AND(H372&lt;&gt;"Completed",I372&lt;&gt;""),"Status/Date Mismatch",IF(AND(I372&lt;&gt;"",I372&lt;D372),"Completed Before Logged","OK"))))))))</f>
        <v/>
      </c>
    </row>
    <row r="373">
      <c r="A373" s="29" t="n"/>
      <c r="B373" s="29" t="n"/>
      <c r="C373" s="31">
        <f>IF(B373="","",IFERROR(INDEX('Complaint Log'!$I$2:$I$501,MATCH(B373,'Complaint Log'!$A$2:$A$501,0)),"Complaint ID not found"))</f>
        <v/>
      </c>
      <c r="D373" s="30" t="n"/>
      <c r="E373" s="29" t="n"/>
      <c r="F373" s="29" t="n"/>
      <c r="G373" s="30" t="n"/>
      <c r="H373" s="29" t="n"/>
      <c r="I373" s="30" t="n"/>
      <c r="J373" s="31" t="n"/>
      <c r="K373" s="39" t="n"/>
      <c r="L373" s="58" t="n"/>
      <c r="M373" s="61" t="n"/>
      <c r="N373" s="57" t="n"/>
      <c r="O373" s="58" t="n"/>
      <c r="P373" s="58">
        <f>IF(A373="","",IFERROR(K373*IF(L373="",'Settings'!$B$3,L373)+M373*'Settings'!$B$4+N373*'Settings'!$B$5+O373,0))</f>
        <v/>
      </c>
      <c r="Q373" s="31">
        <f>IF(A373="","",IF(H373="Canceled","Canceled",IF(G373="","No Due Date",IF(H373="Completed",IF(I373="","Needs Review",IF(I373&gt;G373,"Completed Late","Completed On Time")),IF(TODAY()&gt;G373,"Overdue",IF(G373&lt;=TODAY()+'Settings'!$B$6,"Due Soon","On Track"))))))</f>
        <v/>
      </c>
      <c r="R373" s="31">
        <f>IF(A373="","",IF(COUNTIF($A$2:$A$501,A373)&gt;1,"Duplicate Action ID",IF(OR(B373="",D373="",E373="",F373="",H373="",J373=""),"Missing Required Field",IF(IFERROR(COUNTIF('Complaint Log'!$A$2:$A$501,B373),0)=0,"Unknown Complaint ID",IF(AND(H373="Pending",G373=""),"Missing Due Date",IF(AND(H373="Completed",I373=""),"Missing Completed Date",IF(AND(H373&lt;&gt;"Completed",I373&lt;&gt;""),"Status/Date Mismatch",IF(AND(I373&lt;&gt;"",I373&lt;D373),"Completed Before Logged","OK"))))))))</f>
        <v/>
      </c>
    </row>
    <row r="374">
      <c r="A374" s="29" t="n"/>
      <c r="B374" s="29" t="n"/>
      <c r="C374" s="31">
        <f>IF(B374="","",IFERROR(INDEX('Complaint Log'!$I$2:$I$501,MATCH(B374,'Complaint Log'!$A$2:$A$501,0)),"Complaint ID not found"))</f>
        <v/>
      </c>
      <c r="D374" s="30" t="n"/>
      <c r="E374" s="29" t="n"/>
      <c r="F374" s="29" t="n"/>
      <c r="G374" s="30" t="n"/>
      <c r="H374" s="29" t="n"/>
      <c r="I374" s="30" t="n"/>
      <c r="J374" s="31" t="n"/>
      <c r="K374" s="39" t="n"/>
      <c r="L374" s="58" t="n"/>
      <c r="M374" s="61" t="n"/>
      <c r="N374" s="57" t="n"/>
      <c r="O374" s="58" t="n"/>
      <c r="P374" s="58">
        <f>IF(A374="","",IFERROR(K374*IF(L374="",'Settings'!$B$3,L374)+M374*'Settings'!$B$4+N374*'Settings'!$B$5+O374,0))</f>
        <v/>
      </c>
      <c r="Q374" s="31">
        <f>IF(A374="","",IF(H374="Canceled","Canceled",IF(G374="","No Due Date",IF(H374="Completed",IF(I374="","Needs Review",IF(I374&gt;G374,"Completed Late","Completed On Time")),IF(TODAY()&gt;G374,"Overdue",IF(G374&lt;=TODAY()+'Settings'!$B$6,"Due Soon","On Track"))))))</f>
        <v/>
      </c>
      <c r="R374" s="31">
        <f>IF(A374="","",IF(COUNTIF($A$2:$A$501,A374)&gt;1,"Duplicate Action ID",IF(OR(B374="",D374="",E374="",F374="",H374="",J374=""),"Missing Required Field",IF(IFERROR(COUNTIF('Complaint Log'!$A$2:$A$501,B374),0)=0,"Unknown Complaint ID",IF(AND(H374="Pending",G374=""),"Missing Due Date",IF(AND(H374="Completed",I374=""),"Missing Completed Date",IF(AND(H374&lt;&gt;"Completed",I374&lt;&gt;""),"Status/Date Mismatch",IF(AND(I374&lt;&gt;"",I374&lt;D374),"Completed Before Logged","OK"))))))))</f>
        <v/>
      </c>
    </row>
    <row r="375">
      <c r="A375" s="29" t="n"/>
      <c r="B375" s="29" t="n"/>
      <c r="C375" s="31">
        <f>IF(B375="","",IFERROR(INDEX('Complaint Log'!$I$2:$I$501,MATCH(B375,'Complaint Log'!$A$2:$A$501,0)),"Complaint ID not found"))</f>
        <v/>
      </c>
      <c r="D375" s="30" t="n"/>
      <c r="E375" s="29" t="n"/>
      <c r="F375" s="29" t="n"/>
      <c r="G375" s="30" t="n"/>
      <c r="H375" s="29" t="n"/>
      <c r="I375" s="30" t="n"/>
      <c r="J375" s="31" t="n"/>
      <c r="K375" s="39" t="n"/>
      <c r="L375" s="58" t="n"/>
      <c r="M375" s="61" t="n"/>
      <c r="N375" s="57" t="n"/>
      <c r="O375" s="58" t="n"/>
      <c r="P375" s="58">
        <f>IF(A375="","",IFERROR(K375*IF(L375="",'Settings'!$B$3,L375)+M375*'Settings'!$B$4+N375*'Settings'!$B$5+O375,0))</f>
        <v/>
      </c>
      <c r="Q375" s="31">
        <f>IF(A375="","",IF(H375="Canceled","Canceled",IF(G375="","No Due Date",IF(H375="Completed",IF(I375="","Needs Review",IF(I375&gt;G375,"Completed Late","Completed On Time")),IF(TODAY()&gt;G375,"Overdue",IF(G375&lt;=TODAY()+'Settings'!$B$6,"Due Soon","On Track"))))))</f>
        <v/>
      </c>
      <c r="R375" s="31">
        <f>IF(A375="","",IF(COUNTIF($A$2:$A$501,A375)&gt;1,"Duplicate Action ID",IF(OR(B375="",D375="",E375="",F375="",H375="",J375=""),"Missing Required Field",IF(IFERROR(COUNTIF('Complaint Log'!$A$2:$A$501,B375),0)=0,"Unknown Complaint ID",IF(AND(H375="Pending",G375=""),"Missing Due Date",IF(AND(H375="Completed",I375=""),"Missing Completed Date",IF(AND(H375&lt;&gt;"Completed",I375&lt;&gt;""),"Status/Date Mismatch",IF(AND(I375&lt;&gt;"",I375&lt;D375),"Completed Before Logged","OK"))))))))</f>
        <v/>
      </c>
    </row>
    <row r="376">
      <c r="A376" s="29" t="n"/>
      <c r="B376" s="29" t="n"/>
      <c r="C376" s="31">
        <f>IF(B376="","",IFERROR(INDEX('Complaint Log'!$I$2:$I$501,MATCH(B376,'Complaint Log'!$A$2:$A$501,0)),"Complaint ID not found"))</f>
        <v/>
      </c>
      <c r="D376" s="30" t="n"/>
      <c r="E376" s="29" t="n"/>
      <c r="F376" s="29" t="n"/>
      <c r="G376" s="30" t="n"/>
      <c r="H376" s="29" t="n"/>
      <c r="I376" s="30" t="n"/>
      <c r="J376" s="31" t="n"/>
      <c r="K376" s="39" t="n"/>
      <c r="L376" s="58" t="n"/>
      <c r="M376" s="61" t="n"/>
      <c r="N376" s="57" t="n"/>
      <c r="O376" s="58" t="n"/>
      <c r="P376" s="58">
        <f>IF(A376="","",IFERROR(K376*IF(L376="",'Settings'!$B$3,L376)+M376*'Settings'!$B$4+N376*'Settings'!$B$5+O376,0))</f>
        <v/>
      </c>
      <c r="Q376" s="31">
        <f>IF(A376="","",IF(H376="Canceled","Canceled",IF(G376="","No Due Date",IF(H376="Completed",IF(I376="","Needs Review",IF(I376&gt;G376,"Completed Late","Completed On Time")),IF(TODAY()&gt;G376,"Overdue",IF(G376&lt;=TODAY()+'Settings'!$B$6,"Due Soon","On Track"))))))</f>
        <v/>
      </c>
      <c r="R376" s="31">
        <f>IF(A376="","",IF(COUNTIF($A$2:$A$501,A376)&gt;1,"Duplicate Action ID",IF(OR(B376="",D376="",E376="",F376="",H376="",J376=""),"Missing Required Field",IF(IFERROR(COUNTIF('Complaint Log'!$A$2:$A$501,B376),0)=0,"Unknown Complaint ID",IF(AND(H376="Pending",G376=""),"Missing Due Date",IF(AND(H376="Completed",I376=""),"Missing Completed Date",IF(AND(H376&lt;&gt;"Completed",I376&lt;&gt;""),"Status/Date Mismatch",IF(AND(I376&lt;&gt;"",I376&lt;D376),"Completed Before Logged","OK"))))))))</f>
        <v/>
      </c>
    </row>
    <row r="377">
      <c r="A377" s="29" t="n"/>
      <c r="B377" s="29" t="n"/>
      <c r="C377" s="31">
        <f>IF(B377="","",IFERROR(INDEX('Complaint Log'!$I$2:$I$501,MATCH(B377,'Complaint Log'!$A$2:$A$501,0)),"Complaint ID not found"))</f>
        <v/>
      </c>
      <c r="D377" s="30" t="n"/>
      <c r="E377" s="29" t="n"/>
      <c r="F377" s="29" t="n"/>
      <c r="G377" s="30" t="n"/>
      <c r="H377" s="29" t="n"/>
      <c r="I377" s="30" t="n"/>
      <c r="J377" s="31" t="n"/>
      <c r="K377" s="39" t="n"/>
      <c r="L377" s="58" t="n"/>
      <c r="M377" s="61" t="n"/>
      <c r="N377" s="57" t="n"/>
      <c r="O377" s="58" t="n"/>
      <c r="P377" s="58">
        <f>IF(A377="","",IFERROR(K377*IF(L377="",'Settings'!$B$3,L377)+M377*'Settings'!$B$4+N377*'Settings'!$B$5+O377,0))</f>
        <v/>
      </c>
      <c r="Q377" s="31">
        <f>IF(A377="","",IF(H377="Canceled","Canceled",IF(G377="","No Due Date",IF(H377="Completed",IF(I377="","Needs Review",IF(I377&gt;G377,"Completed Late","Completed On Time")),IF(TODAY()&gt;G377,"Overdue",IF(G377&lt;=TODAY()+'Settings'!$B$6,"Due Soon","On Track"))))))</f>
        <v/>
      </c>
      <c r="R377" s="31">
        <f>IF(A377="","",IF(COUNTIF($A$2:$A$501,A377)&gt;1,"Duplicate Action ID",IF(OR(B377="",D377="",E377="",F377="",H377="",J377=""),"Missing Required Field",IF(IFERROR(COUNTIF('Complaint Log'!$A$2:$A$501,B377),0)=0,"Unknown Complaint ID",IF(AND(H377="Pending",G377=""),"Missing Due Date",IF(AND(H377="Completed",I377=""),"Missing Completed Date",IF(AND(H377&lt;&gt;"Completed",I377&lt;&gt;""),"Status/Date Mismatch",IF(AND(I377&lt;&gt;"",I377&lt;D377),"Completed Before Logged","OK"))))))))</f>
        <v/>
      </c>
    </row>
    <row r="378">
      <c r="A378" s="29" t="n"/>
      <c r="B378" s="29" t="n"/>
      <c r="C378" s="31">
        <f>IF(B378="","",IFERROR(INDEX('Complaint Log'!$I$2:$I$501,MATCH(B378,'Complaint Log'!$A$2:$A$501,0)),"Complaint ID not found"))</f>
        <v/>
      </c>
      <c r="D378" s="30" t="n"/>
      <c r="E378" s="29" t="n"/>
      <c r="F378" s="29" t="n"/>
      <c r="G378" s="30" t="n"/>
      <c r="H378" s="29" t="n"/>
      <c r="I378" s="30" t="n"/>
      <c r="J378" s="31" t="n"/>
      <c r="K378" s="39" t="n"/>
      <c r="L378" s="58" t="n"/>
      <c r="M378" s="61" t="n"/>
      <c r="N378" s="57" t="n"/>
      <c r="O378" s="58" t="n"/>
      <c r="P378" s="58">
        <f>IF(A378="","",IFERROR(K378*IF(L378="",'Settings'!$B$3,L378)+M378*'Settings'!$B$4+N378*'Settings'!$B$5+O378,0))</f>
        <v/>
      </c>
      <c r="Q378" s="31">
        <f>IF(A378="","",IF(H378="Canceled","Canceled",IF(G378="","No Due Date",IF(H378="Completed",IF(I378="","Needs Review",IF(I378&gt;G378,"Completed Late","Completed On Time")),IF(TODAY()&gt;G378,"Overdue",IF(G378&lt;=TODAY()+'Settings'!$B$6,"Due Soon","On Track"))))))</f>
        <v/>
      </c>
      <c r="R378" s="31">
        <f>IF(A378="","",IF(COUNTIF($A$2:$A$501,A378)&gt;1,"Duplicate Action ID",IF(OR(B378="",D378="",E378="",F378="",H378="",J378=""),"Missing Required Field",IF(IFERROR(COUNTIF('Complaint Log'!$A$2:$A$501,B378),0)=0,"Unknown Complaint ID",IF(AND(H378="Pending",G378=""),"Missing Due Date",IF(AND(H378="Completed",I378=""),"Missing Completed Date",IF(AND(H378&lt;&gt;"Completed",I378&lt;&gt;""),"Status/Date Mismatch",IF(AND(I378&lt;&gt;"",I378&lt;D378),"Completed Before Logged","OK"))))))))</f>
        <v/>
      </c>
    </row>
    <row r="379">
      <c r="A379" s="29" t="n"/>
      <c r="B379" s="29" t="n"/>
      <c r="C379" s="31">
        <f>IF(B379="","",IFERROR(INDEX('Complaint Log'!$I$2:$I$501,MATCH(B379,'Complaint Log'!$A$2:$A$501,0)),"Complaint ID not found"))</f>
        <v/>
      </c>
      <c r="D379" s="30" t="n"/>
      <c r="E379" s="29" t="n"/>
      <c r="F379" s="29" t="n"/>
      <c r="G379" s="30" t="n"/>
      <c r="H379" s="29" t="n"/>
      <c r="I379" s="30" t="n"/>
      <c r="J379" s="31" t="n"/>
      <c r="K379" s="39" t="n"/>
      <c r="L379" s="58" t="n"/>
      <c r="M379" s="61" t="n"/>
      <c r="N379" s="57" t="n"/>
      <c r="O379" s="58" t="n"/>
      <c r="P379" s="58">
        <f>IF(A379="","",IFERROR(K379*IF(L379="",'Settings'!$B$3,L379)+M379*'Settings'!$B$4+N379*'Settings'!$B$5+O379,0))</f>
        <v/>
      </c>
      <c r="Q379" s="31">
        <f>IF(A379="","",IF(H379="Canceled","Canceled",IF(G379="","No Due Date",IF(H379="Completed",IF(I379="","Needs Review",IF(I379&gt;G379,"Completed Late","Completed On Time")),IF(TODAY()&gt;G379,"Overdue",IF(G379&lt;=TODAY()+'Settings'!$B$6,"Due Soon","On Track"))))))</f>
        <v/>
      </c>
      <c r="R379" s="31">
        <f>IF(A379="","",IF(COUNTIF($A$2:$A$501,A379)&gt;1,"Duplicate Action ID",IF(OR(B379="",D379="",E379="",F379="",H379="",J379=""),"Missing Required Field",IF(IFERROR(COUNTIF('Complaint Log'!$A$2:$A$501,B379),0)=0,"Unknown Complaint ID",IF(AND(H379="Pending",G379=""),"Missing Due Date",IF(AND(H379="Completed",I379=""),"Missing Completed Date",IF(AND(H379&lt;&gt;"Completed",I379&lt;&gt;""),"Status/Date Mismatch",IF(AND(I379&lt;&gt;"",I379&lt;D379),"Completed Before Logged","OK"))))))))</f>
        <v/>
      </c>
    </row>
    <row r="380">
      <c r="A380" s="29" t="n"/>
      <c r="B380" s="29" t="n"/>
      <c r="C380" s="31">
        <f>IF(B380="","",IFERROR(INDEX('Complaint Log'!$I$2:$I$501,MATCH(B380,'Complaint Log'!$A$2:$A$501,0)),"Complaint ID not found"))</f>
        <v/>
      </c>
      <c r="D380" s="30" t="n"/>
      <c r="E380" s="29" t="n"/>
      <c r="F380" s="29" t="n"/>
      <c r="G380" s="30" t="n"/>
      <c r="H380" s="29" t="n"/>
      <c r="I380" s="30" t="n"/>
      <c r="J380" s="31" t="n"/>
      <c r="K380" s="39" t="n"/>
      <c r="L380" s="58" t="n"/>
      <c r="M380" s="61" t="n"/>
      <c r="N380" s="57" t="n"/>
      <c r="O380" s="58" t="n"/>
      <c r="P380" s="58">
        <f>IF(A380="","",IFERROR(K380*IF(L380="",'Settings'!$B$3,L380)+M380*'Settings'!$B$4+N380*'Settings'!$B$5+O380,0))</f>
        <v/>
      </c>
      <c r="Q380" s="31">
        <f>IF(A380="","",IF(H380="Canceled","Canceled",IF(G380="","No Due Date",IF(H380="Completed",IF(I380="","Needs Review",IF(I380&gt;G380,"Completed Late","Completed On Time")),IF(TODAY()&gt;G380,"Overdue",IF(G380&lt;=TODAY()+'Settings'!$B$6,"Due Soon","On Track"))))))</f>
        <v/>
      </c>
      <c r="R380" s="31">
        <f>IF(A380="","",IF(COUNTIF($A$2:$A$501,A380)&gt;1,"Duplicate Action ID",IF(OR(B380="",D380="",E380="",F380="",H380="",J380=""),"Missing Required Field",IF(IFERROR(COUNTIF('Complaint Log'!$A$2:$A$501,B380),0)=0,"Unknown Complaint ID",IF(AND(H380="Pending",G380=""),"Missing Due Date",IF(AND(H380="Completed",I380=""),"Missing Completed Date",IF(AND(H380&lt;&gt;"Completed",I380&lt;&gt;""),"Status/Date Mismatch",IF(AND(I380&lt;&gt;"",I380&lt;D380),"Completed Before Logged","OK"))))))))</f>
        <v/>
      </c>
    </row>
    <row r="381">
      <c r="A381" s="29" t="n"/>
      <c r="B381" s="29" t="n"/>
      <c r="C381" s="31">
        <f>IF(B381="","",IFERROR(INDEX('Complaint Log'!$I$2:$I$501,MATCH(B381,'Complaint Log'!$A$2:$A$501,0)),"Complaint ID not found"))</f>
        <v/>
      </c>
      <c r="D381" s="30" t="n"/>
      <c r="E381" s="29" t="n"/>
      <c r="F381" s="29" t="n"/>
      <c r="G381" s="30" t="n"/>
      <c r="H381" s="29" t="n"/>
      <c r="I381" s="30" t="n"/>
      <c r="J381" s="31" t="n"/>
      <c r="K381" s="39" t="n"/>
      <c r="L381" s="58" t="n"/>
      <c r="M381" s="61" t="n"/>
      <c r="N381" s="57" t="n"/>
      <c r="O381" s="58" t="n"/>
      <c r="P381" s="58">
        <f>IF(A381="","",IFERROR(K381*IF(L381="",'Settings'!$B$3,L381)+M381*'Settings'!$B$4+N381*'Settings'!$B$5+O381,0))</f>
        <v/>
      </c>
      <c r="Q381" s="31">
        <f>IF(A381="","",IF(H381="Canceled","Canceled",IF(G381="","No Due Date",IF(H381="Completed",IF(I381="","Needs Review",IF(I381&gt;G381,"Completed Late","Completed On Time")),IF(TODAY()&gt;G381,"Overdue",IF(G381&lt;=TODAY()+'Settings'!$B$6,"Due Soon","On Track"))))))</f>
        <v/>
      </c>
      <c r="R381" s="31">
        <f>IF(A381="","",IF(COUNTIF($A$2:$A$501,A381)&gt;1,"Duplicate Action ID",IF(OR(B381="",D381="",E381="",F381="",H381="",J381=""),"Missing Required Field",IF(IFERROR(COUNTIF('Complaint Log'!$A$2:$A$501,B381),0)=0,"Unknown Complaint ID",IF(AND(H381="Pending",G381=""),"Missing Due Date",IF(AND(H381="Completed",I381=""),"Missing Completed Date",IF(AND(H381&lt;&gt;"Completed",I381&lt;&gt;""),"Status/Date Mismatch",IF(AND(I381&lt;&gt;"",I381&lt;D381),"Completed Before Logged","OK"))))))))</f>
        <v/>
      </c>
    </row>
    <row r="382">
      <c r="A382" s="29" t="n"/>
      <c r="B382" s="29" t="n"/>
      <c r="C382" s="31">
        <f>IF(B382="","",IFERROR(INDEX('Complaint Log'!$I$2:$I$501,MATCH(B382,'Complaint Log'!$A$2:$A$501,0)),"Complaint ID not found"))</f>
        <v/>
      </c>
      <c r="D382" s="30" t="n"/>
      <c r="E382" s="29" t="n"/>
      <c r="F382" s="29" t="n"/>
      <c r="G382" s="30" t="n"/>
      <c r="H382" s="29" t="n"/>
      <c r="I382" s="30" t="n"/>
      <c r="J382" s="31" t="n"/>
      <c r="K382" s="39" t="n"/>
      <c r="L382" s="58" t="n"/>
      <c r="M382" s="61" t="n"/>
      <c r="N382" s="57" t="n"/>
      <c r="O382" s="58" t="n"/>
      <c r="P382" s="58">
        <f>IF(A382="","",IFERROR(K382*IF(L382="",'Settings'!$B$3,L382)+M382*'Settings'!$B$4+N382*'Settings'!$B$5+O382,0))</f>
        <v/>
      </c>
      <c r="Q382" s="31">
        <f>IF(A382="","",IF(H382="Canceled","Canceled",IF(G382="","No Due Date",IF(H382="Completed",IF(I382="","Needs Review",IF(I382&gt;G382,"Completed Late","Completed On Time")),IF(TODAY()&gt;G382,"Overdue",IF(G382&lt;=TODAY()+'Settings'!$B$6,"Due Soon","On Track"))))))</f>
        <v/>
      </c>
      <c r="R382" s="31">
        <f>IF(A382="","",IF(COUNTIF($A$2:$A$501,A382)&gt;1,"Duplicate Action ID",IF(OR(B382="",D382="",E382="",F382="",H382="",J382=""),"Missing Required Field",IF(IFERROR(COUNTIF('Complaint Log'!$A$2:$A$501,B382),0)=0,"Unknown Complaint ID",IF(AND(H382="Pending",G382=""),"Missing Due Date",IF(AND(H382="Completed",I382=""),"Missing Completed Date",IF(AND(H382&lt;&gt;"Completed",I382&lt;&gt;""),"Status/Date Mismatch",IF(AND(I382&lt;&gt;"",I382&lt;D382),"Completed Before Logged","OK"))))))))</f>
        <v/>
      </c>
    </row>
    <row r="383">
      <c r="A383" s="29" t="n"/>
      <c r="B383" s="29" t="n"/>
      <c r="C383" s="31">
        <f>IF(B383="","",IFERROR(INDEX('Complaint Log'!$I$2:$I$501,MATCH(B383,'Complaint Log'!$A$2:$A$501,0)),"Complaint ID not found"))</f>
        <v/>
      </c>
      <c r="D383" s="30" t="n"/>
      <c r="E383" s="29" t="n"/>
      <c r="F383" s="29" t="n"/>
      <c r="G383" s="30" t="n"/>
      <c r="H383" s="29" t="n"/>
      <c r="I383" s="30" t="n"/>
      <c r="J383" s="31" t="n"/>
      <c r="K383" s="39" t="n"/>
      <c r="L383" s="58" t="n"/>
      <c r="M383" s="61" t="n"/>
      <c r="N383" s="57" t="n"/>
      <c r="O383" s="58" t="n"/>
      <c r="P383" s="58">
        <f>IF(A383="","",IFERROR(K383*IF(L383="",'Settings'!$B$3,L383)+M383*'Settings'!$B$4+N383*'Settings'!$B$5+O383,0))</f>
        <v/>
      </c>
      <c r="Q383" s="31">
        <f>IF(A383="","",IF(H383="Canceled","Canceled",IF(G383="","No Due Date",IF(H383="Completed",IF(I383="","Needs Review",IF(I383&gt;G383,"Completed Late","Completed On Time")),IF(TODAY()&gt;G383,"Overdue",IF(G383&lt;=TODAY()+'Settings'!$B$6,"Due Soon","On Track"))))))</f>
        <v/>
      </c>
      <c r="R383" s="31">
        <f>IF(A383="","",IF(COUNTIF($A$2:$A$501,A383)&gt;1,"Duplicate Action ID",IF(OR(B383="",D383="",E383="",F383="",H383="",J383=""),"Missing Required Field",IF(IFERROR(COUNTIF('Complaint Log'!$A$2:$A$501,B383),0)=0,"Unknown Complaint ID",IF(AND(H383="Pending",G383=""),"Missing Due Date",IF(AND(H383="Completed",I383=""),"Missing Completed Date",IF(AND(H383&lt;&gt;"Completed",I383&lt;&gt;""),"Status/Date Mismatch",IF(AND(I383&lt;&gt;"",I383&lt;D383),"Completed Before Logged","OK"))))))))</f>
        <v/>
      </c>
    </row>
    <row r="384">
      <c r="A384" s="29" t="n"/>
      <c r="B384" s="29" t="n"/>
      <c r="C384" s="31">
        <f>IF(B384="","",IFERROR(INDEX('Complaint Log'!$I$2:$I$501,MATCH(B384,'Complaint Log'!$A$2:$A$501,0)),"Complaint ID not found"))</f>
        <v/>
      </c>
      <c r="D384" s="30" t="n"/>
      <c r="E384" s="29" t="n"/>
      <c r="F384" s="29" t="n"/>
      <c r="G384" s="30" t="n"/>
      <c r="H384" s="29" t="n"/>
      <c r="I384" s="30" t="n"/>
      <c r="J384" s="31" t="n"/>
      <c r="K384" s="39" t="n"/>
      <c r="L384" s="58" t="n"/>
      <c r="M384" s="61" t="n"/>
      <c r="N384" s="57" t="n"/>
      <c r="O384" s="58" t="n"/>
      <c r="P384" s="58">
        <f>IF(A384="","",IFERROR(K384*IF(L384="",'Settings'!$B$3,L384)+M384*'Settings'!$B$4+N384*'Settings'!$B$5+O384,0))</f>
        <v/>
      </c>
      <c r="Q384" s="31">
        <f>IF(A384="","",IF(H384="Canceled","Canceled",IF(G384="","No Due Date",IF(H384="Completed",IF(I384="","Needs Review",IF(I384&gt;G384,"Completed Late","Completed On Time")),IF(TODAY()&gt;G384,"Overdue",IF(G384&lt;=TODAY()+'Settings'!$B$6,"Due Soon","On Track"))))))</f>
        <v/>
      </c>
      <c r="R384" s="31">
        <f>IF(A384="","",IF(COUNTIF($A$2:$A$501,A384)&gt;1,"Duplicate Action ID",IF(OR(B384="",D384="",E384="",F384="",H384="",J384=""),"Missing Required Field",IF(IFERROR(COUNTIF('Complaint Log'!$A$2:$A$501,B384),0)=0,"Unknown Complaint ID",IF(AND(H384="Pending",G384=""),"Missing Due Date",IF(AND(H384="Completed",I384=""),"Missing Completed Date",IF(AND(H384&lt;&gt;"Completed",I384&lt;&gt;""),"Status/Date Mismatch",IF(AND(I384&lt;&gt;"",I384&lt;D384),"Completed Before Logged","OK"))))))))</f>
        <v/>
      </c>
    </row>
    <row r="385">
      <c r="A385" s="29" t="n"/>
      <c r="B385" s="29" t="n"/>
      <c r="C385" s="31">
        <f>IF(B385="","",IFERROR(INDEX('Complaint Log'!$I$2:$I$501,MATCH(B385,'Complaint Log'!$A$2:$A$501,0)),"Complaint ID not found"))</f>
        <v/>
      </c>
      <c r="D385" s="30" t="n"/>
      <c r="E385" s="29" t="n"/>
      <c r="F385" s="29" t="n"/>
      <c r="G385" s="30" t="n"/>
      <c r="H385" s="29" t="n"/>
      <c r="I385" s="30" t="n"/>
      <c r="J385" s="31" t="n"/>
      <c r="K385" s="39" t="n"/>
      <c r="L385" s="58" t="n"/>
      <c r="M385" s="61" t="n"/>
      <c r="N385" s="57" t="n"/>
      <c r="O385" s="58" t="n"/>
      <c r="P385" s="58">
        <f>IF(A385="","",IFERROR(K385*IF(L385="",'Settings'!$B$3,L385)+M385*'Settings'!$B$4+N385*'Settings'!$B$5+O385,0))</f>
        <v/>
      </c>
      <c r="Q385" s="31">
        <f>IF(A385="","",IF(H385="Canceled","Canceled",IF(G385="","No Due Date",IF(H385="Completed",IF(I385="","Needs Review",IF(I385&gt;G385,"Completed Late","Completed On Time")),IF(TODAY()&gt;G385,"Overdue",IF(G385&lt;=TODAY()+'Settings'!$B$6,"Due Soon","On Track"))))))</f>
        <v/>
      </c>
      <c r="R385" s="31">
        <f>IF(A385="","",IF(COUNTIF($A$2:$A$501,A385)&gt;1,"Duplicate Action ID",IF(OR(B385="",D385="",E385="",F385="",H385="",J385=""),"Missing Required Field",IF(IFERROR(COUNTIF('Complaint Log'!$A$2:$A$501,B385),0)=0,"Unknown Complaint ID",IF(AND(H385="Pending",G385=""),"Missing Due Date",IF(AND(H385="Completed",I385=""),"Missing Completed Date",IF(AND(H385&lt;&gt;"Completed",I385&lt;&gt;""),"Status/Date Mismatch",IF(AND(I385&lt;&gt;"",I385&lt;D385),"Completed Before Logged","OK"))))))))</f>
        <v/>
      </c>
    </row>
    <row r="386">
      <c r="A386" s="29" t="n"/>
      <c r="B386" s="29" t="n"/>
      <c r="C386" s="31">
        <f>IF(B386="","",IFERROR(INDEX('Complaint Log'!$I$2:$I$501,MATCH(B386,'Complaint Log'!$A$2:$A$501,0)),"Complaint ID not found"))</f>
        <v/>
      </c>
      <c r="D386" s="30" t="n"/>
      <c r="E386" s="29" t="n"/>
      <c r="F386" s="29" t="n"/>
      <c r="G386" s="30" t="n"/>
      <c r="H386" s="29" t="n"/>
      <c r="I386" s="30" t="n"/>
      <c r="J386" s="31" t="n"/>
      <c r="K386" s="39" t="n"/>
      <c r="L386" s="58" t="n"/>
      <c r="M386" s="61" t="n"/>
      <c r="N386" s="57" t="n"/>
      <c r="O386" s="58" t="n"/>
      <c r="P386" s="58">
        <f>IF(A386="","",IFERROR(K386*IF(L386="",'Settings'!$B$3,L386)+M386*'Settings'!$B$4+N386*'Settings'!$B$5+O386,0))</f>
        <v/>
      </c>
      <c r="Q386" s="31">
        <f>IF(A386="","",IF(H386="Canceled","Canceled",IF(G386="","No Due Date",IF(H386="Completed",IF(I386="","Needs Review",IF(I386&gt;G386,"Completed Late","Completed On Time")),IF(TODAY()&gt;G386,"Overdue",IF(G386&lt;=TODAY()+'Settings'!$B$6,"Due Soon","On Track"))))))</f>
        <v/>
      </c>
      <c r="R386" s="31">
        <f>IF(A386="","",IF(COUNTIF($A$2:$A$501,A386)&gt;1,"Duplicate Action ID",IF(OR(B386="",D386="",E386="",F386="",H386="",J386=""),"Missing Required Field",IF(IFERROR(COUNTIF('Complaint Log'!$A$2:$A$501,B386),0)=0,"Unknown Complaint ID",IF(AND(H386="Pending",G386=""),"Missing Due Date",IF(AND(H386="Completed",I386=""),"Missing Completed Date",IF(AND(H386&lt;&gt;"Completed",I386&lt;&gt;""),"Status/Date Mismatch",IF(AND(I386&lt;&gt;"",I386&lt;D386),"Completed Before Logged","OK"))))))))</f>
        <v/>
      </c>
    </row>
    <row r="387">
      <c r="A387" s="29" t="n"/>
      <c r="B387" s="29" t="n"/>
      <c r="C387" s="31">
        <f>IF(B387="","",IFERROR(INDEX('Complaint Log'!$I$2:$I$501,MATCH(B387,'Complaint Log'!$A$2:$A$501,0)),"Complaint ID not found"))</f>
        <v/>
      </c>
      <c r="D387" s="30" t="n"/>
      <c r="E387" s="29" t="n"/>
      <c r="F387" s="29" t="n"/>
      <c r="G387" s="30" t="n"/>
      <c r="H387" s="29" t="n"/>
      <c r="I387" s="30" t="n"/>
      <c r="J387" s="31" t="n"/>
      <c r="K387" s="39" t="n"/>
      <c r="L387" s="58" t="n"/>
      <c r="M387" s="61" t="n"/>
      <c r="N387" s="57" t="n"/>
      <c r="O387" s="58" t="n"/>
      <c r="P387" s="58">
        <f>IF(A387="","",IFERROR(K387*IF(L387="",'Settings'!$B$3,L387)+M387*'Settings'!$B$4+N387*'Settings'!$B$5+O387,0))</f>
        <v/>
      </c>
      <c r="Q387" s="31">
        <f>IF(A387="","",IF(H387="Canceled","Canceled",IF(G387="","No Due Date",IF(H387="Completed",IF(I387="","Needs Review",IF(I387&gt;G387,"Completed Late","Completed On Time")),IF(TODAY()&gt;G387,"Overdue",IF(G387&lt;=TODAY()+'Settings'!$B$6,"Due Soon","On Track"))))))</f>
        <v/>
      </c>
      <c r="R387" s="31">
        <f>IF(A387="","",IF(COUNTIF($A$2:$A$501,A387)&gt;1,"Duplicate Action ID",IF(OR(B387="",D387="",E387="",F387="",H387="",J387=""),"Missing Required Field",IF(IFERROR(COUNTIF('Complaint Log'!$A$2:$A$501,B387),0)=0,"Unknown Complaint ID",IF(AND(H387="Pending",G387=""),"Missing Due Date",IF(AND(H387="Completed",I387=""),"Missing Completed Date",IF(AND(H387&lt;&gt;"Completed",I387&lt;&gt;""),"Status/Date Mismatch",IF(AND(I387&lt;&gt;"",I387&lt;D387),"Completed Before Logged","OK"))))))))</f>
        <v/>
      </c>
    </row>
    <row r="388">
      <c r="A388" s="29" t="n"/>
      <c r="B388" s="29" t="n"/>
      <c r="C388" s="31">
        <f>IF(B388="","",IFERROR(INDEX('Complaint Log'!$I$2:$I$501,MATCH(B388,'Complaint Log'!$A$2:$A$501,0)),"Complaint ID not found"))</f>
        <v/>
      </c>
      <c r="D388" s="30" t="n"/>
      <c r="E388" s="29" t="n"/>
      <c r="F388" s="29" t="n"/>
      <c r="G388" s="30" t="n"/>
      <c r="H388" s="29" t="n"/>
      <c r="I388" s="30" t="n"/>
      <c r="J388" s="31" t="n"/>
      <c r="K388" s="39" t="n"/>
      <c r="L388" s="58" t="n"/>
      <c r="M388" s="61" t="n"/>
      <c r="N388" s="57" t="n"/>
      <c r="O388" s="58" t="n"/>
      <c r="P388" s="58">
        <f>IF(A388="","",IFERROR(K388*IF(L388="",'Settings'!$B$3,L388)+M388*'Settings'!$B$4+N388*'Settings'!$B$5+O388,0))</f>
        <v/>
      </c>
      <c r="Q388" s="31">
        <f>IF(A388="","",IF(H388="Canceled","Canceled",IF(G388="","No Due Date",IF(H388="Completed",IF(I388="","Needs Review",IF(I388&gt;G388,"Completed Late","Completed On Time")),IF(TODAY()&gt;G388,"Overdue",IF(G388&lt;=TODAY()+'Settings'!$B$6,"Due Soon","On Track"))))))</f>
        <v/>
      </c>
      <c r="R388" s="31">
        <f>IF(A388="","",IF(COUNTIF($A$2:$A$501,A388)&gt;1,"Duplicate Action ID",IF(OR(B388="",D388="",E388="",F388="",H388="",J388=""),"Missing Required Field",IF(IFERROR(COUNTIF('Complaint Log'!$A$2:$A$501,B388),0)=0,"Unknown Complaint ID",IF(AND(H388="Pending",G388=""),"Missing Due Date",IF(AND(H388="Completed",I388=""),"Missing Completed Date",IF(AND(H388&lt;&gt;"Completed",I388&lt;&gt;""),"Status/Date Mismatch",IF(AND(I388&lt;&gt;"",I388&lt;D388),"Completed Before Logged","OK"))))))))</f>
        <v/>
      </c>
    </row>
    <row r="389">
      <c r="A389" s="29" t="n"/>
      <c r="B389" s="29" t="n"/>
      <c r="C389" s="31">
        <f>IF(B389="","",IFERROR(INDEX('Complaint Log'!$I$2:$I$501,MATCH(B389,'Complaint Log'!$A$2:$A$501,0)),"Complaint ID not found"))</f>
        <v/>
      </c>
      <c r="D389" s="30" t="n"/>
      <c r="E389" s="29" t="n"/>
      <c r="F389" s="29" t="n"/>
      <c r="G389" s="30" t="n"/>
      <c r="H389" s="29" t="n"/>
      <c r="I389" s="30" t="n"/>
      <c r="J389" s="31" t="n"/>
      <c r="K389" s="39" t="n"/>
      <c r="L389" s="58" t="n"/>
      <c r="M389" s="61" t="n"/>
      <c r="N389" s="57" t="n"/>
      <c r="O389" s="58" t="n"/>
      <c r="P389" s="58">
        <f>IF(A389="","",IFERROR(K389*IF(L389="",'Settings'!$B$3,L389)+M389*'Settings'!$B$4+N389*'Settings'!$B$5+O389,0))</f>
        <v/>
      </c>
      <c r="Q389" s="31">
        <f>IF(A389="","",IF(H389="Canceled","Canceled",IF(G389="","No Due Date",IF(H389="Completed",IF(I389="","Needs Review",IF(I389&gt;G389,"Completed Late","Completed On Time")),IF(TODAY()&gt;G389,"Overdue",IF(G389&lt;=TODAY()+'Settings'!$B$6,"Due Soon","On Track"))))))</f>
        <v/>
      </c>
      <c r="R389" s="31">
        <f>IF(A389="","",IF(COUNTIF($A$2:$A$501,A389)&gt;1,"Duplicate Action ID",IF(OR(B389="",D389="",E389="",F389="",H389="",J389=""),"Missing Required Field",IF(IFERROR(COUNTIF('Complaint Log'!$A$2:$A$501,B389),0)=0,"Unknown Complaint ID",IF(AND(H389="Pending",G389=""),"Missing Due Date",IF(AND(H389="Completed",I389=""),"Missing Completed Date",IF(AND(H389&lt;&gt;"Completed",I389&lt;&gt;""),"Status/Date Mismatch",IF(AND(I389&lt;&gt;"",I389&lt;D389),"Completed Before Logged","OK"))))))))</f>
        <v/>
      </c>
    </row>
    <row r="390">
      <c r="A390" s="29" t="n"/>
      <c r="B390" s="29" t="n"/>
      <c r="C390" s="31">
        <f>IF(B390="","",IFERROR(INDEX('Complaint Log'!$I$2:$I$501,MATCH(B390,'Complaint Log'!$A$2:$A$501,0)),"Complaint ID not found"))</f>
        <v/>
      </c>
      <c r="D390" s="30" t="n"/>
      <c r="E390" s="29" t="n"/>
      <c r="F390" s="29" t="n"/>
      <c r="G390" s="30" t="n"/>
      <c r="H390" s="29" t="n"/>
      <c r="I390" s="30" t="n"/>
      <c r="J390" s="31" t="n"/>
      <c r="K390" s="39" t="n"/>
      <c r="L390" s="58" t="n"/>
      <c r="M390" s="61" t="n"/>
      <c r="N390" s="57" t="n"/>
      <c r="O390" s="58" t="n"/>
      <c r="P390" s="58">
        <f>IF(A390="","",IFERROR(K390*IF(L390="",'Settings'!$B$3,L390)+M390*'Settings'!$B$4+N390*'Settings'!$B$5+O390,0))</f>
        <v/>
      </c>
      <c r="Q390" s="31">
        <f>IF(A390="","",IF(H390="Canceled","Canceled",IF(G390="","No Due Date",IF(H390="Completed",IF(I390="","Needs Review",IF(I390&gt;G390,"Completed Late","Completed On Time")),IF(TODAY()&gt;G390,"Overdue",IF(G390&lt;=TODAY()+'Settings'!$B$6,"Due Soon","On Track"))))))</f>
        <v/>
      </c>
      <c r="R390" s="31">
        <f>IF(A390="","",IF(COUNTIF($A$2:$A$501,A390)&gt;1,"Duplicate Action ID",IF(OR(B390="",D390="",E390="",F390="",H390="",J390=""),"Missing Required Field",IF(IFERROR(COUNTIF('Complaint Log'!$A$2:$A$501,B390),0)=0,"Unknown Complaint ID",IF(AND(H390="Pending",G390=""),"Missing Due Date",IF(AND(H390="Completed",I390=""),"Missing Completed Date",IF(AND(H390&lt;&gt;"Completed",I390&lt;&gt;""),"Status/Date Mismatch",IF(AND(I390&lt;&gt;"",I390&lt;D390),"Completed Before Logged","OK"))))))))</f>
        <v/>
      </c>
    </row>
    <row r="391">
      <c r="A391" s="29" t="n"/>
      <c r="B391" s="29" t="n"/>
      <c r="C391" s="31">
        <f>IF(B391="","",IFERROR(INDEX('Complaint Log'!$I$2:$I$501,MATCH(B391,'Complaint Log'!$A$2:$A$501,0)),"Complaint ID not found"))</f>
        <v/>
      </c>
      <c r="D391" s="30" t="n"/>
      <c r="E391" s="29" t="n"/>
      <c r="F391" s="29" t="n"/>
      <c r="G391" s="30" t="n"/>
      <c r="H391" s="29" t="n"/>
      <c r="I391" s="30" t="n"/>
      <c r="J391" s="31" t="n"/>
      <c r="K391" s="39" t="n"/>
      <c r="L391" s="58" t="n"/>
      <c r="M391" s="61" t="n"/>
      <c r="N391" s="57" t="n"/>
      <c r="O391" s="58" t="n"/>
      <c r="P391" s="58">
        <f>IF(A391="","",IFERROR(K391*IF(L391="",'Settings'!$B$3,L391)+M391*'Settings'!$B$4+N391*'Settings'!$B$5+O391,0))</f>
        <v/>
      </c>
      <c r="Q391" s="31">
        <f>IF(A391="","",IF(H391="Canceled","Canceled",IF(G391="","No Due Date",IF(H391="Completed",IF(I391="","Needs Review",IF(I391&gt;G391,"Completed Late","Completed On Time")),IF(TODAY()&gt;G391,"Overdue",IF(G391&lt;=TODAY()+'Settings'!$B$6,"Due Soon","On Track"))))))</f>
        <v/>
      </c>
      <c r="R391" s="31">
        <f>IF(A391="","",IF(COUNTIF($A$2:$A$501,A391)&gt;1,"Duplicate Action ID",IF(OR(B391="",D391="",E391="",F391="",H391="",J391=""),"Missing Required Field",IF(IFERROR(COUNTIF('Complaint Log'!$A$2:$A$501,B391),0)=0,"Unknown Complaint ID",IF(AND(H391="Pending",G391=""),"Missing Due Date",IF(AND(H391="Completed",I391=""),"Missing Completed Date",IF(AND(H391&lt;&gt;"Completed",I391&lt;&gt;""),"Status/Date Mismatch",IF(AND(I391&lt;&gt;"",I391&lt;D391),"Completed Before Logged","OK"))))))))</f>
        <v/>
      </c>
    </row>
    <row r="392">
      <c r="A392" s="29" t="n"/>
      <c r="B392" s="29" t="n"/>
      <c r="C392" s="31">
        <f>IF(B392="","",IFERROR(INDEX('Complaint Log'!$I$2:$I$501,MATCH(B392,'Complaint Log'!$A$2:$A$501,0)),"Complaint ID not found"))</f>
        <v/>
      </c>
      <c r="D392" s="30" t="n"/>
      <c r="E392" s="29" t="n"/>
      <c r="F392" s="29" t="n"/>
      <c r="G392" s="30" t="n"/>
      <c r="H392" s="29" t="n"/>
      <c r="I392" s="30" t="n"/>
      <c r="J392" s="31" t="n"/>
      <c r="K392" s="39" t="n"/>
      <c r="L392" s="58" t="n"/>
      <c r="M392" s="61" t="n"/>
      <c r="N392" s="57" t="n"/>
      <c r="O392" s="58" t="n"/>
      <c r="P392" s="58">
        <f>IF(A392="","",IFERROR(K392*IF(L392="",'Settings'!$B$3,L392)+M392*'Settings'!$B$4+N392*'Settings'!$B$5+O392,0))</f>
        <v/>
      </c>
      <c r="Q392" s="31">
        <f>IF(A392="","",IF(H392="Canceled","Canceled",IF(G392="","No Due Date",IF(H392="Completed",IF(I392="","Needs Review",IF(I392&gt;G392,"Completed Late","Completed On Time")),IF(TODAY()&gt;G392,"Overdue",IF(G392&lt;=TODAY()+'Settings'!$B$6,"Due Soon","On Track"))))))</f>
        <v/>
      </c>
      <c r="R392" s="31">
        <f>IF(A392="","",IF(COUNTIF($A$2:$A$501,A392)&gt;1,"Duplicate Action ID",IF(OR(B392="",D392="",E392="",F392="",H392="",J392=""),"Missing Required Field",IF(IFERROR(COUNTIF('Complaint Log'!$A$2:$A$501,B392),0)=0,"Unknown Complaint ID",IF(AND(H392="Pending",G392=""),"Missing Due Date",IF(AND(H392="Completed",I392=""),"Missing Completed Date",IF(AND(H392&lt;&gt;"Completed",I392&lt;&gt;""),"Status/Date Mismatch",IF(AND(I392&lt;&gt;"",I392&lt;D392),"Completed Before Logged","OK"))))))))</f>
        <v/>
      </c>
    </row>
    <row r="393">
      <c r="A393" s="29" t="n"/>
      <c r="B393" s="29" t="n"/>
      <c r="C393" s="31">
        <f>IF(B393="","",IFERROR(INDEX('Complaint Log'!$I$2:$I$501,MATCH(B393,'Complaint Log'!$A$2:$A$501,0)),"Complaint ID not found"))</f>
        <v/>
      </c>
      <c r="D393" s="30" t="n"/>
      <c r="E393" s="29" t="n"/>
      <c r="F393" s="29" t="n"/>
      <c r="G393" s="30" t="n"/>
      <c r="H393" s="29" t="n"/>
      <c r="I393" s="30" t="n"/>
      <c r="J393" s="31" t="n"/>
      <c r="K393" s="39" t="n"/>
      <c r="L393" s="58" t="n"/>
      <c r="M393" s="61" t="n"/>
      <c r="N393" s="57" t="n"/>
      <c r="O393" s="58" t="n"/>
      <c r="P393" s="58">
        <f>IF(A393="","",IFERROR(K393*IF(L393="",'Settings'!$B$3,L393)+M393*'Settings'!$B$4+N393*'Settings'!$B$5+O393,0))</f>
        <v/>
      </c>
      <c r="Q393" s="31">
        <f>IF(A393="","",IF(H393="Canceled","Canceled",IF(G393="","No Due Date",IF(H393="Completed",IF(I393="","Needs Review",IF(I393&gt;G393,"Completed Late","Completed On Time")),IF(TODAY()&gt;G393,"Overdue",IF(G393&lt;=TODAY()+'Settings'!$B$6,"Due Soon","On Track"))))))</f>
        <v/>
      </c>
      <c r="R393" s="31">
        <f>IF(A393="","",IF(COUNTIF($A$2:$A$501,A393)&gt;1,"Duplicate Action ID",IF(OR(B393="",D393="",E393="",F393="",H393="",J393=""),"Missing Required Field",IF(IFERROR(COUNTIF('Complaint Log'!$A$2:$A$501,B393),0)=0,"Unknown Complaint ID",IF(AND(H393="Pending",G393=""),"Missing Due Date",IF(AND(H393="Completed",I393=""),"Missing Completed Date",IF(AND(H393&lt;&gt;"Completed",I393&lt;&gt;""),"Status/Date Mismatch",IF(AND(I393&lt;&gt;"",I393&lt;D393),"Completed Before Logged","OK"))))))))</f>
        <v/>
      </c>
    </row>
    <row r="394">
      <c r="A394" s="29" t="n"/>
      <c r="B394" s="29" t="n"/>
      <c r="C394" s="31">
        <f>IF(B394="","",IFERROR(INDEX('Complaint Log'!$I$2:$I$501,MATCH(B394,'Complaint Log'!$A$2:$A$501,0)),"Complaint ID not found"))</f>
        <v/>
      </c>
      <c r="D394" s="30" t="n"/>
      <c r="E394" s="29" t="n"/>
      <c r="F394" s="29" t="n"/>
      <c r="G394" s="30" t="n"/>
      <c r="H394" s="29" t="n"/>
      <c r="I394" s="30" t="n"/>
      <c r="J394" s="31" t="n"/>
      <c r="K394" s="39" t="n"/>
      <c r="L394" s="58" t="n"/>
      <c r="M394" s="61" t="n"/>
      <c r="N394" s="57" t="n"/>
      <c r="O394" s="58" t="n"/>
      <c r="P394" s="58">
        <f>IF(A394="","",IFERROR(K394*IF(L394="",'Settings'!$B$3,L394)+M394*'Settings'!$B$4+N394*'Settings'!$B$5+O394,0))</f>
        <v/>
      </c>
      <c r="Q394" s="31">
        <f>IF(A394="","",IF(H394="Canceled","Canceled",IF(G394="","No Due Date",IF(H394="Completed",IF(I394="","Needs Review",IF(I394&gt;G394,"Completed Late","Completed On Time")),IF(TODAY()&gt;G394,"Overdue",IF(G394&lt;=TODAY()+'Settings'!$B$6,"Due Soon","On Track"))))))</f>
        <v/>
      </c>
      <c r="R394" s="31">
        <f>IF(A394="","",IF(COUNTIF($A$2:$A$501,A394)&gt;1,"Duplicate Action ID",IF(OR(B394="",D394="",E394="",F394="",H394="",J394=""),"Missing Required Field",IF(IFERROR(COUNTIF('Complaint Log'!$A$2:$A$501,B394),0)=0,"Unknown Complaint ID",IF(AND(H394="Pending",G394=""),"Missing Due Date",IF(AND(H394="Completed",I394=""),"Missing Completed Date",IF(AND(H394&lt;&gt;"Completed",I394&lt;&gt;""),"Status/Date Mismatch",IF(AND(I394&lt;&gt;"",I394&lt;D394),"Completed Before Logged","OK"))))))))</f>
        <v/>
      </c>
    </row>
    <row r="395">
      <c r="A395" s="29" t="n"/>
      <c r="B395" s="29" t="n"/>
      <c r="C395" s="31">
        <f>IF(B395="","",IFERROR(INDEX('Complaint Log'!$I$2:$I$501,MATCH(B395,'Complaint Log'!$A$2:$A$501,0)),"Complaint ID not found"))</f>
        <v/>
      </c>
      <c r="D395" s="30" t="n"/>
      <c r="E395" s="29" t="n"/>
      <c r="F395" s="29" t="n"/>
      <c r="G395" s="30" t="n"/>
      <c r="H395" s="29" t="n"/>
      <c r="I395" s="30" t="n"/>
      <c r="J395" s="31" t="n"/>
      <c r="K395" s="39" t="n"/>
      <c r="L395" s="58" t="n"/>
      <c r="M395" s="61" t="n"/>
      <c r="N395" s="57" t="n"/>
      <c r="O395" s="58" t="n"/>
      <c r="P395" s="58">
        <f>IF(A395="","",IFERROR(K395*IF(L395="",'Settings'!$B$3,L395)+M395*'Settings'!$B$4+N395*'Settings'!$B$5+O395,0))</f>
        <v/>
      </c>
      <c r="Q395" s="31">
        <f>IF(A395="","",IF(H395="Canceled","Canceled",IF(G395="","No Due Date",IF(H395="Completed",IF(I395="","Needs Review",IF(I395&gt;G395,"Completed Late","Completed On Time")),IF(TODAY()&gt;G395,"Overdue",IF(G395&lt;=TODAY()+'Settings'!$B$6,"Due Soon","On Track"))))))</f>
        <v/>
      </c>
      <c r="R395" s="31">
        <f>IF(A395="","",IF(COUNTIF($A$2:$A$501,A395)&gt;1,"Duplicate Action ID",IF(OR(B395="",D395="",E395="",F395="",H395="",J395=""),"Missing Required Field",IF(IFERROR(COUNTIF('Complaint Log'!$A$2:$A$501,B395),0)=0,"Unknown Complaint ID",IF(AND(H395="Pending",G395=""),"Missing Due Date",IF(AND(H395="Completed",I395=""),"Missing Completed Date",IF(AND(H395&lt;&gt;"Completed",I395&lt;&gt;""),"Status/Date Mismatch",IF(AND(I395&lt;&gt;"",I395&lt;D395),"Completed Before Logged","OK"))))))))</f>
        <v/>
      </c>
    </row>
    <row r="396">
      <c r="A396" s="29" t="n"/>
      <c r="B396" s="29" t="n"/>
      <c r="C396" s="31">
        <f>IF(B396="","",IFERROR(INDEX('Complaint Log'!$I$2:$I$501,MATCH(B396,'Complaint Log'!$A$2:$A$501,0)),"Complaint ID not found"))</f>
        <v/>
      </c>
      <c r="D396" s="30" t="n"/>
      <c r="E396" s="29" t="n"/>
      <c r="F396" s="29" t="n"/>
      <c r="G396" s="30" t="n"/>
      <c r="H396" s="29" t="n"/>
      <c r="I396" s="30" t="n"/>
      <c r="J396" s="31" t="n"/>
      <c r="K396" s="39" t="n"/>
      <c r="L396" s="58" t="n"/>
      <c r="M396" s="61" t="n"/>
      <c r="N396" s="57" t="n"/>
      <c r="O396" s="58" t="n"/>
      <c r="P396" s="58">
        <f>IF(A396="","",IFERROR(K396*IF(L396="",'Settings'!$B$3,L396)+M396*'Settings'!$B$4+N396*'Settings'!$B$5+O396,0))</f>
        <v/>
      </c>
      <c r="Q396" s="31">
        <f>IF(A396="","",IF(H396="Canceled","Canceled",IF(G396="","No Due Date",IF(H396="Completed",IF(I396="","Needs Review",IF(I396&gt;G396,"Completed Late","Completed On Time")),IF(TODAY()&gt;G396,"Overdue",IF(G396&lt;=TODAY()+'Settings'!$B$6,"Due Soon","On Track"))))))</f>
        <v/>
      </c>
      <c r="R396" s="31">
        <f>IF(A396="","",IF(COUNTIF($A$2:$A$501,A396)&gt;1,"Duplicate Action ID",IF(OR(B396="",D396="",E396="",F396="",H396="",J396=""),"Missing Required Field",IF(IFERROR(COUNTIF('Complaint Log'!$A$2:$A$501,B396),0)=0,"Unknown Complaint ID",IF(AND(H396="Pending",G396=""),"Missing Due Date",IF(AND(H396="Completed",I396=""),"Missing Completed Date",IF(AND(H396&lt;&gt;"Completed",I396&lt;&gt;""),"Status/Date Mismatch",IF(AND(I396&lt;&gt;"",I396&lt;D396),"Completed Before Logged","OK"))))))))</f>
        <v/>
      </c>
    </row>
    <row r="397">
      <c r="A397" s="29" t="n"/>
      <c r="B397" s="29" t="n"/>
      <c r="C397" s="31">
        <f>IF(B397="","",IFERROR(INDEX('Complaint Log'!$I$2:$I$501,MATCH(B397,'Complaint Log'!$A$2:$A$501,0)),"Complaint ID not found"))</f>
        <v/>
      </c>
      <c r="D397" s="30" t="n"/>
      <c r="E397" s="29" t="n"/>
      <c r="F397" s="29" t="n"/>
      <c r="G397" s="30" t="n"/>
      <c r="H397" s="29" t="n"/>
      <c r="I397" s="30" t="n"/>
      <c r="J397" s="31" t="n"/>
      <c r="K397" s="39" t="n"/>
      <c r="L397" s="58" t="n"/>
      <c r="M397" s="61" t="n"/>
      <c r="N397" s="57" t="n"/>
      <c r="O397" s="58" t="n"/>
      <c r="P397" s="58">
        <f>IF(A397="","",IFERROR(K397*IF(L397="",'Settings'!$B$3,L397)+M397*'Settings'!$B$4+N397*'Settings'!$B$5+O397,0))</f>
        <v/>
      </c>
      <c r="Q397" s="31">
        <f>IF(A397="","",IF(H397="Canceled","Canceled",IF(G397="","No Due Date",IF(H397="Completed",IF(I397="","Needs Review",IF(I397&gt;G397,"Completed Late","Completed On Time")),IF(TODAY()&gt;G397,"Overdue",IF(G397&lt;=TODAY()+'Settings'!$B$6,"Due Soon","On Track"))))))</f>
        <v/>
      </c>
      <c r="R397" s="31">
        <f>IF(A397="","",IF(COUNTIF($A$2:$A$501,A397)&gt;1,"Duplicate Action ID",IF(OR(B397="",D397="",E397="",F397="",H397="",J397=""),"Missing Required Field",IF(IFERROR(COUNTIF('Complaint Log'!$A$2:$A$501,B397),0)=0,"Unknown Complaint ID",IF(AND(H397="Pending",G397=""),"Missing Due Date",IF(AND(H397="Completed",I397=""),"Missing Completed Date",IF(AND(H397&lt;&gt;"Completed",I397&lt;&gt;""),"Status/Date Mismatch",IF(AND(I397&lt;&gt;"",I397&lt;D397),"Completed Before Logged","OK"))))))))</f>
        <v/>
      </c>
    </row>
    <row r="398">
      <c r="A398" s="29" t="n"/>
      <c r="B398" s="29" t="n"/>
      <c r="C398" s="31">
        <f>IF(B398="","",IFERROR(INDEX('Complaint Log'!$I$2:$I$501,MATCH(B398,'Complaint Log'!$A$2:$A$501,0)),"Complaint ID not found"))</f>
        <v/>
      </c>
      <c r="D398" s="30" t="n"/>
      <c r="E398" s="29" t="n"/>
      <c r="F398" s="29" t="n"/>
      <c r="G398" s="30" t="n"/>
      <c r="H398" s="29" t="n"/>
      <c r="I398" s="30" t="n"/>
      <c r="J398" s="31" t="n"/>
      <c r="K398" s="39" t="n"/>
      <c r="L398" s="58" t="n"/>
      <c r="M398" s="61" t="n"/>
      <c r="N398" s="57" t="n"/>
      <c r="O398" s="58" t="n"/>
      <c r="P398" s="58">
        <f>IF(A398="","",IFERROR(K398*IF(L398="",'Settings'!$B$3,L398)+M398*'Settings'!$B$4+N398*'Settings'!$B$5+O398,0))</f>
        <v/>
      </c>
      <c r="Q398" s="31">
        <f>IF(A398="","",IF(H398="Canceled","Canceled",IF(G398="","No Due Date",IF(H398="Completed",IF(I398="","Needs Review",IF(I398&gt;G398,"Completed Late","Completed On Time")),IF(TODAY()&gt;G398,"Overdue",IF(G398&lt;=TODAY()+'Settings'!$B$6,"Due Soon","On Track"))))))</f>
        <v/>
      </c>
      <c r="R398" s="31">
        <f>IF(A398="","",IF(COUNTIF($A$2:$A$501,A398)&gt;1,"Duplicate Action ID",IF(OR(B398="",D398="",E398="",F398="",H398="",J398=""),"Missing Required Field",IF(IFERROR(COUNTIF('Complaint Log'!$A$2:$A$501,B398),0)=0,"Unknown Complaint ID",IF(AND(H398="Pending",G398=""),"Missing Due Date",IF(AND(H398="Completed",I398=""),"Missing Completed Date",IF(AND(H398&lt;&gt;"Completed",I398&lt;&gt;""),"Status/Date Mismatch",IF(AND(I398&lt;&gt;"",I398&lt;D398),"Completed Before Logged","OK"))))))))</f>
        <v/>
      </c>
    </row>
    <row r="399">
      <c r="A399" s="29" t="n"/>
      <c r="B399" s="29" t="n"/>
      <c r="C399" s="31">
        <f>IF(B399="","",IFERROR(INDEX('Complaint Log'!$I$2:$I$501,MATCH(B399,'Complaint Log'!$A$2:$A$501,0)),"Complaint ID not found"))</f>
        <v/>
      </c>
      <c r="D399" s="30" t="n"/>
      <c r="E399" s="29" t="n"/>
      <c r="F399" s="29" t="n"/>
      <c r="G399" s="30" t="n"/>
      <c r="H399" s="29" t="n"/>
      <c r="I399" s="30" t="n"/>
      <c r="J399" s="31" t="n"/>
      <c r="K399" s="39" t="n"/>
      <c r="L399" s="58" t="n"/>
      <c r="M399" s="61" t="n"/>
      <c r="N399" s="57" t="n"/>
      <c r="O399" s="58" t="n"/>
      <c r="P399" s="58">
        <f>IF(A399="","",IFERROR(K399*IF(L399="",'Settings'!$B$3,L399)+M399*'Settings'!$B$4+N399*'Settings'!$B$5+O399,0))</f>
        <v/>
      </c>
      <c r="Q399" s="31">
        <f>IF(A399="","",IF(H399="Canceled","Canceled",IF(G399="","No Due Date",IF(H399="Completed",IF(I399="","Needs Review",IF(I399&gt;G399,"Completed Late","Completed On Time")),IF(TODAY()&gt;G399,"Overdue",IF(G399&lt;=TODAY()+'Settings'!$B$6,"Due Soon","On Track"))))))</f>
        <v/>
      </c>
      <c r="R399" s="31">
        <f>IF(A399="","",IF(COUNTIF($A$2:$A$501,A399)&gt;1,"Duplicate Action ID",IF(OR(B399="",D399="",E399="",F399="",H399="",J399=""),"Missing Required Field",IF(IFERROR(COUNTIF('Complaint Log'!$A$2:$A$501,B399),0)=0,"Unknown Complaint ID",IF(AND(H399="Pending",G399=""),"Missing Due Date",IF(AND(H399="Completed",I399=""),"Missing Completed Date",IF(AND(H399&lt;&gt;"Completed",I399&lt;&gt;""),"Status/Date Mismatch",IF(AND(I399&lt;&gt;"",I399&lt;D399),"Completed Before Logged","OK"))))))))</f>
        <v/>
      </c>
    </row>
    <row r="400">
      <c r="A400" s="29" t="n"/>
      <c r="B400" s="29" t="n"/>
      <c r="C400" s="31">
        <f>IF(B400="","",IFERROR(INDEX('Complaint Log'!$I$2:$I$501,MATCH(B400,'Complaint Log'!$A$2:$A$501,0)),"Complaint ID not found"))</f>
        <v/>
      </c>
      <c r="D400" s="30" t="n"/>
      <c r="E400" s="29" t="n"/>
      <c r="F400" s="29" t="n"/>
      <c r="G400" s="30" t="n"/>
      <c r="H400" s="29" t="n"/>
      <c r="I400" s="30" t="n"/>
      <c r="J400" s="31" t="n"/>
      <c r="K400" s="39" t="n"/>
      <c r="L400" s="58" t="n"/>
      <c r="M400" s="61" t="n"/>
      <c r="N400" s="57" t="n"/>
      <c r="O400" s="58" t="n"/>
      <c r="P400" s="58">
        <f>IF(A400="","",IFERROR(K400*IF(L400="",'Settings'!$B$3,L400)+M400*'Settings'!$B$4+N400*'Settings'!$B$5+O400,0))</f>
        <v/>
      </c>
      <c r="Q400" s="31">
        <f>IF(A400="","",IF(H400="Canceled","Canceled",IF(G400="","No Due Date",IF(H400="Completed",IF(I400="","Needs Review",IF(I400&gt;G400,"Completed Late","Completed On Time")),IF(TODAY()&gt;G400,"Overdue",IF(G400&lt;=TODAY()+'Settings'!$B$6,"Due Soon","On Track"))))))</f>
        <v/>
      </c>
      <c r="R400" s="31">
        <f>IF(A400="","",IF(COUNTIF($A$2:$A$501,A400)&gt;1,"Duplicate Action ID",IF(OR(B400="",D400="",E400="",F400="",H400="",J400=""),"Missing Required Field",IF(IFERROR(COUNTIF('Complaint Log'!$A$2:$A$501,B400),0)=0,"Unknown Complaint ID",IF(AND(H400="Pending",G400=""),"Missing Due Date",IF(AND(H400="Completed",I400=""),"Missing Completed Date",IF(AND(H400&lt;&gt;"Completed",I400&lt;&gt;""),"Status/Date Mismatch",IF(AND(I400&lt;&gt;"",I400&lt;D400),"Completed Before Logged","OK"))))))))</f>
        <v/>
      </c>
    </row>
    <row r="401">
      <c r="A401" s="29" t="n"/>
      <c r="B401" s="29" t="n"/>
      <c r="C401" s="31">
        <f>IF(B401="","",IFERROR(INDEX('Complaint Log'!$I$2:$I$501,MATCH(B401,'Complaint Log'!$A$2:$A$501,0)),"Complaint ID not found"))</f>
        <v/>
      </c>
      <c r="D401" s="30" t="n"/>
      <c r="E401" s="29" t="n"/>
      <c r="F401" s="29" t="n"/>
      <c r="G401" s="30" t="n"/>
      <c r="H401" s="29" t="n"/>
      <c r="I401" s="30" t="n"/>
      <c r="J401" s="31" t="n"/>
      <c r="K401" s="39" t="n"/>
      <c r="L401" s="58" t="n"/>
      <c r="M401" s="61" t="n"/>
      <c r="N401" s="57" t="n"/>
      <c r="O401" s="58" t="n"/>
      <c r="P401" s="58">
        <f>IF(A401="","",IFERROR(K401*IF(L401="",'Settings'!$B$3,L401)+M401*'Settings'!$B$4+N401*'Settings'!$B$5+O401,0))</f>
        <v/>
      </c>
      <c r="Q401" s="31">
        <f>IF(A401="","",IF(H401="Canceled","Canceled",IF(G401="","No Due Date",IF(H401="Completed",IF(I401="","Needs Review",IF(I401&gt;G401,"Completed Late","Completed On Time")),IF(TODAY()&gt;G401,"Overdue",IF(G401&lt;=TODAY()+'Settings'!$B$6,"Due Soon","On Track"))))))</f>
        <v/>
      </c>
      <c r="R401" s="31">
        <f>IF(A401="","",IF(COUNTIF($A$2:$A$501,A401)&gt;1,"Duplicate Action ID",IF(OR(B401="",D401="",E401="",F401="",H401="",J401=""),"Missing Required Field",IF(IFERROR(COUNTIF('Complaint Log'!$A$2:$A$501,B401),0)=0,"Unknown Complaint ID",IF(AND(H401="Pending",G401=""),"Missing Due Date",IF(AND(H401="Completed",I401=""),"Missing Completed Date",IF(AND(H401&lt;&gt;"Completed",I401&lt;&gt;""),"Status/Date Mismatch",IF(AND(I401&lt;&gt;"",I401&lt;D401),"Completed Before Logged","OK"))))))))</f>
        <v/>
      </c>
    </row>
    <row r="402">
      <c r="A402" s="29" t="n"/>
      <c r="B402" s="29" t="n"/>
      <c r="C402" s="31">
        <f>IF(B402="","",IFERROR(INDEX('Complaint Log'!$I$2:$I$501,MATCH(B402,'Complaint Log'!$A$2:$A$501,0)),"Complaint ID not found"))</f>
        <v/>
      </c>
      <c r="D402" s="30" t="n"/>
      <c r="E402" s="29" t="n"/>
      <c r="F402" s="29" t="n"/>
      <c r="G402" s="30" t="n"/>
      <c r="H402" s="29" t="n"/>
      <c r="I402" s="30" t="n"/>
      <c r="J402" s="31" t="n"/>
      <c r="K402" s="39" t="n"/>
      <c r="L402" s="58" t="n"/>
      <c r="M402" s="61" t="n"/>
      <c r="N402" s="57" t="n"/>
      <c r="O402" s="58" t="n"/>
      <c r="P402" s="58">
        <f>IF(A402="","",IFERROR(K402*IF(L402="",'Settings'!$B$3,L402)+M402*'Settings'!$B$4+N402*'Settings'!$B$5+O402,0))</f>
        <v/>
      </c>
      <c r="Q402" s="31">
        <f>IF(A402="","",IF(H402="Canceled","Canceled",IF(G402="","No Due Date",IF(H402="Completed",IF(I402="","Needs Review",IF(I402&gt;G402,"Completed Late","Completed On Time")),IF(TODAY()&gt;G402,"Overdue",IF(G402&lt;=TODAY()+'Settings'!$B$6,"Due Soon","On Track"))))))</f>
        <v/>
      </c>
      <c r="R402" s="31">
        <f>IF(A402="","",IF(COUNTIF($A$2:$A$501,A402)&gt;1,"Duplicate Action ID",IF(OR(B402="",D402="",E402="",F402="",H402="",J402=""),"Missing Required Field",IF(IFERROR(COUNTIF('Complaint Log'!$A$2:$A$501,B402),0)=0,"Unknown Complaint ID",IF(AND(H402="Pending",G402=""),"Missing Due Date",IF(AND(H402="Completed",I402=""),"Missing Completed Date",IF(AND(H402&lt;&gt;"Completed",I402&lt;&gt;""),"Status/Date Mismatch",IF(AND(I402&lt;&gt;"",I402&lt;D402),"Completed Before Logged","OK"))))))))</f>
        <v/>
      </c>
    </row>
    <row r="403">
      <c r="A403" s="29" t="n"/>
      <c r="B403" s="29" t="n"/>
      <c r="C403" s="31">
        <f>IF(B403="","",IFERROR(INDEX('Complaint Log'!$I$2:$I$501,MATCH(B403,'Complaint Log'!$A$2:$A$501,0)),"Complaint ID not found"))</f>
        <v/>
      </c>
      <c r="D403" s="30" t="n"/>
      <c r="E403" s="29" t="n"/>
      <c r="F403" s="29" t="n"/>
      <c r="G403" s="30" t="n"/>
      <c r="H403" s="29" t="n"/>
      <c r="I403" s="30" t="n"/>
      <c r="J403" s="31" t="n"/>
      <c r="K403" s="39" t="n"/>
      <c r="L403" s="58" t="n"/>
      <c r="M403" s="61" t="n"/>
      <c r="N403" s="57" t="n"/>
      <c r="O403" s="58" t="n"/>
      <c r="P403" s="58">
        <f>IF(A403="","",IFERROR(K403*IF(L403="",'Settings'!$B$3,L403)+M403*'Settings'!$B$4+N403*'Settings'!$B$5+O403,0))</f>
        <v/>
      </c>
      <c r="Q403" s="31">
        <f>IF(A403="","",IF(H403="Canceled","Canceled",IF(G403="","No Due Date",IF(H403="Completed",IF(I403="","Needs Review",IF(I403&gt;G403,"Completed Late","Completed On Time")),IF(TODAY()&gt;G403,"Overdue",IF(G403&lt;=TODAY()+'Settings'!$B$6,"Due Soon","On Track"))))))</f>
        <v/>
      </c>
      <c r="R403" s="31">
        <f>IF(A403="","",IF(COUNTIF($A$2:$A$501,A403)&gt;1,"Duplicate Action ID",IF(OR(B403="",D403="",E403="",F403="",H403="",J403=""),"Missing Required Field",IF(IFERROR(COUNTIF('Complaint Log'!$A$2:$A$501,B403),0)=0,"Unknown Complaint ID",IF(AND(H403="Pending",G403=""),"Missing Due Date",IF(AND(H403="Completed",I403=""),"Missing Completed Date",IF(AND(H403&lt;&gt;"Completed",I403&lt;&gt;""),"Status/Date Mismatch",IF(AND(I403&lt;&gt;"",I403&lt;D403),"Completed Before Logged","OK"))))))))</f>
        <v/>
      </c>
    </row>
    <row r="404">
      <c r="A404" s="29" t="n"/>
      <c r="B404" s="29" t="n"/>
      <c r="C404" s="31">
        <f>IF(B404="","",IFERROR(INDEX('Complaint Log'!$I$2:$I$501,MATCH(B404,'Complaint Log'!$A$2:$A$501,0)),"Complaint ID not found"))</f>
        <v/>
      </c>
      <c r="D404" s="30" t="n"/>
      <c r="E404" s="29" t="n"/>
      <c r="F404" s="29" t="n"/>
      <c r="G404" s="30" t="n"/>
      <c r="H404" s="29" t="n"/>
      <c r="I404" s="30" t="n"/>
      <c r="J404" s="31" t="n"/>
      <c r="K404" s="39" t="n"/>
      <c r="L404" s="58" t="n"/>
      <c r="M404" s="61" t="n"/>
      <c r="N404" s="57" t="n"/>
      <c r="O404" s="58" t="n"/>
      <c r="P404" s="58">
        <f>IF(A404="","",IFERROR(K404*IF(L404="",'Settings'!$B$3,L404)+M404*'Settings'!$B$4+N404*'Settings'!$B$5+O404,0))</f>
        <v/>
      </c>
      <c r="Q404" s="31">
        <f>IF(A404="","",IF(H404="Canceled","Canceled",IF(G404="","No Due Date",IF(H404="Completed",IF(I404="","Needs Review",IF(I404&gt;G404,"Completed Late","Completed On Time")),IF(TODAY()&gt;G404,"Overdue",IF(G404&lt;=TODAY()+'Settings'!$B$6,"Due Soon","On Track"))))))</f>
        <v/>
      </c>
      <c r="R404" s="31">
        <f>IF(A404="","",IF(COUNTIF($A$2:$A$501,A404)&gt;1,"Duplicate Action ID",IF(OR(B404="",D404="",E404="",F404="",H404="",J404=""),"Missing Required Field",IF(IFERROR(COUNTIF('Complaint Log'!$A$2:$A$501,B404),0)=0,"Unknown Complaint ID",IF(AND(H404="Pending",G404=""),"Missing Due Date",IF(AND(H404="Completed",I404=""),"Missing Completed Date",IF(AND(H404&lt;&gt;"Completed",I404&lt;&gt;""),"Status/Date Mismatch",IF(AND(I404&lt;&gt;"",I404&lt;D404),"Completed Before Logged","OK"))))))))</f>
        <v/>
      </c>
    </row>
    <row r="405">
      <c r="A405" s="29" t="n"/>
      <c r="B405" s="29" t="n"/>
      <c r="C405" s="31">
        <f>IF(B405="","",IFERROR(INDEX('Complaint Log'!$I$2:$I$501,MATCH(B405,'Complaint Log'!$A$2:$A$501,0)),"Complaint ID not found"))</f>
        <v/>
      </c>
      <c r="D405" s="30" t="n"/>
      <c r="E405" s="29" t="n"/>
      <c r="F405" s="29" t="n"/>
      <c r="G405" s="30" t="n"/>
      <c r="H405" s="29" t="n"/>
      <c r="I405" s="30" t="n"/>
      <c r="J405" s="31" t="n"/>
      <c r="K405" s="39" t="n"/>
      <c r="L405" s="58" t="n"/>
      <c r="M405" s="61" t="n"/>
      <c r="N405" s="57" t="n"/>
      <c r="O405" s="58" t="n"/>
      <c r="P405" s="58">
        <f>IF(A405="","",IFERROR(K405*IF(L405="",'Settings'!$B$3,L405)+M405*'Settings'!$B$4+N405*'Settings'!$B$5+O405,0))</f>
        <v/>
      </c>
      <c r="Q405" s="31">
        <f>IF(A405="","",IF(H405="Canceled","Canceled",IF(G405="","No Due Date",IF(H405="Completed",IF(I405="","Needs Review",IF(I405&gt;G405,"Completed Late","Completed On Time")),IF(TODAY()&gt;G405,"Overdue",IF(G405&lt;=TODAY()+'Settings'!$B$6,"Due Soon","On Track"))))))</f>
        <v/>
      </c>
      <c r="R405" s="31">
        <f>IF(A405="","",IF(COUNTIF($A$2:$A$501,A405)&gt;1,"Duplicate Action ID",IF(OR(B405="",D405="",E405="",F405="",H405="",J405=""),"Missing Required Field",IF(IFERROR(COUNTIF('Complaint Log'!$A$2:$A$501,B405),0)=0,"Unknown Complaint ID",IF(AND(H405="Pending",G405=""),"Missing Due Date",IF(AND(H405="Completed",I405=""),"Missing Completed Date",IF(AND(H405&lt;&gt;"Completed",I405&lt;&gt;""),"Status/Date Mismatch",IF(AND(I405&lt;&gt;"",I405&lt;D405),"Completed Before Logged","OK"))))))))</f>
        <v/>
      </c>
    </row>
    <row r="406">
      <c r="A406" s="29" t="n"/>
      <c r="B406" s="29" t="n"/>
      <c r="C406" s="31">
        <f>IF(B406="","",IFERROR(INDEX('Complaint Log'!$I$2:$I$501,MATCH(B406,'Complaint Log'!$A$2:$A$501,0)),"Complaint ID not found"))</f>
        <v/>
      </c>
      <c r="D406" s="30" t="n"/>
      <c r="E406" s="29" t="n"/>
      <c r="F406" s="29" t="n"/>
      <c r="G406" s="30" t="n"/>
      <c r="H406" s="29" t="n"/>
      <c r="I406" s="30" t="n"/>
      <c r="J406" s="31" t="n"/>
      <c r="K406" s="39" t="n"/>
      <c r="L406" s="58" t="n"/>
      <c r="M406" s="61" t="n"/>
      <c r="N406" s="57" t="n"/>
      <c r="O406" s="58" t="n"/>
      <c r="P406" s="58">
        <f>IF(A406="","",IFERROR(K406*IF(L406="",'Settings'!$B$3,L406)+M406*'Settings'!$B$4+N406*'Settings'!$B$5+O406,0))</f>
        <v/>
      </c>
      <c r="Q406" s="31">
        <f>IF(A406="","",IF(H406="Canceled","Canceled",IF(G406="","No Due Date",IF(H406="Completed",IF(I406="","Needs Review",IF(I406&gt;G406,"Completed Late","Completed On Time")),IF(TODAY()&gt;G406,"Overdue",IF(G406&lt;=TODAY()+'Settings'!$B$6,"Due Soon","On Track"))))))</f>
        <v/>
      </c>
      <c r="R406" s="31">
        <f>IF(A406="","",IF(COUNTIF($A$2:$A$501,A406)&gt;1,"Duplicate Action ID",IF(OR(B406="",D406="",E406="",F406="",H406="",J406=""),"Missing Required Field",IF(IFERROR(COUNTIF('Complaint Log'!$A$2:$A$501,B406),0)=0,"Unknown Complaint ID",IF(AND(H406="Pending",G406=""),"Missing Due Date",IF(AND(H406="Completed",I406=""),"Missing Completed Date",IF(AND(H406&lt;&gt;"Completed",I406&lt;&gt;""),"Status/Date Mismatch",IF(AND(I406&lt;&gt;"",I406&lt;D406),"Completed Before Logged","OK"))))))))</f>
        <v/>
      </c>
    </row>
    <row r="407">
      <c r="A407" s="29" t="n"/>
      <c r="B407" s="29" t="n"/>
      <c r="C407" s="31">
        <f>IF(B407="","",IFERROR(INDEX('Complaint Log'!$I$2:$I$501,MATCH(B407,'Complaint Log'!$A$2:$A$501,0)),"Complaint ID not found"))</f>
        <v/>
      </c>
      <c r="D407" s="30" t="n"/>
      <c r="E407" s="29" t="n"/>
      <c r="F407" s="29" t="n"/>
      <c r="G407" s="30" t="n"/>
      <c r="H407" s="29" t="n"/>
      <c r="I407" s="30" t="n"/>
      <c r="J407" s="31" t="n"/>
      <c r="K407" s="39" t="n"/>
      <c r="L407" s="58" t="n"/>
      <c r="M407" s="61" t="n"/>
      <c r="N407" s="57" t="n"/>
      <c r="O407" s="58" t="n"/>
      <c r="P407" s="58">
        <f>IF(A407="","",IFERROR(K407*IF(L407="",'Settings'!$B$3,L407)+M407*'Settings'!$B$4+N407*'Settings'!$B$5+O407,0))</f>
        <v/>
      </c>
      <c r="Q407" s="31">
        <f>IF(A407="","",IF(H407="Canceled","Canceled",IF(G407="","No Due Date",IF(H407="Completed",IF(I407="","Needs Review",IF(I407&gt;G407,"Completed Late","Completed On Time")),IF(TODAY()&gt;G407,"Overdue",IF(G407&lt;=TODAY()+'Settings'!$B$6,"Due Soon","On Track"))))))</f>
        <v/>
      </c>
      <c r="R407" s="31">
        <f>IF(A407="","",IF(COUNTIF($A$2:$A$501,A407)&gt;1,"Duplicate Action ID",IF(OR(B407="",D407="",E407="",F407="",H407="",J407=""),"Missing Required Field",IF(IFERROR(COUNTIF('Complaint Log'!$A$2:$A$501,B407),0)=0,"Unknown Complaint ID",IF(AND(H407="Pending",G407=""),"Missing Due Date",IF(AND(H407="Completed",I407=""),"Missing Completed Date",IF(AND(H407&lt;&gt;"Completed",I407&lt;&gt;""),"Status/Date Mismatch",IF(AND(I407&lt;&gt;"",I407&lt;D407),"Completed Before Logged","OK"))))))))</f>
        <v/>
      </c>
    </row>
    <row r="408">
      <c r="A408" s="29" t="n"/>
      <c r="B408" s="29" t="n"/>
      <c r="C408" s="31">
        <f>IF(B408="","",IFERROR(INDEX('Complaint Log'!$I$2:$I$501,MATCH(B408,'Complaint Log'!$A$2:$A$501,0)),"Complaint ID not found"))</f>
        <v/>
      </c>
      <c r="D408" s="30" t="n"/>
      <c r="E408" s="29" t="n"/>
      <c r="F408" s="29" t="n"/>
      <c r="G408" s="30" t="n"/>
      <c r="H408" s="29" t="n"/>
      <c r="I408" s="30" t="n"/>
      <c r="J408" s="31" t="n"/>
      <c r="K408" s="39" t="n"/>
      <c r="L408" s="58" t="n"/>
      <c r="M408" s="61" t="n"/>
      <c r="N408" s="57" t="n"/>
      <c r="O408" s="58" t="n"/>
      <c r="P408" s="58">
        <f>IF(A408="","",IFERROR(K408*IF(L408="",'Settings'!$B$3,L408)+M408*'Settings'!$B$4+N408*'Settings'!$B$5+O408,0))</f>
        <v/>
      </c>
      <c r="Q408" s="31">
        <f>IF(A408="","",IF(H408="Canceled","Canceled",IF(G408="","No Due Date",IF(H408="Completed",IF(I408="","Needs Review",IF(I408&gt;G408,"Completed Late","Completed On Time")),IF(TODAY()&gt;G408,"Overdue",IF(G408&lt;=TODAY()+'Settings'!$B$6,"Due Soon","On Track"))))))</f>
        <v/>
      </c>
      <c r="R408" s="31">
        <f>IF(A408="","",IF(COUNTIF($A$2:$A$501,A408)&gt;1,"Duplicate Action ID",IF(OR(B408="",D408="",E408="",F408="",H408="",J408=""),"Missing Required Field",IF(IFERROR(COUNTIF('Complaint Log'!$A$2:$A$501,B408),0)=0,"Unknown Complaint ID",IF(AND(H408="Pending",G408=""),"Missing Due Date",IF(AND(H408="Completed",I408=""),"Missing Completed Date",IF(AND(H408&lt;&gt;"Completed",I408&lt;&gt;""),"Status/Date Mismatch",IF(AND(I408&lt;&gt;"",I408&lt;D408),"Completed Before Logged","OK"))))))))</f>
        <v/>
      </c>
    </row>
    <row r="409">
      <c r="A409" s="29" t="n"/>
      <c r="B409" s="29" t="n"/>
      <c r="C409" s="31">
        <f>IF(B409="","",IFERROR(INDEX('Complaint Log'!$I$2:$I$501,MATCH(B409,'Complaint Log'!$A$2:$A$501,0)),"Complaint ID not found"))</f>
        <v/>
      </c>
      <c r="D409" s="30" t="n"/>
      <c r="E409" s="29" t="n"/>
      <c r="F409" s="29" t="n"/>
      <c r="G409" s="30" t="n"/>
      <c r="H409" s="29" t="n"/>
      <c r="I409" s="30" t="n"/>
      <c r="J409" s="31" t="n"/>
      <c r="K409" s="39" t="n"/>
      <c r="L409" s="58" t="n"/>
      <c r="M409" s="61" t="n"/>
      <c r="N409" s="57" t="n"/>
      <c r="O409" s="58" t="n"/>
      <c r="P409" s="58">
        <f>IF(A409="","",IFERROR(K409*IF(L409="",'Settings'!$B$3,L409)+M409*'Settings'!$B$4+N409*'Settings'!$B$5+O409,0))</f>
        <v/>
      </c>
      <c r="Q409" s="31">
        <f>IF(A409="","",IF(H409="Canceled","Canceled",IF(G409="","No Due Date",IF(H409="Completed",IF(I409="","Needs Review",IF(I409&gt;G409,"Completed Late","Completed On Time")),IF(TODAY()&gt;G409,"Overdue",IF(G409&lt;=TODAY()+'Settings'!$B$6,"Due Soon","On Track"))))))</f>
        <v/>
      </c>
      <c r="R409" s="31">
        <f>IF(A409="","",IF(COUNTIF($A$2:$A$501,A409)&gt;1,"Duplicate Action ID",IF(OR(B409="",D409="",E409="",F409="",H409="",J409=""),"Missing Required Field",IF(IFERROR(COUNTIF('Complaint Log'!$A$2:$A$501,B409),0)=0,"Unknown Complaint ID",IF(AND(H409="Pending",G409=""),"Missing Due Date",IF(AND(H409="Completed",I409=""),"Missing Completed Date",IF(AND(H409&lt;&gt;"Completed",I409&lt;&gt;""),"Status/Date Mismatch",IF(AND(I409&lt;&gt;"",I409&lt;D409),"Completed Before Logged","OK"))))))))</f>
        <v/>
      </c>
    </row>
    <row r="410">
      <c r="A410" s="29" t="n"/>
      <c r="B410" s="29" t="n"/>
      <c r="C410" s="31">
        <f>IF(B410="","",IFERROR(INDEX('Complaint Log'!$I$2:$I$501,MATCH(B410,'Complaint Log'!$A$2:$A$501,0)),"Complaint ID not found"))</f>
        <v/>
      </c>
      <c r="D410" s="30" t="n"/>
      <c r="E410" s="29" t="n"/>
      <c r="F410" s="29" t="n"/>
      <c r="G410" s="30" t="n"/>
      <c r="H410" s="29" t="n"/>
      <c r="I410" s="30" t="n"/>
      <c r="J410" s="31" t="n"/>
      <c r="K410" s="39" t="n"/>
      <c r="L410" s="58" t="n"/>
      <c r="M410" s="61" t="n"/>
      <c r="N410" s="57" t="n"/>
      <c r="O410" s="58" t="n"/>
      <c r="P410" s="58">
        <f>IF(A410="","",IFERROR(K410*IF(L410="",'Settings'!$B$3,L410)+M410*'Settings'!$B$4+N410*'Settings'!$B$5+O410,0))</f>
        <v/>
      </c>
      <c r="Q410" s="31">
        <f>IF(A410="","",IF(H410="Canceled","Canceled",IF(G410="","No Due Date",IF(H410="Completed",IF(I410="","Needs Review",IF(I410&gt;G410,"Completed Late","Completed On Time")),IF(TODAY()&gt;G410,"Overdue",IF(G410&lt;=TODAY()+'Settings'!$B$6,"Due Soon","On Track"))))))</f>
        <v/>
      </c>
      <c r="R410" s="31">
        <f>IF(A410="","",IF(COUNTIF($A$2:$A$501,A410)&gt;1,"Duplicate Action ID",IF(OR(B410="",D410="",E410="",F410="",H410="",J410=""),"Missing Required Field",IF(IFERROR(COUNTIF('Complaint Log'!$A$2:$A$501,B410),0)=0,"Unknown Complaint ID",IF(AND(H410="Pending",G410=""),"Missing Due Date",IF(AND(H410="Completed",I410=""),"Missing Completed Date",IF(AND(H410&lt;&gt;"Completed",I410&lt;&gt;""),"Status/Date Mismatch",IF(AND(I410&lt;&gt;"",I410&lt;D410),"Completed Before Logged","OK"))))))))</f>
        <v/>
      </c>
    </row>
    <row r="411">
      <c r="A411" s="29" t="n"/>
      <c r="B411" s="29" t="n"/>
      <c r="C411" s="31">
        <f>IF(B411="","",IFERROR(INDEX('Complaint Log'!$I$2:$I$501,MATCH(B411,'Complaint Log'!$A$2:$A$501,0)),"Complaint ID not found"))</f>
        <v/>
      </c>
      <c r="D411" s="30" t="n"/>
      <c r="E411" s="29" t="n"/>
      <c r="F411" s="29" t="n"/>
      <c r="G411" s="30" t="n"/>
      <c r="H411" s="29" t="n"/>
      <c r="I411" s="30" t="n"/>
      <c r="J411" s="31" t="n"/>
      <c r="K411" s="39" t="n"/>
      <c r="L411" s="58" t="n"/>
      <c r="M411" s="61" t="n"/>
      <c r="N411" s="57" t="n"/>
      <c r="O411" s="58" t="n"/>
      <c r="P411" s="58">
        <f>IF(A411="","",IFERROR(K411*IF(L411="",'Settings'!$B$3,L411)+M411*'Settings'!$B$4+N411*'Settings'!$B$5+O411,0))</f>
        <v/>
      </c>
      <c r="Q411" s="31">
        <f>IF(A411="","",IF(H411="Canceled","Canceled",IF(G411="","No Due Date",IF(H411="Completed",IF(I411="","Needs Review",IF(I411&gt;G411,"Completed Late","Completed On Time")),IF(TODAY()&gt;G411,"Overdue",IF(G411&lt;=TODAY()+'Settings'!$B$6,"Due Soon","On Track"))))))</f>
        <v/>
      </c>
      <c r="R411" s="31">
        <f>IF(A411="","",IF(COUNTIF($A$2:$A$501,A411)&gt;1,"Duplicate Action ID",IF(OR(B411="",D411="",E411="",F411="",H411="",J411=""),"Missing Required Field",IF(IFERROR(COUNTIF('Complaint Log'!$A$2:$A$501,B411),0)=0,"Unknown Complaint ID",IF(AND(H411="Pending",G411=""),"Missing Due Date",IF(AND(H411="Completed",I411=""),"Missing Completed Date",IF(AND(H411&lt;&gt;"Completed",I411&lt;&gt;""),"Status/Date Mismatch",IF(AND(I411&lt;&gt;"",I411&lt;D411),"Completed Before Logged","OK"))))))))</f>
        <v/>
      </c>
    </row>
    <row r="412">
      <c r="A412" s="29" t="n"/>
      <c r="B412" s="29" t="n"/>
      <c r="C412" s="31">
        <f>IF(B412="","",IFERROR(INDEX('Complaint Log'!$I$2:$I$501,MATCH(B412,'Complaint Log'!$A$2:$A$501,0)),"Complaint ID not found"))</f>
        <v/>
      </c>
      <c r="D412" s="30" t="n"/>
      <c r="E412" s="29" t="n"/>
      <c r="F412" s="29" t="n"/>
      <c r="G412" s="30" t="n"/>
      <c r="H412" s="29" t="n"/>
      <c r="I412" s="30" t="n"/>
      <c r="J412" s="31" t="n"/>
      <c r="K412" s="39" t="n"/>
      <c r="L412" s="58" t="n"/>
      <c r="M412" s="61" t="n"/>
      <c r="N412" s="57" t="n"/>
      <c r="O412" s="58" t="n"/>
      <c r="P412" s="58">
        <f>IF(A412="","",IFERROR(K412*IF(L412="",'Settings'!$B$3,L412)+M412*'Settings'!$B$4+N412*'Settings'!$B$5+O412,0))</f>
        <v/>
      </c>
      <c r="Q412" s="31">
        <f>IF(A412="","",IF(H412="Canceled","Canceled",IF(G412="","No Due Date",IF(H412="Completed",IF(I412="","Needs Review",IF(I412&gt;G412,"Completed Late","Completed On Time")),IF(TODAY()&gt;G412,"Overdue",IF(G412&lt;=TODAY()+'Settings'!$B$6,"Due Soon","On Track"))))))</f>
        <v/>
      </c>
      <c r="R412" s="31">
        <f>IF(A412="","",IF(COUNTIF($A$2:$A$501,A412)&gt;1,"Duplicate Action ID",IF(OR(B412="",D412="",E412="",F412="",H412="",J412=""),"Missing Required Field",IF(IFERROR(COUNTIF('Complaint Log'!$A$2:$A$501,B412),0)=0,"Unknown Complaint ID",IF(AND(H412="Pending",G412=""),"Missing Due Date",IF(AND(H412="Completed",I412=""),"Missing Completed Date",IF(AND(H412&lt;&gt;"Completed",I412&lt;&gt;""),"Status/Date Mismatch",IF(AND(I412&lt;&gt;"",I412&lt;D412),"Completed Before Logged","OK"))))))))</f>
        <v/>
      </c>
    </row>
    <row r="413">
      <c r="A413" s="29" t="n"/>
      <c r="B413" s="29" t="n"/>
      <c r="C413" s="31">
        <f>IF(B413="","",IFERROR(INDEX('Complaint Log'!$I$2:$I$501,MATCH(B413,'Complaint Log'!$A$2:$A$501,0)),"Complaint ID not found"))</f>
        <v/>
      </c>
      <c r="D413" s="30" t="n"/>
      <c r="E413" s="29" t="n"/>
      <c r="F413" s="29" t="n"/>
      <c r="G413" s="30" t="n"/>
      <c r="H413" s="29" t="n"/>
      <c r="I413" s="30" t="n"/>
      <c r="J413" s="31" t="n"/>
      <c r="K413" s="39" t="n"/>
      <c r="L413" s="58" t="n"/>
      <c r="M413" s="61" t="n"/>
      <c r="N413" s="57" t="n"/>
      <c r="O413" s="58" t="n"/>
      <c r="P413" s="58">
        <f>IF(A413="","",IFERROR(K413*IF(L413="",'Settings'!$B$3,L413)+M413*'Settings'!$B$4+N413*'Settings'!$B$5+O413,0))</f>
        <v/>
      </c>
      <c r="Q413" s="31">
        <f>IF(A413="","",IF(H413="Canceled","Canceled",IF(G413="","No Due Date",IF(H413="Completed",IF(I413="","Needs Review",IF(I413&gt;G413,"Completed Late","Completed On Time")),IF(TODAY()&gt;G413,"Overdue",IF(G413&lt;=TODAY()+'Settings'!$B$6,"Due Soon","On Track"))))))</f>
        <v/>
      </c>
      <c r="R413" s="31">
        <f>IF(A413="","",IF(COUNTIF($A$2:$A$501,A413)&gt;1,"Duplicate Action ID",IF(OR(B413="",D413="",E413="",F413="",H413="",J413=""),"Missing Required Field",IF(IFERROR(COUNTIF('Complaint Log'!$A$2:$A$501,B413),0)=0,"Unknown Complaint ID",IF(AND(H413="Pending",G413=""),"Missing Due Date",IF(AND(H413="Completed",I413=""),"Missing Completed Date",IF(AND(H413&lt;&gt;"Completed",I413&lt;&gt;""),"Status/Date Mismatch",IF(AND(I413&lt;&gt;"",I413&lt;D413),"Completed Before Logged","OK"))))))))</f>
        <v/>
      </c>
    </row>
    <row r="414">
      <c r="A414" s="29" t="n"/>
      <c r="B414" s="29" t="n"/>
      <c r="C414" s="31">
        <f>IF(B414="","",IFERROR(INDEX('Complaint Log'!$I$2:$I$501,MATCH(B414,'Complaint Log'!$A$2:$A$501,0)),"Complaint ID not found"))</f>
        <v/>
      </c>
      <c r="D414" s="30" t="n"/>
      <c r="E414" s="29" t="n"/>
      <c r="F414" s="29" t="n"/>
      <c r="G414" s="30" t="n"/>
      <c r="H414" s="29" t="n"/>
      <c r="I414" s="30" t="n"/>
      <c r="J414" s="31" t="n"/>
      <c r="K414" s="39" t="n"/>
      <c r="L414" s="58" t="n"/>
      <c r="M414" s="61" t="n"/>
      <c r="N414" s="57" t="n"/>
      <c r="O414" s="58" t="n"/>
      <c r="P414" s="58">
        <f>IF(A414="","",IFERROR(K414*IF(L414="",'Settings'!$B$3,L414)+M414*'Settings'!$B$4+N414*'Settings'!$B$5+O414,0))</f>
        <v/>
      </c>
      <c r="Q414" s="31">
        <f>IF(A414="","",IF(H414="Canceled","Canceled",IF(G414="","No Due Date",IF(H414="Completed",IF(I414="","Needs Review",IF(I414&gt;G414,"Completed Late","Completed On Time")),IF(TODAY()&gt;G414,"Overdue",IF(G414&lt;=TODAY()+'Settings'!$B$6,"Due Soon","On Track"))))))</f>
        <v/>
      </c>
      <c r="R414" s="31">
        <f>IF(A414="","",IF(COUNTIF($A$2:$A$501,A414)&gt;1,"Duplicate Action ID",IF(OR(B414="",D414="",E414="",F414="",H414="",J414=""),"Missing Required Field",IF(IFERROR(COUNTIF('Complaint Log'!$A$2:$A$501,B414),0)=0,"Unknown Complaint ID",IF(AND(H414="Pending",G414=""),"Missing Due Date",IF(AND(H414="Completed",I414=""),"Missing Completed Date",IF(AND(H414&lt;&gt;"Completed",I414&lt;&gt;""),"Status/Date Mismatch",IF(AND(I414&lt;&gt;"",I414&lt;D414),"Completed Before Logged","OK"))))))))</f>
        <v/>
      </c>
    </row>
    <row r="415">
      <c r="A415" s="29" t="n"/>
      <c r="B415" s="29" t="n"/>
      <c r="C415" s="31">
        <f>IF(B415="","",IFERROR(INDEX('Complaint Log'!$I$2:$I$501,MATCH(B415,'Complaint Log'!$A$2:$A$501,0)),"Complaint ID not found"))</f>
        <v/>
      </c>
      <c r="D415" s="30" t="n"/>
      <c r="E415" s="29" t="n"/>
      <c r="F415" s="29" t="n"/>
      <c r="G415" s="30" t="n"/>
      <c r="H415" s="29" t="n"/>
      <c r="I415" s="30" t="n"/>
      <c r="J415" s="31" t="n"/>
      <c r="K415" s="39" t="n"/>
      <c r="L415" s="58" t="n"/>
      <c r="M415" s="61" t="n"/>
      <c r="N415" s="57" t="n"/>
      <c r="O415" s="58" t="n"/>
      <c r="P415" s="58">
        <f>IF(A415="","",IFERROR(K415*IF(L415="",'Settings'!$B$3,L415)+M415*'Settings'!$B$4+N415*'Settings'!$B$5+O415,0))</f>
        <v/>
      </c>
      <c r="Q415" s="31">
        <f>IF(A415="","",IF(H415="Canceled","Canceled",IF(G415="","No Due Date",IF(H415="Completed",IF(I415="","Needs Review",IF(I415&gt;G415,"Completed Late","Completed On Time")),IF(TODAY()&gt;G415,"Overdue",IF(G415&lt;=TODAY()+'Settings'!$B$6,"Due Soon","On Track"))))))</f>
        <v/>
      </c>
      <c r="R415" s="31">
        <f>IF(A415="","",IF(COUNTIF($A$2:$A$501,A415)&gt;1,"Duplicate Action ID",IF(OR(B415="",D415="",E415="",F415="",H415="",J415=""),"Missing Required Field",IF(IFERROR(COUNTIF('Complaint Log'!$A$2:$A$501,B415),0)=0,"Unknown Complaint ID",IF(AND(H415="Pending",G415=""),"Missing Due Date",IF(AND(H415="Completed",I415=""),"Missing Completed Date",IF(AND(H415&lt;&gt;"Completed",I415&lt;&gt;""),"Status/Date Mismatch",IF(AND(I415&lt;&gt;"",I415&lt;D415),"Completed Before Logged","OK"))))))))</f>
        <v/>
      </c>
    </row>
    <row r="416">
      <c r="A416" s="29" t="n"/>
      <c r="B416" s="29" t="n"/>
      <c r="C416" s="31">
        <f>IF(B416="","",IFERROR(INDEX('Complaint Log'!$I$2:$I$501,MATCH(B416,'Complaint Log'!$A$2:$A$501,0)),"Complaint ID not found"))</f>
        <v/>
      </c>
      <c r="D416" s="30" t="n"/>
      <c r="E416" s="29" t="n"/>
      <c r="F416" s="29" t="n"/>
      <c r="G416" s="30" t="n"/>
      <c r="H416" s="29" t="n"/>
      <c r="I416" s="30" t="n"/>
      <c r="J416" s="31" t="n"/>
      <c r="K416" s="39" t="n"/>
      <c r="L416" s="58" t="n"/>
      <c r="M416" s="61" t="n"/>
      <c r="N416" s="57" t="n"/>
      <c r="O416" s="58" t="n"/>
      <c r="P416" s="58">
        <f>IF(A416="","",IFERROR(K416*IF(L416="",'Settings'!$B$3,L416)+M416*'Settings'!$B$4+N416*'Settings'!$B$5+O416,0))</f>
        <v/>
      </c>
      <c r="Q416" s="31">
        <f>IF(A416="","",IF(H416="Canceled","Canceled",IF(G416="","No Due Date",IF(H416="Completed",IF(I416="","Needs Review",IF(I416&gt;G416,"Completed Late","Completed On Time")),IF(TODAY()&gt;G416,"Overdue",IF(G416&lt;=TODAY()+'Settings'!$B$6,"Due Soon","On Track"))))))</f>
        <v/>
      </c>
      <c r="R416" s="31">
        <f>IF(A416="","",IF(COUNTIF($A$2:$A$501,A416)&gt;1,"Duplicate Action ID",IF(OR(B416="",D416="",E416="",F416="",H416="",J416=""),"Missing Required Field",IF(IFERROR(COUNTIF('Complaint Log'!$A$2:$A$501,B416),0)=0,"Unknown Complaint ID",IF(AND(H416="Pending",G416=""),"Missing Due Date",IF(AND(H416="Completed",I416=""),"Missing Completed Date",IF(AND(H416&lt;&gt;"Completed",I416&lt;&gt;""),"Status/Date Mismatch",IF(AND(I416&lt;&gt;"",I416&lt;D416),"Completed Before Logged","OK"))))))))</f>
        <v/>
      </c>
    </row>
    <row r="417">
      <c r="A417" s="29" t="n"/>
      <c r="B417" s="29" t="n"/>
      <c r="C417" s="31">
        <f>IF(B417="","",IFERROR(INDEX('Complaint Log'!$I$2:$I$501,MATCH(B417,'Complaint Log'!$A$2:$A$501,0)),"Complaint ID not found"))</f>
        <v/>
      </c>
      <c r="D417" s="30" t="n"/>
      <c r="E417" s="29" t="n"/>
      <c r="F417" s="29" t="n"/>
      <c r="G417" s="30" t="n"/>
      <c r="H417" s="29" t="n"/>
      <c r="I417" s="30" t="n"/>
      <c r="J417" s="31" t="n"/>
      <c r="K417" s="39" t="n"/>
      <c r="L417" s="58" t="n"/>
      <c r="M417" s="61" t="n"/>
      <c r="N417" s="57" t="n"/>
      <c r="O417" s="58" t="n"/>
      <c r="P417" s="58">
        <f>IF(A417="","",IFERROR(K417*IF(L417="",'Settings'!$B$3,L417)+M417*'Settings'!$B$4+N417*'Settings'!$B$5+O417,0))</f>
        <v/>
      </c>
      <c r="Q417" s="31">
        <f>IF(A417="","",IF(H417="Canceled","Canceled",IF(G417="","No Due Date",IF(H417="Completed",IF(I417="","Needs Review",IF(I417&gt;G417,"Completed Late","Completed On Time")),IF(TODAY()&gt;G417,"Overdue",IF(G417&lt;=TODAY()+'Settings'!$B$6,"Due Soon","On Track"))))))</f>
        <v/>
      </c>
      <c r="R417" s="31">
        <f>IF(A417="","",IF(COUNTIF($A$2:$A$501,A417)&gt;1,"Duplicate Action ID",IF(OR(B417="",D417="",E417="",F417="",H417="",J417=""),"Missing Required Field",IF(IFERROR(COUNTIF('Complaint Log'!$A$2:$A$501,B417),0)=0,"Unknown Complaint ID",IF(AND(H417="Pending",G417=""),"Missing Due Date",IF(AND(H417="Completed",I417=""),"Missing Completed Date",IF(AND(H417&lt;&gt;"Completed",I417&lt;&gt;""),"Status/Date Mismatch",IF(AND(I417&lt;&gt;"",I417&lt;D417),"Completed Before Logged","OK"))))))))</f>
        <v/>
      </c>
    </row>
    <row r="418">
      <c r="A418" s="29" t="n"/>
      <c r="B418" s="29" t="n"/>
      <c r="C418" s="31">
        <f>IF(B418="","",IFERROR(INDEX('Complaint Log'!$I$2:$I$501,MATCH(B418,'Complaint Log'!$A$2:$A$501,0)),"Complaint ID not found"))</f>
        <v/>
      </c>
      <c r="D418" s="30" t="n"/>
      <c r="E418" s="29" t="n"/>
      <c r="F418" s="29" t="n"/>
      <c r="G418" s="30" t="n"/>
      <c r="H418" s="29" t="n"/>
      <c r="I418" s="30" t="n"/>
      <c r="J418" s="31" t="n"/>
      <c r="K418" s="39" t="n"/>
      <c r="L418" s="58" t="n"/>
      <c r="M418" s="61" t="n"/>
      <c r="N418" s="57" t="n"/>
      <c r="O418" s="58" t="n"/>
      <c r="P418" s="58">
        <f>IF(A418="","",IFERROR(K418*IF(L418="",'Settings'!$B$3,L418)+M418*'Settings'!$B$4+N418*'Settings'!$B$5+O418,0))</f>
        <v/>
      </c>
      <c r="Q418" s="31">
        <f>IF(A418="","",IF(H418="Canceled","Canceled",IF(G418="","No Due Date",IF(H418="Completed",IF(I418="","Needs Review",IF(I418&gt;G418,"Completed Late","Completed On Time")),IF(TODAY()&gt;G418,"Overdue",IF(G418&lt;=TODAY()+'Settings'!$B$6,"Due Soon","On Track"))))))</f>
        <v/>
      </c>
      <c r="R418" s="31">
        <f>IF(A418="","",IF(COUNTIF($A$2:$A$501,A418)&gt;1,"Duplicate Action ID",IF(OR(B418="",D418="",E418="",F418="",H418="",J418=""),"Missing Required Field",IF(IFERROR(COUNTIF('Complaint Log'!$A$2:$A$501,B418),0)=0,"Unknown Complaint ID",IF(AND(H418="Pending",G418=""),"Missing Due Date",IF(AND(H418="Completed",I418=""),"Missing Completed Date",IF(AND(H418&lt;&gt;"Completed",I418&lt;&gt;""),"Status/Date Mismatch",IF(AND(I418&lt;&gt;"",I418&lt;D418),"Completed Before Logged","OK"))))))))</f>
        <v/>
      </c>
    </row>
    <row r="419">
      <c r="A419" s="29" t="n"/>
      <c r="B419" s="29" t="n"/>
      <c r="C419" s="31">
        <f>IF(B419="","",IFERROR(INDEX('Complaint Log'!$I$2:$I$501,MATCH(B419,'Complaint Log'!$A$2:$A$501,0)),"Complaint ID not found"))</f>
        <v/>
      </c>
      <c r="D419" s="30" t="n"/>
      <c r="E419" s="29" t="n"/>
      <c r="F419" s="29" t="n"/>
      <c r="G419" s="30" t="n"/>
      <c r="H419" s="29" t="n"/>
      <c r="I419" s="30" t="n"/>
      <c r="J419" s="31" t="n"/>
      <c r="K419" s="39" t="n"/>
      <c r="L419" s="58" t="n"/>
      <c r="M419" s="61" t="n"/>
      <c r="N419" s="57" t="n"/>
      <c r="O419" s="58" t="n"/>
      <c r="P419" s="58">
        <f>IF(A419="","",IFERROR(K419*IF(L419="",'Settings'!$B$3,L419)+M419*'Settings'!$B$4+N419*'Settings'!$B$5+O419,0))</f>
        <v/>
      </c>
      <c r="Q419" s="31">
        <f>IF(A419="","",IF(H419="Canceled","Canceled",IF(G419="","No Due Date",IF(H419="Completed",IF(I419="","Needs Review",IF(I419&gt;G419,"Completed Late","Completed On Time")),IF(TODAY()&gt;G419,"Overdue",IF(G419&lt;=TODAY()+'Settings'!$B$6,"Due Soon","On Track"))))))</f>
        <v/>
      </c>
      <c r="R419" s="31">
        <f>IF(A419="","",IF(COUNTIF($A$2:$A$501,A419)&gt;1,"Duplicate Action ID",IF(OR(B419="",D419="",E419="",F419="",H419="",J419=""),"Missing Required Field",IF(IFERROR(COUNTIF('Complaint Log'!$A$2:$A$501,B419),0)=0,"Unknown Complaint ID",IF(AND(H419="Pending",G419=""),"Missing Due Date",IF(AND(H419="Completed",I419=""),"Missing Completed Date",IF(AND(H419&lt;&gt;"Completed",I419&lt;&gt;""),"Status/Date Mismatch",IF(AND(I419&lt;&gt;"",I419&lt;D419),"Completed Before Logged","OK"))))))))</f>
        <v/>
      </c>
    </row>
    <row r="420">
      <c r="A420" s="29" t="n"/>
      <c r="B420" s="29" t="n"/>
      <c r="C420" s="31">
        <f>IF(B420="","",IFERROR(INDEX('Complaint Log'!$I$2:$I$501,MATCH(B420,'Complaint Log'!$A$2:$A$501,0)),"Complaint ID not found"))</f>
        <v/>
      </c>
      <c r="D420" s="30" t="n"/>
      <c r="E420" s="29" t="n"/>
      <c r="F420" s="29" t="n"/>
      <c r="G420" s="30" t="n"/>
      <c r="H420" s="29" t="n"/>
      <c r="I420" s="30" t="n"/>
      <c r="J420" s="31" t="n"/>
      <c r="K420" s="39" t="n"/>
      <c r="L420" s="58" t="n"/>
      <c r="M420" s="61" t="n"/>
      <c r="N420" s="57" t="n"/>
      <c r="O420" s="58" t="n"/>
      <c r="P420" s="58">
        <f>IF(A420="","",IFERROR(K420*IF(L420="",'Settings'!$B$3,L420)+M420*'Settings'!$B$4+N420*'Settings'!$B$5+O420,0))</f>
        <v/>
      </c>
      <c r="Q420" s="31">
        <f>IF(A420="","",IF(H420="Canceled","Canceled",IF(G420="","No Due Date",IF(H420="Completed",IF(I420="","Needs Review",IF(I420&gt;G420,"Completed Late","Completed On Time")),IF(TODAY()&gt;G420,"Overdue",IF(G420&lt;=TODAY()+'Settings'!$B$6,"Due Soon","On Track"))))))</f>
        <v/>
      </c>
      <c r="R420" s="31">
        <f>IF(A420="","",IF(COUNTIF($A$2:$A$501,A420)&gt;1,"Duplicate Action ID",IF(OR(B420="",D420="",E420="",F420="",H420="",J420=""),"Missing Required Field",IF(IFERROR(COUNTIF('Complaint Log'!$A$2:$A$501,B420),0)=0,"Unknown Complaint ID",IF(AND(H420="Pending",G420=""),"Missing Due Date",IF(AND(H420="Completed",I420=""),"Missing Completed Date",IF(AND(H420&lt;&gt;"Completed",I420&lt;&gt;""),"Status/Date Mismatch",IF(AND(I420&lt;&gt;"",I420&lt;D420),"Completed Before Logged","OK"))))))))</f>
        <v/>
      </c>
    </row>
    <row r="421">
      <c r="A421" s="29" t="n"/>
      <c r="B421" s="29" t="n"/>
      <c r="C421" s="31">
        <f>IF(B421="","",IFERROR(INDEX('Complaint Log'!$I$2:$I$501,MATCH(B421,'Complaint Log'!$A$2:$A$501,0)),"Complaint ID not found"))</f>
        <v/>
      </c>
      <c r="D421" s="30" t="n"/>
      <c r="E421" s="29" t="n"/>
      <c r="F421" s="29" t="n"/>
      <c r="G421" s="30" t="n"/>
      <c r="H421" s="29" t="n"/>
      <c r="I421" s="30" t="n"/>
      <c r="J421" s="31" t="n"/>
      <c r="K421" s="39" t="n"/>
      <c r="L421" s="58" t="n"/>
      <c r="M421" s="61" t="n"/>
      <c r="N421" s="57" t="n"/>
      <c r="O421" s="58" t="n"/>
      <c r="P421" s="58">
        <f>IF(A421="","",IFERROR(K421*IF(L421="",'Settings'!$B$3,L421)+M421*'Settings'!$B$4+N421*'Settings'!$B$5+O421,0))</f>
        <v/>
      </c>
      <c r="Q421" s="31">
        <f>IF(A421="","",IF(H421="Canceled","Canceled",IF(G421="","No Due Date",IF(H421="Completed",IF(I421="","Needs Review",IF(I421&gt;G421,"Completed Late","Completed On Time")),IF(TODAY()&gt;G421,"Overdue",IF(G421&lt;=TODAY()+'Settings'!$B$6,"Due Soon","On Track"))))))</f>
        <v/>
      </c>
      <c r="R421" s="31">
        <f>IF(A421="","",IF(COUNTIF($A$2:$A$501,A421)&gt;1,"Duplicate Action ID",IF(OR(B421="",D421="",E421="",F421="",H421="",J421=""),"Missing Required Field",IF(IFERROR(COUNTIF('Complaint Log'!$A$2:$A$501,B421),0)=0,"Unknown Complaint ID",IF(AND(H421="Pending",G421=""),"Missing Due Date",IF(AND(H421="Completed",I421=""),"Missing Completed Date",IF(AND(H421&lt;&gt;"Completed",I421&lt;&gt;""),"Status/Date Mismatch",IF(AND(I421&lt;&gt;"",I421&lt;D421),"Completed Before Logged","OK"))))))))</f>
        <v/>
      </c>
    </row>
    <row r="422">
      <c r="A422" s="29" t="n"/>
      <c r="B422" s="29" t="n"/>
      <c r="C422" s="31">
        <f>IF(B422="","",IFERROR(INDEX('Complaint Log'!$I$2:$I$501,MATCH(B422,'Complaint Log'!$A$2:$A$501,0)),"Complaint ID not found"))</f>
        <v/>
      </c>
      <c r="D422" s="30" t="n"/>
      <c r="E422" s="29" t="n"/>
      <c r="F422" s="29" t="n"/>
      <c r="G422" s="30" t="n"/>
      <c r="H422" s="29" t="n"/>
      <c r="I422" s="30" t="n"/>
      <c r="J422" s="31" t="n"/>
      <c r="K422" s="39" t="n"/>
      <c r="L422" s="58" t="n"/>
      <c r="M422" s="61" t="n"/>
      <c r="N422" s="57" t="n"/>
      <c r="O422" s="58" t="n"/>
      <c r="P422" s="58">
        <f>IF(A422="","",IFERROR(K422*IF(L422="",'Settings'!$B$3,L422)+M422*'Settings'!$B$4+N422*'Settings'!$B$5+O422,0))</f>
        <v/>
      </c>
      <c r="Q422" s="31">
        <f>IF(A422="","",IF(H422="Canceled","Canceled",IF(G422="","No Due Date",IF(H422="Completed",IF(I422="","Needs Review",IF(I422&gt;G422,"Completed Late","Completed On Time")),IF(TODAY()&gt;G422,"Overdue",IF(G422&lt;=TODAY()+'Settings'!$B$6,"Due Soon","On Track"))))))</f>
        <v/>
      </c>
      <c r="R422" s="31">
        <f>IF(A422="","",IF(COUNTIF($A$2:$A$501,A422)&gt;1,"Duplicate Action ID",IF(OR(B422="",D422="",E422="",F422="",H422="",J422=""),"Missing Required Field",IF(IFERROR(COUNTIF('Complaint Log'!$A$2:$A$501,B422),0)=0,"Unknown Complaint ID",IF(AND(H422="Pending",G422=""),"Missing Due Date",IF(AND(H422="Completed",I422=""),"Missing Completed Date",IF(AND(H422&lt;&gt;"Completed",I422&lt;&gt;""),"Status/Date Mismatch",IF(AND(I422&lt;&gt;"",I422&lt;D422),"Completed Before Logged","OK"))))))))</f>
        <v/>
      </c>
    </row>
    <row r="423">
      <c r="A423" s="29" t="n"/>
      <c r="B423" s="29" t="n"/>
      <c r="C423" s="31">
        <f>IF(B423="","",IFERROR(INDEX('Complaint Log'!$I$2:$I$501,MATCH(B423,'Complaint Log'!$A$2:$A$501,0)),"Complaint ID not found"))</f>
        <v/>
      </c>
      <c r="D423" s="30" t="n"/>
      <c r="E423" s="29" t="n"/>
      <c r="F423" s="29" t="n"/>
      <c r="G423" s="30" t="n"/>
      <c r="H423" s="29" t="n"/>
      <c r="I423" s="30" t="n"/>
      <c r="J423" s="31" t="n"/>
      <c r="K423" s="39" t="n"/>
      <c r="L423" s="58" t="n"/>
      <c r="M423" s="61" t="n"/>
      <c r="N423" s="57" t="n"/>
      <c r="O423" s="58" t="n"/>
      <c r="P423" s="58">
        <f>IF(A423="","",IFERROR(K423*IF(L423="",'Settings'!$B$3,L423)+M423*'Settings'!$B$4+N423*'Settings'!$B$5+O423,0))</f>
        <v/>
      </c>
      <c r="Q423" s="31">
        <f>IF(A423="","",IF(H423="Canceled","Canceled",IF(G423="","No Due Date",IF(H423="Completed",IF(I423="","Needs Review",IF(I423&gt;G423,"Completed Late","Completed On Time")),IF(TODAY()&gt;G423,"Overdue",IF(G423&lt;=TODAY()+'Settings'!$B$6,"Due Soon","On Track"))))))</f>
        <v/>
      </c>
      <c r="R423" s="31">
        <f>IF(A423="","",IF(COUNTIF($A$2:$A$501,A423)&gt;1,"Duplicate Action ID",IF(OR(B423="",D423="",E423="",F423="",H423="",J423=""),"Missing Required Field",IF(IFERROR(COUNTIF('Complaint Log'!$A$2:$A$501,B423),0)=0,"Unknown Complaint ID",IF(AND(H423="Pending",G423=""),"Missing Due Date",IF(AND(H423="Completed",I423=""),"Missing Completed Date",IF(AND(H423&lt;&gt;"Completed",I423&lt;&gt;""),"Status/Date Mismatch",IF(AND(I423&lt;&gt;"",I423&lt;D423),"Completed Before Logged","OK"))))))))</f>
        <v/>
      </c>
    </row>
    <row r="424">
      <c r="A424" s="29" t="n"/>
      <c r="B424" s="29" t="n"/>
      <c r="C424" s="31">
        <f>IF(B424="","",IFERROR(INDEX('Complaint Log'!$I$2:$I$501,MATCH(B424,'Complaint Log'!$A$2:$A$501,0)),"Complaint ID not found"))</f>
        <v/>
      </c>
      <c r="D424" s="30" t="n"/>
      <c r="E424" s="29" t="n"/>
      <c r="F424" s="29" t="n"/>
      <c r="G424" s="30" t="n"/>
      <c r="H424" s="29" t="n"/>
      <c r="I424" s="30" t="n"/>
      <c r="J424" s="31" t="n"/>
      <c r="K424" s="39" t="n"/>
      <c r="L424" s="58" t="n"/>
      <c r="M424" s="61" t="n"/>
      <c r="N424" s="57" t="n"/>
      <c r="O424" s="58" t="n"/>
      <c r="P424" s="58">
        <f>IF(A424="","",IFERROR(K424*IF(L424="",'Settings'!$B$3,L424)+M424*'Settings'!$B$4+N424*'Settings'!$B$5+O424,0))</f>
        <v/>
      </c>
      <c r="Q424" s="31">
        <f>IF(A424="","",IF(H424="Canceled","Canceled",IF(G424="","No Due Date",IF(H424="Completed",IF(I424="","Needs Review",IF(I424&gt;G424,"Completed Late","Completed On Time")),IF(TODAY()&gt;G424,"Overdue",IF(G424&lt;=TODAY()+'Settings'!$B$6,"Due Soon","On Track"))))))</f>
        <v/>
      </c>
      <c r="R424" s="31">
        <f>IF(A424="","",IF(COUNTIF($A$2:$A$501,A424)&gt;1,"Duplicate Action ID",IF(OR(B424="",D424="",E424="",F424="",H424="",J424=""),"Missing Required Field",IF(IFERROR(COUNTIF('Complaint Log'!$A$2:$A$501,B424),0)=0,"Unknown Complaint ID",IF(AND(H424="Pending",G424=""),"Missing Due Date",IF(AND(H424="Completed",I424=""),"Missing Completed Date",IF(AND(H424&lt;&gt;"Completed",I424&lt;&gt;""),"Status/Date Mismatch",IF(AND(I424&lt;&gt;"",I424&lt;D424),"Completed Before Logged","OK"))))))))</f>
        <v/>
      </c>
    </row>
    <row r="425">
      <c r="A425" s="29" t="n"/>
      <c r="B425" s="29" t="n"/>
      <c r="C425" s="31">
        <f>IF(B425="","",IFERROR(INDEX('Complaint Log'!$I$2:$I$501,MATCH(B425,'Complaint Log'!$A$2:$A$501,0)),"Complaint ID not found"))</f>
        <v/>
      </c>
      <c r="D425" s="30" t="n"/>
      <c r="E425" s="29" t="n"/>
      <c r="F425" s="29" t="n"/>
      <c r="G425" s="30" t="n"/>
      <c r="H425" s="29" t="n"/>
      <c r="I425" s="30" t="n"/>
      <c r="J425" s="31" t="n"/>
      <c r="K425" s="39" t="n"/>
      <c r="L425" s="58" t="n"/>
      <c r="M425" s="61" t="n"/>
      <c r="N425" s="57" t="n"/>
      <c r="O425" s="58" t="n"/>
      <c r="P425" s="58">
        <f>IF(A425="","",IFERROR(K425*IF(L425="",'Settings'!$B$3,L425)+M425*'Settings'!$B$4+N425*'Settings'!$B$5+O425,0))</f>
        <v/>
      </c>
      <c r="Q425" s="31">
        <f>IF(A425="","",IF(H425="Canceled","Canceled",IF(G425="","No Due Date",IF(H425="Completed",IF(I425="","Needs Review",IF(I425&gt;G425,"Completed Late","Completed On Time")),IF(TODAY()&gt;G425,"Overdue",IF(G425&lt;=TODAY()+'Settings'!$B$6,"Due Soon","On Track"))))))</f>
        <v/>
      </c>
      <c r="R425" s="31">
        <f>IF(A425="","",IF(COUNTIF($A$2:$A$501,A425)&gt;1,"Duplicate Action ID",IF(OR(B425="",D425="",E425="",F425="",H425="",J425=""),"Missing Required Field",IF(IFERROR(COUNTIF('Complaint Log'!$A$2:$A$501,B425),0)=0,"Unknown Complaint ID",IF(AND(H425="Pending",G425=""),"Missing Due Date",IF(AND(H425="Completed",I425=""),"Missing Completed Date",IF(AND(H425&lt;&gt;"Completed",I425&lt;&gt;""),"Status/Date Mismatch",IF(AND(I425&lt;&gt;"",I425&lt;D425),"Completed Before Logged","OK"))))))))</f>
        <v/>
      </c>
    </row>
    <row r="426">
      <c r="A426" s="29" t="n"/>
      <c r="B426" s="29" t="n"/>
      <c r="C426" s="31">
        <f>IF(B426="","",IFERROR(INDEX('Complaint Log'!$I$2:$I$501,MATCH(B426,'Complaint Log'!$A$2:$A$501,0)),"Complaint ID not found"))</f>
        <v/>
      </c>
      <c r="D426" s="30" t="n"/>
      <c r="E426" s="29" t="n"/>
      <c r="F426" s="29" t="n"/>
      <c r="G426" s="30" t="n"/>
      <c r="H426" s="29" t="n"/>
      <c r="I426" s="30" t="n"/>
      <c r="J426" s="31" t="n"/>
      <c r="K426" s="39" t="n"/>
      <c r="L426" s="58" t="n"/>
      <c r="M426" s="61" t="n"/>
      <c r="N426" s="57" t="n"/>
      <c r="O426" s="58" t="n"/>
      <c r="P426" s="58">
        <f>IF(A426="","",IFERROR(K426*IF(L426="",'Settings'!$B$3,L426)+M426*'Settings'!$B$4+N426*'Settings'!$B$5+O426,0))</f>
        <v/>
      </c>
      <c r="Q426" s="31">
        <f>IF(A426="","",IF(H426="Canceled","Canceled",IF(G426="","No Due Date",IF(H426="Completed",IF(I426="","Needs Review",IF(I426&gt;G426,"Completed Late","Completed On Time")),IF(TODAY()&gt;G426,"Overdue",IF(G426&lt;=TODAY()+'Settings'!$B$6,"Due Soon","On Track"))))))</f>
        <v/>
      </c>
      <c r="R426" s="31">
        <f>IF(A426="","",IF(COUNTIF($A$2:$A$501,A426)&gt;1,"Duplicate Action ID",IF(OR(B426="",D426="",E426="",F426="",H426="",J426=""),"Missing Required Field",IF(IFERROR(COUNTIF('Complaint Log'!$A$2:$A$501,B426),0)=0,"Unknown Complaint ID",IF(AND(H426="Pending",G426=""),"Missing Due Date",IF(AND(H426="Completed",I426=""),"Missing Completed Date",IF(AND(H426&lt;&gt;"Completed",I426&lt;&gt;""),"Status/Date Mismatch",IF(AND(I426&lt;&gt;"",I426&lt;D426),"Completed Before Logged","OK"))))))))</f>
        <v/>
      </c>
    </row>
    <row r="427">
      <c r="A427" s="29" t="n"/>
      <c r="B427" s="29" t="n"/>
      <c r="C427" s="31">
        <f>IF(B427="","",IFERROR(INDEX('Complaint Log'!$I$2:$I$501,MATCH(B427,'Complaint Log'!$A$2:$A$501,0)),"Complaint ID not found"))</f>
        <v/>
      </c>
      <c r="D427" s="30" t="n"/>
      <c r="E427" s="29" t="n"/>
      <c r="F427" s="29" t="n"/>
      <c r="G427" s="30" t="n"/>
      <c r="H427" s="29" t="n"/>
      <c r="I427" s="30" t="n"/>
      <c r="J427" s="31" t="n"/>
      <c r="K427" s="39" t="n"/>
      <c r="L427" s="58" t="n"/>
      <c r="M427" s="61" t="n"/>
      <c r="N427" s="57" t="n"/>
      <c r="O427" s="58" t="n"/>
      <c r="P427" s="58">
        <f>IF(A427="","",IFERROR(K427*IF(L427="",'Settings'!$B$3,L427)+M427*'Settings'!$B$4+N427*'Settings'!$B$5+O427,0))</f>
        <v/>
      </c>
      <c r="Q427" s="31">
        <f>IF(A427="","",IF(H427="Canceled","Canceled",IF(G427="","No Due Date",IF(H427="Completed",IF(I427="","Needs Review",IF(I427&gt;G427,"Completed Late","Completed On Time")),IF(TODAY()&gt;G427,"Overdue",IF(G427&lt;=TODAY()+'Settings'!$B$6,"Due Soon","On Track"))))))</f>
        <v/>
      </c>
      <c r="R427" s="31">
        <f>IF(A427="","",IF(COUNTIF($A$2:$A$501,A427)&gt;1,"Duplicate Action ID",IF(OR(B427="",D427="",E427="",F427="",H427="",J427=""),"Missing Required Field",IF(IFERROR(COUNTIF('Complaint Log'!$A$2:$A$501,B427),0)=0,"Unknown Complaint ID",IF(AND(H427="Pending",G427=""),"Missing Due Date",IF(AND(H427="Completed",I427=""),"Missing Completed Date",IF(AND(H427&lt;&gt;"Completed",I427&lt;&gt;""),"Status/Date Mismatch",IF(AND(I427&lt;&gt;"",I427&lt;D427),"Completed Before Logged","OK"))))))))</f>
        <v/>
      </c>
    </row>
    <row r="428">
      <c r="A428" s="29" t="n"/>
      <c r="B428" s="29" t="n"/>
      <c r="C428" s="31">
        <f>IF(B428="","",IFERROR(INDEX('Complaint Log'!$I$2:$I$501,MATCH(B428,'Complaint Log'!$A$2:$A$501,0)),"Complaint ID not found"))</f>
        <v/>
      </c>
      <c r="D428" s="30" t="n"/>
      <c r="E428" s="29" t="n"/>
      <c r="F428" s="29" t="n"/>
      <c r="G428" s="30" t="n"/>
      <c r="H428" s="29" t="n"/>
      <c r="I428" s="30" t="n"/>
      <c r="J428" s="31" t="n"/>
      <c r="K428" s="39" t="n"/>
      <c r="L428" s="58" t="n"/>
      <c r="M428" s="61" t="n"/>
      <c r="N428" s="57" t="n"/>
      <c r="O428" s="58" t="n"/>
      <c r="P428" s="58">
        <f>IF(A428="","",IFERROR(K428*IF(L428="",'Settings'!$B$3,L428)+M428*'Settings'!$B$4+N428*'Settings'!$B$5+O428,0))</f>
        <v/>
      </c>
      <c r="Q428" s="31">
        <f>IF(A428="","",IF(H428="Canceled","Canceled",IF(G428="","No Due Date",IF(H428="Completed",IF(I428="","Needs Review",IF(I428&gt;G428,"Completed Late","Completed On Time")),IF(TODAY()&gt;G428,"Overdue",IF(G428&lt;=TODAY()+'Settings'!$B$6,"Due Soon","On Track"))))))</f>
        <v/>
      </c>
      <c r="R428" s="31">
        <f>IF(A428="","",IF(COUNTIF($A$2:$A$501,A428)&gt;1,"Duplicate Action ID",IF(OR(B428="",D428="",E428="",F428="",H428="",J428=""),"Missing Required Field",IF(IFERROR(COUNTIF('Complaint Log'!$A$2:$A$501,B428),0)=0,"Unknown Complaint ID",IF(AND(H428="Pending",G428=""),"Missing Due Date",IF(AND(H428="Completed",I428=""),"Missing Completed Date",IF(AND(H428&lt;&gt;"Completed",I428&lt;&gt;""),"Status/Date Mismatch",IF(AND(I428&lt;&gt;"",I428&lt;D428),"Completed Before Logged","OK"))))))))</f>
        <v/>
      </c>
    </row>
    <row r="429">
      <c r="A429" s="29" t="n"/>
      <c r="B429" s="29" t="n"/>
      <c r="C429" s="31">
        <f>IF(B429="","",IFERROR(INDEX('Complaint Log'!$I$2:$I$501,MATCH(B429,'Complaint Log'!$A$2:$A$501,0)),"Complaint ID not found"))</f>
        <v/>
      </c>
      <c r="D429" s="30" t="n"/>
      <c r="E429" s="29" t="n"/>
      <c r="F429" s="29" t="n"/>
      <c r="G429" s="30" t="n"/>
      <c r="H429" s="29" t="n"/>
      <c r="I429" s="30" t="n"/>
      <c r="J429" s="31" t="n"/>
      <c r="K429" s="39" t="n"/>
      <c r="L429" s="58" t="n"/>
      <c r="M429" s="61" t="n"/>
      <c r="N429" s="57" t="n"/>
      <c r="O429" s="58" t="n"/>
      <c r="P429" s="58">
        <f>IF(A429="","",IFERROR(K429*IF(L429="",'Settings'!$B$3,L429)+M429*'Settings'!$B$4+N429*'Settings'!$B$5+O429,0))</f>
        <v/>
      </c>
      <c r="Q429" s="31">
        <f>IF(A429="","",IF(H429="Canceled","Canceled",IF(G429="","No Due Date",IF(H429="Completed",IF(I429="","Needs Review",IF(I429&gt;G429,"Completed Late","Completed On Time")),IF(TODAY()&gt;G429,"Overdue",IF(G429&lt;=TODAY()+'Settings'!$B$6,"Due Soon","On Track"))))))</f>
        <v/>
      </c>
      <c r="R429" s="31">
        <f>IF(A429="","",IF(COUNTIF($A$2:$A$501,A429)&gt;1,"Duplicate Action ID",IF(OR(B429="",D429="",E429="",F429="",H429="",J429=""),"Missing Required Field",IF(IFERROR(COUNTIF('Complaint Log'!$A$2:$A$501,B429),0)=0,"Unknown Complaint ID",IF(AND(H429="Pending",G429=""),"Missing Due Date",IF(AND(H429="Completed",I429=""),"Missing Completed Date",IF(AND(H429&lt;&gt;"Completed",I429&lt;&gt;""),"Status/Date Mismatch",IF(AND(I429&lt;&gt;"",I429&lt;D429),"Completed Before Logged","OK"))))))))</f>
        <v/>
      </c>
    </row>
    <row r="430">
      <c r="A430" s="29" t="n"/>
      <c r="B430" s="29" t="n"/>
      <c r="C430" s="31">
        <f>IF(B430="","",IFERROR(INDEX('Complaint Log'!$I$2:$I$501,MATCH(B430,'Complaint Log'!$A$2:$A$501,0)),"Complaint ID not found"))</f>
        <v/>
      </c>
      <c r="D430" s="30" t="n"/>
      <c r="E430" s="29" t="n"/>
      <c r="F430" s="29" t="n"/>
      <c r="G430" s="30" t="n"/>
      <c r="H430" s="29" t="n"/>
      <c r="I430" s="30" t="n"/>
      <c r="J430" s="31" t="n"/>
      <c r="K430" s="39" t="n"/>
      <c r="L430" s="58" t="n"/>
      <c r="M430" s="61" t="n"/>
      <c r="N430" s="57" t="n"/>
      <c r="O430" s="58" t="n"/>
      <c r="P430" s="58">
        <f>IF(A430="","",IFERROR(K430*IF(L430="",'Settings'!$B$3,L430)+M430*'Settings'!$B$4+N430*'Settings'!$B$5+O430,0))</f>
        <v/>
      </c>
      <c r="Q430" s="31">
        <f>IF(A430="","",IF(H430="Canceled","Canceled",IF(G430="","No Due Date",IF(H430="Completed",IF(I430="","Needs Review",IF(I430&gt;G430,"Completed Late","Completed On Time")),IF(TODAY()&gt;G430,"Overdue",IF(G430&lt;=TODAY()+'Settings'!$B$6,"Due Soon","On Track"))))))</f>
        <v/>
      </c>
      <c r="R430" s="31">
        <f>IF(A430="","",IF(COUNTIF($A$2:$A$501,A430)&gt;1,"Duplicate Action ID",IF(OR(B430="",D430="",E430="",F430="",H430="",J430=""),"Missing Required Field",IF(IFERROR(COUNTIF('Complaint Log'!$A$2:$A$501,B430),0)=0,"Unknown Complaint ID",IF(AND(H430="Pending",G430=""),"Missing Due Date",IF(AND(H430="Completed",I430=""),"Missing Completed Date",IF(AND(H430&lt;&gt;"Completed",I430&lt;&gt;""),"Status/Date Mismatch",IF(AND(I430&lt;&gt;"",I430&lt;D430),"Completed Before Logged","OK"))))))))</f>
        <v/>
      </c>
    </row>
    <row r="431">
      <c r="A431" s="29" t="n"/>
      <c r="B431" s="29" t="n"/>
      <c r="C431" s="31">
        <f>IF(B431="","",IFERROR(INDEX('Complaint Log'!$I$2:$I$501,MATCH(B431,'Complaint Log'!$A$2:$A$501,0)),"Complaint ID not found"))</f>
        <v/>
      </c>
      <c r="D431" s="30" t="n"/>
      <c r="E431" s="29" t="n"/>
      <c r="F431" s="29" t="n"/>
      <c r="G431" s="30" t="n"/>
      <c r="H431" s="29" t="n"/>
      <c r="I431" s="30" t="n"/>
      <c r="J431" s="31" t="n"/>
      <c r="K431" s="39" t="n"/>
      <c r="L431" s="58" t="n"/>
      <c r="M431" s="61" t="n"/>
      <c r="N431" s="57" t="n"/>
      <c r="O431" s="58" t="n"/>
      <c r="P431" s="58">
        <f>IF(A431="","",IFERROR(K431*IF(L431="",'Settings'!$B$3,L431)+M431*'Settings'!$B$4+N431*'Settings'!$B$5+O431,0))</f>
        <v/>
      </c>
      <c r="Q431" s="31">
        <f>IF(A431="","",IF(H431="Canceled","Canceled",IF(G431="","No Due Date",IF(H431="Completed",IF(I431="","Needs Review",IF(I431&gt;G431,"Completed Late","Completed On Time")),IF(TODAY()&gt;G431,"Overdue",IF(G431&lt;=TODAY()+'Settings'!$B$6,"Due Soon","On Track"))))))</f>
        <v/>
      </c>
      <c r="R431" s="31">
        <f>IF(A431="","",IF(COUNTIF($A$2:$A$501,A431)&gt;1,"Duplicate Action ID",IF(OR(B431="",D431="",E431="",F431="",H431="",J431=""),"Missing Required Field",IF(IFERROR(COUNTIF('Complaint Log'!$A$2:$A$501,B431),0)=0,"Unknown Complaint ID",IF(AND(H431="Pending",G431=""),"Missing Due Date",IF(AND(H431="Completed",I431=""),"Missing Completed Date",IF(AND(H431&lt;&gt;"Completed",I431&lt;&gt;""),"Status/Date Mismatch",IF(AND(I431&lt;&gt;"",I431&lt;D431),"Completed Before Logged","OK"))))))))</f>
        <v/>
      </c>
    </row>
    <row r="432">
      <c r="A432" s="29" t="n"/>
      <c r="B432" s="29" t="n"/>
      <c r="C432" s="31">
        <f>IF(B432="","",IFERROR(INDEX('Complaint Log'!$I$2:$I$501,MATCH(B432,'Complaint Log'!$A$2:$A$501,0)),"Complaint ID not found"))</f>
        <v/>
      </c>
      <c r="D432" s="30" t="n"/>
      <c r="E432" s="29" t="n"/>
      <c r="F432" s="29" t="n"/>
      <c r="G432" s="30" t="n"/>
      <c r="H432" s="29" t="n"/>
      <c r="I432" s="30" t="n"/>
      <c r="J432" s="31" t="n"/>
      <c r="K432" s="39" t="n"/>
      <c r="L432" s="58" t="n"/>
      <c r="M432" s="61" t="n"/>
      <c r="N432" s="57" t="n"/>
      <c r="O432" s="58" t="n"/>
      <c r="P432" s="58">
        <f>IF(A432="","",IFERROR(K432*IF(L432="",'Settings'!$B$3,L432)+M432*'Settings'!$B$4+N432*'Settings'!$B$5+O432,0))</f>
        <v/>
      </c>
      <c r="Q432" s="31">
        <f>IF(A432="","",IF(H432="Canceled","Canceled",IF(G432="","No Due Date",IF(H432="Completed",IF(I432="","Needs Review",IF(I432&gt;G432,"Completed Late","Completed On Time")),IF(TODAY()&gt;G432,"Overdue",IF(G432&lt;=TODAY()+'Settings'!$B$6,"Due Soon","On Track"))))))</f>
        <v/>
      </c>
      <c r="R432" s="31">
        <f>IF(A432="","",IF(COUNTIF($A$2:$A$501,A432)&gt;1,"Duplicate Action ID",IF(OR(B432="",D432="",E432="",F432="",H432="",J432=""),"Missing Required Field",IF(IFERROR(COUNTIF('Complaint Log'!$A$2:$A$501,B432),0)=0,"Unknown Complaint ID",IF(AND(H432="Pending",G432=""),"Missing Due Date",IF(AND(H432="Completed",I432=""),"Missing Completed Date",IF(AND(H432&lt;&gt;"Completed",I432&lt;&gt;""),"Status/Date Mismatch",IF(AND(I432&lt;&gt;"",I432&lt;D432),"Completed Before Logged","OK"))))))))</f>
        <v/>
      </c>
    </row>
    <row r="433">
      <c r="A433" s="29" t="n"/>
      <c r="B433" s="29" t="n"/>
      <c r="C433" s="31">
        <f>IF(B433="","",IFERROR(INDEX('Complaint Log'!$I$2:$I$501,MATCH(B433,'Complaint Log'!$A$2:$A$501,0)),"Complaint ID not found"))</f>
        <v/>
      </c>
      <c r="D433" s="30" t="n"/>
      <c r="E433" s="29" t="n"/>
      <c r="F433" s="29" t="n"/>
      <c r="G433" s="30" t="n"/>
      <c r="H433" s="29" t="n"/>
      <c r="I433" s="30" t="n"/>
      <c r="J433" s="31" t="n"/>
      <c r="K433" s="39" t="n"/>
      <c r="L433" s="58" t="n"/>
      <c r="M433" s="61" t="n"/>
      <c r="N433" s="57" t="n"/>
      <c r="O433" s="58" t="n"/>
      <c r="P433" s="58">
        <f>IF(A433="","",IFERROR(K433*IF(L433="",'Settings'!$B$3,L433)+M433*'Settings'!$B$4+N433*'Settings'!$B$5+O433,0))</f>
        <v/>
      </c>
      <c r="Q433" s="31">
        <f>IF(A433="","",IF(H433="Canceled","Canceled",IF(G433="","No Due Date",IF(H433="Completed",IF(I433="","Needs Review",IF(I433&gt;G433,"Completed Late","Completed On Time")),IF(TODAY()&gt;G433,"Overdue",IF(G433&lt;=TODAY()+'Settings'!$B$6,"Due Soon","On Track"))))))</f>
        <v/>
      </c>
      <c r="R433" s="31">
        <f>IF(A433="","",IF(COUNTIF($A$2:$A$501,A433)&gt;1,"Duplicate Action ID",IF(OR(B433="",D433="",E433="",F433="",H433="",J433=""),"Missing Required Field",IF(IFERROR(COUNTIF('Complaint Log'!$A$2:$A$501,B433),0)=0,"Unknown Complaint ID",IF(AND(H433="Pending",G433=""),"Missing Due Date",IF(AND(H433="Completed",I433=""),"Missing Completed Date",IF(AND(H433&lt;&gt;"Completed",I433&lt;&gt;""),"Status/Date Mismatch",IF(AND(I433&lt;&gt;"",I433&lt;D433),"Completed Before Logged","OK"))))))))</f>
        <v/>
      </c>
    </row>
    <row r="434">
      <c r="A434" s="29" t="n"/>
      <c r="B434" s="29" t="n"/>
      <c r="C434" s="31">
        <f>IF(B434="","",IFERROR(INDEX('Complaint Log'!$I$2:$I$501,MATCH(B434,'Complaint Log'!$A$2:$A$501,0)),"Complaint ID not found"))</f>
        <v/>
      </c>
      <c r="D434" s="30" t="n"/>
      <c r="E434" s="29" t="n"/>
      <c r="F434" s="29" t="n"/>
      <c r="G434" s="30" t="n"/>
      <c r="H434" s="29" t="n"/>
      <c r="I434" s="30" t="n"/>
      <c r="J434" s="31" t="n"/>
      <c r="K434" s="39" t="n"/>
      <c r="L434" s="58" t="n"/>
      <c r="M434" s="61" t="n"/>
      <c r="N434" s="57" t="n"/>
      <c r="O434" s="58" t="n"/>
      <c r="P434" s="58">
        <f>IF(A434="","",IFERROR(K434*IF(L434="",'Settings'!$B$3,L434)+M434*'Settings'!$B$4+N434*'Settings'!$B$5+O434,0))</f>
        <v/>
      </c>
      <c r="Q434" s="31">
        <f>IF(A434="","",IF(H434="Canceled","Canceled",IF(G434="","No Due Date",IF(H434="Completed",IF(I434="","Needs Review",IF(I434&gt;G434,"Completed Late","Completed On Time")),IF(TODAY()&gt;G434,"Overdue",IF(G434&lt;=TODAY()+'Settings'!$B$6,"Due Soon","On Track"))))))</f>
        <v/>
      </c>
      <c r="R434" s="31">
        <f>IF(A434="","",IF(COUNTIF($A$2:$A$501,A434)&gt;1,"Duplicate Action ID",IF(OR(B434="",D434="",E434="",F434="",H434="",J434=""),"Missing Required Field",IF(IFERROR(COUNTIF('Complaint Log'!$A$2:$A$501,B434),0)=0,"Unknown Complaint ID",IF(AND(H434="Pending",G434=""),"Missing Due Date",IF(AND(H434="Completed",I434=""),"Missing Completed Date",IF(AND(H434&lt;&gt;"Completed",I434&lt;&gt;""),"Status/Date Mismatch",IF(AND(I434&lt;&gt;"",I434&lt;D434),"Completed Before Logged","OK"))))))))</f>
        <v/>
      </c>
    </row>
    <row r="435">
      <c r="A435" s="29" t="n"/>
      <c r="B435" s="29" t="n"/>
      <c r="C435" s="31">
        <f>IF(B435="","",IFERROR(INDEX('Complaint Log'!$I$2:$I$501,MATCH(B435,'Complaint Log'!$A$2:$A$501,0)),"Complaint ID not found"))</f>
        <v/>
      </c>
      <c r="D435" s="30" t="n"/>
      <c r="E435" s="29" t="n"/>
      <c r="F435" s="29" t="n"/>
      <c r="G435" s="30" t="n"/>
      <c r="H435" s="29" t="n"/>
      <c r="I435" s="30" t="n"/>
      <c r="J435" s="31" t="n"/>
      <c r="K435" s="39" t="n"/>
      <c r="L435" s="58" t="n"/>
      <c r="M435" s="61" t="n"/>
      <c r="N435" s="57" t="n"/>
      <c r="O435" s="58" t="n"/>
      <c r="P435" s="58">
        <f>IF(A435="","",IFERROR(K435*IF(L435="",'Settings'!$B$3,L435)+M435*'Settings'!$B$4+N435*'Settings'!$B$5+O435,0))</f>
        <v/>
      </c>
      <c r="Q435" s="31">
        <f>IF(A435="","",IF(H435="Canceled","Canceled",IF(G435="","No Due Date",IF(H435="Completed",IF(I435="","Needs Review",IF(I435&gt;G435,"Completed Late","Completed On Time")),IF(TODAY()&gt;G435,"Overdue",IF(G435&lt;=TODAY()+'Settings'!$B$6,"Due Soon","On Track"))))))</f>
        <v/>
      </c>
      <c r="R435" s="31">
        <f>IF(A435="","",IF(COUNTIF($A$2:$A$501,A435)&gt;1,"Duplicate Action ID",IF(OR(B435="",D435="",E435="",F435="",H435="",J435=""),"Missing Required Field",IF(IFERROR(COUNTIF('Complaint Log'!$A$2:$A$501,B435),0)=0,"Unknown Complaint ID",IF(AND(H435="Pending",G435=""),"Missing Due Date",IF(AND(H435="Completed",I435=""),"Missing Completed Date",IF(AND(H435&lt;&gt;"Completed",I435&lt;&gt;""),"Status/Date Mismatch",IF(AND(I435&lt;&gt;"",I435&lt;D435),"Completed Before Logged","OK"))))))))</f>
        <v/>
      </c>
    </row>
    <row r="436">
      <c r="A436" s="29" t="n"/>
      <c r="B436" s="29" t="n"/>
      <c r="C436" s="31">
        <f>IF(B436="","",IFERROR(INDEX('Complaint Log'!$I$2:$I$501,MATCH(B436,'Complaint Log'!$A$2:$A$501,0)),"Complaint ID not found"))</f>
        <v/>
      </c>
      <c r="D436" s="30" t="n"/>
      <c r="E436" s="29" t="n"/>
      <c r="F436" s="29" t="n"/>
      <c r="G436" s="30" t="n"/>
      <c r="H436" s="29" t="n"/>
      <c r="I436" s="30" t="n"/>
      <c r="J436" s="31" t="n"/>
      <c r="K436" s="39" t="n"/>
      <c r="L436" s="58" t="n"/>
      <c r="M436" s="61" t="n"/>
      <c r="N436" s="57" t="n"/>
      <c r="O436" s="58" t="n"/>
      <c r="P436" s="58">
        <f>IF(A436="","",IFERROR(K436*IF(L436="",'Settings'!$B$3,L436)+M436*'Settings'!$B$4+N436*'Settings'!$B$5+O436,0))</f>
        <v/>
      </c>
      <c r="Q436" s="31">
        <f>IF(A436="","",IF(H436="Canceled","Canceled",IF(G436="","No Due Date",IF(H436="Completed",IF(I436="","Needs Review",IF(I436&gt;G436,"Completed Late","Completed On Time")),IF(TODAY()&gt;G436,"Overdue",IF(G436&lt;=TODAY()+'Settings'!$B$6,"Due Soon","On Track"))))))</f>
        <v/>
      </c>
      <c r="R436" s="31">
        <f>IF(A436="","",IF(COUNTIF($A$2:$A$501,A436)&gt;1,"Duplicate Action ID",IF(OR(B436="",D436="",E436="",F436="",H436="",J436=""),"Missing Required Field",IF(IFERROR(COUNTIF('Complaint Log'!$A$2:$A$501,B436),0)=0,"Unknown Complaint ID",IF(AND(H436="Pending",G436=""),"Missing Due Date",IF(AND(H436="Completed",I436=""),"Missing Completed Date",IF(AND(H436&lt;&gt;"Completed",I436&lt;&gt;""),"Status/Date Mismatch",IF(AND(I436&lt;&gt;"",I436&lt;D436),"Completed Before Logged","OK"))))))))</f>
        <v/>
      </c>
    </row>
    <row r="437">
      <c r="A437" s="29" t="n"/>
      <c r="B437" s="29" t="n"/>
      <c r="C437" s="31">
        <f>IF(B437="","",IFERROR(INDEX('Complaint Log'!$I$2:$I$501,MATCH(B437,'Complaint Log'!$A$2:$A$501,0)),"Complaint ID not found"))</f>
        <v/>
      </c>
      <c r="D437" s="30" t="n"/>
      <c r="E437" s="29" t="n"/>
      <c r="F437" s="29" t="n"/>
      <c r="G437" s="30" t="n"/>
      <c r="H437" s="29" t="n"/>
      <c r="I437" s="30" t="n"/>
      <c r="J437" s="31" t="n"/>
      <c r="K437" s="39" t="n"/>
      <c r="L437" s="58" t="n"/>
      <c r="M437" s="61" t="n"/>
      <c r="N437" s="57" t="n"/>
      <c r="O437" s="58" t="n"/>
      <c r="P437" s="58">
        <f>IF(A437="","",IFERROR(K437*IF(L437="",'Settings'!$B$3,L437)+M437*'Settings'!$B$4+N437*'Settings'!$B$5+O437,0))</f>
        <v/>
      </c>
      <c r="Q437" s="31">
        <f>IF(A437="","",IF(H437="Canceled","Canceled",IF(G437="","No Due Date",IF(H437="Completed",IF(I437="","Needs Review",IF(I437&gt;G437,"Completed Late","Completed On Time")),IF(TODAY()&gt;G437,"Overdue",IF(G437&lt;=TODAY()+'Settings'!$B$6,"Due Soon","On Track"))))))</f>
        <v/>
      </c>
      <c r="R437" s="31">
        <f>IF(A437="","",IF(COUNTIF($A$2:$A$501,A437)&gt;1,"Duplicate Action ID",IF(OR(B437="",D437="",E437="",F437="",H437="",J437=""),"Missing Required Field",IF(IFERROR(COUNTIF('Complaint Log'!$A$2:$A$501,B437),0)=0,"Unknown Complaint ID",IF(AND(H437="Pending",G437=""),"Missing Due Date",IF(AND(H437="Completed",I437=""),"Missing Completed Date",IF(AND(H437&lt;&gt;"Completed",I437&lt;&gt;""),"Status/Date Mismatch",IF(AND(I437&lt;&gt;"",I437&lt;D437),"Completed Before Logged","OK"))))))))</f>
        <v/>
      </c>
    </row>
    <row r="438">
      <c r="A438" s="29" t="n"/>
      <c r="B438" s="29" t="n"/>
      <c r="C438" s="31">
        <f>IF(B438="","",IFERROR(INDEX('Complaint Log'!$I$2:$I$501,MATCH(B438,'Complaint Log'!$A$2:$A$501,0)),"Complaint ID not found"))</f>
        <v/>
      </c>
      <c r="D438" s="30" t="n"/>
      <c r="E438" s="29" t="n"/>
      <c r="F438" s="29" t="n"/>
      <c r="G438" s="30" t="n"/>
      <c r="H438" s="29" t="n"/>
      <c r="I438" s="30" t="n"/>
      <c r="J438" s="31" t="n"/>
      <c r="K438" s="39" t="n"/>
      <c r="L438" s="58" t="n"/>
      <c r="M438" s="61" t="n"/>
      <c r="N438" s="57" t="n"/>
      <c r="O438" s="58" t="n"/>
      <c r="P438" s="58">
        <f>IF(A438="","",IFERROR(K438*IF(L438="",'Settings'!$B$3,L438)+M438*'Settings'!$B$4+N438*'Settings'!$B$5+O438,0))</f>
        <v/>
      </c>
      <c r="Q438" s="31">
        <f>IF(A438="","",IF(H438="Canceled","Canceled",IF(G438="","No Due Date",IF(H438="Completed",IF(I438="","Needs Review",IF(I438&gt;G438,"Completed Late","Completed On Time")),IF(TODAY()&gt;G438,"Overdue",IF(G438&lt;=TODAY()+'Settings'!$B$6,"Due Soon","On Track"))))))</f>
        <v/>
      </c>
      <c r="R438" s="31">
        <f>IF(A438="","",IF(COUNTIF($A$2:$A$501,A438)&gt;1,"Duplicate Action ID",IF(OR(B438="",D438="",E438="",F438="",H438="",J438=""),"Missing Required Field",IF(IFERROR(COUNTIF('Complaint Log'!$A$2:$A$501,B438),0)=0,"Unknown Complaint ID",IF(AND(H438="Pending",G438=""),"Missing Due Date",IF(AND(H438="Completed",I438=""),"Missing Completed Date",IF(AND(H438&lt;&gt;"Completed",I438&lt;&gt;""),"Status/Date Mismatch",IF(AND(I438&lt;&gt;"",I438&lt;D438),"Completed Before Logged","OK"))))))))</f>
        <v/>
      </c>
    </row>
    <row r="439">
      <c r="A439" s="29" t="n"/>
      <c r="B439" s="29" t="n"/>
      <c r="C439" s="31">
        <f>IF(B439="","",IFERROR(INDEX('Complaint Log'!$I$2:$I$501,MATCH(B439,'Complaint Log'!$A$2:$A$501,0)),"Complaint ID not found"))</f>
        <v/>
      </c>
      <c r="D439" s="30" t="n"/>
      <c r="E439" s="29" t="n"/>
      <c r="F439" s="29" t="n"/>
      <c r="G439" s="30" t="n"/>
      <c r="H439" s="29" t="n"/>
      <c r="I439" s="30" t="n"/>
      <c r="J439" s="31" t="n"/>
      <c r="K439" s="39" t="n"/>
      <c r="L439" s="58" t="n"/>
      <c r="M439" s="61" t="n"/>
      <c r="N439" s="57" t="n"/>
      <c r="O439" s="58" t="n"/>
      <c r="P439" s="58">
        <f>IF(A439="","",IFERROR(K439*IF(L439="",'Settings'!$B$3,L439)+M439*'Settings'!$B$4+N439*'Settings'!$B$5+O439,0))</f>
        <v/>
      </c>
      <c r="Q439" s="31">
        <f>IF(A439="","",IF(H439="Canceled","Canceled",IF(G439="","No Due Date",IF(H439="Completed",IF(I439="","Needs Review",IF(I439&gt;G439,"Completed Late","Completed On Time")),IF(TODAY()&gt;G439,"Overdue",IF(G439&lt;=TODAY()+'Settings'!$B$6,"Due Soon","On Track"))))))</f>
        <v/>
      </c>
      <c r="R439" s="31">
        <f>IF(A439="","",IF(COUNTIF($A$2:$A$501,A439)&gt;1,"Duplicate Action ID",IF(OR(B439="",D439="",E439="",F439="",H439="",J439=""),"Missing Required Field",IF(IFERROR(COUNTIF('Complaint Log'!$A$2:$A$501,B439),0)=0,"Unknown Complaint ID",IF(AND(H439="Pending",G439=""),"Missing Due Date",IF(AND(H439="Completed",I439=""),"Missing Completed Date",IF(AND(H439&lt;&gt;"Completed",I439&lt;&gt;""),"Status/Date Mismatch",IF(AND(I439&lt;&gt;"",I439&lt;D439),"Completed Before Logged","OK"))))))))</f>
        <v/>
      </c>
    </row>
    <row r="440">
      <c r="A440" s="29" t="n"/>
      <c r="B440" s="29" t="n"/>
      <c r="C440" s="31">
        <f>IF(B440="","",IFERROR(INDEX('Complaint Log'!$I$2:$I$501,MATCH(B440,'Complaint Log'!$A$2:$A$501,0)),"Complaint ID not found"))</f>
        <v/>
      </c>
      <c r="D440" s="30" t="n"/>
      <c r="E440" s="29" t="n"/>
      <c r="F440" s="29" t="n"/>
      <c r="G440" s="30" t="n"/>
      <c r="H440" s="29" t="n"/>
      <c r="I440" s="30" t="n"/>
      <c r="J440" s="31" t="n"/>
      <c r="K440" s="39" t="n"/>
      <c r="L440" s="58" t="n"/>
      <c r="M440" s="61" t="n"/>
      <c r="N440" s="57" t="n"/>
      <c r="O440" s="58" t="n"/>
      <c r="P440" s="58">
        <f>IF(A440="","",IFERROR(K440*IF(L440="",'Settings'!$B$3,L440)+M440*'Settings'!$B$4+N440*'Settings'!$B$5+O440,0))</f>
        <v/>
      </c>
      <c r="Q440" s="31">
        <f>IF(A440="","",IF(H440="Canceled","Canceled",IF(G440="","No Due Date",IF(H440="Completed",IF(I440="","Needs Review",IF(I440&gt;G440,"Completed Late","Completed On Time")),IF(TODAY()&gt;G440,"Overdue",IF(G440&lt;=TODAY()+'Settings'!$B$6,"Due Soon","On Track"))))))</f>
        <v/>
      </c>
      <c r="R440" s="31">
        <f>IF(A440="","",IF(COUNTIF($A$2:$A$501,A440)&gt;1,"Duplicate Action ID",IF(OR(B440="",D440="",E440="",F440="",H440="",J440=""),"Missing Required Field",IF(IFERROR(COUNTIF('Complaint Log'!$A$2:$A$501,B440),0)=0,"Unknown Complaint ID",IF(AND(H440="Pending",G440=""),"Missing Due Date",IF(AND(H440="Completed",I440=""),"Missing Completed Date",IF(AND(H440&lt;&gt;"Completed",I440&lt;&gt;""),"Status/Date Mismatch",IF(AND(I440&lt;&gt;"",I440&lt;D440),"Completed Before Logged","OK"))))))))</f>
        <v/>
      </c>
    </row>
    <row r="441">
      <c r="A441" s="29" t="n"/>
      <c r="B441" s="29" t="n"/>
      <c r="C441" s="31">
        <f>IF(B441="","",IFERROR(INDEX('Complaint Log'!$I$2:$I$501,MATCH(B441,'Complaint Log'!$A$2:$A$501,0)),"Complaint ID not found"))</f>
        <v/>
      </c>
      <c r="D441" s="30" t="n"/>
      <c r="E441" s="29" t="n"/>
      <c r="F441" s="29" t="n"/>
      <c r="G441" s="30" t="n"/>
      <c r="H441" s="29" t="n"/>
      <c r="I441" s="30" t="n"/>
      <c r="J441" s="31" t="n"/>
      <c r="K441" s="39" t="n"/>
      <c r="L441" s="58" t="n"/>
      <c r="M441" s="61" t="n"/>
      <c r="N441" s="57" t="n"/>
      <c r="O441" s="58" t="n"/>
      <c r="P441" s="58">
        <f>IF(A441="","",IFERROR(K441*IF(L441="",'Settings'!$B$3,L441)+M441*'Settings'!$B$4+N441*'Settings'!$B$5+O441,0))</f>
        <v/>
      </c>
      <c r="Q441" s="31">
        <f>IF(A441="","",IF(H441="Canceled","Canceled",IF(G441="","No Due Date",IF(H441="Completed",IF(I441="","Needs Review",IF(I441&gt;G441,"Completed Late","Completed On Time")),IF(TODAY()&gt;G441,"Overdue",IF(G441&lt;=TODAY()+'Settings'!$B$6,"Due Soon","On Track"))))))</f>
        <v/>
      </c>
      <c r="R441" s="31">
        <f>IF(A441="","",IF(COUNTIF($A$2:$A$501,A441)&gt;1,"Duplicate Action ID",IF(OR(B441="",D441="",E441="",F441="",H441="",J441=""),"Missing Required Field",IF(IFERROR(COUNTIF('Complaint Log'!$A$2:$A$501,B441),0)=0,"Unknown Complaint ID",IF(AND(H441="Pending",G441=""),"Missing Due Date",IF(AND(H441="Completed",I441=""),"Missing Completed Date",IF(AND(H441&lt;&gt;"Completed",I441&lt;&gt;""),"Status/Date Mismatch",IF(AND(I441&lt;&gt;"",I441&lt;D441),"Completed Before Logged","OK"))))))))</f>
        <v/>
      </c>
    </row>
    <row r="442">
      <c r="A442" s="29" t="n"/>
      <c r="B442" s="29" t="n"/>
      <c r="C442" s="31">
        <f>IF(B442="","",IFERROR(INDEX('Complaint Log'!$I$2:$I$501,MATCH(B442,'Complaint Log'!$A$2:$A$501,0)),"Complaint ID not found"))</f>
        <v/>
      </c>
      <c r="D442" s="30" t="n"/>
      <c r="E442" s="29" t="n"/>
      <c r="F442" s="29" t="n"/>
      <c r="G442" s="30" t="n"/>
      <c r="H442" s="29" t="n"/>
      <c r="I442" s="30" t="n"/>
      <c r="J442" s="31" t="n"/>
      <c r="K442" s="39" t="n"/>
      <c r="L442" s="58" t="n"/>
      <c r="M442" s="61" t="n"/>
      <c r="N442" s="57" t="n"/>
      <c r="O442" s="58" t="n"/>
      <c r="P442" s="58">
        <f>IF(A442="","",IFERROR(K442*IF(L442="",'Settings'!$B$3,L442)+M442*'Settings'!$B$4+N442*'Settings'!$B$5+O442,0))</f>
        <v/>
      </c>
      <c r="Q442" s="31">
        <f>IF(A442="","",IF(H442="Canceled","Canceled",IF(G442="","No Due Date",IF(H442="Completed",IF(I442="","Needs Review",IF(I442&gt;G442,"Completed Late","Completed On Time")),IF(TODAY()&gt;G442,"Overdue",IF(G442&lt;=TODAY()+'Settings'!$B$6,"Due Soon","On Track"))))))</f>
        <v/>
      </c>
      <c r="R442" s="31">
        <f>IF(A442="","",IF(COUNTIF($A$2:$A$501,A442)&gt;1,"Duplicate Action ID",IF(OR(B442="",D442="",E442="",F442="",H442="",J442=""),"Missing Required Field",IF(IFERROR(COUNTIF('Complaint Log'!$A$2:$A$501,B442),0)=0,"Unknown Complaint ID",IF(AND(H442="Pending",G442=""),"Missing Due Date",IF(AND(H442="Completed",I442=""),"Missing Completed Date",IF(AND(H442&lt;&gt;"Completed",I442&lt;&gt;""),"Status/Date Mismatch",IF(AND(I442&lt;&gt;"",I442&lt;D442),"Completed Before Logged","OK"))))))))</f>
        <v/>
      </c>
    </row>
    <row r="443">
      <c r="A443" s="29" t="n"/>
      <c r="B443" s="29" t="n"/>
      <c r="C443" s="31">
        <f>IF(B443="","",IFERROR(INDEX('Complaint Log'!$I$2:$I$501,MATCH(B443,'Complaint Log'!$A$2:$A$501,0)),"Complaint ID not found"))</f>
        <v/>
      </c>
      <c r="D443" s="30" t="n"/>
      <c r="E443" s="29" t="n"/>
      <c r="F443" s="29" t="n"/>
      <c r="G443" s="30" t="n"/>
      <c r="H443" s="29" t="n"/>
      <c r="I443" s="30" t="n"/>
      <c r="J443" s="31" t="n"/>
      <c r="K443" s="39" t="n"/>
      <c r="L443" s="58" t="n"/>
      <c r="M443" s="61" t="n"/>
      <c r="N443" s="57" t="n"/>
      <c r="O443" s="58" t="n"/>
      <c r="P443" s="58">
        <f>IF(A443="","",IFERROR(K443*IF(L443="",'Settings'!$B$3,L443)+M443*'Settings'!$B$4+N443*'Settings'!$B$5+O443,0))</f>
        <v/>
      </c>
      <c r="Q443" s="31">
        <f>IF(A443="","",IF(H443="Canceled","Canceled",IF(G443="","No Due Date",IF(H443="Completed",IF(I443="","Needs Review",IF(I443&gt;G443,"Completed Late","Completed On Time")),IF(TODAY()&gt;G443,"Overdue",IF(G443&lt;=TODAY()+'Settings'!$B$6,"Due Soon","On Track"))))))</f>
        <v/>
      </c>
      <c r="R443" s="31">
        <f>IF(A443="","",IF(COUNTIF($A$2:$A$501,A443)&gt;1,"Duplicate Action ID",IF(OR(B443="",D443="",E443="",F443="",H443="",J443=""),"Missing Required Field",IF(IFERROR(COUNTIF('Complaint Log'!$A$2:$A$501,B443),0)=0,"Unknown Complaint ID",IF(AND(H443="Pending",G443=""),"Missing Due Date",IF(AND(H443="Completed",I443=""),"Missing Completed Date",IF(AND(H443&lt;&gt;"Completed",I443&lt;&gt;""),"Status/Date Mismatch",IF(AND(I443&lt;&gt;"",I443&lt;D443),"Completed Before Logged","OK"))))))))</f>
        <v/>
      </c>
    </row>
    <row r="444">
      <c r="A444" s="29" t="n"/>
      <c r="B444" s="29" t="n"/>
      <c r="C444" s="31">
        <f>IF(B444="","",IFERROR(INDEX('Complaint Log'!$I$2:$I$501,MATCH(B444,'Complaint Log'!$A$2:$A$501,0)),"Complaint ID not found"))</f>
        <v/>
      </c>
      <c r="D444" s="30" t="n"/>
      <c r="E444" s="29" t="n"/>
      <c r="F444" s="29" t="n"/>
      <c r="G444" s="30" t="n"/>
      <c r="H444" s="29" t="n"/>
      <c r="I444" s="30" t="n"/>
      <c r="J444" s="31" t="n"/>
      <c r="K444" s="39" t="n"/>
      <c r="L444" s="58" t="n"/>
      <c r="M444" s="61" t="n"/>
      <c r="N444" s="57" t="n"/>
      <c r="O444" s="58" t="n"/>
      <c r="P444" s="58">
        <f>IF(A444="","",IFERROR(K444*IF(L444="",'Settings'!$B$3,L444)+M444*'Settings'!$B$4+N444*'Settings'!$B$5+O444,0))</f>
        <v/>
      </c>
      <c r="Q444" s="31">
        <f>IF(A444="","",IF(H444="Canceled","Canceled",IF(G444="","No Due Date",IF(H444="Completed",IF(I444="","Needs Review",IF(I444&gt;G444,"Completed Late","Completed On Time")),IF(TODAY()&gt;G444,"Overdue",IF(G444&lt;=TODAY()+'Settings'!$B$6,"Due Soon","On Track"))))))</f>
        <v/>
      </c>
      <c r="R444" s="31">
        <f>IF(A444="","",IF(COUNTIF($A$2:$A$501,A444)&gt;1,"Duplicate Action ID",IF(OR(B444="",D444="",E444="",F444="",H444="",J444=""),"Missing Required Field",IF(IFERROR(COUNTIF('Complaint Log'!$A$2:$A$501,B444),0)=0,"Unknown Complaint ID",IF(AND(H444="Pending",G444=""),"Missing Due Date",IF(AND(H444="Completed",I444=""),"Missing Completed Date",IF(AND(H444&lt;&gt;"Completed",I444&lt;&gt;""),"Status/Date Mismatch",IF(AND(I444&lt;&gt;"",I444&lt;D444),"Completed Before Logged","OK"))))))))</f>
        <v/>
      </c>
    </row>
    <row r="445">
      <c r="A445" s="29" t="n"/>
      <c r="B445" s="29" t="n"/>
      <c r="C445" s="31">
        <f>IF(B445="","",IFERROR(INDEX('Complaint Log'!$I$2:$I$501,MATCH(B445,'Complaint Log'!$A$2:$A$501,0)),"Complaint ID not found"))</f>
        <v/>
      </c>
      <c r="D445" s="30" t="n"/>
      <c r="E445" s="29" t="n"/>
      <c r="F445" s="29" t="n"/>
      <c r="G445" s="30" t="n"/>
      <c r="H445" s="29" t="n"/>
      <c r="I445" s="30" t="n"/>
      <c r="J445" s="31" t="n"/>
      <c r="K445" s="39" t="n"/>
      <c r="L445" s="58" t="n"/>
      <c r="M445" s="61" t="n"/>
      <c r="N445" s="57" t="n"/>
      <c r="O445" s="58" t="n"/>
      <c r="P445" s="58">
        <f>IF(A445="","",IFERROR(K445*IF(L445="",'Settings'!$B$3,L445)+M445*'Settings'!$B$4+N445*'Settings'!$B$5+O445,0))</f>
        <v/>
      </c>
      <c r="Q445" s="31">
        <f>IF(A445="","",IF(H445="Canceled","Canceled",IF(G445="","No Due Date",IF(H445="Completed",IF(I445="","Needs Review",IF(I445&gt;G445,"Completed Late","Completed On Time")),IF(TODAY()&gt;G445,"Overdue",IF(G445&lt;=TODAY()+'Settings'!$B$6,"Due Soon","On Track"))))))</f>
        <v/>
      </c>
      <c r="R445" s="31">
        <f>IF(A445="","",IF(COUNTIF($A$2:$A$501,A445)&gt;1,"Duplicate Action ID",IF(OR(B445="",D445="",E445="",F445="",H445="",J445=""),"Missing Required Field",IF(IFERROR(COUNTIF('Complaint Log'!$A$2:$A$501,B445),0)=0,"Unknown Complaint ID",IF(AND(H445="Pending",G445=""),"Missing Due Date",IF(AND(H445="Completed",I445=""),"Missing Completed Date",IF(AND(H445&lt;&gt;"Completed",I445&lt;&gt;""),"Status/Date Mismatch",IF(AND(I445&lt;&gt;"",I445&lt;D445),"Completed Before Logged","OK"))))))))</f>
        <v/>
      </c>
    </row>
    <row r="446">
      <c r="A446" s="29" t="n"/>
      <c r="B446" s="29" t="n"/>
      <c r="C446" s="31">
        <f>IF(B446="","",IFERROR(INDEX('Complaint Log'!$I$2:$I$501,MATCH(B446,'Complaint Log'!$A$2:$A$501,0)),"Complaint ID not found"))</f>
        <v/>
      </c>
      <c r="D446" s="30" t="n"/>
      <c r="E446" s="29" t="n"/>
      <c r="F446" s="29" t="n"/>
      <c r="G446" s="30" t="n"/>
      <c r="H446" s="29" t="n"/>
      <c r="I446" s="30" t="n"/>
      <c r="J446" s="31" t="n"/>
      <c r="K446" s="39" t="n"/>
      <c r="L446" s="58" t="n"/>
      <c r="M446" s="61" t="n"/>
      <c r="N446" s="57" t="n"/>
      <c r="O446" s="58" t="n"/>
      <c r="P446" s="58">
        <f>IF(A446="","",IFERROR(K446*IF(L446="",'Settings'!$B$3,L446)+M446*'Settings'!$B$4+N446*'Settings'!$B$5+O446,0))</f>
        <v/>
      </c>
      <c r="Q446" s="31">
        <f>IF(A446="","",IF(H446="Canceled","Canceled",IF(G446="","No Due Date",IF(H446="Completed",IF(I446="","Needs Review",IF(I446&gt;G446,"Completed Late","Completed On Time")),IF(TODAY()&gt;G446,"Overdue",IF(G446&lt;=TODAY()+'Settings'!$B$6,"Due Soon","On Track"))))))</f>
        <v/>
      </c>
      <c r="R446" s="31">
        <f>IF(A446="","",IF(COUNTIF($A$2:$A$501,A446)&gt;1,"Duplicate Action ID",IF(OR(B446="",D446="",E446="",F446="",H446="",J446=""),"Missing Required Field",IF(IFERROR(COUNTIF('Complaint Log'!$A$2:$A$501,B446),0)=0,"Unknown Complaint ID",IF(AND(H446="Pending",G446=""),"Missing Due Date",IF(AND(H446="Completed",I446=""),"Missing Completed Date",IF(AND(H446&lt;&gt;"Completed",I446&lt;&gt;""),"Status/Date Mismatch",IF(AND(I446&lt;&gt;"",I446&lt;D446),"Completed Before Logged","OK"))))))))</f>
        <v/>
      </c>
    </row>
    <row r="447">
      <c r="A447" s="29" t="n"/>
      <c r="B447" s="29" t="n"/>
      <c r="C447" s="31">
        <f>IF(B447="","",IFERROR(INDEX('Complaint Log'!$I$2:$I$501,MATCH(B447,'Complaint Log'!$A$2:$A$501,0)),"Complaint ID not found"))</f>
        <v/>
      </c>
      <c r="D447" s="30" t="n"/>
      <c r="E447" s="29" t="n"/>
      <c r="F447" s="29" t="n"/>
      <c r="G447" s="30" t="n"/>
      <c r="H447" s="29" t="n"/>
      <c r="I447" s="30" t="n"/>
      <c r="J447" s="31" t="n"/>
      <c r="K447" s="39" t="n"/>
      <c r="L447" s="58" t="n"/>
      <c r="M447" s="61" t="n"/>
      <c r="N447" s="57" t="n"/>
      <c r="O447" s="58" t="n"/>
      <c r="P447" s="58">
        <f>IF(A447="","",IFERROR(K447*IF(L447="",'Settings'!$B$3,L447)+M447*'Settings'!$B$4+N447*'Settings'!$B$5+O447,0))</f>
        <v/>
      </c>
      <c r="Q447" s="31">
        <f>IF(A447="","",IF(H447="Canceled","Canceled",IF(G447="","No Due Date",IF(H447="Completed",IF(I447="","Needs Review",IF(I447&gt;G447,"Completed Late","Completed On Time")),IF(TODAY()&gt;G447,"Overdue",IF(G447&lt;=TODAY()+'Settings'!$B$6,"Due Soon","On Track"))))))</f>
        <v/>
      </c>
      <c r="R447" s="31">
        <f>IF(A447="","",IF(COUNTIF($A$2:$A$501,A447)&gt;1,"Duplicate Action ID",IF(OR(B447="",D447="",E447="",F447="",H447="",J447=""),"Missing Required Field",IF(IFERROR(COUNTIF('Complaint Log'!$A$2:$A$501,B447),0)=0,"Unknown Complaint ID",IF(AND(H447="Pending",G447=""),"Missing Due Date",IF(AND(H447="Completed",I447=""),"Missing Completed Date",IF(AND(H447&lt;&gt;"Completed",I447&lt;&gt;""),"Status/Date Mismatch",IF(AND(I447&lt;&gt;"",I447&lt;D447),"Completed Before Logged","OK"))))))))</f>
        <v/>
      </c>
    </row>
    <row r="448">
      <c r="A448" s="29" t="n"/>
      <c r="B448" s="29" t="n"/>
      <c r="C448" s="31">
        <f>IF(B448="","",IFERROR(INDEX('Complaint Log'!$I$2:$I$501,MATCH(B448,'Complaint Log'!$A$2:$A$501,0)),"Complaint ID not found"))</f>
        <v/>
      </c>
      <c r="D448" s="30" t="n"/>
      <c r="E448" s="29" t="n"/>
      <c r="F448" s="29" t="n"/>
      <c r="G448" s="30" t="n"/>
      <c r="H448" s="29" t="n"/>
      <c r="I448" s="30" t="n"/>
      <c r="J448" s="31" t="n"/>
      <c r="K448" s="39" t="n"/>
      <c r="L448" s="58" t="n"/>
      <c r="M448" s="61" t="n"/>
      <c r="N448" s="57" t="n"/>
      <c r="O448" s="58" t="n"/>
      <c r="P448" s="58">
        <f>IF(A448="","",IFERROR(K448*IF(L448="",'Settings'!$B$3,L448)+M448*'Settings'!$B$4+N448*'Settings'!$B$5+O448,0))</f>
        <v/>
      </c>
      <c r="Q448" s="31">
        <f>IF(A448="","",IF(H448="Canceled","Canceled",IF(G448="","No Due Date",IF(H448="Completed",IF(I448="","Needs Review",IF(I448&gt;G448,"Completed Late","Completed On Time")),IF(TODAY()&gt;G448,"Overdue",IF(G448&lt;=TODAY()+'Settings'!$B$6,"Due Soon","On Track"))))))</f>
        <v/>
      </c>
      <c r="R448" s="31">
        <f>IF(A448="","",IF(COUNTIF($A$2:$A$501,A448)&gt;1,"Duplicate Action ID",IF(OR(B448="",D448="",E448="",F448="",H448="",J448=""),"Missing Required Field",IF(IFERROR(COUNTIF('Complaint Log'!$A$2:$A$501,B448),0)=0,"Unknown Complaint ID",IF(AND(H448="Pending",G448=""),"Missing Due Date",IF(AND(H448="Completed",I448=""),"Missing Completed Date",IF(AND(H448&lt;&gt;"Completed",I448&lt;&gt;""),"Status/Date Mismatch",IF(AND(I448&lt;&gt;"",I448&lt;D448),"Completed Before Logged","OK"))))))))</f>
        <v/>
      </c>
    </row>
    <row r="449">
      <c r="A449" s="29" t="n"/>
      <c r="B449" s="29" t="n"/>
      <c r="C449" s="31">
        <f>IF(B449="","",IFERROR(INDEX('Complaint Log'!$I$2:$I$501,MATCH(B449,'Complaint Log'!$A$2:$A$501,0)),"Complaint ID not found"))</f>
        <v/>
      </c>
      <c r="D449" s="30" t="n"/>
      <c r="E449" s="29" t="n"/>
      <c r="F449" s="29" t="n"/>
      <c r="G449" s="30" t="n"/>
      <c r="H449" s="29" t="n"/>
      <c r="I449" s="30" t="n"/>
      <c r="J449" s="31" t="n"/>
      <c r="K449" s="39" t="n"/>
      <c r="L449" s="58" t="n"/>
      <c r="M449" s="61" t="n"/>
      <c r="N449" s="57" t="n"/>
      <c r="O449" s="58" t="n"/>
      <c r="P449" s="58">
        <f>IF(A449="","",IFERROR(K449*IF(L449="",'Settings'!$B$3,L449)+M449*'Settings'!$B$4+N449*'Settings'!$B$5+O449,0))</f>
        <v/>
      </c>
      <c r="Q449" s="31">
        <f>IF(A449="","",IF(H449="Canceled","Canceled",IF(G449="","No Due Date",IF(H449="Completed",IF(I449="","Needs Review",IF(I449&gt;G449,"Completed Late","Completed On Time")),IF(TODAY()&gt;G449,"Overdue",IF(G449&lt;=TODAY()+'Settings'!$B$6,"Due Soon","On Track"))))))</f>
        <v/>
      </c>
      <c r="R449" s="31">
        <f>IF(A449="","",IF(COUNTIF($A$2:$A$501,A449)&gt;1,"Duplicate Action ID",IF(OR(B449="",D449="",E449="",F449="",H449="",J449=""),"Missing Required Field",IF(IFERROR(COUNTIF('Complaint Log'!$A$2:$A$501,B449),0)=0,"Unknown Complaint ID",IF(AND(H449="Pending",G449=""),"Missing Due Date",IF(AND(H449="Completed",I449=""),"Missing Completed Date",IF(AND(H449&lt;&gt;"Completed",I449&lt;&gt;""),"Status/Date Mismatch",IF(AND(I449&lt;&gt;"",I449&lt;D449),"Completed Before Logged","OK"))))))))</f>
        <v/>
      </c>
    </row>
    <row r="450">
      <c r="A450" s="29" t="n"/>
      <c r="B450" s="29" t="n"/>
      <c r="C450" s="31">
        <f>IF(B450="","",IFERROR(INDEX('Complaint Log'!$I$2:$I$501,MATCH(B450,'Complaint Log'!$A$2:$A$501,0)),"Complaint ID not found"))</f>
        <v/>
      </c>
      <c r="D450" s="30" t="n"/>
      <c r="E450" s="29" t="n"/>
      <c r="F450" s="29" t="n"/>
      <c r="G450" s="30" t="n"/>
      <c r="H450" s="29" t="n"/>
      <c r="I450" s="30" t="n"/>
      <c r="J450" s="31" t="n"/>
      <c r="K450" s="39" t="n"/>
      <c r="L450" s="58" t="n"/>
      <c r="M450" s="61" t="n"/>
      <c r="N450" s="57" t="n"/>
      <c r="O450" s="58" t="n"/>
      <c r="P450" s="58">
        <f>IF(A450="","",IFERROR(K450*IF(L450="",'Settings'!$B$3,L450)+M450*'Settings'!$B$4+N450*'Settings'!$B$5+O450,0))</f>
        <v/>
      </c>
      <c r="Q450" s="31">
        <f>IF(A450="","",IF(H450="Canceled","Canceled",IF(G450="","No Due Date",IF(H450="Completed",IF(I450="","Needs Review",IF(I450&gt;G450,"Completed Late","Completed On Time")),IF(TODAY()&gt;G450,"Overdue",IF(G450&lt;=TODAY()+'Settings'!$B$6,"Due Soon","On Track"))))))</f>
        <v/>
      </c>
      <c r="R450" s="31">
        <f>IF(A450="","",IF(COUNTIF($A$2:$A$501,A450)&gt;1,"Duplicate Action ID",IF(OR(B450="",D450="",E450="",F450="",H450="",J450=""),"Missing Required Field",IF(IFERROR(COUNTIF('Complaint Log'!$A$2:$A$501,B450),0)=0,"Unknown Complaint ID",IF(AND(H450="Pending",G450=""),"Missing Due Date",IF(AND(H450="Completed",I450=""),"Missing Completed Date",IF(AND(H450&lt;&gt;"Completed",I450&lt;&gt;""),"Status/Date Mismatch",IF(AND(I450&lt;&gt;"",I450&lt;D450),"Completed Before Logged","OK"))))))))</f>
        <v/>
      </c>
    </row>
    <row r="451">
      <c r="A451" s="29" t="n"/>
      <c r="B451" s="29" t="n"/>
      <c r="C451" s="31">
        <f>IF(B451="","",IFERROR(INDEX('Complaint Log'!$I$2:$I$501,MATCH(B451,'Complaint Log'!$A$2:$A$501,0)),"Complaint ID not found"))</f>
        <v/>
      </c>
      <c r="D451" s="30" t="n"/>
      <c r="E451" s="29" t="n"/>
      <c r="F451" s="29" t="n"/>
      <c r="G451" s="30" t="n"/>
      <c r="H451" s="29" t="n"/>
      <c r="I451" s="30" t="n"/>
      <c r="J451" s="31" t="n"/>
      <c r="K451" s="39" t="n"/>
      <c r="L451" s="58" t="n"/>
      <c r="M451" s="61" t="n"/>
      <c r="N451" s="57" t="n"/>
      <c r="O451" s="58" t="n"/>
      <c r="P451" s="58">
        <f>IF(A451="","",IFERROR(K451*IF(L451="",'Settings'!$B$3,L451)+M451*'Settings'!$B$4+N451*'Settings'!$B$5+O451,0))</f>
        <v/>
      </c>
      <c r="Q451" s="31">
        <f>IF(A451="","",IF(H451="Canceled","Canceled",IF(G451="","No Due Date",IF(H451="Completed",IF(I451="","Needs Review",IF(I451&gt;G451,"Completed Late","Completed On Time")),IF(TODAY()&gt;G451,"Overdue",IF(G451&lt;=TODAY()+'Settings'!$B$6,"Due Soon","On Track"))))))</f>
        <v/>
      </c>
      <c r="R451" s="31">
        <f>IF(A451="","",IF(COUNTIF($A$2:$A$501,A451)&gt;1,"Duplicate Action ID",IF(OR(B451="",D451="",E451="",F451="",H451="",J451=""),"Missing Required Field",IF(IFERROR(COUNTIF('Complaint Log'!$A$2:$A$501,B451),0)=0,"Unknown Complaint ID",IF(AND(H451="Pending",G451=""),"Missing Due Date",IF(AND(H451="Completed",I451=""),"Missing Completed Date",IF(AND(H451&lt;&gt;"Completed",I451&lt;&gt;""),"Status/Date Mismatch",IF(AND(I451&lt;&gt;"",I451&lt;D451),"Completed Before Logged","OK"))))))))</f>
        <v/>
      </c>
    </row>
    <row r="452">
      <c r="A452" s="29" t="n"/>
      <c r="B452" s="29" t="n"/>
      <c r="C452" s="31">
        <f>IF(B452="","",IFERROR(INDEX('Complaint Log'!$I$2:$I$501,MATCH(B452,'Complaint Log'!$A$2:$A$501,0)),"Complaint ID not found"))</f>
        <v/>
      </c>
      <c r="D452" s="30" t="n"/>
      <c r="E452" s="29" t="n"/>
      <c r="F452" s="29" t="n"/>
      <c r="G452" s="30" t="n"/>
      <c r="H452" s="29" t="n"/>
      <c r="I452" s="30" t="n"/>
      <c r="J452" s="31" t="n"/>
      <c r="K452" s="39" t="n"/>
      <c r="L452" s="58" t="n"/>
      <c r="M452" s="61" t="n"/>
      <c r="N452" s="57" t="n"/>
      <c r="O452" s="58" t="n"/>
      <c r="P452" s="58">
        <f>IF(A452="","",IFERROR(K452*IF(L452="",'Settings'!$B$3,L452)+M452*'Settings'!$B$4+N452*'Settings'!$B$5+O452,0))</f>
        <v/>
      </c>
      <c r="Q452" s="31">
        <f>IF(A452="","",IF(H452="Canceled","Canceled",IF(G452="","No Due Date",IF(H452="Completed",IF(I452="","Needs Review",IF(I452&gt;G452,"Completed Late","Completed On Time")),IF(TODAY()&gt;G452,"Overdue",IF(G452&lt;=TODAY()+'Settings'!$B$6,"Due Soon","On Track"))))))</f>
        <v/>
      </c>
      <c r="R452" s="31">
        <f>IF(A452="","",IF(COUNTIF($A$2:$A$501,A452)&gt;1,"Duplicate Action ID",IF(OR(B452="",D452="",E452="",F452="",H452="",J452=""),"Missing Required Field",IF(IFERROR(COUNTIF('Complaint Log'!$A$2:$A$501,B452),0)=0,"Unknown Complaint ID",IF(AND(H452="Pending",G452=""),"Missing Due Date",IF(AND(H452="Completed",I452=""),"Missing Completed Date",IF(AND(H452&lt;&gt;"Completed",I452&lt;&gt;""),"Status/Date Mismatch",IF(AND(I452&lt;&gt;"",I452&lt;D452),"Completed Before Logged","OK"))))))))</f>
        <v/>
      </c>
    </row>
    <row r="453">
      <c r="A453" s="29" t="n"/>
      <c r="B453" s="29" t="n"/>
      <c r="C453" s="31">
        <f>IF(B453="","",IFERROR(INDEX('Complaint Log'!$I$2:$I$501,MATCH(B453,'Complaint Log'!$A$2:$A$501,0)),"Complaint ID not found"))</f>
        <v/>
      </c>
      <c r="D453" s="30" t="n"/>
      <c r="E453" s="29" t="n"/>
      <c r="F453" s="29" t="n"/>
      <c r="G453" s="30" t="n"/>
      <c r="H453" s="29" t="n"/>
      <c r="I453" s="30" t="n"/>
      <c r="J453" s="31" t="n"/>
      <c r="K453" s="39" t="n"/>
      <c r="L453" s="58" t="n"/>
      <c r="M453" s="61" t="n"/>
      <c r="N453" s="57" t="n"/>
      <c r="O453" s="58" t="n"/>
      <c r="P453" s="58">
        <f>IF(A453="","",IFERROR(K453*IF(L453="",'Settings'!$B$3,L453)+M453*'Settings'!$B$4+N453*'Settings'!$B$5+O453,0))</f>
        <v/>
      </c>
      <c r="Q453" s="31">
        <f>IF(A453="","",IF(H453="Canceled","Canceled",IF(G453="","No Due Date",IF(H453="Completed",IF(I453="","Needs Review",IF(I453&gt;G453,"Completed Late","Completed On Time")),IF(TODAY()&gt;G453,"Overdue",IF(G453&lt;=TODAY()+'Settings'!$B$6,"Due Soon","On Track"))))))</f>
        <v/>
      </c>
      <c r="R453" s="31">
        <f>IF(A453="","",IF(COUNTIF($A$2:$A$501,A453)&gt;1,"Duplicate Action ID",IF(OR(B453="",D453="",E453="",F453="",H453="",J453=""),"Missing Required Field",IF(IFERROR(COUNTIF('Complaint Log'!$A$2:$A$501,B453),0)=0,"Unknown Complaint ID",IF(AND(H453="Pending",G453=""),"Missing Due Date",IF(AND(H453="Completed",I453=""),"Missing Completed Date",IF(AND(H453&lt;&gt;"Completed",I453&lt;&gt;""),"Status/Date Mismatch",IF(AND(I453&lt;&gt;"",I453&lt;D453),"Completed Before Logged","OK"))))))))</f>
        <v/>
      </c>
    </row>
    <row r="454">
      <c r="A454" s="29" t="n"/>
      <c r="B454" s="29" t="n"/>
      <c r="C454" s="31">
        <f>IF(B454="","",IFERROR(INDEX('Complaint Log'!$I$2:$I$501,MATCH(B454,'Complaint Log'!$A$2:$A$501,0)),"Complaint ID not found"))</f>
        <v/>
      </c>
      <c r="D454" s="30" t="n"/>
      <c r="E454" s="29" t="n"/>
      <c r="F454" s="29" t="n"/>
      <c r="G454" s="30" t="n"/>
      <c r="H454" s="29" t="n"/>
      <c r="I454" s="30" t="n"/>
      <c r="J454" s="31" t="n"/>
      <c r="K454" s="39" t="n"/>
      <c r="L454" s="58" t="n"/>
      <c r="M454" s="61" t="n"/>
      <c r="N454" s="57" t="n"/>
      <c r="O454" s="58" t="n"/>
      <c r="P454" s="58">
        <f>IF(A454="","",IFERROR(K454*IF(L454="",'Settings'!$B$3,L454)+M454*'Settings'!$B$4+N454*'Settings'!$B$5+O454,0))</f>
        <v/>
      </c>
      <c r="Q454" s="31">
        <f>IF(A454="","",IF(H454="Canceled","Canceled",IF(G454="","No Due Date",IF(H454="Completed",IF(I454="","Needs Review",IF(I454&gt;G454,"Completed Late","Completed On Time")),IF(TODAY()&gt;G454,"Overdue",IF(G454&lt;=TODAY()+'Settings'!$B$6,"Due Soon","On Track"))))))</f>
        <v/>
      </c>
      <c r="R454" s="31">
        <f>IF(A454="","",IF(COUNTIF($A$2:$A$501,A454)&gt;1,"Duplicate Action ID",IF(OR(B454="",D454="",E454="",F454="",H454="",J454=""),"Missing Required Field",IF(IFERROR(COUNTIF('Complaint Log'!$A$2:$A$501,B454),0)=0,"Unknown Complaint ID",IF(AND(H454="Pending",G454=""),"Missing Due Date",IF(AND(H454="Completed",I454=""),"Missing Completed Date",IF(AND(H454&lt;&gt;"Completed",I454&lt;&gt;""),"Status/Date Mismatch",IF(AND(I454&lt;&gt;"",I454&lt;D454),"Completed Before Logged","OK"))))))))</f>
        <v/>
      </c>
    </row>
    <row r="455">
      <c r="A455" s="29" t="n"/>
      <c r="B455" s="29" t="n"/>
      <c r="C455" s="31">
        <f>IF(B455="","",IFERROR(INDEX('Complaint Log'!$I$2:$I$501,MATCH(B455,'Complaint Log'!$A$2:$A$501,0)),"Complaint ID not found"))</f>
        <v/>
      </c>
      <c r="D455" s="30" t="n"/>
      <c r="E455" s="29" t="n"/>
      <c r="F455" s="29" t="n"/>
      <c r="G455" s="30" t="n"/>
      <c r="H455" s="29" t="n"/>
      <c r="I455" s="30" t="n"/>
      <c r="J455" s="31" t="n"/>
      <c r="K455" s="39" t="n"/>
      <c r="L455" s="58" t="n"/>
      <c r="M455" s="61" t="n"/>
      <c r="N455" s="57" t="n"/>
      <c r="O455" s="58" t="n"/>
      <c r="P455" s="58">
        <f>IF(A455="","",IFERROR(K455*IF(L455="",'Settings'!$B$3,L455)+M455*'Settings'!$B$4+N455*'Settings'!$B$5+O455,0))</f>
        <v/>
      </c>
      <c r="Q455" s="31">
        <f>IF(A455="","",IF(H455="Canceled","Canceled",IF(G455="","No Due Date",IF(H455="Completed",IF(I455="","Needs Review",IF(I455&gt;G455,"Completed Late","Completed On Time")),IF(TODAY()&gt;G455,"Overdue",IF(G455&lt;=TODAY()+'Settings'!$B$6,"Due Soon","On Track"))))))</f>
        <v/>
      </c>
      <c r="R455" s="31">
        <f>IF(A455="","",IF(COUNTIF($A$2:$A$501,A455)&gt;1,"Duplicate Action ID",IF(OR(B455="",D455="",E455="",F455="",H455="",J455=""),"Missing Required Field",IF(IFERROR(COUNTIF('Complaint Log'!$A$2:$A$501,B455),0)=0,"Unknown Complaint ID",IF(AND(H455="Pending",G455=""),"Missing Due Date",IF(AND(H455="Completed",I455=""),"Missing Completed Date",IF(AND(H455&lt;&gt;"Completed",I455&lt;&gt;""),"Status/Date Mismatch",IF(AND(I455&lt;&gt;"",I455&lt;D455),"Completed Before Logged","OK"))))))))</f>
        <v/>
      </c>
    </row>
    <row r="456">
      <c r="A456" s="29" t="n"/>
      <c r="B456" s="29" t="n"/>
      <c r="C456" s="31">
        <f>IF(B456="","",IFERROR(INDEX('Complaint Log'!$I$2:$I$501,MATCH(B456,'Complaint Log'!$A$2:$A$501,0)),"Complaint ID not found"))</f>
        <v/>
      </c>
      <c r="D456" s="30" t="n"/>
      <c r="E456" s="29" t="n"/>
      <c r="F456" s="29" t="n"/>
      <c r="G456" s="30" t="n"/>
      <c r="H456" s="29" t="n"/>
      <c r="I456" s="30" t="n"/>
      <c r="J456" s="31" t="n"/>
      <c r="K456" s="39" t="n"/>
      <c r="L456" s="58" t="n"/>
      <c r="M456" s="61" t="n"/>
      <c r="N456" s="57" t="n"/>
      <c r="O456" s="58" t="n"/>
      <c r="P456" s="58">
        <f>IF(A456="","",IFERROR(K456*IF(L456="",'Settings'!$B$3,L456)+M456*'Settings'!$B$4+N456*'Settings'!$B$5+O456,0))</f>
        <v/>
      </c>
      <c r="Q456" s="31">
        <f>IF(A456="","",IF(H456="Canceled","Canceled",IF(G456="","No Due Date",IF(H456="Completed",IF(I456="","Needs Review",IF(I456&gt;G456,"Completed Late","Completed On Time")),IF(TODAY()&gt;G456,"Overdue",IF(G456&lt;=TODAY()+'Settings'!$B$6,"Due Soon","On Track"))))))</f>
        <v/>
      </c>
      <c r="R456" s="31">
        <f>IF(A456="","",IF(COUNTIF($A$2:$A$501,A456)&gt;1,"Duplicate Action ID",IF(OR(B456="",D456="",E456="",F456="",H456="",J456=""),"Missing Required Field",IF(IFERROR(COUNTIF('Complaint Log'!$A$2:$A$501,B456),0)=0,"Unknown Complaint ID",IF(AND(H456="Pending",G456=""),"Missing Due Date",IF(AND(H456="Completed",I456=""),"Missing Completed Date",IF(AND(H456&lt;&gt;"Completed",I456&lt;&gt;""),"Status/Date Mismatch",IF(AND(I456&lt;&gt;"",I456&lt;D456),"Completed Before Logged","OK"))))))))</f>
        <v/>
      </c>
    </row>
    <row r="457">
      <c r="A457" s="29" t="n"/>
      <c r="B457" s="29" t="n"/>
      <c r="C457" s="31">
        <f>IF(B457="","",IFERROR(INDEX('Complaint Log'!$I$2:$I$501,MATCH(B457,'Complaint Log'!$A$2:$A$501,0)),"Complaint ID not found"))</f>
        <v/>
      </c>
      <c r="D457" s="30" t="n"/>
      <c r="E457" s="29" t="n"/>
      <c r="F457" s="29" t="n"/>
      <c r="G457" s="30" t="n"/>
      <c r="H457" s="29" t="n"/>
      <c r="I457" s="30" t="n"/>
      <c r="J457" s="31" t="n"/>
      <c r="K457" s="39" t="n"/>
      <c r="L457" s="58" t="n"/>
      <c r="M457" s="61" t="n"/>
      <c r="N457" s="57" t="n"/>
      <c r="O457" s="58" t="n"/>
      <c r="P457" s="58">
        <f>IF(A457="","",IFERROR(K457*IF(L457="",'Settings'!$B$3,L457)+M457*'Settings'!$B$4+N457*'Settings'!$B$5+O457,0))</f>
        <v/>
      </c>
      <c r="Q457" s="31">
        <f>IF(A457="","",IF(H457="Canceled","Canceled",IF(G457="","No Due Date",IF(H457="Completed",IF(I457="","Needs Review",IF(I457&gt;G457,"Completed Late","Completed On Time")),IF(TODAY()&gt;G457,"Overdue",IF(G457&lt;=TODAY()+'Settings'!$B$6,"Due Soon","On Track"))))))</f>
        <v/>
      </c>
      <c r="R457" s="31">
        <f>IF(A457="","",IF(COUNTIF($A$2:$A$501,A457)&gt;1,"Duplicate Action ID",IF(OR(B457="",D457="",E457="",F457="",H457="",J457=""),"Missing Required Field",IF(IFERROR(COUNTIF('Complaint Log'!$A$2:$A$501,B457),0)=0,"Unknown Complaint ID",IF(AND(H457="Pending",G457=""),"Missing Due Date",IF(AND(H457="Completed",I457=""),"Missing Completed Date",IF(AND(H457&lt;&gt;"Completed",I457&lt;&gt;""),"Status/Date Mismatch",IF(AND(I457&lt;&gt;"",I457&lt;D457),"Completed Before Logged","OK"))))))))</f>
        <v/>
      </c>
    </row>
    <row r="458">
      <c r="A458" s="29" t="n"/>
      <c r="B458" s="29" t="n"/>
      <c r="C458" s="31">
        <f>IF(B458="","",IFERROR(INDEX('Complaint Log'!$I$2:$I$501,MATCH(B458,'Complaint Log'!$A$2:$A$501,0)),"Complaint ID not found"))</f>
        <v/>
      </c>
      <c r="D458" s="30" t="n"/>
      <c r="E458" s="29" t="n"/>
      <c r="F458" s="29" t="n"/>
      <c r="G458" s="30" t="n"/>
      <c r="H458" s="29" t="n"/>
      <c r="I458" s="30" t="n"/>
      <c r="J458" s="31" t="n"/>
      <c r="K458" s="39" t="n"/>
      <c r="L458" s="58" t="n"/>
      <c r="M458" s="61" t="n"/>
      <c r="N458" s="57" t="n"/>
      <c r="O458" s="58" t="n"/>
      <c r="P458" s="58">
        <f>IF(A458="","",IFERROR(K458*IF(L458="",'Settings'!$B$3,L458)+M458*'Settings'!$B$4+N458*'Settings'!$B$5+O458,0))</f>
        <v/>
      </c>
      <c r="Q458" s="31">
        <f>IF(A458="","",IF(H458="Canceled","Canceled",IF(G458="","No Due Date",IF(H458="Completed",IF(I458="","Needs Review",IF(I458&gt;G458,"Completed Late","Completed On Time")),IF(TODAY()&gt;G458,"Overdue",IF(G458&lt;=TODAY()+'Settings'!$B$6,"Due Soon","On Track"))))))</f>
        <v/>
      </c>
      <c r="R458" s="31">
        <f>IF(A458="","",IF(COUNTIF($A$2:$A$501,A458)&gt;1,"Duplicate Action ID",IF(OR(B458="",D458="",E458="",F458="",H458="",J458=""),"Missing Required Field",IF(IFERROR(COUNTIF('Complaint Log'!$A$2:$A$501,B458),0)=0,"Unknown Complaint ID",IF(AND(H458="Pending",G458=""),"Missing Due Date",IF(AND(H458="Completed",I458=""),"Missing Completed Date",IF(AND(H458&lt;&gt;"Completed",I458&lt;&gt;""),"Status/Date Mismatch",IF(AND(I458&lt;&gt;"",I458&lt;D458),"Completed Before Logged","OK"))))))))</f>
        <v/>
      </c>
    </row>
    <row r="459">
      <c r="A459" s="29" t="n"/>
      <c r="B459" s="29" t="n"/>
      <c r="C459" s="31">
        <f>IF(B459="","",IFERROR(INDEX('Complaint Log'!$I$2:$I$501,MATCH(B459,'Complaint Log'!$A$2:$A$501,0)),"Complaint ID not found"))</f>
        <v/>
      </c>
      <c r="D459" s="30" t="n"/>
      <c r="E459" s="29" t="n"/>
      <c r="F459" s="29" t="n"/>
      <c r="G459" s="30" t="n"/>
      <c r="H459" s="29" t="n"/>
      <c r="I459" s="30" t="n"/>
      <c r="J459" s="31" t="n"/>
      <c r="K459" s="39" t="n"/>
      <c r="L459" s="58" t="n"/>
      <c r="M459" s="61" t="n"/>
      <c r="N459" s="57" t="n"/>
      <c r="O459" s="58" t="n"/>
      <c r="P459" s="58">
        <f>IF(A459="","",IFERROR(K459*IF(L459="",'Settings'!$B$3,L459)+M459*'Settings'!$B$4+N459*'Settings'!$B$5+O459,0))</f>
        <v/>
      </c>
      <c r="Q459" s="31">
        <f>IF(A459="","",IF(H459="Canceled","Canceled",IF(G459="","No Due Date",IF(H459="Completed",IF(I459="","Needs Review",IF(I459&gt;G459,"Completed Late","Completed On Time")),IF(TODAY()&gt;G459,"Overdue",IF(G459&lt;=TODAY()+'Settings'!$B$6,"Due Soon","On Track"))))))</f>
        <v/>
      </c>
      <c r="R459" s="31">
        <f>IF(A459="","",IF(COUNTIF($A$2:$A$501,A459)&gt;1,"Duplicate Action ID",IF(OR(B459="",D459="",E459="",F459="",H459="",J459=""),"Missing Required Field",IF(IFERROR(COUNTIF('Complaint Log'!$A$2:$A$501,B459),0)=0,"Unknown Complaint ID",IF(AND(H459="Pending",G459=""),"Missing Due Date",IF(AND(H459="Completed",I459=""),"Missing Completed Date",IF(AND(H459&lt;&gt;"Completed",I459&lt;&gt;""),"Status/Date Mismatch",IF(AND(I459&lt;&gt;"",I459&lt;D459),"Completed Before Logged","OK"))))))))</f>
        <v/>
      </c>
    </row>
    <row r="460">
      <c r="A460" s="29" t="n"/>
      <c r="B460" s="29" t="n"/>
      <c r="C460" s="31">
        <f>IF(B460="","",IFERROR(INDEX('Complaint Log'!$I$2:$I$501,MATCH(B460,'Complaint Log'!$A$2:$A$501,0)),"Complaint ID not found"))</f>
        <v/>
      </c>
      <c r="D460" s="30" t="n"/>
      <c r="E460" s="29" t="n"/>
      <c r="F460" s="29" t="n"/>
      <c r="G460" s="30" t="n"/>
      <c r="H460" s="29" t="n"/>
      <c r="I460" s="30" t="n"/>
      <c r="J460" s="31" t="n"/>
      <c r="K460" s="39" t="n"/>
      <c r="L460" s="58" t="n"/>
      <c r="M460" s="61" t="n"/>
      <c r="N460" s="57" t="n"/>
      <c r="O460" s="58" t="n"/>
      <c r="P460" s="58">
        <f>IF(A460="","",IFERROR(K460*IF(L460="",'Settings'!$B$3,L460)+M460*'Settings'!$B$4+N460*'Settings'!$B$5+O460,0))</f>
        <v/>
      </c>
      <c r="Q460" s="31">
        <f>IF(A460="","",IF(H460="Canceled","Canceled",IF(G460="","No Due Date",IF(H460="Completed",IF(I460="","Needs Review",IF(I460&gt;G460,"Completed Late","Completed On Time")),IF(TODAY()&gt;G460,"Overdue",IF(G460&lt;=TODAY()+'Settings'!$B$6,"Due Soon","On Track"))))))</f>
        <v/>
      </c>
      <c r="R460" s="31">
        <f>IF(A460="","",IF(COUNTIF($A$2:$A$501,A460)&gt;1,"Duplicate Action ID",IF(OR(B460="",D460="",E460="",F460="",H460="",J460=""),"Missing Required Field",IF(IFERROR(COUNTIF('Complaint Log'!$A$2:$A$501,B460),0)=0,"Unknown Complaint ID",IF(AND(H460="Pending",G460=""),"Missing Due Date",IF(AND(H460="Completed",I460=""),"Missing Completed Date",IF(AND(H460&lt;&gt;"Completed",I460&lt;&gt;""),"Status/Date Mismatch",IF(AND(I460&lt;&gt;"",I460&lt;D460),"Completed Before Logged","OK"))))))))</f>
        <v/>
      </c>
    </row>
    <row r="461">
      <c r="A461" s="29" t="n"/>
      <c r="B461" s="29" t="n"/>
      <c r="C461" s="31">
        <f>IF(B461="","",IFERROR(INDEX('Complaint Log'!$I$2:$I$501,MATCH(B461,'Complaint Log'!$A$2:$A$501,0)),"Complaint ID not found"))</f>
        <v/>
      </c>
      <c r="D461" s="30" t="n"/>
      <c r="E461" s="29" t="n"/>
      <c r="F461" s="29" t="n"/>
      <c r="G461" s="30" t="n"/>
      <c r="H461" s="29" t="n"/>
      <c r="I461" s="30" t="n"/>
      <c r="J461" s="31" t="n"/>
      <c r="K461" s="39" t="n"/>
      <c r="L461" s="58" t="n"/>
      <c r="M461" s="61" t="n"/>
      <c r="N461" s="57" t="n"/>
      <c r="O461" s="58" t="n"/>
      <c r="P461" s="58">
        <f>IF(A461="","",IFERROR(K461*IF(L461="",'Settings'!$B$3,L461)+M461*'Settings'!$B$4+N461*'Settings'!$B$5+O461,0))</f>
        <v/>
      </c>
      <c r="Q461" s="31">
        <f>IF(A461="","",IF(H461="Canceled","Canceled",IF(G461="","No Due Date",IF(H461="Completed",IF(I461="","Needs Review",IF(I461&gt;G461,"Completed Late","Completed On Time")),IF(TODAY()&gt;G461,"Overdue",IF(G461&lt;=TODAY()+'Settings'!$B$6,"Due Soon","On Track"))))))</f>
        <v/>
      </c>
      <c r="R461" s="31">
        <f>IF(A461="","",IF(COUNTIF($A$2:$A$501,A461)&gt;1,"Duplicate Action ID",IF(OR(B461="",D461="",E461="",F461="",H461="",J461=""),"Missing Required Field",IF(IFERROR(COUNTIF('Complaint Log'!$A$2:$A$501,B461),0)=0,"Unknown Complaint ID",IF(AND(H461="Pending",G461=""),"Missing Due Date",IF(AND(H461="Completed",I461=""),"Missing Completed Date",IF(AND(H461&lt;&gt;"Completed",I461&lt;&gt;""),"Status/Date Mismatch",IF(AND(I461&lt;&gt;"",I461&lt;D461),"Completed Before Logged","OK"))))))))</f>
        <v/>
      </c>
    </row>
    <row r="462">
      <c r="A462" s="29" t="n"/>
      <c r="B462" s="29" t="n"/>
      <c r="C462" s="31">
        <f>IF(B462="","",IFERROR(INDEX('Complaint Log'!$I$2:$I$501,MATCH(B462,'Complaint Log'!$A$2:$A$501,0)),"Complaint ID not found"))</f>
        <v/>
      </c>
      <c r="D462" s="30" t="n"/>
      <c r="E462" s="29" t="n"/>
      <c r="F462" s="29" t="n"/>
      <c r="G462" s="30" t="n"/>
      <c r="H462" s="29" t="n"/>
      <c r="I462" s="30" t="n"/>
      <c r="J462" s="31" t="n"/>
      <c r="K462" s="39" t="n"/>
      <c r="L462" s="58" t="n"/>
      <c r="M462" s="61" t="n"/>
      <c r="N462" s="57" t="n"/>
      <c r="O462" s="58" t="n"/>
      <c r="P462" s="58">
        <f>IF(A462="","",IFERROR(K462*IF(L462="",'Settings'!$B$3,L462)+M462*'Settings'!$B$4+N462*'Settings'!$B$5+O462,0))</f>
        <v/>
      </c>
      <c r="Q462" s="31">
        <f>IF(A462="","",IF(H462="Canceled","Canceled",IF(G462="","No Due Date",IF(H462="Completed",IF(I462="","Needs Review",IF(I462&gt;G462,"Completed Late","Completed On Time")),IF(TODAY()&gt;G462,"Overdue",IF(G462&lt;=TODAY()+'Settings'!$B$6,"Due Soon","On Track"))))))</f>
        <v/>
      </c>
      <c r="R462" s="31">
        <f>IF(A462="","",IF(COUNTIF($A$2:$A$501,A462)&gt;1,"Duplicate Action ID",IF(OR(B462="",D462="",E462="",F462="",H462="",J462=""),"Missing Required Field",IF(IFERROR(COUNTIF('Complaint Log'!$A$2:$A$501,B462),0)=0,"Unknown Complaint ID",IF(AND(H462="Pending",G462=""),"Missing Due Date",IF(AND(H462="Completed",I462=""),"Missing Completed Date",IF(AND(H462&lt;&gt;"Completed",I462&lt;&gt;""),"Status/Date Mismatch",IF(AND(I462&lt;&gt;"",I462&lt;D462),"Completed Before Logged","OK"))))))))</f>
        <v/>
      </c>
    </row>
    <row r="463">
      <c r="A463" s="29" t="n"/>
      <c r="B463" s="29" t="n"/>
      <c r="C463" s="31">
        <f>IF(B463="","",IFERROR(INDEX('Complaint Log'!$I$2:$I$501,MATCH(B463,'Complaint Log'!$A$2:$A$501,0)),"Complaint ID not found"))</f>
        <v/>
      </c>
      <c r="D463" s="30" t="n"/>
      <c r="E463" s="29" t="n"/>
      <c r="F463" s="29" t="n"/>
      <c r="G463" s="30" t="n"/>
      <c r="H463" s="29" t="n"/>
      <c r="I463" s="30" t="n"/>
      <c r="J463" s="31" t="n"/>
      <c r="K463" s="39" t="n"/>
      <c r="L463" s="58" t="n"/>
      <c r="M463" s="61" t="n"/>
      <c r="N463" s="57" t="n"/>
      <c r="O463" s="58" t="n"/>
      <c r="P463" s="58">
        <f>IF(A463="","",IFERROR(K463*IF(L463="",'Settings'!$B$3,L463)+M463*'Settings'!$B$4+N463*'Settings'!$B$5+O463,0))</f>
        <v/>
      </c>
      <c r="Q463" s="31">
        <f>IF(A463="","",IF(H463="Canceled","Canceled",IF(G463="","No Due Date",IF(H463="Completed",IF(I463="","Needs Review",IF(I463&gt;G463,"Completed Late","Completed On Time")),IF(TODAY()&gt;G463,"Overdue",IF(G463&lt;=TODAY()+'Settings'!$B$6,"Due Soon","On Track"))))))</f>
        <v/>
      </c>
      <c r="R463" s="31">
        <f>IF(A463="","",IF(COUNTIF($A$2:$A$501,A463)&gt;1,"Duplicate Action ID",IF(OR(B463="",D463="",E463="",F463="",H463="",J463=""),"Missing Required Field",IF(IFERROR(COUNTIF('Complaint Log'!$A$2:$A$501,B463),0)=0,"Unknown Complaint ID",IF(AND(H463="Pending",G463=""),"Missing Due Date",IF(AND(H463="Completed",I463=""),"Missing Completed Date",IF(AND(H463&lt;&gt;"Completed",I463&lt;&gt;""),"Status/Date Mismatch",IF(AND(I463&lt;&gt;"",I463&lt;D463),"Completed Before Logged","OK"))))))))</f>
        <v/>
      </c>
    </row>
    <row r="464">
      <c r="A464" s="29" t="n"/>
      <c r="B464" s="29" t="n"/>
      <c r="C464" s="31">
        <f>IF(B464="","",IFERROR(INDEX('Complaint Log'!$I$2:$I$501,MATCH(B464,'Complaint Log'!$A$2:$A$501,0)),"Complaint ID not found"))</f>
        <v/>
      </c>
      <c r="D464" s="30" t="n"/>
      <c r="E464" s="29" t="n"/>
      <c r="F464" s="29" t="n"/>
      <c r="G464" s="30" t="n"/>
      <c r="H464" s="29" t="n"/>
      <c r="I464" s="30" t="n"/>
      <c r="J464" s="31" t="n"/>
      <c r="K464" s="39" t="n"/>
      <c r="L464" s="58" t="n"/>
      <c r="M464" s="61" t="n"/>
      <c r="N464" s="57" t="n"/>
      <c r="O464" s="58" t="n"/>
      <c r="P464" s="58">
        <f>IF(A464="","",IFERROR(K464*IF(L464="",'Settings'!$B$3,L464)+M464*'Settings'!$B$4+N464*'Settings'!$B$5+O464,0))</f>
        <v/>
      </c>
      <c r="Q464" s="31">
        <f>IF(A464="","",IF(H464="Canceled","Canceled",IF(G464="","No Due Date",IF(H464="Completed",IF(I464="","Needs Review",IF(I464&gt;G464,"Completed Late","Completed On Time")),IF(TODAY()&gt;G464,"Overdue",IF(G464&lt;=TODAY()+'Settings'!$B$6,"Due Soon","On Track"))))))</f>
        <v/>
      </c>
      <c r="R464" s="31">
        <f>IF(A464="","",IF(COUNTIF($A$2:$A$501,A464)&gt;1,"Duplicate Action ID",IF(OR(B464="",D464="",E464="",F464="",H464="",J464=""),"Missing Required Field",IF(IFERROR(COUNTIF('Complaint Log'!$A$2:$A$501,B464),0)=0,"Unknown Complaint ID",IF(AND(H464="Pending",G464=""),"Missing Due Date",IF(AND(H464="Completed",I464=""),"Missing Completed Date",IF(AND(H464&lt;&gt;"Completed",I464&lt;&gt;""),"Status/Date Mismatch",IF(AND(I464&lt;&gt;"",I464&lt;D464),"Completed Before Logged","OK"))))))))</f>
        <v/>
      </c>
    </row>
    <row r="465">
      <c r="A465" s="29" t="n"/>
      <c r="B465" s="29" t="n"/>
      <c r="C465" s="31">
        <f>IF(B465="","",IFERROR(INDEX('Complaint Log'!$I$2:$I$501,MATCH(B465,'Complaint Log'!$A$2:$A$501,0)),"Complaint ID not found"))</f>
        <v/>
      </c>
      <c r="D465" s="30" t="n"/>
      <c r="E465" s="29" t="n"/>
      <c r="F465" s="29" t="n"/>
      <c r="G465" s="30" t="n"/>
      <c r="H465" s="29" t="n"/>
      <c r="I465" s="30" t="n"/>
      <c r="J465" s="31" t="n"/>
      <c r="K465" s="39" t="n"/>
      <c r="L465" s="58" t="n"/>
      <c r="M465" s="61" t="n"/>
      <c r="N465" s="57" t="n"/>
      <c r="O465" s="58" t="n"/>
      <c r="P465" s="58">
        <f>IF(A465="","",IFERROR(K465*IF(L465="",'Settings'!$B$3,L465)+M465*'Settings'!$B$4+N465*'Settings'!$B$5+O465,0))</f>
        <v/>
      </c>
      <c r="Q465" s="31">
        <f>IF(A465="","",IF(H465="Canceled","Canceled",IF(G465="","No Due Date",IF(H465="Completed",IF(I465="","Needs Review",IF(I465&gt;G465,"Completed Late","Completed On Time")),IF(TODAY()&gt;G465,"Overdue",IF(G465&lt;=TODAY()+'Settings'!$B$6,"Due Soon","On Track"))))))</f>
        <v/>
      </c>
      <c r="R465" s="31">
        <f>IF(A465="","",IF(COUNTIF($A$2:$A$501,A465)&gt;1,"Duplicate Action ID",IF(OR(B465="",D465="",E465="",F465="",H465="",J465=""),"Missing Required Field",IF(IFERROR(COUNTIF('Complaint Log'!$A$2:$A$501,B465),0)=0,"Unknown Complaint ID",IF(AND(H465="Pending",G465=""),"Missing Due Date",IF(AND(H465="Completed",I465=""),"Missing Completed Date",IF(AND(H465&lt;&gt;"Completed",I465&lt;&gt;""),"Status/Date Mismatch",IF(AND(I465&lt;&gt;"",I465&lt;D465),"Completed Before Logged","OK"))))))))</f>
        <v/>
      </c>
    </row>
    <row r="466">
      <c r="A466" s="29" t="n"/>
      <c r="B466" s="29" t="n"/>
      <c r="C466" s="31">
        <f>IF(B466="","",IFERROR(INDEX('Complaint Log'!$I$2:$I$501,MATCH(B466,'Complaint Log'!$A$2:$A$501,0)),"Complaint ID not found"))</f>
        <v/>
      </c>
      <c r="D466" s="30" t="n"/>
      <c r="E466" s="29" t="n"/>
      <c r="F466" s="29" t="n"/>
      <c r="G466" s="30" t="n"/>
      <c r="H466" s="29" t="n"/>
      <c r="I466" s="30" t="n"/>
      <c r="J466" s="31" t="n"/>
      <c r="K466" s="39" t="n"/>
      <c r="L466" s="58" t="n"/>
      <c r="M466" s="61" t="n"/>
      <c r="N466" s="57" t="n"/>
      <c r="O466" s="58" t="n"/>
      <c r="P466" s="58">
        <f>IF(A466="","",IFERROR(K466*IF(L466="",'Settings'!$B$3,L466)+M466*'Settings'!$B$4+N466*'Settings'!$B$5+O466,0))</f>
        <v/>
      </c>
      <c r="Q466" s="31">
        <f>IF(A466="","",IF(H466="Canceled","Canceled",IF(G466="","No Due Date",IF(H466="Completed",IF(I466="","Needs Review",IF(I466&gt;G466,"Completed Late","Completed On Time")),IF(TODAY()&gt;G466,"Overdue",IF(G466&lt;=TODAY()+'Settings'!$B$6,"Due Soon","On Track"))))))</f>
        <v/>
      </c>
      <c r="R466" s="31">
        <f>IF(A466="","",IF(COUNTIF($A$2:$A$501,A466)&gt;1,"Duplicate Action ID",IF(OR(B466="",D466="",E466="",F466="",H466="",J466=""),"Missing Required Field",IF(IFERROR(COUNTIF('Complaint Log'!$A$2:$A$501,B466),0)=0,"Unknown Complaint ID",IF(AND(H466="Pending",G466=""),"Missing Due Date",IF(AND(H466="Completed",I466=""),"Missing Completed Date",IF(AND(H466&lt;&gt;"Completed",I466&lt;&gt;""),"Status/Date Mismatch",IF(AND(I466&lt;&gt;"",I466&lt;D466),"Completed Before Logged","OK"))))))))</f>
        <v/>
      </c>
    </row>
    <row r="467">
      <c r="A467" s="29" t="n"/>
      <c r="B467" s="29" t="n"/>
      <c r="C467" s="31">
        <f>IF(B467="","",IFERROR(INDEX('Complaint Log'!$I$2:$I$501,MATCH(B467,'Complaint Log'!$A$2:$A$501,0)),"Complaint ID not found"))</f>
        <v/>
      </c>
      <c r="D467" s="30" t="n"/>
      <c r="E467" s="29" t="n"/>
      <c r="F467" s="29" t="n"/>
      <c r="G467" s="30" t="n"/>
      <c r="H467" s="29" t="n"/>
      <c r="I467" s="30" t="n"/>
      <c r="J467" s="31" t="n"/>
      <c r="K467" s="39" t="n"/>
      <c r="L467" s="58" t="n"/>
      <c r="M467" s="61" t="n"/>
      <c r="N467" s="57" t="n"/>
      <c r="O467" s="58" t="n"/>
      <c r="P467" s="58">
        <f>IF(A467="","",IFERROR(K467*IF(L467="",'Settings'!$B$3,L467)+M467*'Settings'!$B$4+N467*'Settings'!$B$5+O467,0))</f>
        <v/>
      </c>
      <c r="Q467" s="31">
        <f>IF(A467="","",IF(H467="Canceled","Canceled",IF(G467="","No Due Date",IF(H467="Completed",IF(I467="","Needs Review",IF(I467&gt;G467,"Completed Late","Completed On Time")),IF(TODAY()&gt;G467,"Overdue",IF(G467&lt;=TODAY()+'Settings'!$B$6,"Due Soon","On Track"))))))</f>
        <v/>
      </c>
      <c r="R467" s="31">
        <f>IF(A467="","",IF(COUNTIF($A$2:$A$501,A467)&gt;1,"Duplicate Action ID",IF(OR(B467="",D467="",E467="",F467="",H467="",J467=""),"Missing Required Field",IF(IFERROR(COUNTIF('Complaint Log'!$A$2:$A$501,B467),0)=0,"Unknown Complaint ID",IF(AND(H467="Pending",G467=""),"Missing Due Date",IF(AND(H467="Completed",I467=""),"Missing Completed Date",IF(AND(H467&lt;&gt;"Completed",I467&lt;&gt;""),"Status/Date Mismatch",IF(AND(I467&lt;&gt;"",I467&lt;D467),"Completed Before Logged","OK"))))))))</f>
        <v/>
      </c>
    </row>
    <row r="468">
      <c r="A468" s="29" t="n"/>
      <c r="B468" s="29" t="n"/>
      <c r="C468" s="31">
        <f>IF(B468="","",IFERROR(INDEX('Complaint Log'!$I$2:$I$501,MATCH(B468,'Complaint Log'!$A$2:$A$501,0)),"Complaint ID not found"))</f>
        <v/>
      </c>
      <c r="D468" s="30" t="n"/>
      <c r="E468" s="29" t="n"/>
      <c r="F468" s="29" t="n"/>
      <c r="G468" s="30" t="n"/>
      <c r="H468" s="29" t="n"/>
      <c r="I468" s="30" t="n"/>
      <c r="J468" s="31" t="n"/>
      <c r="K468" s="39" t="n"/>
      <c r="L468" s="58" t="n"/>
      <c r="M468" s="61" t="n"/>
      <c r="N468" s="57" t="n"/>
      <c r="O468" s="58" t="n"/>
      <c r="P468" s="58">
        <f>IF(A468="","",IFERROR(K468*IF(L468="",'Settings'!$B$3,L468)+M468*'Settings'!$B$4+N468*'Settings'!$B$5+O468,0))</f>
        <v/>
      </c>
      <c r="Q468" s="31">
        <f>IF(A468="","",IF(H468="Canceled","Canceled",IF(G468="","No Due Date",IF(H468="Completed",IF(I468="","Needs Review",IF(I468&gt;G468,"Completed Late","Completed On Time")),IF(TODAY()&gt;G468,"Overdue",IF(G468&lt;=TODAY()+'Settings'!$B$6,"Due Soon","On Track"))))))</f>
        <v/>
      </c>
      <c r="R468" s="31">
        <f>IF(A468="","",IF(COUNTIF($A$2:$A$501,A468)&gt;1,"Duplicate Action ID",IF(OR(B468="",D468="",E468="",F468="",H468="",J468=""),"Missing Required Field",IF(IFERROR(COUNTIF('Complaint Log'!$A$2:$A$501,B468),0)=0,"Unknown Complaint ID",IF(AND(H468="Pending",G468=""),"Missing Due Date",IF(AND(H468="Completed",I468=""),"Missing Completed Date",IF(AND(H468&lt;&gt;"Completed",I468&lt;&gt;""),"Status/Date Mismatch",IF(AND(I468&lt;&gt;"",I468&lt;D468),"Completed Before Logged","OK"))))))))</f>
        <v/>
      </c>
    </row>
    <row r="469">
      <c r="A469" s="29" t="n"/>
      <c r="B469" s="29" t="n"/>
      <c r="C469" s="31">
        <f>IF(B469="","",IFERROR(INDEX('Complaint Log'!$I$2:$I$501,MATCH(B469,'Complaint Log'!$A$2:$A$501,0)),"Complaint ID not found"))</f>
        <v/>
      </c>
      <c r="D469" s="30" t="n"/>
      <c r="E469" s="29" t="n"/>
      <c r="F469" s="29" t="n"/>
      <c r="G469" s="30" t="n"/>
      <c r="H469" s="29" t="n"/>
      <c r="I469" s="30" t="n"/>
      <c r="J469" s="31" t="n"/>
      <c r="K469" s="39" t="n"/>
      <c r="L469" s="58" t="n"/>
      <c r="M469" s="61" t="n"/>
      <c r="N469" s="57" t="n"/>
      <c r="O469" s="58" t="n"/>
      <c r="P469" s="58">
        <f>IF(A469="","",IFERROR(K469*IF(L469="",'Settings'!$B$3,L469)+M469*'Settings'!$B$4+N469*'Settings'!$B$5+O469,0))</f>
        <v/>
      </c>
      <c r="Q469" s="31">
        <f>IF(A469="","",IF(H469="Canceled","Canceled",IF(G469="","No Due Date",IF(H469="Completed",IF(I469="","Needs Review",IF(I469&gt;G469,"Completed Late","Completed On Time")),IF(TODAY()&gt;G469,"Overdue",IF(G469&lt;=TODAY()+'Settings'!$B$6,"Due Soon","On Track"))))))</f>
        <v/>
      </c>
      <c r="R469" s="31">
        <f>IF(A469="","",IF(COUNTIF($A$2:$A$501,A469)&gt;1,"Duplicate Action ID",IF(OR(B469="",D469="",E469="",F469="",H469="",J469=""),"Missing Required Field",IF(IFERROR(COUNTIF('Complaint Log'!$A$2:$A$501,B469),0)=0,"Unknown Complaint ID",IF(AND(H469="Pending",G469=""),"Missing Due Date",IF(AND(H469="Completed",I469=""),"Missing Completed Date",IF(AND(H469&lt;&gt;"Completed",I469&lt;&gt;""),"Status/Date Mismatch",IF(AND(I469&lt;&gt;"",I469&lt;D469),"Completed Before Logged","OK"))))))))</f>
        <v/>
      </c>
    </row>
    <row r="470">
      <c r="A470" s="29" t="n"/>
      <c r="B470" s="29" t="n"/>
      <c r="C470" s="31">
        <f>IF(B470="","",IFERROR(INDEX('Complaint Log'!$I$2:$I$501,MATCH(B470,'Complaint Log'!$A$2:$A$501,0)),"Complaint ID not found"))</f>
        <v/>
      </c>
      <c r="D470" s="30" t="n"/>
      <c r="E470" s="29" t="n"/>
      <c r="F470" s="29" t="n"/>
      <c r="G470" s="30" t="n"/>
      <c r="H470" s="29" t="n"/>
      <c r="I470" s="30" t="n"/>
      <c r="J470" s="31" t="n"/>
      <c r="K470" s="39" t="n"/>
      <c r="L470" s="58" t="n"/>
      <c r="M470" s="61" t="n"/>
      <c r="N470" s="57" t="n"/>
      <c r="O470" s="58" t="n"/>
      <c r="P470" s="58">
        <f>IF(A470="","",IFERROR(K470*IF(L470="",'Settings'!$B$3,L470)+M470*'Settings'!$B$4+N470*'Settings'!$B$5+O470,0))</f>
        <v/>
      </c>
      <c r="Q470" s="31">
        <f>IF(A470="","",IF(H470="Canceled","Canceled",IF(G470="","No Due Date",IF(H470="Completed",IF(I470="","Needs Review",IF(I470&gt;G470,"Completed Late","Completed On Time")),IF(TODAY()&gt;G470,"Overdue",IF(G470&lt;=TODAY()+'Settings'!$B$6,"Due Soon","On Track"))))))</f>
        <v/>
      </c>
      <c r="R470" s="31">
        <f>IF(A470="","",IF(COUNTIF($A$2:$A$501,A470)&gt;1,"Duplicate Action ID",IF(OR(B470="",D470="",E470="",F470="",H470="",J470=""),"Missing Required Field",IF(IFERROR(COUNTIF('Complaint Log'!$A$2:$A$501,B470),0)=0,"Unknown Complaint ID",IF(AND(H470="Pending",G470=""),"Missing Due Date",IF(AND(H470="Completed",I470=""),"Missing Completed Date",IF(AND(H470&lt;&gt;"Completed",I470&lt;&gt;""),"Status/Date Mismatch",IF(AND(I470&lt;&gt;"",I470&lt;D470),"Completed Before Logged","OK"))))))))</f>
        <v/>
      </c>
    </row>
    <row r="471">
      <c r="A471" s="29" t="n"/>
      <c r="B471" s="29" t="n"/>
      <c r="C471" s="31">
        <f>IF(B471="","",IFERROR(INDEX('Complaint Log'!$I$2:$I$501,MATCH(B471,'Complaint Log'!$A$2:$A$501,0)),"Complaint ID not found"))</f>
        <v/>
      </c>
      <c r="D471" s="30" t="n"/>
      <c r="E471" s="29" t="n"/>
      <c r="F471" s="29" t="n"/>
      <c r="G471" s="30" t="n"/>
      <c r="H471" s="29" t="n"/>
      <c r="I471" s="30" t="n"/>
      <c r="J471" s="31" t="n"/>
      <c r="K471" s="39" t="n"/>
      <c r="L471" s="58" t="n"/>
      <c r="M471" s="61" t="n"/>
      <c r="N471" s="57" t="n"/>
      <c r="O471" s="58" t="n"/>
      <c r="P471" s="58">
        <f>IF(A471="","",IFERROR(K471*IF(L471="",'Settings'!$B$3,L471)+M471*'Settings'!$B$4+N471*'Settings'!$B$5+O471,0))</f>
        <v/>
      </c>
      <c r="Q471" s="31">
        <f>IF(A471="","",IF(H471="Canceled","Canceled",IF(G471="","No Due Date",IF(H471="Completed",IF(I471="","Needs Review",IF(I471&gt;G471,"Completed Late","Completed On Time")),IF(TODAY()&gt;G471,"Overdue",IF(G471&lt;=TODAY()+'Settings'!$B$6,"Due Soon","On Track"))))))</f>
        <v/>
      </c>
      <c r="R471" s="31">
        <f>IF(A471="","",IF(COUNTIF($A$2:$A$501,A471)&gt;1,"Duplicate Action ID",IF(OR(B471="",D471="",E471="",F471="",H471="",J471=""),"Missing Required Field",IF(IFERROR(COUNTIF('Complaint Log'!$A$2:$A$501,B471),0)=0,"Unknown Complaint ID",IF(AND(H471="Pending",G471=""),"Missing Due Date",IF(AND(H471="Completed",I471=""),"Missing Completed Date",IF(AND(H471&lt;&gt;"Completed",I471&lt;&gt;""),"Status/Date Mismatch",IF(AND(I471&lt;&gt;"",I471&lt;D471),"Completed Before Logged","OK"))))))))</f>
        <v/>
      </c>
    </row>
    <row r="472">
      <c r="A472" s="29" t="n"/>
      <c r="B472" s="29" t="n"/>
      <c r="C472" s="31">
        <f>IF(B472="","",IFERROR(INDEX('Complaint Log'!$I$2:$I$501,MATCH(B472,'Complaint Log'!$A$2:$A$501,0)),"Complaint ID not found"))</f>
        <v/>
      </c>
      <c r="D472" s="30" t="n"/>
      <c r="E472" s="29" t="n"/>
      <c r="F472" s="29" t="n"/>
      <c r="G472" s="30" t="n"/>
      <c r="H472" s="29" t="n"/>
      <c r="I472" s="30" t="n"/>
      <c r="J472" s="31" t="n"/>
      <c r="K472" s="39" t="n"/>
      <c r="L472" s="58" t="n"/>
      <c r="M472" s="61" t="n"/>
      <c r="N472" s="57" t="n"/>
      <c r="O472" s="58" t="n"/>
      <c r="P472" s="58">
        <f>IF(A472="","",IFERROR(K472*IF(L472="",'Settings'!$B$3,L472)+M472*'Settings'!$B$4+N472*'Settings'!$B$5+O472,0))</f>
        <v/>
      </c>
      <c r="Q472" s="31">
        <f>IF(A472="","",IF(H472="Canceled","Canceled",IF(G472="","No Due Date",IF(H472="Completed",IF(I472="","Needs Review",IF(I472&gt;G472,"Completed Late","Completed On Time")),IF(TODAY()&gt;G472,"Overdue",IF(G472&lt;=TODAY()+'Settings'!$B$6,"Due Soon","On Track"))))))</f>
        <v/>
      </c>
      <c r="R472" s="31">
        <f>IF(A472="","",IF(COUNTIF($A$2:$A$501,A472)&gt;1,"Duplicate Action ID",IF(OR(B472="",D472="",E472="",F472="",H472="",J472=""),"Missing Required Field",IF(IFERROR(COUNTIF('Complaint Log'!$A$2:$A$501,B472),0)=0,"Unknown Complaint ID",IF(AND(H472="Pending",G472=""),"Missing Due Date",IF(AND(H472="Completed",I472=""),"Missing Completed Date",IF(AND(H472&lt;&gt;"Completed",I472&lt;&gt;""),"Status/Date Mismatch",IF(AND(I472&lt;&gt;"",I472&lt;D472),"Completed Before Logged","OK"))))))))</f>
        <v/>
      </c>
    </row>
    <row r="473">
      <c r="A473" s="29" t="n"/>
      <c r="B473" s="29" t="n"/>
      <c r="C473" s="31">
        <f>IF(B473="","",IFERROR(INDEX('Complaint Log'!$I$2:$I$501,MATCH(B473,'Complaint Log'!$A$2:$A$501,0)),"Complaint ID not found"))</f>
        <v/>
      </c>
      <c r="D473" s="30" t="n"/>
      <c r="E473" s="29" t="n"/>
      <c r="F473" s="29" t="n"/>
      <c r="G473" s="30" t="n"/>
      <c r="H473" s="29" t="n"/>
      <c r="I473" s="30" t="n"/>
      <c r="J473" s="31" t="n"/>
      <c r="K473" s="39" t="n"/>
      <c r="L473" s="58" t="n"/>
      <c r="M473" s="61" t="n"/>
      <c r="N473" s="57" t="n"/>
      <c r="O473" s="58" t="n"/>
      <c r="P473" s="58">
        <f>IF(A473="","",IFERROR(K473*IF(L473="",'Settings'!$B$3,L473)+M473*'Settings'!$B$4+N473*'Settings'!$B$5+O473,0))</f>
        <v/>
      </c>
      <c r="Q473" s="31">
        <f>IF(A473="","",IF(H473="Canceled","Canceled",IF(G473="","No Due Date",IF(H473="Completed",IF(I473="","Needs Review",IF(I473&gt;G473,"Completed Late","Completed On Time")),IF(TODAY()&gt;G473,"Overdue",IF(G473&lt;=TODAY()+'Settings'!$B$6,"Due Soon","On Track"))))))</f>
        <v/>
      </c>
      <c r="R473" s="31">
        <f>IF(A473="","",IF(COUNTIF($A$2:$A$501,A473)&gt;1,"Duplicate Action ID",IF(OR(B473="",D473="",E473="",F473="",H473="",J473=""),"Missing Required Field",IF(IFERROR(COUNTIF('Complaint Log'!$A$2:$A$501,B473),0)=0,"Unknown Complaint ID",IF(AND(H473="Pending",G473=""),"Missing Due Date",IF(AND(H473="Completed",I473=""),"Missing Completed Date",IF(AND(H473&lt;&gt;"Completed",I473&lt;&gt;""),"Status/Date Mismatch",IF(AND(I473&lt;&gt;"",I473&lt;D473),"Completed Before Logged","OK"))))))))</f>
        <v/>
      </c>
    </row>
    <row r="474">
      <c r="A474" s="29" t="n"/>
      <c r="B474" s="29" t="n"/>
      <c r="C474" s="31">
        <f>IF(B474="","",IFERROR(INDEX('Complaint Log'!$I$2:$I$501,MATCH(B474,'Complaint Log'!$A$2:$A$501,0)),"Complaint ID not found"))</f>
        <v/>
      </c>
      <c r="D474" s="30" t="n"/>
      <c r="E474" s="29" t="n"/>
      <c r="F474" s="29" t="n"/>
      <c r="G474" s="30" t="n"/>
      <c r="H474" s="29" t="n"/>
      <c r="I474" s="30" t="n"/>
      <c r="J474" s="31" t="n"/>
      <c r="K474" s="39" t="n"/>
      <c r="L474" s="58" t="n"/>
      <c r="M474" s="61" t="n"/>
      <c r="N474" s="57" t="n"/>
      <c r="O474" s="58" t="n"/>
      <c r="P474" s="58">
        <f>IF(A474="","",IFERROR(K474*IF(L474="",'Settings'!$B$3,L474)+M474*'Settings'!$B$4+N474*'Settings'!$B$5+O474,0))</f>
        <v/>
      </c>
      <c r="Q474" s="31">
        <f>IF(A474="","",IF(H474="Canceled","Canceled",IF(G474="","No Due Date",IF(H474="Completed",IF(I474="","Needs Review",IF(I474&gt;G474,"Completed Late","Completed On Time")),IF(TODAY()&gt;G474,"Overdue",IF(G474&lt;=TODAY()+'Settings'!$B$6,"Due Soon","On Track"))))))</f>
        <v/>
      </c>
      <c r="R474" s="31">
        <f>IF(A474="","",IF(COUNTIF($A$2:$A$501,A474)&gt;1,"Duplicate Action ID",IF(OR(B474="",D474="",E474="",F474="",H474="",J474=""),"Missing Required Field",IF(IFERROR(COUNTIF('Complaint Log'!$A$2:$A$501,B474),0)=0,"Unknown Complaint ID",IF(AND(H474="Pending",G474=""),"Missing Due Date",IF(AND(H474="Completed",I474=""),"Missing Completed Date",IF(AND(H474&lt;&gt;"Completed",I474&lt;&gt;""),"Status/Date Mismatch",IF(AND(I474&lt;&gt;"",I474&lt;D474),"Completed Before Logged","OK"))))))))</f>
        <v/>
      </c>
    </row>
    <row r="475">
      <c r="A475" s="29" t="n"/>
      <c r="B475" s="29" t="n"/>
      <c r="C475" s="31">
        <f>IF(B475="","",IFERROR(INDEX('Complaint Log'!$I$2:$I$501,MATCH(B475,'Complaint Log'!$A$2:$A$501,0)),"Complaint ID not found"))</f>
        <v/>
      </c>
      <c r="D475" s="30" t="n"/>
      <c r="E475" s="29" t="n"/>
      <c r="F475" s="29" t="n"/>
      <c r="G475" s="30" t="n"/>
      <c r="H475" s="29" t="n"/>
      <c r="I475" s="30" t="n"/>
      <c r="J475" s="31" t="n"/>
      <c r="K475" s="39" t="n"/>
      <c r="L475" s="58" t="n"/>
      <c r="M475" s="61" t="n"/>
      <c r="N475" s="57" t="n"/>
      <c r="O475" s="58" t="n"/>
      <c r="P475" s="58">
        <f>IF(A475="","",IFERROR(K475*IF(L475="",'Settings'!$B$3,L475)+M475*'Settings'!$B$4+N475*'Settings'!$B$5+O475,0))</f>
        <v/>
      </c>
      <c r="Q475" s="31">
        <f>IF(A475="","",IF(H475="Canceled","Canceled",IF(G475="","No Due Date",IF(H475="Completed",IF(I475="","Needs Review",IF(I475&gt;G475,"Completed Late","Completed On Time")),IF(TODAY()&gt;G475,"Overdue",IF(G475&lt;=TODAY()+'Settings'!$B$6,"Due Soon","On Track"))))))</f>
        <v/>
      </c>
      <c r="R475" s="31">
        <f>IF(A475="","",IF(COUNTIF($A$2:$A$501,A475)&gt;1,"Duplicate Action ID",IF(OR(B475="",D475="",E475="",F475="",H475="",J475=""),"Missing Required Field",IF(IFERROR(COUNTIF('Complaint Log'!$A$2:$A$501,B475),0)=0,"Unknown Complaint ID",IF(AND(H475="Pending",G475=""),"Missing Due Date",IF(AND(H475="Completed",I475=""),"Missing Completed Date",IF(AND(H475&lt;&gt;"Completed",I475&lt;&gt;""),"Status/Date Mismatch",IF(AND(I475&lt;&gt;"",I475&lt;D475),"Completed Before Logged","OK"))))))))</f>
        <v/>
      </c>
    </row>
    <row r="476">
      <c r="A476" s="29" t="n"/>
      <c r="B476" s="29" t="n"/>
      <c r="C476" s="31">
        <f>IF(B476="","",IFERROR(INDEX('Complaint Log'!$I$2:$I$501,MATCH(B476,'Complaint Log'!$A$2:$A$501,0)),"Complaint ID not found"))</f>
        <v/>
      </c>
      <c r="D476" s="30" t="n"/>
      <c r="E476" s="29" t="n"/>
      <c r="F476" s="29" t="n"/>
      <c r="G476" s="30" t="n"/>
      <c r="H476" s="29" t="n"/>
      <c r="I476" s="30" t="n"/>
      <c r="J476" s="31" t="n"/>
      <c r="K476" s="39" t="n"/>
      <c r="L476" s="58" t="n"/>
      <c r="M476" s="61" t="n"/>
      <c r="N476" s="57" t="n"/>
      <c r="O476" s="58" t="n"/>
      <c r="P476" s="58">
        <f>IF(A476="","",IFERROR(K476*IF(L476="",'Settings'!$B$3,L476)+M476*'Settings'!$B$4+N476*'Settings'!$B$5+O476,0))</f>
        <v/>
      </c>
      <c r="Q476" s="31">
        <f>IF(A476="","",IF(H476="Canceled","Canceled",IF(G476="","No Due Date",IF(H476="Completed",IF(I476="","Needs Review",IF(I476&gt;G476,"Completed Late","Completed On Time")),IF(TODAY()&gt;G476,"Overdue",IF(G476&lt;=TODAY()+'Settings'!$B$6,"Due Soon","On Track"))))))</f>
        <v/>
      </c>
      <c r="R476" s="31">
        <f>IF(A476="","",IF(COUNTIF($A$2:$A$501,A476)&gt;1,"Duplicate Action ID",IF(OR(B476="",D476="",E476="",F476="",H476="",J476=""),"Missing Required Field",IF(IFERROR(COUNTIF('Complaint Log'!$A$2:$A$501,B476),0)=0,"Unknown Complaint ID",IF(AND(H476="Pending",G476=""),"Missing Due Date",IF(AND(H476="Completed",I476=""),"Missing Completed Date",IF(AND(H476&lt;&gt;"Completed",I476&lt;&gt;""),"Status/Date Mismatch",IF(AND(I476&lt;&gt;"",I476&lt;D476),"Completed Before Logged","OK"))))))))</f>
        <v/>
      </c>
    </row>
    <row r="477">
      <c r="A477" s="29" t="n"/>
      <c r="B477" s="29" t="n"/>
      <c r="C477" s="31">
        <f>IF(B477="","",IFERROR(INDEX('Complaint Log'!$I$2:$I$501,MATCH(B477,'Complaint Log'!$A$2:$A$501,0)),"Complaint ID not found"))</f>
        <v/>
      </c>
      <c r="D477" s="30" t="n"/>
      <c r="E477" s="29" t="n"/>
      <c r="F477" s="29" t="n"/>
      <c r="G477" s="30" t="n"/>
      <c r="H477" s="29" t="n"/>
      <c r="I477" s="30" t="n"/>
      <c r="J477" s="31" t="n"/>
      <c r="K477" s="39" t="n"/>
      <c r="L477" s="58" t="n"/>
      <c r="M477" s="61" t="n"/>
      <c r="N477" s="57" t="n"/>
      <c r="O477" s="58" t="n"/>
      <c r="P477" s="58">
        <f>IF(A477="","",IFERROR(K477*IF(L477="",'Settings'!$B$3,L477)+M477*'Settings'!$B$4+N477*'Settings'!$B$5+O477,0))</f>
        <v/>
      </c>
      <c r="Q477" s="31">
        <f>IF(A477="","",IF(H477="Canceled","Canceled",IF(G477="","No Due Date",IF(H477="Completed",IF(I477="","Needs Review",IF(I477&gt;G477,"Completed Late","Completed On Time")),IF(TODAY()&gt;G477,"Overdue",IF(G477&lt;=TODAY()+'Settings'!$B$6,"Due Soon","On Track"))))))</f>
        <v/>
      </c>
      <c r="R477" s="31">
        <f>IF(A477="","",IF(COUNTIF($A$2:$A$501,A477)&gt;1,"Duplicate Action ID",IF(OR(B477="",D477="",E477="",F477="",H477="",J477=""),"Missing Required Field",IF(IFERROR(COUNTIF('Complaint Log'!$A$2:$A$501,B477),0)=0,"Unknown Complaint ID",IF(AND(H477="Pending",G477=""),"Missing Due Date",IF(AND(H477="Completed",I477=""),"Missing Completed Date",IF(AND(H477&lt;&gt;"Completed",I477&lt;&gt;""),"Status/Date Mismatch",IF(AND(I477&lt;&gt;"",I477&lt;D477),"Completed Before Logged","OK"))))))))</f>
        <v/>
      </c>
    </row>
    <row r="478">
      <c r="A478" s="29" t="n"/>
      <c r="B478" s="29" t="n"/>
      <c r="C478" s="31">
        <f>IF(B478="","",IFERROR(INDEX('Complaint Log'!$I$2:$I$501,MATCH(B478,'Complaint Log'!$A$2:$A$501,0)),"Complaint ID not found"))</f>
        <v/>
      </c>
      <c r="D478" s="30" t="n"/>
      <c r="E478" s="29" t="n"/>
      <c r="F478" s="29" t="n"/>
      <c r="G478" s="30" t="n"/>
      <c r="H478" s="29" t="n"/>
      <c r="I478" s="30" t="n"/>
      <c r="J478" s="31" t="n"/>
      <c r="K478" s="39" t="n"/>
      <c r="L478" s="58" t="n"/>
      <c r="M478" s="61" t="n"/>
      <c r="N478" s="57" t="n"/>
      <c r="O478" s="58" t="n"/>
      <c r="P478" s="58">
        <f>IF(A478="","",IFERROR(K478*IF(L478="",'Settings'!$B$3,L478)+M478*'Settings'!$B$4+N478*'Settings'!$B$5+O478,0))</f>
        <v/>
      </c>
      <c r="Q478" s="31">
        <f>IF(A478="","",IF(H478="Canceled","Canceled",IF(G478="","No Due Date",IF(H478="Completed",IF(I478="","Needs Review",IF(I478&gt;G478,"Completed Late","Completed On Time")),IF(TODAY()&gt;G478,"Overdue",IF(G478&lt;=TODAY()+'Settings'!$B$6,"Due Soon","On Track"))))))</f>
        <v/>
      </c>
      <c r="R478" s="31">
        <f>IF(A478="","",IF(COUNTIF($A$2:$A$501,A478)&gt;1,"Duplicate Action ID",IF(OR(B478="",D478="",E478="",F478="",H478="",J478=""),"Missing Required Field",IF(IFERROR(COUNTIF('Complaint Log'!$A$2:$A$501,B478),0)=0,"Unknown Complaint ID",IF(AND(H478="Pending",G478=""),"Missing Due Date",IF(AND(H478="Completed",I478=""),"Missing Completed Date",IF(AND(H478&lt;&gt;"Completed",I478&lt;&gt;""),"Status/Date Mismatch",IF(AND(I478&lt;&gt;"",I478&lt;D478),"Completed Before Logged","OK"))))))))</f>
        <v/>
      </c>
    </row>
    <row r="479">
      <c r="A479" s="29" t="n"/>
      <c r="B479" s="29" t="n"/>
      <c r="C479" s="31">
        <f>IF(B479="","",IFERROR(INDEX('Complaint Log'!$I$2:$I$501,MATCH(B479,'Complaint Log'!$A$2:$A$501,0)),"Complaint ID not found"))</f>
        <v/>
      </c>
      <c r="D479" s="30" t="n"/>
      <c r="E479" s="29" t="n"/>
      <c r="F479" s="29" t="n"/>
      <c r="G479" s="30" t="n"/>
      <c r="H479" s="29" t="n"/>
      <c r="I479" s="30" t="n"/>
      <c r="J479" s="31" t="n"/>
      <c r="K479" s="39" t="n"/>
      <c r="L479" s="58" t="n"/>
      <c r="M479" s="61" t="n"/>
      <c r="N479" s="57" t="n"/>
      <c r="O479" s="58" t="n"/>
      <c r="P479" s="58">
        <f>IF(A479="","",IFERROR(K479*IF(L479="",'Settings'!$B$3,L479)+M479*'Settings'!$B$4+N479*'Settings'!$B$5+O479,0))</f>
        <v/>
      </c>
      <c r="Q479" s="31">
        <f>IF(A479="","",IF(H479="Canceled","Canceled",IF(G479="","No Due Date",IF(H479="Completed",IF(I479="","Needs Review",IF(I479&gt;G479,"Completed Late","Completed On Time")),IF(TODAY()&gt;G479,"Overdue",IF(G479&lt;=TODAY()+'Settings'!$B$6,"Due Soon","On Track"))))))</f>
        <v/>
      </c>
      <c r="R479" s="31">
        <f>IF(A479="","",IF(COUNTIF($A$2:$A$501,A479)&gt;1,"Duplicate Action ID",IF(OR(B479="",D479="",E479="",F479="",H479="",J479=""),"Missing Required Field",IF(IFERROR(COUNTIF('Complaint Log'!$A$2:$A$501,B479),0)=0,"Unknown Complaint ID",IF(AND(H479="Pending",G479=""),"Missing Due Date",IF(AND(H479="Completed",I479=""),"Missing Completed Date",IF(AND(H479&lt;&gt;"Completed",I479&lt;&gt;""),"Status/Date Mismatch",IF(AND(I479&lt;&gt;"",I479&lt;D479),"Completed Before Logged","OK"))))))))</f>
        <v/>
      </c>
    </row>
    <row r="480">
      <c r="A480" s="29" t="n"/>
      <c r="B480" s="29" t="n"/>
      <c r="C480" s="31">
        <f>IF(B480="","",IFERROR(INDEX('Complaint Log'!$I$2:$I$501,MATCH(B480,'Complaint Log'!$A$2:$A$501,0)),"Complaint ID not found"))</f>
        <v/>
      </c>
      <c r="D480" s="30" t="n"/>
      <c r="E480" s="29" t="n"/>
      <c r="F480" s="29" t="n"/>
      <c r="G480" s="30" t="n"/>
      <c r="H480" s="29" t="n"/>
      <c r="I480" s="30" t="n"/>
      <c r="J480" s="31" t="n"/>
      <c r="K480" s="39" t="n"/>
      <c r="L480" s="58" t="n"/>
      <c r="M480" s="61" t="n"/>
      <c r="N480" s="57" t="n"/>
      <c r="O480" s="58" t="n"/>
      <c r="P480" s="58">
        <f>IF(A480="","",IFERROR(K480*IF(L480="",'Settings'!$B$3,L480)+M480*'Settings'!$B$4+N480*'Settings'!$B$5+O480,0))</f>
        <v/>
      </c>
      <c r="Q480" s="31">
        <f>IF(A480="","",IF(H480="Canceled","Canceled",IF(G480="","No Due Date",IF(H480="Completed",IF(I480="","Needs Review",IF(I480&gt;G480,"Completed Late","Completed On Time")),IF(TODAY()&gt;G480,"Overdue",IF(G480&lt;=TODAY()+'Settings'!$B$6,"Due Soon","On Track"))))))</f>
        <v/>
      </c>
      <c r="R480" s="31">
        <f>IF(A480="","",IF(COUNTIF($A$2:$A$501,A480)&gt;1,"Duplicate Action ID",IF(OR(B480="",D480="",E480="",F480="",H480="",J480=""),"Missing Required Field",IF(IFERROR(COUNTIF('Complaint Log'!$A$2:$A$501,B480),0)=0,"Unknown Complaint ID",IF(AND(H480="Pending",G480=""),"Missing Due Date",IF(AND(H480="Completed",I480=""),"Missing Completed Date",IF(AND(H480&lt;&gt;"Completed",I480&lt;&gt;""),"Status/Date Mismatch",IF(AND(I480&lt;&gt;"",I480&lt;D480),"Completed Before Logged","OK"))))))))</f>
        <v/>
      </c>
    </row>
    <row r="481">
      <c r="A481" s="29" t="n"/>
      <c r="B481" s="29" t="n"/>
      <c r="C481" s="31">
        <f>IF(B481="","",IFERROR(INDEX('Complaint Log'!$I$2:$I$501,MATCH(B481,'Complaint Log'!$A$2:$A$501,0)),"Complaint ID not found"))</f>
        <v/>
      </c>
      <c r="D481" s="30" t="n"/>
      <c r="E481" s="29" t="n"/>
      <c r="F481" s="29" t="n"/>
      <c r="G481" s="30" t="n"/>
      <c r="H481" s="29" t="n"/>
      <c r="I481" s="30" t="n"/>
      <c r="J481" s="31" t="n"/>
      <c r="K481" s="39" t="n"/>
      <c r="L481" s="58" t="n"/>
      <c r="M481" s="61" t="n"/>
      <c r="N481" s="57" t="n"/>
      <c r="O481" s="58" t="n"/>
      <c r="P481" s="58">
        <f>IF(A481="","",IFERROR(K481*IF(L481="",'Settings'!$B$3,L481)+M481*'Settings'!$B$4+N481*'Settings'!$B$5+O481,0))</f>
        <v/>
      </c>
      <c r="Q481" s="31">
        <f>IF(A481="","",IF(H481="Canceled","Canceled",IF(G481="","No Due Date",IF(H481="Completed",IF(I481="","Needs Review",IF(I481&gt;G481,"Completed Late","Completed On Time")),IF(TODAY()&gt;G481,"Overdue",IF(G481&lt;=TODAY()+'Settings'!$B$6,"Due Soon","On Track"))))))</f>
        <v/>
      </c>
      <c r="R481" s="31">
        <f>IF(A481="","",IF(COUNTIF($A$2:$A$501,A481)&gt;1,"Duplicate Action ID",IF(OR(B481="",D481="",E481="",F481="",H481="",J481=""),"Missing Required Field",IF(IFERROR(COUNTIF('Complaint Log'!$A$2:$A$501,B481),0)=0,"Unknown Complaint ID",IF(AND(H481="Pending",G481=""),"Missing Due Date",IF(AND(H481="Completed",I481=""),"Missing Completed Date",IF(AND(H481&lt;&gt;"Completed",I481&lt;&gt;""),"Status/Date Mismatch",IF(AND(I481&lt;&gt;"",I481&lt;D481),"Completed Before Logged","OK"))))))))</f>
        <v/>
      </c>
    </row>
    <row r="482">
      <c r="A482" s="29" t="n"/>
      <c r="B482" s="29" t="n"/>
      <c r="C482" s="31">
        <f>IF(B482="","",IFERROR(INDEX('Complaint Log'!$I$2:$I$501,MATCH(B482,'Complaint Log'!$A$2:$A$501,0)),"Complaint ID not found"))</f>
        <v/>
      </c>
      <c r="D482" s="30" t="n"/>
      <c r="E482" s="29" t="n"/>
      <c r="F482" s="29" t="n"/>
      <c r="G482" s="30" t="n"/>
      <c r="H482" s="29" t="n"/>
      <c r="I482" s="30" t="n"/>
      <c r="J482" s="31" t="n"/>
      <c r="K482" s="39" t="n"/>
      <c r="L482" s="58" t="n"/>
      <c r="M482" s="61" t="n"/>
      <c r="N482" s="57" t="n"/>
      <c r="O482" s="58" t="n"/>
      <c r="P482" s="58">
        <f>IF(A482="","",IFERROR(K482*IF(L482="",'Settings'!$B$3,L482)+M482*'Settings'!$B$4+N482*'Settings'!$B$5+O482,0))</f>
        <v/>
      </c>
      <c r="Q482" s="31">
        <f>IF(A482="","",IF(H482="Canceled","Canceled",IF(G482="","No Due Date",IF(H482="Completed",IF(I482="","Needs Review",IF(I482&gt;G482,"Completed Late","Completed On Time")),IF(TODAY()&gt;G482,"Overdue",IF(G482&lt;=TODAY()+'Settings'!$B$6,"Due Soon","On Track"))))))</f>
        <v/>
      </c>
      <c r="R482" s="31">
        <f>IF(A482="","",IF(COUNTIF($A$2:$A$501,A482)&gt;1,"Duplicate Action ID",IF(OR(B482="",D482="",E482="",F482="",H482="",J482=""),"Missing Required Field",IF(IFERROR(COUNTIF('Complaint Log'!$A$2:$A$501,B482),0)=0,"Unknown Complaint ID",IF(AND(H482="Pending",G482=""),"Missing Due Date",IF(AND(H482="Completed",I482=""),"Missing Completed Date",IF(AND(H482&lt;&gt;"Completed",I482&lt;&gt;""),"Status/Date Mismatch",IF(AND(I482&lt;&gt;"",I482&lt;D482),"Completed Before Logged","OK"))))))))</f>
        <v/>
      </c>
    </row>
    <row r="483">
      <c r="A483" s="29" t="n"/>
      <c r="B483" s="29" t="n"/>
      <c r="C483" s="31">
        <f>IF(B483="","",IFERROR(INDEX('Complaint Log'!$I$2:$I$501,MATCH(B483,'Complaint Log'!$A$2:$A$501,0)),"Complaint ID not found"))</f>
        <v/>
      </c>
      <c r="D483" s="30" t="n"/>
      <c r="E483" s="29" t="n"/>
      <c r="F483" s="29" t="n"/>
      <c r="G483" s="30" t="n"/>
      <c r="H483" s="29" t="n"/>
      <c r="I483" s="30" t="n"/>
      <c r="J483" s="31" t="n"/>
      <c r="K483" s="39" t="n"/>
      <c r="L483" s="58" t="n"/>
      <c r="M483" s="61" t="n"/>
      <c r="N483" s="57" t="n"/>
      <c r="O483" s="58" t="n"/>
      <c r="P483" s="58">
        <f>IF(A483="","",IFERROR(K483*IF(L483="",'Settings'!$B$3,L483)+M483*'Settings'!$B$4+N483*'Settings'!$B$5+O483,0))</f>
        <v/>
      </c>
      <c r="Q483" s="31">
        <f>IF(A483="","",IF(H483="Canceled","Canceled",IF(G483="","No Due Date",IF(H483="Completed",IF(I483="","Needs Review",IF(I483&gt;G483,"Completed Late","Completed On Time")),IF(TODAY()&gt;G483,"Overdue",IF(G483&lt;=TODAY()+'Settings'!$B$6,"Due Soon","On Track"))))))</f>
        <v/>
      </c>
      <c r="R483" s="31">
        <f>IF(A483="","",IF(COUNTIF($A$2:$A$501,A483)&gt;1,"Duplicate Action ID",IF(OR(B483="",D483="",E483="",F483="",H483="",J483=""),"Missing Required Field",IF(IFERROR(COUNTIF('Complaint Log'!$A$2:$A$501,B483),0)=0,"Unknown Complaint ID",IF(AND(H483="Pending",G483=""),"Missing Due Date",IF(AND(H483="Completed",I483=""),"Missing Completed Date",IF(AND(H483&lt;&gt;"Completed",I483&lt;&gt;""),"Status/Date Mismatch",IF(AND(I483&lt;&gt;"",I483&lt;D483),"Completed Before Logged","OK"))))))))</f>
        <v/>
      </c>
    </row>
    <row r="484">
      <c r="A484" s="29" t="n"/>
      <c r="B484" s="29" t="n"/>
      <c r="C484" s="31">
        <f>IF(B484="","",IFERROR(INDEX('Complaint Log'!$I$2:$I$501,MATCH(B484,'Complaint Log'!$A$2:$A$501,0)),"Complaint ID not found"))</f>
        <v/>
      </c>
      <c r="D484" s="30" t="n"/>
      <c r="E484" s="29" t="n"/>
      <c r="F484" s="29" t="n"/>
      <c r="G484" s="30" t="n"/>
      <c r="H484" s="29" t="n"/>
      <c r="I484" s="30" t="n"/>
      <c r="J484" s="31" t="n"/>
      <c r="K484" s="39" t="n"/>
      <c r="L484" s="58" t="n"/>
      <c r="M484" s="61" t="n"/>
      <c r="N484" s="57" t="n"/>
      <c r="O484" s="58" t="n"/>
      <c r="P484" s="58">
        <f>IF(A484="","",IFERROR(K484*IF(L484="",'Settings'!$B$3,L484)+M484*'Settings'!$B$4+N484*'Settings'!$B$5+O484,0))</f>
        <v/>
      </c>
      <c r="Q484" s="31">
        <f>IF(A484="","",IF(H484="Canceled","Canceled",IF(G484="","No Due Date",IF(H484="Completed",IF(I484="","Needs Review",IF(I484&gt;G484,"Completed Late","Completed On Time")),IF(TODAY()&gt;G484,"Overdue",IF(G484&lt;=TODAY()+'Settings'!$B$6,"Due Soon","On Track"))))))</f>
        <v/>
      </c>
      <c r="R484" s="31">
        <f>IF(A484="","",IF(COUNTIF($A$2:$A$501,A484)&gt;1,"Duplicate Action ID",IF(OR(B484="",D484="",E484="",F484="",H484="",J484=""),"Missing Required Field",IF(IFERROR(COUNTIF('Complaint Log'!$A$2:$A$501,B484),0)=0,"Unknown Complaint ID",IF(AND(H484="Pending",G484=""),"Missing Due Date",IF(AND(H484="Completed",I484=""),"Missing Completed Date",IF(AND(H484&lt;&gt;"Completed",I484&lt;&gt;""),"Status/Date Mismatch",IF(AND(I484&lt;&gt;"",I484&lt;D484),"Completed Before Logged","OK"))))))))</f>
        <v/>
      </c>
    </row>
    <row r="485">
      <c r="A485" s="29" t="n"/>
      <c r="B485" s="29" t="n"/>
      <c r="C485" s="31">
        <f>IF(B485="","",IFERROR(INDEX('Complaint Log'!$I$2:$I$501,MATCH(B485,'Complaint Log'!$A$2:$A$501,0)),"Complaint ID not found"))</f>
        <v/>
      </c>
      <c r="D485" s="30" t="n"/>
      <c r="E485" s="29" t="n"/>
      <c r="F485" s="29" t="n"/>
      <c r="G485" s="30" t="n"/>
      <c r="H485" s="29" t="n"/>
      <c r="I485" s="30" t="n"/>
      <c r="J485" s="31" t="n"/>
      <c r="K485" s="39" t="n"/>
      <c r="L485" s="58" t="n"/>
      <c r="M485" s="61" t="n"/>
      <c r="N485" s="57" t="n"/>
      <c r="O485" s="58" t="n"/>
      <c r="P485" s="58">
        <f>IF(A485="","",IFERROR(K485*IF(L485="",'Settings'!$B$3,L485)+M485*'Settings'!$B$4+N485*'Settings'!$B$5+O485,0))</f>
        <v/>
      </c>
      <c r="Q485" s="31">
        <f>IF(A485="","",IF(H485="Canceled","Canceled",IF(G485="","No Due Date",IF(H485="Completed",IF(I485="","Needs Review",IF(I485&gt;G485,"Completed Late","Completed On Time")),IF(TODAY()&gt;G485,"Overdue",IF(G485&lt;=TODAY()+'Settings'!$B$6,"Due Soon","On Track"))))))</f>
        <v/>
      </c>
      <c r="R485" s="31">
        <f>IF(A485="","",IF(COUNTIF($A$2:$A$501,A485)&gt;1,"Duplicate Action ID",IF(OR(B485="",D485="",E485="",F485="",H485="",J485=""),"Missing Required Field",IF(IFERROR(COUNTIF('Complaint Log'!$A$2:$A$501,B485),0)=0,"Unknown Complaint ID",IF(AND(H485="Pending",G485=""),"Missing Due Date",IF(AND(H485="Completed",I485=""),"Missing Completed Date",IF(AND(H485&lt;&gt;"Completed",I485&lt;&gt;""),"Status/Date Mismatch",IF(AND(I485&lt;&gt;"",I485&lt;D485),"Completed Before Logged","OK"))))))))</f>
        <v/>
      </c>
    </row>
    <row r="486">
      <c r="A486" s="29" t="n"/>
      <c r="B486" s="29" t="n"/>
      <c r="C486" s="31">
        <f>IF(B486="","",IFERROR(INDEX('Complaint Log'!$I$2:$I$501,MATCH(B486,'Complaint Log'!$A$2:$A$501,0)),"Complaint ID not found"))</f>
        <v/>
      </c>
      <c r="D486" s="30" t="n"/>
      <c r="E486" s="29" t="n"/>
      <c r="F486" s="29" t="n"/>
      <c r="G486" s="30" t="n"/>
      <c r="H486" s="29" t="n"/>
      <c r="I486" s="30" t="n"/>
      <c r="J486" s="31" t="n"/>
      <c r="K486" s="39" t="n"/>
      <c r="L486" s="58" t="n"/>
      <c r="M486" s="61" t="n"/>
      <c r="N486" s="57" t="n"/>
      <c r="O486" s="58" t="n"/>
      <c r="P486" s="58">
        <f>IF(A486="","",IFERROR(K486*IF(L486="",'Settings'!$B$3,L486)+M486*'Settings'!$B$4+N486*'Settings'!$B$5+O486,0))</f>
        <v/>
      </c>
      <c r="Q486" s="31">
        <f>IF(A486="","",IF(H486="Canceled","Canceled",IF(G486="","No Due Date",IF(H486="Completed",IF(I486="","Needs Review",IF(I486&gt;G486,"Completed Late","Completed On Time")),IF(TODAY()&gt;G486,"Overdue",IF(G486&lt;=TODAY()+'Settings'!$B$6,"Due Soon","On Track"))))))</f>
        <v/>
      </c>
      <c r="R486" s="31">
        <f>IF(A486="","",IF(COUNTIF($A$2:$A$501,A486)&gt;1,"Duplicate Action ID",IF(OR(B486="",D486="",E486="",F486="",H486="",J486=""),"Missing Required Field",IF(IFERROR(COUNTIF('Complaint Log'!$A$2:$A$501,B486),0)=0,"Unknown Complaint ID",IF(AND(H486="Pending",G486=""),"Missing Due Date",IF(AND(H486="Completed",I486=""),"Missing Completed Date",IF(AND(H486&lt;&gt;"Completed",I486&lt;&gt;""),"Status/Date Mismatch",IF(AND(I486&lt;&gt;"",I486&lt;D486),"Completed Before Logged","OK"))))))))</f>
        <v/>
      </c>
    </row>
    <row r="487">
      <c r="A487" s="29" t="n"/>
      <c r="B487" s="29" t="n"/>
      <c r="C487" s="31">
        <f>IF(B487="","",IFERROR(INDEX('Complaint Log'!$I$2:$I$501,MATCH(B487,'Complaint Log'!$A$2:$A$501,0)),"Complaint ID not found"))</f>
        <v/>
      </c>
      <c r="D487" s="30" t="n"/>
      <c r="E487" s="29" t="n"/>
      <c r="F487" s="29" t="n"/>
      <c r="G487" s="30" t="n"/>
      <c r="H487" s="29" t="n"/>
      <c r="I487" s="30" t="n"/>
      <c r="J487" s="31" t="n"/>
      <c r="K487" s="39" t="n"/>
      <c r="L487" s="58" t="n"/>
      <c r="M487" s="61" t="n"/>
      <c r="N487" s="57" t="n"/>
      <c r="O487" s="58" t="n"/>
      <c r="P487" s="58">
        <f>IF(A487="","",IFERROR(K487*IF(L487="",'Settings'!$B$3,L487)+M487*'Settings'!$B$4+N487*'Settings'!$B$5+O487,0))</f>
        <v/>
      </c>
      <c r="Q487" s="31">
        <f>IF(A487="","",IF(H487="Canceled","Canceled",IF(G487="","No Due Date",IF(H487="Completed",IF(I487="","Needs Review",IF(I487&gt;G487,"Completed Late","Completed On Time")),IF(TODAY()&gt;G487,"Overdue",IF(G487&lt;=TODAY()+'Settings'!$B$6,"Due Soon","On Track"))))))</f>
        <v/>
      </c>
      <c r="R487" s="31">
        <f>IF(A487="","",IF(COUNTIF($A$2:$A$501,A487)&gt;1,"Duplicate Action ID",IF(OR(B487="",D487="",E487="",F487="",H487="",J487=""),"Missing Required Field",IF(IFERROR(COUNTIF('Complaint Log'!$A$2:$A$501,B487),0)=0,"Unknown Complaint ID",IF(AND(H487="Pending",G487=""),"Missing Due Date",IF(AND(H487="Completed",I487=""),"Missing Completed Date",IF(AND(H487&lt;&gt;"Completed",I487&lt;&gt;""),"Status/Date Mismatch",IF(AND(I487&lt;&gt;"",I487&lt;D487),"Completed Before Logged","OK"))))))))</f>
        <v/>
      </c>
    </row>
    <row r="488">
      <c r="A488" s="29" t="n"/>
      <c r="B488" s="29" t="n"/>
      <c r="C488" s="31">
        <f>IF(B488="","",IFERROR(INDEX('Complaint Log'!$I$2:$I$501,MATCH(B488,'Complaint Log'!$A$2:$A$501,0)),"Complaint ID not found"))</f>
        <v/>
      </c>
      <c r="D488" s="30" t="n"/>
      <c r="E488" s="29" t="n"/>
      <c r="F488" s="29" t="n"/>
      <c r="G488" s="30" t="n"/>
      <c r="H488" s="29" t="n"/>
      <c r="I488" s="30" t="n"/>
      <c r="J488" s="31" t="n"/>
      <c r="K488" s="39" t="n"/>
      <c r="L488" s="58" t="n"/>
      <c r="M488" s="61" t="n"/>
      <c r="N488" s="57" t="n"/>
      <c r="O488" s="58" t="n"/>
      <c r="P488" s="58">
        <f>IF(A488="","",IFERROR(K488*IF(L488="",'Settings'!$B$3,L488)+M488*'Settings'!$B$4+N488*'Settings'!$B$5+O488,0))</f>
        <v/>
      </c>
      <c r="Q488" s="31">
        <f>IF(A488="","",IF(H488="Canceled","Canceled",IF(G488="","No Due Date",IF(H488="Completed",IF(I488="","Needs Review",IF(I488&gt;G488,"Completed Late","Completed On Time")),IF(TODAY()&gt;G488,"Overdue",IF(G488&lt;=TODAY()+'Settings'!$B$6,"Due Soon","On Track"))))))</f>
        <v/>
      </c>
      <c r="R488" s="31">
        <f>IF(A488="","",IF(COUNTIF($A$2:$A$501,A488)&gt;1,"Duplicate Action ID",IF(OR(B488="",D488="",E488="",F488="",H488="",J488=""),"Missing Required Field",IF(IFERROR(COUNTIF('Complaint Log'!$A$2:$A$501,B488),0)=0,"Unknown Complaint ID",IF(AND(H488="Pending",G488=""),"Missing Due Date",IF(AND(H488="Completed",I488=""),"Missing Completed Date",IF(AND(H488&lt;&gt;"Completed",I488&lt;&gt;""),"Status/Date Mismatch",IF(AND(I488&lt;&gt;"",I488&lt;D488),"Completed Before Logged","OK"))))))))</f>
        <v/>
      </c>
    </row>
    <row r="489">
      <c r="A489" s="29" t="n"/>
      <c r="B489" s="29" t="n"/>
      <c r="C489" s="31">
        <f>IF(B489="","",IFERROR(INDEX('Complaint Log'!$I$2:$I$501,MATCH(B489,'Complaint Log'!$A$2:$A$501,0)),"Complaint ID not found"))</f>
        <v/>
      </c>
      <c r="D489" s="30" t="n"/>
      <c r="E489" s="29" t="n"/>
      <c r="F489" s="29" t="n"/>
      <c r="G489" s="30" t="n"/>
      <c r="H489" s="29" t="n"/>
      <c r="I489" s="30" t="n"/>
      <c r="J489" s="31" t="n"/>
      <c r="K489" s="39" t="n"/>
      <c r="L489" s="58" t="n"/>
      <c r="M489" s="61" t="n"/>
      <c r="N489" s="57" t="n"/>
      <c r="O489" s="58" t="n"/>
      <c r="P489" s="58">
        <f>IF(A489="","",IFERROR(K489*IF(L489="",'Settings'!$B$3,L489)+M489*'Settings'!$B$4+N489*'Settings'!$B$5+O489,0))</f>
        <v/>
      </c>
      <c r="Q489" s="31">
        <f>IF(A489="","",IF(H489="Canceled","Canceled",IF(G489="","No Due Date",IF(H489="Completed",IF(I489="","Needs Review",IF(I489&gt;G489,"Completed Late","Completed On Time")),IF(TODAY()&gt;G489,"Overdue",IF(G489&lt;=TODAY()+'Settings'!$B$6,"Due Soon","On Track"))))))</f>
        <v/>
      </c>
      <c r="R489" s="31">
        <f>IF(A489="","",IF(COUNTIF($A$2:$A$501,A489)&gt;1,"Duplicate Action ID",IF(OR(B489="",D489="",E489="",F489="",H489="",J489=""),"Missing Required Field",IF(IFERROR(COUNTIF('Complaint Log'!$A$2:$A$501,B489),0)=0,"Unknown Complaint ID",IF(AND(H489="Pending",G489=""),"Missing Due Date",IF(AND(H489="Completed",I489=""),"Missing Completed Date",IF(AND(H489&lt;&gt;"Completed",I489&lt;&gt;""),"Status/Date Mismatch",IF(AND(I489&lt;&gt;"",I489&lt;D489),"Completed Before Logged","OK"))))))))</f>
        <v/>
      </c>
    </row>
    <row r="490">
      <c r="A490" s="29" t="n"/>
      <c r="B490" s="29" t="n"/>
      <c r="C490" s="31">
        <f>IF(B490="","",IFERROR(INDEX('Complaint Log'!$I$2:$I$501,MATCH(B490,'Complaint Log'!$A$2:$A$501,0)),"Complaint ID not found"))</f>
        <v/>
      </c>
      <c r="D490" s="30" t="n"/>
      <c r="E490" s="29" t="n"/>
      <c r="F490" s="29" t="n"/>
      <c r="G490" s="30" t="n"/>
      <c r="H490" s="29" t="n"/>
      <c r="I490" s="30" t="n"/>
      <c r="J490" s="31" t="n"/>
      <c r="K490" s="39" t="n"/>
      <c r="L490" s="58" t="n"/>
      <c r="M490" s="61" t="n"/>
      <c r="N490" s="57" t="n"/>
      <c r="O490" s="58" t="n"/>
      <c r="P490" s="58">
        <f>IF(A490="","",IFERROR(K490*IF(L490="",'Settings'!$B$3,L490)+M490*'Settings'!$B$4+N490*'Settings'!$B$5+O490,0))</f>
        <v/>
      </c>
      <c r="Q490" s="31">
        <f>IF(A490="","",IF(H490="Canceled","Canceled",IF(G490="","No Due Date",IF(H490="Completed",IF(I490="","Needs Review",IF(I490&gt;G490,"Completed Late","Completed On Time")),IF(TODAY()&gt;G490,"Overdue",IF(G490&lt;=TODAY()+'Settings'!$B$6,"Due Soon","On Track"))))))</f>
        <v/>
      </c>
      <c r="R490" s="31">
        <f>IF(A490="","",IF(COUNTIF($A$2:$A$501,A490)&gt;1,"Duplicate Action ID",IF(OR(B490="",D490="",E490="",F490="",H490="",J490=""),"Missing Required Field",IF(IFERROR(COUNTIF('Complaint Log'!$A$2:$A$501,B490),0)=0,"Unknown Complaint ID",IF(AND(H490="Pending",G490=""),"Missing Due Date",IF(AND(H490="Completed",I490=""),"Missing Completed Date",IF(AND(H490&lt;&gt;"Completed",I490&lt;&gt;""),"Status/Date Mismatch",IF(AND(I490&lt;&gt;"",I490&lt;D490),"Completed Before Logged","OK"))))))))</f>
        <v/>
      </c>
    </row>
    <row r="491">
      <c r="A491" s="29" t="n"/>
      <c r="B491" s="29" t="n"/>
      <c r="C491" s="31">
        <f>IF(B491="","",IFERROR(INDEX('Complaint Log'!$I$2:$I$501,MATCH(B491,'Complaint Log'!$A$2:$A$501,0)),"Complaint ID not found"))</f>
        <v/>
      </c>
      <c r="D491" s="30" t="n"/>
      <c r="E491" s="29" t="n"/>
      <c r="F491" s="29" t="n"/>
      <c r="G491" s="30" t="n"/>
      <c r="H491" s="29" t="n"/>
      <c r="I491" s="30" t="n"/>
      <c r="J491" s="31" t="n"/>
      <c r="K491" s="39" t="n"/>
      <c r="L491" s="58" t="n"/>
      <c r="M491" s="61" t="n"/>
      <c r="N491" s="57" t="n"/>
      <c r="O491" s="58" t="n"/>
      <c r="P491" s="58">
        <f>IF(A491="","",IFERROR(K491*IF(L491="",'Settings'!$B$3,L491)+M491*'Settings'!$B$4+N491*'Settings'!$B$5+O491,0))</f>
        <v/>
      </c>
      <c r="Q491" s="31">
        <f>IF(A491="","",IF(H491="Canceled","Canceled",IF(G491="","No Due Date",IF(H491="Completed",IF(I491="","Needs Review",IF(I491&gt;G491,"Completed Late","Completed On Time")),IF(TODAY()&gt;G491,"Overdue",IF(G491&lt;=TODAY()+'Settings'!$B$6,"Due Soon","On Track"))))))</f>
        <v/>
      </c>
      <c r="R491" s="31">
        <f>IF(A491="","",IF(COUNTIF($A$2:$A$501,A491)&gt;1,"Duplicate Action ID",IF(OR(B491="",D491="",E491="",F491="",H491="",J491=""),"Missing Required Field",IF(IFERROR(COUNTIF('Complaint Log'!$A$2:$A$501,B491),0)=0,"Unknown Complaint ID",IF(AND(H491="Pending",G491=""),"Missing Due Date",IF(AND(H491="Completed",I491=""),"Missing Completed Date",IF(AND(H491&lt;&gt;"Completed",I491&lt;&gt;""),"Status/Date Mismatch",IF(AND(I491&lt;&gt;"",I491&lt;D491),"Completed Before Logged","OK"))))))))</f>
        <v/>
      </c>
    </row>
    <row r="492">
      <c r="A492" s="29" t="n"/>
      <c r="B492" s="29" t="n"/>
      <c r="C492" s="31">
        <f>IF(B492="","",IFERROR(INDEX('Complaint Log'!$I$2:$I$501,MATCH(B492,'Complaint Log'!$A$2:$A$501,0)),"Complaint ID not found"))</f>
        <v/>
      </c>
      <c r="D492" s="30" t="n"/>
      <c r="E492" s="29" t="n"/>
      <c r="F492" s="29" t="n"/>
      <c r="G492" s="30" t="n"/>
      <c r="H492" s="29" t="n"/>
      <c r="I492" s="30" t="n"/>
      <c r="J492" s="31" t="n"/>
      <c r="K492" s="39" t="n"/>
      <c r="L492" s="58" t="n"/>
      <c r="M492" s="61" t="n"/>
      <c r="N492" s="57" t="n"/>
      <c r="O492" s="58" t="n"/>
      <c r="P492" s="58">
        <f>IF(A492="","",IFERROR(K492*IF(L492="",'Settings'!$B$3,L492)+M492*'Settings'!$B$4+N492*'Settings'!$B$5+O492,0))</f>
        <v/>
      </c>
      <c r="Q492" s="31">
        <f>IF(A492="","",IF(H492="Canceled","Canceled",IF(G492="","No Due Date",IF(H492="Completed",IF(I492="","Needs Review",IF(I492&gt;G492,"Completed Late","Completed On Time")),IF(TODAY()&gt;G492,"Overdue",IF(G492&lt;=TODAY()+'Settings'!$B$6,"Due Soon","On Track"))))))</f>
        <v/>
      </c>
      <c r="R492" s="31">
        <f>IF(A492="","",IF(COUNTIF($A$2:$A$501,A492)&gt;1,"Duplicate Action ID",IF(OR(B492="",D492="",E492="",F492="",H492="",J492=""),"Missing Required Field",IF(IFERROR(COUNTIF('Complaint Log'!$A$2:$A$501,B492),0)=0,"Unknown Complaint ID",IF(AND(H492="Pending",G492=""),"Missing Due Date",IF(AND(H492="Completed",I492=""),"Missing Completed Date",IF(AND(H492&lt;&gt;"Completed",I492&lt;&gt;""),"Status/Date Mismatch",IF(AND(I492&lt;&gt;"",I492&lt;D492),"Completed Before Logged","OK"))))))))</f>
        <v/>
      </c>
    </row>
    <row r="493">
      <c r="A493" s="29" t="n"/>
      <c r="B493" s="29" t="n"/>
      <c r="C493" s="31">
        <f>IF(B493="","",IFERROR(INDEX('Complaint Log'!$I$2:$I$501,MATCH(B493,'Complaint Log'!$A$2:$A$501,0)),"Complaint ID not found"))</f>
        <v/>
      </c>
      <c r="D493" s="30" t="n"/>
      <c r="E493" s="29" t="n"/>
      <c r="F493" s="29" t="n"/>
      <c r="G493" s="30" t="n"/>
      <c r="H493" s="29" t="n"/>
      <c r="I493" s="30" t="n"/>
      <c r="J493" s="31" t="n"/>
      <c r="K493" s="39" t="n"/>
      <c r="L493" s="58" t="n"/>
      <c r="M493" s="61" t="n"/>
      <c r="N493" s="57" t="n"/>
      <c r="O493" s="58" t="n"/>
      <c r="P493" s="58">
        <f>IF(A493="","",IFERROR(K493*IF(L493="",'Settings'!$B$3,L493)+M493*'Settings'!$B$4+N493*'Settings'!$B$5+O493,0))</f>
        <v/>
      </c>
      <c r="Q493" s="31">
        <f>IF(A493="","",IF(H493="Canceled","Canceled",IF(G493="","No Due Date",IF(H493="Completed",IF(I493="","Needs Review",IF(I493&gt;G493,"Completed Late","Completed On Time")),IF(TODAY()&gt;G493,"Overdue",IF(G493&lt;=TODAY()+'Settings'!$B$6,"Due Soon","On Track"))))))</f>
        <v/>
      </c>
      <c r="R493" s="31">
        <f>IF(A493="","",IF(COUNTIF($A$2:$A$501,A493)&gt;1,"Duplicate Action ID",IF(OR(B493="",D493="",E493="",F493="",H493="",J493=""),"Missing Required Field",IF(IFERROR(COUNTIF('Complaint Log'!$A$2:$A$501,B493),0)=0,"Unknown Complaint ID",IF(AND(H493="Pending",G493=""),"Missing Due Date",IF(AND(H493="Completed",I493=""),"Missing Completed Date",IF(AND(H493&lt;&gt;"Completed",I493&lt;&gt;""),"Status/Date Mismatch",IF(AND(I493&lt;&gt;"",I493&lt;D493),"Completed Before Logged","OK"))))))))</f>
        <v/>
      </c>
    </row>
    <row r="494">
      <c r="A494" s="29" t="n"/>
      <c r="B494" s="29" t="n"/>
      <c r="C494" s="31">
        <f>IF(B494="","",IFERROR(INDEX('Complaint Log'!$I$2:$I$501,MATCH(B494,'Complaint Log'!$A$2:$A$501,0)),"Complaint ID not found"))</f>
        <v/>
      </c>
      <c r="D494" s="30" t="n"/>
      <c r="E494" s="29" t="n"/>
      <c r="F494" s="29" t="n"/>
      <c r="G494" s="30" t="n"/>
      <c r="H494" s="29" t="n"/>
      <c r="I494" s="30" t="n"/>
      <c r="J494" s="31" t="n"/>
      <c r="K494" s="39" t="n"/>
      <c r="L494" s="58" t="n"/>
      <c r="M494" s="61" t="n"/>
      <c r="N494" s="57" t="n"/>
      <c r="O494" s="58" t="n"/>
      <c r="P494" s="58">
        <f>IF(A494="","",IFERROR(K494*IF(L494="",'Settings'!$B$3,L494)+M494*'Settings'!$B$4+N494*'Settings'!$B$5+O494,0))</f>
        <v/>
      </c>
      <c r="Q494" s="31">
        <f>IF(A494="","",IF(H494="Canceled","Canceled",IF(G494="","No Due Date",IF(H494="Completed",IF(I494="","Needs Review",IF(I494&gt;G494,"Completed Late","Completed On Time")),IF(TODAY()&gt;G494,"Overdue",IF(G494&lt;=TODAY()+'Settings'!$B$6,"Due Soon","On Track"))))))</f>
        <v/>
      </c>
      <c r="R494" s="31">
        <f>IF(A494="","",IF(COUNTIF($A$2:$A$501,A494)&gt;1,"Duplicate Action ID",IF(OR(B494="",D494="",E494="",F494="",H494="",J494=""),"Missing Required Field",IF(IFERROR(COUNTIF('Complaint Log'!$A$2:$A$501,B494),0)=0,"Unknown Complaint ID",IF(AND(H494="Pending",G494=""),"Missing Due Date",IF(AND(H494="Completed",I494=""),"Missing Completed Date",IF(AND(H494&lt;&gt;"Completed",I494&lt;&gt;""),"Status/Date Mismatch",IF(AND(I494&lt;&gt;"",I494&lt;D494),"Completed Before Logged","OK"))))))))</f>
        <v/>
      </c>
    </row>
    <row r="495">
      <c r="A495" s="29" t="n"/>
      <c r="B495" s="29" t="n"/>
      <c r="C495" s="31">
        <f>IF(B495="","",IFERROR(INDEX('Complaint Log'!$I$2:$I$501,MATCH(B495,'Complaint Log'!$A$2:$A$501,0)),"Complaint ID not found"))</f>
        <v/>
      </c>
      <c r="D495" s="30" t="n"/>
      <c r="E495" s="29" t="n"/>
      <c r="F495" s="29" t="n"/>
      <c r="G495" s="30" t="n"/>
      <c r="H495" s="29" t="n"/>
      <c r="I495" s="30" t="n"/>
      <c r="J495" s="31" t="n"/>
      <c r="K495" s="39" t="n"/>
      <c r="L495" s="58" t="n"/>
      <c r="M495" s="61" t="n"/>
      <c r="N495" s="57" t="n"/>
      <c r="O495" s="58" t="n"/>
      <c r="P495" s="58">
        <f>IF(A495="","",IFERROR(K495*IF(L495="",'Settings'!$B$3,L495)+M495*'Settings'!$B$4+N495*'Settings'!$B$5+O495,0))</f>
        <v/>
      </c>
      <c r="Q495" s="31">
        <f>IF(A495="","",IF(H495="Canceled","Canceled",IF(G495="","No Due Date",IF(H495="Completed",IF(I495="","Needs Review",IF(I495&gt;G495,"Completed Late","Completed On Time")),IF(TODAY()&gt;G495,"Overdue",IF(G495&lt;=TODAY()+'Settings'!$B$6,"Due Soon","On Track"))))))</f>
        <v/>
      </c>
      <c r="R495" s="31">
        <f>IF(A495="","",IF(COUNTIF($A$2:$A$501,A495)&gt;1,"Duplicate Action ID",IF(OR(B495="",D495="",E495="",F495="",H495="",J495=""),"Missing Required Field",IF(IFERROR(COUNTIF('Complaint Log'!$A$2:$A$501,B495),0)=0,"Unknown Complaint ID",IF(AND(H495="Pending",G495=""),"Missing Due Date",IF(AND(H495="Completed",I495=""),"Missing Completed Date",IF(AND(H495&lt;&gt;"Completed",I495&lt;&gt;""),"Status/Date Mismatch",IF(AND(I495&lt;&gt;"",I495&lt;D495),"Completed Before Logged","OK"))))))))</f>
        <v/>
      </c>
    </row>
    <row r="496">
      <c r="A496" s="29" t="n"/>
      <c r="B496" s="29" t="n"/>
      <c r="C496" s="31">
        <f>IF(B496="","",IFERROR(INDEX('Complaint Log'!$I$2:$I$501,MATCH(B496,'Complaint Log'!$A$2:$A$501,0)),"Complaint ID not found"))</f>
        <v/>
      </c>
      <c r="D496" s="30" t="n"/>
      <c r="E496" s="29" t="n"/>
      <c r="F496" s="29" t="n"/>
      <c r="G496" s="30" t="n"/>
      <c r="H496" s="29" t="n"/>
      <c r="I496" s="30" t="n"/>
      <c r="J496" s="31" t="n"/>
      <c r="K496" s="39" t="n"/>
      <c r="L496" s="58" t="n"/>
      <c r="M496" s="61" t="n"/>
      <c r="N496" s="57" t="n"/>
      <c r="O496" s="58" t="n"/>
      <c r="P496" s="58">
        <f>IF(A496="","",IFERROR(K496*IF(L496="",'Settings'!$B$3,L496)+M496*'Settings'!$B$4+N496*'Settings'!$B$5+O496,0))</f>
        <v/>
      </c>
      <c r="Q496" s="31">
        <f>IF(A496="","",IF(H496="Canceled","Canceled",IF(G496="","No Due Date",IF(H496="Completed",IF(I496="","Needs Review",IF(I496&gt;G496,"Completed Late","Completed On Time")),IF(TODAY()&gt;G496,"Overdue",IF(G496&lt;=TODAY()+'Settings'!$B$6,"Due Soon","On Track"))))))</f>
        <v/>
      </c>
      <c r="R496" s="31">
        <f>IF(A496="","",IF(COUNTIF($A$2:$A$501,A496)&gt;1,"Duplicate Action ID",IF(OR(B496="",D496="",E496="",F496="",H496="",J496=""),"Missing Required Field",IF(IFERROR(COUNTIF('Complaint Log'!$A$2:$A$501,B496),0)=0,"Unknown Complaint ID",IF(AND(H496="Pending",G496=""),"Missing Due Date",IF(AND(H496="Completed",I496=""),"Missing Completed Date",IF(AND(H496&lt;&gt;"Completed",I496&lt;&gt;""),"Status/Date Mismatch",IF(AND(I496&lt;&gt;"",I496&lt;D496),"Completed Before Logged","OK"))))))))</f>
        <v/>
      </c>
    </row>
    <row r="497">
      <c r="A497" s="29" t="n"/>
      <c r="B497" s="29" t="n"/>
      <c r="C497" s="31">
        <f>IF(B497="","",IFERROR(INDEX('Complaint Log'!$I$2:$I$501,MATCH(B497,'Complaint Log'!$A$2:$A$501,0)),"Complaint ID not found"))</f>
        <v/>
      </c>
      <c r="D497" s="30" t="n"/>
      <c r="E497" s="29" t="n"/>
      <c r="F497" s="29" t="n"/>
      <c r="G497" s="30" t="n"/>
      <c r="H497" s="29" t="n"/>
      <c r="I497" s="30" t="n"/>
      <c r="J497" s="31" t="n"/>
      <c r="K497" s="39" t="n"/>
      <c r="L497" s="58" t="n"/>
      <c r="M497" s="61" t="n"/>
      <c r="N497" s="57" t="n"/>
      <c r="O497" s="58" t="n"/>
      <c r="P497" s="58">
        <f>IF(A497="","",IFERROR(K497*IF(L497="",'Settings'!$B$3,L497)+M497*'Settings'!$B$4+N497*'Settings'!$B$5+O497,0))</f>
        <v/>
      </c>
      <c r="Q497" s="31">
        <f>IF(A497="","",IF(H497="Canceled","Canceled",IF(G497="","No Due Date",IF(H497="Completed",IF(I497="","Needs Review",IF(I497&gt;G497,"Completed Late","Completed On Time")),IF(TODAY()&gt;G497,"Overdue",IF(G497&lt;=TODAY()+'Settings'!$B$6,"Due Soon","On Track"))))))</f>
        <v/>
      </c>
      <c r="R497" s="31">
        <f>IF(A497="","",IF(COUNTIF($A$2:$A$501,A497)&gt;1,"Duplicate Action ID",IF(OR(B497="",D497="",E497="",F497="",H497="",J497=""),"Missing Required Field",IF(IFERROR(COUNTIF('Complaint Log'!$A$2:$A$501,B497),0)=0,"Unknown Complaint ID",IF(AND(H497="Pending",G497=""),"Missing Due Date",IF(AND(H497="Completed",I497=""),"Missing Completed Date",IF(AND(H497&lt;&gt;"Completed",I497&lt;&gt;""),"Status/Date Mismatch",IF(AND(I497&lt;&gt;"",I497&lt;D497),"Completed Before Logged","OK"))))))))</f>
        <v/>
      </c>
    </row>
    <row r="498">
      <c r="A498" s="29" t="n"/>
      <c r="B498" s="29" t="n"/>
      <c r="C498" s="31">
        <f>IF(B498="","",IFERROR(INDEX('Complaint Log'!$I$2:$I$501,MATCH(B498,'Complaint Log'!$A$2:$A$501,0)),"Complaint ID not found"))</f>
        <v/>
      </c>
      <c r="D498" s="30" t="n"/>
      <c r="E498" s="29" t="n"/>
      <c r="F498" s="29" t="n"/>
      <c r="G498" s="30" t="n"/>
      <c r="H498" s="29" t="n"/>
      <c r="I498" s="30" t="n"/>
      <c r="J498" s="31" t="n"/>
      <c r="K498" s="39" t="n"/>
      <c r="L498" s="58" t="n"/>
      <c r="M498" s="61" t="n"/>
      <c r="N498" s="57" t="n"/>
      <c r="O498" s="58" t="n"/>
      <c r="P498" s="58">
        <f>IF(A498="","",IFERROR(K498*IF(L498="",'Settings'!$B$3,L498)+M498*'Settings'!$B$4+N498*'Settings'!$B$5+O498,0))</f>
        <v/>
      </c>
      <c r="Q498" s="31">
        <f>IF(A498="","",IF(H498="Canceled","Canceled",IF(G498="","No Due Date",IF(H498="Completed",IF(I498="","Needs Review",IF(I498&gt;G498,"Completed Late","Completed On Time")),IF(TODAY()&gt;G498,"Overdue",IF(G498&lt;=TODAY()+'Settings'!$B$6,"Due Soon","On Track"))))))</f>
        <v/>
      </c>
      <c r="R498" s="31">
        <f>IF(A498="","",IF(COUNTIF($A$2:$A$501,A498)&gt;1,"Duplicate Action ID",IF(OR(B498="",D498="",E498="",F498="",H498="",J498=""),"Missing Required Field",IF(IFERROR(COUNTIF('Complaint Log'!$A$2:$A$501,B498),0)=0,"Unknown Complaint ID",IF(AND(H498="Pending",G498=""),"Missing Due Date",IF(AND(H498="Completed",I498=""),"Missing Completed Date",IF(AND(H498&lt;&gt;"Completed",I498&lt;&gt;""),"Status/Date Mismatch",IF(AND(I498&lt;&gt;"",I498&lt;D498),"Completed Before Logged","OK"))))))))</f>
        <v/>
      </c>
    </row>
    <row r="499">
      <c r="A499" s="29" t="n"/>
      <c r="B499" s="29" t="n"/>
      <c r="C499" s="31">
        <f>IF(B499="","",IFERROR(INDEX('Complaint Log'!$I$2:$I$501,MATCH(B499,'Complaint Log'!$A$2:$A$501,0)),"Complaint ID not found"))</f>
        <v/>
      </c>
      <c r="D499" s="30" t="n"/>
      <c r="E499" s="29" t="n"/>
      <c r="F499" s="29" t="n"/>
      <c r="G499" s="30" t="n"/>
      <c r="H499" s="29" t="n"/>
      <c r="I499" s="30" t="n"/>
      <c r="J499" s="31" t="n"/>
      <c r="K499" s="39" t="n"/>
      <c r="L499" s="58" t="n"/>
      <c r="M499" s="61" t="n"/>
      <c r="N499" s="57" t="n"/>
      <c r="O499" s="58" t="n"/>
      <c r="P499" s="58">
        <f>IF(A499="","",IFERROR(K499*IF(L499="",'Settings'!$B$3,L499)+M499*'Settings'!$B$4+N499*'Settings'!$B$5+O499,0))</f>
        <v/>
      </c>
      <c r="Q499" s="31">
        <f>IF(A499="","",IF(H499="Canceled","Canceled",IF(G499="","No Due Date",IF(H499="Completed",IF(I499="","Needs Review",IF(I499&gt;G499,"Completed Late","Completed On Time")),IF(TODAY()&gt;G499,"Overdue",IF(G499&lt;=TODAY()+'Settings'!$B$6,"Due Soon","On Track"))))))</f>
        <v/>
      </c>
      <c r="R499" s="31">
        <f>IF(A499="","",IF(COUNTIF($A$2:$A$501,A499)&gt;1,"Duplicate Action ID",IF(OR(B499="",D499="",E499="",F499="",H499="",J499=""),"Missing Required Field",IF(IFERROR(COUNTIF('Complaint Log'!$A$2:$A$501,B499),0)=0,"Unknown Complaint ID",IF(AND(H499="Pending",G499=""),"Missing Due Date",IF(AND(H499="Completed",I499=""),"Missing Completed Date",IF(AND(H499&lt;&gt;"Completed",I499&lt;&gt;""),"Status/Date Mismatch",IF(AND(I499&lt;&gt;"",I499&lt;D499),"Completed Before Logged","OK"))))))))</f>
        <v/>
      </c>
    </row>
    <row r="500">
      <c r="A500" s="29" t="n"/>
      <c r="B500" s="29" t="n"/>
      <c r="C500" s="31">
        <f>IF(B500="","",IFERROR(INDEX('Complaint Log'!$I$2:$I$501,MATCH(B500,'Complaint Log'!$A$2:$A$501,0)),"Complaint ID not found"))</f>
        <v/>
      </c>
      <c r="D500" s="30" t="n"/>
      <c r="E500" s="29" t="n"/>
      <c r="F500" s="29" t="n"/>
      <c r="G500" s="30" t="n"/>
      <c r="H500" s="29" t="n"/>
      <c r="I500" s="30" t="n"/>
      <c r="J500" s="31" t="n"/>
      <c r="K500" s="39" t="n"/>
      <c r="L500" s="58" t="n"/>
      <c r="M500" s="61" t="n"/>
      <c r="N500" s="57" t="n"/>
      <c r="O500" s="58" t="n"/>
      <c r="P500" s="58">
        <f>IF(A500="","",IFERROR(K500*IF(L500="",'Settings'!$B$3,L500)+M500*'Settings'!$B$4+N500*'Settings'!$B$5+O500,0))</f>
        <v/>
      </c>
      <c r="Q500" s="31">
        <f>IF(A500="","",IF(H500="Canceled","Canceled",IF(G500="","No Due Date",IF(H500="Completed",IF(I500="","Needs Review",IF(I500&gt;G500,"Completed Late","Completed On Time")),IF(TODAY()&gt;G500,"Overdue",IF(G500&lt;=TODAY()+'Settings'!$B$6,"Due Soon","On Track"))))))</f>
        <v/>
      </c>
      <c r="R500" s="31">
        <f>IF(A500="","",IF(COUNTIF($A$2:$A$501,A500)&gt;1,"Duplicate Action ID",IF(OR(B500="",D500="",E500="",F500="",H500="",J500=""),"Missing Required Field",IF(IFERROR(COUNTIF('Complaint Log'!$A$2:$A$501,B500),0)=0,"Unknown Complaint ID",IF(AND(H500="Pending",G500=""),"Missing Due Date",IF(AND(H500="Completed",I500=""),"Missing Completed Date",IF(AND(H500&lt;&gt;"Completed",I500&lt;&gt;""),"Status/Date Mismatch",IF(AND(I500&lt;&gt;"",I500&lt;D500),"Completed Before Logged","OK"))))))))</f>
        <v/>
      </c>
    </row>
    <row r="501">
      <c r="A501" s="29" t="n"/>
      <c r="B501" s="29" t="n"/>
      <c r="C501" s="31">
        <f>IF(B501="","",IFERROR(INDEX('Complaint Log'!$I$2:$I$501,MATCH(B501,'Complaint Log'!$A$2:$A$501,0)),"Complaint ID not found"))</f>
        <v/>
      </c>
      <c r="D501" s="30" t="n"/>
      <c r="E501" s="29" t="n"/>
      <c r="F501" s="29" t="n"/>
      <c r="G501" s="30" t="n"/>
      <c r="H501" s="29" t="n"/>
      <c r="I501" s="30" t="n"/>
      <c r="J501" s="31" t="n"/>
      <c r="K501" s="39" t="n"/>
      <c r="L501" s="58" t="n"/>
      <c r="M501" s="61" t="n"/>
      <c r="N501" s="57" t="n"/>
      <c r="O501" s="58" t="n"/>
      <c r="P501" s="58">
        <f>IF(A501="","",IFERROR(K501*IF(L501="",'Settings'!$B$3,L501)+M501*'Settings'!$B$4+N501*'Settings'!$B$5+O501,0))</f>
        <v/>
      </c>
      <c r="Q501" s="31">
        <f>IF(A501="","",IF(H501="Canceled","Canceled",IF(G501="","No Due Date",IF(H501="Completed",IF(I501="","Needs Review",IF(I501&gt;G501,"Completed Late","Completed On Time")),IF(TODAY()&gt;G501,"Overdue",IF(G501&lt;=TODAY()+'Settings'!$B$6,"Due Soon","On Track"))))))</f>
        <v/>
      </c>
      <c r="R501" s="31">
        <f>IF(A501="","",IF(COUNTIF($A$2:$A$501,A501)&gt;1,"Duplicate Action ID",IF(OR(B501="",D501="",E501="",F501="",H501="",J501=""),"Missing Required Field",IF(IFERROR(COUNTIF('Complaint Log'!$A$2:$A$501,B501),0)=0,"Unknown Complaint ID",IF(AND(H501="Pending",G501=""),"Missing Due Date",IF(AND(H501="Completed",I501=""),"Missing Completed Date",IF(AND(H501&lt;&gt;"Completed",I501&lt;&gt;""),"Status/Date Mismatch",IF(AND(I501&lt;&gt;"",I501&lt;D501),"Completed Before Logged","OK"))))))))</f>
        <v/>
      </c>
    </row>
  </sheetData>
  <conditionalFormatting sqref="Q2:Q501">
    <cfRule type="expression" priority="1" dxfId="0" stopIfTrue="1">
      <formula>$Q2="Overdue"</formula>
    </cfRule>
    <cfRule type="expression" priority="2" dxfId="6" stopIfTrue="1">
      <formula>$Q2="Due Soon"</formula>
    </cfRule>
    <cfRule type="expression" priority="3" dxfId="1" stopIfTrue="1">
      <formula>$Q2="Completed Late"</formula>
    </cfRule>
    <cfRule type="expression" priority="4" dxfId="2" stopIfTrue="1">
      <formula>$Q2="Completed On Time"</formula>
    </cfRule>
    <cfRule type="expression" priority="5" dxfId="3" stopIfTrue="1">
      <formula>OR($Q2="Needs Review",$Q2="No Due Date")</formula>
    </cfRule>
  </conditionalFormatting>
  <conditionalFormatting sqref="R2:R501">
    <cfRule type="expression" priority="6" dxfId="0" stopIfTrue="1">
      <formula>AND($A2&lt;&gt;"",$R2&lt;&gt;"OK")</formula>
    </cfRule>
    <cfRule type="expression" priority="7" dxfId="2" stopIfTrue="1">
      <formula>$R2="OK"</formula>
    </cfRule>
  </conditionalFormatting>
  <conditionalFormatting sqref="A2:B501">
    <cfRule type="expression" priority="8" dxfId="4" stopIfTrue="0">
      <formula>$A2&lt;&gt;""</formula>
    </cfRule>
  </conditionalFormatting>
  <conditionalFormatting sqref="D2:O501">
    <cfRule type="expression" priority="9" dxfId="4" stopIfTrue="0">
      <formula>$A2&lt;&gt;""</formula>
    </cfRule>
  </conditionalFormatting>
  <conditionalFormatting sqref="C2:C501">
    <cfRule type="expression" priority="10" dxfId="5" stopIfTrue="0">
      <formula>$A2&lt;&gt;""</formula>
    </cfRule>
  </conditionalFormatting>
  <conditionalFormatting sqref="P2:R501">
    <cfRule type="expression" priority="11" dxfId="5" stopIfTrue="0">
      <formula>$A2&lt;&gt;""</formula>
    </cfRule>
  </conditionalFormatting>
  <dataValidations count="14">
    <dataValidation sqref="A2:A501" showDropDown="0" showInputMessage="0" showErrorMessage="1" allowBlank="0" errorTitle="Invalid Action ID" error="Action ID must be unique and begin with ACT-." type="custom">
      <formula1>OR(A2="",AND(LEFT(A2,4)="ACT-",COUNTIF($A$2:$A$501,A2)=1))</formula1>
    </dataValidation>
    <dataValidation sqref="B2:B501" showDropDown="0" showInputMessage="0" showErrorMessage="1" allowBlank="0" errorTitle="Invalid Complaint ID" error="Select an existing Complaint ID from the list." type="list">
      <formula1>=INDIRECT("'Complaint Log'!$A$2:$A$501")</formula1>
    </dataValidation>
    <dataValidation sqref="D2:D501" showDropDown="0" showInputMessage="0" showErrorMessage="1" allowBlank="0" errorTitle="Invalid Date" error="Enter a date from 01/01/2020 through today." type="date" operator="between">
      <formula1>DATE(2020,1,1)</formula1>
      <formula2>TODAY()</formula2>
    </dataValidation>
    <dataValidation sqref="E2:E501" showDropDown="0" showInputMessage="0" showErrorMessage="1" allowBlank="0" errorTitle="Invalid Selection" error="Select a value from the list." type="list">
      <formula1>=INDIRECT("'Settings'!$K$2:$K$11")</formula1>
    </dataValidation>
    <dataValidation sqref="F2:F501" showDropDown="0" showInputMessage="0" showErrorMessage="1" allowBlank="0" errorTitle="Invalid Selection" error="Select a value from the list." type="list">
      <formula1>=INDIRECT("'Settings'!$H$2:$H$7")</formula1>
    </dataValidation>
    <dataValidation sqref="G2:G501" showDropDown="0" showInputMessage="0" showErrorMessage="1" allowBlank="0" errorTitle="Invalid Due Date" error="Enter a valid due date from 01/01/2020 through 12/31/2100." type="date" operator="between">
      <formula1>DATE(2020,1,1)</formula1>
      <formula2>DATE(2100,12,31)</formula2>
    </dataValidation>
    <dataValidation sqref="H2:H501" showDropDown="0" showInputMessage="0" showErrorMessage="1" allowBlank="0" errorTitle="Invalid Selection" error="Select a value from the list." type="list">
      <formula1>=INDIRECT("'Settings'!$L$2:$L$4")</formula1>
    </dataValidation>
    <dataValidation sqref="I2:I501" showDropDown="0" showInputMessage="0" showErrorMessage="1" allowBlank="0" errorTitle="Invalid Completed Date" error="Completed Date cannot be earlier than Date Logged or later than today." type="custom">
      <formula1>OR(I2="",AND(D2&lt;&gt;"",ISNUMBER(I2),I2&gt;=D2,I2&lt;=TODAY()))</formula1>
    </dataValidation>
    <dataValidation sqref="J2:J501" showDropDown="0" showInputMessage="0" showErrorMessage="1" allowBlank="0" errorTitle="Text Too Long" error="Action Notes are limited to 500 characters." type="textLength" operator="between">
      <formula1>0</formula1>
      <formula2>500</formula2>
    </dataValidation>
    <dataValidation sqref="K2:K501" showDropDown="0" showInputMessage="0" showErrorMessage="1" allowBlank="0" errorTitle="Invalid Labor Hours" error="Enter a nonnegative number from 0 through 1,000." type="decimal" operator="between">
      <formula1>0</formula1>
      <formula2>1000</formula2>
    </dataValidation>
    <dataValidation sqref="L2:L501" showDropDown="0" showInputMessage="0" showErrorMessage="1" allowBlank="0" errorTitle="Invalid Labor Rate" error="Enter a nonnegative number from 0 through 1,000." type="decimal" operator="between">
      <formula1>0</formula1>
      <formula2>1000</formula2>
    </dataValidation>
    <dataValidation sqref="M2:M501" showDropDown="0" showInputMessage="0" showErrorMessage="1" allowBlank="0" errorTitle="Invalid Travel Miles" error="Enter a nonnegative number from 0 through 10,000." type="decimal" operator="between">
      <formula1>0</formula1>
      <formula2>10000</formula2>
    </dataValidation>
    <dataValidation sqref="N2:N501" showDropDown="0" showInputMessage="0" showErrorMessage="1" allowBlank="0" errorTitle="Invalid Gallons" error="Enter a nonnegative number from 0 through 10,000." type="decimal" operator="between">
      <formula1>0</formula1>
      <formula2>10000</formula2>
    </dataValidation>
    <dataValidation sqref="O2:O501" showDropDown="0" showInputMessage="0" showErrorMessage="1" allowBlank="0" errorTitle="Invalid Direct Cost" error="Enter a nonnegative number." type="decimal" operator="between">
      <formula1>0</formula1>
      <formula2>1000000</formula2>
    </dataValidation>
  </dataValidations>
  <pageMargins left="0.25" right="0.25" top="0.5" bottom="0.5" header="0.5" footer="0.5"/>
  <pageSetup orientation="landscape" paperSize="1" fitToHeight="0" fitToWidth="1"/>
  <headerFooter>
    <oddHeader/>
    <oddFooter>&amp;C&amp;"Calibri"&amp;8 Fleet Sheet Lab | Driver Complaint Tracking | 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E0F3EF"/>
    <outlinePr summaryBelow="1" summaryRight="1"/>
    <pageSetUpPr fitToPage="1"/>
  </sheetPr>
  <dimension ref="A1:Q12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" customWidth="1" min="3" max="3"/>
    <col width="21" customWidth="1" min="4" max="4"/>
    <col width="23" customWidth="1" min="5" max="5"/>
    <col width="20" customWidth="1" min="6" max="6"/>
    <col width="18" customWidth="1" min="7" max="7"/>
    <col width="20" customWidth="1" min="8" max="8"/>
    <col width="28" customWidth="1" min="9" max="9"/>
    <col width="12" customWidth="1" min="10" max="10"/>
    <col width="34" customWidth="1" min="11" max="11"/>
    <col width="17" customWidth="1" min="12" max="12"/>
    <col width="3" customWidth="1" min="13" max="13"/>
    <col width="14" customWidth="1" min="14" max="14"/>
    <col width="29" customWidth="1" min="15" max="15"/>
    <col width="3" customWidth="1" min="16" max="16"/>
    <col width="92" customWidth="1" min="17" max="17"/>
  </cols>
  <sheetData>
    <row r="1" ht="32" customHeight="1">
      <c r="A1" s="18" t="inlineStr">
        <is>
          <t>Workbook Assumptions</t>
        </is>
      </c>
      <c r="B1" s="18" t="inlineStr">
        <is>
          <t>Value</t>
        </is>
      </c>
      <c r="D1" s="18" t="inlineStr">
        <is>
          <t>Complaint Status</t>
        </is>
      </c>
      <c r="E1" s="18" t="inlineStr">
        <is>
          <t>Category</t>
        </is>
      </c>
      <c r="F1" s="18" t="inlineStr">
        <is>
          <t>Channel</t>
        </is>
      </c>
      <c r="G1" s="18" t="inlineStr">
        <is>
          <t>Terminal</t>
        </is>
      </c>
      <c r="H1" s="18" t="inlineStr">
        <is>
          <t>Owner</t>
        </is>
      </c>
      <c r="I1" s="18" t="inlineStr">
        <is>
          <t>Root Cause</t>
        </is>
      </c>
      <c r="J1" s="18" t="inlineStr">
        <is>
          <t>Yes/No</t>
        </is>
      </c>
      <c r="K1" s="18" t="inlineStr">
        <is>
          <t>Action Type</t>
        </is>
      </c>
      <c r="L1" s="18" t="inlineStr">
        <is>
          <t>Action Status</t>
        </is>
      </c>
      <c r="N1" s="18" t="inlineStr">
        <is>
          <t>Priority</t>
        </is>
      </c>
      <c r="O1" s="18" t="inlineStr">
        <is>
          <t>Target Resolution Days</t>
        </is>
      </c>
      <c r="Q1" s="18" t="inlineStr">
        <is>
          <t>Usage Notes</t>
        </is>
      </c>
    </row>
    <row r="2" ht="30" customHeight="1">
      <c r="A2" s="41" t="inlineStr">
        <is>
          <t>Dashboard As-of Date</t>
        </is>
      </c>
      <c r="B2" s="42">
        <f>TODAY()</f>
        <v/>
      </c>
      <c r="D2" s="43" t="inlineStr">
        <is>
          <t>New</t>
        </is>
      </c>
      <c r="E2" s="43" t="inlineStr">
        <is>
          <t>Vehicle Safety</t>
        </is>
      </c>
      <c r="F2" s="43" t="inlineStr">
        <is>
          <t>Phone</t>
        </is>
      </c>
      <c r="G2" s="43" t="inlineStr">
        <is>
          <t>Dallas, TX</t>
        </is>
      </c>
      <c r="H2" s="43" t="inlineStr">
        <is>
          <t>Jordan Lee</t>
        </is>
      </c>
      <c r="I2" s="43" t="inlineStr">
        <is>
          <t>Mechanical Wear</t>
        </is>
      </c>
      <c r="J2" s="43" t="inlineStr">
        <is>
          <t>Yes</t>
        </is>
      </c>
      <c r="K2" s="43" t="inlineStr">
        <is>
          <t>Driver Contact</t>
        </is>
      </c>
      <c r="L2" s="43" t="inlineStr">
        <is>
          <t>Pending</t>
        </is>
      </c>
      <c r="N2" s="44" t="inlineStr">
        <is>
          <t>Urgent</t>
        </is>
      </c>
      <c r="O2" s="44" t="n">
        <v>1</v>
      </c>
      <c r="Q2" s="45" t="inlineStr">
        <is>
          <t>1. Enter one complaint per row in Complaint Log.</t>
        </is>
      </c>
    </row>
    <row r="3" ht="30" customHeight="1">
      <c r="A3" s="41" t="inlineStr">
        <is>
          <t>Default Labor Rate ($/hr)</t>
        </is>
      </c>
      <c r="B3" s="62" t="n">
        <v>42</v>
      </c>
      <c r="D3" s="43" t="inlineStr">
        <is>
          <t>In Review</t>
        </is>
      </c>
      <c r="E3" s="43" t="inlineStr">
        <is>
          <t>Maintenance</t>
        </is>
      </c>
      <c r="F3" s="43" t="inlineStr">
        <is>
          <t>Email</t>
        </is>
      </c>
      <c r="G3" s="43" t="inlineStr">
        <is>
          <t>Phoenix, AZ</t>
        </is>
      </c>
      <c r="H3" s="43" t="inlineStr">
        <is>
          <t>Casey Nguyen</t>
        </is>
      </c>
      <c r="I3" s="43" t="inlineStr">
        <is>
          <t>Preventive Maintenance Gap</t>
        </is>
      </c>
      <c r="J3" s="43" t="inlineStr">
        <is>
          <t>No</t>
        </is>
      </c>
      <c r="K3" s="43" t="inlineStr">
        <is>
          <t>Vehicle Inspection</t>
        </is>
      </c>
      <c r="L3" s="43" t="inlineStr">
        <is>
          <t>Completed</t>
        </is>
      </c>
      <c r="N3" s="44" t="inlineStr">
        <is>
          <t>High</t>
        </is>
      </c>
      <c r="O3" s="44" t="n">
        <v>3</v>
      </c>
      <c r="Q3" s="45" t="inlineStr">
        <is>
          <t>2. Use a unique Complaint ID beginning with CMP-.</t>
        </is>
      </c>
    </row>
    <row r="4" ht="30" customHeight="1">
      <c r="A4" s="41" t="inlineStr">
        <is>
          <t>Mileage Cost Rate ($/mile)</t>
        </is>
      </c>
      <c r="B4" s="62" t="n">
        <v>0.7</v>
      </c>
      <c r="D4" s="43" t="inlineStr">
        <is>
          <t>In Progress</t>
        </is>
      </c>
      <c r="E4" s="43" t="inlineStr">
        <is>
          <t>Dispatch/Route</t>
        </is>
      </c>
      <c r="F4" s="43" t="inlineStr">
        <is>
          <t>Text</t>
        </is>
      </c>
      <c r="G4" s="43" t="inlineStr">
        <is>
          <t>Columbus, OH</t>
        </is>
      </c>
      <c r="H4" s="43" t="inlineStr">
        <is>
          <t>Taylor Kim</t>
        </is>
      </c>
      <c r="I4" s="43" t="inlineStr">
        <is>
          <t>Vendor Delay</t>
        </is>
      </c>
      <c r="K4" s="43" t="inlineStr">
        <is>
          <t>Repair/Replacement</t>
        </is>
      </c>
      <c r="L4" s="43" t="inlineStr">
        <is>
          <t>Canceled</t>
        </is>
      </c>
      <c r="N4" s="44" t="inlineStr">
        <is>
          <t>Normal</t>
        </is>
      </c>
      <c r="O4" s="44" t="n">
        <v>7</v>
      </c>
      <c r="Q4" s="45" t="inlineStr">
        <is>
          <t>3. Record each contact, repair, review, or correction in Action Log.</t>
        </is>
      </c>
    </row>
    <row r="5" ht="30" customHeight="1">
      <c r="A5" s="41" t="inlineStr">
        <is>
          <t>Fuel/Fluid Cost ($/gal)</t>
        </is>
      </c>
      <c r="B5" s="62" t="n">
        <v>3.6</v>
      </c>
      <c r="D5" s="43" t="inlineStr">
        <is>
          <t>Waiting on Driver</t>
        </is>
      </c>
      <c r="E5" s="43" t="inlineStr">
        <is>
          <t>Fuel Card</t>
        </is>
      </c>
      <c r="F5" s="43" t="inlineStr">
        <is>
          <t>In Person</t>
        </is>
      </c>
      <c r="G5" s="43" t="inlineStr">
        <is>
          <t>Atlanta, GA</t>
        </is>
      </c>
      <c r="H5" s="43" t="inlineStr">
        <is>
          <t>Morgan Patel</t>
        </is>
      </c>
      <c r="I5" s="43" t="inlineStr">
        <is>
          <t>Dispatch Planning</t>
        </is>
      </c>
      <c r="K5" s="43" t="inlineStr">
        <is>
          <t>Vendor/Shop Coordination</t>
        </is>
      </c>
      <c r="N5" s="44" t="inlineStr">
        <is>
          <t>Low</t>
        </is>
      </c>
      <c r="O5" s="44" t="n">
        <v>14</v>
      </c>
      <c r="Q5" s="45" t="inlineStr">
        <is>
          <t>4. Link every action to an existing Complaint ID.</t>
        </is>
      </c>
    </row>
    <row r="6" ht="30" customHeight="1">
      <c r="A6" s="41" t="inlineStr">
        <is>
          <t>Follow-Up Warning Lead (days)</t>
        </is>
      </c>
      <c r="B6" s="47" t="n">
        <v>2</v>
      </c>
      <c r="D6" s="43" t="inlineStr">
        <is>
          <t>Waiting on Vendor</t>
        </is>
      </c>
      <c r="E6" s="43" t="inlineStr">
        <is>
          <t>Pay/Settlement</t>
        </is>
      </c>
      <c r="F6" s="43" t="inlineStr">
        <is>
          <t>Driver Form</t>
        </is>
      </c>
      <c r="G6" s="43" t="inlineStr">
        <is>
          <t>Remote/Other</t>
        </is>
      </c>
      <c r="H6" s="43" t="inlineStr">
        <is>
          <t>Riley Thompson</t>
        </is>
      </c>
      <c r="I6" s="43" t="inlineStr">
        <is>
          <t>Card Authorization</t>
        </is>
      </c>
      <c r="K6" s="43" t="inlineStr">
        <is>
          <t>Dispatch Review</t>
        </is>
      </c>
      <c r="Q6" s="45" t="inlineStr">
        <is>
          <t>5. When closing a complaint, enter Status, Closure Date, Resolution Summary, and Driver Notified?.</t>
        </is>
      </c>
    </row>
    <row r="7" ht="30" customHeight="1">
      <c r="D7" s="43" t="inlineStr">
        <is>
          <t>Closed</t>
        </is>
      </c>
      <c r="E7" s="43" t="inlineStr">
        <is>
          <t>Equipment</t>
        </is>
      </c>
      <c r="F7" s="43" t="inlineStr">
        <is>
          <t>Supervisor Referral</t>
        </is>
      </c>
      <c r="H7" s="43" t="inlineStr">
        <is>
          <t>Outside Vendor</t>
        </is>
      </c>
      <c r="I7" s="43" t="inlineStr">
        <is>
          <t>Administrative Error</t>
        </is>
      </c>
      <c r="K7" s="43" t="inlineStr">
        <is>
          <t>Payroll/Administrative Correction</t>
        </is>
      </c>
      <c r="N7" s="3" t="inlineStr">
        <is>
          <t>Note</t>
        </is>
      </c>
      <c r="O7" s="48" t="inlineStr">
        <is>
          <t>Target resolution days are calendar days.</t>
        </is>
      </c>
      <c r="Q7" s="45" t="inlineStr">
        <is>
          <t>6. Blank Labor Rate cells use the default labor rate shown on this sheet.</t>
        </is>
      </c>
    </row>
    <row r="8" ht="30" customHeight="1">
      <c r="D8" s="43" t="inlineStr">
        <is>
          <t>Canceled</t>
        </is>
      </c>
      <c r="E8" s="43" t="inlineStr">
        <is>
          <t>Facility</t>
        </is>
      </c>
      <c r="F8" s="43" t="inlineStr">
        <is>
          <t>Other</t>
        </is>
      </c>
      <c r="I8" s="43" t="inlineStr">
        <is>
          <t>Equipment Damage</t>
        </is>
      </c>
      <c r="K8" s="43" t="inlineStr">
        <is>
          <t>Parts Order</t>
        </is>
      </c>
      <c r="Q8" s="45" t="inlineStr">
        <is>
          <t>7. Replace or delete the sample records after reviewing the workbook.</t>
        </is>
      </c>
    </row>
    <row r="9" ht="30" customHeight="1">
      <c r="E9" s="43" t="inlineStr">
        <is>
          <t>Policy/Conduct</t>
        </is>
      </c>
      <c r="I9" s="43" t="inlineStr">
        <is>
          <t>Communication Gap</t>
        </is>
      </c>
      <c r="K9" s="43" t="inlineStr">
        <is>
          <t>Training/Coaching</t>
        </is>
      </c>
      <c r="Q9" s="45" t="inlineStr">
        <is>
          <t>8. When adding a row, insert it directly below the table and copy the blue formulas from the prior row if Excel does not fill them automatically.</t>
        </is>
      </c>
    </row>
    <row r="10" ht="30" customHeight="1">
      <c r="E10" s="43" t="inlineStr">
        <is>
          <t>Customer/Delivery</t>
        </is>
      </c>
      <c r="I10" s="43" t="inlineStr">
        <is>
          <t>Driver Training</t>
        </is>
      </c>
      <c r="K10" s="43" t="inlineStr">
        <is>
          <t>No Action Required</t>
        </is>
      </c>
      <c r="Q10" s="45" t="inlineStr">
        <is>
          <t>9. Avoid storing unnecessary sensitive personal information.</t>
        </is>
      </c>
    </row>
    <row r="11" ht="30" customHeight="1">
      <c r="E11" s="43" t="inlineStr">
        <is>
          <t>Other</t>
        </is>
      </c>
      <c r="I11" s="43" t="inlineStr">
        <is>
          <t>Undetermined</t>
        </is>
      </c>
      <c r="K11" s="43" t="inlineStr">
        <is>
          <t>Other</t>
        </is>
      </c>
      <c r="Q11" s="45" t="inlineStr">
        <is>
          <t>10. This workbook is a manual standalone tracking tool and does not connect to outside systems.</t>
        </is>
      </c>
    </row>
    <row r="12">
      <c r="I12" s="43" t="inlineStr">
        <is>
          <t>Not Applicable</t>
        </is>
      </c>
    </row>
  </sheetData>
  <dataValidations count="3">
    <dataValidation sqref="B3:B5" showDropDown="0" showInputMessage="0" showErrorMessage="1" allowBlank="0" errorTitle="Invalid Rate" error="Enter a nonnegative rate or cost." type="decimal" operator="between">
      <formula1>0</formula1>
      <formula2>1000000</formula2>
    </dataValidation>
    <dataValidation sqref="B6" showDropDown="0" showInputMessage="0" showErrorMessage="1" allowBlank="0" errorTitle="Invalid Lead Time" error="Enter a nonnegative whole number of days." type="whole" operator="between">
      <formula1>0</formula1>
      <formula2>365</formula2>
    </dataValidation>
    <dataValidation sqref="O2:O5" showDropDown="0" showInputMessage="0" showErrorMessage="1" allowBlank="0" errorTitle="Invalid Target" error="Enter a nonnegative whole number of calendar days." type="whole" operator="between">
      <formula1>0</formula1>
      <formula2>3650</formula2>
    </dataValidation>
  </dataValidations>
  <pageMargins left="0.25" right="0.25" top="0.5" bottom="0.5" header="0.5" footer="0.5"/>
  <pageSetup orientation="landscape" paperSize="1" fitToHeight="0" fitToWidth="1"/>
  <headerFooter>
    <oddHeader/>
    <oddFooter>&amp;C&amp;"Calibri"&amp;8 Fleet Sheet Lab | Driver Complaint Tracking |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Fleet Sheet Lab</dc:creator>
  <dc:title xmlns:dc="http://purl.org/dc/elements/1.1/">Driver Complaint Tracking Spreadsheet</dc:title>
  <dc:subject xmlns:dc="http://purl.org/dc/elements/1.1/">Fleet driver complaint and follow-up tracking</dc:subject>
  <dcterms:created xmlns:dcterms="http://purl.org/dc/terms/" xmlns:xsi="http://www.w3.org/2001/XMLSchema-instance" xsi:type="dcterms:W3CDTF">2026-09-08T06:39:48Z</dcterms:created>
  <dcterms:modified xmlns:dcterms="http://purl.org/dc/terms/" xmlns:xsi="http://www.w3.org/2001/XMLSchema-instance" xsi:type="dcterms:W3CDTF">2026-09-08T06:39:50+00:00Z</dcterms:modified>
</cp:coreProperties>
</file>